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97ea398eaf459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joachim.B2\Nextcloud2\VERWALTUNG\STUNDENPLANUNG\Stundenplanung21_22\EPLAN\SJ\BEREICHSPLÄNE_20210501\"/>
    </mc:Choice>
  </mc:AlternateContent>
  <xr:revisionPtr revIDLastSave="0" documentId="8_{51C86CCF-529B-4EAB-942C-D23C2517E89A}" xr6:coauthVersionLast="46" xr6:coauthVersionMax="46" xr10:uidLastSave="{00000000-0000-0000-0000-000000000000}"/>
  <bookViews>
    <workbookView xWindow="900" yWindow="2100" windowWidth="21610" windowHeight="16090" tabRatio="895" activeTab="13" xr2:uid="{00000000-000D-0000-FFFF-FFFF00000000}"/>
  </bookViews>
  <sheets>
    <sheet name="KuK_Abt_+-" sheetId="106" r:id="rId1"/>
    <sheet name="Vorjahr" sheetId="132" state="hidden" r:id="rId2"/>
    <sheet name="_SortTab" sheetId="117" state="hidden" r:id="rId3"/>
    <sheet name="LehStd_in_Kla" sheetId="68" r:id="rId4"/>
    <sheet name="GesamtSuS" sheetId="107" state="hidden" r:id="rId5"/>
    <sheet name="_KuK_" sheetId="97" r:id="rId6"/>
    <sheet name="_Klasse_" sheetId="99" r:id="rId7"/>
    <sheet name="_Fach_" sheetId="101" r:id="rId8"/>
    <sheet name="_Fak_" sheetId="103" r:id="rId9"/>
    <sheet name="BauH" sheetId="1" state="hidden" r:id="rId10"/>
    <sheet name="ETIT" sheetId="3" state="hidden" r:id="rId11"/>
    <sheet name="JVA" sheetId="5" state="hidden" r:id="rId12"/>
    <sheet name="AV" sheetId="6" state="hidden" r:id="rId13"/>
    <sheet name="AIF" sheetId="130" r:id="rId14"/>
    <sheet name="FOS" sheetId="7" state="hidden" r:id="rId15"/>
    <sheet name="ErnPfl" sheetId="11" state="hidden" r:id="rId16"/>
    <sheet name="SozKi" sheetId="4" state="hidden" r:id="rId17"/>
    <sheet name="GesSoz" sheetId="9" state="hidden" r:id="rId18"/>
    <sheet name="Lehrerliste" sheetId="27" r:id="rId19"/>
    <sheet name="KuK_Plan" sheetId="92" state="hidden" r:id="rId20"/>
    <sheet name="Gesamt" sheetId="2" state="hidden" r:id="rId21"/>
    <sheet name="LehStdKlaDaten" sheetId="64" state="hidden" r:id="rId22"/>
    <sheet name="SuSGesamtPivot" sheetId="108" state="hidden" r:id="rId23"/>
    <sheet name="KuKGesamtPivot" sheetId="113" state="hidden" r:id="rId24"/>
    <sheet name="PBGesamtPivot" sheetId="114" state="hidden" r:id="rId25"/>
    <sheet name="AnzBigÄPivot" sheetId="128" state="hidden" r:id="rId26"/>
    <sheet name="BerKUK" sheetId="131" r:id="rId27"/>
    <sheet name="AnlageJahresstunden" sheetId="70" r:id="rId28"/>
    <sheet name="UNTIS.Wertrechnung" sheetId="129" state="hidden" r:id="rId29"/>
    <sheet name="++" sheetId="116" state="hidden" r:id="rId30"/>
    <sheet name="AnzKlassenPivot" sheetId="115" state="hidden" r:id="rId31"/>
    <sheet name="AnrPivot" sheetId="94" state="hidden" r:id="rId32"/>
    <sheet name="UNTIS.Gesamt" sheetId="104" state="hidden" r:id="rId33"/>
    <sheet name="UNTIS.1HJ" sheetId="105" state="hidden" r:id="rId34"/>
    <sheet name="UNTIS.Klassen" sheetId="67" state="hidden" r:id="rId35"/>
    <sheet name="UNTIS.KuKSoll" sheetId="49" state="hidden" r:id="rId36"/>
    <sheet name="UNTIS.Anrechnungen" sheetId="69" state="hidden" r:id="rId37"/>
  </sheets>
  <functionGroups builtInGroupCount="19"/>
  <definedNames>
    <definedName name="_xlnm._FilterDatabase" localSheetId="7" hidden="1">_Fach_!$A$1:$N$1609</definedName>
    <definedName name="_xlnm._FilterDatabase" localSheetId="8" hidden="1">_Fak_!$A$1:$N$1609</definedName>
    <definedName name="_xlnm._FilterDatabase" localSheetId="6" hidden="1">_Klasse_!$A$1:$N$1617</definedName>
    <definedName name="_xlnm._FilterDatabase" localSheetId="5" hidden="1">_KuK_!$A$1:$N$1612</definedName>
    <definedName name="_xlnm._FilterDatabase" localSheetId="29" hidden="1">'++'!$B$1:$Q$121</definedName>
    <definedName name="_xlnm._FilterDatabase" localSheetId="13" hidden="1">AIF!$A$1:$O$170</definedName>
    <definedName name="_xlnm._FilterDatabase" localSheetId="31" hidden="1">AnrPivot!$A$1:$J$89</definedName>
    <definedName name="_xlnm._FilterDatabase" localSheetId="12" hidden="1">AV!$A$1:$N$150</definedName>
    <definedName name="_xlnm._FilterDatabase" localSheetId="9" hidden="1">BauH!$A$1:$P$186</definedName>
    <definedName name="_xlnm._FilterDatabase" localSheetId="15" hidden="1">ErnPfl!$A$1:$L$149</definedName>
    <definedName name="_xlnm._FilterDatabase" localSheetId="10" hidden="1">ETIT!$A$1:$P$188</definedName>
    <definedName name="_xlnm._FilterDatabase" localSheetId="14" hidden="1">FOS!$A$1:$K$168</definedName>
    <definedName name="_xlnm._FilterDatabase" localSheetId="20" hidden="1">Gesamt!$A$1:$K$1438</definedName>
    <definedName name="_xlnm._FilterDatabase" localSheetId="4" hidden="1">GesamtSuS!$A$1:$O$1259</definedName>
    <definedName name="_xlnm._FilterDatabase" localSheetId="17" hidden="1">GesSoz!$A$1:$L$380</definedName>
    <definedName name="_xlnm._FilterDatabase" localSheetId="11" hidden="1">JVA!$A$1:$K$114</definedName>
    <definedName name="_xlnm._FilterDatabase" localSheetId="0" hidden="1">'KuK_Abt_+-'!$A$3:$L$138</definedName>
    <definedName name="_xlnm._FilterDatabase" localSheetId="18" hidden="1">Lehrerliste!#REF!</definedName>
    <definedName name="_xlnm._FilterDatabase" localSheetId="3" hidden="1">LehStd_in_Kla!$A$3:$Q$121</definedName>
    <definedName name="_xlnm._FilterDatabase" localSheetId="16" hidden="1">SozKi!$A$1:$L$134</definedName>
    <definedName name="_xlnm._FilterDatabase" localSheetId="36" hidden="1">UNTIS.Anrechnungen!#REF!</definedName>
    <definedName name="_xlnm._FilterDatabase" localSheetId="34" hidden="1">UNTIS.Klassen!$A$1:$AF$167</definedName>
    <definedName name="BERLEITER">'KuK_Abt_+-'!$N$4</definedName>
    <definedName name="_xlnm.Print_Area" localSheetId="5">_KuK_!$A$1:$A$1235</definedName>
    <definedName name="_xlnm.Print_Area" localSheetId="13">AIF!$A$1:$V$170</definedName>
    <definedName name="_xlnm.Print_Area" localSheetId="12">AV!$A$1:$V$150</definedName>
    <definedName name="_xlnm.Print_Area" localSheetId="9">BauH!$A$1:$V$186</definedName>
    <definedName name="_xlnm.Print_Area" localSheetId="15">ErnPfl!$A$1:$V$149</definedName>
    <definedName name="_xlnm.Print_Area" localSheetId="10">ETIT!$A$1:$V$188</definedName>
    <definedName name="_xlnm.Print_Area" localSheetId="14">FOS!$A$1:$V$168</definedName>
    <definedName name="_xlnm.Print_Area" localSheetId="17">GesSoz!$A$1:$V$380</definedName>
    <definedName name="_xlnm.Print_Area" localSheetId="11">JVA!$A$1:$V$114</definedName>
    <definedName name="_xlnm.Print_Area" localSheetId="0">'KuK_Abt_+-'!$A$1:$V$127</definedName>
    <definedName name="_xlnm.Print_Area" localSheetId="19">KuK_Plan!$A$1:$AQ$14</definedName>
    <definedName name="_xlnm.Print_Area" localSheetId="18">Lehrerliste!$A$1:$BD$171</definedName>
    <definedName name="_xlnm.Print_Area" localSheetId="3">LehStd_in_Kla!$A$1:$Q$119</definedName>
    <definedName name="_xlnm.Print_Area" localSheetId="21">LehStdKlaDaten!$A$1:$DM$115</definedName>
    <definedName name="_xlnm.Print_Area" localSheetId="16">SozKi!$A$1:$V$134</definedName>
    <definedName name="_xlnm.Print_Titles" localSheetId="12">AV!$3:$3</definedName>
    <definedName name="_xlnm.Print_Titles" localSheetId="9">BauH!#REF!</definedName>
    <definedName name="_xlnm.Print_Titles" localSheetId="15">ErnPfl!$1:$1</definedName>
    <definedName name="_xlnm.Print_Titles" localSheetId="10">ETIT!$1:$1</definedName>
    <definedName name="_xlnm.Print_Titles" localSheetId="14">FOS!$1:$1</definedName>
    <definedName name="_xlnm.Print_Titles" localSheetId="17">GesSoz!$1:$1</definedName>
    <definedName name="_xlnm.Print_Titles" localSheetId="11">JVA!$1:$1</definedName>
    <definedName name="_xlnm.Print_Titles" localSheetId="0">'KuK_Abt_+-'!$1:$4</definedName>
    <definedName name="_xlnm.Print_Titles" localSheetId="18">Lehrerliste!$A:$K,Lehrerliste!$1:$2</definedName>
    <definedName name="_xlnm.Print_Titles" localSheetId="21">LehStdKlaDaten!$A:$A,LehStdKlaDaten!$1:$2</definedName>
    <definedName name="_xlnm.Print_Titles" localSheetId="16">SozKi!$1:$1</definedName>
    <definedName name="ExterneDaten_1" localSheetId="36">UNTIS.Anrechnungen!#REF!</definedName>
    <definedName name="ExterneDaten_1" localSheetId="34">UNTIS.Klassen!#REF!</definedName>
    <definedName name="ExterneDaten_1" localSheetId="35">UNTIS.KuKSoll!$A$1:$AQ$136</definedName>
    <definedName name="ExterneDaten_10" localSheetId="36">UNTIS.Anrechnungen!#REF!</definedName>
    <definedName name="ExterneDaten_10" localSheetId="34">UNTIS.Klassen!#REF!</definedName>
    <definedName name="ExterneDaten_10" localSheetId="35">UNTIS.KuKSoll!$A$1:$AQ$136</definedName>
    <definedName name="ExterneDaten_100" localSheetId="34">UNTIS.Klassen!$A$1:$AF$167</definedName>
    <definedName name="ExterneDaten_101" localSheetId="34">UNTIS.Klassen!$A$1:$AF$171</definedName>
    <definedName name="ExterneDaten_11" localSheetId="36">UNTIS.Anrechnungen!#REF!</definedName>
    <definedName name="ExterneDaten_11" localSheetId="34">UNTIS.Klassen!#REF!</definedName>
    <definedName name="ExterneDaten_11" localSheetId="35">UNTIS.KuKSoll!$A$1:$AQ$136</definedName>
    <definedName name="ExterneDaten_12" localSheetId="36">UNTIS.Anrechnungen!#REF!</definedName>
    <definedName name="ExterneDaten_12" localSheetId="34">UNTIS.Klassen!#REF!</definedName>
    <definedName name="ExterneDaten_12" localSheetId="35">UNTIS.KuKSoll!$A$1:$AQ$136</definedName>
    <definedName name="ExterneDaten_13" localSheetId="36">UNTIS.Anrechnungen!#REF!</definedName>
    <definedName name="ExterneDaten_13" localSheetId="34">UNTIS.Klassen!#REF!</definedName>
    <definedName name="ExterneDaten_13" localSheetId="35">UNTIS.KuKSoll!$A$1:$AQ$136</definedName>
    <definedName name="ExterneDaten_14" localSheetId="36">UNTIS.Anrechnungen!#REF!</definedName>
    <definedName name="ExterneDaten_14" localSheetId="34">UNTIS.Klassen!#REF!</definedName>
    <definedName name="ExterneDaten_14" localSheetId="35">UNTIS.KuKSoll!$A$1:$AQ$136</definedName>
    <definedName name="ExterneDaten_15" localSheetId="36">UNTIS.Anrechnungen!#REF!</definedName>
    <definedName name="ExterneDaten_15" localSheetId="34">UNTIS.Klassen!#REF!</definedName>
    <definedName name="ExterneDaten_15" localSheetId="35">UNTIS.KuKSoll!$A$1:$AQ$136</definedName>
    <definedName name="ExterneDaten_16" localSheetId="36">UNTIS.Anrechnungen!#REF!</definedName>
    <definedName name="ExterneDaten_16" localSheetId="34">UNTIS.Klassen!#REF!</definedName>
    <definedName name="ExterneDaten_16" localSheetId="35">UNTIS.KuKSoll!$A$1:$AQ$138</definedName>
    <definedName name="ExterneDaten_17" localSheetId="36">UNTIS.Anrechnungen!#REF!</definedName>
    <definedName name="ExterneDaten_17" localSheetId="34">UNTIS.Klassen!#REF!</definedName>
    <definedName name="ExterneDaten_17" localSheetId="35">UNTIS.KuKSoll!$A$1:$AQ$138</definedName>
    <definedName name="ExterneDaten_18" localSheetId="36">UNTIS.Anrechnungen!#REF!</definedName>
    <definedName name="ExterneDaten_18" localSheetId="34">UNTIS.Klassen!#REF!</definedName>
    <definedName name="ExterneDaten_18" localSheetId="35">UNTIS.KuKSoll!$A$1:$AQ$138</definedName>
    <definedName name="ExterneDaten_19" localSheetId="36">UNTIS.Anrechnungen!#REF!</definedName>
    <definedName name="ExterneDaten_19" localSheetId="34">UNTIS.Klassen!#REF!</definedName>
    <definedName name="ExterneDaten_19" localSheetId="35">UNTIS.KuKSoll!$A$1:$AQ$138</definedName>
    <definedName name="ExterneDaten_2" localSheetId="36">UNTIS.Anrechnungen!#REF!</definedName>
    <definedName name="ExterneDaten_2" localSheetId="34">UNTIS.Klassen!#REF!</definedName>
    <definedName name="ExterneDaten_2" localSheetId="35">UNTIS.KuKSoll!$A$1:$AQ$136</definedName>
    <definedName name="ExterneDaten_20" localSheetId="36">UNTIS.Anrechnungen!#REF!</definedName>
    <definedName name="ExterneDaten_20" localSheetId="34">UNTIS.Klassen!#REF!</definedName>
    <definedName name="ExterneDaten_20" localSheetId="35">UNTIS.KuKSoll!$A$1:$AQ$138</definedName>
    <definedName name="ExterneDaten_21" localSheetId="36">UNTIS.Anrechnungen!#REF!</definedName>
    <definedName name="ExterneDaten_21" localSheetId="34">UNTIS.Klassen!$A$1:$AE$152</definedName>
    <definedName name="ExterneDaten_21" localSheetId="35">UNTIS.KuKSoll!$A$1:$AQ$138</definedName>
    <definedName name="ExterneDaten_22" localSheetId="36">UNTIS.Anrechnungen!#REF!</definedName>
    <definedName name="ExterneDaten_22" localSheetId="34">UNTIS.Klassen!$A$1:$AE$152</definedName>
    <definedName name="ExterneDaten_22" localSheetId="35">UNTIS.KuKSoll!$A$1:$AQ$138</definedName>
    <definedName name="ExterneDaten_23" localSheetId="36">UNTIS.Anrechnungen!#REF!</definedName>
    <definedName name="ExterneDaten_23" localSheetId="34">UNTIS.Klassen!$A$1:$AE$152</definedName>
    <definedName name="ExterneDaten_23" localSheetId="35">UNTIS.KuKSoll!$A$1:$AQ$138</definedName>
    <definedName name="ExterneDaten_24" localSheetId="36">UNTIS.Anrechnungen!#REF!</definedName>
    <definedName name="ExterneDaten_24" localSheetId="34">UNTIS.Klassen!$A$1:$AE$152</definedName>
    <definedName name="ExterneDaten_24" localSheetId="35">UNTIS.KuKSoll!$A$1:$AQ$138</definedName>
    <definedName name="ExterneDaten_25" localSheetId="36">UNTIS.Anrechnungen!#REF!</definedName>
    <definedName name="ExterneDaten_25" localSheetId="34">UNTIS.Klassen!$A$1:$AE$152</definedName>
    <definedName name="ExterneDaten_25" localSheetId="35">UNTIS.KuKSoll!$A$1:$AQ$138</definedName>
    <definedName name="ExterneDaten_26" localSheetId="36">UNTIS.Anrechnungen!#REF!</definedName>
    <definedName name="ExterneDaten_26" localSheetId="34">UNTIS.Klassen!$A$1:$AE$152</definedName>
    <definedName name="ExterneDaten_26" localSheetId="35">UNTIS.KuKSoll!$A$1:$AQ$138</definedName>
    <definedName name="ExterneDaten_27" localSheetId="36">UNTIS.Anrechnungen!#REF!</definedName>
    <definedName name="ExterneDaten_27" localSheetId="34">UNTIS.Klassen!$A$1:$AE$152</definedName>
    <definedName name="ExterneDaten_27" localSheetId="35">UNTIS.KuKSoll!$A$1:$AQ$138</definedName>
    <definedName name="ExterneDaten_28" localSheetId="36">UNTIS.Anrechnungen!#REF!</definedName>
    <definedName name="ExterneDaten_28" localSheetId="34">UNTIS.Klassen!$A$1:$AE$152</definedName>
    <definedName name="ExterneDaten_28" localSheetId="35">UNTIS.KuKSoll!$A$1:$AQ$138</definedName>
    <definedName name="ExterneDaten_29" localSheetId="36">UNTIS.Anrechnungen!#REF!</definedName>
    <definedName name="ExterneDaten_29" localSheetId="34">UNTIS.Klassen!$A$1:$AE$152</definedName>
    <definedName name="ExterneDaten_29" localSheetId="35">UNTIS.KuKSoll!$A$1:$AQ$138</definedName>
    <definedName name="ExterneDaten_3" localSheetId="36">UNTIS.Anrechnungen!#REF!</definedName>
    <definedName name="ExterneDaten_3" localSheetId="34">UNTIS.Klassen!#REF!</definedName>
    <definedName name="ExterneDaten_3" localSheetId="35">UNTIS.KuKSoll!$A$1:$AQ$136</definedName>
    <definedName name="ExterneDaten_30" localSheetId="36">UNTIS.Anrechnungen!#REF!</definedName>
    <definedName name="ExterneDaten_30" localSheetId="34">UNTIS.Klassen!$A$1:$AE$152</definedName>
    <definedName name="ExterneDaten_30" localSheetId="35">UNTIS.KuKSoll!$A$1:$AQ$138</definedName>
    <definedName name="ExterneDaten_31" localSheetId="36">UNTIS.Anrechnungen!#REF!</definedName>
    <definedName name="ExterneDaten_31" localSheetId="34">UNTIS.Klassen!$A$1:$AE$152</definedName>
    <definedName name="ExterneDaten_31" localSheetId="35">UNTIS.KuKSoll!$A$1:$AQ$138</definedName>
    <definedName name="ExterneDaten_32" localSheetId="36">UNTIS.Anrechnungen!#REF!</definedName>
    <definedName name="ExterneDaten_32" localSheetId="34">UNTIS.Klassen!$A$1:$AE$152</definedName>
    <definedName name="ExterneDaten_32" localSheetId="35">UNTIS.KuKSoll!$A$1:$AQ$138</definedName>
    <definedName name="ExterneDaten_33" localSheetId="36">UNTIS.Anrechnungen!#REF!</definedName>
    <definedName name="ExterneDaten_33" localSheetId="34">UNTIS.Klassen!$A$1:$AE$152</definedName>
    <definedName name="ExterneDaten_33" localSheetId="35">UNTIS.KuKSoll!$A$1:$AQ$138</definedName>
    <definedName name="ExterneDaten_34" localSheetId="36">UNTIS.Anrechnungen!#REF!</definedName>
    <definedName name="ExterneDaten_34" localSheetId="34">UNTIS.Klassen!$A$1:$AE$152</definedName>
    <definedName name="ExterneDaten_34" localSheetId="35">UNTIS.KuKSoll!$A$1:$AQ$138</definedName>
    <definedName name="ExterneDaten_35" localSheetId="36">UNTIS.Anrechnungen!#REF!</definedName>
    <definedName name="ExterneDaten_35" localSheetId="34">UNTIS.Klassen!$A$1:$AE$152</definedName>
    <definedName name="ExterneDaten_35" localSheetId="35">UNTIS.KuKSoll!$A$1:$AQ$138</definedName>
    <definedName name="ExterneDaten_36" localSheetId="36">UNTIS.Anrechnungen!#REF!</definedName>
    <definedName name="ExterneDaten_36" localSheetId="34">UNTIS.Klassen!$A$1:$AE$152</definedName>
    <definedName name="ExterneDaten_36" localSheetId="35">UNTIS.KuKSoll!$A$1:$AQ$138</definedName>
    <definedName name="ExterneDaten_37" localSheetId="36">UNTIS.Anrechnungen!#REF!</definedName>
    <definedName name="ExterneDaten_37" localSheetId="34">UNTIS.Klassen!$A$1:$AE$152</definedName>
    <definedName name="ExterneDaten_37" localSheetId="35">UNTIS.KuKSoll!$A$1:$AQ$138</definedName>
    <definedName name="ExterneDaten_38" localSheetId="36">UNTIS.Anrechnungen!#REF!</definedName>
    <definedName name="ExterneDaten_38" localSheetId="34">UNTIS.Klassen!$A$1:$AE$152</definedName>
    <definedName name="ExterneDaten_38" localSheetId="35">UNTIS.KuKSoll!$A$1:$AQ$138</definedName>
    <definedName name="ExterneDaten_39" localSheetId="36">UNTIS.Anrechnungen!#REF!</definedName>
    <definedName name="ExterneDaten_39" localSheetId="34">UNTIS.Klassen!$A$1:$AE$152</definedName>
    <definedName name="ExterneDaten_39" localSheetId="35">UNTIS.KuKSoll!$A$1:$AQ$138</definedName>
    <definedName name="ExterneDaten_4" localSheetId="36">UNTIS.Anrechnungen!#REF!</definedName>
    <definedName name="ExterneDaten_4" localSheetId="34">UNTIS.Klassen!#REF!</definedName>
    <definedName name="ExterneDaten_4" localSheetId="35">UNTIS.KuKSoll!$A$1:$AQ$136</definedName>
    <definedName name="ExterneDaten_40" localSheetId="36">UNTIS.Anrechnungen!#REF!</definedName>
    <definedName name="ExterneDaten_40" localSheetId="34">UNTIS.Klassen!$A$1:$AE$152</definedName>
    <definedName name="ExterneDaten_40" localSheetId="35">UNTIS.KuKSoll!$A$1:$AQ$138</definedName>
    <definedName name="ExterneDaten_41" localSheetId="36">UNTIS.Anrechnungen!#REF!</definedName>
    <definedName name="ExterneDaten_41" localSheetId="34">UNTIS.Klassen!$A$1:$AE$152</definedName>
    <definedName name="ExterneDaten_41" localSheetId="35">UNTIS.KuKSoll!$A$1:$AQ$138</definedName>
    <definedName name="ExterneDaten_42" localSheetId="36">UNTIS.Anrechnungen!#REF!</definedName>
    <definedName name="ExterneDaten_42" localSheetId="34">UNTIS.Klassen!$A$1:$AE$153</definedName>
    <definedName name="ExterneDaten_42" localSheetId="35">UNTIS.KuKSoll!$A$1:$AQ$138</definedName>
    <definedName name="ExterneDaten_43" localSheetId="36">UNTIS.Anrechnungen!#REF!</definedName>
    <definedName name="ExterneDaten_43" localSheetId="34">UNTIS.Klassen!$A$1:$AE$153</definedName>
    <definedName name="ExterneDaten_43" localSheetId="35">UNTIS.KuKSoll!$A$1:$AQ$138</definedName>
    <definedName name="ExterneDaten_44" localSheetId="36">UNTIS.Anrechnungen!#REF!</definedName>
    <definedName name="ExterneDaten_44" localSheetId="34">UNTIS.Klassen!$A$1:$AE$153</definedName>
    <definedName name="ExterneDaten_44" localSheetId="35">UNTIS.KuKSoll!$A$1:$AQ$138</definedName>
    <definedName name="ExterneDaten_45" localSheetId="36">UNTIS.Anrechnungen!#REF!</definedName>
    <definedName name="ExterneDaten_45" localSheetId="34">UNTIS.Klassen!$A$1:$AE$153</definedName>
    <definedName name="ExterneDaten_45" localSheetId="35">UNTIS.KuKSoll!$A$1:$AQ$138</definedName>
    <definedName name="ExterneDaten_46" localSheetId="36">UNTIS.Anrechnungen!#REF!</definedName>
    <definedName name="ExterneDaten_46" localSheetId="34">UNTIS.Klassen!$A$1:$AE$153</definedName>
    <definedName name="ExterneDaten_46" localSheetId="35">UNTIS.KuKSoll!$A$1:$AQ$138</definedName>
    <definedName name="ExterneDaten_47" localSheetId="36">UNTIS.Anrechnungen!#REF!</definedName>
    <definedName name="ExterneDaten_47" localSheetId="34">UNTIS.Klassen!$A$1:$AE$153</definedName>
    <definedName name="ExterneDaten_47" localSheetId="35">UNTIS.KuKSoll!$A$1:$AQ$138</definedName>
    <definedName name="ExterneDaten_48" localSheetId="36">UNTIS.Anrechnungen!#REF!</definedName>
    <definedName name="ExterneDaten_48" localSheetId="34">UNTIS.Klassen!$A$1:$AE$154</definedName>
    <definedName name="ExterneDaten_48" localSheetId="35">UNTIS.KuKSoll!$A$1:$AQ$138</definedName>
    <definedName name="ExterneDaten_49" localSheetId="36">UNTIS.Anrechnungen!#REF!</definedName>
    <definedName name="ExterneDaten_49" localSheetId="34">UNTIS.Klassen!$A$1:$AE$154</definedName>
    <definedName name="ExterneDaten_49" localSheetId="35">UNTIS.KuKSoll!$A$1:$AQ$138</definedName>
    <definedName name="ExterneDaten_5" localSheetId="36">UNTIS.Anrechnungen!#REF!</definedName>
    <definedName name="ExterneDaten_5" localSheetId="34">UNTIS.Klassen!#REF!</definedName>
    <definedName name="ExterneDaten_5" localSheetId="35">UNTIS.KuKSoll!$A$1:$AQ$136</definedName>
    <definedName name="ExterneDaten_50" localSheetId="36">UNTIS.Anrechnungen!#REF!</definedName>
    <definedName name="ExterneDaten_50" localSheetId="34">UNTIS.Klassen!$A$1:$AE$154</definedName>
    <definedName name="ExterneDaten_50" localSheetId="35">UNTIS.KuKSoll!$A$1:$AQ$138</definedName>
    <definedName name="ExterneDaten_51" localSheetId="36">UNTIS.Anrechnungen!#REF!</definedName>
    <definedName name="ExterneDaten_51" localSheetId="34">UNTIS.Klassen!$A$1:$AE$154</definedName>
    <definedName name="ExterneDaten_51" localSheetId="35">UNTIS.KuKSoll!$A$1:$AQ$138</definedName>
    <definedName name="ExterneDaten_52" localSheetId="36">UNTIS.Anrechnungen!#REF!</definedName>
    <definedName name="ExterneDaten_52" localSheetId="34">UNTIS.Klassen!$A$1:$AE$154</definedName>
    <definedName name="ExterneDaten_52" localSheetId="35">UNTIS.KuKSoll!$A$1:$AQ$138</definedName>
    <definedName name="ExterneDaten_53" localSheetId="36">UNTIS.Anrechnungen!#REF!</definedName>
    <definedName name="ExterneDaten_53" localSheetId="34">UNTIS.Klassen!$A$1:$AE$154</definedName>
    <definedName name="ExterneDaten_53" localSheetId="35">UNTIS.KuKSoll!$A$1:$AQ$138</definedName>
    <definedName name="ExterneDaten_54" localSheetId="36">UNTIS.Anrechnungen!#REF!</definedName>
    <definedName name="ExterneDaten_54" localSheetId="34">UNTIS.Klassen!$A$1:$AF$159</definedName>
    <definedName name="ExterneDaten_54" localSheetId="35">UNTIS.KuKSoll!$A$1:$AQ$138</definedName>
    <definedName name="ExterneDaten_55" localSheetId="36">UNTIS.Anrechnungen!#REF!</definedName>
    <definedName name="ExterneDaten_55" localSheetId="34">UNTIS.Klassen!$A$1:$AF$159</definedName>
    <definedName name="ExterneDaten_55" localSheetId="35">UNTIS.KuKSoll!$A$1:$AQ$138</definedName>
    <definedName name="ExterneDaten_56" localSheetId="36">UNTIS.Anrechnungen!#REF!</definedName>
    <definedName name="ExterneDaten_56" localSheetId="34">UNTIS.Klassen!$A$1:$AF$159</definedName>
    <definedName name="ExterneDaten_56" localSheetId="35">UNTIS.KuKSoll!$A$1:$AQ$138</definedName>
    <definedName name="ExterneDaten_57" localSheetId="36">UNTIS.Anrechnungen!#REF!</definedName>
    <definedName name="ExterneDaten_57" localSheetId="34">UNTIS.Klassen!$A$1:$AF$159</definedName>
    <definedName name="ExterneDaten_57" localSheetId="35">UNTIS.KuKSoll!$A$1:$AQ$138</definedName>
    <definedName name="ExterneDaten_58" localSheetId="36">UNTIS.Anrechnungen!#REF!</definedName>
    <definedName name="ExterneDaten_58" localSheetId="34">UNTIS.Klassen!$A$1:$AF$159</definedName>
    <definedName name="ExterneDaten_58" localSheetId="35">UNTIS.KuKSoll!$A$1:$AQ$138</definedName>
    <definedName name="ExterneDaten_59" localSheetId="36">UNTIS.Anrechnungen!#REF!</definedName>
    <definedName name="ExterneDaten_59" localSheetId="34">UNTIS.Klassen!$A$1:$AF$159</definedName>
    <definedName name="ExterneDaten_59" localSheetId="35">UNTIS.KuKSoll!$A$1:$AQ$138</definedName>
    <definedName name="ExterneDaten_6" localSheetId="36">UNTIS.Anrechnungen!#REF!</definedName>
    <definedName name="ExterneDaten_6" localSheetId="34">UNTIS.Klassen!#REF!</definedName>
    <definedName name="ExterneDaten_6" localSheetId="35">UNTIS.KuKSoll!$A$1:$AQ$136</definedName>
    <definedName name="ExterneDaten_60" localSheetId="36">UNTIS.Anrechnungen!#REF!</definedName>
    <definedName name="ExterneDaten_60" localSheetId="34">UNTIS.Klassen!$A$1:$AF$159</definedName>
    <definedName name="ExterneDaten_60" localSheetId="35">UNTIS.KuKSoll!$A$1:$AQ$139</definedName>
    <definedName name="ExterneDaten_61" localSheetId="36">UNTIS.Anrechnungen!#REF!</definedName>
    <definedName name="ExterneDaten_61" localSheetId="34">UNTIS.Klassen!$A$1:$AF$159</definedName>
    <definedName name="ExterneDaten_61" localSheetId="35">UNTIS.KuKSoll!$A$1:$AQ$139</definedName>
    <definedName name="ExterneDaten_62" localSheetId="36">UNTIS.Anrechnungen!#REF!</definedName>
    <definedName name="ExterneDaten_62" localSheetId="34">UNTIS.Klassen!$A$1:$AF$159</definedName>
    <definedName name="ExterneDaten_62" localSheetId="35">UNTIS.KuKSoll!$A$1:$AQ$139</definedName>
    <definedName name="ExterneDaten_63" localSheetId="36">UNTIS.Anrechnungen!#REF!</definedName>
    <definedName name="ExterneDaten_63" localSheetId="34">UNTIS.Klassen!$A$1:$AF$159</definedName>
    <definedName name="ExterneDaten_63" localSheetId="35">UNTIS.KuKSoll!$A$1:$AQ$139</definedName>
    <definedName name="ExterneDaten_64" localSheetId="36">UNTIS.Anrechnungen!#REF!</definedName>
    <definedName name="ExterneDaten_64" localSheetId="34">UNTIS.Klassen!$A$1:$AF$159</definedName>
    <definedName name="ExterneDaten_64" localSheetId="35">UNTIS.KuKSoll!$A$1:$AQ$139</definedName>
    <definedName name="ExterneDaten_65" localSheetId="36">UNTIS.Anrechnungen!#REF!</definedName>
    <definedName name="ExterneDaten_65" localSheetId="34">UNTIS.Klassen!$A$1:$AF$159</definedName>
    <definedName name="ExterneDaten_65" localSheetId="35">UNTIS.KuKSoll!$A$1:$AQ$139</definedName>
    <definedName name="ExterneDaten_66" localSheetId="36">UNTIS.Anrechnungen!#REF!</definedName>
    <definedName name="ExterneDaten_66" localSheetId="34">UNTIS.Klassen!$A$1:$AF$159</definedName>
    <definedName name="ExterneDaten_66" localSheetId="35">UNTIS.KuKSoll!$A$1:$AQ$139</definedName>
    <definedName name="ExterneDaten_67" localSheetId="36">UNTIS.Anrechnungen!#REF!</definedName>
    <definedName name="ExterneDaten_67" localSheetId="34">UNTIS.Klassen!$A$1:$AF$159</definedName>
    <definedName name="ExterneDaten_67" localSheetId="35">UNTIS.KuKSoll!$A$1:$AQ$139</definedName>
    <definedName name="ExterneDaten_68" localSheetId="36">UNTIS.Anrechnungen!#REF!</definedName>
    <definedName name="ExterneDaten_68" localSheetId="34">UNTIS.Klassen!$A$1:$AF$161</definedName>
    <definedName name="ExterneDaten_68" localSheetId="35">UNTIS.KuKSoll!$A$1:$AQ$139</definedName>
    <definedName name="ExterneDaten_69" localSheetId="36">UNTIS.Anrechnungen!#REF!</definedName>
    <definedName name="ExterneDaten_69" localSheetId="34">UNTIS.Klassen!$A$1:$AF$161</definedName>
    <definedName name="ExterneDaten_69" localSheetId="35">UNTIS.KuKSoll!$A$1:$AQ$139</definedName>
    <definedName name="ExterneDaten_7" localSheetId="36">UNTIS.Anrechnungen!#REF!</definedName>
    <definedName name="ExterneDaten_7" localSheetId="34">UNTIS.Klassen!#REF!</definedName>
    <definedName name="ExterneDaten_7" localSheetId="35">UNTIS.KuKSoll!$A$1:$AQ$136</definedName>
    <definedName name="ExterneDaten_70" localSheetId="36">UNTIS.Anrechnungen!#REF!</definedName>
    <definedName name="ExterneDaten_70" localSheetId="34">UNTIS.Klassen!$A$1:$AF$161</definedName>
    <definedName name="ExterneDaten_70" localSheetId="35">UNTIS.KuKSoll!$A$1:$AQ$139</definedName>
    <definedName name="ExterneDaten_71" localSheetId="36">UNTIS.Anrechnungen!#REF!</definedName>
    <definedName name="ExterneDaten_71" localSheetId="34">UNTIS.Klassen!$A$1:$AF$161</definedName>
    <definedName name="ExterneDaten_71" localSheetId="35">UNTIS.KuKSoll!$A$1:$AQ$142</definedName>
    <definedName name="ExterneDaten_72" localSheetId="36">UNTIS.Anrechnungen!#REF!</definedName>
    <definedName name="ExterneDaten_72" localSheetId="34">UNTIS.Klassen!$A$1:$AF$161</definedName>
    <definedName name="ExterneDaten_72" localSheetId="35">UNTIS.KuKSoll!$A$1:$AQ$142</definedName>
    <definedName name="ExterneDaten_73" localSheetId="36">UNTIS.Anrechnungen!#REF!</definedName>
    <definedName name="ExterneDaten_73" localSheetId="34">UNTIS.Klassen!$A$1:$AF$161</definedName>
    <definedName name="ExterneDaten_73" localSheetId="35">UNTIS.KuKSoll!$A$1:$AQ$142</definedName>
    <definedName name="ExterneDaten_74" localSheetId="36">UNTIS.Anrechnungen!#REF!</definedName>
    <definedName name="ExterneDaten_74" localSheetId="34">UNTIS.Klassen!$A$1:$AF$161</definedName>
    <definedName name="ExterneDaten_74" localSheetId="35">UNTIS.KuKSoll!$A$1:$AQ$142</definedName>
    <definedName name="ExterneDaten_75" localSheetId="36">UNTIS.Anrechnungen!#REF!</definedName>
    <definedName name="ExterneDaten_75" localSheetId="34">UNTIS.Klassen!$A$1:$AF$161</definedName>
    <definedName name="ExterneDaten_75" localSheetId="35">UNTIS.KuKSoll!$A$1:$AQ$142</definedName>
    <definedName name="ExterneDaten_76" localSheetId="36">UNTIS.Anrechnungen!#REF!</definedName>
    <definedName name="ExterneDaten_76" localSheetId="34">UNTIS.Klassen!$A$1:$AF$161</definedName>
    <definedName name="ExterneDaten_76" localSheetId="35">UNTIS.KuKSoll!$A$1:$AQ$142</definedName>
    <definedName name="ExterneDaten_77" localSheetId="36">UNTIS.Anrechnungen!#REF!</definedName>
    <definedName name="ExterneDaten_77" localSheetId="34">UNTIS.Klassen!$A$1:$AF$161</definedName>
    <definedName name="ExterneDaten_77" localSheetId="35">UNTIS.KuKSoll!$A$1:$AQ$142</definedName>
    <definedName name="ExterneDaten_78" localSheetId="36">UNTIS.Anrechnungen!#REF!</definedName>
    <definedName name="ExterneDaten_78" localSheetId="34">UNTIS.Klassen!$A$1:$AF$161</definedName>
    <definedName name="ExterneDaten_78" localSheetId="35">UNTIS.KuKSoll!$A$1:$AQ$142</definedName>
    <definedName name="ExterneDaten_79" localSheetId="36">UNTIS.Anrechnungen!#REF!</definedName>
    <definedName name="ExterneDaten_79" localSheetId="34">UNTIS.Klassen!$A$1:$AF$161</definedName>
    <definedName name="ExterneDaten_79" localSheetId="35">UNTIS.KuKSoll!$A$1:$AQ$143</definedName>
    <definedName name="ExterneDaten_8" localSheetId="36">UNTIS.Anrechnungen!#REF!</definedName>
    <definedName name="ExterneDaten_8" localSheetId="34">UNTIS.Klassen!#REF!</definedName>
    <definedName name="ExterneDaten_8" localSheetId="35">UNTIS.KuKSoll!$A$1:$AQ$136</definedName>
    <definedName name="ExterneDaten_80" localSheetId="36">UNTIS.Anrechnungen!#REF!</definedName>
    <definedName name="ExterneDaten_80" localSheetId="34">UNTIS.Klassen!$A$1:$AF$162</definedName>
    <definedName name="ExterneDaten_80" localSheetId="35">UNTIS.KuKSoll!$A$1:$AQ$143</definedName>
    <definedName name="ExterneDaten_81" localSheetId="36">UNTIS.Anrechnungen!#REF!</definedName>
    <definedName name="ExterneDaten_81" localSheetId="34">UNTIS.Klassen!$A$1:$AF$162</definedName>
    <definedName name="ExterneDaten_81" localSheetId="35">UNTIS.KuKSoll!$A$1:$AQ$143</definedName>
    <definedName name="ExterneDaten_82" localSheetId="36">UNTIS.Anrechnungen!#REF!</definedName>
    <definedName name="ExterneDaten_82" localSheetId="34">UNTIS.Klassen!$A$1:$AF$162</definedName>
    <definedName name="ExterneDaten_83" localSheetId="36">UNTIS.Anrechnungen!#REF!</definedName>
    <definedName name="ExterneDaten_83" localSheetId="34">UNTIS.Klassen!$A$1:$AF$162</definedName>
    <definedName name="ExterneDaten_84" localSheetId="36">UNTIS.Anrechnungen!$A$2:$M$198</definedName>
    <definedName name="ExterneDaten_84" localSheetId="34">UNTIS.Klassen!$A$1:$AF$162</definedName>
    <definedName name="ExterneDaten_85" localSheetId="36">UNTIS.Anrechnungen!$A$2:$M$198</definedName>
    <definedName name="ExterneDaten_85" localSheetId="34">UNTIS.Klassen!$A$1:$AF$162</definedName>
    <definedName name="ExterneDaten_86" localSheetId="36">UNTIS.Anrechnungen!$A$2:$M$198</definedName>
    <definedName name="ExterneDaten_86" localSheetId="34">UNTIS.Klassen!$A$1:$AF$164</definedName>
    <definedName name="ExterneDaten_87" localSheetId="36">UNTIS.Anrechnungen!$A$2:$M$198</definedName>
    <definedName name="ExterneDaten_87" localSheetId="34">UNTIS.Klassen!$A$1:$AF$164</definedName>
    <definedName name="ExterneDaten_88" localSheetId="36">UNTIS.Anrechnungen!$A$2:$M$198</definedName>
    <definedName name="ExterneDaten_88" localSheetId="34">UNTIS.Klassen!$A$1:$AF$164</definedName>
    <definedName name="ExterneDaten_89" localSheetId="36">UNTIS.Anrechnungen!$A$2:$M$198</definedName>
    <definedName name="ExterneDaten_89" localSheetId="34">UNTIS.Klassen!$A$1:$AF$165</definedName>
    <definedName name="ExterneDaten_9" localSheetId="36">UNTIS.Anrechnungen!#REF!</definedName>
    <definedName name="ExterneDaten_9" localSheetId="34">UNTIS.Klassen!#REF!</definedName>
    <definedName name="ExterneDaten_9" localSheetId="35">UNTIS.KuKSoll!$A$1:$AQ$136</definedName>
    <definedName name="ExterneDaten_90" localSheetId="36">UNTIS.Anrechnungen!$A$2:$M$198</definedName>
    <definedName name="ExterneDaten_90" localSheetId="34">UNTIS.Klassen!$A$1:$AF$165</definedName>
    <definedName name="ExterneDaten_91" localSheetId="36">UNTIS.Anrechnungen!$A$2:$M$198</definedName>
    <definedName name="ExterneDaten_91" localSheetId="34">UNTIS.Klassen!$A$1:$AF$167</definedName>
    <definedName name="ExterneDaten_92" localSheetId="36">UNTIS.Anrechnungen!$A$2:$M$199</definedName>
    <definedName name="ExterneDaten_92" localSheetId="34">UNTIS.Klassen!$A$1:$AF$167</definedName>
    <definedName name="ExterneDaten_93" localSheetId="36">UNTIS.Anrechnungen!$A$2:$M$199</definedName>
    <definedName name="ExterneDaten_93" localSheetId="34">UNTIS.Klassen!$A$1:$AF$167</definedName>
    <definedName name="ExterneDaten_94" localSheetId="36">UNTIS.Anrechnungen!$A$2:$M$199</definedName>
    <definedName name="ExterneDaten_94" localSheetId="34">UNTIS.Klassen!$A$1:$AF$167</definedName>
    <definedName name="ExterneDaten_95" localSheetId="34">UNTIS.Klassen!$A$1:$AF$167</definedName>
    <definedName name="ExterneDaten_96" localSheetId="34">UNTIS.Klassen!$A$1:$AF$167</definedName>
    <definedName name="ExterneDaten_97" localSheetId="34">UNTIS.Klassen!$A$1:$AF$167</definedName>
    <definedName name="ExterneDaten_98" localSheetId="34">UNTIS.Klassen!$A$1:$AF$167</definedName>
    <definedName name="ExterneDaten_99" localSheetId="34">UNTIS.Klassen!$A$1:$AF$167</definedName>
    <definedName name="GPU020_1" localSheetId="36">UNTIS.Anrechnungen!#REF!</definedName>
    <definedName name="KuKListe">'KuK_Abt_+-'!$A$5:$A$132</definedName>
  </definedNames>
  <calcPr calcId="191029"/>
  <pivotCaches>
    <pivotCache cacheId="351" r:id="rId38"/>
    <pivotCache cacheId="355" r:id="rId39"/>
    <pivotCache cacheId="364" r:id="rId40"/>
    <pivotCache cacheId="374" r:id="rId41"/>
    <pivotCache cacheId="380" r:id="rId42"/>
  </pivotCaches>
</workbook>
</file>

<file path=xl/calcChain.xml><?xml version="1.0" encoding="utf-8"?>
<calcChain xmlns="http://schemas.openxmlformats.org/spreadsheetml/2006/main">
  <c r="O633" i="107" l="1"/>
  <c r="O632" i="107"/>
  <c r="O631" i="107"/>
  <c r="O630" i="107"/>
  <c r="O629" i="107"/>
  <c r="O628" i="107"/>
  <c r="O627" i="107"/>
  <c r="O626" i="107"/>
  <c r="O625" i="107"/>
  <c r="O624" i="107"/>
  <c r="O623" i="107"/>
  <c r="O622" i="107"/>
  <c r="O621" i="107"/>
  <c r="O620" i="107"/>
  <c r="O619" i="107"/>
  <c r="O618" i="107"/>
  <c r="O617" i="107"/>
  <c r="O616" i="107"/>
  <c r="O615" i="107"/>
  <c r="O614" i="107"/>
  <c r="O613" i="107"/>
  <c r="O612" i="107"/>
  <c r="O611" i="107"/>
  <c r="O610" i="107"/>
  <c r="O608" i="107"/>
  <c r="O605" i="107"/>
  <c r="O376" i="107"/>
  <c r="O375" i="107"/>
  <c r="O374" i="107"/>
  <c r="O373" i="107"/>
  <c r="O372" i="107"/>
  <c r="O371" i="107"/>
  <c r="O291" i="107"/>
  <c r="O290" i="107"/>
  <c r="O289" i="107"/>
  <c r="O288" i="107"/>
  <c r="O287" i="107"/>
  <c r="O286" i="107"/>
  <c r="O285" i="107"/>
  <c r="O284" i="107"/>
  <c r="O283" i="107"/>
  <c r="O282" i="107"/>
  <c r="O281" i="107"/>
  <c r="B30" i="68"/>
  <c r="C86" i="68"/>
  <c r="B112" i="68"/>
  <c r="B8" i="68"/>
  <c r="C116" i="68"/>
  <c r="B65" i="68"/>
  <c r="C98" i="68"/>
  <c r="B34" i="68"/>
  <c r="C111" i="68"/>
  <c r="C83" i="68"/>
  <c r="C87" i="68"/>
  <c r="C76" i="68"/>
  <c r="B32" i="68"/>
  <c r="B81" i="68"/>
  <c r="B66" i="68"/>
  <c r="B31" i="68"/>
  <c r="B88" i="68"/>
  <c r="B85" i="68"/>
  <c r="B76" i="68"/>
  <c r="B78" i="68"/>
  <c r="B5" i="68"/>
  <c r="C47" i="68"/>
  <c r="B36" i="68"/>
  <c r="B113" i="68"/>
  <c r="C69" i="68"/>
  <c r="B111" i="68"/>
  <c r="C115" i="68"/>
  <c r="C27" i="68"/>
  <c r="C30" i="68"/>
  <c r="C55" i="68"/>
  <c r="C45" i="68"/>
  <c r="C21" i="68"/>
  <c r="C16" i="68"/>
  <c r="C107" i="68"/>
  <c r="B9" i="68"/>
  <c r="B19" i="68"/>
  <c r="B71" i="68"/>
  <c r="B105" i="68"/>
  <c r="C59" i="68"/>
  <c r="C113" i="68"/>
  <c r="C118" i="68"/>
  <c r="B10" i="68"/>
  <c r="C46" i="68"/>
  <c r="C36" i="68"/>
  <c r="B42" i="68"/>
  <c r="B104" i="68"/>
  <c r="C25" i="68"/>
  <c r="B60" i="68"/>
  <c r="B53" i="68"/>
  <c r="B39" i="68"/>
  <c r="B116" i="68"/>
  <c r="B115" i="68"/>
  <c r="C50" i="68"/>
  <c r="C95" i="68"/>
  <c r="C52" i="68"/>
  <c r="B27" i="68"/>
  <c r="B58" i="68"/>
  <c r="B51" i="68"/>
  <c r="B57" i="68"/>
  <c r="C110" i="68"/>
  <c r="C54" i="68"/>
  <c r="B17" i="68"/>
  <c r="C56" i="68"/>
  <c r="B49" i="68"/>
  <c r="C84" i="68"/>
  <c r="B56" i="68"/>
  <c r="B38" i="68"/>
  <c r="C20" i="68"/>
  <c r="B98" i="68"/>
  <c r="B118" i="68"/>
  <c r="C99" i="68"/>
  <c r="C29" i="68"/>
  <c r="B4" i="68"/>
  <c r="C17" i="68"/>
  <c r="B15" i="68"/>
  <c r="C90" i="68"/>
  <c r="B107" i="68"/>
  <c r="B114" i="68"/>
  <c r="C9" i="68"/>
  <c r="B77" i="68"/>
  <c r="C120" i="68"/>
  <c r="B55" i="68"/>
  <c r="B13" i="68"/>
  <c r="C70" i="68"/>
  <c r="C108" i="68"/>
  <c r="C10" i="68"/>
  <c r="C82" i="68"/>
  <c r="B61" i="68"/>
  <c r="B50" i="68"/>
  <c r="C40" i="68"/>
  <c r="C73" i="68"/>
  <c r="C72" i="68"/>
  <c r="C88" i="68"/>
  <c r="C104" i="68"/>
  <c r="B87" i="68"/>
  <c r="C74" i="68"/>
  <c r="B108" i="68"/>
  <c r="C51" i="68"/>
  <c r="C5" i="68"/>
  <c r="C32" i="68"/>
  <c r="C11" i="68"/>
  <c r="C7" i="68"/>
  <c r="B101" i="68"/>
  <c r="C37" i="68"/>
  <c r="C81" i="68"/>
  <c r="C24" i="68"/>
  <c r="C44" i="68"/>
  <c r="C53" i="68"/>
  <c r="B89" i="68"/>
  <c r="B90" i="68"/>
  <c r="B103" i="68"/>
  <c r="C8" i="68"/>
  <c r="B45" i="68"/>
  <c r="B121" i="68"/>
  <c r="B120" i="68"/>
  <c r="B92" i="68"/>
  <c r="C12" i="68"/>
  <c r="B64" i="68"/>
  <c r="C60" i="68"/>
  <c r="C77" i="68"/>
  <c r="C112" i="68"/>
  <c r="C15" i="68"/>
  <c r="B44" i="68"/>
  <c r="B68" i="68"/>
  <c r="B37" i="68"/>
  <c r="B75" i="68"/>
  <c r="B59" i="68"/>
  <c r="B72" i="68"/>
  <c r="B33" i="68"/>
  <c r="B48" i="68"/>
  <c r="B63" i="68"/>
  <c r="B6" i="68"/>
  <c r="C35" i="68"/>
  <c r="C23" i="68"/>
  <c r="B97" i="68"/>
  <c r="C105" i="68"/>
  <c r="C101" i="68"/>
  <c r="C49" i="68"/>
  <c r="C63" i="68"/>
  <c r="C48" i="68"/>
  <c r="C96" i="68"/>
  <c r="B70" i="68"/>
  <c r="B18" i="68"/>
  <c r="C31" i="68"/>
  <c r="B106" i="68"/>
  <c r="C33" i="68"/>
  <c r="C91" i="68"/>
  <c r="C66" i="68"/>
  <c r="B22" i="68"/>
  <c r="B25" i="68"/>
  <c r="B109" i="68"/>
  <c r="B26" i="68"/>
  <c r="C78" i="68"/>
  <c r="C103" i="68"/>
  <c r="C22" i="68"/>
  <c r="B69" i="68"/>
  <c r="B41" i="68"/>
  <c r="C97" i="68"/>
  <c r="C114" i="68"/>
  <c r="B110" i="68"/>
  <c r="B83" i="68"/>
  <c r="C117" i="68"/>
  <c r="C43" i="68"/>
  <c r="C68" i="68"/>
  <c r="B35" i="68"/>
  <c r="C34" i="68"/>
  <c r="B86" i="68"/>
  <c r="B40" i="68"/>
  <c r="B24" i="68"/>
  <c r="B62" i="68"/>
  <c r="B67" i="68"/>
  <c r="C80" i="68"/>
  <c r="C71" i="68"/>
  <c r="C106" i="68"/>
  <c r="B47" i="68"/>
  <c r="C39" i="68"/>
  <c r="B80" i="68"/>
  <c r="C75" i="68"/>
  <c r="B52" i="68"/>
  <c r="B16" i="68"/>
  <c r="C94" i="68"/>
  <c r="B20" i="68"/>
  <c r="C42" i="68"/>
  <c r="C64" i="68"/>
  <c r="C26" i="68"/>
  <c r="B117" i="68"/>
  <c r="B84" i="68"/>
  <c r="B74" i="68"/>
  <c r="B46" i="68"/>
  <c r="C121" i="68"/>
  <c r="C62" i="68"/>
  <c r="C89" i="68"/>
  <c r="C13" i="68"/>
  <c r="C19" i="68"/>
  <c r="B14" i="68"/>
  <c r="C4" i="68"/>
  <c r="B93" i="68"/>
  <c r="B99" i="68"/>
  <c r="C28" i="68"/>
  <c r="C18" i="68"/>
  <c r="B119" i="68"/>
  <c r="B29" i="68"/>
  <c r="C100" i="68"/>
  <c r="B43" i="68"/>
  <c r="B7" i="68"/>
  <c r="C79" i="68"/>
  <c r="B23" i="68"/>
  <c r="C38" i="68"/>
  <c r="C65" i="68"/>
  <c r="B82" i="68"/>
  <c r="C61" i="68"/>
  <c r="C119" i="68"/>
  <c r="C93" i="68"/>
  <c r="C85" i="68"/>
  <c r="C92" i="68"/>
  <c r="B73" i="68"/>
  <c r="B79" i="68"/>
  <c r="B21" i="68"/>
  <c r="B12" i="68"/>
  <c r="B96" i="68"/>
  <c r="C14" i="68"/>
  <c r="C102" i="68"/>
  <c r="C57" i="68"/>
  <c r="B102" i="68"/>
  <c r="B54" i="68"/>
  <c r="C109" i="68"/>
  <c r="C58" i="68"/>
  <c r="B100" i="68"/>
  <c r="C41" i="68"/>
  <c r="B95" i="68"/>
  <c r="B94" i="68"/>
  <c r="B91" i="68"/>
  <c r="C67" i="68"/>
  <c r="B28" i="68"/>
  <c r="C6" i="68"/>
  <c r="B11" i="68"/>
  <c r="O688" i="107" l="1"/>
  <c r="O687" i="107"/>
  <c r="O686" i="107"/>
  <c r="O685" i="107"/>
  <c r="O684" i="107"/>
  <c r="O690" i="107"/>
  <c r="O691" i="107"/>
  <c r="O689" i="107"/>
  <c r="O193" i="107"/>
  <c r="O189" i="107"/>
  <c r="O192" i="107"/>
  <c r="O191" i="107"/>
  <c r="O190" i="107"/>
  <c r="O64" i="107"/>
  <c r="O63" i="107"/>
  <c r="O62" i="107"/>
  <c r="O61" i="107"/>
  <c r="O67" i="107"/>
  <c r="O66" i="107"/>
  <c r="O65" i="107"/>
  <c r="O68" i="107"/>
  <c r="O496" i="107"/>
  <c r="O495" i="107"/>
  <c r="O494" i="107"/>
  <c r="O498" i="107"/>
  <c r="O493" i="107"/>
  <c r="O492" i="107"/>
  <c r="O497" i="107"/>
  <c r="O906" i="107"/>
  <c r="O907" i="107"/>
  <c r="O911" i="107"/>
  <c r="O910" i="107"/>
  <c r="O909" i="107"/>
  <c r="O908" i="107"/>
  <c r="O905" i="107"/>
  <c r="O1263" i="107"/>
  <c r="O1261" i="107"/>
  <c r="O1259" i="107"/>
  <c r="O1257" i="107"/>
  <c r="O1280" i="107"/>
  <c r="O1279" i="107"/>
  <c r="O1255" i="107"/>
  <c r="O1278" i="107"/>
  <c r="O1277" i="107"/>
  <c r="O1253" i="107"/>
  <c r="O1276" i="107"/>
  <c r="O1275" i="107"/>
  <c r="O1274" i="107"/>
  <c r="O1273" i="107"/>
  <c r="O1272" i="107"/>
  <c r="O1271" i="107"/>
  <c r="O1270" i="107"/>
  <c r="O1269" i="107"/>
  <c r="O1267" i="107"/>
  <c r="O1265" i="107"/>
  <c r="O148" i="107"/>
  <c r="O150" i="107"/>
  <c r="O149" i="107"/>
  <c r="O147" i="107"/>
  <c r="O146" i="107"/>
  <c r="O145" i="107"/>
  <c r="O144" i="107"/>
  <c r="O143" i="107"/>
  <c r="O1135" i="107"/>
  <c r="O1134" i="107"/>
  <c r="O1133" i="107"/>
  <c r="O1132" i="107"/>
  <c r="O1131" i="107"/>
  <c r="O1130" i="107"/>
  <c r="O1129" i="107"/>
  <c r="O1128" i="107"/>
  <c r="O1048" i="107"/>
  <c r="O1047" i="107"/>
  <c r="O1046" i="107"/>
  <c r="O1045" i="107"/>
  <c r="O1044" i="107"/>
  <c r="O1043" i="107"/>
  <c r="O1042" i="107"/>
  <c r="O1041" i="107"/>
  <c r="O1040" i="107"/>
  <c r="O1039" i="107"/>
  <c r="O1038" i="107"/>
  <c r="O1037" i="107"/>
  <c r="O1036" i="107"/>
  <c r="O1035" i="107"/>
  <c r="O1050" i="107"/>
  <c r="O1034" i="107"/>
  <c r="O1049" i="107"/>
  <c r="O343" i="107"/>
  <c r="O342" i="107"/>
  <c r="O341" i="107"/>
  <c r="O340" i="107"/>
  <c r="O339" i="107"/>
  <c r="O338" i="107"/>
  <c r="O337" i="107"/>
  <c r="O1067" i="107"/>
  <c r="O1066" i="107"/>
  <c r="O1065" i="107"/>
  <c r="O1064" i="107"/>
  <c r="O1063" i="107"/>
  <c r="O1062" i="107"/>
  <c r="O1051" i="107"/>
  <c r="O1061" i="107"/>
  <c r="O1060" i="107"/>
  <c r="O1059" i="107"/>
  <c r="O1058" i="107"/>
  <c r="O1057" i="107"/>
  <c r="O1056" i="107"/>
  <c r="O1055" i="107"/>
  <c r="O1054" i="107"/>
  <c r="O1053" i="107"/>
  <c r="O1052" i="107"/>
  <c r="O955" i="107"/>
  <c r="O959" i="107"/>
  <c r="O958" i="107"/>
  <c r="O957" i="107"/>
  <c r="O956" i="107"/>
  <c r="O1216" i="107"/>
  <c r="O1214" i="107"/>
  <c r="O1213" i="107"/>
  <c r="O1212" i="107"/>
  <c r="O1211" i="107"/>
  <c r="O1210" i="107"/>
  <c r="O1209" i="107"/>
  <c r="O1208" i="107"/>
  <c r="O1207" i="107"/>
  <c r="O1206" i="107"/>
  <c r="O1205" i="107"/>
  <c r="O1204" i="107"/>
  <c r="O1203" i="107"/>
  <c r="O1202" i="107"/>
  <c r="O1201" i="107"/>
  <c r="O1224" i="107"/>
  <c r="O1200" i="107"/>
  <c r="O1199" i="107"/>
  <c r="O1222" i="107"/>
  <c r="O1220" i="107"/>
  <c r="O1218" i="107"/>
  <c r="O28" i="107"/>
  <c r="O21" i="107"/>
  <c r="O29" i="107"/>
  <c r="O27" i="107"/>
  <c r="O24" i="107"/>
  <c r="O26" i="107"/>
  <c r="O25" i="107"/>
  <c r="O23" i="107"/>
  <c r="O22" i="107"/>
  <c r="O228" i="107"/>
  <c r="O227" i="107"/>
  <c r="O226" i="107"/>
  <c r="O225" i="107"/>
  <c r="O224" i="107"/>
  <c r="O223" i="107"/>
  <c r="O222" i="107"/>
  <c r="O136" i="107"/>
  <c r="O135" i="107"/>
  <c r="O134" i="107"/>
  <c r="O133" i="107"/>
  <c r="O132" i="107"/>
  <c r="O131" i="107"/>
  <c r="O130" i="107"/>
  <c r="O129" i="107"/>
  <c r="O137" i="107"/>
  <c r="O565" i="107"/>
  <c r="O499" i="107"/>
  <c r="O540" i="107"/>
  <c r="O515" i="107"/>
  <c r="O562" i="107"/>
  <c r="O538" i="107"/>
  <c r="O514" i="107"/>
  <c r="O513" i="107"/>
  <c r="O536" i="107"/>
  <c r="O512" i="107"/>
  <c r="O559" i="107"/>
  <c r="O511" i="107"/>
  <c r="O534" i="107"/>
  <c r="O510" i="107"/>
  <c r="O509" i="107"/>
  <c r="O556" i="107"/>
  <c r="O508" i="107"/>
  <c r="O507" i="107"/>
  <c r="O506" i="107"/>
  <c r="O553" i="107"/>
  <c r="O529" i="107"/>
  <c r="O505" i="107"/>
  <c r="O504" i="107"/>
  <c r="O503" i="107"/>
  <c r="O501" i="107"/>
  <c r="O500" i="107"/>
  <c r="O640" i="107"/>
  <c r="O663" i="107"/>
  <c r="O639" i="107"/>
  <c r="O638" i="107"/>
  <c r="O643" i="107"/>
  <c r="O637" i="107"/>
  <c r="O636" i="107"/>
  <c r="O635" i="107"/>
  <c r="O634" i="107"/>
  <c r="O654" i="107"/>
  <c r="O653" i="107"/>
  <c r="O652" i="107"/>
  <c r="O651" i="107"/>
  <c r="O650" i="107"/>
  <c r="O649" i="107"/>
  <c r="O642" i="107"/>
  <c r="O648" i="107"/>
  <c r="O647" i="107"/>
  <c r="O646" i="107"/>
  <c r="O644" i="107"/>
  <c r="O641" i="107"/>
  <c r="O1096" i="107"/>
  <c r="O1095" i="107"/>
  <c r="O1094" i="107"/>
  <c r="O1093" i="107"/>
  <c r="O1092" i="107"/>
  <c r="O1091" i="107"/>
  <c r="O1090" i="107"/>
  <c r="O1089" i="107"/>
  <c r="O1088" i="107"/>
  <c r="O1087" i="107"/>
  <c r="O1086" i="107"/>
  <c r="O1100" i="107"/>
  <c r="O1098" i="107"/>
  <c r="O1099" i="107"/>
  <c r="O1097" i="107"/>
  <c r="O520" i="107"/>
  <c r="O519" i="107"/>
  <c r="O522" i="107"/>
  <c r="O566" i="107"/>
  <c r="O518" i="107"/>
  <c r="O541" i="107"/>
  <c r="O517" i="107"/>
  <c r="O516" i="107"/>
  <c r="O563" i="107"/>
  <c r="O539" i="107"/>
  <c r="O537" i="107"/>
  <c r="O523" i="107"/>
  <c r="O560" i="107"/>
  <c r="O535" i="107"/>
  <c r="O557" i="107"/>
  <c r="O533" i="107"/>
  <c r="O532" i="107"/>
  <c r="O531" i="107"/>
  <c r="O525" i="107"/>
  <c r="O554" i="107"/>
  <c r="O530" i="107"/>
  <c r="O528" i="107"/>
  <c r="O527" i="107"/>
  <c r="O526" i="107"/>
  <c r="O502" i="107"/>
  <c r="O524" i="107"/>
  <c r="O521" i="107"/>
  <c r="O1120" i="107"/>
  <c r="O1119" i="107"/>
  <c r="O1118" i="107"/>
  <c r="O1117" i="107"/>
  <c r="O1116" i="107"/>
  <c r="O1115" i="107"/>
  <c r="O1122" i="107"/>
  <c r="O1127" i="107"/>
  <c r="O1126" i="107"/>
  <c r="O1102" i="107"/>
  <c r="O1125" i="107"/>
  <c r="O1124" i="107"/>
  <c r="O1123" i="107"/>
  <c r="O1121" i="107"/>
  <c r="O370" i="107"/>
  <c r="O369" i="107"/>
  <c r="O368" i="107"/>
  <c r="O367" i="107"/>
  <c r="O366" i="107"/>
  <c r="O365" i="107"/>
  <c r="O364" i="107"/>
  <c r="O363" i="107"/>
  <c r="O362" i="107"/>
  <c r="O966" i="107"/>
  <c r="O965" i="107"/>
  <c r="O964" i="107"/>
  <c r="O963" i="107"/>
  <c r="O962" i="107"/>
  <c r="O961" i="107"/>
  <c r="O960" i="107"/>
  <c r="O568" i="107"/>
  <c r="O587" i="107"/>
  <c r="O586" i="107"/>
  <c r="O585" i="107"/>
  <c r="O584" i="107"/>
  <c r="O583" i="107"/>
  <c r="O606" i="107"/>
  <c r="O582" i="107"/>
  <c r="O581" i="107"/>
  <c r="O580" i="107"/>
  <c r="O603" i="107"/>
  <c r="O579" i="107"/>
  <c r="O578" i="107"/>
  <c r="O570" i="107"/>
  <c r="O577" i="107"/>
  <c r="O576" i="107"/>
  <c r="O575" i="107"/>
  <c r="O573" i="107"/>
  <c r="O571" i="107"/>
  <c r="O574" i="107"/>
  <c r="O572" i="107"/>
  <c r="O569" i="107"/>
  <c r="O1192" i="107"/>
  <c r="O1191" i="107"/>
  <c r="O1190" i="107"/>
  <c r="O1189" i="107"/>
  <c r="O1188" i="107"/>
  <c r="O1187" i="107"/>
  <c r="O1186" i="107"/>
  <c r="O1185" i="107"/>
  <c r="O1184" i="107"/>
  <c r="O1183" i="107"/>
  <c r="O1181" i="107"/>
  <c r="O1179" i="107"/>
  <c r="O1177" i="107"/>
  <c r="O1198" i="107"/>
  <c r="O1197" i="107"/>
  <c r="O1196" i="107"/>
  <c r="O1195" i="107"/>
  <c r="O1194" i="107"/>
  <c r="O1193" i="107"/>
  <c r="O76" i="107"/>
  <c r="O69" i="107"/>
  <c r="O75" i="107"/>
  <c r="O74" i="107"/>
  <c r="O73" i="107"/>
  <c r="O72" i="107"/>
  <c r="O71" i="107"/>
  <c r="O70" i="107"/>
  <c r="O1072" i="107"/>
  <c r="O1071" i="107"/>
  <c r="O1070" i="107"/>
  <c r="O1069" i="107"/>
  <c r="O1068" i="107"/>
  <c r="O1074" i="107"/>
  <c r="O1085" i="107"/>
  <c r="O1084" i="107"/>
  <c r="O1075" i="107"/>
  <c r="O1083" i="107"/>
  <c r="O1082" i="107"/>
  <c r="O1081" i="107"/>
  <c r="O1080" i="107"/>
  <c r="O1079" i="107"/>
  <c r="O1078" i="107"/>
  <c r="O1077" i="107"/>
  <c r="O1076" i="107"/>
  <c r="O1073" i="107"/>
  <c r="O237" i="107"/>
  <c r="O242" i="107"/>
  <c r="O241" i="107"/>
  <c r="O240" i="107"/>
  <c r="O239" i="107"/>
  <c r="O238" i="107"/>
  <c r="O236" i="107"/>
  <c r="O773" i="107"/>
  <c r="O772" i="107"/>
  <c r="O771" i="107"/>
  <c r="O763" i="107"/>
  <c r="O770" i="107"/>
  <c r="O769" i="107"/>
  <c r="O768" i="107"/>
  <c r="O767" i="107"/>
  <c r="O762" i="107"/>
  <c r="O766" i="107"/>
  <c r="O765" i="107"/>
  <c r="O764" i="107"/>
  <c r="O761" i="107"/>
  <c r="O256" i="107"/>
  <c r="O255" i="107"/>
  <c r="O254" i="107"/>
  <c r="O259" i="107"/>
  <c r="O258" i="107"/>
  <c r="O260" i="107"/>
  <c r="O257" i="107"/>
  <c r="O88" i="107"/>
  <c r="O90" i="107"/>
  <c r="O87" i="107"/>
  <c r="O86" i="107"/>
  <c r="O85" i="107"/>
  <c r="O89" i="107"/>
  <c r="O84" i="107"/>
  <c r="O93" i="107"/>
  <c r="O91" i="107"/>
  <c r="O95" i="107"/>
  <c r="O94" i="107"/>
  <c r="O92" i="107"/>
  <c r="O293" i="107"/>
  <c r="O297" i="107"/>
  <c r="O296" i="107"/>
  <c r="O295" i="107"/>
  <c r="O294" i="107"/>
  <c r="O292" i="107"/>
  <c r="O32" i="107"/>
  <c r="O38" i="107"/>
  <c r="O37" i="107"/>
  <c r="O33" i="107"/>
  <c r="O36" i="107"/>
  <c r="O30" i="107"/>
  <c r="O35" i="107"/>
  <c r="O34" i="107"/>
  <c r="O31" i="107"/>
  <c r="O197" i="107"/>
  <c r="O198" i="107"/>
  <c r="O196" i="107"/>
  <c r="O195" i="107"/>
  <c r="O194" i="107"/>
  <c r="O80" i="107"/>
  <c r="O77" i="107"/>
  <c r="O83" i="107"/>
  <c r="O81" i="107"/>
  <c r="O82" i="107"/>
  <c r="O79" i="107"/>
  <c r="O78" i="107"/>
  <c r="O946" i="107"/>
  <c r="O945" i="107"/>
  <c r="O944" i="107"/>
  <c r="O943" i="107"/>
  <c r="O942" i="107"/>
  <c r="O941" i="107"/>
  <c r="O940" i="107"/>
  <c r="O112" i="107"/>
  <c r="O115" i="107"/>
  <c r="O111" i="107"/>
  <c r="O117" i="107"/>
  <c r="O113" i="107"/>
  <c r="O114" i="107"/>
  <c r="O120" i="107"/>
  <c r="O119" i="107"/>
  <c r="O118" i="107"/>
  <c r="O116" i="107"/>
  <c r="O438" i="107"/>
  <c r="O437" i="107"/>
  <c r="O436" i="107"/>
  <c r="O435" i="107"/>
  <c r="O434" i="107"/>
  <c r="O433" i="107"/>
  <c r="O429" i="107"/>
  <c r="O432" i="107"/>
  <c r="O426" i="107"/>
  <c r="O431" i="107"/>
  <c r="O430" i="107"/>
  <c r="O428" i="107"/>
  <c r="O427" i="107"/>
  <c r="O280" i="107"/>
  <c r="O279" i="107"/>
  <c r="O278" i="107"/>
  <c r="O277" i="107"/>
  <c r="O276" i="107"/>
  <c r="O221" i="107"/>
  <c r="O220" i="107"/>
  <c r="O219" i="107"/>
  <c r="O218" i="107"/>
  <c r="O217" i="107"/>
  <c r="O216" i="107"/>
  <c r="O215" i="107"/>
  <c r="O1240" i="107"/>
  <c r="O1239" i="107"/>
  <c r="O1215" i="107"/>
  <c r="O1238" i="107"/>
  <c r="O1237" i="107"/>
  <c r="O1236" i="107"/>
  <c r="O1235" i="107"/>
  <c r="O1234" i="107"/>
  <c r="O1233" i="107"/>
  <c r="O1232" i="107"/>
  <c r="O1231" i="107"/>
  <c r="O1230" i="107"/>
  <c r="O1229" i="107"/>
  <c r="O1228" i="107"/>
  <c r="O1227" i="107"/>
  <c r="O1226" i="107"/>
  <c r="O1225" i="107"/>
  <c r="O1223" i="107"/>
  <c r="O1221" i="107"/>
  <c r="O1219" i="107"/>
  <c r="O1241" i="107"/>
  <c r="O1217" i="107"/>
  <c r="O1024" i="107"/>
  <c r="O1023" i="107"/>
  <c r="O1022" i="107"/>
  <c r="O1021" i="107"/>
  <c r="O1020" i="107"/>
  <c r="O1019" i="107"/>
  <c r="O1018" i="107"/>
  <c r="O1017" i="107"/>
  <c r="O1016" i="107"/>
  <c r="O1026" i="107"/>
  <c r="O1033" i="107"/>
  <c r="O1032" i="107"/>
  <c r="O1031" i="107"/>
  <c r="O1030" i="107"/>
  <c r="O1029" i="107"/>
  <c r="O1028" i="107"/>
  <c r="O1027" i="107"/>
  <c r="O1025" i="107"/>
  <c r="O1141" i="107"/>
  <c r="O1138" i="107"/>
  <c r="O1144" i="107"/>
  <c r="O1142" i="107"/>
  <c r="O1139" i="107"/>
  <c r="O1136" i="107"/>
  <c r="O1158" i="107"/>
  <c r="O1156" i="107"/>
  <c r="O1154" i="107"/>
  <c r="O1146" i="107"/>
  <c r="O1152" i="107"/>
  <c r="O1150" i="107"/>
  <c r="O1148" i="107"/>
  <c r="O110" i="107"/>
  <c r="O109" i="107"/>
  <c r="O108" i="107"/>
  <c r="O107" i="107"/>
  <c r="O106" i="107"/>
  <c r="O784" i="107"/>
  <c r="O783" i="107"/>
  <c r="O782" i="107"/>
  <c r="O781" i="107"/>
  <c r="O780" i="107"/>
  <c r="O779" i="107"/>
  <c r="O786" i="107"/>
  <c r="O778" i="107"/>
  <c r="O777" i="107"/>
  <c r="O776" i="107"/>
  <c r="O775" i="107"/>
  <c r="O774" i="107"/>
  <c r="O785" i="107"/>
  <c r="O1168" i="107"/>
  <c r="O1167" i="107"/>
  <c r="O1166" i="107"/>
  <c r="O1165" i="107"/>
  <c r="O1164" i="107"/>
  <c r="O1163" i="107"/>
  <c r="O1162" i="107"/>
  <c r="O1161" i="107"/>
  <c r="O1160" i="107"/>
  <c r="O1182" i="107"/>
  <c r="O1180" i="107"/>
  <c r="O1178" i="107"/>
  <c r="O1176" i="107"/>
  <c r="O1175" i="107"/>
  <c r="O1174" i="107"/>
  <c r="O1173" i="107"/>
  <c r="O1172" i="107"/>
  <c r="O1171" i="107"/>
  <c r="O1170" i="107"/>
  <c r="O1169" i="107"/>
  <c r="O807" i="107"/>
  <c r="O806" i="107"/>
  <c r="O805" i="107"/>
  <c r="O804" i="107"/>
  <c r="O811" i="107"/>
  <c r="O825" i="107"/>
  <c r="O823" i="107"/>
  <c r="O821" i="107"/>
  <c r="O819" i="107"/>
  <c r="O817" i="107"/>
  <c r="O815" i="107"/>
  <c r="O813" i="107"/>
  <c r="O809" i="107"/>
  <c r="O141" i="107"/>
  <c r="O138" i="107"/>
  <c r="O142" i="107"/>
  <c r="O139" i="107"/>
  <c r="O140" i="107"/>
  <c r="O275" i="107"/>
  <c r="O274" i="107"/>
  <c r="O273" i="107"/>
  <c r="O272" i="107"/>
  <c r="O271" i="107"/>
  <c r="O448" i="107"/>
  <c r="O447" i="107"/>
  <c r="O446" i="107"/>
  <c r="O445" i="107"/>
  <c r="O444" i="107"/>
  <c r="O443" i="107"/>
  <c r="O442" i="107"/>
  <c r="O441" i="107"/>
  <c r="O440" i="107"/>
  <c r="O450" i="107"/>
  <c r="O439" i="107"/>
  <c r="O451" i="107"/>
  <c r="O453" i="107"/>
  <c r="O452" i="107"/>
  <c r="O449" i="107"/>
  <c r="O40" i="107"/>
  <c r="O39" i="107"/>
  <c r="O41" i="107"/>
  <c r="O43" i="107"/>
  <c r="O47" i="107"/>
  <c r="O42" i="107"/>
  <c r="O46" i="107"/>
  <c r="O45" i="107"/>
  <c r="O44" i="107"/>
  <c r="O390" i="107"/>
  <c r="O389" i="107"/>
  <c r="O388" i="107"/>
  <c r="O387" i="107"/>
  <c r="O381" i="107"/>
  <c r="O386" i="107"/>
  <c r="O385" i="107"/>
  <c r="O384" i="107"/>
  <c r="O383" i="107"/>
  <c r="O382" i="107"/>
  <c r="O380" i="107"/>
  <c r="O926" i="107"/>
  <c r="O924" i="107"/>
  <c r="O923" i="107"/>
  <c r="O922" i="107"/>
  <c r="O892" i="107"/>
  <c r="O890" i="107"/>
  <c r="O253" i="107"/>
  <c r="O252" i="107"/>
  <c r="O251" i="107"/>
  <c r="O250" i="107"/>
  <c r="O249" i="107"/>
  <c r="O248" i="107"/>
  <c r="O952" i="107"/>
  <c r="O951" i="107"/>
  <c r="O950" i="107"/>
  <c r="O949" i="107"/>
  <c r="O948" i="107"/>
  <c r="O947" i="107"/>
  <c r="O954" i="107"/>
  <c r="O953" i="107"/>
  <c r="O736" i="107"/>
  <c r="O735" i="107"/>
  <c r="O738" i="107"/>
  <c r="O734" i="107"/>
  <c r="O747" i="107"/>
  <c r="O746" i="107"/>
  <c r="O745" i="107"/>
  <c r="O744" i="107"/>
  <c r="O743" i="107"/>
  <c r="O739" i="107"/>
  <c r="O742" i="107"/>
  <c r="O741" i="107"/>
  <c r="O740" i="107"/>
  <c r="O737" i="107"/>
  <c r="O707" i="107"/>
  <c r="O706" i="107"/>
  <c r="O705" i="107"/>
  <c r="O704" i="107"/>
  <c r="O703" i="107"/>
  <c r="O702" i="107"/>
  <c r="O701" i="107"/>
  <c r="O700" i="107"/>
  <c r="O880" i="107"/>
  <c r="O879" i="107"/>
  <c r="O878" i="107"/>
  <c r="O877" i="107"/>
  <c r="O876" i="107"/>
  <c r="O883" i="107"/>
  <c r="O875" i="107"/>
  <c r="O874" i="107"/>
  <c r="O882" i="107"/>
  <c r="O873" i="107"/>
  <c r="O887" i="107"/>
  <c r="O886" i="107"/>
  <c r="O885" i="107"/>
  <c r="O884" i="107"/>
  <c r="O881" i="107"/>
  <c r="O154" i="107"/>
  <c r="O153" i="107"/>
  <c r="O152" i="107"/>
  <c r="O151" i="107"/>
  <c r="O472" i="107"/>
  <c r="O471" i="107"/>
  <c r="O470" i="107"/>
  <c r="O469" i="107"/>
  <c r="O468" i="107"/>
  <c r="O467" i="107"/>
  <c r="O466" i="107"/>
  <c r="O465" i="107"/>
  <c r="O464" i="107"/>
  <c r="O463" i="107"/>
  <c r="O462" i="107"/>
  <c r="O461" i="107"/>
  <c r="O460" i="107"/>
  <c r="O459" i="107"/>
  <c r="O458" i="107"/>
  <c r="O457" i="107"/>
  <c r="O456" i="107"/>
  <c r="O455" i="107"/>
  <c r="O454" i="107"/>
  <c r="O473" i="107"/>
  <c r="O304" i="107"/>
  <c r="O303" i="107"/>
  <c r="O302" i="107"/>
  <c r="O301" i="107"/>
  <c r="O300" i="107"/>
  <c r="O299" i="107"/>
  <c r="O298" i="107"/>
  <c r="O16" i="107"/>
  <c r="O17" i="107"/>
  <c r="O15" i="107"/>
  <c r="O14" i="107"/>
  <c r="O13" i="107"/>
  <c r="O19" i="107"/>
  <c r="O12" i="107"/>
  <c r="O18" i="107"/>
  <c r="O20" i="107"/>
  <c r="O699" i="107"/>
  <c r="O698" i="107"/>
  <c r="O697" i="107"/>
  <c r="O696" i="107"/>
  <c r="O695" i="107"/>
  <c r="O694" i="107"/>
  <c r="O693" i="107"/>
  <c r="O692" i="107"/>
  <c r="O733" i="107"/>
  <c r="O732" i="107"/>
  <c r="O731" i="107"/>
  <c r="O730" i="107"/>
  <c r="O729" i="107"/>
  <c r="O728" i="107"/>
  <c r="O727" i="107"/>
  <c r="O726" i="107"/>
  <c r="O725" i="107"/>
  <c r="O724" i="107"/>
  <c r="O723" i="107"/>
  <c r="O722" i="107"/>
  <c r="O721" i="107"/>
  <c r="O1143" i="107"/>
  <c r="O1140" i="107"/>
  <c r="O1137" i="107"/>
  <c r="O1159" i="107"/>
  <c r="O1157" i="107"/>
  <c r="O1155" i="107"/>
  <c r="O1153" i="107"/>
  <c r="O1151" i="107"/>
  <c r="O1149" i="107"/>
  <c r="O1147" i="107"/>
  <c r="O1145" i="107"/>
  <c r="O683" i="107"/>
  <c r="O682" i="107"/>
  <c r="O681" i="107"/>
  <c r="O680" i="107"/>
  <c r="O679" i="107"/>
  <c r="O678" i="107"/>
  <c r="O677" i="107"/>
  <c r="O676" i="107"/>
  <c r="O856" i="107"/>
  <c r="O855" i="107"/>
  <c r="O854" i="107"/>
  <c r="O853" i="107"/>
  <c r="O852" i="107"/>
  <c r="O851" i="107"/>
  <c r="O850" i="107"/>
  <c r="O849" i="107"/>
  <c r="O858" i="107"/>
  <c r="O859" i="107"/>
  <c r="O860" i="107"/>
  <c r="O857" i="107"/>
  <c r="O232" i="107"/>
  <c r="O231" i="107"/>
  <c r="O230" i="107"/>
  <c r="O229" i="107"/>
  <c r="O235" i="107"/>
  <c r="O234" i="107"/>
  <c r="O233" i="107"/>
  <c r="O261" i="107"/>
  <c r="O269" i="107"/>
  <c r="O270" i="107"/>
  <c r="O268" i="107"/>
  <c r="O267" i="107"/>
  <c r="O266" i="107"/>
  <c r="O265" i="107"/>
  <c r="O264" i="107"/>
  <c r="O263" i="107"/>
  <c r="O262" i="107"/>
  <c r="O378" i="107"/>
  <c r="O379" i="107"/>
  <c r="O377" i="107"/>
  <c r="O760" i="107"/>
  <c r="O759" i="107"/>
  <c r="O758" i="107"/>
  <c r="O757" i="107"/>
  <c r="O756" i="107"/>
  <c r="O755" i="107"/>
  <c r="O754" i="107"/>
  <c r="O753" i="107"/>
  <c r="O752" i="107"/>
  <c r="O751" i="107"/>
  <c r="O750" i="107"/>
  <c r="O749" i="107"/>
  <c r="O748" i="107"/>
  <c r="O787" i="107"/>
  <c r="O797" i="107"/>
  <c r="O796" i="107"/>
  <c r="O795" i="107"/>
  <c r="O794" i="107"/>
  <c r="O793" i="107"/>
  <c r="O792" i="107"/>
  <c r="O791" i="107"/>
  <c r="O790" i="107"/>
  <c r="O789" i="107"/>
  <c r="O788" i="107"/>
  <c r="O808" i="107"/>
  <c r="O810" i="107"/>
  <c r="O803" i="107"/>
  <c r="O802" i="107"/>
  <c r="O801" i="107"/>
  <c r="O824" i="107"/>
  <c r="O800" i="107"/>
  <c r="O799" i="107"/>
  <c r="O822" i="107"/>
  <c r="O798" i="107"/>
  <c r="O820" i="107"/>
  <c r="O818" i="107"/>
  <c r="O816" i="107"/>
  <c r="O814" i="107"/>
  <c r="O812" i="107"/>
  <c r="O316" i="107"/>
  <c r="O315" i="107"/>
  <c r="O314" i="107"/>
  <c r="O309" i="107"/>
  <c r="O313" i="107"/>
  <c r="O312" i="107"/>
  <c r="O311" i="107"/>
  <c r="O307" i="107"/>
  <c r="O310" i="107"/>
  <c r="O308" i="107"/>
  <c r="O306" i="107"/>
  <c r="O305" i="107"/>
  <c r="O712" i="107"/>
  <c r="O711" i="107"/>
  <c r="O710" i="107"/>
  <c r="O709" i="107"/>
  <c r="O708" i="107"/>
  <c r="O715" i="107"/>
  <c r="O720" i="107"/>
  <c r="O719" i="107"/>
  <c r="O717" i="107"/>
  <c r="O718" i="107"/>
  <c r="O714" i="107"/>
  <c r="O716" i="107"/>
  <c r="O713" i="107"/>
  <c r="O903" i="107"/>
  <c r="O901" i="107"/>
  <c r="O930" i="107"/>
  <c r="O899" i="107"/>
  <c r="O897" i="107"/>
  <c r="O895" i="107"/>
  <c r="O894" i="107"/>
  <c r="O893" i="107"/>
  <c r="O938" i="107"/>
  <c r="O936" i="107"/>
  <c r="O934" i="107"/>
  <c r="O932" i="107"/>
  <c r="O208" i="107"/>
  <c r="O213" i="107"/>
  <c r="O207" i="107"/>
  <c r="O211" i="107"/>
  <c r="O210" i="107"/>
  <c r="O214" i="107"/>
  <c r="O212" i="107"/>
  <c r="O209" i="107"/>
  <c r="O1114" i="107"/>
  <c r="O1113" i="107"/>
  <c r="O1112" i="107"/>
  <c r="O1111" i="107"/>
  <c r="O1110" i="107"/>
  <c r="O1109" i="107"/>
  <c r="O1108" i="107"/>
  <c r="O1107" i="107"/>
  <c r="O1106" i="107"/>
  <c r="O1105" i="107"/>
  <c r="O1104" i="107"/>
  <c r="O1103" i="107"/>
  <c r="O1101" i="107"/>
  <c r="O1000" i="107"/>
  <c r="O999" i="107"/>
  <c r="O998" i="107"/>
  <c r="O1015" i="107"/>
  <c r="O1014" i="107"/>
  <c r="O1013" i="107"/>
  <c r="O1012" i="107"/>
  <c r="O1011" i="107"/>
  <c r="O1010" i="107"/>
  <c r="O1009" i="107"/>
  <c r="O1008" i="107"/>
  <c r="O1003" i="107"/>
  <c r="O1007" i="107"/>
  <c r="O1006" i="107"/>
  <c r="O1005" i="107"/>
  <c r="O1004" i="107"/>
  <c r="O1002" i="107"/>
  <c r="O1001" i="107"/>
  <c r="O412" i="107"/>
  <c r="O411" i="107"/>
  <c r="O410" i="107"/>
  <c r="O405" i="107"/>
  <c r="O409" i="107"/>
  <c r="O408" i="107"/>
  <c r="O407" i="107"/>
  <c r="O402" i="107"/>
  <c r="O406" i="107"/>
  <c r="O403" i="107"/>
  <c r="O404" i="107"/>
  <c r="O664" i="107"/>
  <c r="O662" i="107"/>
  <c r="O661" i="107"/>
  <c r="O660" i="107"/>
  <c r="O659" i="107"/>
  <c r="O667" i="107"/>
  <c r="O658" i="107"/>
  <c r="O657" i="107"/>
  <c r="O656" i="107"/>
  <c r="O655" i="107"/>
  <c r="O675" i="107"/>
  <c r="O674" i="107"/>
  <c r="O673" i="107"/>
  <c r="O645" i="107"/>
  <c r="O672" i="107"/>
  <c r="O671" i="107"/>
  <c r="O670" i="107"/>
  <c r="O669" i="107"/>
  <c r="O668" i="107"/>
  <c r="O666" i="107"/>
  <c r="O665" i="107"/>
  <c r="O125" i="107"/>
  <c r="O128" i="107"/>
  <c r="O127" i="107"/>
  <c r="O126" i="107"/>
  <c r="O544" i="107"/>
  <c r="O567" i="107"/>
  <c r="O543" i="107"/>
  <c r="O542" i="107"/>
  <c r="O564" i="107"/>
  <c r="O561" i="107"/>
  <c r="O558" i="107"/>
  <c r="O555" i="107"/>
  <c r="O552" i="107"/>
  <c r="O551" i="107"/>
  <c r="O550" i="107"/>
  <c r="O549" i="107"/>
  <c r="O547" i="107"/>
  <c r="O546" i="107"/>
  <c r="O548" i="107"/>
  <c r="O545" i="107"/>
  <c r="O328" i="107"/>
  <c r="O327" i="107"/>
  <c r="O326" i="107"/>
  <c r="O331" i="107"/>
  <c r="O330" i="107"/>
  <c r="O336" i="107"/>
  <c r="O335" i="107"/>
  <c r="O333" i="107"/>
  <c r="O334" i="107"/>
  <c r="O332" i="107"/>
  <c r="O329" i="107"/>
  <c r="O1264" i="107"/>
  <c r="O1262" i="107"/>
  <c r="O1260" i="107"/>
  <c r="O1258" i="107"/>
  <c r="O1256" i="107"/>
  <c r="O1254" i="107"/>
  <c r="O1252" i="107"/>
  <c r="O1251" i="107"/>
  <c r="O1250" i="107"/>
  <c r="O1249" i="107"/>
  <c r="O1248" i="107"/>
  <c r="O1247" i="107"/>
  <c r="O1246" i="107"/>
  <c r="O1245" i="107"/>
  <c r="O1268" i="107"/>
  <c r="O1244" i="107"/>
  <c r="O1243" i="107"/>
  <c r="O1266" i="107"/>
  <c r="O1242" i="107"/>
  <c r="O1288" i="107"/>
  <c r="O1287" i="107"/>
  <c r="O1286" i="107"/>
  <c r="O1285" i="107"/>
  <c r="O1284" i="107"/>
  <c r="O1283" i="107"/>
  <c r="O1282" i="107"/>
  <c r="O1281" i="107"/>
  <c r="O1303" i="107"/>
  <c r="O1301" i="107"/>
  <c r="O1299" i="107"/>
  <c r="O1297" i="107"/>
  <c r="O1295" i="107"/>
  <c r="O1293" i="107"/>
  <c r="O1291" i="107"/>
  <c r="O1289" i="107"/>
  <c r="O917" i="107"/>
  <c r="O916" i="107"/>
  <c r="O915" i="107"/>
  <c r="O914" i="107"/>
  <c r="O913" i="107"/>
  <c r="O912" i="107"/>
  <c r="O872" i="107"/>
  <c r="O871" i="107"/>
  <c r="O870" i="107"/>
  <c r="O869" i="107"/>
  <c r="O868" i="107"/>
  <c r="O867" i="107"/>
  <c r="O866" i="107"/>
  <c r="O865" i="107"/>
  <c r="O864" i="107"/>
  <c r="O863" i="107"/>
  <c r="O862" i="107"/>
  <c r="O861" i="107"/>
  <c r="O100" i="107"/>
  <c r="O101" i="107"/>
  <c r="O105" i="107"/>
  <c r="O104" i="107"/>
  <c r="O103" i="107"/>
  <c r="O102" i="107"/>
  <c r="O99" i="107"/>
  <c r="O98" i="107"/>
  <c r="O97" i="107"/>
  <c r="O96" i="107"/>
  <c r="O832" i="107"/>
  <c r="O831" i="107"/>
  <c r="O830" i="107"/>
  <c r="O829" i="107"/>
  <c r="O828" i="107"/>
  <c r="O827" i="107"/>
  <c r="O826" i="107"/>
  <c r="O848" i="107"/>
  <c r="O834" i="107"/>
  <c r="O847" i="107"/>
  <c r="O846" i="107"/>
  <c r="O845" i="107"/>
  <c r="O844" i="107"/>
  <c r="O843" i="107"/>
  <c r="O842" i="107"/>
  <c r="O841" i="107"/>
  <c r="O835" i="107"/>
  <c r="O840" i="107"/>
  <c r="O839" i="107"/>
  <c r="O837" i="107"/>
  <c r="O838" i="107"/>
  <c r="O836" i="107"/>
  <c r="O833" i="107"/>
  <c r="O474" i="107"/>
  <c r="O475" i="107"/>
  <c r="O483" i="107"/>
  <c r="O482" i="107"/>
  <c r="O481" i="107"/>
  <c r="O480" i="107"/>
  <c r="O479" i="107"/>
  <c r="O477" i="107"/>
  <c r="O478" i="107"/>
  <c r="O476" i="107"/>
  <c r="O56" i="107"/>
  <c r="O60" i="107"/>
  <c r="O52" i="107"/>
  <c r="O59" i="107"/>
  <c r="O54" i="107"/>
  <c r="O58" i="107"/>
  <c r="O57" i="107"/>
  <c r="O53" i="107"/>
  <c r="O55" i="107"/>
  <c r="O51" i="107"/>
  <c r="O50" i="107"/>
  <c r="O49" i="107"/>
  <c r="O48" i="107"/>
  <c r="O160" i="107"/>
  <c r="O159" i="107"/>
  <c r="O172" i="107"/>
  <c r="O173" i="107"/>
  <c r="O165" i="107"/>
  <c r="O163" i="107"/>
  <c r="O171" i="107"/>
  <c r="O170" i="107"/>
  <c r="O169" i="107"/>
  <c r="O168" i="107"/>
  <c r="O167" i="107"/>
  <c r="O166" i="107"/>
  <c r="O164" i="107"/>
  <c r="O162" i="107"/>
  <c r="O161" i="107"/>
  <c r="O928" i="107"/>
  <c r="O904" i="107"/>
  <c r="O902" i="107"/>
  <c r="O900" i="107"/>
  <c r="O898" i="107"/>
  <c r="O896" i="107"/>
  <c r="O931" i="107"/>
  <c r="O939" i="107"/>
  <c r="O937" i="107"/>
  <c r="O935" i="107"/>
  <c r="O933" i="107"/>
  <c r="O929" i="107"/>
  <c r="O491" i="107"/>
  <c r="O490" i="107"/>
  <c r="O489" i="107"/>
  <c r="O488" i="107"/>
  <c r="O487" i="107"/>
  <c r="O486" i="107"/>
  <c r="O485" i="107"/>
  <c r="O484" i="107"/>
  <c r="O927" i="107"/>
  <c r="O925" i="107"/>
  <c r="O891" i="107"/>
  <c r="O889" i="107"/>
  <c r="O888" i="107"/>
  <c r="O400" i="107"/>
  <c r="O399" i="107"/>
  <c r="O398" i="107"/>
  <c r="O397" i="107"/>
  <c r="O396" i="107"/>
  <c r="O395" i="107"/>
  <c r="O394" i="107"/>
  <c r="O393" i="107"/>
  <c r="O392" i="107"/>
  <c r="O391" i="107"/>
  <c r="O401" i="107"/>
  <c r="O424" i="107"/>
  <c r="O423" i="107"/>
  <c r="O422" i="107"/>
  <c r="O421" i="107"/>
  <c r="O420" i="107"/>
  <c r="O419" i="107"/>
  <c r="O418" i="107"/>
  <c r="O417" i="107"/>
  <c r="O416" i="107"/>
  <c r="O415" i="107"/>
  <c r="O414" i="107"/>
  <c r="O413" i="107"/>
  <c r="O425" i="107"/>
  <c r="O158" i="107"/>
  <c r="O157" i="107"/>
  <c r="O156" i="107"/>
  <c r="O155" i="107"/>
  <c r="O1312" i="107"/>
  <c r="O1311" i="107"/>
  <c r="O1310" i="107"/>
  <c r="O1309" i="107"/>
  <c r="O1308" i="107"/>
  <c r="O1307" i="107"/>
  <c r="O1306" i="107"/>
  <c r="O1305" i="107"/>
  <c r="O1304" i="107"/>
  <c r="O1302" i="107"/>
  <c r="O1300" i="107"/>
  <c r="O1298" i="107"/>
  <c r="O1296" i="107"/>
  <c r="O1294" i="107"/>
  <c r="O1292" i="107"/>
  <c r="O1290" i="107"/>
  <c r="O8" i="107"/>
  <c r="O5" i="107"/>
  <c r="O11" i="107"/>
  <c r="O10" i="107"/>
  <c r="O9" i="107"/>
  <c r="O7" i="107"/>
  <c r="O6" i="107"/>
  <c r="O4" i="107"/>
  <c r="O3" i="107"/>
  <c r="O2" i="107"/>
  <c r="O592" i="107"/>
  <c r="O591" i="107"/>
  <c r="O590" i="107"/>
  <c r="O589" i="107"/>
  <c r="O588" i="107"/>
  <c r="O609" i="107"/>
  <c r="O607" i="107"/>
  <c r="O604" i="107"/>
  <c r="O602" i="107"/>
  <c r="O597" i="107"/>
  <c r="O595" i="107"/>
  <c r="O601" i="107"/>
  <c r="O600" i="107"/>
  <c r="O599" i="107"/>
  <c r="O598" i="107"/>
  <c r="O594" i="107"/>
  <c r="O596" i="107"/>
  <c r="O593" i="107"/>
  <c r="O976" i="107"/>
  <c r="O975" i="107"/>
  <c r="O974" i="107"/>
  <c r="O973" i="107"/>
  <c r="O972" i="107"/>
  <c r="O971" i="107"/>
  <c r="O970" i="107"/>
  <c r="O969" i="107"/>
  <c r="O968" i="107"/>
  <c r="O967" i="107"/>
  <c r="O980" i="107"/>
  <c r="O979" i="107"/>
  <c r="O978" i="107"/>
  <c r="O977" i="107"/>
  <c r="O206" i="107"/>
  <c r="O205" i="107"/>
  <c r="O204" i="107"/>
  <c r="O203" i="107"/>
  <c r="O202" i="107"/>
  <c r="O201" i="107"/>
  <c r="O200" i="107"/>
  <c r="O199" i="107"/>
  <c r="O184" i="107"/>
  <c r="O183" i="107"/>
  <c r="O182" i="107"/>
  <c r="O181" i="107"/>
  <c r="O180" i="107"/>
  <c r="O179" i="107"/>
  <c r="O178" i="107"/>
  <c r="O177" i="107"/>
  <c r="O176" i="107"/>
  <c r="O175" i="107"/>
  <c r="O174" i="107"/>
  <c r="O187" i="107"/>
  <c r="O186" i="107"/>
  <c r="O188" i="107"/>
  <c r="O185" i="107"/>
  <c r="O245" i="107"/>
  <c r="O247" i="107"/>
  <c r="O246" i="107"/>
  <c r="O244" i="107"/>
  <c r="O243" i="107"/>
  <c r="O354" i="107"/>
  <c r="O361" i="107"/>
  <c r="O360" i="107"/>
  <c r="O359" i="107"/>
  <c r="O358" i="107"/>
  <c r="O357" i="107"/>
  <c r="O355" i="107"/>
  <c r="O356" i="107"/>
  <c r="O317" i="107"/>
  <c r="O325" i="107"/>
  <c r="O324" i="107"/>
  <c r="O323" i="107"/>
  <c r="O322" i="107"/>
  <c r="O321" i="107"/>
  <c r="O320" i="107"/>
  <c r="O319" i="107"/>
  <c r="O318" i="107"/>
  <c r="O921" i="107"/>
  <c r="O920" i="107"/>
  <c r="O919" i="107"/>
  <c r="O918" i="107"/>
  <c r="O124" i="107"/>
  <c r="O123" i="107"/>
  <c r="O122" i="107"/>
  <c r="O121" i="107"/>
  <c r="O997" i="107"/>
  <c r="O996" i="107"/>
  <c r="O995" i="107"/>
  <c r="O994" i="107"/>
  <c r="O993" i="107"/>
  <c r="O992" i="107"/>
  <c r="O991" i="107"/>
  <c r="O990" i="107"/>
  <c r="O989" i="107"/>
  <c r="O988" i="107"/>
  <c r="O987" i="107"/>
  <c r="O986" i="107"/>
  <c r="O985" i="107"/>
  <c r="O984" i="107"/>
  <c r="O983" i="107"/>
  <c r="O982" i="107"/>
  <c r="O981" i="107"/>
  <c r="O352" i="107"/>
  <c r="O351" i="107"/>
  <c r="O350" i="107"/>
  <c r="O349" i="107"/>
  <c r="O348" i="107"/>
  <c r="O347" i="107"/>
  <c r="O346" i="107"/>
  <c r="O345" i="107"/>
  <c r="O344" i="107"/>
  <c r="O353" i="107"/>
  <c r="M169" i="130"/>
  <c r="M147" i="130"/>
  <c r="O126" i="130"/>
  <c r="N126" i="130"/>
  <c r="M126" i="130"/>
  <c r="M101" i="130"/>
  <c r="M82" i="130"/>
  <c r="M60" i="130"/>
  <c r="M42" i="130"/>
  <c r="M19" i="130"/>
  <c r="I80" i="1" l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4" i="1"/>
  <c r="I63" i="1"/>
  <c r="I62" i="1"/>
  <c r="I61" i="1"/>
  <c r="I60" i="1"/>
  <c r="I59" i="1"/>
  <c r="I58" i="1"/>
  <c r="I57" i="1"/>
  <c r="I56" i="1"/>
  <c r="I55" i="1"/>
  <c r="I53" i="1"/>
  <c r="I52" i="1"/>
  <c r="I51" i="1"/>
  <c r="I50" i="1"/>
  <c r="I49" i="1"/>
  <c r="I48" i="1"/>
  <c r="I47" i="1"/>
  <c r="I46" i="1"/>
  <c r="I45" i="1"/>
  <c r="I44" i="1"/>
  <c r="I42" i="1"/>
  <c r="I41" i="1"/>
  <c r="I40" i="1"/>
  <c r="I39" i="1"/>
  <c r="I38" i="1"/>
  <c r="I37" i="1"/>
  <c r="I36" i="1"/>
  <c r="I35" i="1"/>
  <c r="I34" i="1"/>
  <c r="I33" i="1"/>
  <c r="I31" i="1"/>
  <c r="I30" i="1"/>
  <c r="I29" i="1"/>
  <c r="I28" i="1"/>
  <c r="I27" i="1"/>
  <c r="I26" i="1"/>
  <c r="I25" i="1"/>
  <c r="I24" i="1"/>
  <c r="I23" i="1"/>
  <c r="I22" i="1"/>
  <c r="N168" i="3" l="1"/>
  <c r="M168" i="3"/>
  <c r="N162" i="3"/>
  <c r="M162" i="3"/>
  <c r="N150" i="3"/>
  <c r="M150" i="3"/>
  <c r="N140" i="3"/>
  <c r="M140" i="3"/>
  <c r="N130" i="3"/>
  <c r="M130" i="3"/>
  <c r="N123" i="3"/>
  <c r="M123" i="3"/>
  <c r="N114" i="3"/>
  <c r="M114" i="3"/>
  <c r="N104" i="3"/>
  <c r="M104" i="3"/>
  <c r="N95" i="3"/>
  <c r="M95" i="3"/>
  <c r="N86" i="3"/>
  <c r="M86" i="3"/>
  <c r="N74" i="3"/>
  <c r="M74" i="3"/>
  <c r="N65" i="3"/>
  <c r="M65" i="3"/>
  <c r="N59" i="3"/>
  <c r="M59" i="3"/>
  <c r="N53" i="3"/>
  <c r="M53" i="3"/>
  <c r="N33" i="3"/>
  <c r="M33" i="3"/>
  <c r="N15" i="3"/>
  <c r="M15" i="3"/>
  <c r="N9" i="3"/>
  <c r="M9" i="3"/>
  <c r="N3" i="3"/>
  <c r="M3" i="3"/>
  <c r="N76" i="27" l="1"/>
  <c r="O76" i="27" s="1"/>
  <c r="Q76" i="27"/>
  <c r="R76" i="27"/>
  <c r="S76" i="27"/>
  <c r="T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AZ76" i="27"/>
  <c r="BA76" i="27"/>
  <c r="BB76" i="27"/>
  <c r="BC76" i="27"/>
  <c r="BD76" i="27"/>
  <c r="BE76" i="27"/>
  <c r="BF76" i="27"/>
  <c r="BG76" i="27"/>
  <c r="BH76" i="27"/>
  <c r="BI76" i="27"/>
  <c r="BJ76" i="27"/>
  <c r="V173" i="27" l="1"/>
  <c r="W173" i="27"/>
  <c r="X173" i="27"/>
  <c r="Y173" i="27"/>
  <c r="Z173" i="27"/>
  <c r="AA173" i="27"/>
  <c r="AB173" i="27"/>
  <c r="AC173" i="27"/>
  <c r="AD173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U173" i="27"/>
  <c r="AV173" i="27"/>
  <c r="AW173" i="27"/>
  <c r="AX173" i="27"/>
  <c r="AY173" i="27"/>
  <c r="AZ173" i="27"/>
  <c r="BA173" i="27"/>
  <c r="BB173" i="27"/>
  <c r="BC173" i="27"/>
  <c r="BD173" i="27"/>
  <c r="BE173" i="27"/>
  <c r="BF173" i="27"/>
  <c r="BG173" i="27"/>
  <c r="BH173" i="27"/>
  <c r="BI173" i="27"/>
  <c r="BJ173" i="27"/>
  <c r="V174" i="27"/>
  <c r="W174" i="27"/>
  <c r="X174" i="27"/>
  <c r="Y174" i="27"/>
  <c r="Z174" i="27"/>
  <c r="AA174" i="27"/>
  <c r="AB174" i="27"/>
  <c r="AC174" i="27"/>
  <c r="AD174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U174" i="27"/>
  <c r="AV174" i="27"/>
  <c r="AW174" i="27"/>
  <c r="AX174" i="27"/>
  <c r="AY174" i="27"/>
  <c r="AZ174" i="27"/>
  <c r="BA174" i="27"/>
  <c r="BB174" i="27"/>
  <c r="BC174" i="27"/>
  <c r="BD174" i="27"/>
  <c r="BE174" i="27"/>
  <c r="BF174" i="27"/>
  <c r="BG174" i="27"/>
  <c r="BH174" i="27"/>
  <c r="BI174" i="27"/>
  <c r="BJ174" i="27"/>
  <c r="V175" i="27"/>
  <c r="W175" i="27"/>
  <c r="X175" i="27"/>
  <c r="Y175" i="27"/>
  <c r="Z175" i="27"/>
  <c r="AA175" i="27"/>
  <c r="AB175" i="27"/>
  <c r="AC175" i="27"/>
  <c r="AD175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U175" i="27"/>
  <c r="AV175" i="27"/>
  <c r="AW175" i="27"/>
  <c r="AX175" i="27"/>
  <c r="AY175" i="27"/>
  <c r="AZ175" i="27"/>
  <c r="BA175" i="27"/>
  <c r="BB175" i="27"/>
  <c r="BC175" i="27"/>
  <c r="BD175" i="27"/>
  <c r="BE175" i="27"/>
  <c r="BF175" i="27"/>
  <c r="BG175" i="27"/>
  <c r="BH175" i="27"/>
  <c r="BI175" i="27"/>
  <c r="BJ175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AZ134" i="27"/>
  <c r="BA134" i="27"/>
  <c r="BB134" i="27"/>
  <c r="BC134" i="27"/>
  <c r="BD134" i="27"/>
  <c r="BE134" i="27"/>
  <c r="BF134" i="27"/>
  <c r="BG134" i="27"/>
  <c r="BH134" i="27"/>
  <c r="BI134" i="27"/>
  <c r="BJ134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AZ135" i="27"/>
  <c r="BA135" i="27"/>
  <c r="BB135" i="27"/>
  <c r="BC135" i="27"/>
  <c r="BD135" i="27"/>
  <c r="BE135" i="27"/>
  <c r="BF135" i="27"/>
  <c r="BG135" i="27"/>
  <c r="BH135" i="27"/>
  <c r="BI135" i="27"/>
  <c r="BJ135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AZ136" i="27"/>
  <c r="BA136" i="27"/>
  <c r="BB136" i="27"/>
  <c r="BC136" i="27"/>
  <c r="BD136" i="27"/>
  <c r="BE136" i="27"/>
  <c r="BF136" i="27"/>
  <c r="BG136" i="27"/>
  <c r="BH136" i="27"/>
  <c r="BI136" i="27"/>
  <c r="BJ136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AZ137" i="27"/>
  <c r="BA137" i="27"/>
  <c r="BB137" i="27"/>
  <c r="BC137" i="27"/>
  <c r="BD137" i="27"/>
  <c r="BE137" i="27"/>
  <c r="BF137" i="27"/>
  <c r="BG137" i="27"/>
  <c r="BH137" i="27"/>
  <c r="BI137" i="27"/>
  <c r="BJ137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AZ138" i="27"/>
  <c r="BA138" i="27"/>
  <c r="BB138" i="27"/>
  <c r="BC138" i="27"/>
  <c r="BD138" i="27"/>
  <c r="BE138" i="27"/>
  <c r="BF138" i="27"/>
  <c r="BG138" i="27"/>
  <c r="BH138" i="27"/>
  <c r="BI138" i="27"/>
  <c r="BJ138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AZ139" i="27"/>
  <c r="BA139" i="27"/>
  <c r="BB139" i="27"/>
  <c r="BC139" i="27"/>
  <c r="BD139" i="27"/>
  <c r="BE139" i="27"/>
  <c r="BF139" i="27"/>
  <c r="BG139" i="27"/>
  <c r="BH139" i="27"/>
  <c r="BI139" i="27"/>
  <c r="BJ139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AZ140" i="27"/>
  <c r="BA140" i="27"/>
  <c r="BB140" i="27"/>
  <c r="BC140" i="27"/>
  <c r="BD140" i="27"/>
  <c r="BE140" i="27"/>
  <c r="BF140" i="27"/>
  <c r="BG140" i="27"/>
  <c r="BH140" i="27"/>
  <c r="BI140" i="27"/>
  <c r="BJ140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AZ141" i="27"/>
  <c r="BA141" i="27"/>
  <c r="BB141" i="27"/>
  <c r="BC141" i="27"/>
  <c r="BD141" i="27"/>
  <c r="BE141" i="27"/>
  <c r="BF141" i="27"/>
  <c r="BG141" i="27"/>
  <c r="BH141" i="27"/>
  <c r="BI141" i="27"/>
  <c r="BJ141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AZ142" i="27"/>
  <c r="BA142" i="27"/>
  <c r="BB142" i="27"/>
  <c r="BC142" i="27"/>
  <c r="BD142" i="27"/>
  <c r="BE142" i="27"/>
  <c r="BF142" i="27"/>
  <c r="BG142" i="27"/>
  <c r="BH142" i="27"/>
  <c r="BI142" i="27"/>
  <c r="BJ142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AZ143" i="27"/>
  <c r="BA143" i="27"/>
  <c r="BB143" i="27"/>
  <c r="BC143" i="27"/>
  <c r="BD143" i="27"/>
  <c r="BE143" i="27"/>
  <c r="BF143" i="27"/>
  <c r="BG143" i="27"/>
  <c r="BH143" i="27"/>
  <c r="BI143" i="27"/>
  <c r="BJ143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AZ144" i="27"/>
  <c r="BA144" i="27"/>
  <c r="BB144" i="27"/>
  <c r="BC144" i="27"/>
  <c r="BD144" i="27"/>
  <c r="BE144" i="27"/>
  <c r="BF144" i="27"/>
  <c r="BG144" i="27"/>
  <c r="BH144" i="27"/>
  <c r="BI144" i="27"/>
  <c r="BJ144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AZ145" i="27"/>
  <c r="BA145" i="27"/>
  <c r="BB145" i="27"/>
  <c r="BC145" i="27"/>
  <c r="BD145" i="27"/>
  <c r="BE145" i="27"/>
  <c r="BF145" i="27"/>
  <c r="BG145" i="27"/>
  <c r="BH145" i="27"/>
  <c r="BI145" i="27"/>
  <c r="BJ145" i="27"/>
  <c r="V146" i="27"/>
  <c r="W146" i="27"/>
  <c r="X146" i="27"/>
  <c r="Y146" i="27"/>
  <c r="Z146" i="27"/>
  <c r="AA146" i="27"/>
  <c r="AB146" i="27"/>
  <c r="AC146" i="27"/>
  <c r="AD146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U146" i="27"/>
  <c r="AV146" i="27"/>
  <c r="AW146" i="27"/>
  <c r="AX146" i="27"/>
  <c r="AY146" i="27"/>
  <c r="AZ146" i="27"/>
  <c r="BA146" i="27"/>
  <c r="BB146" i="27"/>
  <c r="BC146" i="27"/>
  <c r="BD146" i="27"/>
  <c r="BE146" i="27"/>
  <c r="BF146" i="27"/>
  <c r="BG146" i="27"/>
  <c r="BH146" i="27"/>
  <c r="BI146" i="27"/>
  <c r="BJ146" i="27"/>
  <c r="V147" i="27"/>
  <c r="W147" i="27"/>
  <c r="X147" i="27"/>
  <c r="Y147" i="27"/>
  <c r="Z147" i="27"/>
  <c r="AA147" i="27"/>
  <c r="AB147" i="27"/>
  <c r="AC147" i="27"/>
  <c r="AD147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U147" i="27"/>
  <c r="AV147" i="27"/>
  <c r="AW147" i="27"/>
  <c r="AX147" i="27"/>
  <c r="AY147" i="27"/>
  <c r="AZ147" i="27"/>
  <c r="BA147" i="27"/>
  <c r="BB147" i="27"/>
  <c r="BC147" i="27"/>
  <c r="BD147" i="27"/>
  <c r="BE147" i="27"/>
  <c r="BF147" i="27"/>
  <c r="BG147" i="27"/>
  <c r="BH147" i="27"/>
  <c r="BI147" i="27"/>
  <c r="BJ147" i="27"/>
  <c r="V148" i="27"/>
  <c r="W148" i="27"/>
  <c r="X148" i="27"/>
  <c r="Y148" i="27"/>
  <c r="Z148" i="27"/>
  <c r="AA148" i="27"/>
  <c r="AB148" i="27"/>
  <c r="AC148" i="27"/>
  <c r="AD148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U148" i="27"/>
  <c r="AV148" i="27"/>
  <c r="AW148" i="27"/>
  <c r="AX148" i="27"/>
  <c r="AY148" i="27"/>
  <c r="AZ148" i="27"/>
  <c r="BA148" i="27"/>
  <c r="BB148" i="27"/>
  <c r="BC148" i="27"/>
  <c r="BD148" i="27"/>
  <c r="BE148" i="27"/>
  <c r="BF148" i="27"/>
  <c r="BG148" i="27"/>
  <c r="BH148" i="27"/>
  <c r="BI148" i="27"/>
  <c r="BJ148" i="27"/>
  <c r="V149" i="27"/>
  <c r="W149" i="27"/>
  <c r="X149" i="27"/>
  <c r="Y149" i="27"/>
  <c r="Z149" i="27"/>
  <c r="AA149" i="27"/>
  <c r="AB149" i="27"/>
  <c r="AC149" i="27"/>
  <c r="AD149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U149" i="27"/>
  <c r="AV149" i="27"/>
  <c r="AW149" i="27"/>
  <c r="AX149" i="27"/>
  <c r="AY149" i="27"/>
  <c r="AZ149" i="27"/>
  <c r="BA149" i="27"/>
  <c r="BB149" i="27"/>
  <c r="BC149" i="27"/>
  <c r="BD149" i="27"/>
  <c r="BE149" i="27"/>
  <c r="BF149" i="27"/>
  <c r="BG149" i="27"/>
  <c r="BH149" i="27"/>
  <c r="BI149" i="27"/>
  <c r="BJ149" i="27"/>
  <c r="V150" i="27"/>
  <c r="W150" i="27"/>
  <c r="X150" i="27"/>
  <c r="Y150" i="27"/>
  <c r="Z150" i="27"/>
  <c r="AA150" i="27"/>
  <c r="AB150" i="27"/>
  <c r="AC150" i="27"/>
  <c r="AD150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U150" i="27"/>
  <c r="AV150" i="27"/>
  <c r="AW150" i="27"/>
  <c r="AX150" i="27"/>
  <c r="AY150" i="27"/>
  <c r="AZ150" i="27"/>
  <c r="BA150" i="27"/>
  <c r="BB150" i="27"/>
  <c r="BC150" i="27"/>
  <c r="BD150" i="27"/>
  <c r="BE150" i="27"/>
  <c r="BF150" i="27"/>
  <c r="BG150" i="27"/>
  <c r="BH150" i="27"/>
  <c r="BI150" i="27"/>
  <c r="BJ150" i="27"/>
  <c r="V151" i="27"/>
  <c r="W151" i="27"/>
  <c r="X151" i="27"/>
  <c r="Y151" i="27"/>
  <c r="Z151" i="27"/>
  <c r="AA151" i="27"/>
  <c r="AB151" i="27"/>
  <c r="AC151" i="27"/>
  <c r="AD151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U151" i="27"/>
  <c r="AV151" i="27"/>
  <c r="AW151" i="27"/>
  <c r="AX151" i="27"/>
  <c r="AY151" i="27"/>
  <c r="AZ151" i="27"/>
  <c r="BA151" i="27"/>
  <c r="BB151" i="27"/>
  <c r="BC151" i="27"/>
  <c r="BD151" i="27"/>
  <c r="BE151" i="27"/>
  <c r="BF151" i="27"/>
  <c r="BG151" i="27"/>
  <c r="BH151" i="27"/>
  <c r="BI151" i="27"/>
  <c r="BJ151" i="27"/>
  <c r="V152" i="27"/>
  <c r="W152" i="27"/>
  <c r="X152" i="27"/>
  <c r="Y152" i="27"/>
  <c r="Z152" i="27"/>
  <c r="AA152" i="27"/>
  <c r="AB152" i="27"/>
  <c r="AC152" i="27"/>
  <c r="AD152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U152" i="27"/>
  <c r="AV152" i="27"/>
  <c r="AW152" i="27"/>
  <c r="AX152" i="27"/>
  <c r="AY152" i="27"/>
  <c r="AZ152" i="27"/>
  <c r="BA152" i="27"/>
  <c r="BB152" i="27"/>
  <c r="BC152" i="27"/>
  <c r="BD152" i="27"/>
  <c r="BE152" i="27"/>
  <c r="BF152" i="27"/>
  <c r="BG152" i="27"/>
  <c r="BH152" i="27"/>
  <c r="BI152" i="27"/>
  <c r="BJ152" i="27"/>
  <c r="V153" i="27"/>
  <c r="W153" i="27"/>
  <c r="X153" i="27"/>
  <c r="Y153" i="27"/>
  <c r="Z153" i="27"/>
  <c r="AA153" i="27"/>
  <c r="AB153" i="27"/>
  <c r="AC153" i="27"/>
  <c r="AD153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U153" i="27"/>
  <c r="AV153" i="27"/>
  <c r="AW153" i="27"/>
  <c r="AX153" i="27"/>
  <c r="AY153" i="27"/>
  <c r="AZ153" i="27"/>
  <c r="BA153" i="27"/>
  <c r="BB153" i="27"/>
  <c r="BC153" i="27"/>
  <c r="BD153" i="27"/>
  <c r="BE153" i="27"/>
  <c r="BF153" i="27"/>
  <c r="BG153" i="27"/>
  <c r="BH153" i="27"/>
  <c r="BI153" i="27"/>
  <c r="BJ153" i="27"/>
  <c r="V154" i="27"/>
  <c r="W154" i="27"/>
  <c r="X154" i="27"/>
  <c r="Y154" i="27"/>
  <c r="Z154" i="27"/>
  <c r="AA154" i="27"/>
  <c r="AB154" i="27"/>
  <c r="AC154" i="27"/>
  <c r="AD154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U154" i="27"/>
  <c r="AV154" i="27"/>
  <c r="AW154" i="27"/>
  <c r="AX154" i="27"/>
  <c r="AY154" i="27"/>
  <c r="AZ154" i="27"/>
  <c r="BA154" i="27"/>
  <c r="BB154" i="27"/>
  <c r="BC154" i="27"/>
  <c r="BD154" i="27"/>
  <c r="BE154" i="27"/>
  <c r="BF154" i="27"/>
  <c r="BG154" i="27"/>
  <c r="BH154" i="27"/>
  <c r="BI154" i="27"/>
  <c r="BJ154" i="27"/>
  <c r="V155" i="27"/>
  <c r="W155" i="27"/>
  <c r="X155" i="27"/>
  <c r="Y155" i="27"/>
  <c r="Z155" i="27"/>
  <c r="AA155" i="27"/>
  <c r="AB155" i="27"/>
  <c r="AC155" i="27"/>
  <c r="AD155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U155" i="27"/>
  <c r="AV155" i="27"/>
  <c r="AW155" i="27"/>
  <c r="AX155" i="27"/>
  <c r="AY155" i="27"/>
  <c r="AZ155" i="27"/>
  <c r="BA155" i="27"/>
  <c r="BB155" i="27"/>
  <c r="BC155" i="27"/>
  <c r="BD155" i="27"/>
  <c r="BE155" i="27"/>
  <c r="BF155" i="27"/>
  <c r="BG155" i="27"/>
  <c r="BH155" i="27"/>
  <c r="BI155" i="27"/>
  <c r="BJ155" i="27"/>
  <c r="V156" i="27"/>
  <c r="W156" i="27"/>
  <c r="X156" i="27"/>
  <c r="Y156" i="27"/>
  <c r="Z156" i="27"/>
  <c r="AA156" i="27"/>
  <c r="AB156" i="27"/>
  <c r="AC156" i="27"/>
  <c r="AD156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U156" i="27"/>
  <c r="AV156" i="27"/>
  <c r="AW156" i="27"/>
  <c r="AX156" i="27"/>
  <c r="AY156" i="27"/>
  <c r="AZ156" i="27"/>
  <c r="BA156" i="27"/>
  <c r="BB156" i="27"/>
  <c r="BC156" i="27"/>
  <c r="BD156" i="27"/>
  <c r="BE156" i="27"/>
  <c r="BF156" i="27"/>
  <c r="BG156" i="27"/>
  <c r="BH156" i="27"/>
  <c r="BI156" i="27"/>
  <c r="BJ156" i="27"/>
  <c r="V157" i="27"/>
  <c r="W157" i="27"/>
  <c r="X157" i="27"/>
  <c r="Y157" i="27"/>
  <c r="Z157" i="27"/>
  <c r="AA157" i="27"/>
  <c r="AB157" i="27"/>
  <c r="AC157" i="27"/>
  <c r="AD157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U157" i="27"/>
  <c r="AV157" i="27"/>
  <c r="AW157" i="27"/>
  <c r="AX157" i="27"/>
  <c r="AY157" i="27"/>
  <c r="AZ157" i="27"/>
  <c r="BA157" i="27"/>
  <c r="BB157" i="27"/>
  <c r="BC157" i="27"/>
  <c r="BD157" i="27"/>
  <c r="BE157" i="27"/>
  <c r="BF157" i="27"/>
  <c r="BG157" i="27"/>
  <c r="BH157" i="27"/>
  <c r="BI157" i="27"/>
  <c r="BJ157" i="27"/>
  <c r="V158" i="27"/>
  <c r="W158" i="27"/>
  <c r="X158" i="27"/>
  <c r="Y158" i="27"/>
  <c r="Z158" i="27"/>
  <c r="AA158" i="27"/>
  <c r="AB158" i="27"/>
  <c r="AC158" i="27"/>
  <c r="AD158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U158" i="27"/>
  <c r="AV158" i="27"/>
  <c r="AW158" i="27"/>
  <c r="AX158" i="27"/>
  <c r="AY158" i="27"/>
  <c r="AZ158" i="27"/>
  <c r="BA158" i="27"/>
  <c r="BB158" i="27"/>
  <c r="BC158" i="27"/>
  <c r="BD158" i="27"/>
  <c r="BE158" i="27"/>
  <c r="BF158" i="27"/>
  <c r="BG158" i="27"/>
  <c r="BH158" i="27"/>
  <c r="BI158" i="27"/>
  <c r="BJ158" i="27"/>
  <c r="V159" i="27"/>
  <c r="W159" i="27"/>
  <c r="X159" i="27"/>
  <c r="Y159" i="27"/>
  <c r="Z159" i="27"/>
  <c r="AA159" i="27"/>
  <c r="AB159" i="27"/>
  <c r="AC159" i="27"/>
  <c r="AD159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U159" i="27"/>
  <c r="AV159" i="27"/>
  <c r="AW159" i="27"/>
  <c r="AX159" i="27"/>
  <c r="AY159" i="27"/>
  <c r="AZ159" i="27"/>
  <c r="BA159" i="27"/>
  <c r="BB159" i="27"/>
  <c r="BC159" i="27"/>
  <c r="BD159" i="27"/>
  <c r="BE159" i="27"/>
  <c r="BF159" i="27"/>
  <c r="BG159" i="27"/>
  <c r="BH159" i="27"/>
  <c r="BI159" i="27"/>
  <c r="BJ159" i="27"/>
  <c r="V160" i="27"/>
  <c r="W160" i="27"/>
  <c r="X160" i="27"/>
  <c r="Y160" i="27"/>
  <c r="Z160" i="27"/>
  <c r="AA160" i="27"/>
  <c r="AB160" i="27"/>
  <c r="AC160" i="27"/>
  <c r="AD160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U160" i="27"/>
  <c r="AV160" i="27"/>
  <c r="AW160" i="27"/>
  <c r="AX160" i="27"/>
  <c r="AY160" i="27"/>
  <c r="AZ160" i="27"/>
  <c r="BA160" i="27"/>
  <c r="BB160" i="27"/>
  <c r="BC160" i="27"/>
  <c r="BD160" i="27"/>
  <c r="BE160" i="27"/>
  <c r="BF160" i="27"/>
  <c r="BG160" i="27"/>
  <c r="BH160" i="27"/>
  <c r="BI160" i="27"/>
  <c r="BJ160" i="27"/>
  <c r="V161" i="27"/>
  <c r="W161" i="27"/>
  <c r="X161" i="27"/>
  <c r="Y161" i="27"/>
  <c r="Z161" i="27"/>
  <c r="AA161" i="27"/>
  <c r="AB161" i="27"/>
  <c r="AC161" i="27"/>
  <c r="AD161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U161" i="27"/>
  <c r="AV161" i="27"/>
  <c r="AW161" i="27"/>
  <c r="AX161" i="27"/>
  <c r="AY161" i="27"/>
  <c r="AZ161" i="27"/>
  <c r="BA161" i="27"/>
  <c r="BB161" i="27"/>
  <c r="BC161" i="27"/>
  <c r="BD161" i="27"/>
  <c r="BE161" i="27"/>
  <c r="BF161" i="27"/>
  <c r="BG161" i="27"/>
  <c r="BH161" i="27"/>
  <c r="BI161" i="27"/>
  <c r="BJ161" i="27"/>
  <c r="V162" i="27"/>
  <c r="W162" i="27"/>
  <c r="X162" i="27"/>
  <c r="Y162" i="27"/>
  <c r="Z162" i="27"/>
  <c r="AA162" i="27"/>
  <c r="AB162" i="27"/>
  <c r="AC162" i="27"/>
  <c r="AD162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U162" i="27"/>
  <c r="AV162" i="27"/>
  <c r="AW162" i="27"/>
  <c r="AX162" i="27"/>
  <c r="AY162" i="27"/>
  <c r="AZ162" i="27"/>
  <c r="BA162" i="27"/>
  <c r="BB162" i="27"/>
  <c r="BC162" i="27"/>
  <c r="BD162" i="27"/>
  <c r="BE162" i="27"/>
  <c r="BF162" i="27"/>
  <c r="BG162" i="27"/>
  <c r="BH162" i="27"/>
  <c r="BI162" i="27"/>
  <c r="BJ162" i="27"/>
  <c r="V163" i="27"/>
  <c r="W163" i="27"/>
  <c r="X163" i="27"/>
  <c r="Y163" i="27"/>
  <c r="Z163" i="27"/>
  <c r="AA163" i="27"/>
  <c r="AB163" i="27"/>
  <c r="AC163" i="27"/>
  <c r="AD163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U163" i="27"/>
  <c r="AV163" i="27"/>
  <c r="AW163" i="27"/>
  <c r="AX163" i="27"/>
  <c r="AY163" i="27"/>
  <c r="AZ163" i="27"/>
  <c r="BA163" i="27"/>
  <c r="BB163" i="27"/>
  <c r="BC163" i="27"/>
  <c r="BD163" i="27"/>
  <c r="BE163" i="27"/>
  <c r="BF163" i="27"/>
  <c r="BG163" i="27"/>
  <c r="BH163" i="27"/>
  <c r="BI163" i="27"/>
  <c r="BJ163" i="27"/>
  <c r="V164" i="27"/>
  <c r="W164" i="27"/>
  <c r="X164" i="27"/>
  <c r="Y164" i="27"/>
  <c r="Z164" i="27"/>
  <c r="AA164" i="27"/>
  <c r="AB164" i="27"/>
  <c r="AC164" i="27"/>
  <c r="AD164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U164" i="27"/>
  <c r="AV164" i="27"/>
  <c r="AW164" i="27"/>
  <c r="AX164" i="27"/>
  <c r="AY164" i="27"/>
  <c r="AZ164" i="27"/>
  <c r="BA164" i="27"/>
  <c r="BB164" i="27"/>
  <c r="BC164" i="27"/>
  <c r="BD164" i="27"/>
  <c r="BE164" i="27"/>
  <c r="BF164" i="27"/>
  <c r="BG164" i="27"/>
  <c r="BH164" i="27"/>
  <c r="BI164" i="27"/>
  <c r="BJ164" i="27"/>
  <c r="V165" i="27"/>
  <c r="W165" i="27"/>
  <c r="X165" i="27"/>
  <c r="Y165" i="27"/>
  <c r="Z165" i="27"/>
  <c r="AA165" i="27"/>
  <c r="AB165" i="27"/>
  <c r="AC165" i="27"/>
  <c r="AD165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U165" i="27"/>
  <c r="AV165" i="27"/>
  <c r="AW165" i="27"/>
  <c r="AX165" i="27"/>
  <c r="AY165" i="27"/>
  <c r="AZ165" i="27"/>
  <c r="BA165" i="27"/>
  <c r="BB165" i="27"/>
  <c r="BC165" i="27"/>
  <c r="BD165" i="27"/>
  <c r="BE165" i="27"/>
  <c r="BF165" i="27"/>
  <c r="BG165" i="27"/>
  <c r="BH165" i="27"/>
  <c r="BI165" i="27"/>
  <c r="BJ165" i="27"/>
  <c r="V166" i="27"/>
  <c r="W166" i="27"/>
  <c r="X166" i="27"/>
  <c r="Y166" i="27"/>
  <c r="Z166" i="27"/>
  <c r="AA166" i="27"/>
  <c r="AB166" i="27"/>
  <c r="AC166" i="27"/>
  <c r="AD166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U166" i="27"/>
  <c r="AV166" i="27"/>
  <c r="AW166" i="27"/>
  <c r="AX166" i="27"/>
  <c r="AY166" i="27"/>
  <c r="AZ166" i="27"/>
  <c r="BA166" i="27"/>
  <c r="BB166" i="27"/>
  <c r="BC166" i="27"/>
  <c r="BD166" i="27"/>
  <c r="BE166" i="27"/>
  <c r="BF166" i="27"/>
  <c r="BG166" i="27"/>
  <c r="BH166" i="27"/>
  <c r="BI166" i="27"/>
  <c r="BJ166" i="27"/>
  <c r="V167" i="27"/>
  <c r="W167" i="27"/>
  <c r="X167" i="27"/>
  <c r="Y167" i="27"/>
  <c r="Z167" i="27"/>
  <c r="AA167" i="27"/>
  <c r="AB167" i="27"/>
  <c r="AC167" i="27"/>
  <c r="AD167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U167" i="27"/>
  <c r="AV167" i="27"/>
  <c r="AW167" i="27"/>
  <c r="AX167" i="27"/>
  <c r="AY167" i="27"/>
  <c r="AZ167" i="27"/>
  <c r="BA167" i="27"/>
  <c r="BB167" i="27"/>
  <c r="BC167" i="27"/>
  <c r="BD167" i="27"/>
  <c r="BE167" i="27"/>
  <c r="BF167" i="27"/>
  <c r="BG167" i="27"/>
  <c r="BH167" i="27"/>
  <c r="BI167" i="27"/>
  <c r="BJ167" i="27"/>
  <c r="V168" i="27"/>
  <c r="W168" i="27"/>
  <c r="X168" i="27"/>
  <c r="Y168" i="27"/>
  <c r="Z168" i="27"/>
  <c r="AA168" i="27"/>
  <c r="AB168" i="27"/>
  <c r="AC168" i="27"/>
  <c r="AD168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U168" i="27"/>
  <c r="AV168" i="27"/>
  <c r="AW168" i="27"/>
  <c r="AX168" i="27"/>
  <c r="AY168" i="27"/>
  <c r="AZ168" i="27"/>
  <c r="BA168" i="27"/>
  <c r="BB168" i="27"/>
  <c r="BC168" i="27"/>
  <c r="BD168" i="27"/>
  <c r="BE168" i="27"/>
  <c r="BF168" i="27"/>
  <c r="BG168" i="27"/>
  <c r="BH168" i="27"/>
  <c r="BI168" i="27"/>
  <c r="BJ168" i="27"/>
  <c r="V169" i="27"/>
  <c r="W169" i="27"/>
  <c r="X169" i="27"/>
  <c r="Y169" i="27"/>
  <c r="Z169" i="27"/>
  <c r="AA169" i="27"/>
  <c r="AB169" i="27"/>
  <c r="AC169" i="27"/>
  <c r="AD169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U169" i="27"/>
  <c r="AV169" i="27"/>
  <c r="AW169" i="27"/>
  <c r="AX169" i="27"/>
  <c r="AY169" i="27"/>
  <c r="AZ169" i="27"/>
  <c r="BA169" i="27"/>
  <c r="BB169" i="27"/>
  <c r="BC169" i="27"/>
  <c r="BD169" i="27"/>
  <c r="BE169" i="27"/>
  <c r="BF169" i="27"/>
  <c r="BG169" i="27"/>
  <c r="BH169" i="27"/>
  <c r="BI169" i="27"/>
  <c r="BJ169" i="27"/>
  <c r="V170" i="27"/>
  <c r="W170" i="27"/>
  <c r="X170" i="27"/>
  <c r="Y170" i="27"/>
  <c r="Z170" i="27"/>
  <c r="AA170" i="27"/>
  <c r="AB170" i="27"/>
  <c r="AC170" i="27"/>
  <c r="AD170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U170" i="27"/>
  <c r="AV170" i="27"/>
  <c r="AW170" i="27"/>
  <c r="AX170" i="27"/>
  <c r="AY170" i="27"/>
  <c r="AZ170" i="27"/>
  <c r="BA170" i="27"/>
  <c r="BB170" i="27"/>
  <c r="BC170" i="27"/>
  <c r="BD170" i="27"/>
  <c r="BE170" i="27"/>
  <c r="BF170" i="27"/>
  <c r="BG170" i="27"/>
  <c r="BH170" i="27"/>
  <c r="BI170" i="27"/>
  <c r="BJ170" i="27"/>
  <c r="V171" i="27"/>
  <c r="W171" i="27"/>
  <c r="X171" i="27"/>
  <c r="Y171" i="27"/>
  <c r="Z171" i="27"/>
  <c r="AA171" i="27"/>
  <c r="AB171" i="27"/>
  <c r="AC171" i="27"/>
  <c r="AD171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T171" i="27"/>
  <c r="AU171" i="27"/>
  <c r="AV171" i="27"/>
  <c r="AW171" i="27"/>
  <c r="AX171" i="27"/>
  <c r="AY171" i="27"/>
  <c r="AZ171" i="27"/>
  <c r="BA171" i="27"/>
  <c r="BB171" i="27"/>
  <c r="BC171" i="27"/>
  <c r="BD171" i="27"/>
  <c r="BE171" i="27"/>
  <c r="BF171" i="27"/>
  <c r="BG171" i="27"/>
  <c r="BH171" i="27"/>
  <c r="BI171" i="27"/>
  <c r="BJ171" i="27"/>
  <c r="V172" i="27"/>
  <c r="W172" i="27"/>
  <c r="X172" i="27"/>
  <c r="Y172" i="27"/>
  <c r="Z172" i="27"/>
  <c r="AA172" i="27"/>
  <c r="AB172" i="27"/>
  <c r="AC172" i="27"/>
  <c r="AD172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U172" i="27"/>
  <c r="AV172" i="27"/>
  <c r="AW172" i="27"/>
  <c r="AX172" i="27"/>
  <c r="AY172" i="27"/>
  <c r="AZ172" i="27"/>
  <c r="BA172" i="27"/>
  <c r="BB172" i="27"/>
  <c r="BC172" i="27"/>
  <c r="BD172" i="27"/>
  <c r="BE172" i="27"/>
  <c r="BF172" i="27"/>
  <c r="BG172" i="27"/>
  <c r="BH172" i="27"/>
  <c r="BI172" i="27"/>
  <c r="BJ17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AZ102" i="27"/>
  <c r="BA102" i="27"/>
  <c r="BB102" i="27"/>
  <c r="BC102" i="27"/>
  <c r="BD102" i="27"/>
  <c r="BE102" i="27"/>
  <c r="BF102" i="27"/>
  <c r="BG102" i="27"/>
  <c r="BH102" i="27"/>
  <c r="BI102" i="27"/>
  <c r="BJ102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AZ103" i="27"/>
  <c r="BA103" i="27"/>
  <c r="BB103" i="27"/>
  <c r="BC103" i="27"/>
  <c r="BD103" i="27"/>
  <c r="BE103" i="27"/>
  <c r="BF103" i="27"/>
  <c r="BG103" i="27"/>
  <c r="BH103" i="27"/>
  <c r="BI103" i="27"/>
  <c r="BJ103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AZ104" i="27"/>
  <c r="BA104" i="27"/>
  <c r="BB104" i="27"/>
  <c r="BC104" i="27"/>
  <c r="BD104" i="27"/>
  <c r="BE104" i="27"/>
  <c r="BF104" i="27"/>
  <c r="BG104" i="27"/>
  <c r="BH104" i="27"/>
  <c r="BI104" i="27"/>
  <c r="BJ104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AZ105" i="27"/>
  <c r="BA105" i="27"/>
  <c r="BB105" i="27"/>
  <c r="BC105" i="27"/>
  <c r="BD105" i="27"/>
  <c r="BE105" i="27"/>
  <c r="BF105" i="27"/>
  <c r="BG105" i="27"/>
  <c r="BH105" i="27"/>
  <c r="BI105" i="27"/>
  <c r="BJ105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AZ106" i="27"/>
  <c r="BA106" i="27"/>
  <c r="BB106" i="27"/>
  <c r="BC106" i="27"/>
  <c r="BD106" i="27"/>
  <c r="BE106" i="27"/>
  <c r="BF106" i="27"/>
  <c r="BG106" i="27"/>
  <c r="BH106" i="27"/>
  <c r="BI106" i="27"/>
  <c r="BJ106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AZ107" i="27"/>
  <c r="BA107" i="27"/>
  <c r="BB107" i="27"/>
  <c r="BC107" i="27"/>
  <c r="BD107" i="27"/>
  <c r="BE107" i="27"/>
  <c r="BF107" i="27"/>
  <c r="BG107" i="27"/>
  <c r="BH107" i="27"/>
  <c r="BI107" i="27"/>
  <c r="BJ107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AZ108" i="27"/>
  <c r="BA108" i="27"/>
  <c r="BB108" i="27"/>
  <c r="BC108" i="27"/>
  <c r="BD108" i="27"/>
  <c r="BE108" i="27"/>
  <c r="BF108" i="27"/>
  <c r="BG108" i="27"/>
  <c r="BH108" i="27"/>
  <c r="BI108" i="27"/>
  <c r="BJ108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AZ109" i="27"/>
  <c r="BA109" i="27"/>
  <c r="BB109" i="27"/>
  <c r="BC109" i="27"/>
  <c r="BD109" i="27"/>
  <c r="BE109" i="27"/>
  <c r="BF109" i="27"/>
  <c r="BG109" i="27"/>
  <c r="BH109" i="27"/>
  <c r="BI109" i="27"/>
  <c r="BJ109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AZ110" i="27"/>
  <c r="BA110" i="27"/>
  <c r="BB110" i="27"/>
  <c r="BC110" i="27"/>
  <c r="BD110" i="27"/>
  <c r="BE110" i="27"/>
  <c r="BF110" i="27"/>
  <c r="BG110" i="27"/>
  <c r="BH110" i="27"/>
  <c r="BI110" i="27"/>
  <c r="BJ110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AZ111" i="27"/>
  <c r="BA111" i="27"/>
  <c r="BB111" i="27"/>
  <c r="BC111" i="27"/>
  <c r="BD111" i="27"/>
  <c r="BE111" i="27"/>
  <c r="BF111" i="27"/>
  <c r="BG111" i="27"/>
  <c r="BH111" i="27"/>
  <c r="BI111" i="27"/>
  <c r="BJ111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AZ112" i="27"/>
  <c r="BA112" i="27"/>
  <c r="BB112" i="27"/>
  <c r="BC112" i="27"/>
  <c r="BD112" i="27"/>
  <c r="BE112" i="27"/>
  <c r="BF112" i="27"/>
  <c r="BG112" i="27"/>
  <c r="BH112" i="27"/>
  <c r="BI112" i="27"/>
  <c r="BJ112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AZ113" i="27"/>
  <c r="BA113" i="27"/>
  <c r="BB113" i="27"/>
  <c r="BC113" i="27"/>
  <c r="BD113" i="27"/>
  <c r="BE113" i="27"/>
  <c r="BF113" i="27"/>
  <c r="BG113" i="27"/>
  <c r="BH113" i="27"/>
  <c r="BI113" i="27"/>
  <c r="BJ113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AZ114" i="27"/>
  <c r="BA114" i="27"/>
  <c r="BB114" i="27"/>
  <c r="BC114" i="27"/>
  <c r="BD114" i="27"/>
  <c r="BE114" i="27"/>
  <c r="BF114" i="27"/>
  <c r="BG114" i="27"/>
  <c r="BH114" i="27"/>
  <c r="BI114" i="27"/>
  <c r="BJ114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AZ115" i="27"/>
  <c r="BA115" i="27"/>
  <c r="BB115" i="27"/>
  <c r="BC115" i="27"/>
  <c r="BD115" i="27"/>
  <c r="BE115" i="27"/>
  <c r="BF115" i="27"/>
  <c r="BG115" i="27"/>
  <c r="BH115" i="27"/>
  <c r="BI115" i="27"/>
  <c r="BJ115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AZ116" i="27"/>
  <c r="BA116" i="27"/>
  <c r="BB116" i="27"/>
  <c r="BC116" i="27"/>
  <c r="BD116" i="27"/>
  <c r="BE116" i="27"/>
  <c r="BF116" i="27"/>
  <c r="BG116" i="27"/>
  <c r="BH116" i="27"/>
  <c r="BI116" i="27"/>
  <c r="BJ116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AZ117" i="27"/>
  <c r="BA117" i="27"/>
  <c r="BB117" i="27"/>
  <c r="BC117" i="27"/>
  <c r="BD117" i="27"/>
  <c r="BE117" i="27"/>
  <c r="BF117" i="27"/>
  <c r="BG117" i="27"/>
  <c r="BH117" i="27"/>
  <c r="BI117" i="27"/>
  <c r="BJ117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AZ118" i="27"/>
  <c r="BA118" i="27"/>
  <c r="BB118" i="27"/>
  <c r="BC118" i="27"/>
  <c r="BD118" i="27"/>
  <c r="BE118" i="27"/>
  <c r="BF118" i="27"/>
  <c r="BG118" i="27"/>
  <c r="BH118" i="27"/>
  <c r="BI118" i="27"/>
  <c r="BJ118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AZ119" i="27"/>
  <c r="BA119" i="27"/>
  <c r="BB119" i="27"/>
  <c r="BC119" i="27"/>
  <c r="BD119" i="27"/>
  <c r="BE119" i="27"/>
  <c r="BF119" i="27"/>
  <c r="BG119" i="27"/>
  <c r="BH119" i="27"/>
  <c r="BI119" i="27"/>
  <c r="BJ119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AZ120" i="27"/>
  <c r="BA120" i="27"/>
  <c r="BB120" i="27"/>
  <c r="BC120" i="27"/>
  <c r="BD120" i="27"/>
  <c r="BE120" i="27"/>
  <c r="BF120" i="27"/>
  <c r="BG120" i="27"/>
  <c r="BH120" i="27"/>
  <c r="BI120" i="27"/>
  <c r="BJ120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AZ121" i="27"/>
  <c r="BA121" i="27"/>
  <c r="BB121" i="27"/>
  <c r="BC121" i="27"/>
  <c r="BD121" i="27"/>
  <c r="BE121" i="27"/>
  <c r="BF121" i="27"/>
  <c r="BG121" i="27"/>
  <c r="BH121" i="27"/>
  <c r="BI121" i="27"/>
  <c r="BJ121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AZ122" i="27"/>
  <c r="BA122" i="27"/>
  <c r="BB122" i="27"/>
  <c r="BC122" i="27"/>
  <c r="BD122" i="27"/>
  <c r="BE122" i="27"/>
  <c r="BF122" i="27"/>
  <c r="BG122" i="27"/>
  <c r="BH122" i="27"/>
  <c r="BI122" i="27"/>
  <c r="BJ122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AZ123" i="27"/>
  <c r="BA123" i="27"/>
  <c r="BB123" i="27"/>
  <c r="BC123" i="27"/>
  <c r="BD123" i="27"/>
  <c r="BE123" i="27"/>
  <c r="BF123" i="27"/>
  <c r="BG123" i="27"/>
  <c r="BH123" i="27"/>
  <c r="BI123" i="27"/>
  <c r="BJ123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AZ124" i="27"/>
  <c r="BA124" i="27"/>
  <c r="BB124" i="27"/>
  <c r="BC124" i="27"/>
  <c r="BD124" i="27"/>
  <c r="BE124" i="27"/>
  <c r="BF124" i="27"/>
  <c r="BG124" i="27"/>
  <c r="BH124" i="27"/>
  <c r="BI124" i="27"/>
  <c r="BJ124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AZ125" i="27"/>
  <c r="BA125" i="27"/>
  <c r="BB125" i="27"/>
  <c r="BC125" i="27"/>
  <c r="BD125" i="27"/>
  <c r="BE125" i="27"/>
  <c r="BF125" i="27"/>
  <c r="BG125" i="27"/>
  <c r="BH125" i="27"/>
  <c r="BI125" i="27"/>
  <c r="BJ125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AZ126" i="27"/>
  <c r="BA126" i="27"/>
  <c r="BB126" i="27"/>
  <c r="BC126" i="27"/>
  <c r="BD126" i="27"/>
  <c r="BE126" i="27"/>
  <c r="BF126" i="27"/>
  <c r="BG126" i="27"/>
  <c r="BH126" i="27"/>
  <c r="BI126" i="27"/>
  <c r="BJ126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AZ127" i="27"/>
  <c r="BA127" i="27"/>
  <c r="BB127" i="27"/>
  <c r="BC127" i="27"/>
  <c r="BD127" i="27"/>
  <c r="BE127" i="27"/>
  <c r="BF127" i="27"/>
  <c r="BG127" i="27"/>
  <c r="BH127" i="27"/>
  <c r="BI127" i="27"/>
  <c r="BJ127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AZ128" i="27"/>
  <c r="BA128" i="27"/>
  <c r="BB128" i="27"/>
  <c r="BC128" i="27"/>
  <c r="BD128" i="27"/>
  <c r="BE128" i="27"/>
  <c r="BF128" i="27"/>
  <c r="BG128" i="27"/>
  <c r="BH128" i="27"/>
  <c r="BI128" i="27"/>
  <c r="BJ128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AZ129" i="27"/>
  <c r="BA129" i="27"/>
  <c r="BB129" i="27"/>
  <c r="BC129" i="27"/>
  <c r="BD129" i="27"/>
  <c r="BE129" i="27"/>
  <c r="BF129" i="27"/>
  <c r="BG129" i="27"/>
  <c r="BH129" i="27"/>
  <c r="BI129" i="27"/>
  <c r="BJ129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AZ130" i="27"/>
  <c r="BA130" i="27"/>
  <c r="BB130" i="27"/>
  <c r="BC130" i="27"/>
  <c r="BD130" i="27"/>
  <c r="BE130" i="27"/>
  <c r="BF130" i="27"/>
  <c r="BG130" i="27"/>
  <c r="BH130" i="27"/>
  <c r="BI130" i="27"/>
  <c r="BJ130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AZ131" i="27"/>
  <c r="BA131" i="27"/>
  <c r="BB131" i="27"/>
  <c r="BC131" i="27"/>
  <c r="BD131" i="27"/>
  <c r="BE131" i="27"/>
  <c r="BF131" i="27"/>
  <c r="BG131" i="27"/>
  <c r="BH131" i="27"/>
  <c r="BI131" i="27"/>
  <c r="BJ131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AZ132" i="27"/>
  <c r="BA132" i="27"/>
  <c r="BB132" i="27"/>
  <c r="BC132" i="27"/>
  <c r="BD132" i="27"/>
  <c r="BE132" i="27"/>
  <c r="BF132" i="27"/>
  <c r="BG132" i="27"/>
  <c r="BH132" i="27"/>
  <c r="BI132" i="27"/>
  <c r="BJ132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AZ133" i="27"/>
  <c r="BA133" i="27"/>
  <c r="BB133" i="27"/>
  <c r="BC133" i="27"/>
  <c r="BD133" i="27"/>
  <c r="BE133" i="27"/>
  <c r="BF133" i="27"/>
  <c r="BG133" i="27"/>
  <c r="BH133" i="27"/>
  <c r="BI133" i="27"/>
  <c r="BJ133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AZ74" i="27"/>
  <c r="BA74" i="27"/>
  <c r="BB74" i="27"/>
  <c r="BC74" i="27"/>
  <c r="BD74" i="27"/>
  <c r="BE74" i="27"/>
  <c r="BF74" i="27"/>
  <c r="BG74" i="27"/>
  <c r="BH74" i="27"/>
  <c r="BI74" i="27"/>
  <c r="BJ74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AZ75" i="27"/>
  <c r="BA75" i="27"/>
  <c r="BB75" i="27"/>
  <c r="BC75" i="27"/>
  <c r="BD75" i="27"/>
  <c r="BE75" i="27"/>
  <c r="BF75" i="27"/>
  <c r="BG75" i="27"/>
  <c r="BH75" i="27"/>
  <c r="BI75" i="27"/>
  <c r="BJ75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AZ77" i="27"/>
  <c r="BA77" i="27"/>
  <c r="BB77" i="27"/>
  <c r="BC77" i="27"/>
  <c r="BD77" i="27"/>
  <c r="BE77" i="27"/>
  <c r="BF77" i="27"/>
  <c r="BG77" i="27"/>
  <c r="BH77" i="27"/>
  <c r="BI77" i="27"/>
  <c r="BJ77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AZ78" i="27"/>
  <c r="BA78" i="27"/>
  <c r="BB78" i="27"/>
  <c r="BC78" i="27"/>
  <c r="BD78" i="27"/>
  <c r="BE78" i="27"/>
  <c r="BF78" i="27"/>
  <c r="BG78" i="27"/>
  <c r="BH78" i="27"/>
  <c r="BI78" i="27"/>
  <c r="BJ78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AZ79" i="27"/>
  <c r="BA79" i="27"/>
  <c r="BB79" i="27"/>
  <c r="BC79" i="27"/>
  <c r="BD79" i="27"/>
  <c r="BE79" i="27"/>
  <c r="BF79" i="27"/>
  <c r="BG79" i="27"/>
  <c r="BH79" i="27"/>
  <c r="BI79" i="27"/>
  <c r="BJ79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AZ80" i="27"/>
  <c r="BA80" i="27"/>
  <c r="BB80" i="27"/>
  <c r="BC80" i="27"/>
  <c r="BD80" i="27"/>
  <c r="BE80" i="27"/>
  <c r="BF80" i="27"/>
  <c r="BG80" i="27"/>
  <c r="BH80" i="27"/>
  <c r="BI80" i="27"/>
  <c r="BJ80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AZ81" i="27"/>
  <c r="BA81" i="27"/>
  <c r="BB81" i="27"/>
  <c r="BC81" i="27"/>
  <c r="BD81" i="27"/>
  <c r="BE81" i="27"/>
  <c r="BF81" i="27"/>
  <c r="BG81" i="27"/>
  <c r="BH81" i="27"/>
  <c r="BI81" i="27"/>
  <c r="BJ81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AZ82" i="27"/>
  <c r="BA82" i="27"/>
  <c r="BB82" i="27"/>
  <c r="BC82" i="27"/>
  <c r="BD82" i="27"/>
  <c r="BE82" i="27"/>
  <c r="BF82" i="27"/>
  <c r="BG82" i="27"/>
  <c r="BH82" i="27"/>
  <c r="BI82" i="27"/>
  <c r="BJ82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AZ83" i="27"/>
  <c r="BA83" i="27"/>
  <c r="BB83" i="27"/>
  <c r="BC83" i="27"/>
  <c r="BD83" i="27"/>
  <c r="BE83" i="27"/>
  <c r="BF83" i="27"/>
  <c r="BG83" i="27"/>
  <c r="BH83" i="27"/>
  <c r="BI83" i="27"/>
  <c r="BJ83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AZ84" i="27"/>
  <c r="BA84" i="27"/>
  <c r="BB84" i="27"/>
  <c r="BC84" i="27"/>
  <c r="BD84" i="27"/>
  <c r="BE84" i="27"/>
  <c r="BF84" i="27"/>
  <c r="BG84" i="27"/>
  <c r="BH84" i="27"/>
  <c r="BI84" i="27"/>
  <c r="BJ84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AZ85" i="27"/>
  <c r="BA85" i="27"/>
  <c r="BB85" i="27"/>
  <c r="BC85" i="27"/>
  <c r="BD85" i="27"/>
  <c r="BE85" i="27"/>
  <c r="BF85" i="27"/>
  <c r="BG85" i="27"/>
  <c r="BH85" i="27"/>
  <c r="BI85" i="27"/>
  <c r="BJ85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AZ86" i="27"/>
  <c r="BA86" i="27"/>
  <c r="BB86" i="27"/>
  <c r="BC86" i="27"/>
  <c r="BD86" i="27"/>
  <c r="BE86" i="27"/>
  <c r="BF86" i="27"/>
  <c r="BG86" i="27"/>
  <c r="BH86" i="27"/>
  <c r="BI86" i="27"/>
  <c r="BJ86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AZ87" i="27"/>
  <c r="BA87" i="27"/>
  <c r="BB87" i="27"/>
  <c r="BC87" i="27"/>
  <c r="BD87" i="27"/>
  <c r="BE87" i="27"/>
  <c r="BF87" i="27"/>
  <c r="BG87" i="27"/>
  <c r="BH87" i="27"/>
  <c r="BI87" i="27"/>
  <c r="BJ87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AZ88" i="27"/>
  <c r="BA88" i="27"/>
  <c r="BB88" i="27"/>
  <c r="BC88" i="27"/>
  <c r="BD88" i="27"/>
  <c r="BE88" i="27"/>
  <c r="BF88" i="27"/>
  <c r="BG88" i="27"/>
  <c r="BH88" i="27"/>
  <c r="BI88" i="27"/>
  <c r="BJ88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AZ89" i="27"/>
  <c r="BA89" i="27"/>
  <c r="BB89" i="27"/>
  <c r="BC89" i="27"/>
  <c r="BD89" i="27"/>
  <c r="BE89" i="27"/>
  <c r="BF89" i="27"/>
  <c r="BG89" i="27"/>
  <c r="BH89" i="27"/>
  <c r="BI89" i="27"/>
  <c r="BJ89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AZ90" i="27"/>
  <c r="BA90" i="27"/>
  <c r="BB90" i="27"/>
  <c r="BC90" i="27"/>
  <c r="BD90" i="27"/>
  <c r="BE90" i="27"/>
  <c r="BF90" i="27"/>
  <c r="BG90" i="27"/>
  <c r="BH90" i="27"/>
  <c r="BI90" i="27"/>
  <c r="BJ90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AZ91" i="27"/>
  <c r="BA91" i="27"/>
  <c r="BB91" i="27"/>
  <c r="BC91" i="27"/>
  <c r="BD91" i="27"/>
  <c r="BE91" i="27"/>
  <c r="BF91" i="27"/>
  <c r="BG91" i="27"/>
  <c r="BH91" i="27"/>
  <c r="BI91" i="27"/>
  <c r="BJ91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AZ92" i="27"/>
  <c r="BA92" i="27"/>
  <c r="BB92" i="27"/>
  <c r="BC92" i="27"/>
  <c r="BD92" i="27"/>
  <c r="BE92" i="27"/>
  <c r="BF92" i="27"/>
  <c r="BG92" i="27"/>
  <c r="BH92" i="27"/>
  <c r="BI92" i="27"/>
  <c r="BJ92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AZ93" i="27"/>
  <c r="BA93" i="27"/>
  <c r="BB93" i="27"/>
  <c r="BC93" i="27"/>
  <c r="BD93" i="27"/>
  <c r="BE93" i="27"/>
  <c r="BF93" i="27"/>
  <c r="BG93" i="27"/>
  <c r="BH93" i="27"/>
  <c r="BI93" i="27"/>
  <c r="BJ93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AZ94" i="27"/>
  <c r="BA94" i="27"/>
  <c r="BB94" i="27"/>
  <c r="BC94" i="27"/>
  <c r="BD94" i="27"/>
  <c r="BE94" i="27"/>
  <c r="BF94" i="27"/>
  <c r="BG94" i="27"/>
  <c r="BH94" i="27"/>
  <c r="BI94" i="27"/>
  <c r="BJ94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AZ95" i="27"/>
  <c r="BA95" i="27"/>
  <c r="BB95" i="27"/>
  <c r="BC95" i="27"/>
  <c r="BD95" i="27"/>
  <c r="BE95" i="27"/>
  <c r="BF95" i="27"/>
  <c r="BG95" i="27"/>
  <c r="BH95" i="27"/>
  <c r="BI95" i="27"/>
  <c r="BJ95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AZ96" i="27"/>
  <c r="BA96" i="27"/>
  <c r="BB96" i="27"/>
  <c r="BC96" i="27"/>
  <c r="BD96" i="27"/>
  <c r="BE96" i="27"/>
  <c r="BF96" i="27"/>
  <c r="BG96" i="27"/>
  <c r="BH96" i="27"/>
  <c r="BI96" i="27"/>
  <c r="BJ96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AZ97" i="27"/>
  <c r="BA97" i="27"/>
  <c r="BB97" i="27"/>
  <c r="BC97" i="27"/>
  <c r="BD97" i="27"/>
  <c r="BE97" i="27"/>
  <c r="BF97" i="27"/>
  <c r="BG97" i="27"/>
  <c r="BH97" i="27"/>
  <c r="BI97" i="27"/>
  <c r="BJ97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AZ98" i="27"/>
  <c r="BA98" i="27"/>
  <c r="BB98" i="27"/>
  <c r="BC98" i="27"/>
  <c r="BD98" i="27"/>
  <c r="BE98" i="27"/>
  <c r="BF98" i="27"/>
  <c r="BG98" i="27"/>
  <c r="BH98" i="27"/>
  <c r="BI98" i="27"/>
  <c r="BJ98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AZ99" i="27"/>
  <c r="BA99" i="27"/>
  <c r="BB99" i="27"/>
  <c r="BC99" i="27"/>
  <c r="BD99" i="27"/>
  <c r="BE99" i="27"/>
  <c r="BF99" i="27"/>
  <c r="BG99" i="27"/>
  <c r="BH99" i="27"/>
  <c r="BI99" i="27"/>
  <c r="BJ99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AZ100" i="27"/>
  <c r="BA100" i="27"/>
  <c r="BB100" i="27"/>
  <c r="BC100" i="27"/>
  <c r="BD100" i="27"/>
  <c r="BE100" i="27"/>
  <c r="BF100" i="27"/>
  <c r="BG100" i="27"/>
  <c r="BH100" i="27"/>
  <c r="BI100" i="27"/>
  <c r="BJ100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AZ101" i="27"/>
  <c r="BA101" i="27"/>
  <c r="BB101" i="27"/>
  <c r="BC101" i="27"/>
  <c r="BD101" i="27"/>
  <c r="BE101" i="27"/>
  <c r="BF101" i="27"/>
  <c r="BG101" i="27"/>
  <c r="BH101" i="27"/>
  <c r="BI101" i="27"/>
  <c r="BJ101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AZ48" i="27"/>
  <c r="BA48" i="27"/>
  <c r="BB48" i="27"/>
  <c r="BC48" i="27"/>
  <c r="BD48" i="27"/>
  <c r="BE48" i="27"/>
  <c r="BF48" i="27"/>
  <c r="BG48" i="27"/>
  <c r="BH48" i="27"/>
  <c r="BI48" i="27"/>
  <c r="BJ48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AZ49" i="27"/>
  <c r="BA49" i="27"/>
  <c r="BB49" i="27"/>
  <c r="BC49" i="27"/>
  <c r="BD49" i="27"/>
  <c r="BE49" i="27"/>
  <c r="BF49" i="27"/>
  <c r="BG49" i="27"/>
  <c r="BH49" i="27"/>
  <c r="BI49" i="27"/>
  <c r="BJ49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AZ50" i="27"/>
  <c r="BA50" i="27"/>
  <c r="BB50" i="27"/>
  <c r="BC50" i="27"/>
  <c r="BD50" i="27"/>
  <c r="BE50" i="27"/>
  <c r="BF50" i="27"/>
  <c r="BG50" i="27"/>
  <c r="BH50" i="27"/>
  <c r="BI50" i="27"/>
  <c r="BJ50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AZ51" i="27"/>
  <c r="BA51" i="27"/>
  <c r="BB51" i="27"/>
  <c r="BC51" i="27"/>
  <c r="BD51" i="27"/>
  <c r="BE51" i="27"/>
  <c r="BF51" i="27"/>
  <c r="BG51" i="27"/>
  <c r="BH51" i="27"/>
  <c r="BI51" i="27"/>
  <c r="BJ51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AZ52" i="27"/>
  <c r="BA52" i="27"/>
  <c r="BB52" i="27"/>
  <c r="BC52" i="27"/>
  <c r="BD52" i="27"/>
  <c r="BE52" i="27"/>
  <c r="BF52" i="27"/>
  <c r="BG52" i="27"/>
  <c r="BH52" i="27"/>
  <c r="BI52" i="27"/>
  <c r="BJ52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AZ53" i="27"/>
  <c r="BA53" i="27"/>
  <c r="BB53" i="27"/>
  <c r="BC53" i="27"/>
  <c r="BD53" i="27"/>
  <c r="BE53" i="27"/>
  <c r="BF53" i="27"/>
  <c r="BG53" i="27"/>
  <c r="BH53" i="27"/>
  <c r="BI53" i="27"/>
  <c r="BJ53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AZ54" i="27"/>
  <c r="BA54" i="27"/>
  <c r="BB54" i="27"/>
  <c r="BC54" i="27"/>
  <c r="BD54" i="27"/>
  <c r="BE54" i="27"/>
  <c r="BF54" i="27"/>
  <c r="BG54" i="27"/>
  <c r="BH54" i="27"/>
  <c r="BI54" i="27"/>
  <c r="BJ54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AZ55" i="27"/>
  <c r="BA55" i="27"/>
  <c r="BB55" i="27"/>
  <c r="BC55" i="27"/>
  <c r="BD55" i="27"/>
  <c r="BE55" i="27"/>
  <c r="BF55" i="27"/>
  <c r="BG55" i="27"/>
  <c r="BH55" i="27"/>
  <c r="BI55" i="27"/>
  <c r="BJ55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AZ56" i="27"/>
  <c r="BA56" i="27"/>
  <c r="BB56" i="27"/>
  <c r="BC56" i="27"/>
  <c r="BD56" i="27"/>
  <c r="BE56" i="27"/>
  <c r="BF56" i="27"/>
  <c r="BG56" i="27"/>
  <c r="BH56" i="27"/>
  <c r="BI56" i="27"/>
  <c r="BJ56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AZ57" i="27"/>
  <c r="BA57" i="27"/>
  <c r="BB57" i="27"/>
  <c r="BC57" i="27"/>
  <c r="BD57" i="27"/>
  <c r="BE57" i="27"/>
  <c r="BF57" i="27"/>
  <c r="BG57" i="27"/>
  <c r="BH57" i="27"/>
  <c r="BI57" i="27"/>
  <c r="BJ57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AZ58" i="27"/>
  <c r="BA58" i="27"/>
  <c r="BB58" i="27"/>
  <c r="BC58" i="27"/>
  <c r="BD58" i="27"/>
  <c r="BE58" i="27"/>
  <c r="BF58" i="27"/>
  <c r="BG58" i="27"/>
  <c r="BH58" i="27"/>
  <c r="BI58" i="27"/>
  <c r="BJ58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AZ59" i="27"/>
  <c r="BA59" i="27"/>
  <c r="BB59" i="27"/>
  <c r="BC59" i="27"/>
  <c r="BD59" i="27"/>
  <c r="BE59" i="27"/>
  <c r="BF59" i="27"/>
  <c r="BG59" i="27"/>
  <c r="BH59" i="27"/>
  <c r="BI59" i="27"/>
  <c r="BJ59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AZ60" i="27"/>
  <c r="BA60" i="27"/>
  <c r="BB60" i="27"/>
  <c r="BC60" i="27"/>
  <c r="BD60" i="27"/>
  <c r="BE60" i="27"/>
  <c r="BF60" i="27"/>
  <c r="BG60" i="27"/>
  <c r="BH60" i="27"/>
  <c r="BI60" i="27"/>
  <c r="BJ60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AZ61" i="27"/>
  <c r="BA61" i="27"/>
  <c r="BB61" i="27"/>
  <c r="BC61" i="27"/>
  <c r="BD61" i="27"/>
  <c r="BE61" i="27"/>
  <c r="BF61" i="27"/>
  <c r="BG61" i="27"/>
  <c r="BH61" i="27"/>
  <c r="BI61" i="27"/>
  <c r="BJ61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AZ62" i="27"/>
  <c r="BA62" i="27"/>
  <c r="BB62" i="27"/>
  <c r="BC62" i="27"/>
  <c r="BD62" i="27"/>
  <c r="BE62" i="27"/>
  <c r="BF62" i="27"/>
  <c r="BG62" i="27"/>
  <c r="BH62" i="27"/>
  <c r="BI62" i="27"/>
  <c r="BJ62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AZ63" i="27"/>
  <c r="BA63" i="27"/>
  <c r="BB63" i="27"/>
  <c r="BC63" i="27"/>
  <c r="BD63" i="27"/>
  <c r="BE63" i="27"/>
  <c r="BF63" i="27"/>
  <c r="BG63" i="27"/>
  <c r="BH63" i="27"/>
  <c r="BI63" i="27"/>
  <c r="BJ63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AZ64" i="27"/>
  <c r="BA64" i="27"/>
  <c r="BB64" i="27"/>
  <c r="BC64" i="27"/>
  <c r="BD64" i="27"/>
  <c r="BE64" i="27"/>
  <c r="BF64" i="27"/>
  <c r="BG64" i="27"/>
  <c r="BH64" i="27"/>
  <c r="BI64" i="27"/>
  <c r="BJ64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AZ65" i="27"/>
  <c r="BA65" i="27"/>
  <c r="BB65" i="27"/>
  <c r="BC65" i="27"/>
  <c r="BD65" i="27"/>
  <c r="BE65" i="27"/>
  <c r="BF65" i="27"/>
  <c r="BG65" i="27"/>
  <c r="BH65" i="27"/>
  <c r="BI65" i="27"/>
  <c r="BJ65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AZ66" i="27"/>
  <c r="BA66" i="27"/>
  <c r="BB66" i="27"/>
  <c r="BC66" i="27"/>
  <c r="BD66" i="27"/>
  <c r="BE66" i="27"/>
  <c r="BF66" i="27"/>
  <c r="BG66" i="27"/>
  <c r="BH66" i="27"/>
  <c r="BI66" i="27"/>
  <c r="BJ66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AZ67" i="27"/>
  <c r="BA67" i="27"/>
  <c r="BB67" i="27"/>
  <c r="BC67" i="27"/>
  <c r="BD67" i="27"/>
  <c r="BE67" i="27"/>
  <c r="BF67" i="27"/>
  <c r="BG67" i="27"/>
  <c r="BH67" i="27"/>
  <c r="BI67" i="27"/>
  <c r="BJ67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AZ68" i="27"/>
  <c r="BA68" i="27"/>
  <c r="BB68" i="27"/>
  <c r="BC68" i="27"/>
  <c r="BD68" i="27"/>
  <c r="BE68" i="27"/>
  <c r="BF68" i="27"/>
  <c r="BG68" i="27"/>
  <c r="BH68" i="27"/>
  <c r="BI68" i="27"/>
  <c r="BJ68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AZ69" i="27"/>
  <c r="BA69" i="27"/>
  <c r="BB69" i="27"/>
  <c r="BC69" i="27"/>
  <c r="BD69" i="27"/>
  <c r="BE69" i="27"/>
  <c r="BF69" i="27"/>
  <c r="BG69" i="27"/>
  <c r="BH69" i="27"/>
  <c r="BI69" i="27"/>
  <c r="BJ69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AZ70" i="27"/>
  <c r="BA70" i="27"/>
  <c r="BB70" i="27"/>
  <c r="BC70" i="27"/>
  <c r="BD70" i="27"/>
  <c r="BE70" i="27"/>
  <c r="BF70" i="27"/>
  <c r="BG70" i="27"/>
  <c r="BH70" i="27"/>
  <c r="BI70" i="27"/>
  <c r="BJ70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AZ71" i="27"/>
  <c r="BA71" i="27"/>
  <c r="BB71" i="27"/>
  <c r="BC71" i="27"/>
  <c r="BD71" i="27"/>
  <c r="BE71" i="27"/>
  <c r="BF71" i="27"/>
  <c r="BG71" i="27"/>
  <c r="BH71" i="27"/>
  <c r="BI71" i="27"/>
  <c r="BJ71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AZ72" i="27"/>
  <c r="BA72" i="27"/>
  <c r="BB72" i="27"/>
  <c r="BC72" i="27"/>
  <c r="BD72" i="27"/>
  <c r="BE72" i="27"/>
  <c r="BF72" i="27"/>
  <c r="BG72" i="27"/>
  <c r="BH72" i="27"/>
  <c r="BI72" i="27"/>
  <c r="BJ72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AZ73" i="27"/>
  <c r="BA73" i="27"/>
  <c r="BB73" i="27"/>
  <c r="BC73" i="27"/>
  <c r="BD73" i="27"/>
  <c r="BE73" i="27"/>
  <c r="BF73" i="27"/>
  <c r="BG73" i="27"/>
  <c r="BH73" i="27"/>
  <c r="BI73" i="27"/>
  <c r="BJ73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AZ30" i="27"/>
  <c r="BA30" i="27"/>
  <c r="BB30" i="27"/>
  <c r="BC30" i="27"/>
  <c r="BD30" i="27"/>
  <c r="BE30" i="27"/>
  <c r="BF30" i="27"/>
  <c r="BG30" i="27"/>
  <c r="BH30" i="27"/>
  <c r="BI30" i="27"/>
  <c r="BJ30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AZ31" i="27"/>
  <c r="BA31" i="27"/>
  <c r="BB31" i="27"/>
  <c r="BC31" i="27"/>
  <c r="BD31" i="27"/>
  <c r="BE31" i="27"/>
  <c r="BF31" i="27"/>
  <c r="BG31" i="27"/>
  <c r="BH31" i="27"/>
  <c r="BI31" i="27"/>
  <c r="BJ31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AZ32" i="27"/>
  <c r="BA32" i="27"/>
  <c r="BB32" i="27"/>
  <c r="BC32" i="27"/>
  <c r="BD32" i="27"/>
  <c r="BE32" i="27"/>
  <c r="BF32" i="27"/>
  <c r="BG32" i="27"/>
  <c r="BH32" i="27"/>
  <c r="BI32" i="27"/>
  <c r="BJ32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AZ33" i="27"/>
  <c r="BA33" i="27"/>
  <c r="BB33" i="27"/>
  <c r="BC33" i="27"/>
  <c r="BD33" i="27"/>
  <c r="BE33" i="27"/>
  <c r="BF33" i="27"/>
  <c r="BG33" i="27"/>
  <c r="BH33" i="27"/>
  <c r="BI33" i="27"/>
  <c r="BJ33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AZ34" i="27"/>
  <c r="BA34" i="27"/>
  <c r="BB34" i="27"/>
  <c r="BC34" i="27"/>
  <c r="BD34" i="27"/>
  <c r="BE34" i="27"/>
  <c r="BF34" i="27"/>
  <c r="BG34" i="27"/>
  <c r="BH34" i="27"/>
  <c r="BI34" i="27"/>
  <c r="BJ34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AZ35" i="27"/>
  <c r="BA35" i="27"/>
  <c r="BB35" i="27"/>
  <c r="BC35" i="27"/>
  <c r="BD35" i="27"/>
  <c r="BE35" i="27"/>
  <c r="BF35" i="27"/>
  <c r="BG35" i="27"/>
  <c r="BH35" i="27"/>
  <c r="BI35" i="27"/>
  <c r="BJ35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AZ36" i="27"/>
  <c r="BA36" i="27"/>
  <c r="BB36" i="27"/>
  <c r="BC36" i="27"/>
  <c r="BD36" i="27"/>
  <c r="BE36" i="27"/>
  <c r="BF36" i="27"/>
  <c r="BG36" i="27"/>
  <c r="BH36" i="27"/>
  <c r="BI36" i="27"/>
  <c r="BJ36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AZ37" i="27"/>
  <c r="BA37" i="27"/>
  <c r="BB37" i="27"/>
  <c r="BC37" i="27"/>
  <c r="BD37" i="27"/>
  <c r="BE37" i="27"/>
  <c r="BF37" i="27"/>
  <c r="BG37" i="27"/>
  <c r="BH37" i="27"/>
  <c r="BI37" i="27"/>
  <c r="BJ37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AZ38" i="27"/>
  <c r="BA38" i="27"/>
  <c r="BB38" i="27"/>
  <c r="BC38" i="27"/>
  <c r="BD38" i="27"/>
  <c r="BE38" i="27"/>
  <c r="BF38" i="27"/>
  <c r="BG38" i="27"/>
  <c r="BH38" i="27"/>
  <c r="BI38" i="27"/>
  <c r="BJ38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AZ39" i="27"/>
  <c r="BA39" i="27"/>
  <c r="BB39" i="27"/>
  <c r="BC39" i="27"/>
  <c r="BD39" i="27"/>
  <c r="BE39" i="27"/>
  <c r="BF39" i="27"/>
  <c r="BG39" i="27"/>
  <c r="BH39" i="27"/>
  <c r="BI39" i="27"/>
  <c r="BJ39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AZ40" i="27"/>
  <c r="BA40" i="27"/>
  <c r="BB40" i="27"/>
  <c r="BC40" i="27"/>
  <c r="BD40" i="27"/>
  <c r="BE40" i="27"/>
  <c r="BF40" i="27"/>
  <c r="BG40" i="27"/>
  <c r="BH40" i="27"/>
  <c r="BI40" i="27"/>
  <c r="BJ40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AZ41" i="27"/>
  <c r="BA41" i="27"/>
  <c r="BB41" i="27"/>
  <c r="BC41" i="27"/>
  <c r="BD41" i="27"/>
  <c r="BE41" i="27"/>
  <c r="BF41" i="27"/>
  <c r="BG41" i="27"/>
  <c r="BH41" i="27"/>
  <c r="BI41" i="27"/>
  <c r="BJ41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AZ42" i="27"/>
  <c r="BA42" i="27"/>
  <c r="BB42" i="27"/>
  <c r="BC42" i="27"/>
  <c r="BD42" i="27"/>
  <c r="BE42" i="27"/>
  <c r="BF42" i="27"/>
  <c r="BG42" i="27"/>
  <c r="BH42" i="27"/>
  <c r="BI42" i="27"/>
  <c r="BJ42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AZ43" i="27"/>
  <c r="BA43" i="27"/>
  <c r="BB43" i="27"/>
  <c r="BC43" i="27"/>
  <c r="BD43" i="27"/>
  <c r="BE43" i="27"/>
  <c r="BF43" i="27"/>
  <c r="BG43" i="27"/>
  <c r="BH43" i="27"/>
  <c r="BI43" i="27"/>
  <c r="BJ43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AZ44" i="27"/>
  <c r="BA44" i="27"/>
  <c r="BB44" i="27"/>
  <c r="BC44" i="27"/>
  <c r="BD44" i="27"/>
  <c r="BE44" i="27"/>
  <c r="BF44" i="27"/>
  <c r="BG44" i="27"/>
  <c r="BH44" i="27"/>
  <c r="BI44" i="27"/>
  <c r="BJ44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AZ45" i="27"/>
  <c r="BA45" i="27"/>
  <c r="BB45" i="27"/>
  <c r="BC45" i="27"/>
  <c r="BD45" i="27"/>
  <c r="BE45" i="27"/>
  <c r="BF45" i="27"/>
  <c r="BG45" i="27"/>
  <c r="BH45" i="27"/>
  <c r="BI45" i="27"/>
  <c r="BJ45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AZ46" i="27"/>
  <c r="BA46" i="27"/>
  <c r="BB46" i="27"/>
  <c r="BC46" i="27"/>
  <c r="BD46" i="27"/>
  <c r="BE46" i="27"/>
  <c r="BF46" i="27"/>
  <c r="BG46" i="27"/>
  <c r="BH46" i="27"/>
  <c r="BI46" i="27"/>
  <c r="BJ46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AZ47" i="27"/>
  <c r="BA47" i="27"/>
  <c r="BB47" i="27"/>
  <c r="BC47" i="27"/>
  <c r="BD47" i="27"/>
  <c r="BE47" i="27"/>
  <c r="BF47" i="27"/>
  <c r="BG47" i="27"/>
  <c r="BH47" i="27"/>
  <c r="BI47" i="27"/>
  <c r="BJ47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S4" i="27"/>
  <c r="AT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S5" i="27"/>
  <c r="AT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AZ16" i="27"/>
  <c r="BA16" i="27"/>
  <c r="BB16" i="27"/>
  <c r="BC16" i="27"/>
  <c r="BD16" i="27"/>
  <c r="BE16" i="27"/>
  <c r="BF16" i="27"/>
  <c r="BG16" i="27"/>
  <c r="BH16" i="27"/>
  <c r="BI16" i="27"/>
  <c r="BJ16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AZ17" i="27"/>
  <c r="BA17" i="27"/>
  <c r="BB17" i="27"/>
  <c r="BC17" i="27"/>
  <c r="BD17" i="27"/>
  <c r="BE17" i="27"/>
  <c r="BF17" i="27"/>
  <c r="BG17" i="27"/>
  <c r="BH17" i="27"/>
  <c r="BI17" i="27"/>
  <c r="BJ17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AZ18" i="27"/>
  <c r="BA18" i="27"/>
  <c r="BB18" i="27"/>
  <c r="BC18" i="27"/>
  <c r="BD18" i="27"/>
  <c r="BE18" i="27"/>
  <c r="BF18" i="27"/>
  <c r="BG18" i="27"/>
  <c r="BH18" i="27"/>
  <c r="BI18" i="27"/>
  <c r="BJ18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AZ19" i="27"/>
  <c r="BA19" i="27"/>
  <c r="BB19" i="27"/>
  <c r="BC19" i="27"/>
  <c r="BD19" i="27"/>
  <c r="BE19" i="27"/>
  <c r="BF19" i="27"/>
  <c r="BG19" i="27"/>
  <c r="BH19" i="27"/>
  <c r="BI19" i="27"/>
  <c r="BJ19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AZ20" i="27"/>
  <c r="BA20" i="27"/>
  <c r="BB20" i="27"/>
  <c r="BC20" i="27"/>
  <c r="BD20" i="27"/>
  <c r="BE20" i="27"/>
  <c r="BF20" i="27"/>
  <c r="BG20" i="27"/>
  <c r="BH20" i="27"/>
  <c r="BI20" i="27"/>
  <c r="BJ20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AZ21" i="27"/>
  <c r="BA21" i="27"/>
  <c r="BB21" i="27"/>
  <c r="BC21" i="27"/>
  <c r="BD21" i="27"/>
  <c r="BE21" i="27"/>
  <c r="BF21" i="27"/>
  <c r="BG21" i="27"/>
  <c r="BH21" i="27"/>
  <c r="BI21" i="27"/>
  <c r="BJ21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AZ22" i="27"/>
  <c r="BA22" i="27"/>
  <c r="BB22" i="27"/>
  <c r="BC22" i="27"/>
  <c r="BD22" i="27"/>
  <c r="BE22" i="27"/>
  <c r="BF22" i="27"/>
  <c r="BG22" i="27"/>
  <c r="BH22" i="27"/>
  <c r="BI22" i="27"/>
  <c r="BJ22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AZ23" i="27"/>
  <c r="BA23" i="27"/>
  <c r="BB23" i="27"/>
  <c r="BC23" i="27"/>
  <c r="BD23" i="27"/>
  <c r="BE23" i="27"/>
  <c r="BF23" i="27"/>
  <c r="BG23" i="27"/>
  <c r="BH23" i="27"/>
  <c r="BI23" i="27"/>
  <c r="BJ23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AZ24" i="27"/>
  <c r="BA24" i="27"/>
  <c r="BB24" i="27"/>
  <c r="BC24" i="27"/>
  <c r="BD24" i="27"/>
  <c r="BE24" i="27"/>
  <c r="BF24" i="27"/>
  <c r="BG24" i="27"/>
  <c r="BH24" i="27"/>
  <c r="BI24" i="27"/>
  <c r="BJ24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AZ25" i="27"/>
  <c r="BA25" i="27"/>
  <c r="BB25" i="27"/>
  <c r="BC25" i="27"/>
  <c r="BD25" i="27"/>
  <c r="BE25" i="27"/>
  <c r="BF25" i="27"/>
  <c r="BG25" i="27"/>
  <c r="BH25" i="27"/>
  <c r="BI25" i="27"/>
  <c r="BJ25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AZ26" i="27"/>
  <c r="BA26" i="27"/>
  <c r="BB26" i="27"/>
  <c r="BC26" i="27"/>
  <c r="BD26" i="27"/>
  <c r="BE26" i="27"/>
  <c r="BF26" i="27"/>
  <c r="BG26" i="27"/>
  <c r="BH26" i="27"/>
  <c r="BI26" i="27"/>
  <c r="BJ26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AZ27" i="27"/>
  <c r="BA27" i="27"/>
  <c r="BB27" i="27"/>
  <c r="BC27" i="27"/>
  <c r="BD27" i="27"/>
  <c r="BE27" i="27"/>
  <c r="BF27" i="27"/>
  <c r="BG27" i="27"/>
  <c r="BH27" i="27"/>
  <c r="BI27" i="27"/>
  <c r="BJ27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AZ28" i="27"/>
  <c r="BA28" i="27"/>
  <c r="BB28" i="27"/>
  <c r="BC28" i="27"/>
  <c r="BD28" i="27"/>
  <c r="BE28" i="27"/>
  <c r="BF28" i="27"/>
  <c r="BG28" i="27"/>
  <c r="BH28" i="27"/>
  <c r="BI28" i="27"/>
  <c r="BJ28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AZ29" i="27"/>
  <c r="BA29" i="27"/>
  <c r="BB29" i="27"/>
  <c r="BC29" i="27"/>
  <c r="BD29" i="27"/>
  <c r="BE29" i="27"/>
  <c r="BF29" i="27"/>
  <c r="BG29" i="27"/>
  <c r="BH29" i="27"/>
  <c r="BI29" i="27"/>
  <c r="BJ29" i="27"/>
  <c r="W3" i="27"/>
  <c r="X3" i="27"/>
  <c r="Y3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S3" i="27"/>
  <c r="AT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V3" i="27"/>
  <c r="V176" i="27"/>
  <c r="W176" i="27"/>
  <c r="X176" i="27"/>
  <c r="Y176" i="27"/>
  <c r="Z176" i="27"/>
  <c r="AA176" i="27"/>
  <c r="AB176" i="27"/>
  <c r="AC176" i="27"/>
  <c r="AD176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U176" i="27"/>
  <c r="AV176" i="27"/>
  <c r="AW176" i="27"/>
  <c r="AX176" i="27"/>
  <c r="AY176" i="27"/>
  <c r="AZ176" i="27"/>
  <c r="BA176" i="27"/>
  <c r="BB176" i="27"/>
  <c r="BC176" i="27"/>
  <c r="BD176" i="27"/>
  <c r="BE176" i="27"/>
  <c r="BF176" i="27"/>
  <c r="BG176" i="27"/>
  <c r="BH176" i="27"/>
  <c r="BI176" i="27"/>
  <c r="BJ176" i="27"/>
  <c r="V177" i="27"/>
  <c r="W177" i="27"/>
  <c r="X177" i="27"/>
  <c r="Y177" i="27"/>
  <c r="Z177" i="27"/>
  <c r="AA177" i="27"/>
  <c r="AB177" i="27"/>
  <c r="AC177" i="27"/>
  <c r="AD177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U177" i="27"/>
  <c r="AV177" i="27"/>
  <c r="AW177" i="27"/>
  <c r="AX177" i="27"/>
  <c r="AY177" i="27"/>
  <c r="AZ177" i="27"/>
  <c r="BA177" i="27"/>
  <c r="BB177" i="27"/>
  <c r="BC177" i="27"/>
  <c r="BD177" i="27"/>
  <c r="BE177" i="27"/>
  <c r="BF177" i="27"/>
  <c r="BG177" i="27"/>
  <c r="BH177" i="27"/>
  <c r="BI177" i="27"/>
  <c r="BJ177" i="27"/>
  <c r="V178" i="27"/>
  <c r="W178" i="27"/>
  <c r="X178" i="27"/>
  <c r="Y178" i="27"/>
  <c r="Z178" i="27"/>
  <c r="AA178" i="27"/>
  <c r="AB178" i="27"/>
  <c r="AC178" i="27"/>
  <c r="AD178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U178" i="27"/>
  <c r="AV178" i="27"/>
  <c r="AW178" i="27"/>
  <c r="AX178" i="27"/>
  <c r="AY178" i="27"/>
  <c r="AZ178" i="27"/>
  <c r="BA178" i="27"/>
  <c r="BB178" i="27"/>
  <c r="BC178" i="27"/>
  <c r="BD178" i="27"/>
  <c r="BE178" i="27"/>
  <c r="BF178" i="27"/>
  <c r="BG178" i="27"/>
  <c r="BH178" i="27"/>
  <c r="BI178" i="27"/>
  <c r="BJ178" i="27"/>
  <c r="V179" i="27"/>
  <c r="W179" i="27"/>
  <c r="X179" i="27"/>
  <c r="Y179" i="27"/>
  <c r="Z179" i="27"/>
  <c r="AA179" i="27"/>
  <c r="AB179" i="27"/>
  <c r="AC179" i="27"/>
  <c r="AD179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U179" i="27"/>
  <c r="AV179" i="27"/>
  <c r="AW179" i="27"/>
  <c r="AX179" i="27"/>
  <c r="AY179" i="27"/>
  <c r="AZ179" i="27"/>
  <c r="BA179" i="27"/>
  <c r="BB179" i="27"/>
  <c r="BC179" i="27"/>
  <c r="BD179" i="27"/>
  <c r="BE179" i="27"/>
  <c r="BF179" i="27"/>
  <c r="BG179" i="27"/>
  <c r="BH179" i="27"/>
  <c r="BI179" i="27"/>
  <c r="BJ179" i="27"/>
  <c r="V180" i="27"/>
  <c r="W180" i="27"/>
  <c r="X180" i="27"/>
  <c r="Y180" i="27"/>
  <c r="Z180" i="27"/>
  <c r="AA180" i="27"/>
  <c r="AB180" i="27"/>
  <c r="AC180" i="27"/>
  <c r="AD180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U180" i="27"/>
  <c r="AV180" i="27"/>
  <c r="AW180" i="27"/>
  <c r="AX180" i="27"/>
  <c r="AY180" i="27"/>
  <c r="AZ180" i="27"/>
  <c r="BA180" i="27"/>
  <c r="BB180" i="27"/>
  <c r="BC180" i="27"/>
  <c r="BD180" i="27"/>
  <c r="BE180" i="27"/>
  <c r="BF180" i="27"/>
  <c r="BG180" i="27"/>
  <c r="BH180" i="27"/>
  <c r="BI180" i="27"/>
  <c r="BJ180" i="27"/>
  <c r="W2" i="27"/>
  <c r="X2" i="27"/>
  <c r="Y2" i="27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S2" i="27"/>
  <c r="AT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N83" i="27"/>
  <c r="O83" i="27" s="1"/>
  <c r="Q83" i="27"/>
  <c r="R83" i="27"/>
  <c r="S83" i="27"/>
  <c r="T83" i="27"/>
  <c r="N77" i="27"/>
  <c r="O77" i="27" s="1"/>
  <c r="Q77" i="27"/>
  <c r="R77" i="27"/>
  <c r="S77" i="27"/>
  <c r="T77" i="27"/>
  <c r="N75" i="27"/>
  <c r="O75" i="27" s="1"/>
  <c r="Q75" i="27"/>
  <c r="R75" i="27"/>
  <c r="S75" i="27"/>
  <c r="T75" i="27"/>
  <c r="AA5" i="106"/>
  <c r="G60" i="68" l="1"/>
  <c r="H60" i="68"/>
  <c r="M60" i="68" s="1"/>
  <c r="N60" i="68"/>
  <c r="G61" i="68"/>
  <c r="H61" i="68"/>
  <c r="M61" i="68" s="1"/>
  <c r="N61" i="68"/>
  <c r="G62" i="68"/>
  <c r="H62" i="68"/>
  <c r="M62" i="68" s="1"/>
  <c r="N62" i="68"/>
  <c r="G63" i="68"/>
  <c r="H63" i="68"/>
  <c r="M63" i="68" s="1"/>
  <c r="N63" i="68"/>
  <c r="G64" i="68"/>
  <c r="H64" i="68"/>
  <c r="M64" i="68" s="1"/>
  <c r="N64" i="68"/>
  <c r="G65" i="68"/>
  <c r="H65" i="68"/>
  <c r="M65" i="68" s="1"/>
  <c r="N65" i="68"/>
  <c r="G66" i="68"/>
  <c r="H66" i="68"/>
  <c r="M66" i="68" s="1"/>
  <c r="N66" i="68"/>
  <c r="G67" i="68"/>
  <c r="H67" i="68"/>
  <c r="M67" i="68" s="1"/>
  <c r="N67" i="68"/>
  <c r="G68" i="68"/>
  <c r="H68" i="68"/>
  <c r="M68" i="68" s="1"/>
  <c r="N68" i="68"/>
  <c r="G69" i="68"/>
  <c r="H69" i="68"/>
  <c r="M69" i="68" s="1"/>
  <c r="N69" i="68"/>
  <c r="G70" i="68"/>
  <c r="H70" i="68"/>
  <c r="M70" i="68" s="1"/>
  <c r="N70" i="68"/>
  <c r="G71" i="68"/>
  <c r="H71" i="68"/>
  <c r="M71" i="68" s="1"/>
  <c r="N71" i="68"/>
  <c r="G72" i="68"/>
  <c r="H72" i="68"/>
  <c r="M72" i="68" s="1"/>
  <c r="N72" i="68"/>
  <c r="G73" i="68"/>
  <c r="H73" i="68"/>
  <c r="M73" i="68" s="1"/>
  <c r="N73" i="68"/>
  <c r="G74" i="68"/>
  <c r="H74" i="68"/>
  <c r="M74" i="68" s="1"/>
  <c r="N74" i="68"/>
  <c r="G75" i="68"/>
  <c r="H75" i="68"/>
  <c r="M75" i="68" s="1"/>
  <c r="N75" i="68"/>
  <c r="G76" i="68"/>
  <c r="H76" i="68"/>
  <c r="M76" i="68" s="1"/>
  <c r="N76" i="68"/>
  <c r="G77" i="68"/>
  <c r="H77" i="68"/>
  <c r="M77" i="68" s="1"/>
  <c r="N77" i="68"/>
  <c r="G78" i="68"/>
  <c r="H78" i="68"/>
  <c r="M78" i="68" s="1"/>
  <c r="N78" i="68"/>
  <c r="G79" i="68"/>
  <c r="H79" i="68"/>
  <c r="M79" i="68" s="1"/>
  <c r="N79" i="68"/>
  <c r="G80" i="68"/>
  <c r="H80" i="68"/>
  <c r="M80" i="68" s="1"/>
  <c r="N80" i="68"/>
  <c r="G81" i="68"/>
  <c r="H81" i="68"/>
  <c r="M81" i="68" s="1"/>
  <c r="N81" i="68"/>
  <c r="G82" i="68"/>
  <c r="H82" i="68"/>
  <c r="M82" i="68" s="1"/>
  <c r="N82" i="68"/>
  <c r="G83" i="68"/>
  <c r="H83" i="68"/>
  <c r="M83" i="68" s="1"/>
  <c r="N83" i="68"/>
  <c r="G84" i="68"/>
  <c r="H84" i="68"/>
  <c r="M84" i="68" s="1"/>
  <c r="N84" i="68"/>
  <c r="G85" i="68"/>
  <c r="H85" i="68"/>
  <c r="M85" i="68" s="1"/>
  <c r="N85" i="68"/>
  <c r="G117" i="68"/>
  <c r="H117" i="68"/>
  <c r="M117" i="68" s="1"/>
  <c r="N117" i="68"/>
  <c r="G118" i="68"/>
  <c r="H118" i="68"/>
  <c r="M118" i="68" s="1"/>
  <c r="N118" i="68"/>
  <c r="G119" i="68"/>
  <c r="H119" i="68"/>
  <c r="M119" i="68" s="1"/>
  <c r="N119" i="68"/>
  <c r="G120" i="68"/>
  <c r="H120" i="68"/>
  <c r="M120" i="68" s="1"/>
  <c r="N120" i="68"/>
  <c r="G121" i="68"/>
  <c r="H121" i="68"/>
  <c r="M121" i="68" s="1"/>
  <c r="N121" i="68"/>
  <c r="D117" i="68" l="1"/>
  <c r="E117" i="68" s="1"/>
  <c r="O117" i="68" s="1"/>
  <c r="D78" i="68"/>
  <c r="E78" i="68" s="1"/>
  <c r="O78" i="68" s="1"/>
  <c r="D70" i="68"/>
  <c r="E70" i="68" s="1"/>
  <c r="O70" i="68" s="1"/>
  <c r="D62" i="68"/>
  <c r="E62" i="68" s="1"/>
  <c r="O62" i="68" s="1"/>
  <c r="D83" i="68"/>
  <c r="E83" i="68" s="1"/>
  <c r="O83" i="68" s="1"/>
  <c r="Q83" i="68" s="1"/>
  <c r="D75" i="68"/>
  <c r="E75" i="68" s="1"/>
  <c r="O75" i="68" s="1"/>
  <c r="P75" i="68" s="1"/>
  <c r="D67" i="68"/>
  <c r="E67" i="68" s="1"/>
  <c r="O67" i="68" s="1"/>
  <c r="P67" i="68" s="1"/>
  <c r="D119" i="68"/>
  <c r="E119" i="68" s="1"/>
  <c r="O119" i="68" s="1"/>
  <c r="P119" i="68" s="1"/>
  <c r="D80" i="68"/>
  <c r="E80" i="68" s="1"/>
  <c r="O80" i="68" s="1"/>
  <c r="Q80" i="68" s="1"/>
  <c r="D64" i="68"/>
  <c r="E64" i="68" s="1"/>
  <c r="O64" i="68" s="1"/>
  <c r="P64" i="68" s="1"/>
  <c r="D85" i="68"/>
  <c r="E85" i="68" s="1"/>
  <c r="O85" i="68" s="1"/>
  <c r="Q85" i="68" s="1"/>
  <c r="D77" i="68"/>
  <c r="E77" i="68" s="1"/>
  <c r="O77" i="68" s="1"/>
  <c r="Q77" i="68" s="1"/>
  <c r="D69" i="68"/>
  <c r="E69" i="68" s="1"/>
  <c r="O69" i="68" s="1"/>
  <c r="Q69" i="68" s="1"/>
  <c r="D61" i="68"/>
  <c r="E61" i="68" s="1"/>
  <c r="O61" i="68" s="1"/>
  <c r="P61" i="68" s="1"/>
  <c r="D121" i="68"/>
  <c r="E121" i="68" s="1"/>
  <c r="O121" i="68" s="1"/>
  <c r="P121" i="68" s="1"/>
  <c r="D82" i="68"/>
  <c r="E82" i="68" s="1"/>
  <c r="O82" i="68" s="1"/>
  <c r="P82" i="68" s="1"/>
  <c r="D74" i="68"/>
  <c r="E74" i="68" s="1"/>
  <c r="O74" i="68" s="1"/>
  <c r="P74" i="68" s="1"/>
  <c r="D66" i="68"/>
  <c r="E66" i="68" s="1"/>
  <c r="O66" i="68" s="1"/>
  <c r="P66" i="68" s="1"/>
  <c r="D118" i="68"/>
  <c r="E118" i="68" s="1"/>
  <c r="O118" i="68" s="1"/>
  <c r="P118" i="68" s="1"/>
  <c r="D79" i="68"/>
  <c r="E79" i="68" s="1"/>
  <c r="O79" i="68" s="1"/>
  <c r="P79" i="68" s="1"/>
  <c r="D71" i="68"/>
  <c r="E71" i="68" s="1"/>
  <c r="O71" i="68" s="1"/>
  <c r="P71" i="68" s="1"/>
  <c r="D63" i="68"/>
  <c r="E63" i="68" s="1"/>
  <c r="O63" i="68" s="1"/>
  <c r="P63" i="68" s="1"/>
  <c r="D84" i="68"/>
  <c r="E84" i="68" s="1"/>
  <c r="O84" i="68" s="1"/>
  <c r="P84" i="68" s="1"/>
  <c r="D76" i="68"/>
  <c r="E76" i="68" s="1"/>
  <c r="O76" i="68" s="1"/>
  <c r="Q76" i="68" s="1"/>
  <c r="D68" i="68"/>
  <c r="E68" i="68" s="1"/>
  <c r="O68" i="68" s="1"/>
  <c r="Q68" i="68" s="1"/>
  <c r="D60" i="68"/>
  <c r="E60" i="68" s="1"/>
  <c r="O60" i="68" s="1"/>
  <c r="Q60" i="68" s="1"/>
  <c r="D120" i="68"/>
  <c r="E120" i="68" s="1"/>
  <c r="O120" i="68" s="1"/>
  <c r="P120" i="68" s="1"/>
  <c r="D81" i="68"/>
  <c r="E81" i="68" s="1"/>
  <c r="O81" i="68" s="1"/>
  <c r="P81" i="68" s="1"/>
  <c r="D65" i="68"/>
  <c r="E65" i="68" s="1"/>
  <c r="O65" i="68" s="1"/>
  <c r="P65" i="68" s="1"/>
  <c r="N51" i="68"/>
  <c r="H51" i="68"/>
  <c r="M51" i="68" s="1"/>
  <c r="G51" i="68"/>
  <c r="N86" i="68"/>
  <c r="H86" i="68"/>
  <c r="M86" i="68" s="1"/>
  <c r="G86" i="68"/>
  <c r="N87" i="68"/>
  <c r="H87" i="68"/>
  <c r="M87" i="68" s="1"/>
  <c r="G87" i="68"/>
  <c r="N29" i="68"/>
  <c r="H29" i="68"/>
  <c r="M29" i="68" s="1"/>
  <c r="G29" i="68"/>
  <c r="Q64" i="68" l="1"/>
  <c r="Q66" i="68"/>
  <c r="P85" i="68"/>
  <c r="Q119" i="68"/>
  <c r="Q61" i="68"/>
  <c r="Q67" i="68"/>
  <c r="P60" i="68"/>
  <c r="Q81" i="68"/>
  <c r="Q63" i="68"/>
  <c r="P80" i="68"/>
  <c r="Q65" i="68"/>
  <c r="Q84" i="68"/>
  <c r="Q82" i="68"/>
  <c r="P76" i="68"/>
  <c r="P77" i="68"/>
  <c r="P83" i="68"/>
  <c r="Q121" i="68"/>
  <c r="P68" i="68"/>
  <c r="Q118" i="68"/>
  <c r="Q79" i="68"/>
  <c r="Q62" i="68"/>
  <c r="P62" i="68"/>
  <c r="Q70" i="68"/>
  <c r="P70" i="68"/>
  <c r="Q78" i="68"/>
  <c r="P78" i="68"/>
  <c r="P69" i="68"/>
  <c r="Q74" i="68"/>
  <c r="Q117" i="68"/>
  <c r="P117" i="68"/>
  <c r="Q75" i="68"/>
  <c r="Q120" i="68"/>
  <c r="Q71" i="68"/>
  <c r="D29" i="68"/>
  <c r="E29" i="68" s="1"/>
  <c r="O29" i="68" s="1"/>
  <c r="P29" i="68" s="1"/>
  <c r="AG5" i="106"/>
  <c r="AF5" i="106"/>
  <c r="AE5" i="106"/>
  <c r="AD5" i="106"/>
  <c r="AC5" i="106"/>
  <c r="Q29" i="68" l="1"/>
  <c r="N133" i="27" l="1"/>
  <c r="O133" i="27" s="1"/>
  <c r="Q133" i="27"/>
  <c r="R133" i="27"/>
  <c r="S133" i="27"/>
  <c r="T133" i="27"/>
  <c r="N10" i="27"/>
  <c r="O10" i="27" s="1"/>
  <c r="Q10" i="27"/>
  <c r="R10" i="27"/>
  <c r="S10" i="27"/>
  <c r="T10" i="27"/>
  <c r="N103" i="27" l="1"/>
  <c r="O103" i="27" s="1"/>
  <c r="Q103" i="27"/>
  <c r="R103" i="27"/>
  <c r="S103" i="27"/>
  <c r="T103" i="27"/>
  <c r="N56" i="27" l="1"/>
  <c r="O56" i="27" s="1"/>
  <c r="Q56" i="27"/>
  <c r="R56" i="27"/>
  <c r="S56" i="27"/>
  <c r="T56" i="27"/>
  <c r="N3" i="27"/>
  <c r="O3" i="27" s="1"/>
  <c r="Q3" i="27"/>
  <c r="R3" i="27"/>
  <c r="S3" i="27"/>
  <c r="T3" i="27"/>
  <c r="N145" i="27"/>
  <c r="O145" i="27" s="1"/>
  <c r="Q145" i="27"/>
  <c r="R145" i="27"/>
  <c r="S145" i="27"/>
  <c r="T145" i="27"/>
  <c r="N119" i="27"/>
  <c r="O119" i="27" s="1"/>
  <c r="Q119" i="27"/>
  <c r="R119" i="27"/>
  <c r="S119" i="27"/>
  <c r="T119" i="27"/>
  <c r="N118" i="27"/>
  <c r="O118" i="27" s="1"/>
  <c r="Q118" i="27"/>
  <c r="R118" i="27"/>
  <c r="S118" i="27"/>
  <c r="T118" i="27"/>
  <c r="N106" i="27"/>
  <c r="O106" i="27" s="1"/>
  <c r="Q106" i="27"/>
  <c r="R106" i="27"/>
  <c r="S106" i="27"/>
  <c r="T106" i="27"/>
  <c r="N105" i="27"/>
  <c r="O105" i="27" s="1"/>
  <c r="Q105" i="27"/>
  <c r="R105" i="27"/>
  <c r="S105" i="27"/>
  <c r="T105" i="27"/>
  <c r="N92" i="27"/>
  <c r="O92" i="27" s="1"/>
  <c r="Q92" i="27"/>
  <c r="R92" i="27"/>
  <c r="S92" i="27"/>
  <c r="T92" i="27"/>
  <c r="N87" i="27"/>
  <c r="O87" i="27" s="1"/>
  <c r="Q87" i="27"/>
  <c r="R87" i="27"/>
  <c r="S87" i="27"/>
  <c r="T87" i="27"/>
  <c r="N79" i="27"/>
  <c r="O79" i="27" s="1"/>
  <c r="Q79" i="27"/>
  <c r="R79" i="27"/>
  <c r="S79" i="27"/>
  <c r="T79" i="27"/>
  <c r="N72" i="27"/>
  <c r="O72" i="27" s="1"/>
  <c r="Q72" i="27"/>
  <c r="R72" i="27"/>
  <c r="S72" i="27"/>
  <c r="T72" i="27"/>
  <c r="N47" i="27"/>
  <c r="O47" i="27" s="1"/>
  <c r="Q47" i="27"/>
  <c r="R47" i="27"/>
  <c r="S47" i="27"/>
  <c r="T47" i="27"/>
  <c r="N40" i="27"/>
  <c r="O40" i="27" s="1"/>
  <c r="Q40" i="27"/>
  <c r="R40" i="27"/>
  <c r="S40" i="27"/>
  <c r="T40" i="27"/>
  <c r="N38" i="27"/>
  <c r="O38" i="27" s="1"/>
  <c r="Q38" i="27"/>
  <c r="R38" i="27"/>
  <c r="S38" i="27"/>
  <c r="T38" i="27"/>
  <c r="N28" i="27"/>
  <c r="O28" i="27" s="1"/>
  <c r="Q28" i="27"/>
  <c r="R28" i="27"/>
  <c r="S28" i="27"/>
  <c r="T28" i="27"/>
  <c r="N19" i="27"/>
  <c r="O19" i="27" s="1"/>
  <c r="Q19" i="27"/>
  <c r="R19" i="27"/>
  <c r="S19" i="27"/>
  <c r="T19" i="27"/>
  <c r="N143" i="27" l="1"/>
  <c r="O143" i="27" s="1"/>
  <c r="Q143" i="27"/>
  <c r="R143" i="27"/>
  <c r="S143" i="27"/>
  <c r="T143" i="27"/>
  <c r="N129" i="27"/>
  <c r="O129" i="27" s="1"/>
  <c r="Q129" i="27"/>
  <c r="R129" i="27"/>
  <c r="S129" i="27"/>
  <c r="T129" i="27"/>
  <c r="N60" i="27"/>
  <c r="O60" i="27" s="1"/>
  <c r="Q60" i="27"/>
  <c r="R60" i="27"/>
  <c r="S60" i="27"/>
  <c r="T60" i="27"/>
  <c r="N49" i="27"/>
  <c r="O49" i="27" s="1"/>
  <c r="Q49" i="27"/>
  <c r="R49" i="27"/>
  <c r="S49" i="27"/>
  <c r="T49" i="27"/>
  <c r="N115" i="68" l="1"/>
  <c r="H115" i="68"/>
  <c r="M115" i="68" s="1"/>
  <c r="G115" i="68"/>
  <c r="D115" i="68" l="1"/>
  <c r="E115" i="68" s="1"/>
  <c r="O115" i="68" s="1"/>
  <c r="P115" i="68" s="1"/>
  <c r="Q115" i="68" l="1"/>
  <c r="G53" i="68"/>
  <c r="H53" i="68"/>
  <c r="M53" i="68" s="1"/>
  <c r="N53" i="68"/>
  <c r="N48" i="27" l="1"/>
  <c r="O48" i="27" s="1"/>
  <c r="Q48" i="27"/>
  <c r="R48" i="27"/>
  <c r="S48" i="27"/>
  <c r="T48" i="27"/>
  <c r="N26" i="27"/>
  <c r="O26" i="27" s="1"/>
  <c r="Q26" i="27"/>
  <c r="R26" i="27"/>
  <c r="S26" i="27"/>
  <c r="T26" i="27"/>
  <c r="N146" i="27" l="1"/>
  <c r="O146" i="27" s="1"/>
  <c r="Q146" i="27"/>
  <c r="R146" i="27"/>
  <c r="S146" i="27"/>
  <c r="T146" i="27"/>
  <c r="N14" i="27" l="1"/>
  <c r="O14" i="27" s="1"/>
  <c r="Q14" i="27"/>
  <c r="R14" i="27"/>
  <c r="S14" i="27"/>
  <c r="T14" i="27"/>
  <c r="N46" i="68" l="1"/>
  <c r="H46" i="68"/>
  <c r="M46" i="68" s="1"/>
  <c r="G46" i="68"/>
  <c r="A129" i="106" l="1"/>
  <c r="N125" i="27"/>
  <c r="O125" i="27" s="1"/>
  <c r="Q125" i="27"/>
  <c r="R125" i="27"/>
  <c r="S125" i="27"/>
  <c r="T125" i="27"/>
  <c r="N124" i="27"/>
  <c r="O124" i="27" s="1"/>
  <c r="Q124" i="27"/>
  <c r="R124" i="27"/>
  <c r="S124" i="27"/>
  <c r="T124" i="27"/>
  <c r="N113" i="27"/>
  <c r="O113" i="27" s="1"/>
  <c r="Q113" i="27"/>
  <c r="R113" i="27"/>
  <c r="S113" i="27"/>
  <c r="T113" i="27"/>
  <c r="N74" i="27"/>
  <c r="O74" i="27" s="1"/>
  <c r="Q74" i="27"/>
  <c r="R74" i="27"/>
  <c r="S74" i="27"/>
  <c r="T74" i="27"/>
  <c r="N57" i="27"/>
  <c r="O57" i="27" s="1"/>
  <c r="Q57" i="27"/>
  <c r="R57" i="27"/>
  <c r="S57" i="27"/>
  <c r="T57" i="27"/>
  <c r="N15" i="27"/>
  <c r="O15" i="27" s="1"/>
  <c r="Q15" i="27"/>
  <c r="R15" i="27"/>
  <c r="S15" i="27"/>
  <c r="T15" i="27"/>
  <c r="AA129" i="106"/>
  <c r="AC129" i="106" l="1"/>
  <c r="AG129" i="106"/>
  <c r="AE129" i="106"/>
  <c r="AD129" i="106"/>
  <c r="AF129" i="106"/>
  <c r="GS7" i="92"/>
  <c r="O5" i="92" s="1"/>
  <c r="GS6" i="92"/>
  <c r="ED5" i="92" s="1"/>
  <c r="A1" i="92"/>
  <c r="AV4" i="92"/>
  <c r="AW4" i="92"/>
  <c r="AX4" i="92"/>
  <c r="AP4" i="92"/>
  <c r="AQ4" i="92"/>
  <c r="AR4" i="92"/>
  <c r="AS4" i="92"/>
  <c r="AT4" i="92"/>
  <c r="AU4" i="92"/>
  <c r="A98" i="106"/>
  <c r="K138" i="106"/>
  <c r="K137" i="106"/>
  <c r="K136" i="106"/>
  <c r="K135" i="106"/>
  <c r="K134" i="106"/>
  <c r="K133" i="106"/>
  <c r="K132" i="106"/>
  <c r="K131" i="106"/>
  <c r="K130" i="106"/>
  <c r="K129" i="106"/>
  <c r="K128" i="106"/>
  <c r="K127" i="106"/>
  <c r="K126" i="106"/>
  <c r="K125" i="106"/>
  <c r="K124" i="106"/>
  <c r="K123" i="106"/>
  <c r="K122" i="106"/>
  <c r="K121" i="106"/>
  <c r="K120" i="106"/>
  <c r="K119" i="106"/>
  <c r="K118" i="106"/>
  <c r="K117" i="106"/>
  <c r="K116" i="106"/>
  <c r="K115" i="106"/>
  <c r="K114" i="106"/>
  <c r="K113" i="106"/>
  <c r="K112" i="106"/>
  <c r="K111" i="106"/>
  <c r="K110" i="106"/>
  <c r="K109" i="106"/>
  <c r="K108" i="106"/>
  <c r="K107" i="106"/>
  <c r="K106" i="106"/>
  <c r="K105" i="106"/>
  <c r="K104" i="106"/>
  <c r="K103" i="106"/>
  <c r="K102" i="106"/>
  <c r="K101" i="106"/>
  <c r="K100" i="106"/>
  <c r="K99" i="106"/>
  <c r="K98" i="106"/>
  <c r="K97" i="106"/>
  <c r="K96" i="106"/>
  <c r="K95" i="106"/>
  <c r="K94" i="106"/>
  <c r="K93" i="106"/>
  <c r="K92" i="106"/>
  <c r="K91" i="106"/>
  <c r="K90" i="106"/>
  <c r="K89" i="106"/>
  <c r="K88" i="106"/>
  <c r="K87" i="106"/>
  <c r="K86" i="106"/>
  <c r="K85" i="106"/>
  <c r="K84" i="106"/>
  <c r="K83" i="106"/>
  <c r="K82" i="106"/>
  <c r="K81" i="106"/>
  <c r="K80" i="106"/>
  <c r="K79" i="106"/>
  <c r="K78" i="106"/>
  <c r="K77" i="106"/>
  <c r="K76" i="106"/>
  <c r="K75" i="106"/>
  <c r="K74" i="106"/>
  <c r="K73" i="106"/>
  <c r="K72" i="106"/>
  <c r="K71" i="106"/>
  <c r="K70" i="106"/>
  <c r="K69" i="106"/>
  <c r="K68" i="106"/>
  <c r="K67" i="106"/>
  <c r="K66" i="106"/>
  <c r="K65" i="106"/>
  <c r="K64" i="106"/>
  <c r="K63" i="106"/>
  <c r="K62" i="106"/>
  <c r="K61" i="106"/>
  <c r="K60" i="106"/>
  <c r="K59" i="106"/>
  <c r="K58" i="106"/>
  <c r="K57" i="106"/>
  <c r="K56" i="106"/>
  <c r="K55" i="106"/>
  <c r="K54" i="106"/>
  <c r="K53" i="106"/>
  <c r="K52" i="106"/>
  <c r="K51" i="106"/>
  <c r="K50" i="106"/>
  <c r="K49" i="106"/>
  <c r="K48" i="106"/>
  <c r="K47" i="106"/>
  <c r="K46" i="106"/>
  <c r="K45" i="106"/>
  <c r="K44" i="106"/>
  <c r="K43" i="106"/>
  <c r="K42" i="106"/>
  <c r="K41" i="106"/>
  <c r="K40" i="106"/>
  <c r="K39" i="106"/>
  <c r="K38" i="106"/>
  <c r="K37" i="106"/>
  <c r="K36" i="106"/>
  <c r="K35" i="106"/>
  <c r="K34" i="106"/>
  <c r="K33" i="106"/>
  <c r="K32" i="106"/>
  <c r="K31" i="106"/>
  <c r="K30" i="106"/>
  <c r="K29" i="106"/>
  <c r="K28" i="106"/>
  <c r="K27" i="106"/>
  <c r="K26" i="106"/>
  <c r="K25" i="106"/>
  <c r="K24" i="106"/>
  <c r="K23" i="106"/>
  <c r="K22" i="106"/>
  <c r="K21" i="106"/>
  <c r="K20" i="106"/>
  <c r="K19" i="106"/>
  <c r="K18" i="106"/>
  <c r="K17" i="106"/>
  <c r="K16" i="106"/>
  <c r="K15" i="106"/>
  <c r="K14" i="106"/>
  <c r="K13" i="106"/>
  <c r="K12" i="106"/>
  <c r="K11" i="106"/>
  <c r="K10" i="106"/>
  <c r="K9" i="106"/>
  <c r="K8" i="106"/>
  <c r="K7" i="106"/>
  <c r="K6" i="106"/>
  <c r="N105" i="68"/>
  <c r="H105" i="68"/>
  <c r="M105" i="68" s="1"/>
  <c r="G105" i="68"/>
  <c r="G97" i="68"/>
  <c r="H97" i="68"/>
  <c r="M97" i="68" s="1"/>
  <c r="N97" i="68"/>
  <c r="G6" i="70"/>
  <c r="B20" i="70"/>
  <c r="C20" i="70"/>
  <c r="E20" i="70" s="1"/>
  <c r="G58" i="68"/>
  <c r="H58" i="68"/>
  <c r="M58" i="68" s="1"/>
  <c r="N58" i="68"/>
  <c r="G56" i="68"/>
  <c r="H56" i="68"/>
  <c r="M56" i="68" s="1"/>
  <c r="N56" i="68"/>
  <c r="G55" i="68"/>
  <c r="H55" i="68"/>
  <c r="M55" i="68" s="1"/>
  <c r="N55" i="68"/>
  <c r="G116" i="68"/>
  <c r="H116" i="68"/>
  <c r="M116" i="68" s="1"/>
  <c r="N116" i="68"/>
  <c r="G114" i="68"/>
  <c r="H114" i="68"/>
  <c r="M114" i="68" s="1"/>
  <c r="N114" i="68"/>
  <c r="G112" i="68"/>
  <c r="H112" i="68"/>
  <c r="M112" i="68" s="1"/>
  <c r="N112" i="68"/>
  <c r="G110" i="68"/>
  <c r="H110" i="68"/>
  <c r="M110" i="68" s="1"/>
  <c r="N110" i="68"/>
  <c r="G59" i="68"/>
  <c r="H59" i="68"/>
  <c r="M59" i="68" s="1"/>
  <c r="N59" i="68"/>
  <c r="G113" i="68"/>
  <c r="H113" i="68"/>
  <c r="M113" i="68" s="1"/>
  <c r="N113" i="68"/>
  <c r="G111" i="68"/>
  <c r="H111" i="68"/>
  <c r="M111" i="68" s="1"/>
  <c r="N111" i="68"/>
  <c r="G109" i="68"/>
  <c r="H109" i="68"/>
  <c r="M109" i="68" s="1"/>
  <c r="N109" i="68"/>
  <c r="G57" i="68"/>
  <c r="H57" i="68"/>
  <c r="M57" i="68" s="1"/>
  <c r="N57" i="68"/>
  <c r="G54" i="68"/>
  <c r="H54" i="68"/>
  <c r="M54" i="68" s="1"/>
  <c r="N54" i="68"/>
  <c r="G108" i="68"/>
  <c r="H108" i="68"/>
  <c r="M108" i="68" s="1"/>
  <c r="N108" i="68"/>
  <c r="G107" i="68"/>
  <c r="H107" i="68"/>
  <c r="N107" i="68"/>
  <c r="G106" i="68"/>
  <c r="H106" i="68"/>
  <c r="M106" i="68" s="1"/>
  <c r="B3" i="70"/>
  <c r="N106" i="68"/>
  <c r="G104" i="68"/>
  <c r="H104" i="68"/>
  <c r="M104" i="68" s="1"/>
  <c r="N104" i="68"/>
  <c r="G103" i="68"/>
  <c r="H103" i="68"/>
  <c r="M103" i="68" s="1"/>
  <c r="N103" i="68"/>
  <c r="G102" i="68"/>
  <c r="H102" i="68"/>
  <c r="M102" i="68" s="1"/>
  <c r="N102" i="68"/>
  <c r="G101" i="68"/>
  <c r="H101" i="68"/>
  <c r="M101" i="68" s="1"/>
  <c r="N101" i="68"/>
  <c r="G100" i="68"/>
  <c r="H100" i="68"/>
  <c r="M100" i="68" s="1"/>
  <c r="N100" i="68"/>
  <c r="G99" i="68"/>
  <c r="H99" i="68"/>
  <c r="N99" i="68"/>
  <c r="G98" i="68"/>
  <c r="H98" i="68"/>
  <c r="M98" i="68" s="1"/>
  <c r="N98" i="68"/>
  <c r="G96" i="68"/>
  <c r="H96" i="68"/>
  <c r="M96" i="68" s="1"/>
  <c r="N96" i="68"/>
  <c r="G95" i="68"/>
  <c r="H95" i="68"/>
  <c r="M95" i="68" s="1"/>
  <c r="N95" i="68"/>
  <c r="G94" i="68"/>
  <c r="H94" i="68"/>
  <c r="M94" i="68" s="1"/>
  <c r="N94" i="68"/>
  <c r="G93" i="68"/>
  <c r="H93" i="68"/>
  <c r="M93" i="68" s="1"/>
  <c r="N93" i="68"/>
  <c r="G92" i="68"/>
  <c r="H92" i="68"/>
  <c r="M92" i="68" s="1"/>
  <c r="N92" i="68"/>
  <c r="G91" i="68"/>
  <c r="H91" i="68"/>
  <c r="M91" i="68" s="1"/>
  <c r="N91" i="68"/>
  <c r="G90" i="68"/>
  <c r="H90" i="68"/>
  <c r="M90" i="68" s="1"/>
  <c r="N90" i="68"/>
  <c r="G89" i="68"/>
  <c r="H89" i="68"/>
  <c r="M89" i="68" s="1"/>
  <c r="N89" i="68"/>
  <c r="G88" i="68"/>
  <c r="H88" i="68"/>
  <c r="M88" i="68" s="1"/>
  <c r="N88" i="68"/>
  <c r="G52" i="68"/>
  <c r="H52" i="68"/>
  <c r="M52" i="68" s="1"/>
  <c r="N52" i="68"/>
  <c r="G50" i="68"/>
  <c r="H50" i="68"/>
  <c r="N50" i="68"/>
  <c r="G49" i="68"/>
  <c r="H49" i="68"/>
  <c r="M49" i="68" s="1"/>
  <c r="N49" i="68"/>
  <c r="G48" i="68"/>
  <c r="H48" i="68"/>
  <c r="N48" i="68"/>
  <c r="G47" i="68"/>
  <c r="H47" i="68"/>
  <c r="M47" i="68" s="1"/>
  <c r="N47" i="68"/>
  <c r="G45" i="68"/>
  <c r="H45" i="68"/>
  <c r="M45" i="68" s="1"/>
  <c r="N45" i="68"/>
  <c r="G44" i="68"/>
  <c r="H44" i="68"/>
  <c r="M44" i="68" s="1"/>
  <c r="N44" i="68"/>
  <c r="G43" i="68"/>
  <c r="H43" i="68"/>
  <c r="M43" i="68" s="1"/>
  <c r="N43" i="68"/>
  <c r="G42" i="68"/>
  <c r="H42" i="68"/>
  <c r="M42" i="68" s="1"/>
  <c r="N42" i="68"/>
  <c r="G41" i="68"/>
  <c r="H41" i="68"/>
  <c r="N41" i="68"/>
  <c r="G40" i="68"/>
  <c r="H40" i="68"/>
  <c r="N40" i="68"/>
  <c r="G39" i="68"/>
  <c r="H39" i="68"/>
  <c r="M39" i="68" s="1"/>
  <c r="N39" i="68"/>
  <c r="G36" i="68"/>
  <c r="H36" i="68"/>
  <c r="M36" i="68" s="1"/>
  <c r="N36" i="68"/>
  <c r="G35" i="68"/>
  <c r="H35" i="68"/>
  <c r="M35" i="68" s="1"/>
  <c r="N35" i="68"/>
  <c r="G34" i="68"/>
  <c r="H34" i="68"/>
  <c r="M34" i="68" s="1"/>
  <c r="N34" i="68"/>
  <c r="G33" i="68"/>
  <c r="H33" i="68"/>
  <c r="N33" i="68"/>
  <c r="G32" i="68"/>
  <c r="H32" i="68"/>
  <c r="M32" i="68" s="1"/>
  <c r="N32" i="68"/>
  <c r="G38" i="68"/>
  <c r="H38" i="68"/>
  <c r="M38" i="68" s="1"/>
  <c r="N38" i="68"/>
  <c r="G37" i="68"/>
  <c r="H37" i="68"/>
  <c r="M37" i="68" s="1"/>
  <c r="N37" i="68"/>
  <c r="G31" i="68"/>
  <c r="H31" i="68"/>
  <c r="M31" i="68" s="1"/>
  <c r="N31" i="68"/>
  <c r="G30" i="68"/>
  <c r="H30" i="68"/>
  <c r="M30" i="68" s="1"/>
  <c r="N30" i="68"/>
  <c r="G28" i="68"/>
  <c r="H28" i="68"/>
  <c r="M28" i="68" s="1"/>
  <c r="N28" i="68"/>
  <c r="G27" i="68"/>
  <c r="H27" i="68"/>
  <c r="N27" i="68"/>
  <c r="G26" i="68"/>
  <c r="H26" i="68"/>
  <c r="M26" i="68" s="1"/>
  <c r="N26" i="68"/>
  <c r="G25" i="68"/>
  <c r="H25" i="68"/>
  <c r="M25" i="68" s="1"/>
  <c r="N25" i="68"/>
  <c r="G24" i="68"/>
  <c r="H24" i="68"/>
  <c r="M24" i="68" s="1"/>
  <c r="N24" i="68"/>
  <c r="G23" i="68"/>
  <c r="H23" i="68"/>
  <c r="M23" i="68" s="1"/>
  <c r="N23" i="68"/>
  <c r="G22" i="68"/>
  <c r="H22" i="68"/>
  <c r="M22" i="68" s="1"/>
  <c r="N22" i="68"/>
  <c r="G21" i="68"/>
  <c r="H21" i="68"/>
  <c r="M21" i="68" s="1"/>
  <c r="N21" i="68"/>
  <c r="G20" i="68"/>
  <c r="H20" i="68"/>
  <c r="M20" i="68" s="1"/>
  <c r="N20" i="68"/>
  <c r="G19" i="68"/>
  <c r="H19" i="68"/>
  <c r="M19" i="68" s="1"/>
  <c r="N19" i="68"/>
  <c r="G18" i="68"/>
  <c r="H18" i="68"/>
  <c r="M18" i="68" s="1"/>
  <c r="N18" i="68"/>
  <c r="G17" i="68"/>
  <c r="H17" i="68"/>
  <c r="M17" i="68" s="1"/>
  <c r="N17" i="68"/>
  <c r="G16" i="68"/>
  <c r="H16" i="68"/>
  <c r="M16" i="68" s="1"/>
  <c r="N16" i="68"/>
  <c r="G15" i="68"/>
  <c r="H15" i="68"/>
  <c r="N15" i="68"/>
  <c r="G14" i="68"/>
  <c r="H14" i="68"/>
  <c r="M14" i="68" s="1"/>
  <c r="N14" i="68"/>
  <c r="G13" i="68"/>
  <c r="H13" i="68"/>
  <c r="M13" i="68" s="1"/>
  <c r="N13" i="68"/>
  <c r="G12" i="68"/>
  <c r="H12" i="68"/>
  <c r="N12" i="68"/>
  <c r="G11" i="68"/>
  <c r="H11" i="68"/>
  <c r="M11" i="68" s="1"/>
  <c r="N11" i="68"/>
  <c r="G10" i="68"/>
  <c r="H10" i="68"/>
  <c r="M10" i="68" s="1"/>
  <c r="N10" i="68"/>
  <c r="G9" i="68"/>
  <c r="H9" i="68"/>
  <c r="M9" i="68" s="1"/>
  <c r="N9" i="68"/>
  <c r="G8" i="68"/>
  <c r="H8" i="68"/>
  <c r="N8" i="68"/>
  <c r="G7" i="68"/>
  <c r="H7" i="68"/>
  <c r="M7" i="68" s="1"/>
  <c r="N7" i="68"/>
  <c r="G6" i="68"/>
  <c r="H6" i="68"/>
  <c r="M6" i="68" s="1"/>
  <c r="N6" i="68"/>
  <c r="G5" i="68"/>
  <c r="H5" i="68"/>
  <c r="M5" i="68" s="1"/>
  <c r="N5" i="68"/>
  <c r="N130" i="27"/>
  <c r="O130" i="27" s="1"/>
  <c r="Q130" i="27"/>
  <c r="R130" i="27"/>
  <c r="S130" i="27"/>
  <c r="T130" i="27"/>
  <c r="T170" i="27"/>
  <c r="S170" i="27"/>
  <c r="R170" i="27"/>
  <c r="Q170" i="27"/>
  <c r="T169" i="27"/>
  <c r="S169" i="27"/>
  <c r="R169" i="27"/>
  <c r="Q169" i="27"/>
  <c r="T168" i="27"/>
  <c r="S168" i="27"/>
  <c r="R168" i="27"/>
  <c r="Q168" i="27"/>
  <c r="T167" i="27"/>
  <c r="S167" i="27"/>
  <c r="R167" i="27"/>
  <c r="Q167" i="27"/>
  <c r="T166" i="27"/>
  <c r="S166" i="27"/>
  <c r="R166" i="27"/>
  <c r="Q166" i="27"/>
  <c r="T165" i="27"/>
  <c r="S165" i="27"/>
  <c r="R165" i="27"/>
  <c r="Q165" i="27"/>
  <c r="T164" i="27"/>
  <c r="S164" i="27"/>
  <c r="R164" i="27"/>
  <c r="Q164" i="27"/>
  <c r="T163" i="27"/>
  <c r="S163" i="27"/>
  <c r="R163" i="27"/>
  <c r="Q163" i="27"/>
  <c r="T162" i="27"/>
  <c r="S162" i="27"/>
  <c r="R162" i="27"/>
  <c r="Q162" i="27"/>
  <c r="T161" i="27"/>
  <c r="S161" i="27"/>
  <c r="R161" i="27"/>
  <c r="Q161" i="27"/>
  <c r="T160" i="27"/>
  <c r="S160" i="27"/>
  <c r="R160" i="27"/>
  <c r="Q160" i="27"/>
  <c r="T159" i="27"/>
  <c r="S159" i="27"/>
  <c r="R159" i="27"/>
  <c r="Q159" i="27"/>
  <c r="T158" i="27"/>
  <c r="S158" i="27"/>
  <c r="R158" i="27"/>
  <c r="Q158" i="27"/>
  <c r="T157" i="27"/>
  <c r="S157" i="27"/>
  <c r="R157" i="27"/>
  <c r="Q157" i="27"/>
  <c r="T156" i="27"/>
  <c r="S156" i="27"/>
  <c r="R156" i="27"/>
  <c r="Q156" i="27"/>
  <c r="T155" i="27"/>
  <c r="S155" i="27"/>
  <c r="R155" i="27"/>
  <c r="Q155" i="27"/>
  <c r="T154" i="27"/>
  <c r="S154" i="27"/>
  <c r="R154" i="27"/>
  <c r="Q154" i="27"/>
  <c r="T153" i="27"/>
  <c r="S153" i="27"/>
  <c r="R153" i="27"/>
  <c r="Q153" i="27"/>
  <c r="T152" i="27"/>
  <c r="S152" i="27"/>
  <c r="R152" i="27"/>
  <c r="Q152" i="27"/>
  <c r="T151" i="27"/>
  <c r="S151" i="27"/>
  <c r="R151" i="27"/>
  <c r="Q151" i="27"/>
  <c r="T150" i="27"/>
  <c r="S150" i="27"/>
  <c r="R150" i="27"/>
  <c r="Q150" i="27"/>
  <c r="T149" i="27"/>
  <c r="S149" i="27"/>
  <c r="R149" i="27"/>
  <c r="Q149" i="27"/>
  <c r="T148" i="27"/>
  <c r="S148" i="27"/>
  <c r="R148" i="27"/>
  <c r="Q148" i="27"/>
  <c r="T147" i="27"/>
  <c r="S147" i="27"/>
  <c r="R147" i="27"/>
  <c r="Q147" i="27"/>
  <c r="T144" i="27"/>
  <c r="S144" i="27"/>
  <c r="R144" i="27"/>
  <c r="Q144" i="27"/>
  <c r="T142" i="27"/>
  <c r="S142" i="27"/>
  <c r="R142" i="27"/>
  <c r="Q142" i="27"/>
  <c r="T141" i="27"/>
  <c r="S141" i="27"/>
  <c r="R141" i="27"/>
  <c r="Q141" i="27"/>
  <c r="T140" i="27"/>
  <c r="S140" i="27"/>
  <c r="R140" i="27"/>
  <c r="Q140" i="27"/>
  <c r="T139" i="27"/>
  <c r="S139" i="27"/>
  <c r="R139" i="27"/>
  <c r="Q139" i="27"/>
  <c r="T138" i="27"/>
  <c r="S138" i="27"/>
  <c r="R138" i="27"/>
  <c r="Q138" i="27"/>
  <c r="T137" i="27"/>
  <c r="S137" i="27"/>
  <c r="R137" i="27"/>
  <c r="Q137" i="27"/>
  <c r="T136" i="27"/>
  <c r="S136" i="27"/>
  <c r="R136" i="27"/>
  <c r="Q136" i="27"/>
  <c r="T135" i="27"/>
  <c r="S135" i="27"/>
  <c r="R135" i="27"/>
  <c r="Q135" i="27"/>
  <c r="T134" i="27"/>
  <c r="S134" i="27"/>
  <c r="R134" i="27"/>
  <c r="Q134" i="27"/>
  <c r="T132" i="27"/>
  <c r="S132" i="27"/>
  <c r="R132" i="27"/>
  <c r="Q132" i="27"/>
  <c r="T131" i="27"/>
  <c r="S131" i="27"/>
  <c r="R131" i="27"/>
  <c r="Q131" i="27"/>
  <c r="T128" i="27"/>
  <c r="S128" i="27"/>
  <c r="R128" i="27"/>
  <c r="Q128" i="27"/>
  <c r="T127" i="27"/>
  <c r="S127" i="27"/>
  <c r="R127" i="27"/>
  <c r="Q127" i="27"/>
  <c r="T126" i="27"/>
  <c r="S126" i="27"/>
  <c r="R126" i="27"/>
  <c r="Q126" i="27"/>
  <c r="T123" i="27"/>
  <c r="S123" i="27"/>
  <c r="R123" i="27"/>
  <c r="Q123" i="27"/>
  <c r="T122" i="27"/>
  <c r="S122" i="27"/>
  <c r="R122" i="27"/>
  <c r="Q122" i="27"/>
  <c r="T121" i="27"/>
  <c r="S121" i="27"/>
  <c r="R121" i="27"/>
  <c r="Q121" i="27"/>
  <c r="T120" i="27"/>
  <c r="S120" i="27"/>
  <c r="R120" i="27"/>
  <c r="Q120" i="27"/>
  <c r="T117" i="27"/>
  <c r="S117" i="27"/>
  <c r="R117" i="27"/>
  <c r="Q117" i="27"/>
  <c r="T116" i="27"/>
  <c r="S116" i="27"/>
  <c r="R116" i="27"/>
  <c r="Q116" i="27"/>
  <c r="T115" i="27"/>
  <c r="S115" i="27"/>
  <c r="R115" i="27"/>
  <c r="Q115" i="27"/>
  <c r="T114" i="27"/>
  <c r="S114" i="27"/>
  <c r="R114" i="27"/>
  <c r="Q114" i="27"/>
  <c r="T112" i="27"/>
  <c r="S112" i="27"/>
  <c r="R112" i="27"/>
  <c r="Q112" i="27"/>
  <c r="T111" i="27"/>
  <c r="S111" i="27"/>
  <c r="R111" i="27"/>
  <c r="Q111" i="27"/>
  <c r="T110" i="27"/>
  <c r="S110" i="27"/>
  <c r="R110" i="27"/>
  <c r="Q110" i="27"/>
  <c r="T109" i="27"/>
  <c r="S109" i="27"/>
  <c r="R109" i="27"/>
  <c r="Q109" i="27"/>
  <c r="T108" i="27"/>
  <c r="S108" i="27"/>
  <c r="R108" i="27"/>
  <c r="Q108" i="27"/>
  <c r="T107" i="27"/>
  <c r="S107" i="27"/>
  <c r="R107" i="27"/>
  <c r="Q107" i="27"/>
  <c r="T104" i="27"/>
  <c r="S104" i="27"/>
  <c r="R104" i="27"/>
  <c r="Q104" i="27"/>
  <c r="T102" i="27"/>
  <c r="S102" i="27"/>
  <c r="R102" i="27"/>
  <c r="Q102" i="27"/>
  <c r="T101" i="27"/>
  <c r="S101" i="27"/>
  <c r="R101" i="27"/>
  <c r="Q101" i="27"/>
  <c r="T100" i="27"/>
  <c r="S100" i="27"/>
  <c r="R100" i="27"/>
  <c r="Q100" i="27"/>
  <c r="T99" i="27"/>
  <c r="S99" i="27"/>
  <c r="R99" i="27"/>
  <c r="Q99" i="27"/>
  <c r="T98" i="27"/>
  <c r="S98" i="27"/>
  <c r="R98" i="27"/>
  <c r="Q98" i="27"/>
  <c r="T97" i="27"/>
  <c r="S97" i="27"/>
  <c r="R97" i="27"/>
  <c r="Q97" i="27"/>
  <c r="T96" i="27"/>
  <c r="S96" i="27"/>
  <c r="R96" i="27"/>
  <c r="Q96" i="27"/>
  <c r="T95" i="27"/>
  <c r="S95" i="27"/>
  <c r="R95" i="27"/>
  <c r="Q95" i="27"/>
  <c r="T94" i="27"/>
  <c r="S94" i="27"/>
  <c r="R94" i="27"/>
  <c r="Q94" i="27"/>
  <c r="T93" i="27"/>
  <c r="S93" i="27"/>
  <c r="R93" i="27"/>
  <c r="Q93" i="27"/>
  <c r="T91" i="27"/>
  <c r="S91" i="27"/>
  <c r="R91" i="27"/>
  <c r="Q91" i="27"/>
  <c r="T90" i="27"/>
  <c r="S90" i="27"/>
  <c r="R90" i="27"/>
  <c r="Q90" i="27"/>
  <c r="T89" i="27"/>
  <c r="S89" i="27"/>
  <c r="R89" i="27"/>
  <c r="Q89" i="27"/>
  <c r="T88" i="27"/>
  <c r="S88" i="27"/>
  <c r="R88" i="27"/>
  <c r="Q88" i="27"/>
  <c r="T86" i="27"/>
  <c r="S86" i="27"/>
  <c r="R86" i="27"/>
  <c r="Q86" i="27"/>
  <c r="T85" i="27"/>
  <c r="S85" i="27"/>
  <c r="R85" i="27"/>
  <c r="Q85" i="27"/>
  <c r="T84" i="27"/>
  <c r="S84" i="27"/>
  <c r="R84" i="27"/>
  <c r="Q84" i="27"/>
  <c r="T82" i="27"/>
  <c r="S82" i="27"/>
  <c r="R82" i="27"/>
  <c r="Q82" i="27"/>
  <c r="T81" i="27"/>
  <c r="S81" i="27"/>
  <c r="R81" i="27"/>
  <c r="Q81" i="27"/>
  <c r="T80" i="27"/>
  <c r="S80" i="27"/>
  <c r="R80" i="27"/>
  <c r="Q80" i="27"/>
  <c r="T78" i="27"/>
  <c r="S78" i="27"/>
  <c r="R78" i="27"/>
  <c r="Q78" i="27"/>
  <c r="T73" i="27"/>
  <c r="S73" i="27"/>
  <c r="R73" i="27"/>
  <c r="Q73" i="27"/>
  <c r="T71" i="27"/>
  <c r="S71" i="27"/>
  <c r="R71" i="27"/>
  <c r="Q71" i="27"/>
  <c r="T70" i="27"/>
  <c r="S70" i="27"/>
  <c r="R70" i="27"/>
  <c r="Q70" i="27"/>
  <c r="T69" i="27"/>
  <c r="S69" i="27"/>
  <c r="R69" i="27"/>
  <c r="Q69" i="27"/>
  <c r="T68" i="27"/>
  <c r="S68" i="27"/>
  <c r="R68" i="27"/>
  <c r="Q68" i="27"/>
  <c r="T67" i="27"/>
  <c r="S67" i="27"/>
  <c r="R67" i="27"/>
  <c r="Q67" i="27"/>
  <c r="T66" i="27"/>
  <c r="S66" i="27"/>
  <c r="R66" i="27"/>
  <c r="Q66" i="27"/>
  <c r="T65" i="27"/>
  <c r="S65" i="27"/>
  <c r="R65" i="27"/>
  <c r="Q65" i="27"/>
  <c r="T64" i="27"/>
  <c r="S64" i="27"/>
  <c r="R64" i="27"/>
  <c r="Q64" i="27"/>
  <c r="T63" i="27"/>
  <c r="S63" i="27"/>
  <c r="R63" i="27"/>
  <c r="Q63" i="27"/>
  <c r="T62" i="27"/>
  <c r="S62" i="27"/>
  <c r="R62" i="27"/>
  <c r="Q62" i="27"/>
  <c r="T61" i="27"/>
  <c r="S61" i="27"/>
  <c r="R61" i="27"/>
  <c r="Q61" i="27"/>
  <c r="T59" i="27"/>
  <c r="S59" i="27"/>
  <c r="R59" i="27"/>
  <c r="Q59" i="27"/>
  <c r="T58" i="27"/>
  <c r="S58" i="27"/>
  <c r="R58" i="27"/>
  <c r="Q58" i="27"/>
  <c r="T55" i="27"/>
  <c r="S55" i="27"/>
  <c r="R55" i="27"/>
  <c r="Q55" i="27"/>
  <c r="T54" i="27"/>
  <c r="S54" i="27"/>
  <c r="R54" i="27"/>
  <c r="Q54" i="27"/>
  <c r="T53" i="27"/>
  <c r="S53" i="27"/>
  <c r="R53" i="27"/>
  <c r="Q53" i="27"/>
  <c r="T52" i="27"/>
  <c r="S52" i="27"/>
  <c r="R52" i="27"/>
  <c r="Q52" i="27"/>
  <c r="T51" i="27"/>
  <c r="S51" i="27"/>
  <c r="R51" i="27"/>
  <c r="Q51" i="27"/>
  <c r="T50" i="27"/>
  <c r="S50" i="27"/>
  <c r="R50" i="27"/>
  <c r="Q50" i="27"/>
  <c r="T46" i="27"/>
  <c r="S46" i="27"/>
  <c r="R46" i="27"/>
  <c r="Q46" i="27"/>
  <c r="T45" i="27"/>
  <c r="S45" i="27"/>
  <c r="R45" i="27"/>
  <c r="Q45" i="27"/>
  <c r="T44" i="27"/>
  <c r="S44" i="27"/>
  <c r="R44" i="27"/>
  <c r="Q44" i="27"/>
  <c r="T43" i="27"/>
  <c r="S43" i="27"/>
  <c r="R43" i="27"/>
  <c r="Q43" i="27"/>
  <c r="T42" i="27"/>
  <c r="S42" i="27"/>
  <c r="R42" i="27"/>
  <c r="Q42" i="27"/>
  <c r="T41" i="27"/>
  <c r="S41" i="27"/>
  <c r="R41" i="27"/>
  <c r="Q41" i="27"/>
  <c r="T39" i="27"/>
  <c r="S39" i="27"/>
  <c r="R39" i="27"/>
  <c r="Q39" i="27"/>
  <c r="T37" i="27"/>
  <c r="S37" i="27"/>
  <c r="R37" i="27"/>
  <c r="Q37" i="27"/>
  <c r="T36" i="27"/>
  <c r="S36" i="27"/>
  <c r="R36" i="27"/>
  <c r="Q36" i="27"/>
  <c r="T35" i="27"/>
  <c r="S35" i="27"/>
  <c r="R35" i="27"/>
  <c r="Q35" i="27"/>
  <c r="T34" i="27"/>
  <c r="S34" i="27"/>
  <c r="R34" i="27"/>
  <c r="Q34" i="27"/>
  <c r="T33" i="27"/>
  <c r="S33" i="27"/>
  <c r="R33" i="27"/>
  <c r="Q33" i="27"/>
  <c r="T32" i="27"/>
  <c r="S32" i="27"/>
  <c r="R32" i="27"/>
  <c r="Q32" i="27"/>
  <c r="T31" i="27"/>
  <c r="S31" i="27"/>
  <c r="R31" i="27"/>
  <c r="Q31" i="27"/>
  <c r="T30" i="27"/>
  <c r="S30" i="27"/>
  <c r="R30" i="27"/>
  <c r="Q30" i="27"/>
  <c r="T29" i="27"/>
  <c r="S29" i="27"/>
  <c r="R29" i="27"/>
  <c r="Q29" i="27"/>
  <c r="T27" i="27"/>
  <c r="S27" i="27"/>
  <c r="R27" i="27"/>
  <c r="Q27" i="27"/>
  <c r="T25" i="27"/>
  <c r="S25" i="27"/>
  <c r="R25" i="27"/>
  <c r="Q25" i="27"/>
  <c r="T24" i="27"/>
  <c r="S24" i="27"/>
  <c r="R24" i="27"/>
  <c r="Q24" i="27"/>
  <c r="T23" i="27"/>
  <c r="S23" i="27"/>
  <c r="R23" i="27"/>
  <c r="Q23" i="27"/>
  <c r="T22" i="27"/>
  <c r="S22" i="27"/>
  <c r="R22" i="27"/>
  <c r="Q22" i="27"/>
  <c r="T21" i="27"/>
  <c r="S21" i="27"/>
  <c r="R21" i="27"/>
  <c r="Q21" i="27"/>
  <c r="T20" i="27"/>
  <c r="S20" i="27"/>
  <c r="R20" i="27"/>
  <c r="Q20" i="27"/>
  <c r="T18" i="27"/>
  <c r="S18" i="27"/>
  <c r="R18" i="27"/>
  <c r="Q18" i="27"/>
  <c r="T17" i="27"/>
  <c r="S17" i="27"/>
  <c r="R17" i="27"/>
  <c r="Q17" i="27"/>
  <c r="T16" i="27"/>
  <c r="S16" i="27"/>
  <c r="R16" i="27"/>
  <c r="Q16" i="27"/>
  <c r="T13" i="27"/>
  <c r="S13" i="27"/>
  <c r="R13" i="27"/>
  <c r="Q13" i="27"/>
  <c r="T12" i="27"/>
  <c r="S12" i="27"/>
  <c r="R12" i="27"/>
  <c r="Q12" i="27"/>
  <c r="T11" i="27"/>
  <c r="S11" i="27"/>
  <c r="R11" i="27"/>
  <c r="Q11" i="27"/>
  <c r="T9" i="27"/>
  <c r="S9" i="27"/>
  <c r="R9" i="27"/>
  <c r="Q9" i="27"/>
  <c r="T8" i="27"/>
  <c r="S8" i="27"/>
  <c r="R8" i="27"/>
  <c r="Q8" i="27"/>
  <c r="T7" i="27"/>
  <c r="S7" i="27"/>
  <c r="R7" i="27"/>
  <c r="Q7" i="27"/>
  <c r="T6" i="27"/>
  <c r="S6" i="27"/>
  <c r="R6" i="27"/>
  <c r="Q6" i="27"/>
  <c r="T5" i="27"/>
  <c r="S5" i="27"/>
  <c r="R5" i="27"/>
  <c r="Q5" i="27"/>
  <c r="T4" i="27"/>
  <c r="S4" i="27"/>
  <c r="R4" i="27"/>
  <c r="Q4" i="27"/>
  <c r="Q171" i="27"/>
  <c r="R171" i="27"/>
  <c r="S171" i="27"/>
  <c r="T171" i="27"/>
  <c r="Q172" i="27"/>
  <c r="R172" i="27"/>
  <c r="S172" i="27"/>
  <c r="T172" i="27"/>
  <c r="Q173" i="27"/>
  <c r="R173" i="27"/>
  <c r="S173" i="27"/>
  <c r="T173" i="27"/>
  <c r="N156" i="27"/>
  <c r="O156" i="27" s="1"/>
  <c r="A133" i="106"/>
  <c r="L133" i="106"/>
  <c r="A134" i="106"/>
  <c r="L134" i="106"/>
  <c r="A135" i="106"/>
  <c r="L135" i="106"/>
  <c r="A136" i="106"/>
  <c r="L136" i="106"/>
  <c r="A137" i="106"/>
  <c r="L137" i="106"/>
  <c r="A138" i="106"/>
  <c r="L138" i="106"/>
  <c r="N159" i="27"/>
  <c r="O159" i="27" s="1"/>
  <c r="N150" i="27"/>
  <c r="O150" i="27" s="1"/>
  <c r="N140" i="27"/>
  <c r="O140" i="27" s="1"/>
  <c r="N101" i="27"/>
  <c r="O101" i="27" s="1"/>
  <c r="N80" i="27"/>
  <c r="O80" i="27" s="1"/>
  <c r="N58" i="27"/>
  <c r="O58" i="27" s="1"/>
  <c r="N17" i="27"/>
  <c r="O17" i="27" s="1"/>
  <c r="N7" i="27"/>
  <c r="O7" i="27" s="1"/>
  <c r="N4" i="27"/>
  <c r="O4" i="27" s="1"/>
  <c r="N5" i="27"/>
  <c r="O5" i="27" s="1"/>
  <c r="N6" i="27"/>
  <c r="O6" i="27" s="1"/>
  <c r="N8" i="27"/>
  <c r="O8" i="27" s="1"/>
  <c r="N9" i="27"/>
  <c r="O9" i="27" s="1"/>
  <c r="N11" i="27"/>
  <c r="O11" i="27" s="1"/>
  <c r="N12" i="27"/>
  <c r="O12" i="27" s="1"/>
  <c r="N13" i="27"/>
  <c r="O13" i="27" s="1"/>
  <c r="N16" i="27"/>
  <c r="O16" i="27" s="1"/>
  <c r="N18" i="27"/>
  <c r="O18" i="27" s="1"/>
  <c r="N20" i="27"/>
  <c r="O20" i="27" s="1"/>
  <c r="N21" i="27"/>
  <c r="O21" i="27" s="1"/>
  <c r="N22" i="27"/>
  <c r="O22" i="27" s="1"/>
  <c r="N23" i="27"/>
  <c r="O23" i="27" s="1"/>
  <c r="N24" i="27"/>
  <c r="O24" i="27" s="1"/>
  <c r="N25" i="27"/>
  <c r="O25" i="27" s="1"/>
  <c r="N27" i="27"/>
  <c r="O27" i="27" s="1"/>
  <c r="N29" i="27"/>
  <c r="O29" i="27" s="1"/>
  <c r="N30" i="27"/>
  <c r="O30" i="27" s="1"/>
  <c r="N31" i="27"/>
  <c r="O31" i="27" s="1"/>
  <c r="N32" i="27"/>
  <c r="O32" i="27" s="1"/>
  <c r="N33" i="27"/>
  <c r="O33" i="27" s="1"/>
  <c r="N34" i="27"/>
  <c r="O34" i="27" s="1"/>
  <c r="N35" i="27"/>
  <c r="O35" i="27" s="1"/>
  <c r="N36" i="27"/>
  <c r="O36" i="27" s="1"/>
  <c r="N37" i="27"/>
  <c r="O37" i="27" s="1"/>
  <c r="N39" i="27"/>
  <c r="O39" i="27" s="1"/>
  <c r="N41" i="27"/>
  <c r="O41" i="27" s="1"/>
  <c r="N42" i="27"/>
  <c r="O42" i="27" s="1"/>
  <c r="N43" i="27"/>
  <c r="O43" i="27" s="1"/>
  <c r="N44" i="27"/>
  <c r="O44" i="27" s="1"/>
  <c r="N45" i="27"/>
  <c r="O45" i="27" s="1"/>
  <c r="N46" i="27"/>
  <c r="O46" i="27" s="1"/>
  <c r="N50" i="27"/>
  <c r="O50" i="27" s="1"/>
  <c r="N51" i="27"/>
  <c r="O51" i="27" s="1"/>
  <c r="N52" i="27"/>
  <c r="O52" i="27" s="1"/>
  <c r="N53" i="27"/>
  <c r="O53" i="27" s="1"/>
  <c r="N54" i="27"/>
  <c r="O54" i="27" s="1"/>
  <c r="N55" i="27"/>
  <c r="O55" i="27" s="1"/>
  <c r="N59" i="27"/>
  <c r="O59" i="27" s="1"/>
  <c r="N61" i="27"/>
  <c r="O61" i="27" s="1"/>
  <c r="N62" i="27"/>
  <c r="O62" i="27" s="1"/>
  <c r="N63" i="27"/>
  <c r="O63" i="27" s="1"/>
  <c r="N64" i="27"/>
  <c r="O64" i="27" s="1"/>
  <c r="N65" i="27"/>
  <c r="O65" i="27" s="1"/>
  <c r="N66" i="27"/>
  <c r="O66" i="27" s="1"/>
  <c r="N67" i="27"/>
  <c r="O67" i="27" s="1"/>
  <c r="N68" i="27"/>
  <c r="O68" i="27" s="1"/>
  <c r="N69" i="27"/>
  <c r="O69" i="27" s="1"/>
  <c r="N70" i="27"/>
  <c r="O70" i="27" s="1"/>
  <c r="N71" i="27"/>
  <c r="O71" i="27" s="1"/>
  <c r="N73" i="27"/>
  <c r="O73" i="27" s="1"/>
  <c r="N78" i="27"/>
  <c r="O78" i="27" s="1"/>
  <c r="N81" i="27"/>
  <c r="O81" i="27" s="1"/>
  <c r="N82" i="27"/>
  <c r="O82" i="27" s="1"/>
  <c r="N84" i="27"/>
  <c r="O84" i="27" s="1"/>
  <c r="N85" i="27"/>
  <c r="O85" i="27" s="1"/>
  <c r="N86" i="27"/>
  <c r="O86" i="27" s="1"/>
  <c r="N88" i="27"/>
  <c r="O88" i="27" s="1"/>
  <c r="N89" i="27"/>
  <c r="O89" i="27" s="1"/>
  <c r="N90" i="27"/>
  <c r="O90" i="27" s="1"/>
  <c r="N91" i="27"/>
  <c r="O91" i="27" s="1"/>
  <c r="N93" i="27"/>
  <c r="O93" i="27" s="1"/>
  <c r="N94" i="27"/>
  <c r="O94" i="27" s="1"/>
  <c r="N95" i="27"/>
  <c r="O95" i="27" s="1"/>
  <c r="N96" i="27"/>
  <c r="O96" i="27" s="1"/>
  <c r="N97" i="27"/>
  <c r="O97" i="27" s="1"/>
  <c r="N98" i="27"/>
  <c r="O98" i="27" s="1"/>
  <c r="N99" i="27"/>
  <c r="O99" i="27" s="1"/>
  <c r="N100" i="27"/>
  <c r="O100" i="27" s="1"/>
  <c r="N102" i="27"/>
  <c r="O102" i="27" s="1"/>
  <c r="N104" i="27"/>
  <c r="O104" i="27" s="1"/>
  <c r="N107" i="27"/>
  <c r="O107" i="27" s="1"/>
  <c r="N108" i="27"/>
  <c r="O108" i="27" s="1"/>
  <c r="N109" i="27"/>
  <c r="O109" i="27" s="1"/>
  <c r="N110" i="27"/>
  <c r="O110" i="27" s="1"/>
  <c r="N111" i="27"/>
  <c r="O111" i="27" s="1"/>
  <c r="N112" i="27"/>
  <c r="O112" i="27" s="1"/>
  <c r="N114" i="27"/>
  <c r="O114" i="27" s="1"/>
  <c r="N115" i="27"/>
  <c r="O115" i="27" s="1"/>
  <c r="N116" i="27"/>
  <c r="O116" i="27" s="1"/>
  <c r="N117" i="27"/>
  <c r="O117" i="27" s="1"/>
  <c r="N120" i="27"/>
  <c r="O120" i="27" s="1"/>
  <c r="N121" i="27"/>
  <c r="O121" i="27" s="1"/>
  <c r="N122" i="27"/>
  <c r="O122" i="27" s="1"/>
  <c r="N123" i="27"/>
  <c r="O123" i="27" s="1"/>
  <c r="N126" i="27"/>
  <c r="O126" i="27" s="1"/>
  <c r="N127" i="27"/>
  <c r="O127" i="27" s="1"/>
  <c r="N128" i="27"/>
  <c r="O128" i="27" s="1"/>
  <c r="N131" i="27"/>
  <c r="O131" i="27" s="1"/>
  <c r="N132" i="27"/>
  <c r="O132" i="27" s="1"/>
  <c r="N134" i="27"/>
  <c r="O134" i="27" s="1"/>
  <c r="N135" i="27"/>
  <c r="O135" i="27" s="1"/>
  <c r="N136" i="27"/>
  <c r="O136" i="27" s="1"/>
  <c r="N137" i="27"/>
  <c r="O137" i="27" s="1"/>
  <c r="N138" i="27"/>
  <c r="O138" i="27" s="1"/>
  <c r="N139" i="27"/>
  <c r="O139" i="27" s="1"/>
  <c r="N141" i="27"/>
  <c r="O141" i="27" s="1"/>
  <c r="N142" i="27"/>
  <c r="O142" i="27" s="1"/>
  <c r="N144" i="27"/>
  <c r="O144" i="27" s="1"/>
  <c r="N147" i="27"/>
  <c r="O147" i="27" s="1"/>
  <c r="N148" i="27"/>
  <c r="O148" i="27" s="1"/>
  <c r="N149" i="27"/>
  <c r="O149" i="27" s="1"/>
  <c r="N151" i="27"/>
  <c r="O151" i="27" s="1"/>
  <c r="N152" i="27"/>
  <c r="O152" i="27" s="1"/>
  <c r="N153" i="27"/>
  <c r="O153" i="27" s="1"/>
  <c r="N154" i="27"/>
  <c r="O154" i="27" s="1"/>
  <c r="N155" i="27"/>
  <c r="O155" i="27" s="1"/>
  <c r="N157" i="27"/>
  <c r="O157" i="27" s="1"/>
  <c r="N158" i="27"/>
  <c r="O158" i="27" s="1"/>
  <c r="N160" i="27"/>
  <c r="O160" i="27" s="1"/>
  <c r="N161" i="27"/>
  <c r="O161" i="27" s="1"/>
  <c r="N162" i="27"/>
  <c r="O162" i="27" s="1"/>
  <c r="N163" i="27"/>
  <c r="O163" i="27" s="1"/>
  <c r="N164" i="27"/>
  <c r="O164" i="27" s="1"/>
  <c r="N165" i="27"/>
  <c r="O165" i="27" s="1"/>
  <c r="N166" i="27"/>
  <c r="O166" i="27" s="1"/>
  <c r="N167" i="27"/>
  <c r="O167" i="27" s="1"/>
  <c r="N168" i="27"/>
  <c r="O168" i="27" s="1"/>
  <c r="N169" i="27"/>
  <c r="O169" i="27" s="1"/>
  <c r="N170" i="27"/>
  <c r="O170" i="27" s="1"/>
  <c r="N171" i="27"/>
  <c r="O171" i="27" s="1"/>
  <c r="N172" i="27"/>
  <c r="O172" i="27" s="1"/>
  <c r="N173" i="27"/>
  <c r="O173" i="27" s="1"/>
  <c r="N174" i="27"/>
  <c r="O174" i="27" s="1"/>
  <c r="N175" i="27"/>
  <c r="O175" i="27" s="1"/>
  <c r="N176" i="27"/>
  <c r="O176" i="27" s="1"/>
  <c r="N177" i="27"/>
  <c r="O177" i="27" s="1"/>
  <c r="N178" i="27"/>
  <c r="O178" i="27" s="1"/>
  <c r="AI129" i="106"/>
  <c r="AI5" i="106"/>
  <c r="E2" i="128"/>
  <c r="E1" i="128"/>
  <c r="J1" i="128"/>
  <c r="AA1" i="128"/>
  <c r="AB1" i="128"/>
  <c r="AC1" i="128"/>
  <c r="C242" i="128"/>
  <c r="C241" i="128"/>
  <c r="C240" i="128"/>
  <c r="C239" i="128"/>
  <c r="C238" i="128"/>
  <c r="C237" i="128"/>
  <c r="C236" i="128"/>
  <c r="C235" i="128"/>
  <c r="C234" i="128"/>
  <c r="C233" i="128"/>
  <c r="C232" i="128"/>
  <c r="C231" i="128"/>
  <c r="C230" i="128"/>
  <c r="C229" i="128"/>
  <c r="C228" i="128"/>
  <c r="C227" i="128"/>
  <c r="C226" i="128"/>
  <c r="C225" i="128"/>
  <c r="C224" i="128"/>
  <c r="C223" i="128"/>
  <c r="C222" i="128"/>
  <c r="C221" i="128"/>
  <c r="C220" i="128"/>
  <c r="C219" i="128"/>
  <c r="C218" i="128"/>
  <c r="C217" i="128"/>
  <c r="C216" i="128"/>
  <c r="C215" i="128"/>
  <c r="C214" i="128"/>
  <c r="C213" i="128"/>
  <c r="C212" i="128"/>
  <c r="C211" i="128"/>
  <c r="C210" i="128"/>
  <c r="C209" i="128"/>
  <c r="C208" i="128"/>
  <c r="C207" i="128"/>
  <c r="C206" i="128"/>
  <c r="C205" i="128"/>
  <c r="C204" i="128"/>
  <c r="C203" i="128"/>
  <c r="C202" i="128"/>
  <c r="C201" i="128"/>
  <c r="C200" i="128"/>
  <c r="C199" i="128"/>
  <c r="C198" i="128"/>
  <c r="C197" i="128"/>
  <c r="C196" i="128"/>
  <c r="C195" i="128"/>
  <c r="C194" i="128"/>
  <c r="C193" i="128"/>
  <c r="C192" i="128"/>
  <c r="C191" i="128"/>
  <c r="C190" i="128"/>
  <c r="C189" i="128"/>
  <c r="C188" i="128"/>
  <c r="C187" i="128"/>
  <c r="C186" i="128"/>
  <c r="C185" i="128"/>
  <c r="C184" i="128"/>
  <c r="C183" i="128"/>
  <c r="C182" i="128"/>
  <c r="C181" i="128"/>
  <c r="C180" i="128"/>
  <c r="C179" i="128"/>
  <c r="C178" i="128"/>
  <c r="C177" i="128"/>
  <c r="C176" i="128"/>
  <c r="C175" i="128"/>
  <c r="C174" i="128"/>
  <c r="C173" i="128"/>
  <c r="C172" i="128"/>
  <c r="C171" i="128"/>
  <c r="C170" i="128"/>
  <c r="C169" i="128"/>
  <c r="C168" i="128"/>
  <c r="C167" i="128"/>
  <c r="C166" i="128"/>
  <c r="C165" i="128"/>
  <c r="C164" i="128"/>
  <c r="C163" i="128"/>
  <c r="C162" i="128"/>
  <c r="C161" i="128"/>
  <c r="C160" i="128"/>
  <c r="C159" i="128"/>
  <c r="C158" i="128"/>
  <c r="C157" i="128"/>
  <c r="C156" i="128"/>
  <c r="C155" i="128"/>
  <c r="C154" i="128"/>
  <c r="C153" i="128"/>
  <c r="C152" i="128"/>
  <c r="C151" i="128"/>
  <c r="C150" i="128"/>
  <c r="C149" i="128"/>
  <c r="C148" i="128"/>
  <c r="C147" i="128"/>
  <c r="C146" i="128"/>
  <c r="C145" i="128"/>
  <c r="C144" i="128"/>
  <c r="C143" i="128"/>
  <c r="C142" i="128"/>
  <c r="C141" i="128"/>
  <c r="C140" i="128"/>
  <c r="C139" i="128"/>
  <c r="C138" i="128"/>
  <c r="C4" i="128"/>
  <c r="AN2" i="128"/>
  <c r="AO2" i="128"/>
  <c r="AP2" i="128"/>
  <c r="AQ2" i="128"/>
  <c r="AR2" i="128"/>
  <c r="AS2" i="128"/>
  <c r="AT2" i="128"/>
  <c r="AU2" i="128"/>
  <c r="AV2" i="128"/>
  <c r="AW2" i="128"/>
  <c r="AX2" i="128"/>
  <c r="AY2" i="128"/>
  <c r="AZ2" i="128"/>
  <c r="BA2" i="128"/>
  <c r="BB2" i="128"/>
  <c r="BC2" i="128"/>
  <c r="BD2" i="128"/>
  <c r="BE2" i="128"/>
  <c r="BF2" i="128"/>
  <c r="BG2" i="128"/>
  <c r="BH2" i="128"/>
  <c r="BI2" i="128"/>
  <c r="BJ2" i="128"/>
  <c r="BK2" i="128"/>
  <c r="BL2" i="128"/>
  <c r="BM2" i="128"/>
  <c r="BN2" i="128"/>
  <c r="BO2" i="128"/>
  <c r="BP2" i="128"/>
  <c r="BQ2" i="128"/>
  <c r="BR2" i="128"/>
  <c r="BS2" i="128"/>
  <c r="BT2" i="128"/>
  <c r="BU2" i="128"/>
  <c r="BV2" i="128"/>
  <c r="BW2" i="128"/>
  <c r="BX2" i="128"/>
  <c r="BY2" i="128"/>
  <c r="BZ2" i="128"/>
  <c r="CA2" i="128"/>
  <c r="CB2" i="128"/>
  <c r="CC2" i="128"/>
  <c r="CD2" i="128"/>
  <c r="CE2" i="128"/>
  <c r="CF2" i="128"/>
  <c r="CG2" i="128"/>
  <c r="CH2" i="128"/>
  <c r="CI2" i="128"/>
  <c r="CJ2" i="128"/>
  <c r="CK2" i="128"/>
  <c r="CL2" i="128"/>
  <c r="CM2" i="128"/>
  <c r="CN2" i="128"/>
  <c r="CO2" i="128"/>
  <c r="CP2" i="128"/>
  <c r="CQ2" i="128"/>
  <c r="CR2" i="128"/>
  <c r="CS2" i="128"/>
  <c r="CT2" i="128"/>
  <c r="CU2" i="128"/>
  <c r="CV2" i="128"/>
  <c r="CW2" i="128"/>
  <c r="CX2" i="128"/>
  <c r="CY2" i="128"/>
  <c r="CZ2" i="128"/>
  <c r="DA2" i="128"/>
  <c r="DB2" i="128"/>
  <c r="DC2" i="128"/>
  <c r="DD2" i="128"/>
  <c r="DE2" i="128"/>
  <c r="DF2" i="128"/>
  <c r="DG2" i="128"/>
  <c r="DH2" i="128"/>
  <c r="DI2" i="128"/>
  <c r="G2" i="128"/>
  <c r="H2" i="128"/>
  <c r="I2" i="128"/>
  <c r="J2" i="128"/>
  <c r="K2" i="128"/>
  <c r="L2" i="128"/>
  <c r="M2" i="128"/>
  <c r="N2" i="128"/>
  <c r="O2" i="128"/>
  <c r="P2" i="128"/>
  <c r="Q2" i="128"/>
  <c r="R2" i="128"/>
  <c r="AA2" i="128"/>
  <c r="S2" i="128"/>
  <c r="T2" i="128"/>
  <c r="U2" i="128"/>
  <c r="V2" i="128"/>
  <c r="W2" i="128"/>
  <c r="X2" i="128"/>
  <c r="C137" i="128"/>
  <c r="Y2" i="128"/>
  <c r="Z2" i="128"/>
  <c r="F2" i="128"/>
  <c r="AB2" i="128"/>
  <c r="AC2" i="128"/>
  <c r="AD2" i="128"/>
  <c r="AE2" i="128"/>
  <c r="AF2" i="128"/>
  <c r="AG2" i="128"/>
  <c r="AH2" i="128"/>
  <c r="AI2" i="128"/>
  <c r="AJ2" i="128"/>
  <c r="AK2" i="128"/>
  <c r="AL2" i="128"/>
  <c r="AM2" i="128"/>
  <c r="B340" i="128"/>
  <c r="A340" i="128"/>
  <c r="B339" i="128"/>
  <c r="A339" i="128"/>
  <c r="B338" i="128"/>
  <c r="A338" i="128"/>
  <c r="B337" i="128"/>
  <c r="A337" i="128"/>
  <c r="B336" i="128"/>
  <c r="A336" i="128"/>
  <c r="B335" i="128"/>
  <c r="A335" i="128"/>
  <c r="B334" i="128"/>
  <c r="A334" i="128"/>
  <c r="B333" i="128"/>
  <c r="A333" i="128"/>
  <c r="B332" i="128"/>
  <c r="A332" i="128"/>
  <c r="B331" i="128"/>
  <c r="A331" i="128"/>
  <c r="B330" i="128"/>
  <c r="A330" i="128"/>
  <c r="B329" i="128"/>
  <c r="A329" i="128"/>
  <c r="B328" i="128"/>
  <c r="A328" i="128"/>
  <c r="B327" i="128"/>
  <c r="A327" i="128"/>
  <c r="B326" i="128"/>
  <c r="A326" i="128"/>
  <c r="B325" i="128"/>
  <c r="A325" i="128"/>
  <c r="B324" i="128"/>
  <c r="A324" i="128"/>
  <c r="B323" i="128"/>
  <c r="A323" i="128"/>
  <c r="B322" i="128"/>
  <c r="A322" i="128"/>
  <c r="B321" i="128"/>
  <c r="A321" i="128"/>
  <c r="B320" i="128"/>
  <c r="A320" i="128"/>
  <c r="B319" i="128"/>
  <c r="A319" i="128"/>
  <c r="B318" i="128"/>
  <c r="A318" i="128"/>
  <c r="B317" i="128"/>
  <c r="A317" i="128"/>
  <c r="B316" i="128"/>
  <c r="A316" i="128"/>
  <c r="B315" i="128"/>
  <c r="A315" i="128"/>
  <c r="B314" i="128"/>
  <c r="A314" i="128"/>
  <c r="B313" i="128"/>
  <c r="A313" i="128"/>
  <c r="B312" i="128"/>
  <c r="A312" i="128"/>
  <c r="B311" i="128"/>
  <c r="A311" i="128"/>
  <c r="B310" i="128"/>
  <c r="A310" i="128"/>
  <c r="B309" i="128"/>
  <c r="A309" i="128"/>
  <c r="B308" i="128"/>
  <c r="A308" i="128"/>
  <c r="B307" i="128"/>
  <c r="A307" i="128"/>
  <c r="B306" i="128"/>
  <c r="A306" i="128"/>
  <c r="B305" i="128"/>
  <c r="A305" i="128"/>
  <c r="B304" i="128"/>
  <c r="A304" i="128"/>
  <c r="B303" i="128"/>
  <c r="A303" i="128"/>
  <c r="B302" i="128"/>
  <c r="A302" i="128"/>
  <c r="B301" i="128"/>
  <c r="A301" i="128"/>
  <c r="B300" i="128"/>
  <c r="A300" i="128"/>
  <c r="B299" i="128"/>
  <c r="A299" i="128"/>
  <c r="B298" i="128"/>
  <c r="A298" i="128"/>
  <c r="B297" i="128"/>
  <c r="A297" i="128"/>
  <c r="B296" i="128"/>
  <c r="A296" i="128"/>
  <c r="B295" i="128"/>
  <c r="A295" i="128"/>
  <c r="B294" i="128"/>
  <c r="A294" i="128"/>
  <c r="B293" i="128"/>
  <c r="A293" i="128"/>
  <c r="B292" i="128"/>
  <c r="A292" i="128"/>
  <c r="B291" i="128"/>
  <c r="A291" i="128"/>
  <c r="B290" i="128"/>
  <c r="A290" i="128"/>
  <c r="B289" i="128"/>
  <c r="A289" i="128"/>
  <c r="B288" i="128"/>
  <c r="A288" i="128"/>
  <c r="B287" i="128"/>
  <c r="A287" i="128"/>
  <c r="B286" i="128"/>
  <c r="A286" i="128"/>
  <c r="B285" i="128"/>
  <c r="A285" i="128"/>
  <c r="B284" i="128"/>
  <c r="A284" i="128"/>
  <c r="B283" i="128"/>
  <c r="A283" i="128"/>
  <c r="B282" i="128"/>
  <c r="A282" i="128"/>
  <c r="B281" i="128"/>
  <c r="A281" i="128"/>
  <c r="B280" i="128"/>
  <c r="A280" i="128"/>
  <c r="B279" i="128"/>
  <c r="A279" i="128"/>
  <c r="B278" i="128"/>
  <c r="A278" i="128"/>
  <c r="B277" i="128"/>
  <c r="A277" i="128"/>
  <c r="B276" i="128"/>
  <c r="A276" i="128"/>
  <c r="B275" i="128"/>
  <c r="A275" i="128"/>
  <c r="B274" i="128"/>
  <c r="A274" i="128"/>
  <c r="B273" i="128"/>
  <c r="A273" i="128"/>
  <c r="B272" i="128"/>
  <c r="A272" i="128"/>
  <c r="B271" i="128"/>
  <c r="A271" i="128"/>
  <c r="B270" i="128"/>
  <c r="A270" i="128"/>
  <c r="B269" i="128"/>
  <c r="A269" i="128"/>
  <c r="B268" i="128"/>
  <c r="A268" i="128"/>
  <c r="B267" i="128"/>
  <c r="A267" i="128"/>
  <c r="B266" i="128"/>
  <c r="A266" i="128"/>
  <c r="B265" i="128"/>
  <c r="A265" i="128"/>
  <c r="B264" i="128"/>
  <c r="A264" i="128"/>
  <c r="B263" i="128"/>
  <c r="A263" i="128"/>
  <c r="B262" i="128"/>
  <c r="A262" i="128"/>
  <c r="B261" i="128"/>
  <c r="A261" i="128"/>
  <c r="B260" i="128"/>
  <c r="A260" i="128"/>
  <c r="B259" i="128"/>
  <c r="A259" i="128"/>
  <c r="B258" i="128"/>
  <c r="A258" i="128"/>
  <c r="B257" i="128"/>
  <c r="A257" i="128"/>
  <c r="B256" i="128"/>
  <c r="A256" i="128"/>
  <c r="B255" i="128"/>
  <c r="A255" i="128"/>
  <c r="B254" i="128"/>
  <c r="A254" i="128"/>
  <c r="B253" i="128"/>
  <c r="A253" i="128"/>
  <c r="B252" i="128"/>
  <c r="A252" i="128"/>
  <c r="B251" i="128"/>
  <c r="A251" i="128"/>
  <c r="B250" i="128"/>
  <c r="A250" i="128"/>
  <c r="B249" i="128"/>
  <c r="A249" i="128"/>
  <c r="B248" i="128"/>
  <c r="A248" i="128"/>
  <c r="B247" i="128"/>
  <c r="A247" i="128"/>
  <c r="B246" i="128"/>
  <c r="A246" i="128"/>
  <c r="B245" i="128"/>
  <c r="A245" i="128"/>
  <c r="B244" i="128"/>
  <c r="A244" i="128"/>
  <c r="B243" i="128"/>
  <c r="A243" i="128"/>
  <c r="B242" i="128"/>
  <c r="A242" i="128"/>
  <c r="B241" i="128"/>
  <c r="A241" i="128"/>
  <c r="B240" i="128"/>
  <c r="A240" i="128"/>
  <c r="B239" i="128"/>
  <c r="A239" i="128"/>
  <c r="B238" i="128"/>
  <c r="A238" i="128"/>
  <c r="B237" i="128"/>
  <c r="A237" i="128"/>
  <c r="B236" i="128"/>
  <c r="A236" i="128"/>
  <c r="B235" i="128"/>
  <c r="A235" i="128"/>
  <c r="B234" i="128"/>
  <c r="A234" i="128"/>
  <c r="B233" i="128"/>
  <c r="A233" i="128"/>
  <c r="B232" i="128"/>
  <c r="A232" i="128"/>
  <c r="B231" i="128"/>
  <c r="A231" i="128"/>
  <c r="B230" i="128"/>
  <c r="A230" i="128"/>
  <c r="B229" i="128"/>
  <c r="A229" i="128"/>
  <c r="B228" i="128"/>
  <c r="A228" i="128"/>
  <c r="B227" i="128"/>
  <c r="A227" i="128"/>
  <c r="B226" i="128"/>
  <c r="A226" i="128"/>
  <c r="B225" i="128"/>
  <c r="A225" i="128"/>
  <c r="B224" i="128"/>
  <c r="A224" i="128"/>
  <c r="B223" i="128"/>
  <c r="A223" i="128"/>
  <c r="B222" i="128"/>
  <c r="A222" i="128"/>
  <c r="B221" i="128"/>
  <c r="A221" i="128"/>
  <c r="B220" i="128"/>
  <c r="A220" i="128"/>
  <c r="B219" i="128"/>
  <c r="A219" i="128"/>
  <c r="B218" i="128"/>
  <c r="A218" i="128"/>
  <c r="B217" i="128"/>
  <c r="A217" i="128"/>
  <c r="B216" i="128"/>
  <c r="A216" i="128"/>
  <c r="B215" i="128"/>
  <c r="A215" i="128"/>
  <c r="B214" i="128"/>
  <c r="A214" i="128"/>
  <c r="B213" i="128"/>
  <c r="A213" i="128"/>
  <c r="B212" i="128"/>
  <c r="A212" i="128"/>
  <c r="B211" i="128"/>
  <c r="A211" i="128"/>
  <c r="B210" i="128"/>
  <c r="A210" i="128"/>
  <c r="B209" i="128"/>
  <c r="A209" i="128"/>
  <c r="B208" i="128"/>
  <c r="A208" i="128"/>
  <c r="B207" i="128"/>
  <c r="A207" i="128"/>
  <c r="B206" i="128"/>
  <c r="A206" i="128"/>
  <c r="B205" i="128"/>
  <c r="A205" i="128"/>
  <c r="B204" i="128"/>
  <c r="A204" i="128"/>
  <c r="B203" i="128"/>
  <c r="A203" i="128"/>
  <c r="B202" i="128"/>
  <c r="A202" i="128"/>
  <c r="B201" i="128"/>
  <c r="A201" i="128"/>
  <c r="B200" i="128"/>
  <c r="A200" i="128"/>
  <c r="B199" i="128"/>
  <c r="A199" i="128"/>
  <c r="B198" i="128"/>
  <c r="A198" i="128"/>
  <c r="B197" i="128"/>
  <c r="A197" i="128"/>
  <c r="B196" i="128"/>
  <c r="A196" i="128"/>
  <c r="B195" i="128"/>
  <c r="A195" i="128"/>
  <c r="B194" i="128"/>
  <c r="A194" i="128"/>
  <c r="B193" i="128"/>
  <c r="A193" i="128"/>
  <c r="B192" i="128"/>
  <c r="A192" i="128"/>
  <c r="B191" i="128"/>
  <c r="A191" i="128"/>
  <c r="B190" i="128"/>
  <c r="A190" i="128"/>
  <c r="B189" i="128"/>
  <c r="A189" i="128"/>
  <c r="B188" i="128"/>
  <c r="A188" i="128"/>
  <c r="B187" i="128"/>
  <c r="A187" i="128"/>
  <c r="B186" i="128"/>
  <c r="A186" i="128"/>
  <c r="B185" i="128"/>
  <c r="A185" i="128"/>
  <c r="B184" i="128"/>
  <c r="A184" i="128"/>
  <c r="B183" i="128"/>
  <c r="A183" i="128"/>
  <c r="B182" i="128"/>
  <c r="A182" i="128"/>
  <c r="B181" i="128"/>
  <c r="A181" i="128"/>
  <c r="B180" i="128"/>
  <c r="A180" i="128"/>
  <c r="B179" i="128"/>
  <c r="A179" i="128"/>
  <c r="B178" i="128"/>
  <c r="A178" i="128"/>
  <c r="B177" i="128"/>
  <c r="A177" i="128"/>
  <c r="B176" i="128"/>
  <c r="A176" i="128"/>
  <c r="B175" i="128"/>
  <c r="A175" i="128"/>
  <c r="B174" i="128"/>
  <c r="A174" i="128"/>
  <c r="B173" i="128"/>
  <c r="A173" i="128"/>
  <c r="B172" i="128"/>
  <c r="A172" i="128"/>
  <c r="B171" i="128"/>
  <c r="A171" i="128"/>
  <c r="B170" i="128"/>
  <c r="A170" i="128"/>
  <c r="B169" i="128"/>
  <c r="A169" i="128"/>
  <c r="B168" i="128"/>
  <c r="A168" i="128"/>
  <c r="B167" i="128"/>
  <c r="A167" i="128"/>
  <c r="B166" i="128"/>
  <c r="A166" i="128"/>
  <c r="B165" i="128"/>
  <c r="A165" i="128"/>
  <c r="B164" i="128"/>
  <c r="A164" i="128"/>
  <c r="B163" i="128"/>
  <c r="A163" i="128"/>
  <c r="B162" i="128"/>
  <c r="A162" i="128"/>
  <c r="B161" i="128"/>
  <c r="A161" i="128"/>
  <c r="B160" i="128"/>
  <c r="A160" i="128"/>
  <c r="B159" i="128"/>
  <c r="A159" i="128"/>
  <c r="B158" i="128"/>
  <c r="A158" i="128"/>
  <c r="B157" i="128"/>
  <c r="A157" i="128"/>
  <c r="B156" i="128"/>
  <c r="A156" i="128"/>
  <c r="B155" i="128"/>
  <c r="A155" i="128"/>
  <c r="B154" i="128"/>
  <c r="A154" i="128"/>
  <c r="B153" i="128"/>
  <c r="A153" i="128"/>
  <c r="B152" i="128"/>
  <c r="A152" i="128"/>
  <c r="B151" i="128"/>
  <c r="A151" i="128"/>
  <c r="B150" i="128"/>
  <c r="A150" i="128"/>
  <c r="B149" i="128"/>
  <c r="A149" i="128"/>
  <c r="B148" i="128"/>
  <c r="A148" i="128"/>
  <c r="B147" i="128"/>
  <c r="A147" i="128"/>
  <c r="B146" i="128"/>
  <c r="A146" i="128"/>
  <c r="B145" i="128"/>
  <c r="A145" i="128"/>
  <c r="B144" i="128"/>
  <c r="A144" i="128"/>
  <c r="B143" i="128"/>
  <c r="A143" i="128"/>
  <c r="B142" i="128"/>
  <c r="A142" i="128"/>
  <c r="B141" i="128"/>
  <c r="A141" i="128"/>
  <c r="B140" i="128"/>
  <c r="A140" i="128"/>
  <c r="B139" i="128"/>
  <c r="A139" i="128"/>
  <c r="B138" i="128"/>
  <c r="A138" i="128"/>
  <c r="A137" i="128"/>
  <c r="A136" i="128"/>
  <c r="A135" i="128"/>
  <c r="A134" i="128"/>
  <c r="A133" i="128"/>
  <c r="A132" i="128"/>
  <c r="A131" i="128"/>
  <c r="A130" i="128"/>
  <c r="A129" i="128"/>
  <c r="A128" i="128"/>
  <c r="A127" i="128"/>
  <c r="A126" i="128"/>
  <c r="A125" i="128"/>
  <c r="A124" i="128"/>
  <c r="A123" i="128"/>
  <c r="A122" i="128"/>
  <c r="A121" i="128"/>
  <c r="A120" i="128"/>
  <c r="A119" i="128"/>
  <c r="A118" i="128"/>
  <c r="A117" i="128"/>
  <c r="A116" i="128"/>
  <c r="A115" i="128"/>
  <c r="A114" i="128"/>
  <c r="A113" i="128"/>
  <c r="A112" i="128"/>
  <c r="A111" i="128"/>
  <c r="A110" i="128"/>
  <c r="A109" i="128"/>
  <c r="A108" i="128"/>
  <c r="A107" i="128"/>
  <c r="A106" i="128"/>
  <c r="A105" i="128"/>
  <c r="A104" i="128"/>
  <c r="A103" i="128"/>
  <c r="A102" i="128"/>
  <c r="A101" i="128"/>
  <c r="A100" i="128"/>
  <c r="A99" i="128"/>
  <c r="A98" i="128"/>
  <c r="A97" i="128"/>
  <c r="A96" i="128"/>
  <c r="A95" i="128"/>
  <c r="A94" i="128"/>
  <c r="A93" i="128"/>
  <c r="A92" i="128"/>
  <c r="A91" i="128"/>
  <c r="A90" i="128"/>
  <c r="A89" i="128"/>
  <c r="A88" i="128"/>
  <c r="A87" i="128"/>
  <c r="A86" i="128"/>
  <c r="A85" i="128"/>
  <c r="A84" i="128"/>
  <c r="A83" i="128"/>
  <c r="A82" i="128"/>
  <c r="A81" i="128"/>
  <c r="A80" i="128"/>
  <c r="A79" i="128"/>
  <c r="A78" i="128"/>
  <c r="A77" i="128"/>
  <c r="A76" i="128"/>
  <c r="A75" i="128"/>
  <c r="A74" i="128"/>
  <c r="A73" i="128"/>
  <c r="A72" i="128"/>
  <c r="A71" i="128"/>
  <c r="A70" i="128"/>
  <c r="A69" i="128"/>
  <c r="A68" i="128"/>
  <c r="A67" i="128"/>
  <c r="A66" i="128"/>
  <c r="A65" i="128"/>
  <c r="A64" i="128"/>
  <c r="A63" i="128"/>
  <c r="A62" i="128"/>
  <c r="A61" i="128"/>
  <c r="A60" i="128"/>
  <c r="A59" i="128"/>
  <c r="A58" i="128"/>
  <c r="A57" i="128"/>
  <c r="A56" i="128"/>
  <c r="A55" i="128"/>
  <c r="A54" i="128"/>
  <c r="A53" i="128"/>
  <c r="A52" i="128"/>
  <c r="A51" i="128"/>
  <c r="A50" i="128"/>
  <c r="A49" i="128"/>
  <c r="A48" i="128"/>
  <c r="A47" i="128"/>
  <c r="A46" i="128"/>
  <c r="A45" i="128"/>
  <c r="A44" i="128"/>
  <c r="A43" i="128"/>
  <c r="A42" i="128"/>
  <c r="A41" i="128"/>
  <c r="A40" i="128"/>
  <c r="A39" i="128"/>
  <c r="A38" i="128"/>
  <c r="A37" i="128"/>
  <c r="A36" i="128"/>
  <c r="A35" i="128"/>
  <c r="A34" i="128"/>
  <c r="A33" i="128"/>
  <c r="A32" i="128"/>
  <c r="A31" i="128"/>
  <c r="A30" i="128"/>
  <c r="A29" i="128"/>
  <c r="A28" i="128"/>
  <c r="A27" i="128"/>
  <c r="A26" i="128"/>
  <c r="A25" i="128"/>
  <c r="A24" i="128"/>
  <c r="A23" i="128"/>
  <c r="A22" i="128"/>
  <c r="A21" i="128"/>
  <c r="A20" i="128"/>
  <c r="A19" i="128"/>
  <c r="A18" i="128"/>
  <c r="A17" i="128"/>
  <c r="A16" i="128"/>
  <c r="A15" i="128"/>
  <c r="A14" i="128"/>
  <c r="A13" i="128"/>
  <c r="A12" i="128"/>
  <c r="A11" i="128"/>
  <c r="A10" i="128"/>
  <c r="A9" i="128"/>
  <c r="A8" i="128"/>
  <c r="A7" i="128"/>
  <c r="A6" i="128"/>
  <c r="A5" i="128"/>
  <c r="A4" i="128"/>
  <c r="EA1" i="128"/>
  <c r="DZ1" i="128"/>
  <c r="DY1" i="128"/>
  <c r="DX1" i="128"/>
  <c r="DW1" i="128"/>
  <c r="DV1" i="128"/>
  <c r="DU1" i="128"/>
  <c r="DT1" i="128"/>
  <c r="DS1" i="128"/>
  <c r="DR1" i="128"/>
  <c r="DQ1" i="128"/>
  <c r="DP1" i="128"/>
  <c r="DO1" i="128"/>
  <c r="DN1" i="128"/>
  <c r="DM1" i="128"/>
  <c r="DL1" i="128"/>
  <c r="DK1" i="128"/>
  <c r="DJ1" i="128"/>
  <c r="DI1" i="128"/>
  <c r="DH1" i="128"/>
  <c r="DG1" i="128"/>
  <c r="DF1" i="128"/>
  <c r="DE1" i="128"/>
  <c r="DD1" i="128"/>
  <c r="DC1" i="128"/>
  <c r="DB1" i="128"/>
  <c r="DA1" i="128"/>
  <c r="CZ1" i="128"/>
  <c r="CY1" i="128"/>
  <c r="CX1" i="128"/>
  <c r="CW1" i="128"/>
  <c r="CV1" i="128"/>
  <c r="CU1" i="128"/>
  <c r="CT1" i="128"/>
  <c r="CS1" i="128"/>
  <c r="CR1" i="128"/>
  <c r="CQ1" i="128"/>
  <c r="CP1" i="128"/>
  <c r="CO1" i="128"/>
  <c r="CN1" i="128"/>
  <c r="CM1" i="128"/>
  <c r="CL1" i="128"/>
  <c r="CK1" i="128"/>
  <c r="CJ1" i="128"/>
  <c r="CI1" i="128"/>
  <c r="CH1" i="128"/>
  <c r="CG1" i="128"/>
  <c r="CF1" i="128"/>
  <c r="CE1" i="128"/>
  <c r="CD1" i="128"/>
  <c r="CC1" i="128"/>
  <c r="CB1" i="128"/>
  <c r="CA1" i="128"/>
  <c r="BZ1" i="128"/>
  <c r="BY1" i="128"/>
  <c r="BX1" i="128"/>
  <c r="BW1" i="128"/>
  <c r="BV1" i="128"/>
  <c r="BU1" i="128"/>
  <c r="BT1" i="128"/>
  <c r="BS1" i="128"/>
  <c r="BR1" i="128"/>
  <c r="BQ1" i="128"/>
  <c r="BP1" i="128"/>
  <c r="BO1" i="128"/>
  <c r="BN1" i="128"/>
  <c r="BM1" i="128"/>
  <c r="BL1" i="128"/>
  <c r="BK1" i="128"/>
  <c r="BJ1" i="128"/>
  <c r="BI1" i="128"/>
  <c r="BH1" i="128"/>
  <c r="BG1" i="128"/>
  <c r="BF1" i="128"/>
  <c r="BE1" i="128"/>
  <c r="BD1" i="128"/>
  <c r="BC1" i="128"/>
  <c r="BB1" i="128"/>
  <c r="BA1" i="128"/>
  <c r="AZ1" i="128"/>
  <c r="AY1" i="128"/>
  <c r="AX1" i="128"/>
  <c r="AW1" i="128"/>
  <c r="AV1" i="128"/>
  <c r="AU1" i="128"/>
  <c r="AT1" i="128"/>
  <c r="AS1" i="128"/>
  <c r="AR1" i="128"/>
  <c r="AQ1" i="128"/>
  <c r="AP1" i="128"/>
  <c r="AO1" i="128"/>
  <c r="AN1" i="128"/>
  <c r="AM1" i="128"/>
  <c r="AL1" i="128"/>
  <c r="AK1" i="128"/>
  <c r="AJ1" i="128"/>
  <c r="AI1" i="128"/>
  <c r="AH1" i="128"/>
  <c r="AG1" i="128"/>
  <c r="AF1" i="128"/>
  <c r="AE1" i="128"/>
  <c r="AD1" i="128"/>
  <c r="Z1" i="128"/>
  <c r="H1" i="128"/>
  <c r="K1" i="128"/>
  <c r="Y1" i="128"/>
  <c r="X1" i="128"/>
  <c r="W1" i="128"/>
  <c r="V1" i="128"/>
  <c r="U1" i="128"/>
  <c r="T1" i="128"/>
  <c r="S1" i="128"/>
  <c r="R1" i="128"/>
  <c r="Q1" i="128"/>
  <c r="P1" i="128"/>
  <c r="O1" i="128"/>
  <c r="B137" i="128"/>
  <c r="N1" i="128"/>
  <c r="M1" i="128"/>
  <c r="L1" i="128"/>
  <c r="I1" i="128"/>
  <c r="G1" i="128"/>
  <c r="F1" i="128"/>
  <c r="B4" i="128"/>
  <c r="A132" i="106"/>
  <c r="A131" i="106"/>
  <c r="A130" i="106"/>
  <c r="A128" i="106"/>
  <c r="A127" i="106"/>
  <c r="A126" i="106"/>
  <c r="A125" i="106"/>
  <c r="A124" i="106"/>
  <c r="A123" i="106"/>
  <c r="A122" i="106"/>
  <c r="A121" i="106"/>
  <c r="A120" i="106"/>
  <c r="A119" i="106"/>
  <c r="A118" i="106"/>
  <c r="A117" i="106"/>
  <c r="A116" i="106"/>
  <c r="A115" i="106"/>
  <c r="A114" i="106"/>
  <c r="A113" i="106"/>
  <c r="A112" i="106"/>
  <c r="A111" i="106"/>
  <c r="A110" i="106"/>
  <c r="A109" i="106"/>
  <c r="A108" i="106"/>
  <c r="A107" i="106"/>
  <c r="A106" i="106"/>
  <c r="A105" i="106"/>
  <c r="A104" i="106"/>
  <c r="A103" i="106"/>
  <c r="A102" i="106"/>
  <c r="A101" i="106"/>
  <c r="A100" i="106"/>
  <c r="A99" i="106"/>
  <c r="A97" i="106"/>
  <c r="A96" i="106"/>
  <c r="A95" i="106"/>
  <c r="A94" i="106"/>
  <c r="A93" i="106"/>
  <c r="A92" i="106"/>
  <c r="A91" i="106"/>
  <c r="A90" i="106"/>
  <c r="A89" i="106"/>
  <c r="A88" i="106"/>
  <c r="A87" i="106"/>
  <c r="A86" i="106"/>
  <c r="A85" i="106"/>
  <c r="A84" i="106"/>
  <c r="A83" i="106"/>
  <c r="A82" i="106"/>
  <c r="A81" i="106"/>
  <c r="A80" i="106"/>
  <c r="A79" i="106"/>
  <c r="A78" i="106"/>
  <c r="A77" i="106"/>
  <c r="A76" i="106"/>
  <c r="A75" i="106"/>
  <c r="A74" i="106"/>
  <c r="A73" i="106"/>
  <c r="A72" i="106"/>
  <c r="A71" i="106"/>
  <c r="A70" i="106"/>
  <c r="A69" i="106"/>
  <c r="A68" i="106"/>
  <c r="A67" i="106"/>
  <c r="A66" i="106"/>
  <c r="A65" i="106"/>
  <c r="A64" i="106"/>
  <c r="A63" i="106"/>
  <c r="A62" i="106"/>
  <c r="A61" i="106"/>
  <c r="A60" i="106"/>
  <c r="A59" i="106"/>
  <c r="A58" i="106"/>
  <c r="A57" i="106"/>
  <c r="A56" i="106"/>
  <c r="A55" i="106"/>
  <c r="A54" i="106"/>
  <c r="A53" i="106"/>
  <c r="A52" i="106"/>
  <c r="A51" i="106"/>
  <c r="A50" i="106"/>
  <c r="A49" i="106"/>
  <c r="A48" i="106"/>
  <c r="A47" i="106"/>
  <c r="A46" i="106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6" i="106"/>
  <c r="A15" i="106"/>
  <c r="A14" i="106"/>
  <c r="A13" i="106"/>
  <c r="A12" i="106"/>
  <c r="A11" i="106"/>
  <c r="A10" i="106"/>
  <c r="A9" i="106"/>
  <c r="A8" i="106"/>
  <c r="A7" i="106"/>
  <c r="A6" i="106"/>
  <c r="B171" i="115"/>
  <c r="B170" i="115"/>
  <c r="B169" i="115"/>
  <c r="B168" i="115"/>
  <c r="B167" i="115"/>
  <c r="B166" i="115"/>
  <c r="B165" i="115"/>
  <c r="B164" i="115"/>
  <c r="B163" i="115"/>
  <c r="B162" i="115"/>
  <c r="B161" i="115"/>
  <c r="B160" i="115"/>
  <c r="B159" i="115"/>
  <c r="B158" i="115"/>
  <c r="B157" i="115"/>
  <c r="B156" i="115"/>
  <c r="B155" i="115"/>
  <c r="B154" i="115"/>
  <c r="B153" i="115"/>
  <c r="B152" i="115"/>
  <c r="B151" i="115"/>
  <c r="B150" i="115"/>
  <c r="B149" i="115"/>
  <c r="B148" i="115"/>
  <c r="B147" i="115"/>
  <c r="B146" i="115"/>
  <c r="B145" i="115"/>
  <c r="B144" i="115"/>
  <c r="B143" i="115"/>
  <c r="B142" i="115"/>
  <c r="B141" i="115"/>
  <c r="B140" i="115"/>
  <c r="B139" i="115"/>
  <c r="B138" i="115"/>
  <c r="B137" i="115"/>
  <c r="B172" i="115"/>
  <c r="B173" i="115"/>
  <c r="B174" i="115"/>
  <c r="B175" i="115"/>
  <c r="B176" i="115"/>
  <c r="B177" i="115"/>
  <c r="B178" i="115"/>
  <c r="B179" i="115"/>
  <c r="B180" i="115"/>
  <c r="B181" i="115"/>
  <c r="B182" i="115"/>
  <c r="B183" i="115"/>
  <c r="B184" i="115"/>
  <c r="B185" i="115"/>
  <c r="B186" i="115"/>
  <c r="B187" i="115"/>
  <c r="B188" i="115"/>
  <c r="B189" i="115"/>
  <c r="B190" i="115"/>
  <c r="B191" i="115"/>
  <c r="B192" i="115"/>
  <c r="B193" i="115"/>
  <c r="B194" i="115"/>
  <c r="B195" i="115"/>
  <c r="B196" i="115"/>
  <c r="B197" i="115"/>
  <c r="B198" i="115"/>
  <c r="B199" i="115"/>
  <c r="B200" i="115"/>
  <c r="B201" i="115"/>
  <c r="B202" i="115"/>
  <c r="B203" i="115"/>
  <c r="B204" i="115"/>
  <c r="B205" i="115"/>
  <c r="B206" i="115"/>
  <c r="B207" i="115"/>
  <c r="B208" i="115"/>
  <c r="B209" i="115"/>
  <c r="B210" i="115"/>
  <c r="B211" i="115"/>
  <c r="B212" i="115"/>
  <c r="B213" i="115"/>
  <c r="B214" i="115"/>
  <c r="B215" i="115"/>
  <c r="B216" i="115"/>
  <c r="B217" i="115"/>
  <c r="B218" i="115"/>
  <c r="B219" i="115"/>
  <c r="B220" i="115"/>
  <c r="B221" i="115"/>
  <c r="B222" i="115"/>
  <c r="B223" i="115"/>
  <c r="B224" i="115"/>
  <c r="B225" i="115"/>
  <c r="B226" i="115"/>
  <c r="B227" i="115"/>
  <c r="B228" i="115"/>
  <c r="B229" i="115"/>
  <c r="B230" i="115"/>
  <c r="B231" i="115"/>
  <c r="B232" i="115"/>
  <c r="B233" i="115"/>
  <c r="B234" i="115"/>
  <c r="B235" i="115"/>
  <c r="B236" i="115"/>
  <c r="B237" i="115"/>
  <c r="B238" i="115"/>
  <c r="B239" i="115"/>
  <c r="B240" i="115"/>
  <c r="B241" i="115"/>
  <c r="B242" i="115"/>
  <c r="B243" i="115"/>
  <c r="B244" i="115"/>
  <c r="B245" i="115"/>
  <c r="B246" i="115"/>
  <c r="B247" i="115"/>
  <c r="B248" i="115"/>
  <c r="B249" i="115"/>
  <c r="B250" i="115"/>
  <c r="B251" i="115"/>
  <c r="B252" i="115"/>
  <c r="B253" i="115"/>
  <c r="B254" i="115"/>
  <c r="B255" i="115"/>
  <c r="B256" i="115"/>
  <c r="B257" i="115"/>
  <c r="B258" i="115"/>
  <c r="B259" i="115"/>
  <c r="B260" i="115"/>
  <c r="B261" i="115"/>
  <c r="B262" i="115"/>
  <c r="B263" i="115"/>
  <c r="B264" i="115"/>
  <c r="B265" i="115"/>
  <c r="B266" i="115"/>
  <c r="B267" i="115"/>
  <c r="B268" i="115"/>
  <c r="B269" i="115"/>
  <c r="B270" i="115"/>
  <c r="B271" i="115"/>
  <c r="B272" i="115"/>
  <c r="B273" i="115"/>
  <c r="B274" i="115"/>
  <c r="B275" i="115"/>
  <c r="B276" i="115"/>
  <c r="B277" i="115"/>
  <c r="B278" i="115"/>
  <c r="B279" i="115"/>
  <c r="B280" i="115"/>
  <c r="B281" i="115"/>
  <c r="B282" i="115"/>
  <c r="B283" i="115"/>
  <c r="B284" i="115"/>
  <c r="B285" i="115"/>
  <c r="B286" i="115"/>
  <c r="B287" i="115"/>
  <c r="B288" i="115"/>
  <c r="B289" i="115"/>
  <c r="B290" i="115"/>
  <c r="B291" i="115"/>
  <c r="B292" i="115"/>
  <c r="B293" i="115"/>
  <c r="B294" i="115"/>
  <c r="B295" i="115"/>
  <c r="B296" i="115"/>
  <c r="B297" i="115"/>
  <c r="B298" i="115"/>
  <c r="B299" i="115"/>
  <c r="B300" i="115"/>
  <c r="B301" i="115"/>
  <c r="B302" i="115"/>
  <c r="B303" i="115"/>
  <c r="B304" i="115"/>
  <c r="B305" i="115"/>
  <c r="B306" i="115"/>
  <c r="B307" i="115"/>
  <c r="B308" i="115"/>
  <c r="B309" i="115"/>
  <c r="B310" i="115"/>
  <c r="B311" i="115"/>
  <c r="B312" i="115"/>
  <c r="B313" i="115"/>
  <c r="B314" i="115"/>
  <c r="B315" i="115"/>
  <c r="B316" i="115"/>
  <c r="B317" i="115"/>
  <c r="B318" i="115"/>
  <c r="B319" i="115"/>
  <c r="B320" i="115"/>
  <c r="B321" i="115"/>
  <c r="B322" i="115"/>
  <c r="B323" i="115"/>
  <c r="B324" i="115"/>
  <c r="B325" i="115"/>
  <c r="B326" i="115"/>
  <c r="B327" i="115"/>
  <c r="B328" i="115"/>
  <c r="B329" i="115"/>
  <c r="B330" i="115"/>
  <c r="B331" i="115"/>
  <c r="B332" i="115"/>
  <c r="B333" i="115"/>
  <c r="B334" i="115"/>
  <c r="B335" i="115"/>
  <c r="B336" i="115"/>
  <c r="B337" i="115"/>
  <c r="B338" i="115"/>
  <c r="B339" i="115"/>
  <c r="B340" i="115"/>
  <c r="E1" i="115"/>
  <c r="F1" i="115"/>
  <c r="G1" i="115"/>
  <c r="H1" i="115"/>
  <c r="I1" i="115"/>
  <c r="J1" i="115"/>
  <c r="K1" i="115"/>
  <c r="L1" i="115"/>
  <c r="M1" i="115"/>
  <c r="N1" i="115"/>
  <c r="O1" i="115"/>
  <c r="P1" i="115"/>
  <c r="Q1" i="115"/>
  <c r="R1" i="115"/>
  <c r="S1" i="115"/>
  <c r="T1" i="115"/>
  <c r="U1" i="115"/>
  <c r="V1" i="115"/>
  <c r="W1" i="115"/>
  <c r="X1" i="115"/>
  <c r="D1" i="115"/>
  <c r="AB1" i="115"/>
  <c r="AQ1" i="115"/>
  <c r="AS1" i="115"/>
  <c r="Y1" i="115"/>
  <c r="Z1" i="115"/>
  <c r="AA1" i="115"/>
  <c r="AC1" i="115"/>
  <c r="AD1" i="115"/>
  <c r="AE1" i="115"/>
  <c r="AF1" i="115"/>
  <c r="AG1" i="115"/>
  <c r="AH1" i="115"/>
  <c r="AI1" i="115"/>
  <c r="AJ1" i="115"/>
  <c r="AK1" i="115"/>
  <c r="AL1" i="115"/>
  <c r="AM1" i="115"/>
  <c r="AN1" i="115"/>
  <c r="AO1" i="115"/>
  <c r="AP1" i="115"/>
  <c r="AR1" i="115"/>
  <c r="AT1" i="115"/>
  <c r="AU1" i="115"/>
  <c r="AV1" i="115"/>
  <c r="AW1" i="115"/>
  <c r="AX1" i="115"/>
  <c r="AY1" i="115"/>
  <c r="AZ1" i="115"/>
  <c r="BA1" i="115"/>
  <c r="BB1" i="115"/>
  <c r="BC1" i="115"/>
  <c r="BD1" i="115"/>
  <c r="BE1" i="115"/>
  <c r="BF1" i="115"/>
  <c r="BG1" i="115"/>
  <c r="BH1" i="115"/>
  <c r="BI1" i="115"/>
  <c r="BJ1" i="115"/>
  <c r="BK1" i="115"/>
  <c r="BL1" i="115"/>
  <c r="BM1" i="115"/>
  <c r="BN1" i="115"/>
  <c r="BO1" i="115"/>
  <c r="BP1" i="115"/>
  <c r="BQ1" i="115"/>
  <c r="BR1" i="115"/>
  <c r="BS1" i="115"/>
  <c r="BT1" i="115"/>
  <c r="BU1" i="115"/>
  <c r="BV1" i="115"/>
  <c r="BW1" i="115"/>
  <c r="BX1" i="115"/>
  <c r="BY1" i="115"/>
  <c r="BZ1" i="115"/>
  <c r="CA1" i="115"/>
  <c r="CB1" i="115"/>
  <c r="CC1" i="115"/>
  <c r="CD1" i="115"/>
  <c r="CE1" i="115"/>
  <c r="CF1" i="115"/>
  <c r="CG1" i="115"/>
  <c r="CH1" i="115"/>
  <c r="CI1" i="115"/>
  <c r="CJ1" i="115"/>
  <c r="CK1" i="115"/>
  <c r="CL1" i="115"/>
  <c r="CM1" i="115"/>
  <c r="CN1" i="115"/>
  <c r="CO1" i="115"/>
  <c r="CP1" i="115"/>
  <c r="CQ1" i="115"/>
  <c r="CR1" i="115"/>
  <c r="CS1" i="115"/>
  <c r="CT1" i="115"/>
  <c r="CU1" i="115"/>
  <c r="CV1" i="115"/>
  <c r="CW1" i="115"/>
  <c r="CX1" i="115"/>
  <c r="CY1" i="115"/>
  <c r="CZ1" i="115"/>
  <c r="DA1" i="115"/>
  <c r="DB1" i="115"/>
  <c r="DC1" i="115"/>
  <c r="DD1" i="115"/>
  <c r="DE1" i="115"/>
  <c r="DF1" i="115"/>
  <c r="DG1" i="115"/>
  <c r="DH1" i="115"/>
  <c r="DI1" i="115"/>
  <c r="DJ1" i="115"/>
  <c r="DK1" i="115"/>
  <c r="DL1" i="115"/>
  <c r="DM1" i="115"/>
  <c r="DN1" i="115"/>
  <c r="DO1" i="115"/>
  <c r="DP1" i="115"/>
  <c r="DQ1" i="115"/>
  <c r="DR1" i="115"/>
  <c r="DS1" i="115"/>
  <c r="DT1" i="115"/>
  <c r="DU1" i="115"/>
  <c r="DV1" i="115"/>
  <c r="DW1" i="115"/>
  <c r="DX1" i="115"/>
  <c r="DY1" i="115"/>
  <c r="DZ1" i="115"/>
  <c r="B136" i="115"/>
  <c r="A127" i="115"/>
  <c r="A128" i="115"/>
  <c r="A129" i="115"/>
  <c r="A130" i="115"/>
  <c r="A131" i="115"/>
  <c r="A132" i="115"/>
  <c r="A133" i="115"/>
  <c r="A134" i="115"/>
  <c r="A135" i="115"/>
  <c r="A136" i="115"/>
  <c r="A137" i="115"/>
  <c r="A138" i="115"/>
  <c r="A139" i="115"/>
  <c r="A140" i="115"/>
  <c r="A141" i="115"/>
  <c r="A142" i="115"/>
  <c r="A143" i="115"/>
  <c r="A144" i="115"/>
  <c r="A145" i="115"/>
  <c r="A146" i="115"/>
  <c r="A147" i="115"/>
  <c r="A148" i="115"/>
  <c r="A149" i="115"/>
  <c r="A150" i="115"/>
  <c r="A151" i="115"/>
  <c r="A152" i="115"/>
  <c r="A153" i="115"/>
  <c r="A154" i="115"/>
  <c r="A155" i="115"/>
  <c r="A156" i="115"/>
  <c r="A157" i="115"/>
  <c r="A158" i="115"/>
  <c r="A159" i="115"/>
  <c r="A160" i="115"/>
  <c r="A161" i="115"/>
  <c r="A162" i="115"/>
  <c r="A163" i="115"/>
  <c r="A164" i="115"/>
  <c r="A165" i="115"/>
  <c r="A166" i="115"/>
  <c r="A167" i="115"/>
  <c r="A168" i="115"/>
  <c r="A169" i="115"/>
  <c r="A170" i="115"/>
  <c r="A171" i="115"/>
  <c r="A172" i="115"/>
  <c r="A173" i="115"/>
  <c r="A174" i="115"/>
  <c r="A175" i="115"/>
  <c r="A176" i="115"/>
  <c r="A177" i="115"/>
  <c r="A178" i="115"/>
  <c r="A179" i="115"/>
  <c r="A180" i="115"/>
  <c r="A181" i="115"/>
  <c r="A182" i="115"/>
  <c r="A183" i="115"/>
  <c r="A184" i="115"/>
  <c r="A185" i="115"/>
  <c r="A186" i="115"/>
  <c r="A187" i="115"/>
  <c r="A188" i="115"/>
  <c r="A189" i="115"/>
  <c r="A190" i="115"/>
  <c r="A191" i="115"/>
  <c r="A192" i="115"/>
  <c r="A193" i="115"/>
  <c r="A194" i="115"/>
  <c r="A195" i="115"/>
  <c r="A196" i="115"/>
  <c r="A197" i="115"/>
  <c r="A198" i="115"/>
  <c r="A199" i="115"/>
  <c r="A200" i="115"/>
  <c r="A201" i="115"/>
  <c r="A202" i="115"/>
  <c r="A203" i="115"/>
  <c r="A204" i="115"/>
  <c r="A205" i="115"/>
  <c r="A206" i="115"/>
  <c r="A207" i="115"/>
  <c r="A208" i="115"/>
  <c r="A209" i="115"/>
  <c r="A210" i="115"/>
  <c r="A211" i="115"/>
  <c r="A212" i="115"/>
  <c r="A213" i="115"/>
  <c r="A214" i="115"/>
  <c r="A215" i="115"/>
  <c r="A216" i="115"/>
  <c r="A217" i="115"/>
  <c r="A218" i="115"/>
  <c r="A219" i="115"/>
  <c r="A220" i="115"/>
  <c r="A221" i="115"/>
  <c r="A222" i="115"/>
  <c r="A223" i="115"/>
  <c r="A224" i="115"/>
  <c r="A225" i="115"/>
  <c r="A226" i="115"/>
  <c r="A227" i="115"/>
  <c r="A228" i="115"/>
  <c r="A229" i="115"/>
  <c r="A230" i="115"/>
  <c r="A231" i="115"/>
  <c r="A232" i="115"/>
  <c r="A233" i="115"/>
  <c r="A234" i="115"/>
  <c r="A235" i="115"/>
  <c r="A236" i="115"/>
  <c r="A237" i="115"/>
  <c r="A238" i="115"/>
  <c r="A239" i="115"/>
  <c r="A240" i="115"/>
  <c r="A241" i="115"/>
  <c r="A242" i="115"/>
  <c r="A243" i="115"/>
  <c r="A244" i="115"/>
  <c r="A245" i="115"/>
  <c r="A246" i="115"/>
  <c r="A247" i="115"/>
  <c r="A248" i="115"/>
  <c r="A249" i="115"/>
  <c r="A250" i="115"/>
  <c r="A251" i="115"/>
  <c r="A252" i="115"/>
  <c r="A253" i="115"/>
  <c r="A254" i="115"/>
  <c r="A255" i="115"/>
  <c r="A256" i="115"/>
  <c r="A257" i="115"/>
  <c r="A258" i="115"/>
  <c r="A259" i="115"/>
  <c r="A260" i="115"/>
  <c r="A261" i="115"/>
  <c r="A262" i="115"/>
  <c r="A263" i="115"/>
  <c r="A264" i="115"/>
  <c r="A265" i="115"/>
  <c r="A266" i="115"/>
  <c r="A267" i="115"/>
  <c r="A268" i="115"/>
  <c r="A269" i="115"/>
  <c r="A270" i="115"/>
  <c r="A271" i="115"/>
  <c r="A272" i="115"/>
  <c r="A273" i="115"/>
  <c r="A274" i="115"/>
  <c r="A275" i="115"/>
  <c r="A276" i="115"/>
  <c r="A277" i="115"/>
  <c r="A278" i="115"/>
  <c r="A279" i="115"/>
  <c r="A280" i="115"/>
  <c r="A281" i="115"/>
  <c r="A282" i="115"/>
  <c r="A283" i="115"/>
  <c r="A284" i="115"/>
  <c r="A285" i="115"/>
  <c r="A286" i="115"/>
  <c r="A287" i="115"/>
  <c r="A288" i="115"/>
  <c r="A289" i="115"/>
  <c r="A290" i="115"/>
  <c r="A291" i="115"/>
  <c r="A292" i="115"/>
  <c r="A293" i="115"/>
  <c r="A294" i="115"/>
  <c r="A295" i="115"/>
  <c r="A296" i="115"/>
  <c r="A297" i="115"/>
  <c r="A298" i="115"/>
  <c r="A299" i="115"/>
  <c r="A300" i="115"/>
  <c r="A301" i="115"/>
  <c r="A302" i="115"/>
  <c r="A303" i="115"/>
  <c r="A304" i="115"/>
  <c r="A305" i="115"/>
  <c r="A306" i="115"/>
  <c r="A307" i="115"/>
  <c r="A308" i="115"/>
  <c r="A309" i="115"/>
  <c r="A310" i="115"/>
  <c r="A311" i="115"/>
  <c r="A312" i="115"/>
  <c r="A313" i="115"/>
  <c r="A314" i="115"/>
  <c r="A315" i="115"/>
  <c r="A316" i="115"/>
  <c r="A317" i="115"/>
  <c r="A318" i="115"/>
  <c r="A319" i="115"/>
  <c r="A320" i="115"/>
  <c r="A321" i="115"/>
  <c r="A322" i="115"/>
  <c r="A323" i="115"/>
  <c r="A324" i="115"/>
  <c r="A325" i="115"/>
  <c r="A326" i="115"/>
  <c r="A327" i="115"/>
  <c r="A328" i="115"/>
  <c r="A329" i="115"/>
  <c r="A330" i="115"/>
  <c r="A331" i="115"/>
  <c r="A332" i="115"/>
  <c r="A333" i="115"/>
  <c r="A334" i="115"/>
  <c r="A335" i="115"/>
  <c r="A336" i="115"/>
  <c r="A337" i="115"/>
  <c r="A338" i="115"/>
  <c r="A339" i="115"/>
  <c r="A340" i="115"/>
  <c r="A5" i="115"/>
  <c r="A6" i="115"/>
  <c r="A7" i="115"/>
  <c r="A8" i="115"/>
  <c r="A9" i="115"/>
  <c r="A10" i="115"/>
  <c r="A11" i="115"/>
  <c r="A12" i="115"/>
  <c r="A13" i="115"/>
  <c r="A14" i="115"/>
  <c r="A15" i="115"/>
  <c r="A16" i="115"/>
  <c r="A17" i="115"/>
  <c r="A18" i="115"/>
  <c r="A19" i="115"/>
  <c r="A20" i="115"/>
  <c r="A21" i="115"/>
  <c r="A22" i="115"/>
  <c r="A23" i="115"/>
  <c r="A24" i="115"/>
  <c r="A25" i="115"/>
  <c r="A26" i="115"/>
  <c r="A27" i="115"/>
  <c r="A28" i="115"/>
  <c r="A29" i="115"/>
  <c r="A30" i="115"/>
  <c r="A31" i="115"/>
  <c r="A32" i="115"/>
  <c r="A33" i="115"/>
  <c r="A34" i="115"/>
  <c r="A35" i="115"/>
  <c r="A36" i="115"/>
  <c r="A37" i="115"/>
  <c r="A38" i="115"/>
  <c r="A39" i="115"/>
  <c r="A40" i="115"/>
  <c r="A41" i="115"/>
  <c r="A42" i="115"/>
  <c r="A43" i="115"/>
  <c r="A44" i="115"/>
  <c r="A45" i="115"/>
  <c r="A46" i="115"/>
  <c r="A47" i="115"/>
  <c r="A48" i="115"/>
  <c r="A49" i="115"/>
  <c r="A50" i="115"/>
  <c r="A51" i="115"/>
  <c r="A52" i="115"/>
  <c r="A53" i="115"/>
  <c r="A54" i="115"/>
  <c r="A55" i="115"/>
  <c r="A56" i="115"/>
  <c r="A57" i="115"/>
  <c r="A58" i="115"/>
  <c r="A59" i="115"/>
  <c r="A60" i="115"/>
  <c r="A61" i="115"/>
  <c r="A62" i="115"/>
  <c r="A63" i="115"/>
  <c r="A64" i="115"/>
  <c r="A65" i="115"/>
  <c r="A66" i="115"/>
  <c r="A67" i="115"/>
  <c r="A68" i="115"/>
  <c r="A69" i="115"/>
  <c r="A70" i="115"/>
  <c r="A71" i="115"/>
  <c r="A72" i="115"/>
  <c r="A73" i="115"/>
  <c r="A74" i="115"/>
  <c r="A75" i="115"/>
  <c r="A76" i="115"/>
  <c r="A77" i="115"/>
  <c r="A78" i="115"/>
  <c r="A79" i="115"/>
  <c r="A80" i="115"/>
  <c r="A81" i="115"/>
  <c r="A82" i="115"/>
  <c r="A83" i="115"/>
  <c r="A84" i="115"/>
  <c r="A85" i="115"/>
  <c r="A86" i="115"/>
  <c r="A87" i="115"/>
  <c r="A88" i="115"/>
  <c r="A89" i="115"/>
  <c r="A90" i="115"/>
  <c r="A91" i="115"/>
  <c r="A92" i="115"/>
  <c r="A93" i="115"/>
  <c r="A94" i="115"/>
  <c r="A95" i="115"/>
  <c r="A96" i="115"/>
  <c r="A97" i="115"/>
  <c r="A98" i="115"/>
  <c r="A99" i="115"/>
  <c r="A100" i="115"/>
  <c r="A101" i="115"/>
  <c r="A102" i="115"/>
  <c r="A103" i="115"/>
  <c r="A104" i="115"/>
  <c r="A105" i="115"/>
  <c r="A106" i="115"/>
  <c r="A107" i="115"/>
  <c r="A108" i="115"/>
  <c r="A109" i="115"/>
  <c r="A110" i="115"/>
  <c r="A111" i="115"/>
  <c r="A112" i="115"/>
  <c r="A113" i="115"/>
  <c r="A114" i="115"/>
  <c r="A115" i="115"/>
  <c r="A116" i="115"/>
  <c r="A117" i="115"/>
  <c r="A118" i="115"/>
  <c r="A119" i="115"/>
  <c r="A120" i="115"/>
  <c r="A121" i="115"/>
  <c r="A122" i="115"/>
  <c r="A123" i="115"/>
  <c r="A124" i="115"/>
  <c r="A125" i="115"/>
  <c r="A126" i="115"/>
  <c r="A4" i="115"/>
  <c r="E6" i="70"/>
  <c r="D6" i="70"/>
  <c r="A2" i="92"/>
  <c r="AM4" i="92"/>
  <c r="AL4" i="92"/>
  <c r="AK4" i="92"/>
  <c r="AN4" i="92"/>
  <c r="AO4" i="92"/>
  <c r="O4" i="92"/>
  <c r="P4" i="92"/>
  <c r="Q4" i="92"/>
  <c r="R4" i="92"/>
  <c r="S4" i="92"/>
  <c r="T4" i="92"/>
  <c r="U4" i="92"/>
  <c r="V4" i="92"/>
  <c r="W4" i="92"/>
  <c r="X4" i="92"/>
  <c r="Y4" i="92"/>
  <c r="Z4" i="92"/>
  <c r="AA4" i="92"/>
  <c r="AB4" i="92"/>
  <c r="AC4" i="92"/>
  <c r="AD4" i="92"/>
  <c r="AE4" i="92"/>
  <c r="AF4" i="92"/>
  <c r="AG4" i="92"/>
  <c r="AH4" i="92"/>
  <c r="AI4" i="92"/>
  <c r="AJ4" i="92"/>
  <c r="N4" i="68"/>
  <c r="G20" i="70"/>
  <c r="G4" i="68"/>
  <c r="H4" i="68"/>
  <c r="M4" i="68" s="1"/>
  <c r="E19" i="70"/>
  <c r="D19" i="70"/>
  <c r="V2" i="27"/>
  <c r="M76" i="27" s="1"/>
  <c r="L169" i="27"/>
  <c r="L170" i="27"/>
  <c r="N6" i="92"/>
  <c r="E5" i="106"/>
  <c r="H5" i="106"/>
  <c r="G5" i="106"/>
  <c r="F5" i="106"/>
  <c r="N4" i="92"/>
  <c r="C3" i="70"/>
  <c r="E3" i="70" s="1"/>
  <c r="E16" i="70"/>
  <c r="D16" i="70"/>
  <c r="D15" i="70"/>
  <c r="E15" i="70"/>
  <c r="D17" i="70"/>
  <c r="E17" i="70"/>
  <c r="D18" i="70"/>
  <c r="E18" i="70"/>
  <c r="E14" i="70"/>
  <c r="D14" i="70"/>
  <c r="E13" i="70"/>
  <c r="D13" i="70"/>
  <c r="E12" i="70"/>
  <c r="D12" i="70"/>
  <c r="E11" i="70"/>
  <c r="D11" i="70"/>
  <c r="E10" i="70"/>
  <c r="D10" i="70"/>
  <c r="E9" i="70"/>
  <c r="D9" i="70"/>
  <c r="E8" i="70"/>
  <c r="D8" i="70"/>
  <c r="D5" i="70"/>
  <c r="E5" i="70"/>
  <c r="D7" i="70"/>
  <c r="E7" i="70"/>
  <c r="E4" i="70"/>
  <c r="D4" i="70"/>
  <c r="D2" i="70"/>
  <c r="E2" i="70"/>
  <c r="P171" i="27"/>
  <c r="K5" i="92"/>
  <c r="M5" i="92"/>
  <c r="I5" i="92"/>
  <c r="L171" i="27"/>
  <c r="D26" i="68"/>
  <c r="E26" i="68" s="1"/>
  <c r="O26" i="68" s="1"/>
  <c r="AA37" i="106"/>
  <c r="AA42" i="106"/>
  <c r="AA12" i="106"/>
  <c r="AA132" i="106"/>
  <c r="AA131" i="106"/>
  <c r="AA117" i="106"/>
  <c r="AA97" i="106"/>
  <c r="AA31" i="106"/>
  <c r="AA106" i="106"/>
  <c r="AA108" i="106"/>
  <c r="AA24" i="106"/>
  <c r="AA10" i="106"/>
  <c r="AA125" i="106"/>
  <c r="AA59" i="106"/>
  <c r="AA79" i="106"/>
  <c r="AA44" i="106"/>
  <c r="AA9" i="106"/>
  <c r="AA52" i="106"/>
  <c r="AA85" i="106"/>
  <c r="AA101" i="106"/>
  <c r="AA107" i="106"/>
  <c r="AA56" i="106"/>
  <c r="AA68" i="106"/>
  <c r="AA122" i="106"/>
  <c r="AA83" i="106"/>
  <c r="AA61" i="106"/>
  <c r="AA21" i="106"/>
  <c r="AA111" i="106"/>
  <c r="AA121" i="106"/>
  <c r="AA58" i="106"/>
  <c r="AA72" i="106"/>
  <c r="AA116" i="106"/>
  <c r="AA15" i="106"/>
  <c r="AA28" i="106"/>
  <c r="AA65" i="106"/>
  <c r="AA41" i="106"/>
  <c r="AA90" i="106"/>
  <c r="AA66" i="106"/>
  <c r="AA40" i="106"/>
  <c r="AA33" i="106"/>
  <c r="AA99" i="106"/>
  <c r="AA95" i="106"/>
  <c r="AA14" i="106"/>
  <c r="AA138" i="106"/>
  <c r="AA75" i="106"/>
  <c r="AA88" i="106"/>
  <c r="AA6" i="106"/>
  <c r="AA130" i="106"/>
  <c r="AA48" i="106"/>
  <c r="AA133" i="106"/>
  <c r="AA71" i="106"/>
  <c r="AA120" i="106"/>
  <c r="AA27" i="106"/>
  <c r="AA110" i="106"/>
  <c r="AA80" i="106"/>
  <c r="AA34" i="106"/>
  <c r="AA137" i="106"/>
  <c r="AA50" i="106"/>
  <c r="AA105" i="106"/>
  <c r="AA127" i="106"/>
  <c r="AA94" i="106"/>
  <c r="AA96" i="106"/>
  <c r="AA118" i="106"/>
  <c r="AA135" i="106"/>
  <c r="AA20" i="106"/>
  <c r="AA112" i="106"/>
  <c r="AA39" i="106"/>
  <c r="AA32" i="106"/>
  <c r="AA84" i="106"/>
  <c r="AA89" i="106"/>
  <c r="AA46" i="106"/>
  <c r="AA45" i="106"/>
  <c r="AA91" i="106"/>
  <c r="AA104" i="106"/>
  <c r="AA57" i="106"/>
  <c r="AA23" i="106"/>
  <c r="AA38" i="106"/>
  <c r="AA54" i="106"/>
  <c r="AA74" i="106"/>
  <c r="AA30" i="106"/>
  <c r="AA134" i="106"/>
  <c r="AA43" i="106"/>
  <c r="AA115" i="106"/>
  <c r="AA47" i="106"/>
  <c r="AA76" i="106"/>
  <c r="AA136" i="106"/>
  <c r="AA13" i="106"/>
  <c r="AA69" i="106"/>
  <c r="AA53" i="106"/>
  <c r="AA77" i="106"/>
  <c r="AA26" i="106"/>
  <c r="AA35" i="106"/>
  <c r="AA86" i="106"/>
  <c r="AA64" i="106"/>
  <c r="AA8" i="106"/>
  <c r="AA126" i="106"/>
  <c r="AA114" i="106"/>
  <c r="AA11" i="106"/>
  <c r="AA93" i="106"/>
  <c r="AA128" i="106"/>
  <c r="AA49" i="106"/>
  <c r="AA73" i="106"/>
  <c r="AA81" i="106"/>
  <c r="AA92" i="106"/>
  <c r="AA62" i="106"/>
  <c r="AA98" i="106"/>
  <c r="AA55" i="106"/>
  <c r="AA22" i="106"/>
  <c r="AA51" i="106"/>
  <c r="AA113" i="106"/>
  <c r="AA102" i="106"/>
  <c r="AA82" i="106"/>
  <c r="AA103" i="106"/>
  <c r="AA19" i="106"/>
  <c r="AA60" i="106"/>
  <c r="AA124" i="106"/>
  <c r="AA78" i="106"/>
  <c r="AA109" i="106"/>
  <c r="AA17" i="106"/>
  <c r="AA18" i="106"/>
  <c r="AA70" i="106"/>
  <c r="AA63" i="106"/>
  <c r="AA36" i="106"/>
  <c r="AA67" i="106"/>
  <c r="AA16" i="106"/>
  <c r="AA123" i="106"/>
  <c r="AA7" i="106"/>
  <c r="AA119" i="106"/>
  <c r="AA29" i="106"/>
  <c r="AA100" i="106"/>
  <c r="AA87" i="106"/>
  <c r="AA25" i="106"/>
  <c r="D73" i="68" l="1"/>
  <c r="E73" i="68" s="1"/>
  <c r="O73" i="68" s="1"/>
  <c r="D72" i="68"/>
  <c r="E72" i="68" s="1"/>
  <c r="O72" i="68" s="1"/>
  <c r="AI98" i="106"/>
  <c r="M106" i="27"/>
  <c r="M79" i="27"/>
  <c r="M77" i="27"/>
  <c r="M75" i="27"/>
  <c r="M83" i="27"/>
  <c r="D3" i="70"/>
  <c r="D46" i="68"/>
  <c r="E46" i="68" s="1"/>
  <c r="O46" i="68" s="1"/>
  <c r="Q26" i="68"/>
  <c r="P26" i="68"/>
  <c r="B136" i="106"/>
  <c r="F136" i="106" s="1"/>
  <c r="AG136" i="106"/>
  <c r="AF136" i="106"/>
  <c r="AE136" i="106"/>
  <c r="AD136" i="106"/>
  <c r="AC136" i="106"/>
  <c r="AF135" i="106"/>
  <c r="AE135" i="106"/>
  <c r="AD135" i="106"/>
  <c r="AG135" i="106"/>
  <c r="AC135" i="106"/>
  <c r="D86" i="68"/>
  <c r="E86" i="68" s="1"/>
  <c r="O86" i="68" s="1"/>
  <c r="D51" i="68"/>
  <c r="E51" i="68" s="1"/>
  <c r="O51" i="68" s="1"/>
  <c r="D87" i="68"/>
  <c r="E87" i="68" s="1"/>
  <c r="O87" i="68" s="1"/>
  <c r="AG138" i="106"/>
  <c r="AF138" i="106"/>
  <c r="AE138" i="106"/>
  <c r="AD138" i="106"/>
  <c r="AC138" i="106"/>
  <c r="AD137" i="106"/>
  <c r="AC137" i="106"/>
  <c r="AE137" i="106"/>
  <c r="AG137" i="106"/>
  <c r="AF137" i="106"/>
  <c r="AG131" i="106"/>
  <c r="AF131" i="106"/>
  <c r="AD131" i="106"/>
  <c r="AE131" i="106"/>
  <c r="AC131" i="106"/>
  <c r="AE132" i="106"/>
  <c r="AD132" i="106"/>
  <c r="AC132" i="106"/>
  <c r="AF132" i="106"/>
  <c r="AG132" i="106"/>
  <c r="AC134" i="106"/>
  <c r="AD134" i="106"/>
  <c r="AE134" i="106"/>
  <c r="AG134" i="106"/>
  <c r="AF134" i="106"/>
  <c r="AG133" i="106"/>
  <c r="AF133" i="106"/>
  <c r="AE133" i="106"/>
  <c r="AD133" i="106"/>
  <c r="AC133" i="106"/>
  <c r="AF125" i="106"/>
  <c r="AE125" i="106"/>
  <c r="AD125" i="106"/>
  <c r="AG125" i="106"/>
  <c r="AC125" i="106"/>
  <c r="AG126" i="106"/>
  <c r="AF126" i="106"/>
  <c r="AE126" i="106"/>
  <c r="AD126" i="106"/>
  <c r="AC126" i="106"/>
  <c r="AD127" i="106"/>
  <c r="AC127" i="106"/>
  <c r="AG127" i="106"/>
  <c r="AF127" i="106"/>
  <c r="AE127" i="106"/>
  <c r="AG128" i="106"/>
  <c r="AF128" i="106"/>
  <c r="AE128" i="106"/>
  <c r="AD128" i="106"/>
  <c r="AC128" i="106"/>
  <c r="AE130" i="106"/>
  <c r="AD130" i="106"/>
  <c r="AC130" i="106"/>
  <c r="AG130" i="106"/>
  <c r="AF130" i="106"/>
  <c r="AG12" i="106"/>
  <c r="AD12" i="106"/>
  <c r="AC12" i="106"/>
  <c r="AF12" i="106"/>
  <c r="AE12" i="106"/>
  <c r="AG20" i="106"/>
  <c r="AF20" i="106"/>
  <c r="AC20" i="106"/>
  <c r="AD20" i="106"/>
  <c r="AE20" i="106"/>
  <c r="AG28" i="106"/>
  <c r="AF28" i="106"/>
  <c r="AE28" i="106"/>
  <c r="AD28" i="106"/>
  <c r="AC28" i="106"/>
  <c r="AG36" i="106"/>
  <c r="AF36" i="106"/>
  <c r="AC36" i="106"/>
  <c r="AE36" i="106"/>
  <c r="AD36" i="106"/>
  <c r="AG44" i="106"/>
  <c r="AF44" i="106"/>
  <c r="AE44" i="106"/>
  <c r="AC44" i="106"/>
  <c r="AD44" i="106"/>
  <c r="AG52" i="106"/>
  <c r="AF52" i="106"/>
  <c r="AD52" i="106"/>
  <c r="AC52" i="106"/>
  <c r="AE52" i="106"/>
  <c r="AG60" i="106"/>
  <c r="AF60" i="106"/>
  <c r="AE60" i="106"/>
  <c r="AD60" i="106"/>
  <c r="AC60" i="106"/>
  <c r="AG68" i="106"/>
  <c r="AF68" i="106"/>
  <c r="AE68" i="106"/>
  <c r="AD68" i="106"/>
  <c r="AC68" i="106"/>
  <c r="AG76" i="106"/>
  <c r="AF76" i="106"/>
  <c r="AE76" i="106"/>
  <c r="AC76" i="106"/>
  <c r="AD76" i="106"/>
  <c r="AG84" i="106"/>
  <c r="AF84" i="106"/>
  <c r="AD84" i="106"/>
  <c r="AC84" i="106"/>
  <c r="AE84" i="106"/>
  <c r="AG92" i="106"/>
  <c r="AF92" i="106"/>
  <c r="AE92" i="106"/>
  <c r="AD92" i="106"/>
  <c r="AC92" i="106"/>
  <c r="AE101" i="106"/>
  <c r="AD101" i="106"/>
  <c r="AC101" i="106"/>
  <c r="AF101" i="106"/>
  <c r="AG101" i="106"/>
  <c r="AG109" i="106"/>
  <c r="AF109" i="106"/>
  <c r="AE109" i="106"/>
  <c r="AD109" i="106"/>
  <c r="AC109" i="106"/>
  <c r="AG117" i="106"/>
  <c r="AF117" i="106"/>
  <c r="AE117" i="106"/>
  <c r="AD117" i="106"/>
  <c r="AC117" i="106"/>
  <c r="AG13" i="106"/>
  <c r="AD13" i="106"/>
  <c r="AE13" i="106"/>
  <c r="AC13" i="106"/>
  <c r="AF13" i="106"/>
  <c r="AG21" i="106"/>
  <c r="AD21" i="106"/>
  <c r="AF21" i="106"/>
  <c r="AE21" i="106"/>
  <c r="AC21" i="106"/>
  <c r="AF29" i="106"/>
  <c r="AG29" i="106"/>
  <c r="AE29" i="106"/>
  <c r="AD29" i="106"/>
  <c r="AC29" i="106"/>
  <c r="AD37" i="106"/>
  <c r="AC37" i="106"/>
  <c r="AE37" i="106"/>
  <c r="AG37" i="106"/>
  <c r="AF37" i="106"/>
  <c r="AG45" i="106"/>
  <c r="AF45" i="106"/>
  <c r="AE45" i="106"/>
  <c r="AC45" i="106"/>
  <c r="AD45" i="106"/>
  <c r="AG53" i="106"/>
  <c r="AE53" i="106"/>
  <c r="AD53" i="106"/>
  <c r="AF53" i="106"/>
  <c r="AC53" i="106"/>
  <c r="AC61" i="106"/>
  <c r="AG61" i="106"/>
  <c r="AF61" i="106"/>
  <c r="AD61" i="106"/>
  <c r="AE61" i="106"/>
  <c r="AE69" i="106"/>
  <c r="AD69" i="106"/>
  <c r="AC69" i="106"/>
  <c r="AG69" i="106"/>
  <c r="AF69" i="106"/>
  <c r="AG77" i="106"/>
  <c r="AF77" i="106"/>
  <c r="AE77" i="106"/>
  <c r="AD77" i="106"/>
  <c r="AC77" i="106"/>
  <c r="AG85" i="106"/>
  <c r="AF85" i="106"/>
  <c r="AE85" i="106"/>
  <c r="AD85" i="106"/>
  <c r="AC85" i="106"/>
  <c r="AC93" i="106"/>
  <c r="AG93" i="106"/>
  <c r="AF93" i="106"/>
  <c r="AD93" i="106"/>
  <c r="AE93" i="106"/>
  <c r="AE102" i="106"/>
  <c r="AD102" i="106"/>
  <c r="AG102" i="106"/>
  <c r="AF102" i="106"/>
  <c r="AC102" i="106"/>
  <c r="AE110" i="106"/>
  <c r="AD110" i="106"/>
  <c r="AG110" i="106"/>
  <c r="AC110" i="106"/>
  <c r="AF110" i="106"/>
  <c r="AE118" i="106"/>
  <c r="AD118" i="106"/>
  <c r="AF118" i="106"/>
  <c r="AC118" i="106"/>
  <c r="AG118" i="106"/>
  <c r="AE22" i="106"/>
  <c r="AD22" i="106"/>
  <c r="AC22" i="106"/>
  <c r="AG22" i="106"/>
  <c r="AF22" i="106"/>
  <c r="AE62" i="106"/>
  <c r="AD62" i="106"/>
  <c r="AG62" i="106"/>
  <c r="AF62" i="106"/>
  <c r="AC62" i="106"/>
  <c r="AE70" i="106"/>
  <c r="AD70" i="106"/>
  <c r="AG70" i="106"/>
  <c r="AF70" i="106"/>
  <c r="AC70" i="106"/>
  <c r="AE78" i="106"/>
  <c r="AD78" i="106"/>
  <c r="AG78" i="106"/>
  <c r="AC78" i="106"/>
  <c r="AF78" i="106"/>
  <c r="AE86" i="106"/>
  <c r="AD86" i="106"/>
  <c r="AF86" i="106"/>
  <c r="AC86" i="106"/>
  <c r="AG86" i="106"/>
  <c r="AE94" i="106"/>
  <c r="AD94" i="106"/>
  <c r="AG94" i="106"/>
  <c r="AF94" i="106"/>
  <c r="AC94" i="106"/>
  <c r="AG103" i="106"/>
  <c r="AE103" i="106"/>
  <c r="AD103" i="106"/>
  <c r="AC103" i="106"/>
  <c r="AF103" i="106"/>
  <c r="AG111" i="106"/>
  <c r="AF111" i="106"/>
  <c r="AE111" i="106"/>
  <c r="AD111" i="106"/>
  <c r="AC111" i="106"/>
  <c r="AG119" i="106"/>
  <c r="AF119" i="106"/>
  <c r="AE119" i="106"/>
  <c r="AD119" i="106"/>
  <c r="AC119" i="106"/>
  <c r="AE6" i="106"/>
  <c r="AG6" i="106"/>
  <c r="AF6" i="106"/>
  <c r="AD6" i="106"/>
  <c r="AC6" i="106"/>
  <c r="AE54" i="106"/>
  <c r="AD54" i="106"/>
  <c r="AF54" i="106"/>
  <c r="AC54" i="106"/>
  <c r="AG54" i="106"/>
  <c r="AF7" i="106"/>
  <c r="AE7" i="106"/>
  <c r="AD7" i="106"/>
  <c r="AC7" i="106"/>
  <c r="AG7" i="106"/>
  <c r="AG15" i="106"/>
  <c r="AF15" i="106"/>
  <c r="AC15" i="106"/>
  <c r="AE15" i="106"/>
  <c r="AD15" i="106"/>
  <c r="AG23" i="106"/>
  <c r="AD23" i="106"/>
  <c r="AC23" i="106"/>
  <c r="AE23" i="106"/>
  <c r="AF23" i="106"/>
  <c r="AG31" i="106"/>
  <c r="AF31" i="106"/>
  <c r="AE31" i="106"/>
  <c r="AD31" i="106"/>
  <c r="AC31" i="106"/>
  <c r="AG39" i="106"/>
  <c r="AD39" i="106"/>
  <c r="AC39" i="106"/>
  <c r="AF39" i="106"/>
  <c r="AE39" i="106"/>
  <c r="AG47" i="106"/>
  <c r="AF47" i="106"/>
  <c r="AE47" i="106"/>
  <c r="AC47" i="106"/>
  <c r="AD47" i="106"/>
  <c r="AG55" i="106"/>
  <c r="AE55" i="106"/>
  <c r="AD55" i="106"/>
  <c r="AC55" i="106"/>
  <c r="AF55" i="106"/>
  <c r="AG63" i="106"/>
  <c r="AC63" i="106"/>
  <c r="AF63" i="106"/>
  <c r="AE63" i="106"/>
  <c r="AD63" i="106"/>
  <c r="AG71" i="106"/>
  <c r="AE71" i="106"/>
  <c r="AD71" i="106"/>
  <c r="AC71" i="106"/>
  <c r="AF71" i="106"/>
  <c r="AG79" i="106"/>
  <c r="AF79" i="106"/>
  <c r="AE79" i="106"/>
  <c r="AD79" i="106"/>
  <c r="AC79" i="106"/>
  <c r="AG87" i="106"/>
  <c r="AF87" i="106"/>
  <c r="AE87" i="106"/>
  <c r="AD87" i="106"/>
  <c r="AC87" i="106"/>
  <c r="AG95" i="106"/>
  <c r="AC95" i="106"/>
  <c r="AF95" i="106"/>
  <c r="AE95" i="106"/>
  <c r="AD95" i="106"/>
  <c r="AC104" i="106"/>
  <c r="AG104" i="106"/>
  <c r="AF104" i="106"/>
  <c r="AE104" i="106"/>
  <c r="AD104" i="106"/>
  <c r="AC112" i="106"/>
  <c r="AD112" i="106"/>
  <c r="AG112" i="106"/>
  <c r="AF112" i="106"/>
  <c r="AE112" i="106"/>
  <c r="AC120" i="106"/>
  <c r="AF120" i="106"/>
  <c r="AE120" i="106"/>
  <c r="AD120" i="106"/>
  <c r="AG120" i="106"/>
  <c r="AG98" i="106"/>
  <c r="AF98" i="106"/>
  <c r="AE98" i="106"/>
  <c r="AD98" i="106"/>
  <c r="AC98" i="106"/>
  <c r="AE30" i="106"/>
  <c r="AD30" i="106"/>
  <c r="AG30" i="106"/>
  <c r="AF30" i="106"/>
  <c r="AC30" i="106"/>
  <c r="AE38" i="106"/>
  <c r="AD38" i="106"/>
  <c r="AC38" i="106"/>
  <c r="AG38" i="106"/>
  <c r="AF38" i="106"/>
  <c r="AC8" i="106"/>
  <c r="AF8" i="106"/>
  <c r="AE8" i="106"/>
  <c r="AG8" i="106"/>
  <c r="AD8" i="106"/>
  <c r="AC16" i="106"/>
  <c r="AG16" i="106"/>
  <c r="AE16" i="106"/>
  <c r="AD16" i="106"/>
  <c r="AF16" i="106"/>
  <c r="AC24" i="106"/>
  <c r="AE24" i="106"/>
  <c r="AD24" i="106"/>
  <c r="AG24" i="106"/>
  <c r="AF24" i="106"/>
  <c r="AC32" i="106"/>
  <c r="AG32" i="106"/>
  <c r="AF32" i="106"/>
  <c r="AE32" i="106"/>
  <c r="AD32" i="106"/>
  <c r="AC40" i="106"/>
  <c r="AE40" i="106"/>
  <c r="AD40" i="106"/>
  <c r="AF40" i="106"/>
  <c r="AG40" i="106"/>
  <c r="AC48" i="106"/>
  <c r="AD48" i="106"/>
  <c r="AG48" i="106"/>
  <c r="AF48" i="106"/>
  <c r="AE48" i="106"/>
  <c r="AC56" i="106"/>
  <c r="AF56" i="106"/>
  <c r="AE56" i="106"/>
  <c r="AD56" i="106"/>
  <c r="AG56" i="106"/>
  <c r="AC64" i="106"/>
  <c r="AG64" i="106"/>
  <c r="AF64" i="106"/>
  <c r="AD64" i="106"/>
  <c r="AE64" i="106"/>
  <c r="AC72" i="106"/>
  <c r="AG72" i="106"/>
  <c r="AF72" i="106"/>
  <c r="AE72" i="106"/>
  <c r="AD72" i="106"/>
  <c r="AC80" i="106"/>
  <c r="AD80" i="106"/>
  <c r="AG80" i="106"/>
  <c r="AF80" i="106"/>
  <c r="AE80" i="106"/>
  <c r="AC88" i="106"/>
  <c r="AF88" i="106"/>
  <c r="AE88" i="106"/>
  <c r="AD88" i="106"/>
  <c r="AG88" i="106"/>
  <c r="AC96" i="106"/>
  <c r="AG96" i="106"/>
  <c r="AF96" i="106"/>
  <c r="AE96" i="106"/>
  <c r="AD96" i="106"/>
  <c r="AF105" i="106"/>
  <c r="AE105" i="106"/>
  <c r="AG105" i="106"/>
  <c r="AD105" i="106"/>
  <c r="AC105" i="106"/>
  <c r="AF113" i="106"/>
  <c r="AE113" i="106"/>
  <c r="AG113" i="106"/>
  <c r="AD113" i="106"/>
  <c r="AC113" i="106"/>
  <c r="AF121" i="106"/>
  <c r="AE121" i="106"/>
  <c r="AG121" i="106"/>
  <c r="AD121" i="106"/>
  <c r="AC121" i="106"/>
  <c r="AE14" i="106"/>
  <c r="AC14" i="106"/>
  <c r="AG14" i="106"/>
  <c r="AF14" i="106"/>
  <c r="AD14" i="106"/>
  <c r="AE46" i="106"/>
  <c r="AD46" i="106"/>
  <c r="AG46" i="106"/>
  <c r="AF46" i="106"/>
  <c r="AC46" i="106"/>
  <c r="AF9" i="106"/>
  <c r="AE9" i="106"/>
  <c r="AG9" i="106"/>
  <c r="AD9" i="106"/>
  <c r="AC9" i="106"/>
  <c r="AF17" i="106"/>
  <c r="AE17" i="106"/>
  <c r="AG17" i="106"/>
  <c r="AD17" i="106"/>
  <c r="AC17" i="106"/>
  <c r="AF25" i="106"/>
  <c r="AE25" i="106"/>
  <c r="AD25" i="106"/>
  <c r="AG25" i="106"/>
  <c r="AC25" i="106"/>
  <c r="AF33" i="106"/>
  <c r="AE33" i="106"/>
  <c r="AD33" i="106"/>
  <c r="AC33" i="106"/>
  <c r="AG33" i="106"/>
  <c r="AF41" i="106"/>
  <c r="AE41" i="106"/>
  <c r="AD41" i="106"/>
  <c r="AC41" i="106"/>
  <c r="AG41" i="106"/>
  <c r="AF49" i="106"/>
  <c r="AE49" i="106"/>
  <c r="AG49" i="106"/>
  <c r="AC49" i="106"/>
  <c r="AD49" i="106"/>
  <c r="AF57" i="106"/>
  <c r="AE57" i="106"/>
  <c r="AG57" i="106"/>
  <c r="AD57" i="106"/>
  <c r="AC57" i="106"/>
  <c r="AF65" i="106"/>
  <c r="AE65" i="106"/>
  <c r="AC65" i="106"/>
  <c r="AG65" i="106"/>
  <c r="AD65" i="106"/>
  <c r="AF73" i="106"/>
  <c r="AE73" i="106"/>
  <c r="AG73" i="106"/>
  <c r="AD73" i="106"/>
  <c r="AC73" i="106"/>
  <c r="AF81" i="106"/>
  <c r="AE81" i="106"/>
  <c r="AG81" i="106"/>
  <c r="AD81" i="106"/>
  <c r="AC81" i="106"/>
  <c r="AF89" i="106"/>
  <c r="AE89" i="106"/>
  <c r="AG89" i="106"/>
  <c r="AD89" i="106"/>
  <c r="AC89" i="106"/>
  <c r="AF97" i="106"/>
  <c r="AE97" i="106"/>
  <c r="AC97" i="106"/>
  <c r="AG97" i="106"/>
  <c r="AD97" i="106"/>
  <c r="AG106" i="106"/>
  <c r="AF106" i="106"/>
  <c r="AE106" i="106"/>
  <c r="AD106" i="106"/>
  <c r="AC106" i="106"/>
  <c r="AD114" i="106"/>
  <c r="AC114" i="106"/>
  <c r="AG114" i="106"/>
  <c r="AF114" i="106"/>
  <c r="AE114" i="106"/>
  <c r="AF122" i="106"/>
  <c r="AE122" i="106"/>
  <c r="AD122" i="106"/>
  <c r="AC122" i="106"/>
  <c r="AG122" i="106"/>
  <c r="AE10" i="106"/>
  <c r="AD10" i="106"/>
  <c r="AF10" i="106"/>
  <c r="AC10" i="106"/>
  <c r="AG10" i="106"/>
  <c r="AC18" i="106"/>
  <c r="AG18" i="106"/>
  <c r="AF18" i="106"/>
  <c r="AE18" i="106"/>
  <c r="AD18" i="106"/>
  <c r="AE26" i="106"/>
  <c r="AD26" i="106"/>
  <c r="AF26" i="106"/>
  <c r="AC26" i="106"/>
  <c r="AG26" i="106"/>
  <c r="AG34" i="106"/>
  <c r="AF34" i="106"/>
  <c r="AC34" i="106"/>
  <c r="AE34" i="106"/>
  <c r="AD34" i="106"/>
  <c r="AE42" i="106"/>
  <c r="AG42" i="106"/>
  <c r="AF42" i="106"/>
  <c r="AD42" i="106"/>
  <c r="AC42" i="106"/>
  <c r="AD50" i="106"/>
  <c r="AC50" i="106"/>
  <c r="AG50" i="106"/>
  <c r="AF50" i="106"/>
  <c r="AE50" i="106"/>
  <c r="AF58" i="106"/>
  <c r="AE58" i="106"/>
  <c r="AD58" i="106"/>
  <c r="AG58" i="106"/>
  <c r="AC58" i="106"/>
  <c r="AG66" i="106"/>
  <c r="AF66" i="106"/>
  <c r="AE66" i="106"/>
  <c r="AD66" i="106"/>
  <c r="AC66" i="106"/>
  <c r="AG74" i="106"/>
  <c r="AF74" i="106"/>
  <c r="AE74" i="106"/>
  <c r="AD74" i="106"/>
  <c r="AC74" i="106"/>
  <c r="AD82" i="106"/>
  <c r="AC82" i="106"/>
  <c r="AG82" i="106"/>
  <c r="AF82" i="106"/>
  <c r="AE82" i="106"/>
  <c r="AF90" i="106"/>
  <c r="AE90" i="106"/>
  <c r="AD90" i="106"/>
  <c r="AC90" i="106"/>
  <c r="AG90" i="106"/>
  <c r="AD99" i="106"/>
  <c r="AC99" i="106"/>
  <c r="AE99" i="106"/>
  <c r="AG99" i="106"/>
  <c r="AF99" i="106"/>
  <c r="AD107" i="106"/>
  <c r="AC107" i="106"/>
  <c r="AG107" i="106"/>
  <c r="AF107" i="106"/>
  <c r="AE107" i="106"/>
  <c r="AD115" i="106"/>
  <c r="AC115" i="106"/>
  <c r="AG115" i="106"/>
  <c r="AF115" i="106"/>
  <c r="AE115" i="106"/>
  <c r="AD123" i="106"/>
  <c r="AC123" i="106"/>
  <c r="AG123" i="106"/>
  <c r="AF123" i="106"/>
  <c r="AE123" i="106"/>
  <c r="AD11" i="106"/>
  <c r="AE11" i="106"/>
  <c r="AG11" i="106"/>
  <c r="AF11" i="106"/>
  <c r="AC11" i="106"/>
  <c r="AD19" i="106"/>
  <c r="AC19" i="106"/>
  <c r="AG19" i="106"/>
  <c r="AF19" i="106"/>
  <c r="AE19" i="106"/>
  <c r="AD27" i="106"/>
  <c r="AC27" i="106"/>
  <c r="AF27" i="106"/>
  <c r="AG27" i="106"/>
  <c r="AE27" i="106"/>
  <c r="AD35" i="106"/>
  <c r="AC35" i="106"/>
  <c r="AG35" i="106"/>
  <c r="AE35" i="106"/>
  <c r="AF35" i="106"/>
  <c r="AD43" i="106"/>
  <c r="AC43" i="106"/>
  <c r="AF43" i="106"/>
  <c r="AE43" i="106"/>
  <c r="AG43" i="106"/>
  <c r="AD51" i="106"/>
  <c r="AC51" i="106"/>
  <c r="AG51" i="106"/>
  <c r="AE51" i="106"/>
  <c r="AF51" i="106"/>
  <c r="AD59" i="106"/>
  <c r="AC59" i="106"/>
  <c r="AG59" i="106"/>
  <c r="AF59" i="106"/>
  <c r="AE59" i="106"/>
  <c r="AD67" i="106"/>
  <c r="AC67" i="106"/>
  <c r="AE67" i="106"/>
  <c r="AF67" i="106"/>
  <c r="AG67" i="106"/>
  <c r="AD75" i="106"/>
  <c r="AC75" i="106"/>
  <c r="AG75" i="106"/>
  <c r="AF75" i="106"/>
  <c r="AE75" i="106"/>
  <c r="AD83" i="106"/>
  <c r="AC83" i="106"/>
  <c r="AG83" i="106"/>
  <c r="AF83" i="106"/>
  <c r="AE83" i="106"/>
  <c r="AD91" i="106"/>
  <c r="AC91" i="106"/>
  <c r="AG91" i="106"/>
  <c r="AF91" i="106"/>
  <c r="AE91" i="106"/>
  <c r="AG100" i="106"/>
  <c r="AF100" i="106"/>
  <c r="AE100" i="106"/>
  <c r="AD100" i="106"/>
  <c r="AC100" i="106"/>
  <c r="AG108" i="106"/>
  <c r="AF108" i="106"/>
  <c r="AE108" i="106"/>
  <c r="AD108" i="106"/>
  <c r="AC108" i="106"/>
  <c r="AG116" i="106"/>
  <c r="AF116" i="106"/>
  <c r="AD116" i="106"/>
  <c r="AC116" i="106"/>
  <c r="AE116" i="106"/>
  <c r="AG124" i="106"/>
  <c r="AF124" i="106"/>
  <c r="AE124" i="106"/>
  <c r="AD124" i="106"/>
  <c r="AC124" i="106"/>
  <c r="M133" i="27"/>
  <c r="M10" i="27"/>
  <c r="M103" i="27"/>
  <c r="M56" i="27"/>
  <c r="M145" i="27"/>
  <c r="M119" i="27"/>
  <c r="M118" i="27"/>
  <c r="M28" i="27"/>
  <c r="M105" i="27"/>
  <c r="M72" i="27"/>
  <c r="M38" i="27"/>
  <c r="M47" i="27"/>
  <c r="M92" i="27"/>
  <c r="M3" i="27"/>
  <c r="M19" i="27"/>
  <c r="M40" i="27"/>
  <c r="M87" i="27"/>
  <c r="M60" i="27"/>
  <c r="M49" i="27"/>
  <c r="M143" i="27"/>
  <c r="M129" i="27"/>
  <c r="D20" i="70"/>
  <c r="D53" i="68"/>
  <c r="E53" i="68" s="1"/>
  <c r="O53" i="68" s="1"/>
  <c r="AI135" i="106"/>
  <c r="B138" i="106"/>
  <c r="F138" i="106" s="1"/>
  <c r="AI136" i="106"/>
  <c r="M26" i="27"/>
  <c r="M48" i="27"/>
  <c r="M146" i="27"/>
  <c r="AI126" i="106"/>
  <c r="AI23" i="106"/>
  <c r="AI86" i="106"/>
  <c r="C10" i="128"/>
  <c r="AI89" i="106"/>
  <c r="AI116" i="106"/>
  <c r="AI93" i="106"/>
  <c r="AI118" i="106"/>
  <c r="AI66" i="106"/>
  <c r="AI67" i="106"/>
  <c r="AI121" i="106"/>
  <c r="AI48" i="106"/>
  <c r="AI99" i="106"/>
  <c r="AI27" i="106"/>
  <c r="AI75" i="106"/>
  <c r="AI28" i="106"/>
  <c r="AI8" i="106"/>
  <c r="AI56" i="106"/>
  <c r="AI81" i="106"/>
  <c r="AI109" i="106"/>
  <c r="AI120" i="106"/>
  <c r="AI62" i="106"/>
  <c r="AI40" i="106"/>
  <c r="AI64" i="106"/>
  <c r="M14" i="27"/>
  <c r="B107" i="128"/>
  <c r="B121" i="128"/>
  <c r="B20" i="115"/>
  <c r="B131" i="115"/>
  <c r="C8" i="128"/>
  <c r="B133" i="128"/>
  <c r="C134" i="128"/>
  <c r="B130" i="128"/>
  <c r="C132" i="128"/>
  <c r="C61" i="128"/>
  <c r="AI6" i="106"/>
  <c r="B5" i="128"/>
  <c r="C99" i="128"/>
  <c r="B132" i="128"/>
  <c r="C29" i="128"/>
  <c r="B8" i="128"/>
  <c r="B7" i="115"/>
  <c r="B136" i="128"/>
  <c r="B21" i="128"/>
  <c r="B134" i="128"/>
  <c r="B39" i="128"/>
  <c r="C131" i="128"/>
  <c r="B45" i="128"/>
  <c r="C121" i="128"/>
  <c r="B135" i="128"/>
  <c r="B127" i="115"/>
  <c r="B131" i="128"/>
  <c r="DB5" i="92"/>
  <c r="AM5" i="92"/>
  <c r="C74" i="128"/>
  <c r="AI83" i="106"/>
  <c r="B28" i="128"/>
  <c r="AR5" i="92"/>
  <c r="B132" i="115"/>
  <c r="AI24" i="106"/>
  <c r="R5" i="92"/>
  <c r="B44" i="115"/>
  <c r="AI133" i="106"/>
  <c r="B135" i="115"/>
  <c r="AI22" i="106"/>
  <c r="DC5" i="92"/>
  <c r="DH5" i="92"/>
  <c r="BK5" i="92"/>
  <c r="DT5" i="92"/>
  <c r="CF5" i="92"/>
  <c r="CO5" i="92"/>
  <c r="DP5" i="92"/>
  <c r="EO5" i="92"/>
  <c r="BM5" i="92"/>
  <c r="FE5" i="92"/>
  <c r="DE5" i="92"/>
  <c r="DR5" i="92"/>
  <c r="EW5" i="92"/>
  <c r="BR5" i="92"/>
  <c r="GH5" i="92"/>
  <c r="FJ5" i="92"/>
  <c r="EX5" i="92"/>
  <c r="GP5" i="92"/>
  <c r="BC5" i="92"/>
  <c r="BS5" i="92"/>
  <c r="BG5" i="92"/>
  <c r="CX5" i="92"/>
  <c r="BW5" i="92"/>
  <c r="BV5" i="92"/>
  <c r="DO5" i="92"/>
  <c r="DW5" i="92"/>
  <c r="EM5" i="92"/>
  <c r="GE5" i="92"/>
  <c r="CZ5" i="92"/>
  <c r="B89" i="115"/>
  <c r="C136" i="128"/>
  <c r="B134" i="115"/>
  <c r="B129" i="115"/>
  <c r="B133" i="115"/>
  <c r="AI128" i="106"/>
  <c r="DL5" i="92"/>
  <c r="FN5" i="92"/>
  <c r="C45" i="128"/>
  <c r="AI115" i="106"/>
  <c r="B122" i="128"/>
  <c r="EF5" i="92"/>
  <c r="AV5" i="92"/>
  <c r="C129" i="128"/>
  <c r="B128" i="128"/>
  <c r="B73" i="115"/>
  <c r="B89" i="128"/>
  <c r="BQ5" i="92"/>
  <c r="Z5" i="92"/>
  <c r="BU5" i="92"/>
  <c r="AD5" i="92"/>
  <c r="B128" i="115"/>
  <c r="B41" i="128"/>
  <c r="B129" i="128"/>
  <c r="CC5" i="92"/>
  <c r="AL5" i="92"/>
  <c r="B66" i="128"/>
  <c r="CG5" i="92"/>
  <c r="C128" i="128"/>
  <c r="AI85" i="106"/>
  <c r="AY5" i="92"/>
  <c r="CS5" i="92"/>
  <c r="AI12" i="106"/>
  <c r="AI82" i="106"/>
  <c r="AI103" i="106"/>
  <c r="AI63" i="106"/>
  <c r="AI105" i="106"/>
  <c r="B36" i="115"/>
  <c r="AI30" i="106"/>
  <c r="C28" i="128"/>
  <c r="AI70" i="106"/>
  <c r="C34" i="128"/>
  <c r="C130" i="128"/>
  <c r="AI59" i="106"/>
  <c r="C135" i="128"/>
  <c r="C19" i="128"/>
  <c r="EA5" i="92"/>
  <c r="DM5" i="92"/>
  <c r="V5" i="92"/>
  <c r="AI31" i="106"/>
  <c r="B130" i="115"/>
  <c r="B111" i="115"/>
  <c r="B123" i="128"/>
  <c r="B70" i="128"/>
  <c r="B74" i="128"/>
  <c r="BT5" i="92"/>
  <c r="FA5" i="92"/>
  <c r="AH5" i="92"/>
  <c r="AI51" i="106"/>
  <c r="B56" i="115"/>
  <c r="CJ5" i="92"/>
  <c r="FM5" i="92"/>
  <c r="AT5" i="92"/>
  <c r="B27" i="115"/>
  <c r="B69" i="115"/>
  <c r="B122" i="115"/>
  <c r="AI87" i="106"/>
  <c r="B97" i="128"/>
  <c r="AI72" i="106"/>
  <c r="CN5" i="92"/>
  <c r="FF5" i="92"/>
  <c r="Y5" i="92"/>
  <c r="AI49" i="106"/>
  <c r="C133" i="128"/>
  <c r="C102" i="128"/>
  <c r="C41" i="128"/>
  <c r="AI88" i="106"/>
  <c r="CR5" i="92"/>
  <c r="DV5" i="92"/>
  <c r="AS5" i="92"/>
  <c r="C87" i="128"/>
  <c r="C125" i="128"/>
  <c r="CV5" i="92"/>
  <c r="FB5" i="92"/>
  <c r="B40" i="115"/>
  <c r="AI37" i="106"/>
  <c r="AI26" i="106"/>
  <c r="AI46" i="106"/>
  <c r="B18" i="128"/>
  <c r="DD5" i="92"/>
  <c r="BF5" i="92"/>
  <c r="B94" i="128"/>
  <c r="C32" i="128"/>
  <c r="C59" i="128"/>
  <c r="AI111" i="106"/>
  <c r="B123" i="115"/>
  <c r="C13" i="128"/>
  <c r="AI78" i="106"/>
  <c r="AI16" i="106"/>
  <c r="C93" i="128"/>
  <c r="AI15" i="106"/>
  <c r="AI65" i="106"/>
  <c r="B8" i="115"/>
  <c r="EI5" i="92"/>
  <c r="DX5" i="92"/>
  <c r="FI5" i="92"/>
  <c r="EH5" i="92"/>
  <c r="B66" i="115"/>
  <c r="B115" i="115"/>
  <c r="EQ5" i="92"/>
  <c r="ER5" i="92"/>
  <c r="FU5" i="92"/>
  <c r="CH5" i="92"/>
  <c r="M74" i="27"/>
  <c r="AI25" i="106"/>
  <c r="B41" i="115"/>
  <c r="M33" i="68"/>
  <c r="EU5" i="92"/>
  <c r="EZ5" i="92"/>
  <c r="FY5" i="92"/>
  <c r="DN5" i="92"/>
  <c r="AI32" i="106"/>
  <c r="C57" i="128"/>
  <c r="EY5" i="92"/>
  <c r="GJ5" i="92"/>
  <c r="GG5" i="92"/>
  <c r="C97" i="128"/>
  <c r="B53" i="128"/>
  <c r="B64" i="128"/>
  <c r="C31" i="128"/>
  <c r="B60" i="128"/>
  <c r="M172" i="27"/>
  <c r="FC5" i="92"/>
  <c r="GR5" i="92"/>
  <c r="GK5" i="92"/>
  <c r="AU5" i="92"/>
  <c r="M125" i="27"/>
  <c r="B112" i="115"/>
  <c r="B25" i="115"/>
  <c r="B87" i="115"/>
  <c r="AI132" i="106"/>
  <c r="AI96" i="106"/>
  <c r="AI137" i="106"/>
  <c r="B77" i="115"/>
  <c r="B137" i="106"/>
  <c r="D137" i="106" s="1"/>
  <c r="B101" i="128"/>
  <c r="C127" i="128"/>
  <c r="B110" i="128"/>
  <c r="FG5" i="92"/>
  <c r="H5" i="92"/>
  <c r="AX5" i="92"/>
  <c r="P5" i="92"/>
  <c r="M15" i="27"/>
  <c r="C92" i="128"/>
  <c r="C21" i="128"/>
  <c r="B34" i="115"/>
  <c r="C58" i="128"/>
  <c r="C80" i="128"/>
  <c r="B53" i="115"/>
  <c r="B73" i="128"/>
  <c r="C9" i="128"/>
  <c r="B13" i="128"/>
  <c r="FK5" i="92"/>
  <c r="AW5" i="92"/>
  <c r="BN5" i="92"/>
  <c r="X5" i="92"/>
  <c r="M165" i="27"/>
  <c r="B17" i="115"/>
  <c r="M57" i="27"/>
  <c r="B26" i="128"/>
  <c r="C106" i="128"/>
  <c r="B51" i="128"/>
  <c r="FO5" i="92"/>
  <c r="BA5" i="92"/>
  <c r="CT5" i="92"/>
  <c r="AB5" i="92"/>
  <c r="M113" i="27"/>
  <c r="AI35" i="106"/>
  <c r="AI33" i="106"/>
  <c r="B135" i="106"/>
  <c r="H135" i="106" s="1"/>
  <c r="AI119" i="106"/>
  <c r="FS5" i="92"/>
  <c r="BE5" i="92"/>
  <c r="DJ5" i="92"/>
  <c r="AJ5" i="92"/>
  <c r="M124" i="27"/>
  <c r="C108" i="128"/>
  <c r="B96" i="115"/>
  <c r="B127" i="128"/>
  <c r="C49" i="128"/>
  <c r="C66" i="128"/>
  <c r="GA5" i="92"/>
  <c r="BI5" i="92"/>
  <c r="EP5" i="92"/>
  <c r="AN5" i="92"/>
  <c r="B83" i="128"/>
  <c r="C70" i="128"/>
  <c r="B38" i="128"/>
  <c r="B102" i="128"/>
  <c r="B22" i="128"/>
  <c r="C94" i="128"/>
  <c r="AI60" i="106"/>
  <c r="B104" i="128"/>
  <c r="C69" i="128"/>
  <c r="B49" i="128"/>
  <c r="B56" i="128"/>
  <c r="AI10" i="106"/>
  <c r="C12" i="128"/>
  <c r="B33" i="115"/>
  <c r="M27" i="68"/>
  <c r="B54" i="128"/>
  <c r="AI92" i="106"/>
  <c r="B84" i="128"/>
  <c r="B100" i="128"/>
  <c r="AI95" i="106"/>
  <c r="B88" i="115"/>
  <c r="B24" i="128"/>
  <c r="B59" i="128"/>
  <c r="AI53" i="106"/>
  <c r="B38" i="115"/>
  <c r="AI47" i="106"/>
  <c r="BO5" i="92"/>
  <c r="FW5" i="92"/>
  <c r="EN5" i="92"/>
  <c r="DA5" i="92"/>
  <c r="DZ5" i="92"/>
  <c r="BB5" i="92"/>
  <c r="AP5" i="92"/>
  <c r="AI55" i="106"/>
  <c r="B114" i="128"/>
  <c r="C39" i="128"/>
  <c r="B82" i="128"/>
  <c r="C101" i="128"/>
  <c r="AI91" i="106"/>
  <c r="B59" i="115"/>
  <c r="C107" i="128"/>
  <c r="AI41" i="106"/>
  <c r="B82" i="115"/>
  <c r="AI77" i="106"/>
  <c r="CA5" i="92"/>
  <c r="GI5" i="92"/>
  <c r="FD5" i="92"/>
  <c r="DQ5" i="92"/>
  <c r="FV5" i="92"/>
  <c r="ET5" i="92"/>
  <c r="AO5" i="92"/>
  <c r="B71" i="115"/>
  <c r="C64" i="128"/>
  <c r="AI107" i="106"/>
  <c r="B25" i="128"/>
  <c r="C48" i="128"/>
  <c r="B90" i="128"/>
  <c r="B9" i="128"/>
  <c r="B52" i="128"/>
  <c r="B93" i="128"/>
  <c r="B126" i="115"/>
  <c r="C126" i="128"/>
  <c r="C88" i="128"/>
  <c r="AI84" i="106"/>
  <c r="C116" i="128"/>
  <c r="B116" i="128"/>
  <c r="C7" i="128"/>
  <c r="AI110" i="106"/>
  <c r="B120" i="128"/>
  <c r="CE5" i="92"/>
  <c r="GQ5" i="92"/>
  <c r="FL5" i="92"/>
  <c r="DU5" i="92"/>
  <c r="GL5" i="92"/>
  <c r="FZ5" i="92"/>
  <c r="B80" i="128"/>
  <c r="AI90" i="106"/>
  <c r="B14" i="128"/>
  <c r="AI44" i="106"/>
  <c r="B40" i="128"/>
  <c r="C90" i="128"/>
  <c r="B65" i="128"/>
  <c r="B63" i="128"/>
  <c r="B111" i="128"/>
  <c r="B98" i="115"/>
  <c r="B63" i="115"/>
  <c r="B93" i="115"/>
  <c r="CI5" i="92"/>
  <c r="EB5" i="92"/>
  <c r="FP5" i="92"/>
  <c r="DY5" i="92"/>
  <c r="BJ5" i="92"/>
  <c r="S5" i="92"/>
  <c r="Q5" i="92"/>
  <c r="B72" i="128"/>
  <c r="B124" i="128"/>
  <c r="AI61" i="106"/>
  <c r="AI124" i="106"/>
  <c r="AI112" i="106"/>
  <c r="AI79" i="106"/>
  <c r="B30" i="128"/>
  <c r="B27" i="128"/>
  <c r="B86" i="128"/>
  <c r="B11" i="128"/>
  <c r="C14" i="128"/>
  <c r="C83" i="128"/>
  <c r="AI130" i="106"/>
  <c r="CM5" i="92"/>
  <c r="BD5" i="92"/>
  <c r="FX5" i="92"/>
  <c r="EC5" i="92"/>
  <c r="BZ5" i="92"/>
  <c r="W5" i="92"/>
  <c r="N5" i="92"/>
  <c r="B18" i="115"/>
  <c r="B35" i="128"/>
  <c r="B16" i="115"/>
  <c r="C81" i="128"/>
  <c r="B120" i="115"/>
  <c r="AI42" i="106"/>
  <c r="C37" i="128"/>
  <c r="AI94" i="106"/>
  <c r="C68" i="128"/>
  <c r="B115" i="128"/>
  <c r="B76" i="128"/>
  <c r="AI127" i="106"/>
  <c r="CQ5" i="92"/>
  <c r="BH5" i="92"/>
  <c r="GB5" i="92"/>
  <c r="EG5" i="92"/>
  <c r="CP5" i="92"/>
  <c r="AA5" i="92"/>
  <c r="U5" i="92"/>
  <c r="B10" i="128"/>
  <c r="C104" i="128"/>
  <c r="B125" i="128"/>
  <c r="AI80" i="106"/>
  <c r="B103" i="128"/>
  <c r="B20" i="128"/>
  <c r="B126" i="128"/>
  <c r="B83" i="115"/>
  <c r="AI125" i="106"/>
  <c r="C26" i="128"/>
  <c r="AI131" i="106"/>
  <c r="AI123" i="106"/>
  <c r="CY5" i="92"/>
  <c r="BP5" i="92"/>
  <c r="GF5" i="92"/>
  <c r="EK5" i="92"/>
  <c r="DF5" i="92"/>
  <c r="AI5" i="92"/>
  <c r="B105" i="128"/>
  <c r="B44" i="128"/>
  <c r="B77" i="128"/>
  <c r="C60" i="128"/>
  <c r="C55" i="128"/>
  <c r="B50" i="128"/>
  <c r="AI39" i="106"/>
  <c r="B67" i="115"/>
  <c r="B57" i="128"/>
  <c r="AI74" i="106"/>
  <c r="AI134" i="106"/>
  <c r="AI108" i="106"/>
  <c r="AI76" i="106"/>
  <c r="DK5" i="92"/>
  <c r="CB5" i="92"/>
  <c r="GN5" i="92"/>
  <c r="ES5" i="92"/>
  <c r="EL5" i="92"/>
  <c r="M138" i="27"/>
  <c r="M61" i="27"/>
  <c r="B117" i="115"/>
  <c r="M48" i="68"/>
  <c r="M107" i="68"/>
  <c r="AI38" i="106"/>
  <c r="M5" i="27"/>
  <c r="M102" i="27"/>
  <c r="M68" i="27"/>
  <c r="M44" i="27"/>
  <c r="M116" i="27"/>
  <c r="M120" i="27"/>
  <c r="M66" i="27"/>
  <c r="M12" i="27"/>
  <c r="M147" i="27"/>
  <c r="M170" i="27"/>
  <c r="M111" i="27"/>
  <c r="M109" i="27"/>
  <c r="M108" i="27"/>
  <c r="M93" i="27"/>
  <c r="M13" i="27"/>
  <c r="M158" i="27"/>
  <c r="M55" i="27"/>
  <c r="M121" i="27"/>
  <c r="M156" i="27"/>
  <c r="M154" i="27"/>
  <c r="M54" i="27"/>
  <c r="M112" i="27"/>
  <c r="M100" i="27"/>
  <c r="M168" i="27"/>
  <c r="M25" i="27"/>
  <c r="M97" i="27"/>
  <c r="M99" i="27"/>
  <c r="M51" i="27"/>
  <c r="M137" i="27"/>
  <c r="M101" i="27"/>
  <c r="M151" i="27"/>
  <c r="M63" i="27"/>
  <c r="M62" i="27"/>
  <c r="M33" i="27"/>
  <c r="M90" i="27"/>
  <c r="M22" i="27"/>
  <c r="M18" i="27"/>
  <c r="M141" i="27"/>
  <c r="M32" i="27"/>
  <c r="M29" i="27"/>
  <c r="M85" i="27"/>
  <c r="M128" i="27"/>
  <c r="M148" i="27"/>
  <c r="M166" i="27"/>
  <c r="M9" i="27"/>
  <c r="M126" i="27"/>
  <c r="M94" i="27"/>
  <c r="M64" i="27"/>
  <c r="M131" i="27"/>
  <c r="M84" i="27"/>
  <c r="M4" i="27"/>
  <c r="M81" i="27"/>
  <c r="M130" i="27"/>
  <c r="M6" i="27"/>
  <c r="M115" i="27"/>
  <c r="M149" i="27"/>
  <c r="M41" i="27"/>
  <c r="M160" i="27"/>
  <c r="M82" i="27"/>
  <c r="M169" i="27"/>
  <c r="M104" i="27"/>
  <c r="M136" i="27"/>
  <c r="M161" i="27"/>
  <c r="M59" i="27"/>
  <c r="M96" i="27"/>
  <c r="M70" i="27"/>
  <c r="M150" i="27"/>
  <c r="M153" i="27"/>
  <c r="M88" i="27"/>
  <c r="M86" i="27"/>
  <c r="M159" i="27"/>
  <c r="M71" i="27"/>
  <c r="M155" i="27"/>
  <c r="M107" i="27"/>
  <c r="M35" i="27"/>
  <c r="M16" i="27"/>
  <c r="M122" i="27"/>
  <c r="M89" i="27"/>
  <c r="M91" i="27"/>
  <c r="B91" i="115"/>
  <c r="B47" i="115"/>
  <c r="B86" i="115"/>
  <c r="M152" i="27"/>
  <c r="M73" i="27"/>
  <c r="B95" i="115"/>
  <c r="B32" i="115"/>
  <c r="B39" i="115"/>
  <c r="M40" i="68"/>
  <c r="M99" i="68"/>
  <c r="B119" i="128"/>
  <c r="B67" i="128"/>
  <c r="C73" i="128"/>
  <c r="C43" i="128"/>
  <c r="C44" i="128"/>
  <c r="C6" i="128"/>
  <c r="C72" i="128"/>
  <c r="C110" i="128"/>
  <c r="C52" i="128"/>
  <c r="C5" i="128"/>
  <c r="C113" i="128"/>
  <c r="C25" i="128"/>
  <c r="C111" i="128"/>
  <c r="C50" i="128"/>
  <c r="C40" i="128"/>
  <c r="C79" i="128"/>
  <c r="C78" i="128"/>
  <c r="C27" i="128"/>
  <c r="C51" i="128"/>
  <c r="C84" i="128"/>
  <c r="C47" i="128"/>
  <c r="C122" i="128"/>
  <c r="C42" i="128"/>
  <c r="C15" i="128"/>
  <c r="C77" i="128"/>
  <c r="C65" i="128"/>
  <c r="M95" i="27"/>
  <c r="B45" i="115"/>
  <c r="B10" i="115"/>
  <c r="B22" i="115"/>
  <c r="B101" i="115"/>
  <c r="B6" i="115"/>
  <c r="B76" i="115"/>
  <c r="B104" i="115"/>
  <c r="C24" i="128"/>
  <c r="B14" i="115"/>
  <c r="B62" i="115"/>
  <c r="B65" i="115"/>
  <c r="B68" i="115"/>
  <c r="B119" i="115"/>
  <c r="B57" i="115"/>
  <c r="B50" i="115"/>
  <c r="B64" i="115"/>
  <c r="B124" i="115"/>
  <c r="B49" i="115"/>
  <c r="B4" i="115"/>
  <c r="B23" i="115"/>
  <c r="B46" i="115"/>
  <c r="B78" i="115"/>
  <c r="B109" i="115"/>
  <c r="M69" i="27"/>
  <c r="B99" i="115"/>
  <c r="B70" i="115"/>
  <c r="B51" i="115"/>
  <c r="B26" i="115"/>
  <c r="B106" i="115"/>
  <c r="B9" i="115"/>
  <c r="B110" i="115"/>
  <c r="AI9" i="106"/>
  <c r="AI45" i="106"/>
  <c r="B94" i="115"/>
  <c r="B103" i="115"/>
  <c r="B11" i="115"/>
  <c r="AI11" i="106"/>
  <c r="B61" i="128"/>
  <c r="B91" i="128"/>
  <c r="B16" i="128"/>
  <c r="C86" i="128"/>
  <c r="C30" i="128"/>
  <c r="C76" i="128"/>
  <c r="C11" i="128"/>
  <c r="C85" i="128"/>
  <c r="C98" i="128"/>
  <c r="C123" i="128"/>
  <c r="C117" i="128"/>
  <c r="C38" i="128"/>
  <c r="C109" i="128"/>
  <c r="C35" i="128"/>
  <c r="B118" i="115"/>
  <c r="B55" i="115"/>
  <c r="B121" i="115"/>
  <c r="B17" i="128"/>
  <c r="B113" i="128"/>
  <c r="B106" i="128"/>
  <c r="B99" i="128"/>
  <c r="B19" i="128"/>
  <c r="B55" i="128"/>
  <c r="B12" i="128"/>
  <c r="M41" i="68"/>
  <c r="C56" i="128"/>
  <c r="C115" i="128"/>
  <c r="C95" i="128"/>
  <c r="C54" i="128"/>
  <c r="C62" i="128"/>
  <c r="C23" i="128"/>
  <c r="C63" i="128"/>
  <c r="C124" i="128"/>
  <c r="C103" i="128"/>
  <c r="C36" i="128"/>
  <c r="M50" i="68"/>
  <c r="B48" i="115"/>
  <c r="C53" i="128"/>
  <c r="C100" i="128"/>
  <c r="AI43" i="106"/>
  <c r="C119" i="128"/>
  <c r="M173" i="27"/>
  <c r="AI69" i="106"/>
  <c r="B81" i="115"/>
  <c r="M12" i="68"/>
  <c r="AI68" i="106"/>
  <c r="B113" i="115"/>
  <c r="B80" i="115"/>
  <c r="AI117" i="106"/>
  <c r="B61" i="115"/>
  <c r="B102" i="115"/>
  <c r="B84" i="115"/>
  <c r="B97" i="115"/>
  <c r="B116" i="115"/>
  <c r="B75" i="115"/>
  <c r="AI13" i="106"/>
  <c r="AI50" i="106"/>
  <c r="B37" i="115"/>
  <c r="B114" i="115"/>
  <c r="B108" i="115"/>
  <c r="AI71" i="106"/>
  <c r="AI101" i="106"/>
  <c r="C105" i="128"/>
  <c r="C120" i="128"/>
  <c r="B90" i="115"/>
  <c r="B72" i="115"/>
  <c r="B42" i="115"/>
  <c r="B52" i="115"/>
  <c r="B43" i="115"/>
  <c r="B54" i="115"/>
  <c r="AI34" i="106"/>
  <c r="AI52" i="106"/>
  <c r="AI102" i="106"/>
  <c r="AI122" i="106"/>
  <c r="B71" i="128"/>
  <c r="B108" i="128"/>
  <c r="B6" i="128"/>
  <c r="B81" i="128"/>
  <c r="B33" i="128"/>
  <c r="C89" i="128"/>
  <c r="C16" i="128"/>
  <c r="C18" i="128"/>
  <c r="C20" i="128"/>
  <c r="B107" i="115"/>
  <c r="AI18" i="106"/>
  <c r="B29" i="115"/>
  <c r="C118" i="128"/>
  <c r="AI19" i="106"/>
  <c r="AI73" i="106"/>
  <c r="B13" i="115"/>
  <c r="B28" i="115"/>
  <c r="B74" i="115"/>
  <c r="AI20" i="106"/>
  <c r="AI36" i="106"/>
  <c r="AI54" i="106"/>
  <c r="B92" i="128"/>
  <c r="B68" i="128"/>
  <c r="B34" i="128"/>
  <c r="B75" i="128"/>
  <c r="B112" i="128"/>
  <c r="B96" i="128"/>
  <c r="B31" i="115"/>
  <c r="AI14" i="106"/>
  <c r="B118" i="128"/>
  <c r="B43" i="128"/>
  <c r="B60" i="115"/>
  <c r="B15" i="115"/>
  <c r="B19" i="115"/>
  <c r="AI21" i="106"/>
  <c r="B23" i="128"/>
  <c r="B69" i="128"/>
  <c r="C112" i="128"/>
  <c r="C96" i="128"/>
  <c r="M8" i="68"/>
  <c r="M15" i="68"/>
  <c r="B100" i="115"/>
  <c r="C17" i="128"/>
  <c r="C46" i="128"/>
  <c r="B79" i="115"/>
  <c r="B105" i="115"/>
  <c r="AI104" i="106"/>
  <c r="AI7" i="106"/>
  <c r="AI57" i="106"/>
  <c r="M58" i="27"/>
  <c r="M98" i="27"/>
  <c r="M139" i="27"/>
  <c r="M45" i="27"/>
  <c r="M144" i="27"/>
  <c r="M163" i="27"/>
  <c r="M43" i="27"/>
  <c r="M80" i="27"/>
  <c r="M30" i="27"/>
  <c r="M27" i="27"/>
  <c r="M135" i="27"/>
  <c r="M132" i="27"/>
  <c r="M20" i="27"/>
  <c r="M50" i="27"/>
  <c r="M123" i="27"/>
  <c r="M23" i="27"/>
  <c r="M164" i="27"/>
  <c r="M37" i="27"/>
  <c r="M34" i="27"/>
  <c r="M78" i="27"/>
  <c r="M8" i="27"/>
  <c r="M24" i="27"/>
  <c r="B58" i="115"/>
  <c r="B12" i="115"/>
  <c r="B125" i="115"/>
  <c r="B30" i="115"/>
  <c r="AI58" i="106"/>
  <c r="AI106" i="106"/>
  <c r="B95" i="128"/>
  <c r="B36" i="128"/>
  <c r="C91" i="128"/>
  <c r="M117" i="27"/>
  <c r="M127" i="27"/>
  <c r="M7" i="27"/>
  <c r="M142" i="27"/>
  <c r="M65" i="27"/>
  <c r="M39" i="27"/>
  <c r="M17" i="27"/>
  <c r="M157" i="27"/>
  <c r="B133" i="106" s="1"/>
  <c r="E133" i="106" s="1"/>
  <c r="M53" i="27"/>
  <c r="M167" i="27"/>
  <c r="M42" i="27"/>
  <c r="M162" i="27"/>
  <c r="M110" i="27"/>
  <c r="M114" i="27"/>
  <c r="M46" i="27"/>
  <c r="M140" i="27"/>
  <c r="M171" i="27"/>
  <c r="M36" i="27"/>
  <c r="M67" i="27"/>
  <c r="M52" i="27"/>
  <c r="M134" i="27"/>
  <c r="M11" i="27"/>
  <c r="M31" i="27"/>
  <c r="B5" i="115"/>
  <c r="AI29" i="106"/>
  <c r="B32" i="128"/>
  <c r="B109" i="128"/>
  <c r="B98" i="128"/>
  <c r="B85" i="128"/>
  <c r="B78" i="128"/>
  <c r="B117" i="128"/>
  <c r="B37" i="128"/>
  <c r="C114" i="128"/>
  <c r="C71" i="128"/>
  <c r="B24" i="115"/>
  <c r="C67" i="128"/>
  <c r="C82" i="128"/>
  <c r="M21" i="27"/>
  <c r="C22" i="128"/>
  <c r="B42" i="128"/>
  <c r="B88" i="128"/>
  <c r="B7" i="128"/>
  <c r="B46" i="128"/>
  <c r="B79" i="128"/>
  <c r="C75" i="128"/>
  <c r="B15" i="128"/>
  <c r="B58" i="128"/>
  <c r="B47" i="128"/>
  <c r="B48" i="128"/>
  <c r="B92" i="115"/>
  <c r="B35" i="115"/>
  <c r="B85" i="115"/>
  <c r="AI97" i="106"/>
  <c r="AI113" i="106"/>
  <c r="B29" i="128"/>
  <c r="B31" i="128"/>
  <c r="B87" i="128"/>
  <c r="AI114" i="106"/>
  <c r="B62" i="128"/>
  <c r="AI100" i="106"/>
  <c r="C33" i="128"/>
  <c r="B21" i="115"/>
  <c r="AI17" i="106"/>
  <c r="CU5" i="92"/>
  <c r="GM5" i="92"/>
  <c r="EJ5" i="92"/>
  <c r="BY5" i="92"/>
  <c r="FQ5" i="92"/>
  <c r="FR5" i="92"/>
  <c r="AE5" i="92"/>
  <c r="AC5" i="92"/>
  <c r="DG5" i="92"/>
  <c r="AZ5" i="92"/>
  <c r="EV5" i="92"/>
  <c r="CK5" i="92"/>
  <c r="GC5" i="92"/>
  <c r="CL5" i="92"/>
  <c r="AQ5" i="92"/>
  <c r="AG5" i="92"/>
  <c r="DS5" i="92"/>
  <c r="BL5" i="92"/>
  <c r="FH5" i="92"/>
  <c r="CW5" i="92"/>
  <c r="GO5" i="92"/>
  <c r="GD5" i="92"/>
  <c r="T5" i="92"/>
  <c r="AK5" i="92"/>
  <c r="EE5" i="92"/>
  <c r="BX5" i="92"/>
  <c r="FT5" i="92"/>
  <c r="DI5" i="92"/>
  <c r="CD5" i="92"/>
  <c r="AF5" i="92"/>
  <c r="Q72" i="68" l="1"/>
  <c r="P72" i="68"/>
  <c r="P73" i="68"/>
  <c r="Q73" i="68"/>
  <c r="J128" i="106"/>
  <c r="D136" i="106"/>
  <c r="G136" i="106"/>
  <c r="C136" i="106"/>
  <c r="E136" i="106"/>
  <c r="H136" i="106"/>
  <c r="P46" i="68"/>
  <c r="Q46" i="68"/>
  <c r="P53" i="68"/>
  <c r="Q53" i="68"/>
  <c r="P87" i="68"/>
  <c r="Q87" i="68"/>
  <c r="P51" i="68"/>
  <c r="Q51" i="68"/>
  <c r="P86" i="68"/>
  <c r="Q86" i="68"/>
  <c r="Y29" i="106"/>
  <c r="AJ136" i="106"/>
  <c r="Y23" i="106"/>
  <c r="X39" i="106"/>
  <c r="X31" i="106"/>
  <c r="X94" i="106"/>
  <c r="X26" i="106"/>
  <c r="H138" i="106"/>
  <c r="Y50" i="106"/>
  <c r="X91" i="106"/>
  <c r="Y8" i="106"/>
  <c r="X34" i="106"/>
  <c r="X11" i="106"/>
  <c r="Y14" i="106"/>
  <c r="Y35" i="106"/>
  <c r="X53" i="106"/>
  <c r="Y73" i="106"/>
  <c r="X86" i="106"/>
  <c r="Y52" i="106"/>
  <c r="Y13" i="106"/>
  <c r="Y30" i="106"/>
  <c r="X78" i="106"/>
  <c r="Y32" i="106"/>
  <c r="Y64" i="106"/>
  <c r="Y27" i="106"/>
  <c r="Y11" i="106"/>
  <c r="X66" i="106"/>
  <c r="Y94" i="106"/>
  <c r="Y77" i="106"/>
  <c r="X50" i="106"/>
  <c r="Y102" i="106"/>
  <c r="X79" i="106"/>
  <c r="Y104" i="106"/>
  <c r="Y44" i="106"/>
  <c r="X100" i="106"/>
  <c r="X16" i="106"/>
  <c r="Y10" i="106"/>
  <c r="Y109" i="106"/>
  <c r="Y80" i="106"/>
  <c r="Y47" i="106"/>
  <c r="Y83" i="106"/>
  <c r="X15" i="106"/>
  <c r="X7" i="106"/>
  <c r="Y88" i="106"/>
  <c r="Y97" i="106"/>
  <c r="X103" i="106"/>
  <c r="Y100" i="106"/>
  <c r="Y42" i="106"/>
  <c r="Y37" i="106"/>
  <c r="X57" i="106"/>
  <c r="X105" i="106"/>
  <c r="Y111" i="106"/>
  <c r="X21" i="106"/>
  <c r="X48" i="106"/>
  <c r="X22" i="106"/>
  <c r="X80" i="106"/>
  <c r="Y19" i="106"/>
  <c r="B129" i="106"/>
  <c r="F129" i="106" s="1"/>
  <c r="Y7" i="106"/>
  <c r="Y54" i="106"/>
  <c r="X10" i="106"/>
  <c r="X6" i="106"/>
  <c r="X18" i="106"/>
  <c r="X14" i="106"/>
  <c r="X42" i="106"/>
  <c r="Y16" i="106"/>
  <c r="Y25" i="106"/>
  <c r="Y95" i="106"/>
  <c r="Y72" i="106"/>
  <c r="X96" i="106"/>
  <c r="Y79" i="106"/>
  <c r="X73" i="106"/>
  <c r="Y9" i="106"/>
  <c r="X68" i="106"/>
  <c r="X47" i="106"/>
  <c r="X17" i="106"/>
  <c r="X24" i="106"/>
  <c r="X19" i="106"/>
  <c r="Y12" i="106"/>
  <c r="X98" i="106"/>
  <c r="X12" i="106"/>
  <c r="Y34" i="106"/>
  <c r="X71" i="106"/>
  <c r="X20" i="106"/>
  <c r="X36" i="106"/>
  <c r="X119" i="106"/>
  <c r="X13" i="106"/>
  <c r="Y39" i="106"/>
  <c r="B132" i="106"/>
  <c r="E132" i="106" s="1"/>
  <c r="Y17" i="106"/>
  <c r="X32" i="106"/>
  <c r="Y18" i="106"/>
  <c r="X30" i="106"/>
  <c r="X55" i="106"/>
  <c r="Y20" i="106"/>
  <c r="Y21" i="106"/>
  <c r="Y22" i="106"/>
  <c r="X35" i="106"/>
  <c r="X9" i="106"/>
  <c r="Y117" i="106"/>
  <c r="Y6" i="106"/>
  <c r="X37" i="106"/>
  <c r="Y56" i="106"/>
  <c r="X8" i="106"/>
  <c r="Y24" i="106"/>
  <c r="Y15" i="106"/>
  <c r="X117" i="106"/>
  <c r="X59" i="106"/>
  <c r="Y36" i="106"/>
  <c r="X83" i="106"/>
  <c r="Y105" i="106"/>
  <c r="Y57" i="106"/>
  <c r="Y108" i="106"/>
  <c r="Y61" i="106"/>
  <c r="X29" i="106"/>
  <c r="X64" i="106"/>
  <c r="Y92" i="106"/>
  <c r="X99" i="106"/>
  <c r="X112" i="106"/>
  <c r="Y53" i="106"/>
  <c r="Y26" i="106"/>
  <c r="X106" i="106"/>
  <c r="Y115" i="106"/>
  <c r="Y67" i="106"/>
  <c r="X70" i="106"/>
  <c r="X27" i="106"/>
  <c r="Y85" i="106"/>
  <c r="Y75" i="106"/>
  <c r="Y38" i="106"/>
  <c r="X44" i="106"/>
  <c r="Y31" i="106"/>
  <c r="Y28" i="106"/>
  <c r="X85" i="106"/>
  <c r="X28" i="106"/>
  <c r="Y48" i="106"/>
  <c r="X38" i="106"/>
  <c r="X61" i="106"/>
  <c r="Y68" i="106"/>
  <c r="Y119" i="106"/>
  <c r="X111" i="106"/>
  <c r="X77" i="106"/>
  <c r="X109" i="106"/>
  <c r="Y91" i="106"/>
  <c r="X58" i="106"/>
  <c r="Y114" i="106"/>
  <c r="X116" i="106"/>
  <c r="X118" i="106"/>
  <c r="Y86" i="106"/>
  <c r="Y107" i="106"/>
  <c r="X90" i="106"/>
  <c r="X25" i="106"/>
  <c r="X60" i="106"/>
  <c r="Y33" i="106"/>
  <c r="X43" i="106"/>
  <c r="Y63" i="106"/>
  <c r="Y43" i="106"/>
  <c r="X95" i="106"/>
  <c r="Y84" i="106"/>
  <c r="X84" i="106"/>
  <c r="X63" i="106"/>
  <c r="X120" i="106"/>
  <c r="X123" i="106"/>
  <c r="X132" i="106"/>
  <c r="Y125" i="106"/>
  <c r="Y87" i="106"/>
  <c r="Y96" i="106"/>
  <c r="Y62" i="106"/>
  <c r="Y112" i="106"/>
  <c r="X108" i="106"/>
  <c r="Y66" i="106"/>
  <c r="Y106" i="106"/>
  <c r="Y55" i="106"/>
  <c r="X127" i="106"/>
  <c r="Y124" i="106"/>
  <c r="Y129" i="106"/>
  <c r="X110" i="106"/>
  <c r="X101" i="106"/>
  <c r="X46" i="106"/>
  <c r="Y58" i="106"/>
  <c r="X89" i="106"/>
  <c r="X74" i="106"/>
  <c r="X88" i="106"/>
  <c r="L88" i="106" s="1"/>
  <c r="X81" i="106"/>
  <c r="Y110" i="106"/>
  <c r="X40" i="106"/>
  <c r="X131" i="106"/>
  <c r="Y128" i="106"/>
  <c r="X122" i="106"/>
  <c r="Y71" i="106"/>
  <c r="Y99" i="106"/>
  <c r="X102" i="106"/>
  <c r="X97" i="106"/>
  <c r="Y90" i="106"/>
  <c r="X76" i="106"/>
  <c r="X82" i="106"/>
  <c r="X67" i="106"/>
  <c r="X72" i="106"/>
  <c r="Y76" i="106"/>
  <c r="Y45" i="106"/>
  <c r="Y98" i="106"/>
  <c r="Y65" i="106"/>
  <c r="Y49" i="106"/>
  <c r="Y89" i="106"/>
  <c r="Y74" i="106"/>
  <c r="Y101" i="106"/>
  <c r="X87" i="106"/>
  <c r="Y78" i="106"/>
  <c r="X113" i="106"/>
  <c r="X107" i="106"/>
  <c r="X115" i="106"/>
  <c r="X92" i="106"/>
  <c r="Y123" i="106"/>
  <c r="Y132" i="106"/>
  <c r="X126" i="106"/>
  <c r="X41" i="106"/>
  <c r="X23" i="106"/>
  <c r="X52" i="106"/>
  <c r="Y41" i="106"/>
  <c r="Y103" i="106"/>
  <c r="X56" i="106"/>
  <c r="X49" i="106"/>
  <c r="Y60" i="106"/>
  <c r="Y59" i="106"/>
  <c r="Y81" i="106"/>
  <c r="X65" i="106"/>
  <c r="X54" i="106"/>
  <c r="Y51" i="106"/>
  <c r="Y120" i="106"/>
  <c r="Y116" i="106"/>
  <c r="Y118" i="106"/>
  <c r="Y127" i="106"/>
  <c r="X121" i="106"/>
  <c r="X130" i="106"/>
  <c r="X93" i="106"/>
  <c r="Y82" i="106"/>
  <c r="Y69" i="106"/>
  <c r="Y70" i="106"/>
  <c r="Y46" i="106"/>
  <c r="L46" i="106" s="1"/>
  <c r="X104" i="106"/>
  <c r="X51" i="106"/>
  <c r="X69" i="106"/>
  <c r="X75" i="106"/>
  <c r="Y93" i="106"/>
  <c r="X45" i="106"/>
  <c r="X114" i="106"/>
  <c r="Y40" i="106"/>
  <c r="X33" i="106"/>
  <c r="Y131" i="106"/>
  <c r="X125" i="106"/>
  <c r="Y122" i="106"/>
  <c r="X124" i="106"/>
  <c r="X129" i="106"/>
  <c r="Y126" i="106"/>
  <c r="X62" i="106"/>
  <c r="Y113" i="106"/>
  <c r="X128" i="106"/>
  <c r="Y121" i="106"/>
  <c r="Y130" i="106"/>
  <c r="C138" i="106"/>
  <c r="E138" i="106"/>
  <c r="J19" i="106"/>
  <c r="J5" i="106"/>
  <c r="B94" i="106"/>
  <c r="F94" i="106" s="1"/>
  <c r="G138" i="106"/>
  <c r="D138" i="106"/>
  <c r="J40" i="106"/>
  <c r="J52" i="106"/>
  <c r="J10" i="106"/>
  <c r="J47" i="106"/>
  <c r="J26" i="106"/>
  <c r="J30" i="106"/>
  <c r="J90" i="106"/>
  <c r="J32" i="106"/>
  <c r="J89" i="106"/>
  <c r="B17" i="106"/>
  <c r="H17" i="106" s="1"/>
  <c r="B6" i="106"/>
  <c r="E6" i="106" s="1"/>
  <c r="J16" i="106"/>
  <c r="B15" i="106"/>
  <c r="H15" i="106" s="1"/>
  <c r="J18" i="106"/>
  <c r="J73" i="106"/>
  <c r="J97" i="106"/>
  <c r="J38" i="106"/>
  <c r="B54" i="106"/>
  <c r="E54" i="106" s="1"/>
  <c r="B71" i="106"/>
  <c r="F71" i="106" s="1"/>
  <c r="J41" i="106"/>
  <c r="J33" i="106"/>
  <c r="J67" i="106"/>
  <c r="J125" i="106"/>
  <c r="J127" i="106"/>
  <c r="J134" i="106"/>
  <c r="J130" i="106"/>
  <c r="J135" i="106"/>
  <c r="L5" i="92"/>
  <c r="J79" i="106"/>
  <c r="J137" i="106"/>
  <c r="B53" i="106"/>
  <c r="G53" i="106" s="1"/>
  <c r="B121" i="106"/>
  <c r="E121" i="106" s="1"/>
  <c r="J131" i="106"/>
  <c r="B12" i="106"/>
  <c r="F12" i="106" s="1"/>
  <c r="B32" i="106"/>
  <c r="F32" i="106" s="1"/>
  <c r="J133" i="106"/>
  <c r="J138" i="106"/>
  <c r="J136" i="106"/>
  <c r="B113" i="106"/>
  <c r="E113" i="106" s="1"/>
  <c r="J129" i="106"/>
  <c r="B24" i="106"/>
  <c r="E24" i="106" s="1"/>
  <c r="J64" i="106"/>
  <c r="AJ137" i="106"/>
  <c r="B18" i="106"/>
  <c r="G18" i="106" s="1"/>
  <c r="J28" i="106"/>
  <c r="J70" i="106"/>
  <c r="J22" i="106"/>
  <c r="B116" i="106"/>
  <c r="E116" i="106" s="1"/>
  <c r="J49" i="106"/>
  <c r="J105" i="106"/>
  <c r="B9" i="106"/>
  <c r="H9" i="106" s="1"/>
  <c r="B36" i="106"/>
  <c r="G36" i="106" s="1"/>
  <c r="B98" i="106"/>
  <c r="E98" i="106" s="1"/>
  <c r="J12" i="106"/>
  <c r="B130" i="106"/>
  <c r="E130" i="106" s="1"/>
  <c r="J99" i="106"/>
  <c r="B105" i="106"/>
  <c r="G105" i="106" s="1"/>
  <c r="J13" i="106"/>
  <c r="B41" i="106"/>
  <c r="F41" i="106" s="1"/>
  <c r="B39" i="106"/>
  <c r="E39" i="106" s="1"/>
  <c r="J110" i="106"/>
  <c r="B20" i="106"/>
  <c r="G20" i="106" s="1"/>
  <c r="J50" i="106"/>
  <c r="J93" i="106"/>
  <c r="J45" i="106"/>
  <c r="B7" i="106"/>
  <c r="G7" i="106" s="1"/>
  <c r="B126" i="106"/>
  <c r="F126" i="106" s="1"/>
  <c r="J81" i="106"/>
  <c r="J39" i="106"/>
  <c r="J23" i="106"/>
  <c r="J60" i="106"/>
  <c r="J122" i="106"/>
  <c r="B131" i="106"/>
  <c r="E131" i="106" s="1"/>
  <c r="J126" i="106"/>
  <c r="J132" i="106"/>
  <c r="B59" i="106"/>
  <c r="F59" i="106" s="1"/>
  <c r="J7" i="106"/>
  <c r="J87" i="106"/>
  <c r="B109" i="106"/>
  <c r="H109" i="106" s="1"/>
  <c r="B96" i="106"/>
  <c r="H96" i="106" s="1"/>
  <c r="J24" i="106"/>
  <c r="B89" i="106"/>
  <c r="F89" i="106" s="1"/>
  <c r="B14" i="106"/>
  <c r="E14" i="106" s="1"/>
  <c r="J51" i="106"/>
  <c r="J80" i="106"/>
  <c r="J76" i="106"/>
  <c r="J86" i="106"/>
  <c r="J113" i="106"/>
  <c r="J6" i="106"/>
  <c r="J9" i="106"/>
  <c r="J101" i="106"/>
  <c r="J20" i="106"/>
  <c r="J83" i="106"/>
  <c r="J8" i="106"/>
  <c r="J14" i="106"/>
  <c r="J75" i="106"/>
  <c r="J34" i="106"/>
  <c r="B10" i="106"/>
  <c r="H10" i="106" s="1"/>
  <c r="B19" i="106"/>
  <c r="H19" i="106" s="1"/>
  <c r="B64" i="106"/>
  <c r="H64" i="106" s="1"/>
  <c r="B26" i="106"/>
  <c r="G26" i="106" s="1"/>
  <c r="J42" i="106"/>
  <c r="B11" i="106"/>
  <c r="E11" i="106" s="1"/>
  <c r="J102" i="106"/>
  <c r="B8" i="106"/>
  <c r="G8" i="106" s="1"/>
  <c r="J115" i="106"/>
  <c r="J17" i="106"/>
  <c r="J63" i="106"/>
  <c r="J88" i="106"/>
  <c r="J11" i="106"/>
  <c r="J56" i="106"/>
  <c r="B81" i="106"/>
  <c r="H81" i="106" s="1"/>
  <c r="J15" i="106"/>
  <c r="B16" i="106"/>
  <c r="F16" i="106" s="1"/>
  <c r="J69" i="106"/>
  <c r="J58" i="106"/>
  <c r="J37" i="106"/>
  <c r="B13" i="106"/>
  <c r="G13" i="106" s="1"/>
  <c r="B29" i="106"/>
  <c r="G29" i="106" s="1"/>
  <c r="B90" i="106"/>
  <c r="F90" i="106" s="1"/>
  <c r="B27" i="106"/>
  <c r="F27" i="106" s="1"/>
  <c r="B119" i="106"/>
  <c r="E119" i="106" s="1"/>
  <c r="J121" i="106"/>
  <c r="B68" i="106"/>
  <c r="F68" i="106" s="1"/>
  <c r="B103" i="106"/>
  <c r="G103" i="106" s="1"/>
  <c r="B86" i="106"/>
  <c r="F86" i="106" s="1"/>
  <c r="B55" i="106"/>
  <c r="F55" i="106" s="1"/>
  <c r="J119" i="106"/>
  <c r="B79" i="106"/>
  <c r="H79" i="106" s="1"/>
  <c r="B114" i="106"/>
  <c r="F114" i="106" s="1"/>
  <c r="B22" i="106"/>
  <c r="E22" i="106" s="1"/>
  <c r="B84" i="106"/>
  <c r="H84" i="106" s="1"/>
  <c r="B95" i="106"/>
  <c r="G95" i="106" s="1"/>
  <c r="B104" i="106"/>
  <c r="E104" i="106" s="1"/>
  <c r="B88" i="106"/>
  <c r="E88" i="106" s="1"/>
  <c r="B46" i="106"/>
  <c r="H46" i="106" s="1"/>
  <c r="B91" i="106"/>
  <c r="E91" i="106" s="1"/>
  <c r="B28" i="106"/>
  <c r="G28" i="106" s="1"/>
  <c r="B72" i="106"/>
  <c r="F72" i="106" s="1"/>
  <c r="B60" i="106"/>
  <c r="G60" i="106" s="1"/>
  <c r="B57" i="106"/>
  <c r="F57" i="106" s="1"/>
  <c r="B67" i="106"/>
  <c r="E67" i="106" s="1"/>
  <c r="J43" i="106"/>
  <c r="J71" i="106"/>
  <c r="B125" i="106"/>
  <c r="H125" i="106" s="1"/>
  <c r="B48" i="106"/>
  <c r="G48" i="106" s="1"/>
  <c r="B99" i="106"/>
  <c r="G99" i="106" s="1"/>
  <c r="B124" i="106"/>
  <c r="F124" i="106" s="1"/>
  <c r="B128" i="106"/>
  <c r="H128" i="106" s="1"/>
  <c r="J74" i="106"/>
  <c r="B106" i="106"/>
  <c r="G106" i="106" s="1"/>
  <c r="B52" i="106"/>
  <c r="H52" i="106" s="1"/>
  <c r="B37" i="106"/>
  <c r="H37" i="106" s="1"/>
  <c r="B21" i="106"/>
  <c r="G21" i="106" s="1"/>
  <c r="B108" i="106"/>
  <c r="F108" i="106" s="1"/>
  <c r="J124" i="106"/>
  <c r="B74" i="106"/>
  <c r="H74" i="106" s="1"/>
  <c r="B111" i="106"/>
  <c r="H111" i="106" s="1"/>
  <c r="B93" i="106"/>
  <c r="E93" i="106" s="1"/>
  <c r="F137" i="106"/>
  <c r="H137" i="106"/>
  <c r="C137" i="106"/>
  <c r="G137" i="106"/>
  <c r="B40" i="106"/>
  <c r="H40" i="106" s="1"/>
  <c r="B56" i="106"/>
  <c r="G56" i="106" s="1"/>
  <c r="B82" i="106"/>
  <c r="E82" i="106" s="1"/>
  <c r="B61" i="106"/>
  <c r="E61" i="106" s="1"/>
  <c r="B70" i="106"/>
  <c r="G70" i="106" s="1"/>
  <c r="B44" i="106"/>
  <c r="F44" i="106" s="1"/>
  <c r="B38" i="106"/>
  <c r="E38" i="106" s="1"/>
  <c r="B80" i="106"/>
  <c r="E80" i="106" s="1"/>
  <c r="J103" i="106"/>
  <c r="B73" i="106"/>
  <c r="E73" i="106" s="1"/>
  <c r="B63" i="106"/>
  <c r="F63" i="106" s="1"/>
  <c r="B115" i="106"/>
  <c r="G115" i="106" s="1"/>
  <c r="B35" i="106"/>
  <c r="H35" i="106" s="1"/>
  <c r="B75" i="106"/>
  <c r="F75" i="106" s="1"/>
  <c r="B120" i="106"/>
  <c r="G120" i="106" s="1"/>
  <c r="B78" i="106"/>
  <c r="H78" i="106" s="1"/>
  <c r="B134" i="106"/>
  <c r="E134" i="106" s="1"/>
  <c r="J66" i="106"/>
  <c r="B76" i="106"/>
  <c r="H76" i="106" s="1"/>
  <c r="B87" i="106"/>
  <c r="E87" i="106" s="1"/>
  <c r="B92" i="106"/>
  <c r="E92" i="106" s="1"/>
  <c r="B49" i="106"/>
  <c r="H49" i="106" s="1"/>
  <c r="B77" i="106"/>
  <c r="H77" i="106" s="1"/>
  <c r="B122" i="106"/>
  <c r="E122" i="106" s="1"/>
  <c r="B102" i="106"/>
  <c r="F102" i="106" s="1"/>
  <c r="B45" i="106"/>
  <c r="H45" i="106" s="1"/>
  <c r="B101" i="106"/>
  <c r="E101" i="106" s="1"/>
  <c r="B110" i="106"/>
  <c r="F110" i="106" s="1"/>
  <c r="B117" i="106"/>
  <c r="E117" i="106" s="1"/>
  <c r="B33" i="106"/>
  <c r="G33" i="106" s="1"/>
  <c r="B42" i="106"/>
  <c r="E42" i="106" s="1"/>
  <c r="B43" i="106"/>
  <c r="B123" i="106"/>
  <c r="E123" i="106" s="1"/>
  <c r="J31" i="106"/>
  <c r="J118" i="106"/>
  <c r="B69" i="106"/>
  <c r="B34" i="106"/>
  <c r="G34" i="106" s="1"/>
  <c r="J68" i="106"/>
  <c r="B66" i="106"/>
  <c r="E66" i="106" s="1"/>
  <c r="B23" i="106"/>
  <c r="E23" i="106" s="1"/>
  <c r="B100" i="106"/>
  <c r="F100" i="106" s="1"/>
  <c r="B51" i="106"/>
  <c r="E51" i="106" s="1"/>
  <c r="B62" i="106"/>
  <c r="F62" i="106" s="1"/>
  <c r="B31" i="106"/>
  <c r="G31" i="106" s="1"/>
  <c r="B25" i="106"/>
  <c r="G25" i="106" s="1"/>
  <c r="B97" i="106"/>
  <c r="F97" i="106" s="1"/>
  <c r="B107" i="106"/>
  <c r="G107" i="106" s="1"/>
  <c r="B47" i="106"/>
  <c r="G47" i="106" s="1"/>
  <c r="B50" i="106"/>
  <c r="F50" i="106" s="1"/>
  <c r="B83" i="106"/>
  <c r="F83" i="106" s="1"/>
  <c r="B85" i="106"/>
  <c r="F85" i="106" s="1"/>
  <c r="B65" i="106"/>
  <c r="G65" i="106" s="1"/>
  <c r="B30" i="106"/>
  <c r="F30" i="106" s="1"/>
  <c r="B118" i="106"/>
  <c r="E118" i="106" s="1"/>
  <c r="B127" i="106"/>
  <c r="G127" i="106" s="1"/>
  <c r="J123" i="106"/>
  <c r="J120" i="106"/>
  <c r="B58" i="106"/>
  <c r="F58" i="106" s="1"/>
  <c r="J111" i="106"/>
  <c r="H133" i="106"/>
  <c r="J84" i="106"/>
  <c r="J77" i="106"/>
  <c r="J96" i="106"/>
  <c r="J104" i="106"/>
  <c r="J106" i="106"/>
  <c r="J94" i="106"/>
  <c r="J117" i="106"/>
  <c r="J59" i="106"/>
  <c r="J46" i="106"/>
  <c r="J116" i="106"/>
  <c r="J27" i="106"/>
  <c r="J108" i="106"/>
  <c r="J109" i="106"/>
  <c r="J91" i="106"/>
  <c r="J29" i="106"/>
  <c r="J78" i="106"/>
  <c r="J44" i="106"/>
  <c r="J82" i="106"/>
  <c r="J65" i="106"/>
  <c r="J36" i="106"/>
  <c r="J100" i="106"/>
  <c r="J72" i="106"/>
  <c r="J114" i="106"/>
  <c r="J55" i="106"/>
  <c r="J61" i="106"/>
  <c r="J62" i="106"/>
  <c r="J53" i="106"/>
  <c r="J112" i="106"/>
  <c r="J85" i="106"/>
  <c r="J35" i="106"/>
  <c r="J21" i="106"/>
  <c r="J95" i="106"/>
  <c r="J25" i="106"/>
  <c r="J98" i="106"/>
  <c r="J92" i="106"/>
  <c r="J48" i="106"/>
  <c r="J54" i="106"/>
  <c r="J57" i="106"/>
  <c r="J107" i="106"/>
  <c r="F133" i="106"/>
  <c r="F135" i="106"/>
  <c r="D135" i="106"/>
  <c r="AJ135" i="106" s="1"/>
  <c r="C135" i="106"/>
  <c r="G135" i="106"/>
  <c r="G133" i="106"/>
  <c r="E135" i="106"/>
  <c r="E137" i="106"/>
  <c r="B112" i="106"/>
  <c r="J5" i="92"/>
  <c r="D133" i="106"/>
  <c r="C133" i="106"/>
  <c r="D129" i="106"/>
  <c r="L132" i="106" l="1"/>
  <c r="L118" i="106"/>
  <c r="L65" i="106"/>
  <c r="L104" i="106"/>
  <c r="C132" i="106"/>
  <c r="F132" i="106"/>
  <c r="G132" i="106"/>
  <c r="D132" i="106"/>
  <c r="AJ132" i="106" s="1"/>
  <c r="H132" i="106"/>
  <c r="L26" i="106"/>
  <c r="E46" i="106"/>
  <c r="G46" i="106"/>
  <c r="F46" i="106"/>
  <c r="L122" i="106"/>
  <c r="L126" i="106"/>
  <c r="L50" i="106"/>
  <c r="L123" i="106"/>
  <c r="L34" i="106"/>
  <c r="L17" i="106"/>
  <c r="L6" i="106"/>
  <c r="L131" i="106"/>
  <c r="E94" i="106"/>
  <c r="H94" i="106"/>
  <c r="H129" i="106"/>
  <c r="G129" i="106"/>
  <c r="C129" i="106"/>
  <c r="E129" i="106"/>
  <c r="H12" i="106"/>
  <c r="L97" i="106"/>
  <c r="L33" i="106"/>
  <c r="L19" i="106"/>
  <c r="L128" i="106"/>
  <c r="L9" i="106"/>
  <c r="L86" i="106"/>
  <c r="L90" i="106"/>
  <c r="L16" i="106"/>
  <c r="H20" i="106"/>
  <c r="H130" i="106"/>
  <c r="H53" i="106"/>
  <c r="F20" i="106"/>
  <c r="E53" i="106"/>
  <c r="G94" i="106"/>
  <c r="F131" i="106"/>
  <c r="G131" i="106"/>
  <c r="G12" i="106"/>
  <c r="F130" i="106"/>
  <c r="L127" i="106"/>
  <c r="L74" i="106"/>
  <c r="L43" i="106"/>
  <c r="E12" i="106"/>
  <c r="F36" i="106"/>
  <c r="H36" i="106"/>
  <c r="E20" i="106"/>
  <c r="G130" i="106"/>
  <c r="H131" i="106"/>
  <c r="L119" i="106"/>
  <c r="E36" i="106"/>
  <c r="F53" i="106"/>
  <c r="L112" i="106"/>
  <c r="L48" i="106"/>
  <c r="L99" i="106"/>
  <c r="G6" i="106"/>
  <c r="H6" i="106"/>
  <c r="G71" i="106"/>
  <c r="F6" i="106"/>
  <c r="E71" i="106"/>
  <c r="L37" i="106"/>
  <c r="L98" i="106"/>
  <c r="L81" i="106"/>
  <c r="H71" i="106"/>
  <c r="G19" i="106"/>
  <c r="L120" i="106"/>
  <c r="L96" i="106"/>
  <c r="G32" i="106"/>
  <c r="E17" i="106"/>
  <c r="H54" i="106"/>
  <c r="G17" i="106"/>
  <c r="F15" i="106"/>
  <c r="G116" i="106"/>
  <c r="L82" i="106"/>
  <c r="L59" i="106"/>
  <c r="L125" i="106"/>
  <c r="L124" i="106"/>
  <c r="L56" i="106"/>
  <c r="L7" i="106"/>
  <c r="F17" i="106"/>
  <c r="G15" i="106"/>
  <c r="F54" i="106"/>
  <c r="F116" i="106"/>
  <c r="L12" i="106"/>
  <c r="H32" i="106"/>
  <c r="E15" i="106"/>
  <c r="G59" i="106"/>
  <c r="G54" i="106"/>
  <c r="L36" i="106"/>
  <c r="E105" i="106"/>
  <c r="E32" i="106"/>
  <c r="L49" i="106"/>
  <c r="H59" i="106"/>
  <c r="H95" i="106"/>
  <c r="E59" i="106"/>
  <c r="E95" i="106"/>
  <c r="H116" i="106"/>
  <c r="F95" i="106"/>
  <c r="L129" i="106"/>
  <c r="G125" i="106"/>
  <c r="L45" i="106"/>
  <c r="H26" i="106"/>
  <c r="E26" i="106"/>
  <c r="L51" i="106"/>
  <c r="F26" i="106"/>
  <c r="F7" i="106"/>
  <c r="E7" i="106"/>
  <c r="H7" i="106"/>
  <c r="L130" i="106"/>
  <c r="E9" i="106"/>
  <c r="L94" i="106"/>
  <c r="L24" i="106"/>
  <c r="H92" i="106"/>
  <c r="G9" i="106"/>
  <c r="L38" i="106"/>
  <c r="L27" i="106"/>
  <c r="L106" i="106"/>
  <c r="G119" i="106"/>
  <c r="H119" i="106"/>
  <c r="F119" i="106"/>
  <c r="G126" i="106"/>
  <c r="H126" i="106"/>
  <c r="E126" i="106"/>
  <c r="H39" i="106"/>
  <c r="L30" i="106"/>
  <c r="E29" i="106"/>
  <c r="E111" i="106"/>
  <c r="G39" i="106"/>
  <c r="L70" i="106"/>
  <c r="L83" i="106"/>
  <c r="L117" i="106"/>
  <c r="E103" i="106"/>
  <c r="F103" i="106"/>
  <c r="L92" i="106"/>
  <c r="H103" i="106"/>
  <c r="F24" i="106"/>
  <c r="G24" i="106"/>
  <c r="H24" i="106"/>
  <c r="F39" i="106"/>
  <c r="F48" i="106"/>
  <c r="E18" i="106"/>
  <c r="H18" i="106"/>
  <c r="F98" i="106"/>
  <c r="F18" i="106"/>
  <c r="L67" i="106"/>
  <c r="H60" i="106"/>
  <c r="F60" i="106"/>
  <c r="L21" i="106"/>
  <c r="C134" i="106"/>
  <c r="F134" i="106"/>
  <c r="D134" i="106"/>
  <c r="AJ134" i="106" s="1"/>
  <c r="H89" i="106"/>
  <c r="E89" i="106"/>
  <c r="G89" i="106"/>
  <c r="F111" i="106"/>
  <c r="H82" i="106"/>
  <c r="F76" i="106"/>
  <c r="G76" i="106"/>
  <c r="F82" i="106"/>
  <c r="L57" i="106"/>
  <c r="G111" i="106"/>
  <c r="L78" i="106"/>
  <c r="L73" i="106"/>
  <c r="G79" i="106"/>
  <c r="H121" i="106"/>
  <c r="G121" i="106"/>
  <c r="F121" i="106"/>
  <c r="F81" i="106"/>
  <c r="L69" i="106"/>
  <c r="L115" i="106"/>
  <c r="L68" i="106"/>
  <c r="L110" i="106"/>
  <c r="L85" i="106"/>
  <c r="L72" i="106"/>
  <c r="H13" i="106"/>
  <c r="F10" i="106"/>
  <c r="E10" i="106"/>
  <c r="F104" i="106"/>
  <c r="H104" i="106"/>
  <c r="G104" i="106"/>
  <c r="G10" i="106"/>
  <c r="L20" i="106"/>
  <c r="L107" i="106"/>
  <c r="L61" i="106"/>
  <c r="E19" i="106"/>
  <c r="F93" i="106"/>
  <c r="L121" i="106"/>
  <c r="E64" i="106"/>
  <c r="G93" i="106"/>
  <c r="F109" i="106"/>
  <c r="F19" i="106"/>
  <c r="H28" i="106"/>
  <c r="H93" i="106"/>
  <c r="F64" i="106"/>
  <c r="G109" i="106"/>
  <c r="E28" i="106"/>
  <c r="F28" i="106"/>
  <c r="E109" i="106"/>
  <c r="E96" i="106"/>
  <c r="F29" i="106"/>
  <c r="H29" i="106"/>
  <c r="L89" i="106"/>
  <c r="H91" i="106"/>
  <c r="L29" i="106"/>
  <c r="L105" i="106"/>
  <c r="G64" i="106"/>
  <c r="F96" i="106"/>
  <c r="G91" i="106"/>
  <c r="L54" i="106"/>
  <c r="G96" i="106"/>
  <c r="F91" i="106"/>
  <c r="G90" i="106"/>
  <c r="H72" i="106"/>
  <c r="G113" i="106"/>
  <c r="H90" i="106"/>
  <c r="E72" i="106"/>
  <c r="E90" i="106"/>
  <c r="G72" i="106"/>
  <c r="H113" i="106"/>
  <c r="F113" i="106"/>
  <c r="L14" i="106"/>
  <c r="L13" i="106"/>
  <c r="E48" i="106"/>
  <c r="L80" i="106"/>
  <c r="G86" i="106"/>
  <c r="E86" i="106"/>
  <c r="E81" i="106"/>
  <c r="G81" i="106"/>
  <c r="H86" i="106"/>
  <c r="F9" i="106"/>
  <c r="H48" i="106"/>
  <c r="H55" i="106"/>
  <c r="G55" i="106"/>
  <c r="E55" i="106"/>
  <c r="H124" i="106"/>
  <c r="G124" i="106"/>
  <c r="L15" i="106"/>
  <c r="L39" i="106"/>
  <c r="L91" i="106"/>
  <c r="E78" i="106"/>
  <c r="L11" i="106"/>
  <c r="L113" i="106"/>
  <c r="L111" i="106"/>
  <c r="E57" i="106"/>
  <c r="G57" i="106"/>
  <c r="H57" i="106"/>
  <c r="F66" i="106"/>
  <c r="G14" i="106"/>
  <c r="F56" i="106"/>
  <c r="H41" i="106"/>
  <c r="F67" i="106"/>
  <c r="G41" i="106"/>
  <c r="E41" i="106"/>
  <c r="L76" i="106"/>
  <c r="E56" i="106"/>
  <c r="H68" i="106"/>
  <c r="H14" i="106"/>
  <c r="L23" i="106"/>
  <c r="H56" i="106"/>
  <c r="E68" i="106"/>
  <c r="L108" i="106"/>
  <c r="G67" i="106"/>
  <c r="H67" i="106"/>
  <c r="F14" i="106"/>
  <c r="H66" i="106"/>
  <c r="H98" i="106"/>
  <c r="L102" i="106"/>
  <c r="G98" i="106"/>
  <c r="L18" i="106"/>
  <c r="L62" i="106"/>
  <c r="H87" i="106"/>
  <c r="L42" i="106"/>
  <c r="F34" i="106"/>
  <c r="E60" i="106"/>
  <c r="F13" i="106"/>
  <c r="E13" i="106"/>
  <c r="E27" i="106"/>
  <c r="G27" i="106"/>
  <c r="H27" i="106"/>
  <c r="L58" i="106"/>
  <c r="E34" i="106"/>
  <c r="F74" i="106"/>
  <c r="G74" i="106"/>
  <c r="E74" i="106"/>
  <c r="F78" i="106"/>
  <c r="E127" i="106"/>
  <c r="L31" i="106"/>
  <c r="G78" i="106"/>
  <c r="F127" i="106"/>
  <c r="G88" i="106"/>
  <c r="H88" i="106"/>
  <c r="L64" i="106"/>
  <c r="F88" i="106"/>
  <c r="F105" i="106"/>
  <c r="H105" i="106"/>
  <c r="L8" i="106"/>
  <c r="F51" i="106"/>
  <c r="L41" i="106"/>
  <c r="L10" i="106"/>
  <c r="L47" i="106"/>
  <c r="E128" i="106"/>
  <c r="H11" i="106"/>
  <c r="F22" i="106"/>
  <c r="F11" i="106"/>
  <c r="G11" i="106"/>
  <c r="L100" i="106"/>
  <c r="E125" i="106"/>
  <c r="L71" i="106"/>
  <c r="E16" i="106"/>
  <c r="L35" i="106"/>
  <c r="E124" i="106"/>
  <c r="F125" i="106"/>
  <c r="H22" i="106"/>
  <c r="E25" i="106"/>
  <c r="E8" i="106"/>
  <c r="F8" i="106"/>
  <c r="G22" i="106"/>
  <c r="E84" i="106"/>
  <c r="L52" i="106"/>
  <c r="H8" i="106"/>
  <c r="G84" i="106"/>
  <c r="F84" i="106"/>
  <c r="F25" i="106"/>
  <c r="L25" i="106"/>
  <c r="H106" i="106"/>
  <c r="E45" i="106"/>
  <c r="F45" i="106"/>
  <c r="F79" i="106"/>
  <c r="E79" i="106"/>
  <c r="H16" i="106"/>
  <c r="E114" i="106"/>
  <c r="G114" i="106"/>
  <c r="H114" i="106"/>
  <c r="L93" i="106"/>
  <c r="G16" i="106"/>
  <c r="L63" i="106"/>
  <c r="L77" i="106"/>
  <c r="F40" i="106"/>
  <c r="E40" i="106"/>
  <c r="H23" i="106"/>
  <c r="G40" i="106"/>
  <c r="G134" i="106"/>
  <c r="AJ129" i="106"/>
  <c r="L75" i="106"/>
  <c r="L66" i="106"/>
  <c r="G68" i="106"/>
  <c r="H127" i="106"/>
  <c r="E21" i="106"/>
  <c r="G37" i="106"/>
  <c r="H134" i="106"/>
  <c r="H108" i="106"/>
  <c r="H21" i="106"/>
  <c r="G128" i="106"/>
  <c r="F52" i="106"/>
  <c r="L84" i="106"/>
  <c r="L101" i="106"/>
  <c r="L22" i="106"/>
  <c r="G108" i="106"/>
  <c r="L116" i="106"/>
  <c r="L32" i="106"/>
  <c r="E37" i="106"/>
  <c r="E108" i="106"/>
  <c r="E52" i="106"/>
  <c r="H34" i="106"/>
  <c r="F99" i="106"/>
  <c r="H99" i="106"/>
  <c r="F128" i="106"/>
  <c r="F37" i="106"/>
  <c r="G52" i="106"/>
  <c r="F21" i="106"/>
  <c r="E99" i="106"/>
  <c r="E49" i="106"/>
  <c r="E106" i="106"/>
  <c r="F106" i="106"/>
  <c r="G45" i="106"/>
  <c r="L53" i="106"/>
  <c r="H51" i="106"/>
  <c r="G51" i="106"/>
  <c r="E44" i="106"/>
  <c r="G82" i="106"/>
  <c r="E100" i="106"/>
  <c r="F49" i="106"/>
  <c r="H100" i="106"/>
  <c r="E62" i="106"/>
  <c r="G100" i="106"/>
  <c r="E76" i="106"/>
  <c r="H62" i="106"/>
  <c r="F101" i="106"/>
  <c r="H58" i="106"/>
  <c r="E58" i="106"/>
  <c r="G101" i="106"/>
  <c r="H70" i="106"/>
  <c r="G23" i="106"/>
  <c r="E70" i="106"/>
  <c r="H101" i="106"/>
  <c r="F23" i="106"/>
  <c r="G58" i="106"/>
  <c r="F70" i="106"/>
  <c r="G122" i="106"/>
  <c r="H122" i="106"/>
  <c r="G87" i="106"/>
  <c r="F122" i="106"/>
  <c r="F87" i="106"/>
  <c r="E47" i="106"/>
  <c r="F31" i="106"/>
  <c r="G62" i="106"/>
  <c r="F47" i="106"/>
  <c r="E50" i="106"/>
  <c r="G102" i="106"/>
  <c r="H31" i="106"/>
  <c r="E31" i="106"/>
  <c r="H33" i="106"/>
  <c r="E102" i="106"/>
  <c r="H47" i="106"/>
  <c r="H38" i="106"/>
  <c r="H102" i="106"/>
  <c r="F92" i="106"/>
  <c r="G110" i="106"/>
  <c r="F38" i="106"/>
  <c r="F65" i="106"/>
  <c r="G44" i="106"/>
  <c r="E65" i="106"/>
  <c r="H80" i="106"/>
  <c r="F61" i="106"/>
  <c r="G80" i="106"/>
  <c r="H50" i="106"/>
  <c r="H65" i="106"/>
  <c r="H44" i="106"/>
  <c r="H61" i="106"/>
  <c r="E33" i="106"/>
  <c r="G92" i="106"/>
  <c r="H110" i="106"/>
  <c r="E110" i="106"/>
  <c r="G61" i="106"/>
  <c r="F33" i="106"/>
  <c r="G50" i="106"/>
  <c r="E83" i="106"/>
  <c r="F80" i="106"/>
  <c r="E85" i="106"/>
  <c r="G42" i="106"/>
  <c r="E120" i="106"/>
  <c r="F123" i="106"/>
  <c r="E35" i="106"/>
  <c r="G49" i="106"/>
  <c r="G69" i="106"/>
  <c r="H83" i="106"/>
  <c r="H25" i="106"/>
  <c r="G35" i="106"/>
  <c r="F35" i="106"/>
  <c r="G30" i="106"/>
  <c r="F42" i="106"/>
  <c r="H97" i="106"/>
  <c r="L28" i="106"/>
  <c r="H118" i="106"/>
  <c r="H120" i="106"/>
  <c r="H115" i="106"/>
  <c r="E43" i="106"/>
  <c r="H123" i="106"/>
  <c r="H117" i="106"/>
  <c r="G97" i="106"/>
  <c r="G117" i="106"/>
  <c r="F43" i="106"/>
  <c r="G118" i="106"/>
  <c r="H69" i="106"/>
  <c r="E30" i="106"/>
  <c r="G83" i="106"/>
  <c r="F120" i="106"/>
  <c r="H30" i="106"/>
  <c r="L114" i="106"/>
  <c r="E115" i="106"/>
  <c r="H42" i="106"/>
  <c r="G123" i="106"/>
  <c r="F77" i="106"/>
  <c r="F107" i="106"/>
  <c r="H43" i="106"/>
  <c r="B4" i="106"/>
  <c r="E77" i="106"/>
  <c r="G63" i="106"/>
  <c r="H107" i="106"/>
  <c r="F117" i="106"/>
  <c r="E97" i="106"/>
  <c r="E69" i="106"/>
  <c r="G77" i="106"/>
  <c r="E63" i="106"/>
  <c r="E107" i="106"/>
  <c r="G43" i="106"/>
  <c r="E75" i="106"/>
  <c r="F118" i="106"/>
  <c r="H63" i="106"/>
  <c r="G75" i="106"/>
  <c r="G73" i="106"/>
  <c r="L55" i="106"/>
  <c r="G66" i="106"/>
  <c r="F73" i="106"/>
  <c r="F115" i="106"/>
  <c r="H85" i="106"/>
  <c r="H75" i="106"/>
  <c r="G38" i="106"/>
  <c r="H73" i="106"/>
  <c r="L87" i="106"/>
  <c r="F69" i="106"/>
  <c r="G85" i="106"/>
  <c r="AJ133" i="106"/>
  <c r="L95" i="106"/>
  <c r="L79" i="106"/>
  <c r="L109" i="106"/>
  <c r="L44" i="106"/>
  <c r="L60" i="106"/>
  <c r="L103" i="106"/>
  <c r="L40" i="106"/>
  <c r="G112" i="106"/>
  <c r="H112" i="106"/>
  <c r="F112" i="106"/>
  <c r="E112" i="106"/>
  <c r="C130" i="106"/>
  <c r="D131" i="106"/>
  <c r="C131" i="106"/>
  <c r="D130" i="106"/>
  <c r="C128" i="106"/>
  <c r="D128" i="106"/>
  <c r="C127" i="106"/>
  <c r="D127" i="106"/>
  <c r="D126" i="106"/>
  <c r="C126" i="106"/>
  <c r="C125" i="106"/>
  <c r="D125" i="106"/>
  <c r="AJ130" i="106" l="1"/>
  <c r="AJ131" i="106"/>
  <c r="AJ128" i="106"/>
  <c r="AJ126" i="106"/>
  <c r="AJ127" i="106"/>
  <c r="AJ125" i="106"/>
  <c r="C118" i="106"/>
  <c r="C44" i="106"/>
  <c r="C7" i="106"/>
  <c r="D82" i="106"/>
  <c r="C67" i="106"/>
  <c r="C53" i="106"/>
  <c r="I56" i="106"/>
  <c r="I113" i="106"/>
  <c r="D53" i="106"/>
  <c r="C68" i="106"/>
  <c r="I72" i="106"/>
  <c r="C120" i="106"/>
  <c r="I75" i="106"/>
  <c r="D41" i="106"/>
  <c r="D40" i="106"/>
  <c r="C124" i="106"/>
  <c r="D119" i="106"/>
  <c r="I21" i="106"/>
  <c r="I50" i="106"/>
  <c r="C123" i="106"/>
  <c r="C116" i="106"/>
  <c r="I49" i="106"/>
  <c r="D55" i="106"/>
  <c r="C40" i="106"/>
  <c r="C38" i="106"/>
  <c r="C95" i="106"/>
  <c r="C83" i="106"/>
  <c r="C98" i="106"/>
  <c r="D56" i="106"/>
  <c r="C104" i="106"/>
  <c r="I57" i="106"/>
  <c r="C105" i="106"/>
  <c r="I132" i="106"/>
  <c r="I96" i="106"/>
  <c r="C28" i="106"/>
  <c r="I127" i="106"/>
  <c r="I51" i="106"/>
  <c r="C111" i="106"/>
  <c r="C13" i="106"/>
  <c r="D13" i="106"/>
  <c r="D77" i="106"/>
  <c r="I90" i="106"/>
  <c r="I23" i="106"/>
  <c r="I121" i="106"/>
  <c r="D25" i="106"/>
  <c r="I91" i="106"/>
  <c r="D85" i="106"/>
  <c r="D93" i="106"/>
  <c r="D33" i="106"/>
  <c r="C100" i="106"/>
  <c r="D5" i="106"/>
  <c r="I80" i="106"/>
  <c r="I92" i="106"/>
  <c r="C10" i="106"/>
  <c r="D29" i="106"/>
  <c r="C22" i="106"/>
  <c r="I123" i="106"/>
  <c r="I55" i="106"/>
  <c r="D89" i="106"/>
  <c r="I58" i="106"/>
  <c r="I16" i="106"/>
  <c r="D30" i="106"/>
  <c r="I6" i="106"/>
  <c r="I9" i="106"/>
  <c r="I71" i="106"/>
  <c r="D67" i="106"/>
  <c r="I86" i="106"/>
  <c r="D88" i="106"/>
  <c r="D74" i="106"/>
  <c r="D27" i="106"/>
  <c r="D59" i="106"/>
  <c r="I18" i="106"/>
  <c r="D16" i="106"/>
  <c r="D97" i="106"/>
  <c r="C47" i="106"/>
  <c r="C79" i="106"/>
  <c r="I37" i="106"/>
  <c r="C36" i="106"/>
  <c r="C94" i="106"/>
  <c r="I44" i="106"/>
  <c r="I126" i="106"/>
  <c r="I88" i="106"/>
  <c r="D92" i="106"/>
  <c r="I41" i="106"/>
  <c r="D43" i="106"/>
  <c r="I53" i="106"/>
  <c r="D90" i="106"/>
  <c r="D60" i="106"/>
  <c r="C122" i="106"/>
  <c r="C81" i="106"/>
  <c r="I12" i="106"/>
  <c r="I93" i="106"/>
  <c r="C91" i="106"/>
  <c r="I7" i="106"/>
  <c r="I52" i="106"/>
  <c r="C64" i="106"/>
  <c r="D51" i="106"/>
  <c r="C84" i="106"/>
  <c r="D84" i="106"/>
  <c r="C60" i="106"/>
  <c r="C113" i="106"/>
  <c r="C20" i="106"/>
  <c r="C15" i="106"/>
  <c r="I118" i="106"/>
  <c r="D18" i="106"/>
  <c r="D70" i="106"/>
  <c r="C72" i="106"/>
  <c r="C9" i="106"/>
  <c r="D106" i="106"/>
  <c r="D44" i="106"/>
  <c r="C66" i="106"/>
  <c r="I48" i="106"/>
  <c r="D35" i="106"/>
  <c r="D109" i="106"/>
  <c r="D11" i="106"/>
  <c r="I34" i="106"/>
  <c r="D91" i="106"/>
  <c r="I104" i="106"/>
  <c r="C93" i="106"/>
  <c r="I83" i="106"/>
  <c r="C19" i="106"/>
  <c r="I62" i="106"/>
  <c r="I77" i="106"/>
  <c r="D45" i="106"/>
  <c r="C108" i="106"/>
  <c r="C80" i="106"/>
  <c r="D113" i="106"/>
  <c r="D102" i="106"/>
  <c r="C59" i="106"/>
  <c r="C26" i="106"/>
  <c r="D78" i="106"/>
  <c r="D61" i="106"/>
  <c r="D87" i="106"/>
  <c r="C97" i="106"/>
  <c r="I85" i="106"/>
  <c r="D65" i="106"/>
  <c r="D7" i="106"/>
  <c r="I112" i="106"/>
  <c r="I89" i="106"/>
  <c r="C35" i="106"/>
  <c r="D19" i="106"/>
  <c r="D50" i="106"/>
  <c r="C21" i="106"/>
  <c r="D31" i="106"/>
  <c r="D21" i="106"/>
  <c r="C112" i="106"/>
  <c r="C119" i="106"/>
  <c r="C30" i="106"/>
  <c r="I94" i="106"/>
  <c r="C31" i="106"/>
  <c r="C96" i="106"/>
  <c r="D105" i="106"/>
  <c r="I35" i="106"/>
  <c r="D57" i="106"/>
  <c r="I13" i="106"/>
  <c r="C57" i="106"/>
  <c r="C69" i="106"/>
  <c r="I116" i="106"/>
  <c r="C17" i="106"/>
  <c r="C45" i="106"/>
  <c r="C23" i="106"/>
  <c r="I84" i="106"/>
  <c r="I59" i="106"/>
  <c r="D47" i="106"/>
  <c r="C11" i="106"/>
  <c r="D22" i="106"/>
  <c r="I131" i="106"/>
  <c r="I133" i="106"/>
  <c r="D123" i="106"/>
  <c r="I117" i="106"/>
  <c r="D36" i="106"/>
  <c r="C106" i="106"/>
  <c r="I54" i="106"/>
  <c r="I125" i="106"/>
  <c r="D110" i="106"/>
  <c r="C56" i="106"/>
  <c r="I19" i="106"/>
  <c r="C54" i="106"/>
  <c r="I102" i="106"/>
  <c r="C50" i="106"/>
  <c r="I63" i="106"/>
  <c r="D103" i="106"/>
  <c r="D124" i="106"/>
  <c r="I114" i="106"/>
  <c r="I25" i="106"/>
  <c r="C16" i="106"/>
  <c r="C109" i="106"/>
  <c r="D10" i="106"/>
  <c r="C71" i="106"/>
  <c r="C33" i="106"/>
  <c r="C63" i="106"/>
  <c r="D12" i="106"/>
  <c r="I43" i="106"/>
  <c r="I40" i="106"/>
  <c r="I20" i="106"/>
  <c r="I87" i="106"/>
  <c r="I106" i="106"/>
  <c r="I11" i="106"/>
  <c r="D66" i="106"/>
  <c r="I97" i="106"/>
  <c r="C85" i="106"/>
  <c r="I70" i="106"/>
  <c r="C25" i="106"/>
  <c r="D32" i="106"/>
  <c r="D115" i="106"/>
  <c r="D52" i="106"/>
  <c r="D63" i="106"/>
  <c r="C48" i="106"/>
  <c r="I130" i="106"/>
  <c r="D108" i="106"/>
  <c r="D95" i="106"/>
  <c r="D94" i="106"/>
  <c r="D68" i="106"/>
  <c r="C14" i="106"/>
  <c r="D120" i="106"/>
  <c r="D73" i="106"/>
  <c r="I78" i="106"/>
  <c r="I32" i="106"/>
  <c r="D96" i="106"/>
  <c r="I136" i="106"/>
  <c r="C82" i="106"/>
  <c r="D99" i="106"/>
  <c r="D39" i="106"/>
  <c r="C32" i="106"/>
  <c r="I129" i="106"/>
  <c r="C86" i="106"/>
  <c r="D23" i="106"/>
  <c r="I38" i="106"/>
  <c r="D100" i="106"/>
  <c r="D28" i="106"/>
  <c r="D80" i="106"/>
  <c r="D107" i="106"/>
  <c r="I103" i="106"/>
  <c r="C27" i="106"/>
  <c r="D26" i="106"/>
  <c r="C70" i="106"/>
  <c r="C52" i="106"/>
  <c r="C92" i="106"/>
  <c r="I135" i="106"/>
  <c r="D8" i="106"/>
  <c r="D118" i="106"/>
  <c r="D15" i="106"/>
  <c r="I67" i="106"/>
  <c r="D17" i="106"/>
  <c r="D20" i="106"/>
  <c r="C77" i="106"/>
  <c r="C114" i="106"/>
  <c r="C73" i="106"/>
  <c r="D86" i="106"/>
  <c r="D72" i="106"/>
  <c r="C74" i="106"/>
  <c r="I47" i="106"/>
  <c r="I134" i="106"/>
  <c r="C103" i="106"/>
  <c r="I119" i="106"/>
  <c r="I115" i="106"/>
  <c r="I79" i="106"/>
  <c r="D69" i="106"/>
  <c r="C99" i="106"/>
  <c r="D116" i="106"/>
  <c r="D37" i="106"/>
  <c r="D71" i="106"/>
  <c r="I30" i="106"/>
  <c r="D117" i="106"/>
  <c r="I8" i="106"/>
  <c r="D75" i="106"/>
  <c r="C78" i="106"/>
  <c r="C101" i="106"/>
  <c r="I105" i="106"/>
  <c r="I120" i="106"/>
  <c r="I73" i="106"/>
  <c r="C90" i="106"/>
  <c r="I64" i="106"/>
  <c r="I39" i="106"/>
  <c r="D111" i="106"/>
  <c r="I110" i="106"/>
  <c r="C76" i="106"/>
  <c r="C24" i="106"/>
  <c r="C87" i="106"/>
  <c r="D98" i="106"/>
  <c r="C34" i="106"/>
  <c r="C12" i="106"/>
  <c r="D14" i="106"/>
  <c r="D79" i="106"/>
  <c r="I66" i="106"/>
  <c r="C115" i="106"/>
  <c r="D83" i="106"/>
  <c r="I68" i="106"/>
  <c r="C42" i="106"/>
  <c r="C37" i="106"/>
  <c r="I122" i="106"/>
  <c r="I108" i="106"/>
  <c r="I24" i="106"/>
  <c r="I46" i="106"/>
  <c r="D81" i="106"/>
  <c r="I100" i="106"/>
  <c r="D46" i="106"/>
  <c r="I99" i="106"/>
  <c r="I65" i="106"/>
  <c r="C49" i="106"/>
  <c r="I42" i="106"/>
  <c r="I22" i="106"/>
  <c r="C6" i="106"/>
  <c r="D54" i="106"/>
  <c r="I82" i="106"/>
  <c r="C58" i="106"/>
  <c r="C102" i="106"/>
  <c r="C62" i="106"/>
  <c r="C41" i="106"/>
  <c r="C55" i="106"/>
  <c r="C51" i="106"/>
  <c r="D104" i="106"/>
  <c r="D58" i="106"/>
  <c r="I111" i="106"/>
  <c r="I95" i="106"/>
  <c r="D121" i="106"/>
  <c r="I33" i="106"/>
  <c r="I98" i="106"/>
  <c r="I31" i="106"/>
  <c r="D49" i="106"/>
  <c r="C39" i="106"/>
  <c r="I76" i="106"/>
  <c r="I128" i="106"/>
  <c r="I124" i="106"/>
  <c r="I27" i="106"/>
  <c r="C29" i="106"/>
  <c r="C8" i="106"/>
  <c r="I101" i="106"/>
  <c r="I28" i="106"/>
  <c r="I107" i="106"/>
  <c r="C65" i="106"/>
  <c r="I109" i="106"/>
  <c r="D101" i="106"/>
  <c r="I17" i="106"/>
  <c r="C75" i="106"/>
  <c r="I69" i="106"/>
  <c r="D114" i="106"/>
  <c r="D38" i="106"/>
  <c r="I15" i="106"/>
  <c r="I137" i="106"/>
  <c r="D6" i="106"/>
  <c r="D76" i="106"/>
  <c r="C121" i="106"/>
  <c r="I29" i="106"/>
  <c r="C18" i="106"/>
  <c r="D64" i="106"/>
  <c r="C46" i="106"/>
  <c r="I74" i="106"/>
  <c r="C110" i="106"/>
  <c r="I10" i="106"/>
  <c r="D9" i="106"/>
  <c r="D112" i="106"/>
  <c r="I45" i="106"/>
  <c r="D34" i="106"/>
  <c r="I14" i="106"/>
  <c r="C88" i="106"/>
  <c r="D48" i="106"/>
  <c r="C89" i="106"/>
  <c r="C43" i="106"/>
  <c r="D24" i="106"/>
  <c r="C61" i="106"/>
  <c r="C107" i="106"/>
  <c r="I61" i="106"/>
  <c r="I138" i="106"/>
  <c r="D42" i="106"/>
  <c r="I60" i="106"/>
  <c r="C117" i="106"/>
  <c r="I36" i="106"/>
  <c r="D62" i="106"/>
  <c r="I81" i="106"/>
  <c r="I26" i="106"/>
  <c r="D122" i="106"/>
  <c r="AJ69" i="106" l="1"/>
  <c r="AJ122" i="106"/>
  <c r="AJ27" i="106"/>
  <c r="AJ80" i="106"/>
  <c r="AJ104" i="106"/>
  <c r="AJ62" i="106"/>
  <c r="AJ12" i="106"/>
  <c r="AJ59" i="106"/>
  <c r="AJ101" i="106"/>
  <c r="AJ124" i="106"/>
  <c r="AJ89" i="106"/>
  <c r="AJ15" i="106"/>
  <c r="AJ57" i="106"/>
  <c r="AJ9" i="106"/>
  <c r="AJ102" i="106"/>
  <c r="AJ37" i="106"/>
  <c r="AJ99" i="106"/>
  <c r="D92" i="68"/>
  <c r="E92" i="68" s="1"/>
  <c r="O92" i="68" s="1"/>
  <c r="D106" i="68"/>
  <c r="E106" i="68" s="1"/>
  <c r="O106" i="68" s="1"/>
  <c r="D56" i="68"/>
  <c r="E56" i="68" s="1"/>
  <c r="O56" i="68" s="1"/>
  <c r="D39" i="68"/>
  <c r="E39" i="68" s="1"/>
  <c r="O39" i="68" s="1"/>
  <c r="D35" i="68"/>
  <c r="E35" i="68" s="1"/>
  <c r="O35" i="68" s="1"/>
  <c r="D18" i="68"/>
  <c r="E18" i="68" s="1"/>
  <c r="O18" i="68" s="1"/>
  <c r="D22" i="68"/>
  <c r="E22" i="68" s="1"/>
  <c r="O22" i="68" s="1"/>
  <c r="D103" i="68"/>
  <c r="E103" i="68" s="1"/>
  <c r="O103" i="68" s="1"/>
  <c r="AJ6" i="106"/>
  <c r="AJ73" i="106"/>
  <c r="AJ119" i="106"/>
  <c r="AJ58" i="106"/>
  <c r="AJ35" i="106"/>
  <c r="AJ84" i="106"/>
  <c r="AJ39" i="106"/>
  <c r="AJ38" i="106"/>
  <c r="AJ44" i="106"/>
  <c r="AJ26" i="106"/>
  <c r="AJ120" i="106"/>
  <c r="AJ41" i="106"/>
  <c r="AJ66" i="106"/>
  <c r="AJ115" i="106"/>
  <c r="AJ14" i="106"/>
  <c r="AJ63" i="106"/>
  <c r="AJ113" i="106"/>
  <c r="D12" i="68"/>
  <c r="E12" i="68" s="1"/>
  <c r="O12" i="68" s="1"/>
  <c r="D108" i="68"/>
  <c r="E108" i="68" s="1"/>
  <c r="O108" i="68" s="1"/>
  <c r="D7" i="68"/>
  <c r="E7" i="68" s="1"/>
  <c r="O7" i="68" s="1"/>
  <c r="D32" i="68"/>
  <c r="E32" i="68" s="1"/>
  <c r="O32" i="68" s="1"/>
  <c r="D45" i="68"/>
  <c r="E45" i="68" s="1"/>
  <c r="O45" i="68" s="1"/>
  <c r="D13" i="68"/>
  <c r="E13" i="68" s="1"/>
  <c r="O13" i="68" s="1"/>
  <c r="D6" i="68"/>
  <c r="E6" i="68" s="1"/>
  <c r="O6" i="68" s="1"/>
  <c r="D33" i="68"/>
  <c r="E33" i="68" s="1"/>
  <c r="O33" i="68" s="1"/>
  <c r="D101" i="68"/>
  <c r="E101" i="68" s="1"/>
  <c r="O101" i="68" s="1"/>
  <c r="D102" i="68"/>
  <c r="E102" i="68" s="1"/>
  <c r="O102" i="68" s="1"/>
  <c r="D50" i="68"/>
  <c r="E50" i="68" s="1"/>
  <c r="O50" i="68" s="1"/>
  <c r="D105" i="68"/>
  <c r="E105" i="68" s="1"/>
  <c r="O105" i="68" s="1"/>
  <c r="D4" i="68"/>
  <c r="E4" i="68" s="1"/>
  <c r="O4" i="68" s="1"/>
  <c r="D99" i="68"/>
  <c r="E99" i="68" s="1"/>
  <c r="O99" i="68" s="1"/>
  <c r="D98" i="68"/>
  <c r="E98" i="68" s="1"/>
  <c r="O98" i="68" s="1"/>
  <c r="AJ31" i="106"/>
  <c r="AJ22" i="106"/>
  <c r="AJ74" i="106"/>
  <c r="AJ28" i="106"/>
  <c r="AJ95" i="106"/>
  <c r="AJ107" i="106"/>
  <c r="AJ94" i="106"/>
  <c r="AJ65" i="106"/>
  <c r="AJ85" i="106"/>
  <c r="AJ72" i="106"/>
  <c r="AJ60" i="106"/>
  <c r="AJ103" i="106"/>
  <c r="D42" i="68"/>
  <c r="E42" i="68" s="1"/>
  <c r="O42" i="68" s="1"/>
  <c r="D107" i="68"/>
  <c r="E107" i="68" s="1"/>
  <c r="O107" i="68" s="1"/>
  <c r="D57" i="68"/>
  <c r="E57" i="68" s="1"/>
  <c r="O57" i="68" s="1"/>
  <c r="D20" i="68"/>
  <c r="E20" i="68" s="1"/>
  <c r="O20" i="68" s="1"/>
  <c r="D91" i="68"/>
  <c r="E91" i="68" s="1"/>
  <c r="O91" i="68" s="1"/>
  <c r="D88" i="68"/>
  <c r="E88" i="68" s="1"/>
  <c r="O88" i="68" s="1"/>
  <c r="AJ47" i="106"/>
  <c r="AJ100" i="106"/>
  <c r="AJ53" i="106"/>
  <c r="AJ97" i="106"/>
  <c r="AJ118" i="106"/>
  <c r="AJ49" i="106"/>
  <c r="AJ21" i="106"/>
  <c r="AJ8" i="106"/>
  <c r="AJ24" i="106"/>
  <c r="AJ116" i="106"/>
  <c r="AJ81" i="106"/>
  <c r="AJ13" i="106"/>
  <c r="AJ45" i="106"/>
  <c r="AJ51" i="106"/>
  <c r="D116" i="68"/>
  <c r="E116" i="68" s="1"/>
  <c r="O116" i="68" s="1"/>
  <c r="D8" i="68"/>
  <c r="E8" i="68" s="1"/>
  <c r="O8" i="68" s="1"/>
  <c r="D14" i="68"/>
  <c r="E14" i="68" s="1"/>
  <c r="O14" i="68" s="1"/>
  <c r="D95" i="68"/>
  <c r="E95" i="68" s="1"/>
  <c r="O95" i="68" s="1"/>
  <c r="D19" i="68"/>
  <c r="E19" i="68" s="1"/>
  <c r="O19" i="68" s="1"/>
  <c r="D54" i="68"/>
  <c r="E54" i="68" s="1"/>
  <c r="O54" i="68" s="1"/>
  <c r="D28" i="68"/>
  <c r="E28" i="68" s="1"/>
  <c r="O28" i="68" s="1"/>
  <c r="D44" i="68"/>
  <c r="E44" i="68" s="1"/>
  <c r="O44" i="68" s="1"/>
  <c r="D96" i="68"/>
  <c r="E96" i="68" s="1"/>
  <c r="O96" i="68" s="1"/>
  <c r="D94" i="68"/>
  <c r="E94" i="68" s="1"/>
  <c r="O94" i="68" s="1"/>
  <c r="D90" i="68"/>
  <c r="E90" i="68" s="1"/>
  <c r="O90" i="68" s="1"/>
  <c r="D34" i="68"/>
  <c r="E34" i="68" s="1"/>
  <c r="O34" i="68" s="1"/>
  <c r="D113" i="68"/>
  <c r="E113" i="68" s="1"/>
  <c r="O113" i="68" s="1"/>
  <c r="AJ86" i="106"/>
  <c r="AJ33" i="106"/>
  <c r="AJ90" i="106"/>
  <c r="D58" i="68"/>
  <c r="E58" i="68" s="1"/>
  <c r="O58" i="68" s="1"/>
  <c r="D43" i="68"/>
  <c r="E43" i="68" s="1"/>
  <c r="O43" i="68" s="1"/>
  <c r="AJ79" i="106"/>
  <c r="AJ61" i="106"/>
  <c r="AJ123" i="106"/>
  <c r="AJ25" i="106"/>
  <c r="C5" i="106"/>
  <c r="C4" i="106" s="1"/>
  <c r="AJ5" i="106"/>
  <c r="D4" i="106"/>
  <c r="AJ11" i="106"/>
  <c r="AJ71" i="106"/>
  <c r="AJ77" i="106"/>
  <c r="AJ29" i="106"/>
  <c r="D114" i="68"/>
  <c r="E114" i="68" s="1"/>
  <c r="O114" i="68" s="1"/>
  <c r="D48" i="68"/>
  <c r="E48" i="68" s="1"/>
  <c r="O48" i="68" s="1"/>
  <c r="D17" i="68"/>
  <c r="E17" i="68" s="1"/>
  <c r="O17" i="68" s="1"/>
  <c r="AJ82" i="106"/>
  <c r="AJ36" i="106"/>
  <c r="AJ96" i="106"/>
  <c r="AJ109" i="106"/>
  <c r="AJ78" i="106"/>
  <c r="AJ87" i="106"/>
  <c r="AJ23" i="106"/>
  <c r="AJ16" i="106"/>
  <c r="AJ75" i="106"/>
  <c r="AJ50" i="106"/>
  <c r="AJ42" i="106"/>
  <c r="AJ54" i="106"/>
  <c r="AJ92" i="106"/>
  <c r="AJ108" i="106"/>
  <c r="AJ30" i="106"/>
  <c r="AJ32" i="106"/>
  <c r="AJ114" i="106"/>
  <c r="AJ70" i="106"/>
  <c r="AJ68" i="106"/>
  <c r="AJ105" i="106"/>
  <c r="AJ56" i="106"/>
  <c r="AJ40" i="106"/>
  <c r="AJ83" i="106"/>
  <c r="AJ117" i="106"/>
  <c r="AJ98" i="106"/>
  <c r="AJ48" i="106"/>
  <c r="D89" i="68"/>
  <c r="E89" i="68" s="1"/>
  <c r="O89" i="68" s="1"/>
  <c r="D27" i="68"/>
  <c r="E27" i="68" s="1"/>
  <c r="O27" i="68" s="1"/>
  <c r="D9" i="68"/>
  <c r="E9" i="68" s="1"/>
  <c r="O9" i="68" s="1"/>
  <c r="D5" i="68"/>
  <c r="E5" i="68" s="1"/>
  <c r="O5" i="68" s="1"/>
  <c r="D36" i="68"/>
  <c r="E36" i="68" s="1"/>
  <c r="O36" i="68" s="1"/>
  <c r="D21" i="68"/>
  <c r="E21" i="68" s="1"/>
  <c r="O21" i="68" s="1"/>
  <c r="D37" i="68"/>
  <c r="E37" i="68" s="1"/>
  <c r="O37" i="68" s="1"/>
  <c r="D111" i="68"/>
  <c r="E111" i="68" s="1"/>
  <c r="O111" i="68" s="1"/>
  <c r="D23" i="68"/>
  <c r="E23" i="68" s="1"/>
  <c r="O23" i="68" s="1"/>
  <c r="D110" i="68"/>
  <c r="E110" i="68" s="1"/>
  <c r="O110" i="68" s="1"/>
  <c r="D47" i="68"/>
  <c r="E47" i="68" s="1"/>
  <c r="O47" i="68" s="1"/>
  <c r="D100" i="68"/>
  <c r="E100" i="68" s="1"/>
  <c r="O100" i="68" s="1"/>
  <c r="D16" i="68"/>
  <c r="E16" i="68" s="1"/>
  <c r="O16" i="68" s="1"/>
  <c r="D112" i="68"/>
  <c r="E112" i="68" s="1"/>
  <c r="O112" i="68" s="1"/>
  <c r="D31" i="68"/>
  <c r="E31" i="68" s="1"/>
  <c r="O31" i="68" s="1"/>
  <c r="D15" i="68"/>
  <c r="E15" i="68" s="1"/>
  <c r="O15" i="68" s="1"/>
  <c r="D40" i="68"/>
  <c r="E40" i="68" s="1"/>
  <c r="O40" i="68" s="1"/>
  <c r="D52" i="68"/>
  <c r="E52" i="68" s="1"/>
  <c r="O52" i="68" s="1"/>
  <c r="AJ52" i="106"/>
  <c r="AJ76" i="106"/>
  <c r="AJ17" i="106"/>
  <c r="AJ46" i="106"/>
  <c r="AJ19" i="106"/>
  <c r="AJ112" i="106"/>
  <c r="AJ110" i="106"/>
  <c r="AJ64" i="106"/>
  <c r="AJ18" i="106"/>
  <c r="AJ88" i="106"/>
  <c r="AJ106" i="106"/>
  <c r="AJ111" i="106"/>
  <c r="AJ67" i="106"/>
  <c r="AJ7" i="106"/>
  <c r="AJ43" i="106"/>
  <c r="AJ34" i="106"/>
  <c r="AJ55" i="106"/>
  <c r="AJ91" i="106"/>
  <c r="AJ10" i="106"/>
  <c r="AJ20" i="106"/>
  <c r="AJ93" i="106"/>
  <c r="AJ121" i="106"/>
  <c r="D25" i="68"/>
  <c r="E25" i="68" s="1"/>
  <c r="O25" i="68" s="1"/>
  <c r="D30" i="68"/>
  <c r="E30" i="68" s="1"/>
  <c r="O30" i="68" s="1"/>
  <c r="D104" i="68"/>
  <c r="E104" i="68" s="1"/>
  <c r="O104" i="68" s="1"/>
  <c r="D11" i="68"/>
  <c r="E11" i="68" s="1"/>
  <c r="O11" i="68" s="1"/>
  <c r="D10" i="68"/>
  <c r="E10" i="68" s="1"/>
  <c r="O10" i="68" s="1"/>
  <c r="D97" i="68"/>
  <c r="E97" i="68" s="1"/>
  <c r="O97" i="68" s="1"/>
  <c r="D59" i="68"/>
  <c r="E59" i="68" s="1"/>
  <c r="O59" i="68" s="1"/>
  <c r="D41" i="68"/>
  <c r="E41" i="68" s="1"/>
  <c r="O41" i="68" s="1"/>
  <c r="D109" i="68"/>
  <c r="E109" i="68" s="1"/>
  <c r="O109" i="68" s="1"/>
  <c r="D93" i="68"/>
  <c r="E93" i="68" s="1"/>
  <c r="O93" i="68" s="1"/>
  <c r="D38" i="68"/>
  <c r="E38" i="68" s="1"/>
  <c r="O38" i="68" s="1"/>
  <c r="D49" i="68"/>
  <c r="E49" i="68" s="1"/>
  <c r="O49" i="68" s="1"/>
  <c r="D24" i="68"/>
  <c r="E24" i="68" s="1"/>
  <c r="O24" i="68" s="1"/>
  <c r="D55" i="68"/>
  <c r="E55" i="68" s="1"/>
  <c r="O55" i="68" s="1"/>
  <c r="P10" i="68" l="1"/>
  <c r="Q10" i="68"/>
  <c r="P9" i="68"/>
  <c r="Q9" i="68"/>
  <c r="P38" i="68"/>
  <c r="Q38" i="68"/>
  <c r="P110" i="68"/>
  <c r="Q110" i="68"/>
  <c r="P54" i="68"/>
  <c r="Q54" i="68"/>
  <c r="P13" i="68"/>
  <c r="Q13" i="68"/>
  <c r="P103" i="68"/>
  <c r="Q103" i="68"/>
  <c r="P23" i="68"/>
  <c r="Q23" i="68"/>
  <c r="P15" i="68"/>
  <c r="Q15" i="68"/>
  <c r="P111" i="68"/>
  <c r="Q111" i="68"/>
  <c r="P34" i="68"/>
  <c r="Q34" i="68"/>
  <c r="P95" i="68"/>
  <c r="Q95" i="68"/>
  <c r="P42" i="68"/>
  <c r="Q42" i="68"/>
  <c r="P105" i="68"/>
  <c r="Q105" i="68"/>
  <c r="P32" i="68"/>
  <c r="Q32" i="68"/>
  <c r="P22" i="68"/>
  <c r="Q22" i="68"/>
  <c r="P31" i="68"/>
  <c r="Q31" i="68"/>
  <c r="P14" i="68"/>
  <c r="Q14" i="68"/>
  <c r="P50" i="68"/>
  <c r="Q50" i="68"/>
  <c r="P7" i="68"/>
  <c r="Q7" i="68"/>
  <c r="P18" i="68"/>
  <c r="Q18" i="68"/>
  <c r="P49" i="68"/>
  <c r="Q49" i="68"/>
  <c r="P37" i="68"/>
  <c r="Q37" i="68"/>
  <c r="P112" i="68"/>
  <c r="Q112" i="68"/>
  <c r="P43" i="68"/>
  <c r="Q43" i="68"/>
  <c r="P88" i="68"/>
  <c r="Q88" i="68"/>
  <c r="P35" i="68"/>
  <c r="Q35" i="68"/>
  <c r="P90" i="68"/>
  <c r="Q90" i="68"/>
  <c r="P21" i="68"/>
  <c r="Q21" i="68"/>
  <c r="P8" i="68"/>
  <c r="Q8" i="68"/>
  <c r="P102" i="68"/>
  <c r="Q102" i="68"/>
  <c r="P59" i="68"/>
  <c r="Q59" i="68"/>
  <c r="P104" i="68"/>
  <c r="Q104" i="68"/>
  <c r="P36" i="68"/>
  <c r="Q36" i="68"/>
  <c r="P58" i="68"/>
  <c r="Q58" i="68"/>
  <c r="P96" i="68"/>
  <c r="Q96" i="68"/>
  <c r="P116" i="68"/>
  <c r="Q116" i="68"/>
  <c r="P101" i="68"/>
  <c r="Q101" i="68"/>
  <c r="P108" i="68"/>
  <c r="Q108" i="68"/>
  <c r="P39" i="68"/>
  <c r="Q39" i="68"/>
  <c r="P109" i="68"/>
  <c r="Q109" i="68"/>
  <c r="P41" i="68"/>
  <c r="Q41" i="68"/>
  <c r="P94" i="68"/>
  <c r="Q94" i="68"/>
  <c r="P55" i="68"/>
  <c r="Q55" i="68"/>
  <c r="P16" i="68"/>
  <c r="Q16" i="68"/>
  <c r="P24" i="68"/>
  <c r="Q24" i="68"/>
  <c r="P97" i="68"/>
  <c r="Q97" i="68"/>
  <c r="P30" i="68"/>
  <c r="Q30" i="68"/>
  <c r="P100" i="68"/>
  <c r="Q100" i="68"/>
  <c r="P5" i="68"/>
  <c r="Q5" i="68"/>
  <c r="P17" i="68"/>
  <c r="Q17" i="68"/>
  <c r="P44" i="68"/>
  <c r="Q44" i="68"/>
  <c r="P91" i="68"/>
  <c r="Q91" i="68"/>
  <c r="P33" i="68"/>
  <c r="Q33" i="68"/>
  <c r="P12" i="68"/>
  <c r="Q12" i="68"/>
  <c r="P56" i="68"/>
  <c r="Q56" i="68"/>
  <c r="P47" i="68"/>
  <c r="Q47" i="68"/>
  <c r="P28" i="68"/>
  <c r="Q28" i="68"/>
  <c r="P20" i="68"/>
  <c r="Q20" i="68"/>
  <c r="P98" i="68"/>
  <c r="Q98" i="68"/>
  <c r="P6" i="68"/>
  <c r="Q6" i="68"/>
  <c r="P106" i="68"/>
  <c r="Q106" i="68"/>
  <c r="P52" i="68"/>
  <c r="Q52" i="68"/>
  <c r="P11" i="68"/>
  <c r="Q11" i="68"/>
  <c r="P40" i="68"/>
  <c r="Q40" i="68"/>
  <c r="P114" i="68"/>
  <c r="Q114" i="68"/>
  <c r="P99" i="68"/>
  <c r="Q99" i="68"/>
  <c r="P92" i="68"/>
  <c r="Q92" i="68"/>
  <c r="P48" i="68"/>
  <c r="Q48" i="68"/>
  <c r="P25" i="68"/>
  <c r="Q25" i="68"/>
  <c r="P27" i="68"/>
  <c r="Q27" i="68"/>
  <c r="P57" i="68"/>
  <c r="Q57" i="68"/>
  <c r="P93" i="68"/>
  <c r="Q93" i="68"/>
  <c r="P89" i="68"/>
  <c r="Q89" i="68"/>
  <c r="P113" i="68"/>
  <c r="Q113" i="68"/>
  <c r="P19" i="68"/>
  <c r="Q19" i="68"/>
  <c r="P107" i="68"/>
  <c r="Q107" i="68"/>
  <c r="P4" i="68"/>
  <c r="Q4" i="68"/>
  <c r="P45" i="68"/>
  <c r="Q45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2B696-FDCA-492C-AE67-8F0EF30DED77}" name="GPU003" type="6" refreshedVersion="0" deleted="1" background="1" saveData="1">
    <textPr prompt="0" sourceFile="S:\BKEST-Verwaltung\Stundenplanung\2021_22\UNTIS-Export\GPU003.TXT" decimal="," thousands=".">
      <textFields>
        <textField/>
      </textFields>
    </textPr>
  </connection>
  <connection id="2" xr16:uid="{A3F87EC5-3A0C-40E8-ABD3-09B6C532DB93}" name="GPU004" type="6" refreshedVersion="0" deleted="1" background="1" saveData="1">
    <textPr prompt="0" sourceFile="S:\BKEST-Verwaltung\Stundenplanung\2021_22\UNTIS-Export\GPU004.TXT" decimal="," thousands=".">
      <textFields>
        <textField/>
      </textFields>
    </textPr>
  </connection>
  <connection id="3" xr16:uid="{6867A9BE-6D38-40B7-8FBD-CE80261BF064}" name="GPU020" type="6" refreshedVersion="0" deleted="1" background="1" saveData="1">
    <textPr prompt="0" sourceFile="S:\BKEST-Verwaltung\Stundenplanung\2021_22\UNTIS-Export\GPU020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<sst xmlns="http://schemas.openxmlformats.org/spreadsheetml/2006/main" count="70069" uniqueCount="2087">
  <si>
    <t/>
  </si>
  <si>
    <t>Lehrer</t>
  </si>
  <si>
    <t>Fach</t>
  </si>
  <si>
    <t>Klasse(n)</t>
  </si>
  <si>
    <t>Abteilung</t>
  </si>
  <si>
    <t>FB</t>
  </si>
  <si>
    <t>SCK</t>
  </si>
  <si>
    <t>DKO</t>
  </si>
  <si>
    <t>FRM1</t>
  </si>
  <si>
    <t>CE1</t>
  </si>
  <si>
    <t>BEE</t>
  </si>
  <si>
    <t>ROC</t>
  </si>
  <si>
    <t>ESW</t>
  </si>
  <si>
    <t>KRE</t>
  </si>
  <si>
    <t>PKG</t>
  </si>
  <si>
    <t>WBL</t>
  </si>
  <si>
    <t>FRO1</t>
  </si>
  <si>
    <t>FRU1</t>
  </si>
  <si>
    <t>RIN</t>
  </si>
  <si>
    <t>SPG</t>
  </si>
  <si>
    <t>KRH</t>
  </si>
  <si>
    <t>NPM</t>
  </si>
  <si>
    <t>C10</t>
  </si>
  <si>
    <t>WIE</t>
  </si>
  <si>
    <t>KUE</t>
  </si>
  <si>
    <t>VBE</t>
  </si>
  <si>
    <t>NVM1</t>
  </si>
  <si>
    <t>AK4</t>
  </si>
  <si>
    <t>NOW</t>
  </si>
  <si>
    <t>HER</t>
  </si>
  <si>
    <t>NVM2</t>
  </si>
  <si>
    <t>AK5</t>
  </si>
  <si>
    <t>DRE</t>
  </si>
  <si>
    <t>NVO1</t>
  </si>
  <si>
    <t>NVU1</t>
  </si>
  <si>
    <t>DKOp</t>
  </si>
  <si>
    <t>BUE</t>
  </si>
  <si>
    <t>E</t>
  </si>
  <si>
    <t>Ep</t>
  </si>
  <si>
    <t>Mp</t>
  </si>
  <si>
    <t>NOB</t>
  </si>
  <si>
    <t>BAU</t>
  </si>
  <si>
    <t>JUE</t>
  </si>
  <si>
    <t>GOE</t>
  </si>
  <si>
    <t>JAG</t>
  </si>
  <si>
    <t>FRE</t>
  </si>
  <si>
    <t>ARE</t>
  </si>
  <si>
    <t>DV</t>
  </si>
  <si>
    <t>PS</t>
  </si>
  <si>
    <t>RAD</t>
  </si>
  <si>
    <t>GER</t>
  </si>
  <si>
    <t>?</t>
  </si>
  <si>
    <t>BIL</t>
  </si>
  <si>
    <t>DID</t>
  </si>
  <si>
    <t>SCZ</t>
  </si>
  <si>
    <t>CE2</t>
  </si>
  <si>
    <t>PH</t>
  </si>
  <si>
    <t>NOS</t>
  </si>
  <si>
    <t>SCN</t>
  </si>
  <si>
    <t>HEB</t>
  </si>
  <si>
    <t>RAH</t>
  </si>
  <si>
    <t>HUK</t>
  </si>
  <si>
    <t>JB21</t>
  </si>
  <si>
    <t>J13</t>
  </si>
  <si>
    <t>GOD</t>
  </si>
  <si>
    <t>NEU</t>
  </si>
  <si>
    <t>JB22</t>
  </si>
  <si>
    <t>ÜBL</t>
  </si>
  <si>
    <t>JM22</t>
  </si>
  <si>
    <t>DGR</t>
  </si>
  <si>
    <t>JBF1</t>
  </si>
  <si>
    <t>MME</t>
  </si>
  <si>
    <t>ERD</t>
  </si>
  <si>
    <t>FP</t>
  </si>
  <si>
    <t>EY</t>
  </si>
  <si>
    <t>LEH</t>
  </si>
  <si>
    <t>M</t>
  </si>
  <si>
    <t>TEÜ</t>
  </si>
  <si>
    <t>JBO1</t>
  </si>
  <si>
    <t>J15</t>
  </si>
  <si>
    <t>J11</t>
  </si>
  <si>
    <t>PEU</t>
  </si>
  <si>
    <t>J08</t>
  </si>
  <si>
    <t>NW</t>
  </si>
  <si>
    <t>TE</t>
  </si>
  <si>
    <t>TZ</t>
  </si>
  <si>
    <t>JBO2</t>
  </si>
  <si>
    <t>KAL</t>
  </si>
  <si>
    <t>BOE</t>
  </si>
  <si>
    <t>JBOB</t>
  </si>
  <si>
    <t>JEM1</t>
  </si>
  <si>
    <t>JG1</t>
  </si>
  <si>
    <t>JM21</t>
  </si>
  <si>
    <t>JOE</t>
  </si>
  <si>
    <t>JTB1</t>
  </si>
  <si>
    <t>HEG</t>
  </si>
  <si>
    <t>LAS</t>
  </si>
  <si>
    <t>MOS</t>
  </si>
  <si>
    <t>ELA1</t>
  </si>
  <si>
    <t>D24</t>
  </si>
  <si>
    <t>DES</t>
  </si>
  <si>
    <t>HAN</t>
  </si>
  <si>
    <t>ELA2</t>
  </si>
  <si>
    <t>D26</t>
  </si>
  <si>
    <t>OPZ</t>
  </si>
  <si>
    <t>BUK</t>
  </si>
  <si>
    <t>D25</t>
  </si>
  <si>
    <t>AUT</t>
  </si>
  <si>
    <t>FTE1</t>
  </si>
  <si>
    <t>BW</t>
  </si>
  <si>
    <t>EES</t>
  </si>
  <si>
    <t>LAU</t>
  </si>
  <si>
    <t>ITA</t>
  </si>
  <si>
    <t>FTE2</t>
  </si>
  <si>
    <t>FTE3</t>
  </si>
  <si>
    <t>BOR</t>
  </si>
  <si>
    <t>BWL</t>
  </si>
  <si>
    <t>SLP</t>
  </si>
  <si>
    <t>FTE4</t>
  </si>
  <si>
    <t>BM</t>
  </si>
  <si>
    <t>IT11</t>
  </si>
  <si>
    <t>CE9</t>
  </si>
  <si>
    <t>ITS</t>
  </si>
  <si>
    <t>PHL</t>
  </si>
  <si>
    <t>SAW</t>
  </si>
  <si>
    <t>IT12</t>
  </si>
  <si>
    <t>WGP</t>
  </si>
  <si>
    <t>ITO</t>
  </si>
  <si>
    <t>MECA</t>
  </si>
  <si>
    <t>MECM</t>
  </si>
  <si>
    <t>D27</t>
  </si>
  <si>
    <t>KOM</t>
  </si>
  <si>
    <t>TRA</t>
  </si>
  <si>
    <t>MECO</t>
  </si>
  <si>
    <t>MECU</t>
  </si>
  <si>
    <t>KOE</t>
  </si>
  <si>
    <t>JAC</t>
  </si>
  <si>
    <t>PB</t>
  </si>
  <si>
    <t>SI</t>
  </si>
  <si>
    <t>FRI</t>
  </si>
  <si>
    <t>LEN</t>
  </si>
  <si>
    <t>KU</t>
  </si>
  <si>
    <t>HEL</t>
  </si>
  <si>
    <t>NOE</t>
  </si>
  <si>
    <t>KRA</t>
  </si>
  <si>
    <t>BEI</t>
  </si>
  <si>
    <t>KIU1</t>
  </si>
  <si>
    <t>C34</t>
  </si>
  <si>
    <t>HAA</t>
  </si>
  <si>
    <t>A18</t>
  </si>
  <si>
    <t>DKR</t>
  </si>
  <si>
    <t>AE8</t>
  </si>
  <si>
    <t>SPKe</t>
  </si>
  <si>
    <t>SPKk</t>
  </si>
  <si>
    <t>KIU2</t>
  </si>
  <si>
    <t>C36</t>
  </si>
  <si>
    <t>AE5</t>
  </si>
  <si>
    <t>C24</t>
  </si>
  <si>
    <t>C22</t>
  </si>
  <si>
    <t>A15</t>
  </si>
  <si>
    <t>GP</t>
  </si>
  <si>
    <t>ROB</t>
  </si>
  <si>
    <t>HPSg</t>
  </si>
  <si>
    <t>HPSm</t>
  </si>
  <si>
    <t>HPSp</t>
  </si>
  <si>
    <t>HPSs</t>
  </si>
  <si>
    <t>HPSw</t>
  </si>
  <si>
    <t>ORV</t>
  </si>
  <si>
    <t>TPH</t>
  </si>
  <si>
    <t>A13</t>
  </si>
  <si>
    <t>SZU1</t>
  </si>
  <si>
    <t>AE3</t>
  </si>
  <si>
    <t>Deutsch</t>
  </si>
  <si>
    <t>Biotechnik/Körperpflege</t>
  </si>
  <si>
    <t>Religion</t>
  </si>
  <si>
    <t>Sport</t>
  </si>
  <si>
    <t>Ernährungswissenschaft</t>
  </si>
  <si>
    <t>Pflege/Gesundheit</t>
  </si>
  <si>
    <t>Englisch</t>
  </si>
  <si>
    <t>Mathematik</t>
  </si>
  <si>
    <t>Biologie</t>
  </si>
  <si>
    <t>Physik</t>
  </si>
  <si>
    <t>Sozialpädagogik</t>
  </si>
  <si>
    <t>Informatik</t>
  </si>
  <si>
    <t>Bautechnik</t>
  </si>
  <si>
    <t>Elektrotechnik</t>
  </si>
  <si>
    <t>Metalltechnik</t>
  </si>
  <si>
    <t>Musik</t>
  </si>
  <si>
    <t>Automatisierungstechnik</t>
  </si>
  <si>
    <t>Wirtschaftswissenschaften</t>
  </si>
  <si>
    <t>Wst/SJ</t>
  </si>
  <si>
    <t>Bemerkung</t>
  </si>
  <si>
    <t>Fakultas (gewünscht)</t>
  </si>
  <si>
    <t>Raum</t>
  </si>
  <si>
    <t>WB</t>
  </si>
  <si>
    <t>FRM2</t>
  </si>
  <si>
    <t>Anwend</t>
  </si>
  <si>
    <t>ET</t>
  </si>
  <si>
    <t>TJI</t>
  </si>
  <si>
    <t>SPO</t>
  </si>
  <si>
    <t>Zeilenbeschriftungen</t>
  </si>
  <si>
    <t>Gesamtergebnis</t>
  </si>
  <si>
    <t>Spaltenbeschriftungen</t>
  </si>
  <si>
    <t>Summe von Wst/SJ</t>
  </si>
  <si>
    <t>HPSh</t>
  </si>
  <si>
    <t>HPSf</t>
  </si>
  <si>
    <t>GE1</t>
  </si>
  <si>
    <t>HPSo</t>
  </si>
  <si>
    <t>KIO1</t>
  </si>
  <si>
    <t>SPKl</t>
  </si>
  <si>
    <t>AE1</t>
  </si>
  <si>
    <t>A11</t>
  </si>
  <si>
    <t>KIO2</t>
  </si>
  <si>
    <t>SCU</t>
  </si>
  <si>
    <t>KIO3</t>
  </si>
  <si>
    <t>AR</t>
  </si>
  <si>
    <t>SPK</t>
  </si>
  <si>
    <t>VAS</t>
  </si>
  <si>
    <t>SZO1</t>
  </si>
  <si>
    <t>Psychologie</t>
  </si>
  <si>
    <t>SFB</t>
  </si>
  <si>
    <t>BRI</t>
  </si>
  <si>
    <t>BI</t>
  </si>
  <si>
    <t>GOZ</t>
  </si>
  <si>
    <t>C30</t>
  </si>
  <si>
    <t>D</t>
  </si>
  <si>
    <t>DKL</t>
  </si>
  <si>
    <t>WEI</t>
  </si>
  <si>
    <t>SCR</t>
  </si>
  <si>
    <t>Erziehungswissenschaften</t>
  </si>
  <si>
    <t>EW</t>
  </si>
  <si>
    <t>RW</t>
  </si>
  <si>
    <t>11AHF</t>
  </si>
  <si>
    <t>Französisch</t>
  </si>
  <si>
    <t>F</t>
  </si>
  <si>
    <t>GL</t>
  </si>
  <si>
    <t>FAR</t>
  </si>
  <si>
    <t>MU</t>
  </si>
  <si>
    <t>MIM</t>
  </si>
  <si>
    <t>LIT</t>
  </si>
  <si>
    <t>CLA</t>
  </si>
  <si>
    <t>VDB</t>
  </si>
  <si>
    <t>C32</t>
  </si>
  <si>
    <t>12AHF</t>
  </si>
  <si>
    <t>MD</t>
  </si>
  <si>
    <t>C33</t>
  </si>
  <si>
    <t>13AHF</t>
  </si>
  <si>
    <t>ERE</t>
  </si>
  <si>
    <t>ERN</t>
  </si>
  <si>
    <t>14AH</t>
  </si>
  <si>
    <t>(Leer)</t>
  </si>
  <si>
    <t>NEI</t>
  </si>
  <si>
    <t>FSO1</t>
  </si>
  <si>
    <t>CK9</t>
  </si>
  <si>
    <t>VA</t>
  </si>
  <si>
    <t>C39</t>
  </si>
  <si>
    <t>VB</t>
  </si>
  <si>
    <t>FSO2</t>
  </si>
  <si>
    <t>CK8</t>
  </si>
  <si>
    <t>MTH</t>
  </si>
  <si>
    <t>FSU1</t>
  </si>
  <si>
    <t>C37</t>
  </si>
  <si>
    <t>FSU2</t>
  </si>
  <si>
    <t>C38</t>
  </si>
  <si>
    <t>FSU3</t>
  </si>
  <si>
    <t>11S1</t>
  </si>
  <si>
    <t>CK6</t>
  </si>
  <si>
    <t>GES</t>
  </si>
  <si>
    <t>DIC</t>
  </si>
  <si>
    <t>11S2</t>
  </si>
  <si>
    <t>CK7</t>
  </si>
  <si>
    <t>11S3</t>
  </si>
  <si>
    <t>GIL</t>
  </si>
  <si>
    <t>11S4</t>
  </si>
  <si>
    <t>11S5</t>
  </si>
  <si>
    <t>11T1</t>
  </si>
  <si>
    <t>C14</t>
  </si>
  <si>
    <t>D23</t>
  </si>
  <si>
    <t>HOF</t>
  </si>
  <si>
    <t>CE3</t>
  </si>
  <si>
    <t>CE4</t>
  </si>
  <si>
    <t>11T2</t>
  </si>
  <si>
    <t>ROD</t>
  </si>
  <si>
    <t>12S1</t>
  </si>
  <si>
    <t>12S2</t>
  </si>
  <si>
    <t>C16</t>
  </si>
  <si>
    <t>12S3</t>
  </si>
  <si>
    <t>C26</t>
  </si>
  <si>
    <t>12S4</t>
  </si>
  <si>
    <t>C29</t>
  </si>
  <si>
    <t>12T1</t>
  </si>
  <si>
    <t>Chemie</t>
  </si>
  <si>
    <t>WL</t>
  </si>
  <si>
    <t>BOM</t>
  </si>
  <si>
    <t>DE3</t>
  </si>
  <si>
    <t>BRA</t>
  </si>
  <si>
    <t>D12</t>
  </si>
  <si>
    <t>LOS</t>
  </si>
  <si>
    <t>DE5</t>
  </si>
  <si>
    <t>KRS</t>
  </si>
  <si>
    <t>WIL</t>
  </si>
  <si>
    <t>BZM</t>
  </si>
  <si>
    <t>DE1</t>
  </si>
  <si>
    <t>BZO</t>
  </si>
  <si>
    <t>BZU</t>
  </si>
  <si>
    <t>DE4</t>
  </si>
  <si>
    <t>Holztechnik</t>
  </si>
  <si>
    <t>DEU</t>
  </si>
  <si>
    <t>EE1</t>
  </si>
  <si>
    <t>MAM1</t>
  </si>
  <si>
    <t>D15</t>
  </si>
  <si>
    <t>D14</t>
  </si>
  <si>
    <t>MAO1</t>
  </si>
  <si>
    <t>MAU1</t>
  </si>
  <si>
    <t>MBA1</t>
  </si>
  <si>
    <t>MBM1</t>
  </si>
  <si>
    <t>D16</t>
  </si>
  <si>
    <t>D17</t>
  </si>
  <si>
    <t>FEL</t>
  </si>
  <si>
    <t>GUE</t>
  </si>
  <si>
    <t>GE2</t>
  </si>
  <si>
    <t>MBO1</t>
  </si>
  <si>
    <t>MBU1</t>
  </si>
  <si>
    <t>ENG</t>
  </si>
  <si>
    <t>ABV1</t>
  </si>
  <si>
    <t>D11</t>
  </si>
  <si>
    <t>LAT</t>
  </si>
  <si>
    <t>FE2</t>
  </si>
  <si>
    <t>EK1</t>
  </si>
  <si>
    <t>ABV2</t>
  </si>
  <si>
    <t>ABV3</t>
  </si>
  <si>
    <t>AV1</t>
  </si>
  <si>
    <t>FRS</t>
  </si>
  <si>
    <t>C23</t>
  </si>
  <si>
    <t>EHN</t>
  </si>
  <si>
    <t>AV2</t>
  </si>
  <si>
    <t>D13</t>
  </si>
  <si>
    <t>SCL</t>
  </si>
  <si>
    <t>CE8</t>
  </si>
  <si>
    <t>VHS</t>
  </si>
  <si>
    <t>DK2</t>
  </si>
  <si>
    <t>Politik</t>
  </si>
  <si>
    <t>AKO1</t>
  </si>
  <si>
    <t>BSL</t>
  </si>
  <si>
    <t>DK5</t>
  </si>
  <si>
    <t>BF1B</t>
  </si>
  <si>
    <t>BO</t>
  </si>
  <si>
    <t>PRD</t>
  </si>
  <si>
    <t>FPZ</t>
  </si>
  <si>
    <t>MIP</t>
  </si>
  <si>
    <t>BF1H</t>
  </si>
  <si>
    <t>DK4</t>
  </si>
  <si>
    <t>DSL</t>
  </si>
  <si>
    <t>HEN</t>
  </si>
  <si>
    <t>AK6</t>
  </si>
  <si>
    <t>JAN</t>
  </si>
  <si>
    <t>D20</t>
  </si>
  <si>
    <t>GEH</t>
  </si>
  <si>
    <t>CE6</t>
  </si>
  <si>
    <t>Informationstechnik</t>
  </si>
  <si>
    <t>Stand:</t>
  </si>
  <si>
    <t>Vorname</t>
  </si>
  <si>
    <t>Nachname</t>
  </si>
  <si>
    <t>Kürzel</t>
  </si>
  <si>
    <t>Geburtsdatum</t>
  </si>
  <si>
    <t>Fach 1</t>
  </si>
  <si>
    <t>Fach 2</t>
  </si>
  <si>
    <t>Fach 3</t>
  </si>
  <si>
    <t>Fach 4</t>
  </si>
  <si>
    <t>JVA</t>
  </si>
  <si>
    <t>Julia</t>
  </si>
  <si>
    <t>Baumann</t>
  </si>
  <si>
    <t>Pädagogik</t>
  </si>
  <si>
    <t>Angelika</t>
  </si>
  <si>
    <t>Khalid</t>
  </si>
  <si>
    <t>Beitar</t>
  </si>
  <si>
    <t>Jens</t>
  </si>
  <si>
    <t>Bieleit</t>
  </si>
  <si>
    <t>Marc-Rafael</t>
  </si>
  <si>
    <t>Bösche</t>
  </si>
  <si>
    <t>Thorsten</t>
  </si>
  <si>
    <t>Bohm</t>
  </si>
  <si>
    <t>Andreas</t>
  </si>
  <si>
    <t>Borcherding</t>
  </si>
  <si>
    <t>Daniela</t>
  </si>
  <si>
    <t>Brand</t>
  </si>
  <si>
    <t>Hochbautechnik</t>
  </si>
  <si>
    <t>BRE</t>
  </si>
  <si>
    <t>Monika</t>
  </si>
  <si>
    <t>Britscho</t>
  </si>
  <si>
    <t>Stefanie</t>
  </si>
  <si>
    <t>Büngen</t>
  </si>
  <si>
    <t>Sanela</t>
  </si>
  <si>
    <t>Bukva</t>
  </si>
  <si>
    <t>Claßen</t>
  </si>
  <si>
    <t>CRO</t>
  </si>
  <si>
    <t>Sonderpädagogik</t>
  </si>
  <si>
    <t>Rene</t>
  </si>
  <si>
    <t>Dessi</t>
  </si>
  <si>
    <t>Deußen</t>
  </si>
  <si>
    <t>Elisabeth</t>
  </si>
  <si>
    <t>Derix</t>
  </si>
  <si>
    <t>DEX</t>
  </si>
  <si>
    <t>Marie-Claire</t>
  </si>
  <si>
    <t>De Gronckel</t>
  </si>
  <si>
    <t>Dennis</t>
  </si>
  <si>
    <t>Diederen</t>
  </si>
  <si>
    <t>Fertigungstechnik</t>
  </si>
  <si>
    <t>Gertrud</t>
  </si>
  <si>
    <t>Dreßen</t>
  </si>
  <si>
    <t>Hauswirtschaft</t>
  </si>
  <si>
    <t>Esther</t>
  </si>
  <si>
    <t>Christoph</t>
  </si>
  <si>
    <t>Engels</t>
  </si>
  <si>
    <t>Alexander</t>
  </si>
  <si>
    <t>Erdweg</t>
  </si>
  <si>
    <t>Dietmar</t>
  </si>
  <si>
    <t>Ernst</t>
  </si>
  <si>
    <t>Simone</t>
  </si>
  <si>
    <t>Eschweiler</t>
  </si>
  <si>
    <t>Annegret</t>
  </si>
  <si>
    <t>Farber</t>
  </si>
  <si>
    <t>Sozialwissenschaften</t>
  </si>
  <si>
    <t>Silvio</t>
  </si>
  <si>
    <t>Feldges</t>
  </si>
  <si>
    <t>Bernd</t>
  </si>
  <si>
    <t>Frett</t>
  </si>
  <si>
    <t>Daniel</t>
  </si>
  <si>
    <t>Fries</t>
  </si>
  <si>
    <t>Froese</t>
  </si>
  <si>
    <t>Henning</t>
  </si>
  <si>
    <t>Gerlach</t>
  </si>
  <si>
    <t>Nachrichtentechnik</t>
  </si>
  <si>
    <t>Sandra</t>
  </si>
  <si>
    <t>Maike</t>
  </si>
  <si>
    <t>Gilleßen</t>
  </si>
  <si>
    <t>Marion</t>
  </si>
  <si>
    <t>Ursula</t>
  </si>
  <si>
    <t>Göricke</t>
  </si>
  <si>
    <t>Ulrich</t>
  </si>
  <si>
    <t>Haas</t>
  </si>
  <si>
    <t>Nina</t>
  </si>
  <si>
    <t>Handanovic</t>
  </si>
  <si>
    <t>Lieselotte</t>
  </si>
  <si>
    <t>Hellenbrand</t>
  </si>
  <si>
    <t>Joachim</t>
  </si>
  <si>
    <t>Hergeth</t>
  </si>
  <si>
    <t>Techn. Informatik</t>
  </si>
  <si>
    <t>Hellenbrandt</t>
  </si>
  <si>
    <t>Magdalene</t>
  </si>
  <si>
    <t>Herwig</t>
  </si>
  <si>
    <t>Stefan</t>
  </si>
  <si>
    <t>Hof</t>
  </si>
  <si>
    <t>Huuk</t>
  </si>
  <si>
    <t>Jacobs</t>
  </si>
  <si>
    <t>Jaenecke</t>
  </si>
  <si>
    <t>JAE</t>
  </si>
  <si>
    <t>Jagdfeld</t>
  </si>
  <si>
    <t>Michael</t>
  </si>
  <si>
    <t>Janowsky</t>
  </si>
  <si>
    <t>Manfred</t>
  </si>
  <si>
    <t>Joerißen</t>
  </si>
  <si>
    <t>Verfahrenstechnik</t>
  </si>
  <si>
    <t>Eufemia</t>
  </si>
  <si>
    <t>Stephanie</t>
  </si>
  <si>
    <t>Kalbertodt</t>
  </si>
  <si>
    <t>Sven</t>
  </si>
  <si>
    <t>Köppchen</t>
  </si>
  <si>
    <t>Textiltechnik</t>
  </si>
  <si>
    <t>Kunst</t>
  </si>
  <si>
    <t>Helmut</t>
  </si>
  <si>
    <t>Kranz</t>
  </si>
  <si>
    <t>Krieweth</t>
  </si>
  <si>
    <t>Christian</t>
  </si>
  <si>
    <t>Krause</t>
  </si>
  <si>
    <t>Hubert</t>
  </si>
  <si>
    <t>Küppers</t>
  </si>
  <si>
    <t>Samantha</t>
  </si>
  <si>
    <t>Laßeur</t>
  </si>
  <si>
    <t>Latuske</t>
  </si>
  <si>
    <t>Rainer</t>
  </si>
  <si>
    <t>Lauterbach</t>
  </si>
  <si>
    <t>Dietrich</t>
  </si>
  <si>
    <t>Lehmann</t>
  </si>
  <si>
    <t>Gisela</t>
  </si>
  <si>
    <t>Lennartz</t>
  </si>
  <si>
    <t>Martin</t>
  </si>
  <si>
    <t>Marisa</t>
  </si>
  <si>
    <t>Regina</t>
  </si>
  <si>
    <t>Miez-Meyer</t>
  </si>
  <si>
    <t>Jörg</t>
  </si>
  <si>
    <t>Moss</t>
  </si>
  <si>
    <t>Energietechnik</t>
  </si>
  <si>
    <t>Ulrike</t>
  </si>
  <si>
    <t>Müller-Theisen</t>
  </si>
  <si>
    <t>Neuser</t>
  </si>
  <si>
    <t>Nobis</t>
  </si>
  <si>
    <t>Silvia</t>
  </si>
  <si>
    <t>Noeken</t>
  </si>
  <si>
    <t>Jonas</t>
  </si>
  <si>
    <t>Noethlichs</t>
  </si>
  <si>
    <t>Doris</t>
  </si>
  <si>
    <t>Nowicki</t>
  </si>
  <si>
    <t>Sarah</t>
  </si>
  <si>
    <t>Opitz</t>
  </si>
  <si>
    <t>Maria</t>
  </si>
  <si>
    <t>Dick</t>
  </si>
  <si>
    <t>Guido</t>
  </si>
  <si>
    <t>Peuker</t>
  </si>
  <si>
    <t>Marlies</t>
  </si>
  <si>
    <t>Phlippen</t>
  </si>
  <si>
    <t>Dieter</t>
  </si>
  <si>
    <t>Radtke</t>
  </si>
  <si>
    <t>Vera</t>
  </si>
  <si>
    <t>Rahmen</t>
  </si>
  <si>
    <t>Burga</t>
  </si>
  <si>
    <t>Rode</t>
  </si>
  <si>
    <t>Brigitte</t>
  </si>
  <si>
    <t>Rock</t>
  </si>
  <si>
    <t>Karin</t>
  </si>
  <si>
    <t>Heinz</t>
  </si>
  <si>
    <t>Schluns</t>
  </si>
  <si>
    <t>Gesa</t>
  </si>
  <si>
    <t>Schlammer-Broxtermann</t>
  </si>
  <si>
    <t>Schumacher</t>
  </si>
  <si>
    <t>Sonja</t>
  </si>
  <si>
    <t>Schüller</t>
  </si>
  <si>
    <t>Sibilla</t>
  </si>
  <si>
    <t>Schulz</t>
  </si>
  <si>
    <t>Seipolt-Kocyan</t>
  </si>
  <si>
    <t>SET</t>
  </si>
  <si>
    <t>Eva-Maria</t>
  </si>
  <si>
    <t>Irina</t>
  </si>
  <si>
    <t>Tjitra</t>
  </si>
  <si>
    <t>Trachte</t>
  </si>
  <si>
    <t>Jennefer</t>
  </si>
  <si>
    <t>Vassiliadis</t>
  </si>
  <si>
    <t>Christiane</t>
  </si>
  <si>
    <t>Jutta</t>
  </si>
  <si>
    <t>Weise</t>
  </si>
  <si>
    <t>Volker</t>
  </si>
  <si>
    <t>Willems</t>
  </si>
  <si>
    <t>Wilms</t>
  </si>
  <si>
    <t>Tiefbautechnik</t>
  </si>
  <si>
    <t>Schleifenbaum</t>
  </si>
  <si>
    <t>Tessa</t>
  </si>
  <si>
    <t>BF2E</t>
  </si>
  <si>
    <t>BF2M</t>
  </si>
  <si>
    <t>QUA</t>
  </si>
  <si>
    <t>NVU2</t>
  </si>
  <si>
    <t>NVO2</t>
  </si>
  <si>
    <t>NPU</t>
  </si>
  <si>
    <t>NPO</t>
  </si>
  <si>
    <t>VBR</t>
  </si>
  <si>
    <t>GFP</t>
  </si>
  <si>
    <t>GFPe</t>
  </si>
  <si>
    <t>GFPh</t>
  </si>
  <si>
    <t>PCR</t>
  </si>
  <si>
    <t>EZS</t>
  </si>
  <si>
    <t>AMT</t>
  </si>
  <si>
    <t>1.HJ</t>
  </si>
  <si>
    <t>2.HJ</t>
  </si>
  <si>
    <t>QUI</t>
  </si>
  <si>
    <t>Tobias</t>
  </si>
  <si>
    <t>Quix</t>
  </si>
  <si>
    <t>FE1</t>
  </si>
  <si>
    <t>FPU1</t>
  </si>
  <si>
    <t>FKO</t>
  </si>
  <si>
    <t>JAGB</t>
  </si>
  <si>
    <t>JAGA</t>
  </si>
  <si>
    <t>SLZ</t>
  </si>
  <si>
    <t>JAGC</t>
  </si>
  <si>
    <t>KOZ</t>
  </si>
  <si>
    <t>PRO</t>
  </si>
  <si>
    <t>ESL</t>
  </si>
  <si>
    <t>Grigo Odenthal</t>
  </si>
  <si>
    <t>Raumbelegung1</t>
  </si>
  <si>
    <t>Raumbelegung2</t>
  </si>
  <si>
    <t>Raumbelegung3</t>
  </si>
  <si>
    <t>Jülicher</t>
  </si>
  <si>
    <t>Korczak</t>
  </si>
  <si>
    <t>KUK</t>
  </si>
  <si>
    <t>Klipp und Klar</t>
  </si>
  <si>
    <t>LGAST</t>
  </si>
  <si>
    <t>Gastaccount</t>
  </si>
  <si>
    <t>Projekt</t>
  </si>
  <si>
    <t>Qualitec</t>
  </si>
  <si>
    <t>Übungsleiter JVA</t>
  </si>
  <si>
    <t>van Betteray</t>
  </si>
  <si>
    <t>van Bree</t>
  </si>
  <si>
    <t>Volkshochschule</t>
  </si>
  <si>
    <t>Sollstunden (1.HJ)</t>
  </si>
  <si>
    <t>BGL FS-T, Ma-Labor,FS-T Projekte</t>
  </si>
  <si>
    <t>Beratung</t>
  </si>
  <si>
    <t>BGL BS-IT, NW-Labor,</t>
  </si>
  <si>
    <t>BGL BS-EL, FS-T Projekt, E-Labor</t>
  </si>
  <si>
    <t>BGL LM-HWK Fl.</t>
  </si>
  <si>
    <t>Abi-Koord</t>
  </si>
  <si>
    <t>BGL AIF</t>
  </si>
  <si>
    <t>BiGaKo FOS-S</t>
  </si>
  <si>
    <t>Baulabor DK1</t>
  </si>
  <si>
    <t>E-Labor D24</t>
  </si>
  <si>
    <t>BGL Fachpraktiker</t>
  </si>
  <si>
    <t>Betreuung der Praxissemester</t>
  </si>
  <si>
    <t>FBBAU</t>
  </si>
  <si>
    <t>FBHOLZ</t>
  </si>
  <si>
    <t>Praxis Holztechnik</t>
  </si>
  <si>
    <t>FBMAL</t>
  </si>
  <si>
    <t>FBMET</t>
  </si>
  <si>
    <t>FBELK</t>
  </si>
  <si>
    <t>FBINF</t>
  </si>
  <si>
    <t>AWE</t>
  </si>
  <si>
    <t>FBMECH</t>
  </si>
  <si>
    <t>FBFRIS</t>
  </si>
  <si>
    <t>Praxis Elektrotechnik</t>
  </si>
  <si>
    <t>Praxis Metalltechnik</t>
  </si>
  <si>
    <t>Praxis Textiltechni</t>
  </si>
  <si>
    <t>Praxis Gestaltung</t>
  </si>
  <si>
    <t>FP-M</t>
  </si>
  <si>
    <t>Naturwissenschaft</t>
  </si>
  <si>
    <t>Praxis Hauswirtschaft</t>
  </si>
  <si>
    <t>FP-ERN</t>
  </si>
  <si>
    <t>FP-HO</t>
  </si>
  <si>
    <t>Praxis Bautechnik</t>
  </si>
  <si>
    <t>FP-Bau</t>
  </si>
  <si>
    <t>PC-Raum</t>
  </si>
  <si>
    <t>HPSb</t>
  </si>
  <si>
    <t>Gesundheit</t>
  </si>
  <si>
    <t>koppeln: alle VA in FSUx</t>
  </si>
  <si>
    <t>Soll-Anrechnung-Übertrag</t>
  </si>
  <si>
    <t>Übertrag aus 1. in das 2. HJ</t>
  </si>
  <si>
    <t>Sollstunden - Anrechnung - Übertrag (Wochenstunden)</t>
  </si>
  <si>
    <t>Do</t>
  </si>
  <si>
    <t>Extern</t>
  </si>
  <si>
    <t>FP-EL</t>
  </si>
  <si>
    <t>Soll=19,5!</t>
  </si>
  <si>
    <t>Mehrarbeit 2.HJ beantragen!</t>
  </si>
  <si>
    <t>bau@berufskolleg-geilenkirchen.de</t>
  </si>
  <si>
    <t>bei@berufskolleg-geilenkirchen.de</t>
  </si>
  <si>
    <t>bil@berufskolleg-geilenkirchen.de</t>
  </si>
  <si>
    <t>boe@berufskolleg-geilenkirchen.de</t>
  </si>
  <si>
    <t>bom@berufskolleg-geilenkirchen.de</t>
  </si>
  <si>
    <t>bor@berufskolleg-geilenkirchen.de</t>
  </si>
  <si>
    <t>bra@berufskolleg-geilenkirchen.de</t>
  </si>
  <si>
    <t>m</t>
  </si>
  <si>
    <t>bri@berufskolleg-geilenkirchen.de</t>
  </si>
  <si>
    <t>bue@berufskolleg-geilenkirchen.de</t>
  </si>
  <si>
    <t>buk@berufskolleg-geilenkirchen.de</t>
  </si>
  <si>
    <t>car@berufskolleg-geilenkirchen.de</t>
  </si>
  <si>
    <t>cla@berufskolleg-geilenkirchen.de</t>
  </si>
  <si>
    <t>des@berufskolleg-geilenkirchen.de</t>
  </si>
  <si>
    <t>Hans Peter</t>
  </si>
  <si>
    <t>deu@berufskolleg-geilenkirchen.de</t>
  </si>
  <si>
    <t>Elisabeth Christine</t>
  </si>
  <si>
    <t>dex@berufskolleg-geilenkirchen.de</t>
  </si>
  <si>
    <t>dgr@berufskolleg-geilenkirchen.de</t>
  </si>
  <si>
    <t>pat@berufskolleg-geilenkirchen.de</t>
  </si>
  <si>
    <t>did@berufskolleg-geilenkirchen.de</t>
  </si>
  <si>
    <t>dre@berufskolleg-geilenkirchen.de</t>
  </si>
  <si>
    <t>eng@berufskolleg-geilenkirchen.de</t>
  </si>
  <si>
    <t>erd@berufskolleg-geilenkirchen.de</t>
  </si>
  <si>
    <t>ern@berufskolleg-geilenkirchen.de</t>
  </si>
  <si>
    <t>esw@berufskolleg-geilenkirchen.de</t>
  </si>
  <si>
    <t>far@berufskolleg-geilenkirchen.de</t>
  </si>
  <si>
    <t>fel@berufskolleg-geilenkirchen.de</t>
  </si>
  <si>
    <t>fre@berufskolleg-geilenkirchen.de</t>
  </si>
  <si>
    <t>fri@berufskolleg-geilenkirchen.de</t>
  </si>
  <si>
    <t>geh@berufskolleg-geilenkirchen.de</t>
  </si>
  <si>
    <t>ger@berufskolleg-geilenkirchen.de</t>
  </si>
  <si>
    <t>gil@berufskolleg-geilenkirchen.de</t>
  </si>
  <si>
    <t>god@berufskolleg-geilenkirchen.de</t>
  </si>
  <si>
    <t>goe@berufskolleg-geilenkirchen.de</t>
  </si>
  <si>
    <t>haa@berufskolleg-geilenkirchen.de</t>
  </si>
  <si>
    <t>han@berufskolleg-geilenkirchen.de</t>
  </si>
  <si>
    <t>heb@berufskolleg-geilenkirchen.de</t>
  </si>
  <si>
    <t>heg@berufskolleg-geilenkirchen.de</t>
  </si>
  <si>
    <t>hel@berufskolleg-geilenkirchen.de</t>
  </si>
  <si>
    <t>her@berufskolleg-geilenkirchen.de</t>
  </si>
  <si>
    <t>hof@berufskolleg-geilenkirchen.de</t>
  </si>
  <si>
    <t>huk@berufskolleg-geilenkirchen.de</t>
  </si>
  <si>
    <t>jac@berufskolleg-geilenkirchen.de</t>
  </si>
  <si>
    <t>jae@berufskolleg-geilenkirchen.de</t>
  </si>
  <si>
    <t>Heinz-Josef</t>
  </si>
  <si>
    <t>jag@berufskolleg-geilenkirchen.de</t>
  </si>
  <si>
    <t>N</t>
  </si>
  <si>
    <t>jan@berufskolleg-geilenkirchen.de</t>
  </si>
  <si>
    <t>joe@berufskolleg-geilenkirchen.de</t>
  </si>
  <si>
    <t>jue@berufskolleg-geilenkirchen.de</t>
  </si>
  <si>
    <t>kal@berufskolleg-geilenkirchen.de</t>
  </si>
  <si>
    <t>koe@berufskolleg-geilenkirchen.de</t>
  </si>
  <si>
    <t>kra@berufskolleg-geilenkirchen.de</t>
  </si>
  <si>
    <t>krh@berufskolleg-geilenkirchen.de</t>
  </si>
  <si>
    <t>krs@berufskolleg-geilenkirchen.de</t>
  </si>
  <si>
    <t>kue@berufskolleg-geilenkirchen.de</t>
  </si>
  <si>
    <t>las@berufskolleg-geilenkirchen.de</t>
  </si>
  <si>
    <t>lat@berufskolleg-geilenkirchen.de</t>
  </si>
  <si>
    <t>leh@berufskolleg-geilenkirchen.de</t>
  </si>
  <si>
    <t>len@berufskolleg-geilenkirchen.de</t>
  </si>
  <si>
    <t>Webuntis</t>
  </si>
  <si>
    <t>mme@berufskolleg-geilenkirchen.de</t>
  </si>
  <si>
    <t>mos@berufskolleg-geilenkirchen.de</t>
  </si>
  <si>
    <t>mth@berufskolleg-geilenkirchen.de</t>
  </si>
  <si>
    <t>neu@berufskolleg-geilenkirchen.de</t>
  </si>
  <si>
    <t>nob@berufskolleg-geilenkirchen.de</t>
  </si>
  <si>
    <t>noe@berufskolleg-geilenkirchen.de</t>
  </si>
  <si>
    <t>nos@berufskolleg-geilenkirchen.de</t>
  </si>
  <si>
    <t>now@berufskolleg-geilenkirchen.de</t>
  </si>
  <si>
    <t>opz@berufskolleg-geilenkirchen.de</t>
  </si>
  <si>
    <t>peu@berufskolleg-geilenkirchen.de</t>
  </si>
  <si>
    <t>phl@berufskolleg-geilenkirchen.de</t>
  </si>
  <si>
    <t>qui@berufskolleg-geilenkirchen.de</t>
  </si>
  <si>
    <t>rad@berufskolleg-geilenkirchen.de</t>
  </si>
  <si>
    <t>rah@berufskolleg-geilenkirchen.de</t>
  </si>
  <si>
    <t>rob@berufskolleg-geilenkirchen.de</t>
  </si>
  <si>
    <t>roc@berufskolleg-geilenkirchen.de</t>
  </si>
  <si>
    <t>rod@berufskolleg-geilenkirchen.de</t>
  </si>
  <si>
    <t>scl@berufskolleg-geilenkirchen.de</t>
  </si>
  <si>
    <t>scn@berufskolleg-geilenkirchen.de</t>
  </si>
  <si>
    <t>scr@berufskolleg-geilenkirchen.de</t>
  </si>
  <si>
    <t>scu@berufskolleg-geilenkirchen.de</t>
  </si>
  <si>
    <t>scz@berufskolleg-geilenkirchen.de</t>
  </si>
  <si>
    <t>set@berufskolleg-geilenkirchen.de</t>
  </si>
  <si>
    <t>sfb@berufskolleg-geilenkirchen.de</t>
  </si>
  <si>
    <t>tji@berufskolleg-geilenkirchen.de</t>
  </si>
  <si>
    <t>tra@berufskolleg-geilenkirchen.de</t>
  </si>
  <si>
    <t>vas@berufskolleg-geilenkirchen.de</t>
  </si>
  <si>
    <t>vbe@berufskolleg-geilenkirchen.de</t>
  </si>
  <si>
    <t>vbr@berufskolleg-geilenkirchen.de</t>
  </si>
  <si>
    <t>wei@berufskolleg-geilenkirchen.de</t>
  </si>
  <si>
    <t>wie@berufskolleg-geilenkirchen.de</t>
  </si>
  <si>
    <t>wil@berufskolleg-geilenkirchen.de</t>
  </si>
  <si>
    <t>Soll=20!</t>
  </si>
  <si>
    <t>Betr. Laptopwagen</t>
  </si>
  <si>
    <t>KUL</t>
  </si>
  <si>
    <t>Kula-Müller</t>
  </si>
  <si>
    <t>ok</t>
  </si>
  <si>
    <t>BOK</t>
  </si>
  <si>
    <t>b</t>
  </si>
  <si>
    <t>TMP</t>
  </si>
  <si>
    <t>v</t>
  </si>
  <si>
    <t>PRAK</t>
  </si>
  <si>
    <t>Boeker</t>
  </si>
  <si>
    <t>ELEK</t>
  </si>
  <si>
    <t>_</t>
  </si>
  <si>
    <t>Wochen im restlichen Schuljahr</t>
  </si>
  <si>
    <t>bok@berufskolleg-geilenkirchen.de</t>
  </si>
  <si>
    <t>SUMMEN:</t>
  </si>
  <si>
    <t>Heinrichs</t>
  </si>
  <si>
    <t>HEI</t>
  </si>
  <si>
    <t>Sollstunden</t>
  </si>
  <si>
    <t>BHM</t>
  </si>
  <si>
    <t>Di</t>
  </si>
  <si>
    <t>Fr</t>
  </si>
  <si>
    <t>Mo</t>
  </si>
  <si>
    <t>Mi</t>
  </si>
  <si>
    <t>FPO1</t>
  </si>
  <si>
    <t>FPO2</t>
  </si>
  <si>
    <t>PSW</t>
  </si>
  <si>
    <t>Praktische Sozialwissenschaft (Doppelstunde 14 tägig)</t>
  </si>
  <si>
    <t>TZ -2T</t>
  </si>
  <si>
    <t>TZ -1T</t>
  </si>
  <si>
    <t>V</t>
  </si>
  <si>
    <t>A</t>
  </si>
  <si>
    <t>TRON</t>
  </si>
  <si>
    <t>Gabriele</t>
  </si>
  <si>
    <t>Mo und Do Unterricht KKS AC</t>
  </si>
  <si>
    <t>P</t>
  </si>
  <si>
    <t>IN</t>
  </si>
  <si>
    <t>Haushalt</t>
  </si>
  <si>
    <t>Kopplung mit HOF</t>
  </si>
  <si>
    <t>DK1</t>
  </si>
  <si>
    <t>1. HJ 2 Stunden</t>
  </si>
  <si>
    <t>2. HJ 2 Stunden</t>
  </si>
  <si>
    <t>Kopplung mit NEU</t>
  </si>
  <si>
    <t>Kopplung mit BOE</t>
  </si>
  <si>
    <t>CK4</t>
  </si>
  <si>
    <t>parallel zu F (zeitgleich mit einem Frz.-Kurs)</t>
  </si>
  <si>
    <t>koppeln: alle VA in FSOx</t>
  </si>
  <si>
    <t>FSO3</t>
  </si>
  <si>
    <t>C39/SPO</t>
  </si>
  <si>
    <t>C37/SPO</t>
  </si>
  <si>
    <t>C38/SPO</t>
  </si>
  <si>
    <t>AVAB</t>
  </si>
  <si>
    <t>AIFA</t>
  </si>
  <si>
    <t>AIFB</t>
  </si>
  <si>
    <t>AIFE</t>
  </si>
  <si>
    <t>AF9A</t>
  </si>
  <si>
    <t>AF9B</t>
  </si>
  <si>
    <t>Mu</t>
  </si>
  <si>
    <t>Ku</t>
  </si>
  <si>
    <t>SZU2</t>
  </si>
  <si>
    <t>SL</t>
  </si>
  <si>
    <t>Teams</t>
  </si>
  <si>
    <t>FOSS12</t>
  </si>
  <si>
    <t>IFK</t>
  </si>
  <si>
    <t>Internationale Förderklasse</t>
  </si>
  <si>
    <t>AH11</t>
  </si>
  <si>
    <t>AH1213</t>
  </si>
  <si>
    <t>HBFSIT</t>
  </si>
  <si>
    <t>AVVZ</t>
  </si>
  <si>
    <t>Dual</t>
  </si>
  <si>
    <t>BFSSoz</t>
  </si>
  <si>
    <t>FOSS11</t>
  </si>
  <si>
    <t>DualBlock</t>
  </si>
  <si>
    <t>AVTZ</t>
  </si>
  <si>
    <t>Mechatroniker Mittelstufe</t>
  </si>
  <si>
    <t>Do. + Fr.</t>
  </si>
  <si>
    <t>QUT</t>
  </si>
  <si>
    <t>Erweiterte Schulleitung</t>
  </si>
  <si>
    <t>Mo. - Fr.</t>
  </si>
  <si>
    <t>Mo. - Mi.</t>
  </si>
  <si>
    <t>alte BVB3</t>
  </si>
  <si>
    <t>Metallbauer Oberstufe</t>
  </si>
  <si>
    <t>Mi.</t>
  </si>
  <si>
    <t>Berufsorientierungsjahr JVA (BO2)</t>
  </si>
  <si>
    <t>Mo. -Fr.</t>
  </si>
  <si>
    <t>BP2u</t>
  </si>
  <si>
    <t>Berufspraktikanten Unterrichtstage</t>
  </si>
  <si>
    <t>NP</t>
  </si>
  <si>
    <t>FOS 11 Soz. Ges.</t>
  </si>
  <si>
    <t>Mo.+Di.</t>
  </si>
  <si>
    <t>Bauausbildung JVA (B-21)</t>
  </si>
  <si>
    <t>ehem. BFTE Berufsfachschule TYP2 Elektrotechnik</t>
  </si>
  <si>
    <t>MO - FR</t>
  </si>
  <si>
    <t>Friseure Mittelstufe</t>
  </si>
  <si>
    <t>MO. + Do.</t>
  </si>
  <si>
    <t>MBO2</t>
  </si>
  <si>
    <t>IT Berufe Unterstufe</t>
  </si>
  <si>
    <t>C20</t>
  </si>
  <si>
    <t>Mi. + Do. im 2. Hj</t>
  </si>
  <si>
    <t>Metallausbildung JVA (M-22)</t>
  </si>
  <si>
    <t>Nahrung Produktion Mittelstufe</t>
  </si>
  <si>
    <t>13AHL</t>
  </si>
  <si>
    <t>Allg. Hochschulreife (LIT)</t>
  </si>
  <si>
    <t>13AH</t>
  </si>
  <si>
    <t>Allg. Hochschulreife (F)</t>
  </si>
  <si>
    <t>12AH</t>
  </si>
  <si>
    <t>Nahrung Produktion Oberstufe</t>
  </si>
  <si>
    <t>Selbstlernzentrum</t>
  </si>
  <si>
    <t>C12</t>
  </si>
  <si>
    <t>div</t>
  </si>
  <si>
    <t>Mo.</t>
  </si>
  <si>
    <t>Lehrgang JVA (JE/M)</t>
  </si>
  <si>
    <t>Metallbauer</t>
  </si>
  <si>
    <t>DO.</t>
  </si>
  <si>
    <t>FOS 12 Soz.Ges.</t>
  </si>
  <si>
    <t>Externe</t>
  </si>
  <si>
    <t>Mi.+Do.</t>
  </si>
  <si>
    <t>BFS Kinderpflege Oberstufe</t>
  </si>
  <si>
    <t>Bauausbildung JVA (B-22)</t>
  </si>
  <si>
    <t>alte BVB1</t>
  </si>
  <si>
    <t>BP1</t>
  </si>
  <si>
    <t>Berufspraktikanten</t>
  </si>
  <si>
    <t>Lehrgang JVA (JG)</t>
  </si>
  <si>
    <t>14AHu</t>
  </si>
  <si>
    <t>Allg. Hochschulreife Unterrichtstage</t>
  </si>
  <si>
    <t>INP</t>
  </si>
  <si>
    <t>BP3u</t>
  </si>
  <si>
    <t>ELM1</t>
  </si>
  <si>
    <t>Elektriker Mittelstufe</t>
  </si>
  <si>
    <t>Block</t>
  </si>
  <si>
    <t>FOS Technik</t>
  </si>
  <si>
    <t>Verkauf Fleischerei Oberstufe</t>
  </si>
  <si>
    <t>Fachschule Heilerziehungspflege Mittelstufe</t>
  </si>
  <si>
    <t>Mi, Do, Fr</t>
  </si>
  <si>
    <t>FOS 11 Technik</t>
  </si>
  <si>
    <t>Bauten- und Objektbeschichter (BOB1)</t>
  </si>
  <si>
    <t>11AHL</t>
  </si>
  <si>
    <t>Mo- - Fr.</t>
  </si>
  <si>
    <t>11AH</t>
  </si>
  <si>
    <t>BSO2</t>
  </si>
  <si>
    <t>MBM2</t>
  </si>
  <si>
    <t>Metallbauer Mittelstufe</t>
  </si>
  <si>
    <t>Teams zur Bildungsgangarbeit etc.</t>
  </si>
  <si>
    <t>Fachschule Heilerziehungspflege Unterstufe</t>
  </si>
  <si>
    <t>Mo. + Di.</t>
  </si>
  <si>
    <t>Fachschule Heilerziehungspflege Oberstufe</t>
  </si>
  <si>
    <t>Fachschule Technk</t>
  </si>
  <si>
    <t>abends: Mo. + Mi. +Fr.</t>
  </si>
  <si>
    <t>ELO1</t>
  </si>
  <si>
    <t>Elektriker Oberstufe</t>
  </si>
  <si>
    <t>FRU2</t>
  </si>
  <si>
    <t>Friseure Unterstufe</t>
  </si>
  <si>
    <t>Di. + Fr.</t>
  </si>
  <si>
    <t>12AHL</t>
  </si>
  <si>
    <t>Berufsgrundschuljahr Elektro (BGJ1)</t>
  </si>
  <si>
    <t>ehem.ABO1, AGJ2 - Bau/Holztechnik &amp; Gestaltung</t>
  </si>
  <si>
    <t>Metallausbildung JVA (M-21)</t>
  </si>
  <si>
    <t>Nahrung Produktion Unterstufe</t>
  </si>
  <si>
    <t>MBA2</t>
  </si>
  <si>
    <t>Di.</t>
  </si>
  <si>
    <t>alte BVB2</t>
  </si>
  <si>
    <t>FOS 11 Sos. Ges.</t>
  </si>
  <si>
    <t>FPU2</t>
  </si>
  <si>
    <t>Fachpraktiker Service</t>
  </si>
  <si>
    <t>BFS Kinderpflege Unterstufe</t>
  </si>
  <si>
    <t>BSM2</t>
  </si>
  <si>
    <t>BP2</t>
  </si>
  <si>
    <t>Fr.</t>
  </si>
  <si>
    <t>ab Febr. 2008</t>
  </si>
  <si>
    <t>Mechatroniker Unterstufe</t>
  </si>
  <si>
    <t>BP1u</t>
  </si>
  <si>
    <t>Metallbauer Unterstufe</t>
  </si>
  <si>
    <t>Schulleitung</t>
  </si>
  <si>
    <t>Fachpraktiker Service in sozialen Einrichtungen</t>
  </si>
  <si>
    <t>IT Berufe Mittelstufe</t>
  </si>
  <si>
    <t>BSU2</t>
  </si>
  <si>
    <t>BSU1</t>
  </si>
  <si>
    <t>HTM1</t>
  </si>
  <si>
    <t>Tischler Mittelstufe</t>
  </si>
  <si>
    <t>IT Berufe Oberstufe</t>
  </si>
  <si>
    <t>Fr. + Do. im 1. HJ</t>
  </si>
  <si>
    <t>Friseure Oberstufe</t>
  </si>
  <si>
    <t>BSO1</t>
  </si>
  <si>
    <t>Berufsorientierungsjahr JVA (BO1)</t>
  </si>
  <si>
    <t>Mechatroniker Oberstufe</t>
  </si>
  <si>
    <t>BMM1</t>
  </si>
  <si>
    <t>12T2</t>
  </si>
  <si>
    <t>BSM1</t>
  </si>
  <si>
    <t>BFS Informationstechnik</t>
  </si>
  <si>
    <t>11S6</t>
  </si>
  <si>
    <t>FRO2</t>
  </si>
  <si>
    <t>HTU1</t>
  </si>
  <si>
    <t>Tischler Unterstufe</t>
  </si>
  <si>
    <t>Lehrgang JVA (JTB)</t>
  </si>
  <si>
    <t>Elektriker Abschluss</t>
  </si>
  <si>
    <t>Allg. Hochschulreife</t>
  </si>
  <si>
    <t>BMU1</t>
  </si>
  <si>
    <t>BMO1</t>
  </si>
  <si>
    <t>KIU3</t>
  </si>
  <si>
    <t>BP3</t>
  </si>
  <si>
    <t>ELO2</t>
  </si>
  <si>
    <t>MBU2</t>
  </si>
  <si>
    <t>ELU2</t>
  </si>
  <si>
    <t>Elektriker Unterstufe</t>
  </si>
  <si>
    <t>Mechatroniker Abschluss</t>
  </si>
  <si>
    <t>JANO</t>
  </si>
  <si>
    <t>Janusz Korczak Schule</t>
  </si>
  <si>
    <t>Mo. + Mi. + Fr. zeitweise mit FE2</t>
  </si>
  <si>
    <t>Verkauf Fleischerei Unterstufe</t>
  </si>
  <si>
    <t>Verkauf Fleischerei Mittelstufe</t>
  </si>
  <si>
    <t>Di. + Do.</t>
  </si>
  <si>
    <t>ELM2</t>
  </si>
  <si>
    <t>Ref</t>
  </si>
  <si>
    <t>Referendarbetreuung</t>
  </si>
  <si>
    <t>ehem. BFTM Berufsfachschule TYP2 Metalltechnik</t>
  </si>
  <si>
    <t>ELU1</t>
  </si>
  <si>
    <t>HTO1</t>
  </si>
  <si>
    <t>Tischler Oberstufe</t>
  </si>
  <si>
    <t>FOST11</t>
  </si>
  <si>
    <t>FOST12</t>
  </si>
  <si>
    <t>Mi. + Do.</t>
  </si>
  <si>
    <t>Mo.+Die.</t>
  </si>
  <si>
    <t>D. + Do.</t>
  </si>
  <si>
    <t>gekoppelt</t>
  </si>
  <si>
    <t>1 Klasse</t>
  </si>
  <si>
    <t>mit 3</t>
  </si>
  <si>
    <t>Berufsfeldern</t>
  </si>
  <si>
    <t>KuK-Planstunden</t>
  </si>
  <si>
    <t>Klassen</t>
  </si>
  <si>
    <t>Kopp BiGa</t>
  </si>
  <si>
    <t>Kopp Raum</t>
  </si>
  <si>
    <t>…</t>
  </si>
  <si>
    <t>Jahr</t>
  </si>
  <si>
    <t>Woche</t>
  </si>
  <si>
    <t>MAA</t>
  </si>
  <si>
    <t>ELL</t>
  </si>
  <si>
    <t>MUZ</t>
  </si>
  <si>
    <t>Muzaqi</t>
  </si>
  <si>
    <t>Liridona</t>
  </si>
  <si>
    <t>A2.1</t>
  </si>
  <si>
    <t>A2.2</t>
  </si>
  <si>
    <t>B1</t>
  </si>
  <si>
    <t>B2</t>
  </si>
  <si>
    <t>A1.1</t>
  </si>
  <si>
    <t>C2</t>
  </si>
  <si>
    <t>B3</t>
  </si>
  <si>
    <t>Absatz/Marketing</t>
  </si>
  <si>
    <t>Praxis Textiltechnik</t>
  </si>
  <si>
    <t>Beliebig</t>
  </si>
  <si>
    <t xml:space="preserve">Kunst </t>
  </si>
  <si>
    <t>APOBK</t>
  </si>
  <si>
    <t>Anlage APO BK
Stand 2017</t>
  </si>
  <si>
    <t>Bemerkungen</t>
  </si>
  <si>
    <t>Jahresstunden
pro Schuljahr
min</t>
  </si>
  <si>
    <t>Jahresstunden
pro Schuljahr
max</t>
  </si>
  <si>
    <t>A2.2IFK</t>
  </si>
  <si>
    <t>Berufsfachschule Typ1, einjährig; für Anrechnung gemäß BKAZVO mind. 1000 UStd im berufsbezogenen Bereich</t>
  </si>
  <si>
    <t>Berufsschule; ergänzender Fachpraktischer Untericht im Umfang von 800 bis 1000 Jahresstunden möglich</t>
  </si>
  <si>
    <t>Ausbildungsvorbereitung Teilzeitform; für Hauptschulabschluss müssen 560 Jahresstunden erteilt werden</t>
  </si>
  <si>
    <t>Berufsfachschule Typ2, einjährig; für Anrechnung gemäß BKAZVO mind. 1000 UStd im berufsbezogenen Bereich</t>
  </si>
  <si>
    <t>Berufsfachschule mit Berufsabschluss; mind. 16 Wo Praktika in den zwei Jahren integriert</t>
  </si>
  <si>
    <t>Höhere Berufsfachschule; Stundenzahl Klasse 11 und Klasse 12 identisch</t>
  </si>
  <si>
    <t>C3.11</t>
  </si>
  <si>
    <t>C3.12</t>
  </si>
  <si>
    <t>Klasse 11; 1 bis 2 Berufsschultage und 3 bis 4 Praktikumstage</t>
  </si>
  <si>
    <t>C3.12B</t>
  </si>
  <si>
    <t>Klasse 12 "schulisch"</t>
  </si>
  <si>
    <t>Klasse 12 "beruflich" + 80 Jahresstunden im Differenzierungsbereich für zweite Fremdsprache</t>
  </si>
  <si>
    <t>E3.BK</t>
  </si>
  <si>
    <t>E3.BP</t>
  </si>
  <si>
    <t>Jahresstunden für Unter- und Oberstufe einschl. Praxisbesuchen (Stunden aus Berufspraktikum) gemäß Lehrplan</t>
  </si>
  <si>
    <t>Jahresstunden für Berufspraktikum einschließlich Praxisbesuchen gemäß Lehrplan</t>
  </si>
  <si>
    <t>D3.BK</t>
  </si>
  <si>
    <t>D3.14</t>
  </si>
  <si>
    <t>Berufliche Gymnasium: Gleiche Wochenstundenzahl für die Jahrgangsstufen 11 bis 13</t>
  </si>
  <si>
    <t>Berufliches Gymnasium 14AH = Praktisches Jahr nach Abiturprüfung (Unterrichtsstunden und Praxisbesuche)</t>
  </si>
  <si>
    <t>A1.1BL</t>
  </si>
  <si>
    <t>Berufsschule; ergänzender Fachpraktischer Untericht im Umfang von 800 bis 1000 Jahresstunden möglich Blockunterricht</t>
  </si>
  <si>
    <t>Räume, die von Externen genutzt werden</t>
  </si>
  <si>
    <t>Verkauf Bäckerei Mittelstufe</t>
  </si>
  <si>
    <t>Fachschule SozPäd</t>
  </si>
  <si>
    <t>Internationale Förderklasse  9er-Abschluss</t>
  </si>
  <si>
    <t>Qualitec Stützunterricht</t>
  </si>
  <si>
    <t>Verkauf Bäckerei Unterstufe</t>
  </si>
  <si>
    <t>ehemals ABO1,AGJ1 - Ernährungs</t>
  </si>
  <si>
    <t>Verkauf Bäckerei Oberstufe</t>
  </si>
  <si>
    <t>Ist-Soll</t>
  </si>
  <si>
    <t>BGL Bäcker</t>
  </si>
  <si>
    <t>BGL LM-HWK Bä</t>
  </si>
  <si>
    <t>Vorprüfung</t>
  </si>
  <si>
    <t xml:space="preserve">Berufsfachschule Typ1 Bau H/M </t>
  </si>
  <si>
    <t xml:space="preserve">Berufsfachschule Typ 1 Hauswirtschaft </t>
  </si>
  <si>
    <t>Mi. + Do. im 2. HJ</t>
  </si>
  <si>
    <t>FR.</t>
  </si>
  <si>
    <t>Kopplung mit BOM</t>
  </si>
  <si>
    <t>Klasse</t>
  </si>
  <si>
    <t>Bereich</t>
  </si>
  <si>
    <t>Fak</t>
  </si>
  <si>
    <t>o.k.</t>
  </si>
  <si>
    <t>THL</t>
  </si>
  <si>
    <t>kein Klassenraum</t>
  </si>
  <si>
    <t>(nicht mehr benötigt?)</t>
  </si>
  <si>
    <t>MO + FR</t>
  </si>
  <si>
    <t>MI + DO</t>
  </si>
  <si>
    <t>Internationale Förderklasse - Abschlussklasse</t>
  </si>
  <si>
    <t>Mo-Fr</t>
  </si>
  <si>
    <t>Internationale Förderklasse - 1. Jahr</t>
  </si>
  <si>
    <t>Internationale Förderklasse 1. Jahr</t>
  </si>
  <si>
    <t>Internationale Förderklasse - Einstiegsklasse</t>
  </si>
  <si>
    <t>AIFK</t>
  </si>
  <si>
    <t>Internationale Förderklasse Kernteam</t>
  </si>
  <si>
    <t>Kombiklasse 1 reha</t>
  </si>
  <si>
    <t>Auffangklasse SuS mit Abschluss</t>
  </si>
  <si>
    <t>AVBE</t>
  </si>
  <si>
    <t>Ausbildungsvorbereitung Bereichskonferenz</t>
  </si>
  <si>
    <t>AVSA</t>
  </si>
  <si>
    <t>Ausbildungsvorbereitung BL + Schulsozialarbeit</t>
  </si>
  <si>
    <t>BERA</t>
  </si>
  <si>
    <t>Maurer Mittelstufe</t>
  </si>
  <si>
    <t>Maurer Oberstufe</t>
  </si>
  <si>
    <t>Maurer Unterstufe</t>
  </si>
  <si>
    <t>Straßenbauer Mittelstufe</t>
  </si>
  <si>
    <t>Straßenbauer Oberstufe</t>
  </si>
  <si>
    <t>Straßenbauer Unterstufe</t>
  </si>
  <si>
    <t>Bauzeichner Mittelstufe</t>
  </si>
  <si>
    <t>Bauzeichner Oberstufe</t>
  </si>
  <si>
    <t>Bauzeichner Unterstufe</t>
  </si>
  <si>
    <t>D18</t>
  </si>
  <si>
    <t>Mo. + Di.;</t>
  </si>
  <si>
    <t>Maler Mittelstufe</t>
  </si>
  <si>
    <t>Maler Oberstufe</t>
  </si>
  <si>
    <t>Maler Unterstufe</t>
  </si>
  <si>
    <t>500 ET&amp;IT</t>
  </si>
  <si>
    <t>500 GesSoz</t>
  </si>
  <si>
    <t>510 AST</t>
  </si>
  <si>
    <t>900 ABB</t>
  </si>
  <si>
    <t>510 SchuLt</t>
  </si>
  <si>
    <t>200 Alter</t>
  </si>
  <si>
    <t>640 FachB</t>
  </si>
  <si>
    <t>530 SV</t>
  </si>
  <si>
    <t>500 FOS</t>
  </si>
  <si>
    <t>605 FachL</t>
  </si>
  <si>
    <t>240 PLAN</t>
  </si>
  <si>
    <t>SCE</t>
  </si>
  <si>
    <t>HOS</t>
  </si>
  <si>
    <t>AHL</t>
  </si>
  <si>
    <t>ahl@berufskolleg-geilenkirchen.de</t>
  </si>
  <si>
    <t>hei@berufskolleg-geilenkirchen.de</t>
  </si>
  <si>
    <t>Natascha</t>
  </si>
  <si>
    <t>hos@berufskolleg-geilenkirchen.de</t>
  </si>
  <si>
    <t>kul@berufskolleg-geilenkirchen.de</t>
  </si>
  <si>
    <t>MOE</t>
  </si>
  <si>
    <t>Möll</t>
  </si>
  <si>
    <t>Patricia</t>
  </si>
  <si>
    <t>moe@berufskolleg-geilenkirchen.de</t>
  </si>
  <si>
    <t>muz@berufskolleg-geilenkirchen.de</t>
  </si>
  <si>
    <t>Tholen</t>
  </si>
  <si>
    <t>Petra</t>
  </si>
  <si>
    <t>thl@berufskolleg-geilenkirchen.de</t>
  </si>
  <si>
    <t>WEF</t>
  </si>
  <si>
    <t>970 JVAj</t>
  </si>
  <si>
    <t>BGL HEP</t>
  </si>
  <si>
    <t>Besondere Aufgaben</t>
  </si>
  <si>
    <t>Praxiskoordination</t>
  </si>
  <si>
    <t>Bes. Aufg.</t>
  </si>
  <si>
    <t>Raumbetreuung DE1</t>
  </si>
  <si>
    <t>Soll-Gesamt</t>
  </si>
  <si>
    <t>Anr.-Gesamt</t>
  </si>
  <si>
    <t>Unterr.-1.HJ</t>
  </si>
  <si>
    <t>WertKorr-1.HJ</t>
  </si>
  <si>
    <t>Beginn</t>
  </si>
  <si>
    <t>Ende</t>
  </si>
  <si>
    <t>BGL Friseure</t>
  </si>
  <si>
    <t>Abrechnung</t>
  </si>
  <si>
    <t>Name</t>
  </si>
  <si>
    <t>Soll</t>
  </si>
  <si>
    <t>Anr.</t>
  </si>
  <si>
    <t>Unterr</t>
  </si>
  <si>
    <t>Ist</t>
  </si>
  <si>
    <t>Entf.</t>
  </si>
  <si>
    <t>W-Korr.</t>
  </si>
  <si>
    <t>W-Korr.-V</t>
  </si>
  <si>
    <t>Vertr.</t>
  </si>
  <si>
    <t>Zähler</t>
  </si>
  <si>
    <t>Ist-Soll + Zähler</t>
  </si>
  <si>
    <t>Total</t>
  </si>
  <si>
    <t>HAG</t>
  </si>
  <si>
    <t>Summe von Wwert</t>
  </si>
  <si>
    <t>SCJ</t>
  </si>
  <si>
    <t>GRA</t>
  </si>
  <si>
    <t>Grauel</t>
  </si>
  <si>
    <t>RET</t>
  </si>
  <si>
    <t>VHR</t>
  </si>
  <si>
    <t>Riedel</t>
  </si>
  <si>
    <t>Kopplung mit KRS</t>
  </si>
  <si>
    <t>Sysint</t>
  </si>
  <si>
    <t>KuK</t>
  </si>
  <si>
    <t>Text</t>
  </si>
  <si>
    <t>Proz</t>
  </si>
  <si>
    <t>xxx</t>
  </si>
  <si>
    <t>ID</t>
  </si>
  <si>
    <t>fKey</t>
  </si>
  <si>
    <t>stat</t>
  </si>
  <si>
    <t>AGrund</t>
  </si>
  <si>
    <t>WWert</t>
  </si>
  <si>
    <t>JWert</t>
  </si>
  <si>
    <t>ProxBas</t>
  </si>
  <si>
    <t>U-Nr.</t>
  </si>
  <si>
    <t>Mark</t>
  </si>
  <si>
    <t>Abt.</t>
  </si>
  <si>
    <t>Fak.</t>
  </si>
  <si>
    <t>Bem.</t>
  </si>
  <si>
    <t>Lehrerstunden / Bereich (Wochenstunden)</t>
  </si>
  <si>
    <t>Sollstd. Netto</t>
  </si>
  <si>
    <t>Planungs-IST</t>
  </si>
  <si>
    <t>Fakulten</t>
  </si>
  <si>
    <t>max. Bereich</t>
  </si>
  <si>
    <t>Sum.</t>
  </si>
  <si>
    <t>Summe</t>
  </si>
  <si>
    <t>Sp</t>
  </si>
  <si>
    <t>ZB</t>
  </si>
  <si>
    <t>Anrechn.</t>
  </si>
  <si>
    <t>2</t>
  </si>
  <si>
    <t>1</t>
  </si>
  <si>
    <t>2018/19</t>
  </si>
  <si>
    <t>Arbeitsschutz</t>
  </si>
  <si>
    <t>Kopplung mit ROD als 4-Std-Block</t>
  </si>
  <si>
    <t>Inf</t>
  </si>
  <si>
    <t>4</t>
  </si>
  <si>
    <t>Elektroniker</t>
  </si>
  <si>
    <t>Fachschule</t>
  </si>
  <si>
    <t>Fachinformatiker</t>
  </si>
  <si>
    <t>Mechatroniker</t>
  </si>
  <si>
    <t xml:space="preserve"> </t>
  </si>
  <si>
    <t xml:space="preserve">  </t>
  </si>
  <si>
    <t>HST</t>
  </si>
  <si>
    <t>GIE</t>
  </si>
  <si>
    <t>FBV</t>
  </si>
  <si>
    <t>Di 4 er Block</t>
  </si>
  <si>
    <t>Wirtschaftslehre</t>
  </si>
  <si>
    <t>Mo,  4er Block</t>
  </si>
  <si>
    <t>4 er Block</t>
  </si>
  <si>
    <t>NVO2, NPO</t>
  </si>
  <si>
    <t>Kopplung mit NPO</t>
  </si>
  <si>
    <t>FBP</t>
  </si>
  <si>
    <t xml:space="preserve">Deutsch </t>
  </si>
  <si>
    <t>NPO, NVO2</t>
  </si>
  <si>
    <t>Kopplung mit NVO2</t>
  </si>
  <si>
    <t>Ernährung+Hauswirt.</t>
  </si>
  <si>
    <t>FPSE</t>
  </si>
  <si>
    <t>FBSE</t>
  </si>
  <si>
    <t>Politk</t>
  </si>
  <si>
    <t>KLB</t>
  </si>
  <si>
    <t>Berufsorientierung</t>
  </si>
  <si>
    <t>AKO2</t>
  </si>
  <si>
    <t>AVA2</t>
  </si>
  <si>
    <t>Betreutes Selbstlernen</t>
  </si>
  <si>
    <t>IPZ</t>
  </si>
  <si>
    <t>PPZ</t>
  </si>
  <si>
    <t>Klein-Brömlage</t>
  </si>
  <si>
    <t>Lukas</t>
  </si>
  <si>
    <t>RIE</t>
  </si>
  <si>
    <t>Meike</t>
  </si>
  <si>
    <t>WET</t>
  </si>
  <si>
    <t>x</t>
  </si>
  <si>
    <t>LGZ</t>
  </si>
  <si>
    <t>BMUMO1</t>
  </si>
  <si>
    <t>HTUMO1</t>
  </si>
  <si>
    <t>ELUMO1</t>
  </si>
  <si>
    <t>ELUMO2</t>
  </si>
  <si>
    <t>11AH,12AH,13AH</t>
  </si>
  <si>
    <t>Soll APOBK</t>
  </si>
  <si>
    <t>SuS-Sollstunden APOBK</t>
  </si>
  <si>
    <t>SuS</t>
  </si>
  <si>
    <t>Delta APOBK-Ist</t>
  </si>
  <si>
    <t>Herbst</t>
  </si>
  <si>
    <t>NN_SPD</t>
  </si>
  <si>
    <t xml:space="preserve">KuK </t>
  </si>
  <si>
    <t>E3.A</t>
  </si>
  <si>
    <t>Nach Anlage E3 auf 4 Jahre wegen Abendschule verteilt</t>
  </si>
  <si>
    <t>E3.H</t>
  </si>
  <si>
    <t>Nach Anlage E3 auf 3 Jahre, Fachschule in integrierter Form</t>
  </si>
  <si>
    <t>Wochen-stunden
min</t>
  </si>
  <si>
    <t>Wochen-stunden
max</t>
  </si>
  <si>
    <t>Zahl der Praxisbesuche in der ausb.</t>
  </si>
  <si>
    <t>PB-Std.</t>
  </si>
  <si>
    <t>WstKuK</t>
  </si>
  <si>
    <t>WstSuS</t>
  </si>
  <si>
    <t>WstPB</t>
  </si>
  <si>
    <t>Summe von WstSuS</t>
  </si>
  <si>
    <t>Summe von WstKuK</t>
  </si>
  <si>
    <t>Summe von WstPB</t>
  </si>
  <si>
    <t xml:space="preserve">PB </t>
  </si>
  <si>
    <t>Wstd
KuK</t>
  </si>
  <si>
    <t>Wstd
SuS</t>
  </si>
  <si>
    <t>Wstd
PB</t>
  </si>
  <si>
    <t>BKS</t>
  </si>
  <si>
    <t>TEK</t>
  </si>
  <si>
    <t>gekoppelt mit Fachpraxis</t>
  </si>
  <si>
    <t>Klassenlehrer MAO</t>
  </si>
  <si>
    <t>Bettina</t>
  </si>
  <si>
    <t>Jana</t>
  </si>
  <si>
    <t>Kombiklasse 2 reha</t>
  </si>
  <si>
    <t>BFS-Sozialassistens Oberstufe</t>
  </si>
  <si>
    <t>BFS-Sozialassistens Unterstufe</t>
  </si>
  <si>
    <t>Melanie</t>
  </si>
  <si>
    <t>GIese</t>
  </si>
  <si>
    <t>Z-Gruppe</t>
  </si>
  <si>
    <t>500 Sport</t>
  </si>
  <si>
    <t>SCHILD</t>
  </si>
  <si>
    <t>Kath. Religion</t>
  </si>
  <si>
    <t>GES:</t>
  </si>
  <si>
    <t>A2.2AKO</t>
  </si>
  <si>
    <t>Ausbildungsvorbereitung Vollzeitform (5 T Unterricht) : Insgesamt 1360 bis 1440 UStd davon am BK 480 bis 560 analog zu 2.1 - Rest im Praktikum</t>
  </si>
  <si>
    <t>Ausbildungsvorbereitung "Vollzeitform" (3 T Unterricht, 2 T. Prakt.): Insgesamt 1360 bis 1440 UStd davon am BK 480 bis 560 analog zu 2.1 - Rest im Praktikum</t>
  </si>
  <si>
    <t>Klas.
Lehr.</t>
  </si>
  <si>
    <t>Klass.
lehrer</t>
  </si>
  <si>
    <t>Versch
Klass.</t>
  </si>
  <si>
    <t>Anz_Ber</t>
  </si>
  <si>
    <t xml:space="preserve">BP1, BP2, BP3 </t>
  </si>
  <si>
    <t>BP1, BP2, BP3</t>
  </si>
  <si>
    <t>Anz Ber</t>
  </si>
  <si>
    <t>BiGa</t>
  </si>
  <si>
    <t>Ber</t>
  </si>
  <si>
    <t>JVA-BiGä</t>
  </si>
  <si>
    <t>Anz BiGä + JVA</t>
  </si>
  <si>
    <t>koppeln mit HAA</t>
  </si>
  <si>
    <t>AF9A, AIFA, AIFE</t>
  </si>
  <si>
    <t>DAZ-Förder</t>
  </si>
  <si>
    <t>Homepage, BGL AKO</t>
  </si>
  <si>
    <t>BGL AV</t>
  </si>
  <si>
    <t>Betreuung E-Werkstatt</t>
  </si>
  <si>
    <t>weniger</t>
  </si>
  <si>
    <t>Einsatz (Std) an Wochentagen</t>
  </si>
  <si>
    <t>In Untis Verplant</t>
  </si>
  <si>
    <t>Diff</t>
  </si>
  <si>
    <t>KOH</t>
  </si>
  <si>
    <t>Abrechnung 1.HJ</t>
  </si>
  <si>
    <t>BCH</t>
  </si>
  <si>
    <t>BLI</t>
  </si>
  <si>
    <t>BRH</t>
  </si>
  <si>
    <t>CAI</t>
  </si>
  <si>
    <t>HNN</t>
  </si>
  <si>
    <t>MUL</t>
  </si>
  <si>
    <t>MUZ1</t>
  </si>
  <si>
    <t>SIM</t>
  </si>
  <si>
    <t>VHE</t>
  </si>
  <si>
    <t>BiGä</t>
  </si>
  <si>
    <t>Korrektur f 2.HJ</t>
  </si>
  <si>
    <t>Mi. + Fr.</t>
  </si>
  <si>
    <t>Mo + Di im 1 Hj, Mo 2 HJ</t>
  </si>
  <si>
    <t>Mo. - Fr. (KL war VDB)</t>
  </si>
  <si>
    <t>MI +DO</t>
  </si>
  <si>
    <t>I</t>
  </si>
  <si>
    <t>Auffangklasse mit Abschluss</t>
  </si>
  <si>
    <t>MO + DI</t>
  </si>
  <si>
    <t>Fachschule Heilerziehungspflege Mitelstufe</t>
  </si>
  <si>
    <t>Do.(CE2) + Fr.(C10)</t>
  </si>
  <si>
    <t>C27</t>
  </si>
  <si>
    <t>ITU1</t>
  </si>
  <si>
    <t>ITU2</t>
  </si>
  <si>
    <t>Bauch</t>
  </si>
  <si>
    <t>bch@berufskolleg-geilenkirchen.de</t>
  </si>
  <si>
    <t>Blischke</t>
  </si>
  <si>
    <t>Jochen</t>
  </si>
  <si>
    <t>gie@berufskolleg-geilenkirchen.de</t>
  </si>
  <si>
    <t>gra@berufskolleg-geilenkirchen.de</t>
  </si>
  <si>
    <t>hst@berufskolleg-geilenkirchen.de</t>
  </si>
  <si>
    <t>klb@berufskolleg-geilenkirchen.de</t>
  </si>
  <si>
    <t>Koch</t>
  </si>
  <si>
    <t>koh@berufskolleg-geilenkirchen.de</t>
  </si>
  <si>
    <t>lau@berufskolleg-geilenkirchen.de</t>
  </si>
  <si>
    <t>rie@berufskolleg-geilenkirchen.de</t>
  </si>
  <si>
    <t>sce@berufskolleg-geilenkirchen.de</t>
  </si>
  <si>
    <t>Simons</t>
  </si>
  <si>
    <t>Andy</t>
  </si>
  <si>
    <t>Ermes</t>
  </si>
  <si>
    <t>vhe@berufskolleg-geilenkirchen.de</t>
  </si>
  <si>
    <t>vhr@berufskolleg-geilenkirchen.de</t>
  </si>
  <si>
    <t>BiGaKo AHR</t>
  </si>
  <si>
    <t>500 JVA</t>
  </si>
  <si>
    <t>310 OBAS Uni</t>
  </si>
  <si>
    <t>635 Medienber</t>
  </si>
  <si>
    <t>500 Zeugn</t>
  </si>
  <si>
    <t>500 RNZ</t>
  </si>
  <si>
    <t>500 VertP</t>
  </si>
  <si>
    <t>500 Lehrerrat</t>
  </si>
  <si>
    <t>Praktische Sozialwissenschaft</t>
  </si>
  <si>
    <t>14tägig in halben Gruppen oder großer PC  Raum</t>
  </si>
  <si>
    <t>J10</t>
  </si>
  <si>
    <t>MAT</t>
  </si>
  <si>
    <t>gekoppelt mitFP_ME</t>
  </si>
  <si>
    <t>gekoppelt mit FP_EL</t>
  </si>
  <si>
    <t>gekoppelt mit FP-ME</t>
  </si>
  <si>
    <t>VMS</t>
  </si>
  <si>
    <t>RAD Klassenleitung (Vollzeit)</t>
  </si>
  <si>
    <t>Wahlbereich</t>
  </si>
  <si>
    <t>Externen-K.</t>
  </si>
  <si>
    <t>Schüler online</t>
  </si>
  <si>
    <t>BGL Bauzeichner</t>
  </si>
  <si>
    <t>BGL Maurer</t>
  </si>
  <si>
    <t>BGL Maler</t>
  </si>
  <si>
    <t>BGL Metallbauer</t>
  </si>
  <si>
    <t>Pneumatik-Labor</t>
  </si>
  <si>
    <t>BGL BFS2</t>
  </si>
  <si>
    <t>Übergang IFK-BFS</t>
  </si>
  <si>
    <t>Prakt. Orga 11S</t>
  </si>
  <si>
    <t>590 KAoA</t>
  </si>
  <si>
    <t>StdPlan</t>
  </si>
  <si>
    <t>Technik</t>
  </si>
  <si>
    <t>Wirtschaftslehre/Politik</t>
  </si>
  <si>
    <t>Kollegen/Bereich</t>
  </si>
  <si>
    <t>Bereich:</t>
  </si>
  <si>
    <t>W</t>
  </si>
  <si>
    <t>n</t>
  </si>
  <si>
    <t>hnn@berufskolleg-geilenkirchen.de</t>
  </si>
  <si>
    <t>sim@berufskolleg-geilenkirchen.de</t>
  </si>
  <si>
    <t>war 1</t>
  </si>
  <si>
    <t>Vertretung CRO</t>
  </si>
  <si>
    <t>SCH</t>
  </si>
  <si>
    <t>Schmitz</t>
  </si>
  <si>
    <t>Kerstin</t>
  </si>
  <si>
    <t>sch@berufskolleg-geilenkirchen.de</t>
  </si>
  <si>
    <t>ETPraxis</t>
  </si>
  <si>
    <t>ITM1</t>
  </si>
  <si>
    <t>ITM2</t>
  </si>
  <si>
    <t>BE11</t>
  </si>
  <si>
    <t>Praktikumsbetreuung</t>
  </si>
  <si>
    <t>Wirtschaftlsehre</t>
  </si>
  <si>
    <t>Lernfeld/TLÜ</t>
  </si>
  <si>
    <t>BCH/KLB Klassenleitung (VZ)</t>
  </si>
  <si>
    <t xml:space="preserve">Extern </t>
  </si>
  <si>
    <t>5 Stunden müssen je Jahr erteilt werden</t>
  </si>
  <si>
    <t>Fachbereich Service</t>
  </si>
  <si>
    <t>NUR Unterstufe</t>
  </si>
  <si>
    <t>Kopplung mit WIL</t>
  </si>
  <si>
    <t>Klassenlehrerin MAM</t>
  </si>
  <si>
    <t>1. HJ 1 Stunde</t>
  </si>
  <si>
    <t>Wirtschaft/Politik</t>
  </si>
  <si>
    <t>Wirtschaft</t>
  </si>
  <si>
    <t xml:space="preserve">KIU1 </t>
  </si>
  <si>
    <t>Doppelstd. ORV/PKG</t>
  </si>
  <si>
    <t>Doppelstd. HPSb/HPSp</t>
  </si>
  <si>
    <t>Doppelstd. DKO/HPSg</t>
  </si>
  <si>
    <t>Gesundheit/Pflege</t>
  </si>
  <si>
    <t>FRM1 Schultag: 1. HJ Mo und Do, 2. HJ Do</t>
  </si>
  <si>
    <t>Do, Doppelstd. WBL/PKG</t>
  </si>
  <si>
    <t>FRO1 Schultag: Mittwoch</t>
  </si>
  <si>
    <t>FRU1 Schultag: Di und Fr</t>
  </si>
  <si>
    <t>2ter Tag</t>
  </si>
  <si>
    <t>BFS Elektrotechnik</t>
  </si>
  <si>
    <t>Datenverarbeitung</t>
  </si>
  <si>
    <t>Landeskunde</t>
  </si>
  <si>
    <t>gekoppelt mit FP-EL</t>
  </si>
  <si>
    <t>BT12</t>
  </si>
  <si>
    <t>Arbeitsorganisation</t>
  </si>
  <si>
    <t>AO</t>
  </si>
  <si>
    <t>FiSis</t>
  </si>
  <si>
    <t>AwEn</t>
  </si>
  <si>
    <t>Demokratie leben</t>
  </si>
  <si>
    <t>gekoppelt mit DV + WB</t>
  </si>
  <si>
    <t>REL</t>
  </si>
  <si>
    <t>FP-MT</t>
  </si>
  <si>
    <t>Klassenleitung: ROB</t>
  </si>
  <si>
    <t>KL: TRA</t>
  </si>
  <si>
    <t>Klassenleitung: VBR</t>
  </si>
  <si>
    <t>KL: WIE</t>
  </si>
  <si>
    <t>Do 2.HJ Doppelstd.</t>
  </si>
  <si>
    <t>KL: VBE</t>
  </si>
  <si>
    <t>Do 1.HJ, 4 er Block</t>
  </si>
  <si>
    <t>Do 1.HJ, Doppelstd.</t>
  </si>
  <si>
    <t>KL: Dreßen</t>
  </si>
  <si>
    <t>Do 2.HJ  4 Std.-Block</t>
  </si>
  <si>
    <t>Do 2.HJ  Doppelstd.</t>
  </si>
  <si>
    <t>Mo, 1. HJ Doppelstd. Mathe Diff.Bereich</t>
  </si>
  <si>
    <t xml:space="preserve">Mo 1. HJ Doppelstd. </t>
  </si>
  <si>
    <t xml:space="preserve">gekoppelt </t>
  </si>
  <si>
    <t>NN1</t>
  </si>
  <si>
    <t>Schülerstunden</t>
  </si>
  <si>
    <t>Lehrerstunden</t>
  </si>
  <si>
    <t>12 WSTD</t>
  </si>
  <si>
    <t xml:space="preserve">12 WSTD  </t>
  </si>
  <si>
    <t>17 WSTD</t>
  </si>
  <si>
    <t>gekürzt von 7 wegen Überbuchung</t>
  </si>
  <si>
    <t>#</t>
  </si>
  <si>
    <t>done</t>
  </si>
  <si>
    <t>Maurer</t>
  </si>
  <si>
    <t>Straßenbauer</t>
  </si>
  <si>
    <t>Bauzeichner</t>
  </si>
  <si>
    <t>Tischler</t>
  </si>
  <si>
    <t>Maler</t>
  </si>
  <si>
    <t>Kümmel</t>
  </si>
  <si>
    <t>KUM</t>
  </si>
  <si>
    <t>14 WStd.</t>
  </si>
  <si>
    <t>D10</t>
  </si>
  <si>
    <t>MI. -FR</t>
  </si>
  <si>
    <t>BT11</t>
  </si>
  <si>
    <t>ET11</t>
  </si>
  <si>
    <t>ET12</t>
  </si>
  <si>
    <t>BSC</t>
  </si>
  <si>
    <t>HGN</t>
  </si>
  <si>
    <t>Hagen</t>
  </si>
  <si>
    <t>hgn@berufskolleg-geilenkirchen.de</t>
  </si>
  <si>
    <t>VT</t>
  </si>
  <si>
    <t>KEL</t>
  </si>
  <si>
    <t>kum@berufskolleg-geilenkirchen.de</t>
  </si>
  <si>
    <t>OFM</t>
  </si>
  <si>
    <t>Offermann</t>
  </si>
  <si>
    <t>Nathalie</t>
  </si>
  <si>
    <t>REC</t>
  </si>
  <si>
    <t>Reck</t>
  </si>
  <si>
    <t>500 ErnPfl</t>
  </si>
  <si>
    <t>530 Ber</t>
  </si>
  <si>
    <t>500 BFS_IFK</t>
  </si>
  <si>
    <t>500 BauHMM</t>
  </si>
  <si>
    <t>500 KPF_SZA</t>
  </si>
  <si>
    <t>500 AV</t>
  </si>
  <si>
    <t>765 PraxSem</t>
  </si>
  <si>
    <t>BGL BOB</t>
  </si>
  <si>
    <t>BGL AV, JE/M, JTB</t>
  </si>
  <si>
    <t>Werkstattbetreuung</t>
  </si>
  <si>
    <t>BGL Straßenbauer</t>
  </si>
  <si>
    <t>Raumbetreuung A-Trakt</t>
  </si>
  <si>
    <t>BGL-Mechatroniker</t>
  </si>
  <si>
    <t>BiGaKo BT</t>
  </si>
  <si>
    <t>BiGaKo IT</t>
  </si>
  <si>
    <t>BiGaKo ET</t>
  </si>
  <si>
    <t>Berufsberatung FOS &amp; Talentscouting</t>
  </si>
  <si>
    <t>LP-Arbeit-KP</t>
  </si>
  <si>
    <t>BiGaKo FS-SP (PiA)</t>
  </si>
  <si>
    <t>A-BAföG</t>
  </si>
  <si>
    <t>Proj. Koord. FS</t>
  </si>
  <si>
    <t>Päd.-Beirat/Praxiskoord.</t>
  </si>
  <si>
    <t>Didakt. Arbeit FS</t>
  </si>
  <si>
    <t>Erziehr*in &amp; Sprache</t>
  </si>
  <si>
    <t>Gestaltungstechnik</t>
  </si>
  <si>
    <t>Ernährungswissenschaften</t>
  </si>
  <si>
    <t>Förderpädagogik</t>
  </si>
  <si>
    <t>Geschichte</t>
  </si>
  <si>
    <t>2 Ustd im 2. HJ</t>
  </si>
  <si>
    <t>Diffbereich für BT</t>
  </si>
  <si>
    <t>D2?</t>
  </si>
  <si>
    <t>2 UStd für 1 HJ (2. HJ Wechsel in IT) - keine Kopplung da kleine Lerngruppe</t>
  </si>
  <si>
    <t>2 Ustd für 1 HJ; Diffbereich ET</t>
  </si>
  <si>
    <t>fortgeführt aus IT11</t>
  </si>
  <si>
    <t>INF</t>
  </si>
  <si>
    <t>ETS</t>
  </si>
  <si>
    <t>Zuordnung FB zu Profilfächern noch prüfen!</t>
  </si>
  <si>
    <t>MST</t>
  </si>
  <si>
    <t>PET</t>
  </si>
  <si>
    <t>SZO1: BRI</t>
  </si>
  <si>
    <t>SZU1: LAS</t>
  </si>
  <si>
    <t>KIO1: SIM</t>
  </si>
  <si>
    <t>KIO2: GIE</t>
  </si>
  <si>
    <t>KIU1: HEL</t>
  </si>
  <si>
    <t>koppeln mit BSC</t>
  </si>
  <si>
    <t>KIU2: VAS</t>
  </si>
  <si>
    <t>KIU3: HST</t>
  </si>
  <si>
    <t>Theorie Elektrotechnik</t>
  </si>
  <si>
    <t>THE</t>
  </si>
  <si>
    <t>Theorie Textiltechnik</t>
  </si>
  <si>
    <t>ITO1</t>
  </si>
  <si>
    <t>ITO2</t>
  </si>
  <si>
    <t>1. HJ 2-stündig</t>
  </si>
  <si>
    <t>2. HJ 2-stündig</t>
  </si>
  <si>
    <t>2. HJ 2-stündig mit ABV 2 zusammen</t>
  </si>
  <si>
    <t>ITK</t>
  </si>
  <si>
    <t>2. HJ 4-stündig</t>
  </si>
  <si>
    <t>1. HJ 4-stündig</t>
  </si>
  <si>
    <t>HNN Klassenleitung (Vollzeit)</t>
  </si>
  <si>
    <t>GER/OPZ Klassenleitung (VZ Praktikum)</t>
  </si>
  <si>
    <t>30 WSTD.</t>
  </si>
  <si>
    <t>Naturwissenschaften</t>
  </si>
  <si>
    <t>SCE Klassenleitung (TZ) (DO/Fr)</t>
  </si>
  <si>
    <t>18 WSTD</t>
  </si>
  <si>
    <t>1. HJ 2-stünidg</t>
  </si>
  <si>
    <t>Kopplung mit HUK</t>
  </si>
  <si>
    <t>16 / 8</t>
  </si>
  <si>
    <t>8 / 16</t>
  </si>
  <si>
    <t>Klassenleitung: HEB</t>
  </si>
  <si>
    <t xml:space="preserve">Mo </t>
  </si>
  <si>
    <t xml:space="preserve">Mo  </t>
  </si>
  <si>
    <t>koppeln mit ROC</t>
  </si>
  <si>
    <t>KL: ROC</t>
  </si>
  <si>
    <t>Doppelstd. WBL/PKG</t>
  </si>
  <si>
    <t>DAZ-För</t>
  </si>
  <si>
    <t>DAZ</t>
  </si>
  <si>
    <t>extern VHS</t>
  </si>
  <si>
    <t>RAH  Klassenlehrerin /BCH</t>
  </si>
  <si>
    <t>1.HJ 4 Std.</t>
  </si>
  <si>
    <t>Klassenl. MAU; Kopplung mit HOF</t>
  </si>
  <si>
    <t>SO</t>
  </si>
  <si>
    <t>LF1</t>
  </si>
  <si>
    <t>LF2</t>
  </si>
  <si>
    <t>LF6</t>
  </si>
  <si>
    <t>LF4k</t>
  </si>
  <si>
    <t>LF3</t>
  </si>
  <si>
    <t>LF4</t>
  </si>
  <si>
    <t>LF4m</t>
  </si>
  <si>
    <t>LF4s</t>
  </si>
  <si>
    <t>LF5</t>
  </si>
  <si>
    <t>alle VB koppeln; 1. Hj. 2-stündig</t>
  </si>
  <si>
    <t>alle VB koppeln; 2. Hj. 2-stündig</t>
  </si>
  <si>
    <t>FSU1, FSU2</t>
  </si>
  <si>
    <t>koppeln: alle VB in FSUx; 1. Hj. 2-stündig</t>
  </si>
  <si>
    <t>koppeln: alle VB in FSUx; 2. Hj. 2-stündig</t>
  </si>
  <si>
    <t>FIU1</t>
  </si>
  <si>
    <t>BRN</t>
  </si>
  <si>
    <t>Braun</t>
  </si>
  <si>
    <t>Rebecca Kristina</t>
  </si>
  <si>
    <t>AF9A, AIFA</t>
  </si>
  <si>
    <t>individ. Praktikum</t>
  </si>
  <si>
    <t>Pbv</t>
  </si>
  <si>
    <t>Bereich mit den meisten Stunden</t>
  </si>
  <si>
    <t>2+2</t>
  </si>
  <si>
    <t>3+2</t>
  </si>
  <si>
    <t>0+2</t>
  </si>
  <si>
    <t>0+3</t>
  </si>
  <si>
    <t>1+2</t>
  </si>
  <si>
    <t>2+1</t>
  </si>
  <si>
    <t>1+4</t>
  </si>
  <si>
    <t>BerL</t>
  </si>
  <si>
    <t>manuell:</t>
  </si>
  <si>
    <t>laut Stundentafel insgesamt 11 bis 14 Wochenstunden Fachbereich</t>
  </si>
  <si>
    <t>MSR</t>
  </si>
  <si>
    <t>WIT</t>
  </si>
  <si>
    <t>Wittwer</t>
  </si>
  <si>
    <t>210 SchwBeh</t>
  </si>
  <si>
    <t>DIE</t>
  </si>
  <si>
    <t>Diers</t>
  </si>
  <si>
    <t>Theresa</t>
  </si>
  <si>
    <t>GRE</t>
  </si>
  <si>
    <t>Greine</t>
  </si>
  <si>
    <t>Maleen</t>
  </si>
  <si>
    <t>ZIE</t>
  </si>
  <si>
    <t>Förderpädagogik KME</t>
  </si>
  <si>
    <t>kath. Religion</t>
  </si>
  <si>
    <t>14tägig in halben Gruppen oder großer PC-Raum; war BOK</t>
  </si>
  <si>
    <t>alternativ ROD?</t>
  </si>
  <si>
    <t>FIU1/FIU2</t>
  </si>
  <si>
    <t>FIU2</t>
  </si>
  <si>
    <t>5+2</t>
  </si>
  <si>
    <t>15 WSTD</t>
  </si>
  <si>
    <t>APO BK  Ustd. 14</t>
  </si>
  <si>
    <t>1. HJ 2-stündig gekoppelt</t>
  </si>
  <si>
    <t>MPT</t>
  </si>
  <si>
    <t xml:space="preserve">2. HJ 2-stündig </t>
  </si>
  <si>
    <t>APO BK 34-36 Ustd.</t>
  </si>
  <si>
    <t>2. HJ 4-stündig gekoppelt</t>
  </si>
  <si>
    <t>1. HJ 4-stündig gekoppelt</t>
  </si>
  <si>
    <t>Deutsch FÖRDER gekoppelt</t>
  </si>
  <si>
    <t>4-stündig gekoppelt</t>
  </si>
  <si>
    <t>19 WSTD</t>
  </si>
  <si>
    <t>APO BK 14 Ustd.</t>
  </si>
  <si>
    <t>NN2</t>
  </si>
  <si>
    <t>2.HJ 2-stündig</t>
  </si>
  <si>
    <t>Einzelstunde</t>
  </si>
  <si>
    <t>2. Hj. 2-stündig</t>
  </si>
  <si>
    <t>gehört zu LF4m/SCR</t>
  </si>
  <si>
    <t>gehört zu E/CLA</t>
  </si>
  <si>
    <t>gehört zu LF2/OFM</t>
  </si>
  <si>
    <t>KL: DID</t>
  </si>
  <si>
    <t>MO, Di</t>
  </si>
  <si>
    <t>Do, Fr</t>
  </si>
  <si>
    <t>KL: SCZ</t>
  </si>
  <si>
    <t>Mi 1.HJ</t>
  </si>
  <si>
    <t>DUMMY-Klasse</t>
  </si>
  <si>
    <t>DUMMY</t>
  </si>
  <si>
    <t>MO -  FR</t>
  </si>
  <si>
    <t>BCH,KLB</t>
  </si>
  <si>
    <t>Fachschule Sozialpädagogik PIA Unterstufe</t>
  </si>
  <si>
    <t>Englisch, Deutsch</t>
  </si>
  <si>
    <t>Verf. vom 02.06.2020</t>
  </si>
  <si>
    <t>##</t>
  </si>
  <si>
    <t>#ä</t>
  </si>
  <si>
    <t>MUE</t>
  </si>
  <si>
    <t>WAM</t>
  </si>
  <si>
    <t>OFM,FEL</t>
  </si>
  <si>
    <t>FHM1</t>
  </si>
  <si>
    <t>FHM2</t>
  </si>
  <si>
    <t>FHO1</t>
  </si>
  <si>
    <t>FHO2</t>
  </si>
  <si>
    <t>FHU1</t>
  </si>
  <si>
    <t>FHU2</t>
  </si>
  <si>
    <t>Mo. + Di + Mi</t>
  </si>
  <si>
    <t>brn@berufskolleg-geilenkirchen.de</t>
  </si>
  <si>
    <t>Bischofs</t>
  </si>
  <si>
    <t>bsc@berufskolleg-geilenkirchen.de</t>
  </si>
  <si>
    <t>die@berufskolleg-geilenkirchen.de</t>
  </si>
  <si>
    <t>gre@berufskolleg-geilenkirchen.de</t>
  </si>
  <si>
    <t>GRP</t>
  </si>
  <si>
    <t>Gropp</t>
  </si>
  <si>
    <t>HOR</t>
  </si>
  <si>
    <t>Horstmannshoff</t>
  </si>
  <si>
    <t>Lisa</t>
  </si>
  <si>
    <t>hor@berufskolleg-geilenkirchen.de</t>
  </si>
  <si>
    <t>ofm@berufskolleg-geilenkirchen.de</t>
  </si>
  <si>
    <t>rec@berufskolleg-geilenkirchen.de</t>
  </si>
  <si>
    <t>SAL</t>
  </si>
  <si>
    <t>Saller</t>
  </si>
  <si>
    <t>sal@berufskolleg-geilenkirchen.de</t>
  </si>
  <si>
    <t>Waldmann</t>
  </si>
  <si>
    <t>wam@berufskolleg-geilenkirchen.de</t>
  </si>
  <si>
    <t>wit@berufskolleg-geilenkirchen.de</t>
  </si>
  <si>
    <t>war THL (07.08.20)</t>
  </si>
  <si>
    <t>GOL,MOE</t>
  </si>
  <si>
    <t>SIM,KUM</t>
  </si>
  <si>
    <t>BFS Bau- und Elektrotechnik (s. BT11+ET11)</t>
  </si>
  <si>
    <t>LAT,SCU</t>
  </si>
  <si>
    <t>KLB,MME</t>
  </si>
  <si>
    <t>RAH,BCH</t>
  </si>
  <si>
    <t>BFS Bautechnik Klasse 11</t>
  </si>
  <si>
    <t>BFS Bautechnik Klasse 12</t>
  </si>
  <si>
    <t>Wanderklasse</t>
  </si>
  <si>
    <t>C28</t>
  </si>
  <si>
    <t>KUC</t>
  </si>
  <si>
    <t>TEST</t>
  </si>
  <si>
    <t>Testklasse</t>
  </si>
  <si>
    <t>ADL</t>
  </si>
  <si>
    <t>Adler</t>
  </si>
  <si>
    <t>VR02</t>
  </si>
  <si>
    <t>bli@berufskolleg-geilenkirchen.de</t>
  </si>
  <si>
    <t>EDVTEAM</t>
  </si>
  <si>
    <t>seit 31.01. weg</t>
  </si>
  <si>
    <t>BUL</t>
  </si>
  <si>
    <t>Bülles</t>
  </si>
  <si>
    <t>Büro</t>
  </si>
  <si>
    <t>Laura</t>
  </si>
  <si>
    <t>Eltzernzeit 20/21</t>
  </si>
  <si>
    <t>DON</t>
  </si>
  <si>
    <t>Donath</t>
  </si>
  <si>
    <t>don@berufskolleg-geilenkirchen.de</t>
  </si>
  <si>
    <t>FRJ</t>
  </si>
  <si>
    <t>Frissen</t>
  </si>
  <si>
    <t>GAT</t>
  </si>
  <si>
    <t>Gatting</t>
  </si>
  <si>
    <t>David</t>
  </si>
  <si>
    <t>gat@berufskolleg-geilenkirchen.de</t>
  </si>
  <si>
    <t>ab 01.02.21 weg</t>
  </si>
  <si>
    <t>GOL</t>
  </si>
  <si>
    <t>Golba</t>
  </si>
  <si>
    <t>Annika</t>
  </si>
  <si>
    <t>gol@berufskolleg-geilenkirchen.de</t>
  </si>
  <si>
    <t>grp@berufskolleg-geilenkirchen.de</t>
  </si>
  <si>
    <t>VR03</t>
  </si>
  <si>
    <t>JOK</t>
  </si>
  <si>
    <t>Jöcken</t>
  </si>
  <si>
    <t>Margarete</t>
  </si>
  <si>
    <t>jok@berufskolleg-geilenkirchen.de</t>
  </si>
  <si>
    <t>KNI</t>
  </si>
  <si>
    <t>Knips</t>
  </si>
  <si>
    <t>Yvonne</t>
  </si>
  <si>
    <t>kni@berufskolleg-geilenkirchen.de</t>
  </si>
  <si>
    <t>Kuck</t>
  </si>
  <si>
    <t>LAH</t>
  </si>
  <si>
    <t>Laschet</t>
  </si>
  <si>
    <t>lah@berufskolleg-geilenkirchen.de</t>
  </si>
  <si>
    <t>NAC</t>
  </si>
  <si>
    <t>Nacken</t>
  </si>
  <si>
    <t>NEH</t>
  </si>
  <si>
    <t>Neukirch</t>
  </si>
  <si>
    <t>neh@berufskolleg-geilenkirchen.de</t>
  </si>
  <si>
    <t>VR01</t>
  </si>
  <si>
    <t>TZ 12 Std. ab 01.02.</t>
  </si>
  <si>
    <t>PLO</t>
  </si>
  <si>
    <t>Plonka</t>
  </si>
  <si>
    <t>Werkstattlehrer, Vertretung bis 31.07.21</t>
  </si>
  <si>
    <t>Robin</t>
  </si>
  <si>
    <t>plo@berufskolleg-geilenkirchen.de</t>
  </si>
  <si>
    <t>PRI</t>
  </si>
  <si>
    <t>Prikmann</t>
  </si>
  <si>
    <t>Katharina</t>
  </si>
  <si>
    <t>pri@berufskolleg-geilenkirchen.de</t>
  </si>
  <si>
    <t>ab 06.06. 20 WStd!</t>
  </si>
  <si>
    <t>Elternzeit 20/21</t>
  </si>
  <si>
    <t>VR04</t>
  </si>
  <si>
    <t>WEP</t>
  </si>
  <si>
    <t>Westphal</t>
  </si>
  <si>
    <t>Marcus</t>
  </si>
  <si>
    <t>wep@berufskolleg-geilenkirchen.de</t>
  </si>
  <si>
    <t>Praxiskoord.</t>
  </si>
  <si>
    <t>Bewertung Engl. AV, Digitalisierung AV</t>
  </si>
  <si>
    <t>Stellv. SL</t>
  </si>
  <si>
    <t>330 Ausb_OBAS</t>
  </si>
  <si>
    <t>Mentor Saller</t>
  </si>
  <si>
    <t>Besondere Aufg.</t>
  </si>
  <si>
    <t>BiGaKo FOS GuS</t>
  </si>
  <si>
    <t>500 digitAG</t>
  </si>
  <si>
    <t>936 LOGI</t>
  </si>
  <si>
    <t>BGL Straßenbau</t>
  </si>
  <si>
    <t>A-Bafög</t>
  </si>
  <si>
    <t>Koord. Vertretung</t>
  </si>
  <si>
    <t>Übergang IFK BFS</t>
  </si>
  <si>
    <t>DKO Sprachstandsfestellung</t>
  </si>
  <si>
    <t>BGL BF1</t>
  </si>
  <si>
    <t>Berufsinfobörse</t>
  </si>
  <si>
    <t>AIf-Aufnahme</t>
  </si>
  <si>
    <t>BGL KiPfl</t>
  </si>
  <si>
    <t>OBAS</t>
  </si>
  <si>
    <t>KAoA kompakt</t>
  </si>
  <si>
    <t>KAoA FOS, HBFS</t>
  </si>
  <si>
    <t>KAoA BF2</t>
  </si>
  <si>
    <t>KAoA BF1</t>
  </si>
  <si>
    <t>Projekt Buddies</t>
  </si>
  <si>
    <t>Projekt open doors</t>
  </si>
  <si>
    <t>BGL ABV</t>
  </si>
  <si>
    <t>BiGaKo FS-SPk</t>
  </si>
  <si>
    <t>Mentor SAL</t>
  </si>
  <si>
    <t>Sieberichs</t>
  </si>
  <si>
    <t xml:space="preserve">Sonderpädagogik </t>
  </si>
  <si>
    <t>Ernährungswissenscahften</t>
  </si>
  <si>
    <t>Klassenlehrer BMM</t>
  </si>
  <si>
    <t>Klassenlehrer BMU, BMO</t>
  </si>
  <si>
    <t>Unterstufe</t>
  </si>
  <si>
    <t>Mittelstufe</t>
  </si>
  <si>
    <t>25.10.2021 -12.11.2021</t>
  </si>
  <si>
    <t>20.09.2021 -08.10.2021</t>
  </si>
  <si>
    <t>10.01.2022 -28.01.2022</t>
  </si>
  <si>
    <t>06.12.2021 -23.12.2021</t>
  </si>
  <si>
    <t>21.02.2022 -18.03.2022</t>
  </si>
  <si>
    <t>31.01.2022 -18.02.2022</t>
  </si>
  <si>
    <t>23.05.2022 -17.06.2022</t>
  </si>
  <si>
    <t>21.03.2022 -08.04.2022</t>
  </si>
  <si>
    <t>Klassenlehrer BSU1</t>
  </si>
  <si>
    <t>Blockw:</t>
  </si>
  <si>
    <t>Hr. Westphal</t>
  </si>
  <si>
    <t>14+1</t>
  </si>
  <si>
    <t>Klassenlehrer BSU2</t>
  </si>
  <si>
    <t>Klassenlehrer BSM1</t>
  </si>
  <si>
    <t>12+1</t>
  </si>
  <si>
    <t>Klassenlehrer BSM2</t>
  </si>
  <si>
    <t>10+2</t>
  </si>
  <si>
    <t>oder BCH</t>
  </si>
  <si>
    <t>Klassenlehrer BSO</t>
  </si>
  <si>
    <t>Kopplung mit LAT</t>
  </si>
  <si>
    <t>Kopplung mit ?</t>
  </si>
  <si>
    <t>Kopplung mit ENG</t>
  </si>
  <si>
    <t>1. HJ 4 Std.; Klassenlehrer BZO</t>
  </si>
  <si>
    <t>Klassenlehrerin BZU</t>
  </si>
  <si>
    <t>Klassenlehrer HTO1</t>
  </si>
  <si>
    <t>Klassenlehrer HTU1, HTM1</t>
  </si>
  <si>
    <t>Kopplung mit PLO als 4-Std-Block</t>
  </si>
  <si>
    <t>16/8</t>
  </si>
  <si>
    <t>Fachänderung</t>
  </si>
  <si>
    <t>8/16</t>
  </si>
  <si>
    <t>1. HJ 4 Stunden</t>
  </si>
  <si>
    <t>1. HJ 2 Stunden; Klassenl. MBA1</t>
  </si>
  <si>
    <t>8 (ein Hbj)</t>
  </si>
  <si>
    <t>1. HJ 4 Stunden; Klassenl. MBA2</t>
  </si>
  <si>
    <t>Klassenlehrer MBM</t>
  </si>
  <si>
    <t>WBL-Stundenerhöhung</t>
  </si>
  <si>
    <t>war HOR</t>
  </si>
  <si>
    <t>Klassenlehrerin MBO</t>
  </si>
  <si>
    <t>2. HJ 4 Stunden</t>
  </si>
  <si>
    <t>war BOK</t>
  </si>
  <si>
    <t>MW</t>
  </si>
  <si>
    <t>J16</t>
  </si>
  <si>
    <t>TW</t>
  </si>
  <si>
    <t>GW</t>
  </si>
  <si>
    <t>W1</t>
  </si>
  <si>
    <t>Farbtechnik</t>
  </si>
  <si>
    <t>Theorie Gestaltung</t>
  </si>
  <si>
    <t>Mo 1. Std. und Di 1 Std.</t>
  </si>
  <si>
    <t>M21</t>
  </si>
  <si>
    <t>KOH Klassenleitung (Teilzeit)</t>
  </si>
  <si>
    <t>16 WSTD</t>
  </si>
  <si>
    <t xml:space="preserve"> GER Klassenleitung (Teilzeit)</t>
  </si>
  <si>
    <t>29 WSTD</t>
  </si>
  <si>
    <t>19 WSTD.</t>
  </si>
  <si>
    <t>0 WSTD.</t>
  </si>
  <si>
    <t>Klasse rausgenommen zwecks geringer Anmeldungen Stand Apri</t>
  </si>
  <si>
    <r>
      <rPr>
        <b/>
        <sz val="11"/>
        <rFont val="Calibri"/>
        <family val="2"/>
        <charset val="1"/>
      </rPr>
      <t>SIM/KUM</t>
    </r>
    <r>
      <rPr>
        <b/>
        <sz val="12"/>
        <rFont val="Calibri"/>
        <family val="2"/>
        <charset val="1"/>
      </rPr>
      <t xml:space="preserve"> Klassenleitung (VZ)</t>
    </r>
  </si>
  <si>
    <t xml:space="preserve"> 17 Stunden fehlen!</t>
  </si>
  <si>
    <t>1. HJ 2-stündig. Nur Unterstufe</t>
  </si>
  <si>
    <t xml:space="preserve">5 Std. Förderunterricht durch Träger </t>
  </si>
  <si>
    <t>SCE  Klassenleitung (Mo/Die)</t>
  </si>
  <si>
    <t>12  WSTD</t>
  </si>
  <si>
    <t>erledigt in der Unterstufe 2.HJ</t>
  </si>
  <si>
    <t>5 Std. Förderunterricht durch Träger</t>
  </si>
  <si>
    <t>36 UStd MPT</t>
  </si>
  <si>
    <r>
      <rPr>
        <b/>
        <sz val="12"/>
        <rFont val="Calibri"/>
        <family val="2"/>
        <scheme val="minor"/>
      </rPr>
      <t>TJI</t>
    </r>
    <r>
      <rPr>
        <sz val="12"/>
        <rFont val="Calibri"/>
        <family val="2"/>
        <scheme val="minor"/>
      </rPr>
      <t xml:space="preserve"> Klassenlehrer  / SCU</t>
    </r>
  </si>
  <si>
    <t>AF9A,AIFA</t>
  </si>
  <si>
    <t>Englisch-För</t>
  </si>
  <si>
    <t>EFÖ</t>
  </si>
  <si>
    <t>gekoppelt mit AIFA-SuS</t>
  </si>
  <si>
    <t>2 VHR / VHS</t>
  </si>
  <si>
    <t>gekoppelt mit AF9A-SuS</t>
  </si>
  <si>
    <t>ev. WIT</t>
  </si>
  <si>
    <t>10 VHR / VHS</t>
  </si>
  <si>
    <t>Deutsch-FÖR</t>
  </si>
  <si>
    <t>DAZ-FÖR in Niveaustufen, Prüfungsvorbereitung</t>
  </si>
  <si>
    <t>LAT  Klassenlehrer / LAH</t>
  </si>
  <si>
    <t>4 VHR /VHS</t>
  </si>
  <si>
    <t>Differenzierung ev. 1.HJ</t>
  </si>
  <si>
    <t>Technische Übungen</t>
  </si>
  <si>
    <t>ev.2.Hj.</t>
  </si>
  <si>
    <t>KLB Klassenlehrer / KNI</t>
  </si>
  <si>
    <t>BF1B, BF1H, BF1T</t>
  </si>
  <si>
    <t>BF1T</t>
  </si>
  <si>
    <t>ev.1.Hj.</t>
  </si>
  <si>
    <t>parallel zu OPZ BF2M</t>
  </si>
  <si>
    <t>BF2E, BF2M</t>
  </si>
  <si>
    <t>Englisch-FÖR</t>
  </si>
  <si>
    <t>OFM  Klassenlehrer /FEL</t>
  </si>
  <si>
    <t>parallel zu BCH BF2E</t>
  </si>
  <si>
    <t>Alternativ: FRE</t>
  </si>
  <si>
    <t>Klassenleitung 11S1 WAM (?).; Unterrichtstage: Mo + Di</t>
  </si>
  <si>
    <t>Alternativen: SCU, WIT, GOE</t>
  </si>
  <si>
    <t>Alternativ FAR?; ggf. FRE in EW statt BAU?; evtl DKO in anderer 11S?</t>
  </si>
  <si>
    <t>2 UStd 1. HJ; Alternativen: DON, SCH, HER</t>
  </si>
  <si>
    <t>Klassenleitung 11S2 BAU; Unterrichtstage: Mo + Di</t>
  </si>
  <si>
    <t>(getauscht wegen Klassenleitung)</t>
  </si>
  <si>
    <t xml:space="preserve">2 UStd im 2. HJ  </t>
  </si>
  <si>
    <t xml:space="preserve">2 UStd 2. HJ </t>
  </si>
  <si>
    <t>neu in E</t>
  </si>
  <si>
    <t>Alternativen: DRE, KUM, GOE(?)</t>
  </si>
  <si>
    <t>2 UStd im 1. HJ; Alternativen: DON, FAR, HER</t>
  </si>
  <si>
    <t>Klassenleitung 11S3 THL; Unterrichtstage: Do + Fr (neu!)</t>
  </si>
  <si>
    <t>alternativen:  RAH, BUK, BUE, KLB</t>
  </si>
  <si>
    <t>2 UStd 1. HJ; Alternativen: SCU, DEX, KRH, GOE, WIT</t>
  </si>
  <si>
    <t>Alternativ DRE?</t>
  </si>
  <si>
    <t>Alternativ FAR, BAU, THL, SCU, LAH,   (FAR pensioniert in 22/23)</t>
  </si>
  <si>
    <t>Klassenleitung 11S4 KLB; Unterrichtstage Do + Fr (alternativ KL FAR?)</t>
  </si>
  <si>
    <t>2 UStd 2. HJ  -&gt; 1. HJ; Alternativen: DON, FAR, HER</t>
  </si>
  <si>
    <t>fortgeführt aus 11S1 + 1 Ustd Förderkurs EW</t>
  </si>
  <si>
    <t>14tägig in halben Gruppen oder großer PC-Raum</t>
  </si>
  <si>
    <t>(war in 11S1 BRI); Idee: DON 2x12 (wäre für ihn o.k.)</t>
  </si>
  <si>
    <t>fortgeführt aus 11S1</t>
  </si>
  <si>
    <t>RIE als Mentoren gekoppelt (alternativ RIE)</t>
  </si>
  <si>
    <t>oder SCH? war in 11S1 HER</t>
  </si>
  <si>
    <t>oder SCH?</t>
  </si>
  <si>
    <t>fortgeführt aus 11S1 - Klassenleitung</t>
  </si>
  <si>
    <t>war in 11S1 SCU</t>
  </si>
  <si>
    <t>war in 11S1 FRE; GRA aus 11S3 (aufgelöst)</t>
  </si>
  <si>
    <t>fortgeführt aus 11S2</t>
  </si>
  <si>
    <t>in 11S2 KRH; alternativ: KRH, WIT, KLB</t>
  </si>
  <si>
    <t>fortgeführt von EW aus 11S2; Klassenleitung</t>
  </si>
  <si>
    <t>Alternativ: WAM, GOE</t>
  </si>
  <si>
    <t>hat Aufgaben in FOS übernommen (mögl. nicht ganz kürzen!) evtl. PKG in 11S?</t>
  </si>
  <si>
    <t>fortgeführt aus 11S2 (war gekoppelt mit PRI)</t>
  </si>
  <si>
    <t>aus 11S3 aufgelöst (war in11S4 KUM)</t>
  </si>
  <si>
    <t>in 11S3DON; in 11S4 DON</t>
  </si>
  <si>
    <t>gekoppelt mit FRE</t>
  </si>
  <si>
    <t>gekoppelt mit SAL</t>
  </si>
  <si>
    <t>Klassenleitung 12S3 KUM (aus 11S4)</t>
  </si>
  <si>
    <t>fortgeführt aus 11S4 und 11S3</t>
  </si>
  <si>
    <t>fortgeführt aus 11S4 (11 S3 war GRA -&gt; 12S2)</t>
  </si>
  <si>
    <t>fortgeführt aus 11S3 (in 11S4 MTH)</t>
  </si>
  <si>
    <t>fortgeführt aus 11S4 (in 11S3 WAM)</t>
  </si>
  <si>
    <t>war in 11S4 KRH; in 11S3 DEX</t>
  </si>
  <si>
    <t>2 UStd für 2. HJ (Neue Fachbezeichnung AFV?)</t>
  </si>
  <si>
    <t>gibt IT12 ab</t>
  </si>
  <si>
    <t>Mindestens im 1. HJ - evtl. BIL oder BUE (halbe Gruppe oder C20!)</t>
  </si>
  <si>
    <t>gibt IT12 ab (alternative Möglichkeit Klassenleitung evtl. im Team mit QUI)</t>
  </si>
  <si>
    <t>2. HJ; gekoppelt mit JAN</t>
  </si>
  <si>
    <t>2. HJ (1. HJ in ET11); gekoppelt mit NOS</t>
  </si>
  <si>
    <t>(oder eventuell 6 UStd?)</t>
  </si>
  <si>
    <t>Alternativ: OPZ, ERN, LAH?</t>
  </si>
  <si>
    <t>zurück aus Elternzeit mit 10 UStd; RAH und TJI entlasen (für ET &amp; PH)</t>
  </si>
  <si>
    <t>Kürzung möglich: 2 UStd im 2. HJ; 1. HJ dann IT12</t>
  </si>
  <si>
    <t>Klassenleitung?</t>
  </si>
  <si>
    <t>TM</t>
  </si>
  <si>
    <t>gibt BT12 ab  (DEX gibt ET12 ab)</t>
  </si>
  <si>
    <t>Alternativen: QUI, OPZ, LAH, ERN</t>
  </si>
  <si>
    <t>gibt ET12 ab; Alternativ: TJI oder RAH</t>
  </si>
  <si>
    <t>Kürzung möglich: nur 2. HJ (1. HJ   BE12)</t>
  </si>
  <si>
    <t>alternativ JAG, BRN</t>
  </si>
  <si>
    <t>(BiGaKo 2j BFS ET) wg Klassenleitung ET12 mehr UStd in ET12</t>
  </si>
  <si>
    <t>war 2 UStd im 2. HJ IT11 (AFV? 3D Druck); 1 HJ war 2 UStd DV mit BOK</t>
  </si>
  <si>
    <t>(Prüfungsfach) in IT11 BIL</t>
  </si>
  <si>
    <t>fortgeführt aus IT11; Klassenleitung und BiGaKo</t>
  </si>
  <si>
    <t>fortgeführt aus IT11  (+1 dafür kein -2 bei Rel)</t>
  </si>
  <si>
    <t>kein Diff-Unt ET in IT11!</t>
  </si>
  <si>
    <t>fortgeführt aus IT11 (möchte lieber mehr duales System)</t>
  </si>
  <si>
    <t>Kürzung möglich 2 UStd 1. HJ (war in IT11 2. HJ 2 UStd); 2. HJ Wechsel IT11</t>
  </si>
  <si>
    <t>Klassenleitung BT12 ENG; Co-Klassenleitung BUK für ET12</t>
  </si>
  <si>
    <t>Diffbereich (TM: technische Mathematik- neue Fachbez.?)</t>
  </si>
  <si>
    <t>Zuordnung FB zu Profilfächern noch prüfen! (dafür in ET11 nur 2xBUK)</t>
  </si>
  <si>
    <t>Diffbereich (kleine Gruppe max. 16 Sch. -&gt; keine Kopplung); ggf. nur 1. HJ</t>
  </si>
  <si>
    <t>fortgeführt aus BE11</t>
  </si>
  <si>
    <t>fortgeführt aus BE11 (da nur 2. HJ)</t>
  </si>
  <si>
    <t>fortgeführt aus BE11 (aktuell nur Distanz) ???; Idee LAH?</t>
  </si>
  <si>
    <t>war in BE11 DON (zu viele Stunden wegen 2x Prüfung E in 12S); alt: LAS, HAN</t>
  </si>
  <si>
    <t>Kürzung möglich: 2 UStd. im 1. HJ; fortgef. 2. HJ BE11; 2. HJ Wechsel BE11</t>
  </si>
  <si>
    <t xml:space="preserve">FHM1: Schultage Mi, Do, FR  </t>
  </si>
  <si>
    <t>Doppelstd. HPSs/HPSf</t>
  </si>
  <si>
    <t>9- 12. Std.</t>
  </si>
  <si>
    <t xml:space="preserve">GP/HPSo als Doppelstunde Donnerstag 1. und 2. Std. </t>
  </si>
  <si>
    <t>quartalsweiser Wechsel mit HPSh, SuS haben 8 bzw. 10 UStd</t>
  </si>
  <si>
    <t xml:space="preserve">FHO1: Schultage Do und Fr  </t>
  </si>
  <si>
    <t>Klassenleitung: RAD</t>
  </si>
  <si>
    <t xml:space="preserve">FHO2: Schultage Do und Fr  </t>
  </si>
  <si>
    <t>KL: ROB</t>
  </si>
  <si>
    <t>FHU1: Schultag Mo und Di,   Raum A15</t>
  </si>
  <si>
    <t>KL: KUC</t>
  </si>
  <si>
    <t>NPU, NVU1</t>
  </si>
  <si>
    <t>Di, Kopplung mit NVU1</t>
  </si>
  <si>
    <t>Do 2.HJ Kopplung mit NVU1</t>
  </si>
  <si>
    <t>Do 2.HJ Kopplung mit NVU1,  war REC</t>
  </si>
  <si>
    <t>RE</t>
  </si>
  <si>
    <t>Do 5.-8. Std, 1HJ. 4 Std. Block</t>
  </si>
  <si>
    <t xml:space="preserve">AK5 </t>
  </si>
  <si>
    <t>Do 1. HJ /  Doppelstd</t>
  </si>
  <si>
    <t>Do 2.HJ Doppelstd. Kopplung mit NVU1</t>
  </si>
  <si>
    <t>KL: ESW</t>
  </si>
  <si>
    <t>Do 4er Block 1. -4. Std.</t>
  </si>
  <si>
    <t>koppeln mit WAM</t>
  </si>
  <si>
    <t>KL:  WAM</t>
  </si>
  <si>
    <t>Freitags</t>
  </si>
  <si>
    <t>Frau Nacken</t>
  </si>
  <si>
    <t>NEH koppen?</t>
  </si>
  <si>
    <t>koppeln mit JOK</t>
  </si>
  <si>
    <t>TJI Klassenlehrer  / SCU</t>
  </si>
  <si>
    <t>Bereichs-leiter</t>
  </si>
  <si>
    <t xml:space="preserve">DGR </t>
  </si>
  <si>
    <t>0+6</t>
  </si>
  <si>
    <t>3+3</t>
  </si>
  <si>
    <t>2+3</t>
  </si>
  <si>
    <t>4+2</t>
  </si>
  <si>
    <t>0+8</t>
  </si>
  <si>
    <t>war CLA</t>
  </si>
  <si>
    <t>war GRA</t>
  </si>
  <si>
    <t>BP1, BP2</t>
  </si>
  <si>
    <t>Einsatz möglich?</t>
  </si>
  <si>
    <t>gehört zu NW/PRI</t>
  </si>
  <si>
    <t>Distanz?</t>
  </si>
  <si>
    <t>FSO1, FSO2</t>
  </si>
  <si>
    <t>war Greine</t>
  </si>
  <si>
    <t>war NEH</t>
  </si>
  <si>
    <t>gehört zu LF2/LAH</t>
  </si>
  <si>
    <t>war NOE</t>
  </si>
  <si>
    <t>gehört zu LF5/NEH</t>
  </si>
  <si>
    <t>gehört zu LF6/NEH</t>
  </si>
  <si>
    <t>C36/SPO</t>
  </si>
  <si>
    <t>gehört zu LF6/BEI</t>
  </si>
  <si>
    <t>gehört zu LF5/BEI</t>
  </si>
  <si>
    <t>C29/SPO</t>
  </si>
  <si>
    <t>PB/FIU1</t>
  </si>
  <si>
    <t>PB/FIU2</t>
  </si>
  <si>
    <t>RIE? CLA?</t>
  </si>
  <si>
    <t>C22/SPO</t>
  </si>
  <si>
    <t>FIM1</t>
  </si>
  <si>
    <t>PB/FIM1</t>
  </si>
  <si>
    <t>PB/FIM2</t>
  </si>
  <si>
    <t>FIM2</t>
  </si>
  <si>
    <t>2 Std. 1. Hj.</t>
  </si>
  <si>
    <t>2 Std. 2. Hj.</t>
  </si>
  <si>
    <t>Parallel zu WEI</t>
  </si>
  <si>
    <t>2021/2022</t>
  </si>
  <si>
    <t>BT12,ET12</t>
  </si>
  <si>
    <t>alle Klassen</t>
  </si>
  <si>
    <t>Delta KuK-APOBK</t>
  </si>
  <si>
    <t>Ist
netto</t>
  </si>
  <si>
    <t>KAM</t>
  </si>
  <si>
    <t>Kamp</t>
  </si>
  <si>
    <t>KPA</t>
  </si>
  <si>
    <t>BGL SozAss</t>
  </si>
  <si>
    <t>(Alle)</t>
  </si>
  <si>
    <t>FIU1,FIU2</t>
  </si>
  <si>
    <t>FIM1,FIM2</t>
  </si>
  <si>
    <t>2. HJ.</t>
  </si>
  <si>
    <r>
      <rPr>
        <b/>
        <sz val="12"/>
        <color rgb="FFFF0000"/>
        <rFont val="Calibri"/>
        <family val="2"/>
        <scheme val="minor"/>
      </rPr>
      <t>TJI/</t>
    </r>
    <r>
      <rPr>
        <sz val="12"/>
        <rFont val="Calibri"/>
        <family val="2"/>
        <scheme val="minor"/>
      </rPr>
      <t>MOE /PRI</t>
    </r>
  </si>
  <si>
    <t>2. Hj.</t>
  </si>
  <si>
    <t>1.HJ.</t>
  </si>
  <si>
    <t>2.HJ.</t>
  </si>
  <si>
    <t>TJI/MOE /PRI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</si>
  <si>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1.HJ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</si>
  <si>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1.HJ.</t>
    </r>
  </si>
  <si>
    <t>1. HJ</t>
  </si>
  <si>
    <t>Differenzierung gekoppelt 1. HJ.</t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</si>
  <si>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 HJ.</t>
    </r>
  </si>
  <si>
    <t>2.Hj.</t>
  </si>
  <si>
    <t>1.Hj.</t>
  </si>
  <si>
    <t>Differenzierung gekoppelt 1.HJ.</t>
  </si>
  <si>
    <t>GOL  Klassenlehrer /OPZ</t>
  </si>
  <si>
    <t>Differenzierung ev. 2.HJ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</si>
  <si>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2.HJ</t>
    </r>
  </si>
  <si>
    <r>
      <t>Differenzierung gekoppelt</t>
    </r>
    <r>
      <rPr>
        <b/>
        <sz val="12"/>
        <color rgb="FFFF0000"/>
        <rFont val="Calibri"/>
        <family val="2"/>
        <scheme val="minor"/>
      </rPr>
      <t>2.HJ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</si>
  <si>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2. HJ.</t>
    </r>
  </si>
  <si>
    <t>Differenzierung gekoppelt 2. HJ.</t>
  </si>
  <si>
    <t>war MOE</t>
  </si>
  <si>
    <t>Differenzierung gekoppelt2.HJ</t>
  </si>
  <si>
    <t xml:space="preserve"> BF1H, BF1T</t>
  </si>
  <si>
    <t>indiv. Praktikum</t>
  </si>
  <si>
    <t>Di  5Std.  - Do 1 Std. gekoppelt mit HGN</t>
  </si>
  <si>
    <t>Do 1 Std. gekoppelt mit ERD</t>
  </si>
  <si>
    <t>1. Halbjahr, 2 Std.</t>
  </si>
  <si>
    <t>Kappes Montag</t>
  </si>
  <si>
    <t>Fr, 2Std. MPT gekoppelt mit DGR</t>
  </si>
  <si>
    <t>Fr gekoppelt mit Kal</t>
  </si>
  <si>
    <t>Mo 1 Std. gekoppelt mit HGN</t>
  </si>
  <si>
    <t>Mo 1 Std. gekoppelt mit ERD</t>
  </si>
  <si>
    <t>Mo, Do</t>
  </si>
  <si>
    <t>Deutsch FÖRDER gekoppelt Diers?</t>
  </si>
  <si>
    <t>4-stündig gekoppelt - SAY</t>
  </si>
  <si>
    <t>2 Std Frau Diers, Prüfungsklasse - 5 Stunden müssen je Jahr erteilt werden</t>
  </si>
  <si>
    <t>Fachschule Sozialpädagogik PIA Mittelstufe</t>
  </si>
  <si>
    <t>FIO1</t>
  </si>
  <si>
    <t>Fachschule Sozialpädagogik PIA Oberstufe</t>
  </si>
  <si>
    <t>FIO2</t>
  </si>
  <si>
    <t>Elternzeit</t>
  </si>
  <si>
    <t>voraussichtl. Elternzeit</t>
  </si>
  <si>
    <t>voraussichtl. Versetzung</t>
  </si>
  <si>
    <t>Abbordnung</t>
  </si>
  <si>
    <t>Pensionierung</t>
  </si>
  <si>
    <t>TZ-Antrag</t>
  </si>
  <si>
    <t>KAP</t>
  </si>
  <si>
    <t>Kappes</t>
  </si>
  <si>
    <t>Abordnung</t>
  </si>
  <si>
    <t>Versetzung</t>
  </si>
  <si>
    <t>Sabbatical</t>
  </si>
  <si>
    <t>alternativ: DEX(aus ET12), DON, HOR</t>
  </si>
  <si>
    <t>neu auch in KRE; alternativ MUZ</t>
  </si>
  <si>
    <t>TJI, RAH, NN1?</t>
  </si>
  <si>
    <t>Klassenleitung BT11; daher PKG und WBL (gibt ET12 und BT12 ab)</t>
  </si>
  <si>
    <t>alternativ GER, BRN</t>
  </si>
  <si>
    <t>zurück aus Elternzeit mit 10 UStd; alternativ HOR, NOB, DIC</t>
  </si>
  <si>
    <t>gibt BT12 ab  (DEX gibt ET12 ab);</t>
  </si>
  <si>
    <t>alternativ BIL?</t>
  </si>
  <si>
    <t>Klassenleitung ET11?</t>
  </si>
  <si>
    <t>siehe BT12,ET12</t>
  </si>
  <si>
    <t>FÜR HEI Kopplung genutzt AV2</t>
  </si>
  <si>
    <t>KOH   Klassenleitung (Teilzeit)</t>
  </si>
  <si>
    <t>32 WSTD</t>
  </si>
  <si>
    <t>50 WSTD</t>
  </si>
  <si>
    <t xml:space="preserve">2. HJ </t>
  </si>
  <si>
    <t xml:space="preserve">Kopplung rausgenommen für MPT HEI </t>
  </si>
  <si>
    <t>Dienstleistung</t>
  </si>
  <si>
    <t>NEU eingeplant</t>
  </si>
  <si>
    <t>HEI eingesetzt - SIM rausgenommen</t>
  </si>
  <si>
    <t>1. HJ 4-stündig gekoppelt (gekürzt von 4 Stunden)</t>
  </si>
  <si>
    <t>HEI neu eingesetzt</t>
  </si>
  <si>
    <t xml:space="preserve">Kopplung GER aus ABV und AV Stunden </t>
  </si>
  <si>
    <t>1. Block</t>
  </si>
  <si>
    <t>2. Block</t>
  </si>
  <si>
    <t>3. Block</t>
  </si>
  <si>
    <t>4. Block</t>
  </si>
  <si>
    <t>Block 1+2</t>
  </si>
  <si>
    <t>34/32</t>
  </si>
  <si>
    <t>Block 3+4</t>
  </si>
  <si>
    <t>32/34</t>
  </si>
  <si>
    <t>gehört zu LF4k/SFB</t>
  </si>
  <si>
    <t>gehört zu LF4k/GIE</t>
  </si>
  <si>
    <t>war JAC, Tausch mit FIU2</t>
  </si>
  <si>
    <t>war SAL, dann ?, Tausch mit FIU2</t>
  </si>
  <si>
    <t>PB/FIU1, war NEH</t>
  </si>
  <si>
    <t>PB/FIU2, war ?, Hauptbetr. mit RIE</t>
  </si>
  <si>
    <t>PB/FIU2, war ERN</t>
  </si>
  <si>
    <t>war JAC, Tausch mit FIU1</t>
  </si>
  <si>
    <t>war SAL, dann ?, Tausch mit FIU1</t>
  </si>
  <si>
    <t>PB/FIM1, war NOE</t>
  </si>
  <si>
    <t>PB/FIM1, war ERN</t>
  </si>
  <si>
    <t>Krauskopf</t>
  </si>
  <si>
    <t>L</t>
  </si>
  <si>
    <t>Greine (2)</t>
  </si>
  <si>
    <t>manuell Soll=0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</si>
</sst>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(* #,##0.00_);_(* \(#,##0.00\);_(* &quot;-&quot;??_);_(@_)"/>
    <numFmt numFmtId="164" formatCode="_(* #,##0.00_);_(* \(#,##0.00\);_(* &quot;-&quot;??_);_(@_)"/>
    <numFmt numFmtId="165" formatCode="0.0"/>
    <numFmt numFmtId="166" formatCode="#,000&quot; Sum. Anr&quot;"/>
    <numFmt numFmtId="167" formatCode="0;0;&quot;&quot;"/>
    <numFmt numFmtId="168" formatCode="#,##0.0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70AD47"/>
      <name val="Calibri"/>
      <family val="2"/>
      <charset val="1"/>
    </font>
    <font>
      <b/>
      <sz val="11"/>
      <color rgb="FF00B050"/>
      <name val="Calibri"/>
      <family val="2"/>
      <charset val="1"/>
    </font>
    <font>
      <b/>
      <sz val="11"/>
      <color rgb="FF70AD47"/>
      <name val="Calibri"/>
      <family val="2"/>
      <charset val="1"/>
    </font>
    <font>
      <sz val="11"/>
      <color rgb="FF92D050"/>
      <name val="Calibri"/>
      <family val="2"/>
      <charset val="1"/>
    </font>
    <font>
      <b/>
      <sz val="12"/>
      <name val="Calibri"/>
      <family val="2"/>
      <charset val="1"/>
    </font>
    <font>
      <sz val="12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name val="Calibri"/>
      <family val="2"/>
      <charset val="1"/>
    </font>
    <font>
      <sz val="11"/>
      <name val="Calibri"/>
      <family val="2"/>
    </font>
    <font>
      <b/>
      <sz val="11"/>
      <color rgb="FFFF011B"/>
      <name val="Calibri"/>
      <family val="2"/>
      <charset val="1"/>
    </font>
    <font>
      <b/>
      <sz val="11"/>
      <color rgb="FFFF0000"/>
      <name val="Calibri"/>
      <family val="2"/>
    </font>
    <font>
      <sz val="11"/>
      <color rgb="FFFFFFFF"/>
      <name val="Calibri"/>
      <family val="2"/>
      <charset val="1"/>
    </font>
    <font>
      <sz val="11"/>
      <color theme="0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trike/>
      <sz val="11"/>
      <name val="Calibri"/>
      <family val="2"/>
      <charset val="1"/>
    </font>
    <font>
      <sz val="11"/>
      <color rgb="FF006100"/>
      <name val="Calibri"/>
      <family val="2"/>
      <charset val="1"/>
    </font>
    <font>
      <sz val="11"/>
      <name val="Calibri (Corps)"/>
    </font>
    <font>
      <sz val="18"/>
      <color rgb="FFFF000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1"/>
      <color rgb="FF37761D"/>
      <name val="Calibri"/>
      <family val="2"/>
      <charset val="1"/>
    </font>
    <font>
      <b/>
      <sz val="11"/>
      <color rgb="FF37761D"/>
      <name val="Calibri"/>
      <family val="2"/>
      <charset val="1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E8CFF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699"/>
        <bgColor rgb="FFFFEB9C"/>
      </patternFill>
    </fill>
    <fill>
      <patternFill patternType="solid">
        <fgColor rgb="FFFFFFFF"/>
        <bgColor rgb="FFF2F2F2"/>
      </patternFill>
    </fill>
    <fill>
      <patternFill patternType="solid">
        <fgColor rgb="FFB4C7E7"/>
        <bgColor rgb="FF9DC3E6"/>
      </patternFill>
    </fill>
    <fill>
      <patternFill patternType="solid">
        <fgColor rgb="FFCC99FF"/>
        <bgColor rgb="FFADB9CA"/>
      </patternFill>
    </fill>
    <fill>
      <patternFill patternType="solid">
        <fgColor rgb="FFE2F0D9"/>
        <bgColor rgb="FFE2F4D6"/>
      </patternFill>
    </fill>
    <fill>
      <patternFill patternType="solid">
        <fgColor rgb="FF33CCFF"/>
        <bgColor rgb="FF5B9BD5"/>
      </patternFill>
    </fill>
    <fill>
      <patternFill patternType="solid">
        <fgColor rgb="FF70AD47"/>
        <bgColor rgb="FF548235"/>
      </patternFill>
    </fill>
    <fill>
      <patternFill patternType="solid">
        <fgColor rgb="FFFFFF00"/>
        <bgColor rgb="FFFFD966"/>
      </patternFill>
    </fill>
    <fill>
      <patternFill patternType="solid">
        <fgColor rgb="FFD6DCE5"/>
        <bgColor rgb="FFDBDBDB"/>
      </patternFill>
    </fill>
    <fill>
      <patternFill patternType="solid">
        <fgColor rgb="FFDAE3F3"/>
        <bgColor rgb="FFDEEBF7"/>
      </patternFill>
    </fill>
    <fill>
      <patternFill patternType="solid">
        <fgColor rgb="FFDEEBF7"/>
        <bgColor rgb="FFDAE3F3"/>
      </patternFill>
    </fill>
    <fill>
      <patternFill patternType="solid">
        <fgColor rgb="FFF4B183"/>
        <bgColor rgb="FFF8CBAD"/>
      </patternFill>
    </fill>
    <fill>
      <patternFill patternType="solid">
        <fgColor rgb="FFADB9CA"/>
        <bgColor rgb="FF9DC3E6"/>
      </patternFill>
    </fill>
    <fill>
      <patternFill patternType="solid">
        <fgColor rgb="FF8497B0"/>
        <bgColor rgb="FF8FAADC"/>
      </patternFill>
    </fill>
    <fill>
      <patternFill patternType="solid">
        <fgColor rgb="FF4472C4"/>
        <bgColor rgb="FF2E75B6"/>
      </patternFill>
    </fill>
    <fill>
      <patternFill patternType="solid">
        <fgColor rgb="FF5B9BD5"/>
        <bgColor rgb="FF8497B0"/>
      </patternFill>
    </fill>
    <fill>
      <patternFill patternType="solid">
        <fgColor rgb="FF2F5597"/>
        <bgColor rgb="FF44546A"/>
      </patternFill>
    </fill>
    <fill>
      <patternFill patternType="solid">
        <fgColor rgb="FFE8CFFD"/>
        <bgColor rgb="FFD6DCE5"/>
      </patternFill>
    </fill>
    <fill>
      <patternFill patternType="solid">
        <fgColor rgb="FFFF66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B7D5B"/>
        <bgColor indexed="64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C6EFCE"/>
        <bgColor rgb="FFC5E0B4"/>
      </patternFill>
    </fill>
    <fill>
      <patternFill patternType="solid">
        <fgColor rgb="FFE2F4D6"/>
        <bgColor rgb="FFE2F0D9"/>
      </patternFill>
    </fill>
    <fill>
      <patternFill patternType="solid">
        <fgColor rgb="FF8FAADC"/>
        <bgColor rgb="FF9DC3E6"/>
      </patternFill>
    </fill>
    <fill>
      <patternFill patternType="solid">
        <fgColor rgb="FFBDD7EE"/>
        <bgColor rgb="FFB4C7E7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rgb="FFF9CB9C"/>
      </patternFill>
    </fill>
    <fill>
      <patternFill patternType="solid">
        <fgColor rgb="FFF9CB9C"/>
        <bgColor rgb="FFF8CBA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7" fillId="4" borderId="0" applyNumberFormat="0" applyBorder="0" applyAlignment="0" applyProtection="0"/>
    <xf numFmtId="0" fontId="20" fillId="5" borderId="0" applyNumberFormat="0" applyBorder="0" applyAlignment="0" applyProtection="0"/>
    <xf numFmtId="43" fontId="5" fillId="0" borderId="0" applyFont="0" applyFill="0" applyBorder="0" applyAlignment="0" applyProtection="0"/>
    <xf numFmtId="0" fontId="68" fillId="63" borderId="0" applyBorder="0" applyProtection="0"/>
  </cellStyleXfs>
  <cellXfs count="83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 applyBorder="1"/>
    <xf numFmtId="0" fontId="0" fillId="0" borderId="0" xfId="0" applyFill="1"/>
    <xf numFmtId="0" fontId="9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wrapText="1"/>
    </xf>
    <xf numFmtId="0" fontId="1" fillId="3" borderId="0" xfId="0" applyFont="1" applyFill="1"/>
    <xf numFmtId="0" fontId="0" fillId="0" borderId="0" xfId="0" applyFill="1" applyAlignment="1">
      <alignment horizontal="left"/>
    </xf>
    <xf numFmtId="164" fontId="0" fillId="0" borderId="0" xfId="1" applyFont="1" applyFill="1" applyAlignment="1">
      <alignment horizontal="left"/>
    </xf>
    <xf numFmtId="2" fontId="7" fillId="0" borderId="0" xfId="2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0" borderId="0" xfId="2" applyFont="1" applyFill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1" xfId="0" applyFont="1" applyBorder="1"/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49" fontId="3" fillId="2" borderId="1" xfId="0" applyNumberFormat="1" applyFont="1" applyFill="1" applyBorder="1"/>
    <xf numFmtId="49" fontId="3" fillId="0" borderId="1" xfId="0" applyNumberFormat="1" applyFont="1" applyBorder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10" fillId="0" borderId="0" xfId="0" applyNumberFormat="1" applyFont="1" applyFill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49" fontId="17" fillId="0" borderId="1" xfId="0" applyNumberFormat="1" applyFont="1" applyBorder="1"/>
    <xf numFmtId="49" fontId="17" fillId="2" borderId="1" xfId="0" applyNumberFormat="1" applyFont="1" applyFill="1" applyBorder="1"/>
    <xf numFmtId="0" fontId="3" fillId="0" borderId="1" xfId="2" applyFont="1" applyFill="1" applyBorder="1"/>
    <xf numFmtId="0" fontId="17" fillId="2" borderId="1" xfId="0" applyFont="1" applyFill="1" applyBorder="1" applyAlignment="1">
      <alignment wrapText="1"/>
    </xf>
    <xf numFmtId="0" fontId="17" fillId="0" borderId="1" xfId="0" applyFont="1" applyBorder="1" applyAlignment="1">
      <alignment wrapText="1"/>
    </xf>
    <xf numFmtId="0" fontId="0" fillId="0" borderId="0" xfId="0"/>
    <xf numFmtId="0" fontId="0" fillId="0" borderId="0" xfId="0"/>
    <xf numFmtId="0" fontId="3" fillId="0" borderId="1" xfId="3" applyFont="1" applyFill="1" applyBorder="1"/>
    <xf numFmtId="0" fontId="3" fillId="6" borderId="1" xfId="0" applyFont="1" applyFill="1" applyBorder="1"/>
    <xf numFmtId="0" fontId="0" fillId="0" borderId="9" xfId="0" pivotButton="1" applyBorder="1"/>
    <xf numFmtId="0" fontId="0" fillId="0" borderId="9" xfId="0" applyBorder="1"/>
    <xf numFmtId="0" fontId="0" fillId="0" borderId="5" xfId="0" pivotButton="1" applyBorder="1"/>
    <xf numFmtId="0" fontId="0" fillId="0" borderId="5" xfId="0" applyBorder="1"/>
    <xf numFmtId="49" fontId="3" fillId="11" borderId="1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 applyProtection="1">
      <alignment horizontal="left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wrapText="1"/>
      <protection locked="0"/>
    </xf>
    <xf numFmtId="0" fontId="0" fillId="18" borderId="0" xfId="0" applyNumberFormat="1" applyFill="1" applyBorder="1"/>
    <xf numFmtId="49" fontId="1" fillId="18" borderId="0" xfId="0" applyNumberFormat="1" applyFont="1" applyFill="1" applyProtection="1">
      <protection locked="0"/>
    </xf>
    <xf numFmtId="0" fontId="1" fillId="18" borderId="0" xfId="0" applyFont="1" applyFill="1" applyAlignment="1" applyProtection="1">
      <alignment wrapText="1"/>
      <protection locked="0"/>
    </xf>
    <xf numFmtId="0" fontId="1" fillId="16" borderId="9" xfId="0" applyFont="1" applyFill="1" applyBorder="1" applyAlignment="1">
      <alignment wrapText="1"/>
    </xf>
    <xf numFmtId="0" fontId="0" fillId="18" borderId="0" xfId="0" applyNumberFormat="1" applyFill="1" applyBorder="1" applyProtection="1">
      <protection locked="0"/>
    </xf>
    <xf numFmtId="0" fontId="0" fillId="19" borderId="0" xfId="0" applyFill="1"/>
    <xf numFmtId="0" fontId="0" fillId="19" borderId="1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" fillId="0" borderId="9" xfId="0" applyFont="1" applyFill="1" applyBorder="1"/>
    <xf numFmtId="0" fontId="17" fillId="0" borderId="7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 textRotation="90"/>
    </xf>
    <xf numFmtId="0" fontId="3" fillId="19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49" fontId="0" fillId="19" borderId="0" xfId="0" applyNumberFormat="1" applyFill="1"/>
    <xf numFmtId="0" fontId="0" fillId="19" borderId="0" xfId="0" applyFill="1" applyAlignment="1">
      <alignment horizontal="left"/>
    </xf>
    <xf numFmtId="0" fontId="0" fillId="19" borderId="0" xfId="0" applyFill="1" applyAlignment="1">
      <alignment horizontal="center"/>
    </xf>
    <xf numFmtId="14" fontId="0" fillId="19" borderId="0" xfId="0" applyNumberFormat="1" applyFill="1" applyAlignment="1">
      <alignment horizontal="center"/>
    </xf>
    <xf numFmtId="2" fontId="14" fillId="19" borderId="0" xfId="0" applyNumberFormat="1" applyFont="1" applyFill="1" applyAlignment="1">
      <alignment horizontal="center"/>
    </xf>
    <xf numFmtId="2" fontId="7" fillId="19" borderId="0" xfId="2" applyNumberFormat="1" applyFill="1" applyAlignment="1">
      <alignment horizontal="center"/>
    </xf>
    <xf numFmtId="2" fontId="11" fillId="19" borderId="0" xfId="0" applyNumberFormat="1" applyFont="1" applyFill="1" applyAlignment="1">
      <alignment horizontal="center"/>
    </xf>
    <xf numFmtId="49" fontId="0" fillId="0" borderId="0" xfId="0" applyNumberFormat="1" applyFill="1"/>
    <xf numFmtId="164" fontId="0" fillId="19" borderId="0" xfId="1" applyFont="1" applyFill="1" applyAlignment="1">
      <alignment horizontal="left"/>
    </xf>
    <xf numFmtId="0" fontId="1" fillId="0" borderId="0" xfId="0" applyFont="1" applyFill="1" applyBorder="1"/>
    <xf numFmtId="0" fontId="1" fillId="0" borderId="10" xfId="0" applyFont="1" applyFill="1" applyBorder="1" applyAlignment="1">
      <alignment horizontal="center"/>
    </xf>
    <xf numFmtId="0" fontId="1" fillId="0" borderId="10" xfId="0" applyFont="1" applyFill="1" applyBorder="1"/>
    <xf numFmtId="2" fontId="11" fillId="0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164" fontId="1" fillId="0" borderId="1" xfId="1" applyFont="1" applyFill="1" applyBorder="1" applyAlignment="1">
      <alignment horizontal="left" wrapText="1"/>
    </xf>
    <xf numFmtId="0" fontId="1" fillId="0" borderId="1" xfId="0" applyFont="1" applyFill="1" applyBorder="1" applyAlignment="1">
      <alignment wrapText="1"/>
    </xf>
    <xf numFmtId="0" fontId="8" fillId="0" borderId="1" xfId="2" applyFont="1" applyFill="1" applyBorder="1" applyAlignment="1">
      <alignment horizontal="center" wrapText="1"/>
    </xf>
    <xf numFmtId="0" fontId="6" fillId="0" borderId="1" xfId="2" applyFont="1" applyFill="1" applyBorder="1" applyAlignment="1">
      <alignment horizontal="center" wrapText="1"/>
    </xf>
    <xf numFmtId="166" fontId="13" fillId="0" borderId="1" xfId="0" applyNumberFormat="1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textRotation="90" wrapText="1"/>
    </xf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22" fillId="0" borderId="0" xfId="0" applyFont="1"/>
    <xf numFmtId="0" fontId="3" fillId="21" borderId="1" xfId="0" applyFont="1" applyFill="1" applyBorder="1"/>
    <xf numFmtId="0" fontId="0" fillId="18" borderId="0" xfId="0" applyNumberFormat="1" applyFill="1" applyBorder="1" applyAlignment="1" applyProtection="1">
      <alignment wrapText="1"/>
      <protection locked="0"/>
    </xf>
    <xf numFmtId="0" fontId="1" fillId="19" borderId="0" xfId="0" applyFont="1" applyFill="1" applyAlignment="1">
      <alignment wrapText="1"/>
    </xf>
    <xf numFmtId="3" fontId="0" fillId="0" borderId="0" xfId="0" applyNumberFormat="1"/>
    <xf numFmtId="49" fontId="3" fillId="14" borderId="1" xfId="0" applyNumberFormat="1" applyFont="1" applyFill="1" applyBorder="1"/>
    <xf numFmtId="0" fontId="0" fillId="18" borderId="0" xfId="0" applyFill="1"/>
    <xf numFmtId="0" fontId="0" fillId="0" borderId="0" xfId="0" applyAlignment="1">
      <alignment textRotation="90"/>
    </xf>
    <xf numFmtId="0" fontId="1" fillId="0" borderId="0" xfId="0" applyFont="1" applyFill="1" applyAlignment="1">
      <alignment horizontal="center" textRotation="90" wrapText="1"/>
    </xf>
    <xf numFmtId="49" fontId="17" fillId="0" borderId="1" xfId="0" applyNumberFormat="1" applyFont="1" applyBorder="1" applyAlignment="1">
      <alignment horizontal="center"/>
    </xf>
    <xf numFmtId="0" fontId="0" fillId="0" borderId="0" xfId="0" pivotButton="1" applyAlignment="1">
      <alignment textRotation="90"/>
    </xf>
    <xf numFmtId="0" fontId="0" fillId="0" borderId="0" xfId="0" applyFont="1" applyBorder="1"/>
    <xf numFmtId="2" fontId="1" fillId="3" borderId="1" xfId="0" applyNumberFormat="1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24" fillId="0" borderId="7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0" borderId="1" xfId="0" applyFont="1" applyFill="1" applyBorder="1"/>
    <xf numFmtId="0" fontId="3" fillId="4" borderId="3" xfId="2" applyNumberFormat="1" applyFont="1" applyBorder="1"/>
    <xf numFmtId="0" fontId="3" fillId="4" borderId="1" xfId="2" applyFont="1" applyBorder="1"/>
    <xf numFmtId="0" fontId="0" fillId="0" borderId="0" xfId="0" applyAlignment="1"/>
    <xf numFmtId="49" fontId="17" fillId="0" borderId="1" xfId="0" applyNumberFormat="1" applyFont="1" applyBorder="1" applyAlignment="1"/>
    <xf numFmtId="0" fontId="3" fillId="0" borderId="1" xfId="0" applyFont="1" applyBorder="1" applyAlignment="1"/>
    <xf numFmtId="0" fontId="3" fillId="0" borderId="4" xfId="3" applyFont="1" applyFill="1" applyBorder="1" applyAlignment="1"/>
    <xf numFmtId="0" fontId="3" fillId="0" borderId="1" xfId="3" applyFont="1" applyFill="1" applyBorder="1" applyAlignment="1"/>
    <xf numFmtId="0" fontId="3" fillId="0" borderId="4" xfId="2" applyFont="1" applyFill="1" applyBorder="1" applyAlignment="1"/>
    <xf numFmtId="0" fontId="1" fillId="0" borderId="1" xfId="0" applyFont="1" applyFill="1" applyBorder="1" applyAlignment="1">
      <alignment horizontal="center" textRotation="90"/>
    </xf>
    <xf numFmtId="0" fontId="0" fillId="0" borderId="0" xfId="0" applyAlignment="1">
      <alignment wrapText="1" shrinkToFit="1"/>
    </xf>
    <xf numFmtId="0" fontId="12" fillId="0" borderId="1" xfId="0" applyFont="1" applyFill="1" applyBorder="1" applyAlignment="1">
      <alignment horizontal="center" wrapText="1" shrinkToFit="1"/>
    </xf>
    <xf numFmtId="0" fontId="0" fillId="0" borderId="1" xfId="0" applyBorder="1" applyAlignment="1">
      <alignment horizontal="center" wrapText="1" shrinkToFit="1"/>
    </xf>
    <xf numFmtId="0" fontId="1" fillId="0" borderId="1" xfId="0" applyFont="1" applyBorder="1" applyAlignment="1">
      <alignment horizontal="center" wrapText="1" shrinkToFit="1"/>
    </xf>
    <xf numFmtId="0" fontId="0" fillId="19" borderId="0" xfId="0" applyFill="1" applyAlignment="1">
      <alignment wrapText="1" shrinkToFit="1"/>
    </xf>
    <xf numFmtId="0" fontId="0" fillId="0" borderId="0" xfId="0" applyFill="1" applyAlignment="1">
      <alignment wrapText="1" shrinkToFit="1"/>
    </xf>
    <xf numFmtId="49" fontId="3" fillId="6" borderId="1" xfId="0" applyNumberFormat="1" applyFont="1" applyFill="1" applyBorder="1"/>
    <xf numFmtId="49" fontId="3" fillId="15" borderId="1" xfId="0" applyNumberFormat="1" applyFont="1" applyFill="1" applyBorder="1"/>
    <xf numFmtId="0" fontId="3" fillId="15" borderId="1" xfId="0" applyFont="1" applyFill="1" applyBorder="1" applyAlignment="1">
      <alignment horizontal="center"/>
    </xf>
    <xf numFmtId="49" fontId="3" fillId="15" borderId="1" xfId="0" applyNumberFormat="1" applyFont="1" applyFill="1" applyBorder="1" applyAlignment="1">
      <alignment horizontal="right"/>
    </xf>
    <xf numFmtId="49" fontId="3" fillId="15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wrapText="1"/>
    </xf>
    <xf numFmtId="0" fontId="3" fillId="18" borderId="1" xfId="0" applyFont="1" applyFill="1" applyBorder="1"/>
    <xf numFmtId="0" fontId="3" fillId="18" borderId="1" xfId="0" applyFont="1" applyFill="1" applyBorder="1" applyAlignment="1">
      <alignment horizontal="center"/>
    </xf>
    <xf numFmtId="0" fontId="3" fillId="18" borderId="1" xfId="0" applyFont="1" applyFill="1" applyBorder="1" applyAlignment="1"/>
    <xf numFmtId="49" fontId="3" fillId="18" borderId="1" xfId="0" applyNumberFormat="1" applyFont="1" applyFill="1" applyBorder="1"/>
    <xf numFmtId="0" fontId="3" fillId="14" borderId="4" xfId="3" applyFont="1" applyFill="1" applyBorder="1" applyAlignment="1"/>
    <xf numFmtId="49" fontId="3" fillId="2" borderId="1" xfId="0" applyNumberFormat="1" applyFont="1" applyFill="1" applyBorder="1" applyAlignment="1">
      <alignment horizontal="right"/>
    </xf>
    <xf numFmtId="0" fontId="3" fillId="22" borderId="1" xfId="0" applyFont="1" applyFill="1" applyBorder="1"/>
    <xf numFmtId="0" fontId="3" fillId="2" borderId="1" xfId="0" applyFont="1" applyFill="1" applyBorder="1" applyAlignment="1">
      <alignment horizontal="right"/>
    </xf>
    <xf numFmtId="49" fontId="3" fillId="7" borderId="1" xfId="0" applyNumberFormat="1" applyFont="1" applyFill="1" applyBorder="1"/>
    <xf numFmtId="0" fontId="17" fillId="3" borderId="1" xfId="0" applyFont="1" applyFill="1" applyBorder="1" applyAlignment="1" applyProtection="1">
      <alignment horizontal="center" wrapText="1"/>
    </xf>
    <xf numFmtId="0" fontId="17" fillId="3" borderId="1" xfId="0" applyFont="1" applyFill="1" applyBorder="1" applyProtection="1"/>
    <xf numFmtId="0" fontId="2" fillId="0" borderId="1" xfId="0" applyFont="1" applyBorder="1"/>
    <xf numFmtId="0" fontId="12" fillId="19" borderId="0" xfId="0" applyFont="1" applyFill="1" applyAlignment="1">
      <alignment horizontal="center"/>
    </xf>
    <xf numFmtId="0" fontId="6" fillId="19" borderId="0" xfId="2" applyFont="1" applyFill="1" applyAlignment="1">
      <alignment horizontal="center"/>
    </xf>
    <xf numFmtId="0" fontId="0" fillId="0" borderId="0" xfId="0" applyProtection="1">
      <protection locked="0"/>
    </xf>
    <xf numFmtId="0" fontId="4" fillId="20" borderId="1" xfId="0" applyFont="1" applyFill="1" applyBorder="1"/>
    <xf numFmtId="0" fontId="4" fillId="20" borderId="1" xfId="0" applyFont="1" applyFill="1" applyBorder="1" applyAlignment="1"/>
    <xf numFmtId="0" fontId="4" fillId="20" borderId="1" xfId="0" applyFont="1" applyFill="1" applyBorder="1" applyAlignment="1">
      <alignment horizontal="center"/>
    </xf>
    <xf numFmtId="49" fontId="4" fillId="20" borderId="1" xfId="0" applyNumberFormat="1" applyFont="1" applyFill="1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4" fillId="20" borderId="4" xfId="0" applyFont="1" applyFill="1" applyBorder="1" applyAlignment="1"/>
    <xf numFmtId="0" fontId="4" fillId="20" borderId="4" xfId="3" applyFont="1" applyFill="1" applyBorder="1" applyAlignment="1"/>
    <xf numFmtId="0" fontId="4" fillId="20" borderId="1" xfId="3" applyFont="1" applyFill="1" applyBorder="1" applyAlignment="1"/>
    <xf numFmtId="0" fontId="4" fillId="20" borderId="4" xfId="2" applyFont="1" applyFill="1" applyBorder="1" applyAlignment="1"/>
    <xf numFmtId="0" fontId="3" fillId="0" borderId="0" xfId="0" applyFont="1" applyBorder="1" applyAlignment="1"/>
    <xf numFmtId="0" fontId="1" fillId="0" borderId="8" xfId="0" applyFont="1" applyFill="1" applyBorder="1" applyAlignment="1">
      <alignment horizontal="center" wrapText="1"/>
    </xf>
    <xf numFmtId="0" fontId="4" fillId="20" borderId="3" xfId="2" applyNumberFormat="1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0" fillId="0" borderId="3" xfId="0" applyFont="1" applyFill="1" applyBorder="1" applyAlignment="1" applyProtection="1">
      <alignment horizontal="left"/>
    </xf>
    <xf numFmtId="165" fontId="0" fillId="0" borderId="1" xfId="0" applyNumberFormat="1" applyFont="1" applyFill="1" applyBorder="1" applyAlignment="1" applyProtection="1">
      <alignment horizontal="center"/>
    </xf>
    <xf numFmtId="165" fontId="0" fillId="19" borderId="1" xfId="0" applyNumberFormat="1" applyFont="1" applyFill="1" applyBorder="1" applyAlignment="1" applyProtection="1">
      <alignment horizontal="center"/>
    </xf>
    <xf numFmtId="165" fontId="3" fillId="19" borderId="1" xfId="0" applyNumberFormat="1" applyFont="1" applyFill="1" applyBorder="1" applyAlignment="1" applyProtection="1">
      <alignment horizontal="center"/>
    </xf>
    <xf numFmtId="165" fontId="3" fillId="0" borderId="1" xfId="0" applyNumberFormat="1" applyFont="1" applyFill="1" applyBorder="1" applyAlignment="1" applyProtection="1">
      <alignment horizontal="center"/>
    </xf>
    <xf numFmtId="0" fontId="1" fillId="16" borderId="9" xfId="0" applyFont="1" applyFill="1" applyBorder="1" applyAlignment="1">
      <alignment horizontal="center" wrapText="1"/>
    </xf>
    <xf numFmtId="0" fontId="0" fillId="0" borderId="1" xfId="0" applyFont="1" applyBorder="1" applyAlignment="1" applyProtection="1">
      <alignment horizontal="center"/>
    </xf>
    <xf numFmtId="0" fontId="0" fillId="0" borderId="3" xfId="0" applyFont="1" applyFill="1" applyBorder="1" applyAlignment="1" applyProtection="1">
      <alignment horizontal="center"/>
    </xf>
    <xf numFmtId="0" fontId="1" fillId="0" borderId="10" xfId="0" applyFont="1" applyFill="1" applyBorder="1" applyAlignment="1">
      <alignment horizontal="center"/>
    </xf>
    <xf numFmtId="165" fontId="0" fillId="0" borderId="3" xfId="0" applyNumberFormat="1" applyFont="1" applyFill="1" applyBorder="1" applyAlignment="1" applyProtection="1">
      <alignment horizontal="center"/>
    </xf>
    <xf numFmtId="1" fontId="0" fillId="0" borderId="3" xfId="0" applyNumberFormat="1" applyFont="1" applyFill="1" applyBorder="1" applyAlignment="1" applyProtection="1">
      <alignment horizontal="center"/>
    </xf>
    <xf numFmtId="0" fontId="17" fillId="0" borderId="9" xfId="0" applyFont="1" applyFill="1" applyBorder="1" applyAlignment="1">
      <alignment horizontal="center" wrapText="1"/>
    </xf>
    <xf numFmtId="0" fontId="17" fillId="0" borderId="8" xfId="0" applyFont="1" applyFill="1" applyBorder="1" applyAlignment="1">
      <alignment horizontal="center"/>
    </xf>
    <xf numFmtId="0" fontId="3" fillId="4" borderId="3" xfId="2" applyFont="1" applyBorder="1"/>
    <xf numFmtId="0" fontId="17" fillId="24" borderId="1" xfId="0" applyFont="1" applyFill="1" applyBorder="1"/>
    <xf numFmtId="0" fontId="3" fillId="24" borderId="1" xfId="0" applyFont="1" applyFill="1" applyBorder="1"/>
    <xf numFmtId="0" fontId="4" fillId="24" borderId="1" xfId="0" applyFont="1" applyFill="1" applyBorder="1" applyAlignment="1"/>
    <xf numFmtId="0" fontId="3" fillId="24" borderId="1" xfId="2" applyFont="1" applyFill="1" applyBorder="1"/>
    <xf numFmtId="0" fontId="17" fillId="8" borderId="1" xfId="0" applyFont="1" applyFill="1" applyBorder="1"/>
    <xf numFmtId="0" fontId="3" fillId="8" borderId="1" xfId="0" applyFont="1" applyFill="1" applyBorder="1"/>
    <xf numFmtId="0" fontId="4" fillId="8" borderId="1" xfId="0" applyFont="1" applyFill="1" applyBorder="1" applyAlignment="1"/>
    <xf numFmtId="0" fontId="3" fillId="8" borderId="1" xfId="2" applyFont="1" applyFill="1" applyBorder="1"/>
    <xf numFmtId="0" fontId="17" fillId="31" borderId="1" xfId="0" applyFont="1" applyFill="1" applyBorder="1"/>
    <xf numFmtId="0" fontId="3" fillId="31" borderId="1" xfId="0" applyFont="1" applyFill="1" applyBorder="1"/>
    <xf numFmtId="0" fontId="4" fillId="31" borderId="1" xfId="0" applyFont="1" applyFill="1" applyBorder="1" applyAlignment="1"/>
    <xf numFmtId="0" fontId="3" fillId="31" borderId="1" xfId="2" applyFont="1" applyFill="1" applyBorder="1"/>
    <xf numFmtId="0" fontId="17" fillId="9" borderId="1" xfId="0" applyFont="1" applyFill="1" applyBorder="1"/>
    <xf numFmtId="0" fontId="3" fillId="9" borderId="1" xfId="0" applyFont="1" applyFill="1" applyBorder="1"/>
    <xf numFmtId="0" fontId="4" fillId="9" borderId="1" xfId="0" applyFont="1" applyFill="1" applyBorder="1" applyAlignment="1"/>
    <xf numFmtId="0" fontId="3" fillId="9" borderId="1" xfId="2" applyFont="1" applyFill="1" applyBorder="1"/>
    <xf numFmtId="0" fontId="17" fillId="32" borderId="1" xfId="0" applyFont="1" applyFill="1" applyBorder="1"/>
    <xf numFmtId="0" fontId="3" fillId="32" borderId="1" xfId="0" applyFont="1" applyFill="1" applyBorder="1"/>
    <xf numFmtId="0" fontId="4" fillId="32" borderId="1" xfId="0" applyFont="1" applyFill="1" applyBorder="1" applyAlignment="1"/>
    <xf numFmtId="0" fontId="3" fillId="32" borderId="1" xfId="2" applyFont="1" applyFill="1" applyBorder="1"/>
    <xf numFmtId="0" fontId="17" fillId="33" borderId="1" xfId="0" applyFont="1" applyFill="1" applyBorder="1"/>
    <xf numFmtId="0" fontId="3" fillId="33" borderId="1" xfId="0" applyFont="1" applyFill="1" applyBorder="1"/>
    <xf numFmtId="0" fontId="4" fillId="33" borderId="1" xfId="0" applyFont="1" applyFill="1" applyBorder="1" applyAlignment="1"/>
    <xf numFmtId="0" fontId="3" fillId="33" borderId="1" xfId="2" applyFont="1" applyFill="1" applyBorder="1"/>
    <xf numFmtId="0" fontId="17" fillId="17" borderId="1" xfId="0" applyFont="1" applyFill="1" applyBorder="1"/>
    <xf numFmtId="0" fontId="3" fillId="17" borderId="3" xfId="2" applyNumberFormat="1" applyFont="1" applyFill="1" applyBorder="1"/>
    <xf numFmtId="0" fontId="23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 wrapText="1"/>
    </xf>
    <xf numFmtId="0" fontId="0" fillId="19" borderId="1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left"/>
    </xf>
    <xf numFmtId="0" fontId="0" fillId="6" borderId="0" xfId="0" applyFill="1"/>
    <xf numFmtId="0" fontId="0" fillId="3" borderId="0" xfId="0" applyFill="1"/>
    <xf numFmtId="0" fontId="0" fillId="15" borderId="0" xfId="0" applyFill="1"/>
    <xf numFmtId="0" fontId="23" fillId="0" borderId="0" xfId="0" applyFont="1" applyBorder="1" applyAlignment="1">
      <alignment horizontal="center"/>
    </xf>
    <xf numFmtId="1" fontId="1" fillId="3" borderId="1" xfId="0" applyNumberFormat="1" applyFont="1" applyFill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0" xfId="0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7" fillId="3" borderId="1" xfId="0" applyFont="1" applyFill="1" applyBorder="1" applyAlignment="1" applyProtection="1">
      <alignment horizontal="center" wrapText="1"/>
    </xf>
    <xf numFmtId="49" fontId="2" fillId="15" borderId="1" xfId="0" applyNumberFormat="1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0" fillId="0" borderId="0" xfId="0"/>
    <xf numFmtId="0" fontId="0" fillId="0" borderId="0" xfId="0"/>
    <xf numFmtId="2" fontId="16" fillId="0" borderId="0" xfId="1" applyNumberFormat="1" applyFont="1" applyFill="1" applyAlignment="1">
      <alignment horizontal="center"/>
    </xf>
    <xf numFmtId="2" fontId="11" fillId="19" borderId="0" xfId="0" applyNumberFormat="1" applyFont="1" applyFill="1" applyAlignment="1">
      <alignment horizontal="center" wrapText="1"/>
    </xf>
    <xf numFmtId="2" fontId="11" fillId="0" borderId="0" xfId="0" applyNumberFormat="1" applyFont="1" applyFill="1" applyAlignment="1">
      <alignment horizontal="center" wrapText="1"/>
    </xf>
    <xf numFmtId="2" fontId="28" fillId="19" borderId="0" xfId="0" applyNumberFormat="1" applyFont="1" applyFill="1" applyAlignment="1">
      <alignment horizontal="center"/>
    </xf>
    <xf numFmtId="2" fontId="28" fillId="0" borderId="0" xfId="0" applyNumberFormat="1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28" fillId="19" borderId="0" xfId="0" applyFont="1" applyFill="1" applyAlignment="1">
      <alignment horizontal="center"/>
    </xf>
    <xf numFmtId="49" fontId="32" fillId="26" borderId="1" xfId="0" applyNumberFormat="1" applyFont="1" applyFill="1" applyBorder="1" applyAlignment="1">
      <alignment horizontal="center"/>
    </xf>
    <xf numFmtId="49" fontId="32" fillId="2" borderId="1" xfId="0" applyNumberFormat="1" applyFont="1" applyFill="1" applyBorder="1"/>
    <xf numFmtId="0" fontId="33" fillId="20" borderId="1" xfId="0" applyFont="1" applyFill="1" applyBorder="1" applyAlignment="1"/>
    <xf numFmtId="49" fontId="32" fillId="28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49" fontId="32" fillId="13" borderId="1" xfId="0" applyNumberFormat="1" applyFont="1" applyFill="1" applyBorder="1" applyAlignment="1">
      <alignment horizontal="center"/>
    </xf>
    <xf numFmtId="49" fontId="32" fillId="29" borderId="1" xfId="0" applyNumberFormat="1" applyFont="1" applyFill="1" applyBorder="1" applyAlignment="1">
      <alignment horizontal="center"/>
    </xf>
    <xf numFmtId="0" fontId="33" fillId="20" borderId="1" xfId="0" applyFont="1" applyFill="1" applyBorder="1" applyAlignment="1">
      <alignment horizontal="right"/>
    </xf>
    <xf numFmtId="49" fontId="32" fillId="25" borderId="1" xfId="0" applyNumberFormat="1" applyFont="1" applyFill="1" applyBorder="1" applyAlignment="1">
      <alignment horizontal="center"/>
    </xf>
    <xf numFmtId="49" fontId="34" fillId="30" borderId="1" xfId="0" applyNumberFormat="1" applyFont="1" applyFill="1" applyBorder="1" applyAlignment="1">
      <alignment horizontal="center"/>
    </xf>
    <xf numFmtId="0" fontId="34" fillId="30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textRotation="90"/>
    </xf>
    <xf numFmtId="0" fontId="0" fillId="0" borderId="0" xfId="0" applyFill="1"/>
    <xf numFmtId="0" fontId="1" fillId="0" borderId="0" xfId="0" applyFont="1"/>
    <xf numFmtId="0" fontId="1" fillId="0" borderId="0" xfId="0" applyFont="1" applyFill="1"/>
    <xf numFmtId="0" fontId="0" fillId="19" borderId="0" xfId="0" applyFill="1"/>
    <xf numFmtId="0" fontId="0" fillId="19" borderId="0" xfId="0" applyFill="1" applyAlignment="1"/>
    <xf numFmtId="0" fontId="0" fillId="0" borderId="0" xfId="0" applyFill="1" applyAlignment="1"/>
    <xf numFmtId="0" fontId="0" fillId="0" borderId="0" xfId="0" applyAlignment="1"/>
    <xf numFmtId="0" fontId="0" fillId="0" borderId="0" xfId="0"/>
    <xf numFmtId="0" fontId="2" fillId="15" borderId="1" xfId="0" applyFont="1" applyFill="1" applyBorder="1" applyAlignment="1">
      <alignment horizontal="center"/>
    </xf>
    <xf numFmtId="0" fontId="18" fillId="2" borderId="1" xfId="0" applyFont="1" applyFill="1" applyBorder="1"/>
    <xf numFmtId="0" fontId="18" fillId="2" borderId="1" xfId="0" applyFont="1" applyFill="1" applyBorder="1" applyAlignment="1">
      <alignment horizontal="left"/>
    </xf>
    <xf numFmtId="0" fontId="3" fillId="11" borderId="1" xfId="0" applyFont="1" applyFill="1" applyBorder="1"/>
    <xf numFmtId="164" fontId="1" fillId="0" borderId="0" xfId="1" applyFont="1" applyFill="1" applyAlignment="1">
      <alignment horizontal="left"/>
    </xf>
    <xf numFmtId="0" fontId="1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left" wrapText="1"/>
    </xf>
    <xf numFmtId="164" fontId="1" fillId="0" borderId="0" xfId="1" applyFont="1" applyFill="1" applyAlignment="1">
      <alignment horizontal="left" wrapText="1"/>
    </xf>
    <xf numFmtId="0" fontId="8" fillId="0" borderId="0" xfId="2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wrapText="1"/>
    </xf>
    <xf numFmtId="2" fontId="30" fillId="0" borderId="0" xfId="0" applyNumberFormat="1" applyFont="1" applyFill="1" applyAlignment="1">
      <alignment horizontal="center" wrapText="1"/>
    </xf>
    <xf numFmtId="0" fontId="1" fillId="0" borderId="0" xfId="0" applyFont="1" applyAlignment="1">
      <alignment horizontal="right"/>
    </xf>
    <xf numFmtId="0" fontId="36" fillId="0" borderId="1" xfId="0" applyFont="1" applyFill="1" applyBorder="1" applyProtection="1"/>
    <xf numFmtId="165" fontId="36" fillId="0" borderId="1" xfId="1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Protection="1"/>
    <xf numFmtId="1" fontId="36" fillId="0" borderId="1" xfId="0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left"/>
    </xf>
    <xf numFmtId="165" fontId="36" fillId="0" borderId="1" xfId="0" applyNumberFormat="1" applyFont="1" applyFill="1" applyBorder="1" applyAlignment="1" applyProtection="1">
      <alignment horizontal="right"/>
    </xf>
    <xf numFmtId="0" fontId="37" fillId="0" borderId="0" xfId="0" applyFont="1"/>
    <xf numFmtId="167" fontId="37" fillId="0" borderId="1" xfId="0" applyNumberFormat="1" applyFont="1" applyFill="1" applyBorder="1" applyAlignment="1" applyProtection="1">
      <alignment horizontal="center"/>
    </xf>
    <xf numFmtId="165" fontId="36" fillId="19" borderId="1" xfId="1" applyNumberFormat="1" applyFont="1" applyFill="1" applyBorder="1" applyAlignment="1" applyProtection="1">
      <alignment horizontal="center"/>
    </xf>
    <xf numFmtId="0" fontId="36" fillId="19" borderId="1" xfId="0" applyFont="1" applyFill="1" applyBorder="1" applyProtection="1"/>
    <xf numFmtId="165" fontId="36" fillId="19" borderId="1" xfId="0" applyNumberFormat="1" applyFont="1" applyFill="1" applyBorder="1" applyAlignment="1" applyProtection="1">
      <alignment horizontal="center"/>
    </xf>
    <xf numFmtId="0" fontId="36" fillId="19" borderId="1" xfId="0" applyNumberFormat="1" applyFont="1" applyFill="1" applyBorder="1" applyProtection="1"/>
    <xf numFmtId="1" fontId="36" fillId="19" borderId="1" xfId="0" applyNumberFormat="1" applyFont="1" applyFill="1" applyBorder="1" applyAlignment="1" applyProtection="1">
      <alignment horizontal="center"/>
    </xf>
    <xf numFmtId="0" fontId="36" fillId="19" borderId="1" xfId="0" applyFont="1" applyFill="1" applyBorder="1" applyAlignment="1">
      <alignment horizontal="center"/>
    </xf>
    <xf numFmtId="165" fontId="36" fillId="19" borderId="1" xfId="0" applyNumberFormat="1" applyFont="1" applyFill="1" applyBorder="1" applyAlignment="1" applyProtection="1">
      <alignment horizontal="left"/>
    </xf>
    <xf numFmtId="165" fontId="36" fillId="19" borderId="1" xfId="0" applyNumberFormat="1" applyFont="1" applyFill="1" applyBorder="1" applyAlignment="1" applyProtection="1">
      <alignment horizontal="right"/>
    </xf>
    <xf numFmtId="0" fontId="36" fillId="0" borderId="1" xfId="0" applyFont="1" applyFill="1" applyBorder="1" applyAlignment="1">
      <alignment horizontal="center"/>
    </xf>
    <xf numFmtId="2" fontId="36" fillId="0" borderId="1" xfId="0" applyNumberFormat="1" applyFont="1" applyFill="1" applyBorder="1" applyProtection="1"/>
    <xf numFmtId="0" fontId="38" fillId="0" borderId="0" xfId="0" applyFont="1" applyBorder="1"/>
    <xf numFmtId="0" fontId="38" fillId="0" borderId="0" xfId="0" applyFont="1" applyBorder="1" applyAlignment="1"/>
    <xf numFmtId="0" fontId="38" fillId="0" borderId="0" xfId="0" applyFont="1" applyAlignment="1"/>
    <xf numFmtId="0" fontId="38" fillId="0" borderId="0" xfId="0" applyFont="1"/>
    <xf numFmtId="0" fontId="3" fillId="0" borderId="0" xfId="0" applyFont="1" applyBorder="1" applyAlignment="1">
      <alignment horizontal="center"/>
    </xf>
    <xf numFmtId="2" fontId="2" fillId="19" borderId="0" xfId="2" applyNumberFormat="1" applyFont="1" applyFill="1" applyAlignment="1">
      <alignment horizontal="center"/>
    </xf>
    <xf numFmtId="2" fontId="2" fillId="0" borderId="0" xfId="2" applyNumberFormat="1" applyFont="1" applyFill="1" applyAlignment="1">
      <alignment horizontal="center"/>
    </xf>
    <xf numFmtId="0" fontId="3" fillId="17" borderId="1" xfId="2" applyNumberFormat="1" applyFont="1" applyFill="1" applyBorder="1"/>
    <xf numFmtId="0" fontId="3" fillId="31" borderId="3" xfId="2" applyFont="1" applyFill="1" applyBorder="1"/>
    <xf numFmtId="0" fontId="3" fillId="4" borderId="1" xfId="2" applyNumberFormat="1" applyFont="1" applyBorder="1"/>
    <xf numFmtId="0" fontId="3" fillId="32" borderId="3" xfId="2" applyFont="1" applyFill="1" applyBorder="1"/>
    <xf numFmtId="2" fontId="4" fillId="19" borderId="0" xfId="2" applyNumberFormat="1" applyFont="1" applyFill="1" applyAlignment="1">
      <alignment horizontal="center"/>
    </xf>
    <xf numFmtId="0" fontId="0" fillId="0" borderId="1" xfId="0" applyBorder="1"/>
    <xf numFmtId="0" fontId="3" fillId="34" borderId="1" xfId="0" applyFont="1" applyFill="1" applyBorder="1"/>
    <xf numFmtId="0" fontId="0" fillId="0" borderId="4" xfId="0" applyBorder="1"/>
    <xf numFmtId="49" fontId="3" fillId="3" borderId="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49" fontId="4" fillId="15" borderId="1" xfId="0" applyNumberFormat="1" applyFont="1" applyFill="1" applyBorder="1" applyAlignment="1">
      <alignment horizontal="center"/>
    </xf>
    <xf numFmtId="49" fontId="32" fillId="26" borderId="1" xfId="0" applyNumberFormat="1" applyFont="1" applyFill="1" applyBorder="1"/>
    <xf numFmtId="0" fontId="18" fillId="11" borderId="1" xfId="0" applyFont="1" applyFill="1" applyBorder="1"/>
    <xf numFmtId="49" fontId="40" fillId="2" borderId="1" xfId="0" applyNumberFormat="1" applyFont="1" applyFill="1" applyBorder="1"/>
    <xf numFmtId="0" fontId="40" fillId="2" borderId="1" xfId="0" applyFont="1" applyFill="1" applyBorder="1"/>
    <xf numFmtId="49" fontId="32" fillId="28" borderId="1" xfId="0" applyNumberFormat="1" applyFont="1" applyFill="1" applyBorder="1"/>
    <xf numFmtId="0" fontId="32" fillId="13" borderId="1" xfId="0" applyFont="1" applyFill="1" applyBorder="1"/>
    <xf numFmtId="49" fontId="32" fillId="13" borderId="1" xfId="0" applyNumberFormat="1" applyFont="1" applyFill="1" applyBorder="1"/>
    <xf numFmtId="49" fontId="32" fillId="29" borderId="1" xfId="0" applyNumberFormat="1" applyFont="1" applyFill="1" applyBorder="1"/>
    <xf numFmtId="49" fontId="32" fillId="25" borderId="1" xfId="0" applyNumberFormat="1" applyFont="1" applyFill="1" applyBorder="1"/>
    <xf numFmtId="0" fontId="18" fillId="7" borderId="1" xfId="0" applyFont="1" applyFill="1" applyBorder="1" applyAlignment="1">
      <alignment horizontal="left"/>
    </xf>
    <xf numFmtId="0" fontId="18" fillId="7" borderId="1" xfId="0" applyFont="1" applyFill="1" applyBorder="1"/>
    <xf numFmtId="0" fontId="32" fillId="25" borderId="1" xfId="0" applyFont="1" applyFill="1" applyBorder="1"/>
    <xf numFmtId="168" fontId="0" fillId="0" borderId="0" xfId="0" applyNumberFormat="1"/>
    <xf numFmtId="0" fontId="32" fillId="2" borderId="1" xfId="0" applyFont="1" applyFill="1" applyBorder="1" applyAlignment="1">
      <alignment horizontal="center"/>
    </xf>
    <xf numFmtId="49" fontId="32" fillId="2" borderId="8" xfId="0" applyNumberFormat="1" applyFont="1" applyFill="1" applyBorder="1" applyAlignment="1">
      <alignment horizontal="center"/>
    </xf>
    <xf numFmtId="0" fontId="33" fillId="20" borderId="8" xfId="0" applyFont="1" applyFill="1" applyBorder="1" applyAlignment="1"/>
    <xf numFmtId="0" fontId="0" fillId="0" borderId="1" xfId="0" applyBorder="1" applyAlignment="1"/>
    <xf numFmtId="0" fontId="4" fillId="14" borderId="1" xfId="0" applyFont="1" applyFill="1" applyBorder="1" applyAlignment="1">
      <alignment horizontal="center"/>
    </xf>
    <xf numFmtId="0" fontId="3" fillId="2" borderId="4" xfId="0" applyFont="1" applyFill="1" applyBorder="1"/>
    <xf numFmtId="0" fontId="17" fillId="2" borderId="1" xfId="0" applyFont="1" applyFill="1" applyBorder="1" applyAlignment="1">
      <alignment horizontal="left"/>
    </xf>
    <xf numFmtId="49" fontId="17" fillId="0" borderId="4" xfId="0" applyNumberFormat="1" applyFont="1" applyBorder="1"/>
    <xf numFmtId="0" fontId="3" fillId="0" borderId="4" xfId="0" applyFont="1" applyBorder="1"/>
    <xf numFmtId="0" fontId="3" fillId="14" borderId="4" xfId="0" applyFont="1" applyFill="1" applyBorder="1"/>
    <xf numFmtId="0" fontId="3" fillId="14" borderId="1" xfId="0" applyFont="1" applyFill="1" applyBorder="1"/>
    <xf numFmtId="0" fontId="3" fillId="35" borderId="1" xfId="3" applyFont="1" applyFill="1" applyBorder="1"/>
    <xf numFmtId="0" fontId="3" fillId="35" borderId="1" xfId="0" applyFont="1" applyFill="1" applyBorder="1"/>
    <xf numFmtId="0" fontId="3" fillId="0" borderId="3" xfId="0" applyFont="1" applyBorder="1"/>
    <xf numFmtId="49" fontId="3" fillId="10" borderId="1" xfId="0" applyNumberFormat="1" applyFont="1" applyFill="1" applyBorder="1"/>
    <xf numFmtId="0" fontId="3" fillId="0" borderId="1" xfId="0" quotePrefix="1" applyFont="1" applyBorder="1"/>
    <xf numFmtId="2" fontId="3" fillId="0" borderId="1" xfId="0" applyNumberFormat="1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right"/>
    </xf>
    <xf numFmtId="49" fontId="3" fillId="24" borderId="1" xfId="0" applyNumberFormat="1" applyFont="1" applyFill="1" applyBorder="1"/>
    <xf numFmtId="0" fontId="3" fillId="14" borderId="4" xfId="2" applyFont="1" applyFill="1" applyBorder="1" applyAlignment="1"/>
    <xf numFmtId="49" fontId="3" fillId="35" borderId="1" xfId="0" applyNumberFormat="1" applyFont="1" applyFill="1" applyBorder="1"/>
    <xf numFmtId="49" fontId="3" fillId="36" borderId="1" xfId="0" applyNumberFormat="1" applyFont="1" applyFill="1" applyBorder="1"/>
    <xf numFmtId="49" fontId="3" fillId="0" borderId="0" xfId="0" applyNumberFormat="1" applyFont="1"/>
    <xf numFmtId="49" fontId="3" fillId="9" borderId="1" xfId="0" applyNumberFormat="1" applyFont="1" applyFill="1" applyBorder="1"/>
    <xf numFmtId="49" fontId="3" fillId="37" borderId="1" xfId="0" applyNumberFormat="1" applyFont="1" applyFill="1" applyBorder="1"/>
    <xf numFmtId="0" fontId="17" fillId="0" borderId="1" xfId="0" applyFont="1" applyBorder="1"/>
    <xf numFmtId="0" fontId="3" fillId="10" borderId="1" xfId="0" applyFont="1" applyFill="1" applyBorder="1"/>
    <xf numFmtId="0" fontId="3" fillId="12" borderId="1" xfId="0" applyFont="1" applyFill="1" applyBorder="1"/>
    <xf numFmtId="49" fontId="0" fillId="0" borderId="1" xfId="0" applyNumberFormat="1" applyBorder="1"/>
    <xf numFmtId="2" fontId="17" fillId="0" borderId="1" xfId="0" applyNumberFormat="1" applyFont="1" applyBorder="1"/>
    <xf numFmtId="0" fontId="1" fillId="0" borderId="1" xfId="0" applyFont="1" applyBorder="1"/>
    <xf numFmtId="49" fontId="4" fillId="0" borderId="1" xfId="0" applyNumberFormat="1" applyFont="1" applyBorder="1"/>
    <xf numFmtId="0" fontId="4" fillId="6" borderId="1" xfId="0" applyFont="1" applyFill="1" applyBorder="1"/>
    <xf numFmtId="49" fontId="18" fillId="2" borderId="1" xfId="0" applyNumberFormat="1" applyFont="1" applyFill="1" applyBorder="1"/>
    <xf numFmtId="0" fontId="17" fillId="2" borderId="1" xfId="0" applyFont="1" applyFill="1" applyBorder="1"/>
    <xf numFmtId="0" fontId="1" fillId="2" borderId="1" xfId="0" applyFont="1" applyFill="1" applyBorder="1"/>
    <xf numFmtId="49" fontId="17" fillId="2" borderId="4" xfId="0" applyNumberFormat="1" applyFont="1" applyFill="1" applyBorder="1"/>
    <xf numFmtId="0" fontId="1" fillId="0" borderId="0" xfId="0" applyFont="1" applyAlignment="1">
      <alignment horizontal="center"/>
    </xf>
    <xf numFmtId="49" fontId="3" fillId="2" borderId="4" xfId="0" applyNumberFormat="1" applyFont="1" applyFill="1" applyBorder="1"/>
    <xf numFmtId="0" fontId="3" fillId="7" borderId="4" xfId="0" applyFont="1" applyFill="1" applyBorder="1"/>
    <xf numFmtId="0" fontId="4" fillId="0" borderId="4" xfId="0" applyFont="1" applyBorder="1"/>
    <xf numFmtId="49" fontId="1" fillId="0" borderId="0" xfId="0" applyNumberFormat="1" applyFont="1" applyAlignment="1">
      <alignment horizontal="center"/>
    </xf>
    <xf numFmtId="0" fontId="2" fillId="2" borderId="4" xfId="0" applyFont="1" applyFill="1" applyBorder="1"/>
    <xf numFmtId="0" fontId="17" fillId="18" borderId="1" xfId="0" applyFont="1" applyFill="1" applyBorder="1"/>
    <xf numFmtId="0" fontId="3" fillId="17" borderId="1" xfId="0" applyFont="1" applyFill="1" applyBorder="1"/>
    <xf numFmtId="0" fontId="3" fillId="18" borderId="3" xfId="0" applyFont="1" applyFill="1" applyBorder="1"/>
    <xf numFmtId="0" fontId="3" fillId="23" borderId="1" xfId="0" applyFont="1" applyFill="1" applyBorder="1"/>
    <xf numFmtId="0" fontId="17" fillId="23" borderId="1" xfId="0" applyFont="1" applyFill="1" applyBorder="1"/>
    <xf numFmtId="0" fontId="3" fillId="0" borderId="1" xfId="0" applyFont="1" applyBorder="1" applyAlignment="1">
      <alignment horizontal="center" wrapText="1"/>
    </xf>
    <xf numFmtId="49" fontId="3" fillId="0" borderId="2" xfId="0" applyNumberFormat="1" applyFont="1" applyBorder="1"/>
    <xf numFmtId="0" fontId="4" fillId="0" borderId="1" xfId="0" applyFont="1" applyBorder="1" applyAlignment="1">
      <alignment horizontal="center"/>
    </xf>
    <xf numFmtId="0" fontId="25" fillId="0" borderId="1" xfId="0" applyFont="1" applyBorder="1"/>
    <xf numFmtId="0" fontId="2" fillId="0" borderId="1" xfId="0" applyFont="1" applyBorder="1" applyAlignment="1">
      <alignment horizontal="center"/>
    </xf>
    <xf numFmtId="0" fontId="4" fillId="20" borderId="0" xfId="0" applyFont="1" applyFill="1" applyAlignment="1">
      <alignment horizontal="center"/>
    </xf>
    <xf numFmtId="49" fontId="31" fillId="0" borderId="1" xfId="0" applyNumberFormat="1" applyFont="1" applyBorder="1"/>
    <xf numFmtId="0" fontId="31" fillId="0" borderId="1" xfId="0" applyFont="1" applyBorder="1" applyAlignment="1">
      <alignment wrapText="1"/>
    </xf>
    <xf numFmtId="49" fontId="31" fillId="0" borderId="1" xfId="0" applyNumberFormat="1" applyFont="1" applyBorder="1" applyAlignment="1">
      <alignment horizontal="center"/>
    </xf>
    <xf numFmtId="0" fontId="32" fillId="0" borderId="1" xfId="0" applyFont="1" applyBorder="1"/>
    <xf numFmtId="0" fontId="32" fillId="0" borderId="1" xfId="0" applyFont="1" applyBorder="1" applyAlignment="1">
      <alignment horizontal="center"/>
    </xf>
    <xf numFmtId="49" fontId="32" fillId="0" borderId="1" xfId="0" applyNumberFormat="1" applyFont="1" applyBorder="1"/>
    <xf numFmtId="0" fontId="18" fillId="0" borderId="1" xfId="0" applyFont="1" applyBorder="1"/>
    <xf numFmtId="0" fontId="31" fillId="0" borderId="1" xfId="0" applyFont="1" applyBorder="1"/>
    <xf numFmtId="0" fontId="40" fillId="0" borderId="1" xfId="0" applyFont="1" applyBorder="1"/>
    <xf numFmtId="0" fontId="18" fillId="0" borderId="1" xfId="0" applyFont="1" applyBorder="1" applyAlignment="1">
      <alignment horizontal="left"/>
    </xf>
    <xf numFmtId="0" fontId="35" fillId="0" borderId="1" xfId="0" applyFont="1" applyBorder="1"/>
    <xf numFmtId="0" fontId="16" fillId="0" borderId="1" xfId="0" applyFont="1" applyBorder="1"/>
    <xf numFmtId="49" fontId="32" fillId="0" borderId="8" xfId="0" applyNumberFormat="1" applyFont="1" applyBorder="1"/>
    <xf numFmtId="0" fontId="32" fillId="0" borderId="8" xfId="0" applyFont="1" applyBorder="1"/>
    <xf numFmtId="0" fontId="32" fillId="0" borderId="11" xfId="0" applyFont="1" applyBorder="1"/>
    <xf numFmtId="0" fontId="32" fillId="0" borderId="11" xfId="0" applyFont="1" applyBorder="1" applyAlignment="1">
      <alignment horizontal="center"/>
    </xf>
    <xf numFmtId="49" fontId="32" fillId="0" borderId="11" xfId="0" applyNumberFormat="1" applyFont="1" applyBorder="1"/>
    <xf numFmtId="49" fontId="32" fillId="2" borderId="11" xfId="0" applyNumberFormat="1" applyFont="1" applyFill="1" applyBorder="1" applyAlignment="1">
      <alignment horizontal="center"/>
    </xf>
    <xf numFmtId="0" fontId="18" fillId="0" borderId="11" xfId="0" applyFont="1" applyBorder="1"/>
    <xf numFmtId="0" fontId="18" fillId="2" borderId="11" xfId="0" applyFont="1" applyFill="1" applyBorder="1"/>
    <xf numFmtId="0" fontId="32" fillId="0" borderId="0" xfId="0" applyFont="1"/>
    <xf numFmtId="0" fontId="32" fillId="0" borderId="0" xfId="0" applyFont="1" applyAlignment="1">
      <alignment horizontal="center"/>
    </xf>
    <xf numFmtId="165" fontId="18" fillId="0" borderId="1" xfId="0" applyNumberFormat="1" applyFont="1" applyBorder="1"/>
    <xf numFmtId="0" fontId="32" fillId="0" borderId="8" xfId="0" applyFont="1" applyBorder="1" applyAlignment="1">
      <alignment horizontal="center"/>
    </xf>
    <xf numFmtId="49" fontId="18" fillId="0" borderId="1" xfId="0" applyNumberFormat="1" applyFont="1" applyBorder="1"/>
    <xf numFmtId="0" fontId="41" fillId="2" borderId="1" xfId="0" applyFont="1" applyFill="1" applyBorder="1"/>
    <xf numFmtId="49" fontId="17" fillId="0" borderId="4" xfId="0" applyNumberFormat="1" applyFont="1" applyBorder="1" applyAlignment="1"/>
    <xf numFmtId="0" fontId="3" fillId="0" borderId="4" xfId="0" applyFont="1" applyBorder="1" applyAlignment="1"/>
    <xf numFmtId="0" fontId="3" fillId="0" borderId="0" xfId="0" applyFont="1" applyAlignment="1"/>
    <xf numFmtId="0" fontId="4" fillId="0" borderId="4" xfId="0" applyFont="1" applyBorder="1" applyAlignment="1"/>
    <xf numFmtId="49" fontId="31" fillId="0" borderId="1" xfId="0" applyNumberFormat="1" applyFont="1" applyBorder="1" applyAlignment="1"/>
    <xf numFmtId="0" fontId="33" fillId="20" borderId="11" xfId="0" applyFont="1" applyFill="1" applyBorder="1" applyAlignment="1"/>
    <xf numFmtId="2" fontId="3" fillId="20" borderId="1" xfId="0" applyNumberFormat="1" applyFont="1" applyFill="1" applyBorder="1" applyAlignment="1"/>
    <xf numFmtId="0" fontId="17" fillId="0" borderId="1" xfId="0" applyFont="1" applyBorder="1" applyAlignment="1"/>
    <xf numFmtId="0" fontId="4" fillId="0" borderId="0" xfId="0" applyFont="1"/>
    <xf numFmtId="0" fontId="4" fillId="31" borderId="1" xfId="0" applyFont="1" applyFill="1" applyBorder="1"/>
    <xf numFmtId="0" fontId="2" fillId="12" borderId="1" xfId="0" applyFont="1" applyFill="1" applyBorder="1"/>
    <xf numFmtId="0" fontId="3" fillId="13" borderId="1" xfId="0" applyFont="1" applyFill="1" applyBorder="1"/>
    <xf numFmtId="0" fontId="3" fillId="17" borderId="1" xfId="0" applyFont="1" applyFill="1" applyBorder="1" applyAlignment="1">
      <alignment horizontal="center"/>
    </xf>
    <xf numFmtId="0" fontId="4" fillId="17" borderId="1" xfId="0" applyFont="1" applyFill="1" applyBorder="1"/>
    <xf numFmtId="0" fontId="17" fillId="0" borderId="3" xfId="0" applyFont="1" applyBorder="1"/>
    <xf numFmtId="0" fontId="4" fillId="17" borderId="1" xfId="0" applyFont="1" applyFill="1" applyBorder="1" applyAlignment="1"/>
    <xf numFmtId="0" fontId="43" fillId="0" borderId="0" xfId="0" applyFont="1" applyBorder="1" applyAlignment="1">
      <alignment horizontal="left"/>
    </xf>
    <xf numFmtId="0" fontId="3" fillId="0" borderId="0" xfId="0" applyFont="1" applyBorder="1"/>
    <xf numFmtId="49" fontId="4" fillId="2" borderId="1" xfId="0" applyNumberFormat="1" applyFont="1" applyFill="1" applyBorder="1"/>
    <xf numFmtId="0" fontId="3" fillId="2" borderId="3" xfId="0" applyFont="1" applyFill="1" applyBorder="1"/>
    <xf numFmtId="49" fontId="41" fillId="0" borderId="1" xfId="0" applyNumberFormat="1" applyFont="1" applyBorder="1" applyAlignment="1">
      <alignment horizontal="left"/>
    </xf>
    <xf numFmtId="49" fontId="45" fillId="27" borderId="1" xfId="0" applyNumberFormat="1" applyFont="1" applyFill="1" applyBorder="1"/>
    <xf numFmtId="49" fontId="45" fillId="27" borderId="1" xfId="0" applyNumberFormat="1" applyFont="1" applyFill="1" applyBorder="1" applyAlignment="1">
      <alignment horizontal="center"/>
    </xf>
    <xf numFmtId="0" fontId="41" fillId="7" borderId="1" xfId="0" applyFont="1" applyFill="1" applyBorder="1" applyAlignment="1">
      <alignment horizontal="left"/>
    </xf>
    <xf numFmtId="0" fontId="41" fillId="2" borderId="1" xfId="0" applyFont="1" applyFill="1" applyBorder="1" applyAlignment="1">
      <alignment horizontal="left"/>
    </xf>
    <xf numFmtId="0" fontId="18" fillId="0" borderId="0" xfId="0" applyFont="1"/>
    <xf numFmtId="0" fontId="41" fillId="0" borderId="1" xfId="0" applyFont="1" applyBorder="1"/>
    <xf numFmtId="0" fontId="32" fillId="12" borderId="1" xfId="0" applyFont="1" applyFill="1" applyBorder="1" applyAlignment="1"/>
    <xf numFmtId="0" fontId="33" fillId="12" borderId="1" xfId="0" applyFont="1" applyFill="1" applyBorder="1" applyAlignment="1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8" fillId="0" borderId="0" xfId="0" applyFont="1" applyAlignment="1" applyProtection="1">
      <alignment horizontal="center"/>
      <protection locked="0"/>
    </xf>
    <xf numFmtId="0" fontId="17" fillId="3" borderId="1" xfId="0" applyFont="1" applyFill="1" applyBorder="1" applyAlignment="1">
      <alignment horizontal="center" wrapText="1"/>
    </xf>
    <xf numFmtId="0" fontId="27" fillId="3" borderId="1" xfId="0" applyFont="1" applyFill="1" applyBorder="1" applyAlignment="1">
      <alignment horizontal="center" wrapText="1"/>
    </xf>
    <xf numFmtId="0" fontId="17" fillId="3" borderId="1" xfId="0" applyFon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36" fillId="0" borderId="1" xfId="0" applyFont="1" applyBorder="1"/>
    <xf numFmtId="165" fontId="36" fillId="0" borderId="1" xfId="4" applyNumberFormat="1" applyFont="1" applyFill="1" applyBorder="1" applyAlignment="1" applyProtection="1">
      <alignment horizontal="center"/>
    </xf>
    <xf numFmtId="165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65" fontId="36" fillId="0" borderId="1" xfId="0" applyNumberFormat="1" applyFont="1" applyBorder="1" applyAlignment="1">
      <alignment horizontal="left"/>
    </xf>
    <xf numFmtId="165" fontId="36" fillId="0" borderId="1" xfId="0" applyNumberFormat="1" applyFont="1" applyBorder="1" applyAlignment="1">
      <alignment horizontal="right"/>
    </xf>
    <xf numFmtId="167" fontId="37" fillId="0" borderId="1" xfId="0" applyNumberFormat="1" applyFont="1" applyBorder="1" applyAlignment="1">
      <alignment horizontal="center"/>
    </xf>
    <xf numFmtId="165" fontId="36" fillId="19" borderId="1" xfId="4" applyNumberFormat="1" applyFont="1" applyFill="1" applyBorder="1" applyAlignment="1" applyProtection="1">
      <alignment horizontal="center"/>
    </xf>
    <xf numFmtId="0" fontId="36" fillId="19" borderId="1" xfId="0" applyFont="1" applyFill="1" applyBorder="1"/>
    <xf numFmtId="165" fontId="36" fillId="19" borderId="1" xfId="0" applyNumberFormat="1" applyFont="1" applyFill="1" applyBorder="1" applyAlignment="1">
      <alignment horizontal="center"/>
    </xf>
    <xf numFmtId="1" fontId="36" fillId="19" borderId="1" xfId="0" applyNumberFormat="1" applyFont="1" applyFill="1" applyBorder="1" applyAlignment="1">
      <alignment horizontal="center"/>
    </xf>
    <xf numFmtId="165" fontId="36" fillId="19" borderId="1" xfId="0" applyNumberFormat="1" applyFont="1" applyFill="1" applyBorder="1" applyAlignment="1">
      <alignment horizontal="left"/>
    </xf>
    <xf numFmtId="165" fontId="36" fillId="19" borderId="1" xfId="0" applyNumberFormat="1" applyFont="1" applyFill="1" applyBorder="1" applyAlignment="1">
      <alignment horizontal="right"/>
    </xf>
    <xf numFmtId="0" fontId="36" fillId="0" borderId="1" xfId="0" applyFont="1" applyBorder="1" applyAlignment="1">
      <alignment horizontal="center"/>
    </xf>
    <xf numFmtId="2" fontId="36" fillId="0" borderId="1" xfId="0" applyNumberFormat="1" applyFont="1" applyBorder="1"/>
    <xf numFmtId="2" fontId="36" fillId="19" borderId="1" xfId="0" applyNumberFormat="1" applyFont="1" applyFill="1" applyBorder="1"/>
    <xf numFmtId="0" fontId="37" fillId="19" borderId="0" xfId="0" applyFont="1" applyFill="1"/>
    <xf numFmtId="0" fontId="0" fillId="0" borderId="5" xfId="0" applyBorder="1" applyAlignment="1">
      <alignment horizontal="left"/>
    </xf>
    <xf numFmtId="0" fontId="0" fillId="0" borderId="5" xfId="0" applyNumberFormat="1" applyBorder="1"/>
    <xf numFmtId="0" fontId="0" fillId="0" borderId="13" xfId="0" applyBorder="1" applyAlignment="1">
      <alignment horizontal="left"/>
    </xf>
    <xf numFmtId="0" fontId="0" fillId="0" borderId="13" xfId="0" applyNumberFormat="1" applyBorder="1"/>
    <xf numFmtId="49" fontId="3" fillId="20" borderId="1" xfId="0" applyNumberFormat="1" applyFont="1" applyFill="1" applyBorder="1"/>
    <xf numFmtId="2" fontId="36" fillId="19" borderId="1" xfId="0" applyNumberFormat="1" applyFont="1" applyFill="1" applyBorder="1" applyProtection="1"/>
    <xf numFmtId="0" fontId="3" fillId="20" borderId="1" xfId="0" applyFont="1" applyFill="1" applyBorder="1" applyAlignment="1"/>
    <xf numFmtId="0" fontId="3" fillId="33" borderId="1" xfId="0" applyFont="1" applyFill="1" applyBorder="1" applyAlignment="1"/>
    <xf numFmtId="0" fontId="3" fillId="32" borderId="1" xfId="0" applyFont="1" applyFill="1" applyBorder="1" applyAlignment="1"/>
    <xf numFmtId="0" fontId="41" fillId="20" borderId="1" xfId="0" applyFont="1" applyFill="1" applyBorder="1"/>
    <xf numFmtId="0" fontId="1" fillId="0" borderId="0" xfId="0" applyFont="1" applyFill="1" applyAlignment="1"/>
    <xf numFmtId="0" fontId="0" fillId="0" borderId="3" xfId="0" applyBorder="1"/>
    <xf numFmtId="0" fontId="3" fillId="14" borderId="1" xfId="3" applyFont="1" applyFill="1" applyBorder="1" applyAlignment="1"/>
    <xf numFmtId="0" fontId="3" fillId="0" borderId="4" xfId="3" applyFont="1" applyFill="1" applyBorder="1"/>
    <xf numFmtId="2" fontId="4" fillId="0" borderId="0" xfId="2" applyNumberFormat="1" applyFont="1" applyFill="1" applyAlignment="1">
      <alignment horizontal="center"/>
    </xf>
    <xf numFmtId="0" fontId="0" fillId="2" borderId="0" xfId="0" applyFill="1"/>
    <xf numFmtId="0" fontId="3" fillId="7" borderId="1" xfId="0" applyFont="1" applyFill="1" applyBorder="1"/>
    <xf numFmtId="49" fontId="47" fillId="0" borderId="1" xfId="0" applyNumberFormat="1" applyFont="1" applyBorder="1"/>
    <xf numFmtId="0" fontId="47" fillId="0" borderId="1" xfId="0" applyFont="1" applyBorder="1" applyAlignment="1">
      <alignment wrapText="1"/>
    </xf>
    <xf numFmtId="49" fontId="47" fillId="0" borderId="1" xfId="0" applyNumberFormat="1" applyFont="1" applyBorder="1" applyAlignment="1"/>
    <xf numFmtId="0" fontId="48" fillId="38" borderId="1" xfId="0" applyFont="1" applyFill="1" applyBorder="1"/>
    <xf numFmtId="49" fontId="48" fillId="38" borderId="1" xfId="0" applyNumberFormat="1" applyFont="1" applyFill="1" applyBorder="1"/>
    <xf numFmtId="0" fontId="49" fillId="38" borderId="1" xfId="0" applyFont="1" applyFill="1" applyBorder="1" applyAlignment="1"/>
    <xf numFmtId="49" fontId="48" fillId="0" borderId="1" xfId="0" applyNumberFormat="1" applyFont="1" applyBorder="1"/>
    <xf numFmtId="0" fontId="48" fillId="0" borderId="1" xfId="0" applyFont="1" applyBorder="1"/>
    <xf numFmtId="0" fontId="49" fillId="39" borderId="1" xfId="0" applyFont="1" applyFill="1" applyBorder="1" applyAlignment="1"/>
    <xf numFmtId="0" fontId="47" fillId="38" borderId="1" xfId="0" applyFont="1" applyFill="1" applyBorder="1" applyAlignment="1"/>
    <xf numFmtId="0" fontId="48" fillId="0" borderId="1" xfId="0" applyFont="1" applyBorder="1" applyAlignment="1"/>
    <xf numFmtId="0" fontId="48" fillId="40" borderId="1" xfId="0" applyFont="1" applyFill="1" applyBorder="1"/>
    <xf numFmtId="49" fontId="48" fillId="40" borderId="1" xfId="0" applyNumberFormat="1" applyFont="1" applyFill="1" applyBorder="1"/>
    <xf numFmtId="0" fontId="49" fillId="40" borderId="1" xfId="0" applyFont="1" applyFill="1" applyBorder="1" applyAlignment="1"/>
    <xf numFmtId="0" fontId="47" fillId="40" borderId="1" xfId="0" applyFont="1" applyFill="1" applyBorder="1" applyAlignment="1"/>
    <xf numFmtId="0" fontId="47" fillId="39" borderId="1" xfId="0" applyFont="1" applyFill="1" applyBorder="1" applyAlignment="1"/>
    <xf numFmtId="0" fontId="50" fillId="0" borderId="1" xfId="0" applyFont="1" applyBorder="1"/>
    <xf numFmtId="49" fontId="48" fillId="39" borderId="1" xfId="0" applyNumberFormat="1" applyFont="1" applyFill="1" applyBorder="1"/>
    <xf numFmtId="49" fontId="50" fillId="0" borderId="1" xfId="0" applyNumberFormat="1" applyFont="1" applyBorder="1"/>
    <xf numFmtId="0" fontId="48" fillId="41" borderId="1" xfId="0" applyFont="1" applyFill="1" applyBorder="1"/>
    <xf numFmtId="49" fontId="48" fillId="41" borderId="1" xfId="0" applyNumberFormat="1" applyFont="1" applyFill="1" applyBorder="1"/>
    <xf numFmtId="0" fontId="49" fillId="41" borderId="1" xfId="0" applyFont="1" applyFill="1" applyBorder="1" applyAlignment="1"/>
    <xf numFmtId="0" fontId="47" fillId="41" borderId="1" xfId="0" applyFont="1" applyFill="1" applyBorder="1" applyAlignment="1"/>
    <xf numFmtId="0" fontId="48" fillId="39" borderId="1" xfId="0" applyFont="1" applyFill="1" applyBorder="1" applyAlignment="1"/>
    <xf numFmtId="0" fontId="48" fillId="42" borderId="1" xfId="0" applyFont="1" applyFill="1" applyBorder="1"/>
    <xf numFmtId="49" fontId="48" fillId="42" borderId="1" xfId="0" applyNumberFormat="1" applyFont="1" applyFill="1" applyBorder="1"/>
    <xf numFmtId="0" fontId="47" fillId="42" borderId="1" xfId="0" applyFont="1" applyFill="1" applyBorder="1" applyAlignment="1"/>
    <xf numFmtId="49" fontId="52" fillId="42" borderId="1" xfId="0" applyNumberFormat="1" applyFont="1" applyFill="1" applyBorder="1"/>
    <xf numFmtId="0" fontId="52" fillId="42" borderId="1" xfId="0" applyFont="1" applyFill="1" applyBorder="1"/>
    <xf numFmtId="0" fontId="54" fillId="42" borderId="1" xfId="0" applyFont="1" applyFill="1" applyBorder="1" applyAlignment="1"/>
    <xf numFmtId="0" fontId="55" fillId="42" borderId="1" xfId="0" applyFont="1" applyFill="1" applyBorder="1"/>
    <xf numFmtId="0" fontId="49" fillId="42" borderId="1" xfId="0" applyFont="1" applyFill="1" applyBorder="1" applyAlignment="1"/>
    <xf numFmtId="0" fontId="51" fillId="0" borderId="1" xfId="0" applyFont="1" applyBorder="1"/>
    <xf numFmtId="49" fontId="51" fillId="0" borderId="1" xfId="0" applyNumberFormat="1" applyFont="1" applyBorder="1"/>
    <xf numFmtId="0" fontId="53" fillId="39" borderId="1" xfId="0" applyFont="1" applyFill="1" applyBorder="1" applyAlignment="1"/>
    <xf numFmtId="0" fontId="48" fillId="43" borderId="1" xfId="0" applyFont="1" applyFill="1" applyBorder="1"/>
    <xf numFmtId="49" fontId="48" fillId="43" borderId="1" xfId="0" applyNumberFormat="1" applyFont="1" applyFill="1" applyBorder="1"/>
    <xf numFmtId="0" fontId="47" fillId="43" borderId="1" xfId="0" applyFont="1" applyFill="1" applyBorder="1" applyAlignment="1"/>
    <xf numFmtId="0" fontId="49" fillId="43" borderId="1" xfId="0" applyFont="1" applyFill="1" applyBorder="1" applyAlignment="1"/>
    <xf numFmtId="0" fontId="50" fillId="39" borderId="1" xfId="0" applyFont="1" applyFill="1" applyBorder="1"/>
    <xf numFmtId="0" fontId="48" fillId="39" borderId="1" xfId="0" applyFont="1" applyFill="1" applyBorder="1"/>
    <xf numFmtId="0" fontId="47" fillId="0" borderId="1" xfId="0" applyFont="1" applyBorder="1"/>
    <xf numFmtId="2" fontId="47" fillId="0" borderId="1" xfId="0" applyNumberFormat="1" applyFont="1" applyBorder="1"/>
    <xf numFmtId="49" fontId="47" fillId="0" borderId="4" xfId="0" applyNumberFormat="1" applyFont="1" applyBorder="1"/>
    <xf numFmtId="0" fontId="48" fillId="44" borderId="1" xfId="0" applyFont="1" applyFill="1" applyBorder="1"/>
    <xf numFmtId="0" fontId="48" fillId="44" borderId="1" xfId="0" applyFont="1" applyFill="1" applyBorder="1" applyAlignment="1">
      <alignment horizontal="center"/>
    </xf>
    <xf numFmtId="0" fontId="48" fillId="44" borderId="1" xfId="0" applyFont="1" applyFill="1" applyBorder="1" applyAlignment="1"/>
    <xf numFmtId="0" fontId="56" fillId="45" borderId="1" xfId="0" applyFont="1" applyFill="1" applyBorder="1"/>
    <xf numFmtId="0" fontId="47" fillId="44" borderId="4" xfId="0" applyFont="1" applyFill="1" applyBorder="1"/>
    <xf numFmtId="0" fontId="48" fillId="0" borderId="1" xfId="0" applyFont="1" applyBorder="1" applyAlignment="1">
      <alignment horizontal="center"/>
    </xf>
    <xf numFmtId="49" fontId="48" fillId="46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/>
    <xf numFmtId="0" fontId="57" fillId="39" borderId="1" xfId="0" applyFont="1" applyFill="1" applyBorder="1"/>
    <xf numFmtId="0" fontId="47" fillId="0" borderId="4" xfId="0" applyFont="1" applyBorder="1"/>
    <xf numFmtId="0" fontId="58" fillId="0" borderId="1" xfId="0" applyFont="1" applyBorder="1"/>
    <xf numFmtId="49" fontId="48" fillId="7" borderId="1" xfId="0" applyNumberFormat="1" applyFont="1" applyFill="1" applyBorder="1"/>
    <xf numFmtId="49" fontId="48" fillId="39" borderId="1" xfId="0" applyNumberFormat="1" applyFont="1" applyFill="1" applyBorder="1" applyAlignment="1">
      <alignment horizontal="left"/>
    </xf>
    <xf numFmtId="0" fontId="56" fillId="0" borderId="4" xfId="0" applyFont="1" applyBorder="1"/>
    <xf numFmtId="0" fontId="49" fillId="0" borderId="0" xfId="0" applyFont="1"/>
    <xf numFmtId="0" fontId="49" fillId="48" borderId="1" xfId="0" applyFont="1" applyFill="1" applyBorder="1" applyAlignment="1"/>
    <xf numFmtId="0" fontId="48" fillId="49" borderId="1" xfId="0" applyFont="1" applyFill="1" applyBorder="1"/>
    <xf numFmtId="0" fontId="48" fillId="48" borderId="1" xfId="0" applyFont="1" applyFill="1" applyBorder="1" applyAlignment="1"/>
    <xf numFmtId="49" fontId="48" fillId="0" borderId="1" xfId="0" applyNumberFormat="1" applyFont="1" applyBorder="1" applyAlignment="1">
      <alignment horizontal="left"/>
    </xf>
    <xf numFmtId="49" fontId="48" fillId="49" borderId="1" xfId="0" applyNumberFormat="1" applyFont="1" applyFill="1" applyBorder="1"/>
    <xf numFmtId="49" fontId="48" fillId="45" borderId="1" xfId="0" applyNumberFormat="1" applyFont="1" applyFill="1" applyBorder="1"/>
    <xf numFmtId="49" fontId="48" fillId="44" borderId="1" xfId="0" applyNumberFormat="1" applyFont="1" applyFill="1" applyBorder="1"/>
    <xf numFmtId="49" fontId="48" fillId="44" borderId="1" xfId="0" applyNumberFormat="1" applyFont="1" applyFill="1" applyBorder="1" applyAlignment="1">
      <alignment horizontal="center"/>
    </xf>
    <xf numFmtId="0" fontId="56" fillId="44" borderId="4" xfId="0" applyFont="1" applyFill="1" applyBorder="1"/>
    <xf numFmtId="49" fontId="48" fillId="50" borderId="1" xfId="0" applyNumberFormat="1" applyFont="1" applyFill="1" applyBorder="1" applyAlignment="1">
      <alignment horizontal="center"/>
    </xf>
    <xf numFmtId="0" fontId="47" fillId="0" borderId="4" xfId="0" applyFont="1" applyBorder="1" applyAlignment="1">
      <alignment horizontal="left"/>
    </xf>
    <xf numFmtId="49" fontId="48" fillId="2" borderId="1" xfId="0" applyNumberFormat="1" applyFont="1" applyFill="1" applyBorder="1"/>
    <xf numFmtId="0" fontId="59" fillId="0" borderId="4" xfId="0" applyFont="1" applyBorder="1"/>
    <xf numFmtId="49" fontId="48" fillId="44" borderId="1" xfId="0" applyNumberFormat="1" applyFont="1" applyFill="1" applyBorder="1" applyAlignment="1">
      <alignment horizontal="left"/>
    </xf>
    <xf numFmtId="49" fontId="56" fillId="45" borderId="1" xfId="0" applyNumberFormat="1" applyFont="1" applyFill="1" applyBorder="1"/>
    <xf numFmtId="49" fontId="48" fillId="51" borderId="1" xfId="0" applyNumberFormat="1" applyFont="1" applyFill="1" applyBorder="1" applyAlignment="1">
      <alignment horizontal="center"/>
    </xf>
    <xf numFmtId="0" fontId="58" fillId="0" borderId="4" xfId="0" applyFont="1" applyBorder="1"/>
    <xf numFmtId="0" fontId="49" fillId="47" borderId="0" xfId="0" applyFont="1" applyFill="1" applyAlignment="1"/>
    <xf numFmtId="0" fontId="48" fillId="0" borderId="0" xfId="0" applyFont="1"/>
    <xf numFmtId="49" fontId="60" fillId="47" borderId="1" xfId="0" applyNumberFormat="1" applyFont="1" applyFill="1" applyBorder="1" applyAlignment="1">
      <alignment horizontal="left"/>
    </xf>
    <xf numFmtId="49" fontId="48" fillId="40" borderId="1" xfId="0" applyNumberFormat="1" applyFont="1" applyFill="1" applyBorder="1" applyAlignment="1">
      <alignment horizontal="center"/>
    </xf>
    <xf numFmtId="0" fontId="47" fillId="39" borderId="4" xfId="0" applyFont="1" applyFill="1" applyBorder="1"/>
    <xf numFmtId="0" fontId="49" fillId="39" borderId="1" xfId="0" applyFont="1" applyFill="1" applyBorder="1"/>
    <xf numFmtId="0" fontId="48" fillId="44" borderId="8" xfId="0" applyFont="1" applyFill="1" applyBorder="1" applyAlignment="1">
      <alignment horizontal="center"/>
    </xf>
    <xf numFmtId="0" fontId="49" fillId="44" borderId="1" xfId="0" applyFont="1" applyFill="1" applyBorder="1" applyAlignment="1"/>
    <xf numFmtId="0" fontId="56" fillId="45" borderId="0" xfId="0" applyFont="1" applyFill="1"/>
    <xf numFmtId="0" fontId="49" fillId="47" borderId="1" xfId="0" applyFont="1" applyFill="1" applyBorder="1"/>
    <xf numFmtId="0" fontId="47" fillId="45" borderId="0" xfId="0" applyFont="1" applyFill="1"/>
    <xf numFmtId="49" fontId="48" fillId="52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>
      <alignment horizontal="right"/>
    </xf>
    <xf numFmtId="49" fontId="48" fillId="0" borderId="1" xfId="0" applyNumberFormat="1" applyFont="1" applyBorder="1" applyAlignment="1">
      <alignment horizontal="center"/>
    </xf>
    <xf numFmtId="0" fontId="48" fillId="39" borderId="1" xfId="0" applyFont="1" applyFill="1" applyBorder="1" applyAlignment="1">
      <alignment horizontal="right"/>
    </xf>
    <xf numFmtId="49" fontId="47" fillId="45" borderId="1" xfId="0" applyNumberFormat="1" applyFont="1" applyFill="1" applyBorder="1"/>
    <xf numFmtId="49" fontId="48" fillId="53" borderId="1" xfId="0" applyNumberFormat="1" applyFont="1" applyFill="1" applyBorder="1" applyAlignment="1">
      <alignment horizontal="center"/>
    </xf>
    <xf numFmtId="0" fontId="49" fillId="39" borderId="1" xfId="0" applyFont="1" applyFill="1" applyBorder="1" applyAlignment="1">
      <alignment horizontal="left"/>
    </xf>
    <xf numFmtId="0" fontId="61" fillId="0" borderId="0" xfId="0" applyFont="1"/>
    <xf numFmtId="0" fontId="62" fillId="47" borderId="1" xfId="0" applyFont="1" applyFill="1" applyBorder="1" applyAlignment="1"/>
    <xf numFmtId="49" fontId="49" fillId="0" borderId="1" xfId="0" applyNumberFormat="1" applyFont="1" applyBorder="1" applyAlignment="1">
      <alignment horizontal="left"/>
    </xf>
    <xf numFmtId="0" fontId="47" fillId="45" borderId="1" xfId="0" applyFont="1" applyFill="1" applyBorder="1"/>
    <xf numFmtId="49" fontId="63" fillId="54" borderId="1" xfId="0" applyNumberFormat="1" applyFont="1" applyFill="1" applyBorder="1" applyAlignment="1">
      <alignment horizontal="center"/>
    </xf>
    <xf numFmtId="0" fontId="48" fillId="39" borderId="1" xfId="0" applyFont="1" applyFill="1" applyBorder="1" applyAlignment="1">
      <alignment horizontal="left"/>
    </xf>
    <xf numFmtId="49" fontId="49" fillId="47" borderId="1" xfId="0" applyNumberFormat="1" applyFont="1" applyFill="1" applyBorder="1"/>
    <xf numFmtId="0" fontId="48" fillId="0" borderId="1" xfId="0" applyFont="1" applyBorder="1" applyAlignment="1">
      <alignment horizontal="justify"/>
    </xf>
    <xf numFmtId="0" fontId="63" fillId="54" borderId="1" xfId="0" applyFont="1" applyFill="1" applyBorder="1" applyAlignment="1">
      <alignment horizontal="center"/>
    </xf>
    <xf numFmtId="49" fontId="48" fillId="55" borderId="1" xfId="0" applyNumberFormat="1" applyFont="1" applyFill="1" applyBorder="1"/>
    <xf numFmtId="0" fontId="48" fillId="39" borderId="1" xfId="0" applyFont="1" applyFill="1" applyBorder="1" applyAlignment="1">
      <alignment horizontal="center"/>
    </xf>
    <xf numFmtId="0" fontId="49" fillId="47" borderId="1" xfId="0" applyFont="1" applyFill="1" applyBorder="1" applyAlignment="1">
      <alignment horizontal="center"/>
    </xf>
    <xf numFmtId="0" fontId="49" fillId="47" borderId="11" xfId="0" applyFont="1" applyFill="1" applyBorder="1" applyAlignment="1">
      <alignment horizontal="center"/>
    </xf>
    <xf numFmtId="49" fontId="50" fillId="0" borderId="11" xfId="0" applyNumberFormat="1" applyFont="1" applyBorder="1"/>
    <xf numFmtId="49" fontId="48" fillId="47" borderId="1" xfId="0" applyNumberFormat="1" applyFont="1" applyFill="1" applyBorder="1" applyAlignment="1">
      <alignment horizontal="left"/>
    </xf>
    <xf numFmtId="0" fontId="49" fillId="47" borderId="8" xfId="0" applyFont="1" applyFill="1" applyBorder="1" applyAlignment="1">
      <alignment horizontal="center"/>
    </xf>
    <xf numFmtId="0" fontId="50" fillId="39" borderId="1" xfId="0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8" fillId="48" borderId="1" xfId="0" applyNumberFormat="1" applyFont="1" applyFill="1" applyBorder="1" applyAlignment="1">
      <alignment horizontal="center"/>
    </xf>
    <xf numFmtId="0" fontId="48" fillId="44" borderId="1" xfId="0" applyFont="1" applyFill="1" applyBorder="1" applyAlignment="1">
      <alignment horizontal="left"/>
    </xf>
    <xf numFmtId="2" fontId="48" fillId="44" borderId="1" xfId="0" applyNumberFormat="1" applyFont="1" applyFill="1" applyBorder="1" applyAlignment="1">
      <alignment horizontal="center"/>
    </xf>
    <xf numFmtId="0" fontId="47" fillId="44" borderId="1" xfId="0" applyFont="1" applyFill="1" applyBorder="1"/>
    <xf numFmtId="0" fontId="58" fillId="44" borderId="1" xfId="0" applyFont="1" applyFill="1" applyBorder="1"/>
    <xf numFmtId="49" fontId="48" fillId="41" borderId="0" xfId="0" applyNumberFormat="1" applyFont="1" applyFill="1"/>
    <xf numFmtId="0" fontId="48" fillId="0" borderId="1" xfId="0" applyFont="1" applyBorder="1" applyAlignment="1">
      <alignment horizontal="left"/>
    </xf>
    <xf numFmtId="0" fontId="47" fillId="39" borderId="1" xfId="0" applyFont="1" applyFill="1" applyBorder="1"/>
    <xf numFmtId="0" fontId="58" fillId="39" borderId="1" xfId="0" applyFont="1" applyFill="1" applyBorder="1"/>
    <xf numFmtId="49" fontId="32" fillId="56" borderId="1" xfId="0" applyNumberFormat="1" applyFont="1" applyFill="1" applyBorder="1"/>
    <xf numFmtId="49" fontId="32" fillId="56" borderId="1" xfId="0" applyNumberFormat="1" applyFont="1" applyFill="1" applyBorder="1" applyAlignment="1">
      <alignment horizontal="center"/>
    </xf>
    <xf numFmtId="0" fontId="31" fillId="56" borderId="1" xfId="0" applyFont="1" applyFill="1" applyBorder="1"/>
    <xf numFmtId="0" fontId="17" fillId="56" borderId="1" xfId="0" applyFont="1" applyFill="1" applyBorder="1"/>
    <xf numFmtId="49" fontId="40" fillId="0" borderId="1" xfId="0" applyNumberFormat="1" applyFont="1" applyBorder="1"/>
    <xf numFmtId="49" fontId="45" fillId="56" borderId="1" xfId="0" applyNumberFormat="1" applyFont="1" applyFill="1" applyBorder="1"/>
    <xf numFmtId="49" fontId="45" fillId="56" borderId="1" xfId="0" applyNumberFormat="1" applyFont="1" applyFill="1" applyBorder="1" applyAlignment="1">
      <alignment horizontal="center"/>
    </xf>
    <xf numFmtId="0" fontId="0" fillId="2" borderId="1" xfId="0" applyFill="1" applyBorder="1"/>
    <xf numFmtId="49" fontId="32" fillId="57" borderId="1" xfId="0" applyNumberFormat="1" applyFont="1" applyFill="1" applyBorder="1"/>
    <xf numFmtId="49" fontId="32" fillId="57" borderId="1" xfId="0" applyNumberFormat="1" applyFont="1" applyFill="1" applyBorder="1" applyAlignment="1">
      <alignment horizontal="center"/>
    </xf>
    <xf numFmtId="0" fontId="32" fillId="57" borderId="1" xfId="0" applyFont="1" applyFill="1" applyBorder="1"/>
    <xf numFmtId="165" fontId="18" fillId="25" borderId="1" xfId="0" applyNumberFormat="1" applyFont="1" applyFill="1" applyBorder="1"/>
    <xf numFmtId="165" fontId="18" fillId="58" borderId="1" xfId="0" applyNumberFormat="1" applyFont="1" applyFill="1" applyBorder="1"/>
    <xf numFmtId="0" fontId="32" fillId="2" borderId="1" xfId="0" applyFont="1" applyFill="1" applyBorder="1" applyAlignment="1">
      <alignment horizontal="right"/>
    </xf>
    <xf numFmtId="49" fontId="10" fillId="57" borderId="1" xfId="0" applyNumberFormat="1" applyFont="1" applyFill="1" applyBorder="1" applyAlignment="1">
      <alignment horizontal="center"/>
    </xf>
    <xf numFmtId="49" fontId="32" fillId="56" borderId="1" xfId="0" applyNumberFormat="1" applyFont="1" applyFill="1" applyBorder="1" applyAlignment="1">
      <alignment horizontal="left"/>
    </xf>
    <xf numFmtId="49" fontId="10" fillId="56" borderId="1" xfId="0" applyNumberFormat="1" applyFont="1" applyFill="1" applyBorder="1" applyAlignment="1">
      <alignment horizontal="center"/>
    </xf>
    <xf numFmtId="0" fontId="32" fillId="56" borderId="1" xfId="0" applyFont="1" applyFill="1" applyBorder="1"/>
    <xf numFmtId="49" fontId="32" fillId="59" borderId="1" xfId="0" applyNumberFormat="1" applyFont="1" applyFill="1" applyBorder="1"/>
    <xf numFmtId="49" fontId="32" fillId="59" borderId="1" xfId="0" applyNumberFormat="1" applyFont="1" applyFill="1" applyBorder="1" applyAlignment="1">
      <alignment horizontal="center"/>
    </xf>
    <xf numFmtId="49" fontId="32" fillId="9" borderId="1" xfId="0" applyNumberFormat="1" applyFont="1" applyFill="1" applyBorder="1"/>
    <xf numFmtId="0" fontId="32" fillId="9" borderId="1" xfId="0" applyFont="1" applyFill="1" applyBorder="1"/>
    <xf numFmtId="0" fontId="33" fillId="9" borderId="1" xfId="0" applyFont="1" applyFill="1" applyBorder="1" applyAlignment="1"/>
    <xf numFmtId="0" fontId="18" fillId="9" borderId="1" xfId="0" applyFont="1" applyFill="1" applyBorder="1"/>
    <xf numFmtId="165" fontId="18" fillId="9" borderId="1" xfId="0" applyNumberFormat="1" applyFont="1" applyFill="1" applyBorder="1"/>
    <xf numFmtId="0" fontId="32" fillId="59" borderId="1" xfId="0" applyFont="1" applyFill="1" applyBorder="1"/>
    <xf numFmtId="0" fontId="3" fillId="59" borderId="1" xfId="0" applyFont="1" applyFill="1" applyBorder="1"/>
    <xf numFmtId="0" fontId="40" fillId="59" borderId="1" xfId="0" applyFont="1" applyFill="1" applyBorder="1"/>
    <xf numFmtId="0" fontId="32" fillId="59" borderId="1" xfId="0" applyFont="1" applyFill="1" applyBorder="1" applyAlignment="1">
      <alignment horizontal="right"/>
    </xf>
    <xf numFmtId="0" fontId="3" fillId="59" borderId="1" xfId="0" applyFont="1" applyFill="1" applyBorder="1" applyAlignment="1">
      <alignment horizontal="right"/>
    </xf>
    <xf numFmtId="49" fontId="40" fillId="59" borderId="1" xfId="0" applyNumberFormat="1" applyFont="1" applyFill="1" applyBorder="1"/>
    <xf numFmtId="0" fontId="3" fillId="56" borderId="1" xfId="0" applyFont="1" applyFill="1" applyBorder="1"/>
    <xf numFmtId="0" fontId="34" fillId="30" borderId="1" xfId="0" applyFont="1" applyFill="1" applyBorder="1"/>
    <xf numFmtId="49" fontId="34" fillId="30" borderId="1" xfId="0" applyNumberFormat="1" applyFont="1" applyFill="1" applyBorder="1"/>
    <xf numFmtId="0" fontId="64" fillId="0" borderId="1" xfId="3" applyFont="1" applyFill="1" applyBorder="1"/>
    <xf numFmtId="0" fontId="65" fillId="0" borderId="1" xfId="3" applyFont="1" applyFill="1" applyBorder="1"/>
    <xf numFmtId="0" fontId="66" fillId="0" borderId="1" xfId="3" applyFont="1" applyFill="1" applyBorder="1"/>
    <xf numFmtId="0" fontId="2" fillId="0" borderId="1" xfId="3" applyFont="1" applyFill="1" applyBorder="1"/>
    <xf numFmtId="49" fontId="3" fillId="60" borderId="1" xfId="0" applyNumberFormat="1" applyFont="1" applyFill="1" applyBorder="1"/>
    <xf numFmtId="0" fontId="17" fillId="2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49" fontId="3" fillId="6" borderId="4" xfId="0" applyNumberFormat="1" applyFont="1" applyFill="1" applyBorder="1"/>
    <xf numFmtId="49" fontId="3" fillId="2" borderId="12" xfId="0" applyNumberFormat="1" applyFont="1" applyFill="1" applyBorder="1"/>
    <xf numFmtId="0" fontId="4" fillId="2" borderId="1" xfId="0" applyFont="1" applyFill="1" applyBorder="1" applyAlignment="1">
      <alignment horizontal="center"/>
    </xf>
    <xf numFmtId="0" fontId="3" fillId="14" borderId="1" xfId="0" applyFont="1" applyFill="1" applyBorder="1" applyAlignment="1"/>
    <xf numFmtId="0" fontId="47" fillId="0" borderId="1" xfId="0" applyFont="1" applyBorder="1" applyAlignment="1">
      <alignment horizontal="center" wrapText="1"/>
    </xf>
    <xf numFmtId="49" fontId="47" fillId="0" borderId="1" xfId="0" applyNumberFormat="1" applyFont="1" applyBorder="1" applyAlignment="1">
      <alignment horizontal="center"/>
    </xf>
    <xf numFmtId="0" fontId="47" fillId="0" borderId="0" xfId="0" applyFont="1"/>
    <xf numFmtId="0" fontId="47" fillId="47" borderId="1" xfId="0" applyFont="1" applyFill="1" applyBorder="1"/>
    <xf numFmtId="0" fontId="49" fillId="0" borderId="1" xfId="0" applyFont="1" applyBorder="1" applyAlignment="1"/>
    <xf numFmtId="0" fontId="47" fillId="42" borderId="1" xfId="0" applyFont="1" applyFill="1" applyBorder="1"/>
    <xf numFmtId="0" fontId="58" fillId="0" borderId="0" xfId="0" applyFont="1"/>
    <xf numFmtId="0" fontId="48" fillId="61" borderId="1" xfId="0" applyFont="1" applyFill="1" applyBorder="1"/>
    <xf numFmtId="0" fontId="47" fillId="61" borderId="1" xfId="0" applyFont="1" applyFill="1" applyBorder="1"/>
    <xf numFmtId="0" fontId="67" fillId="0" borderId="1" xfId="0" applyFont="1" applyBorder="1"/>
    <xf numFmtId="0" fontId="48" fillId="47" borderId="1" xfId="0" applyFont="1" applyFill="1" applyBorder="1"/>
    <xf numFmtId="0" fontId="58" fillId="47" borderId="1" xfId="0" applyFont="1" applyFill="1" applyBorder="1"/>
    <xf numFmtId="0" fontId="58" fillId="61" borderId="1" xfId="0" applyFont="1" applyFill="1" applyBorder="1"/>
    <xf numFmtId="0" fontId="48" fillId="62" borderId="1" xfId="0" applyFont="1" applyFill="1" applyBorder="1"/>
    <xf numFmtId="0" fontId="47" fillId="62" borderId="1" xfId="0" applyFont="1" applyFill="1" applyBorder="1"/>
    <xf numFmtId="0" fontId="48" fillId="62" borderId="1" xfId="0" applyFont="1" applyFill="1" applyBorder="1" applyAlignment="1">
      <alignment wrapText="1"/>
    </xf>
    <xf numFmtId="0" fontId="47" fillId="49" borderId="1" xfId="0" applyFont="1" applyFill="1" applyBorder="1"/>
    <xf numFmtId="0" fontId="48" fillId="0" borderId="1" xfId="0" applyFont="1" applyBorder="1" applyAlignment="1">
      <alignment wrapText="1"/>
    </xf>
    <xf numFmtId="0" fontId="0" fillId="64" borderId="3" xfId="0" applyFill="1" applyBorder="1"/>
    <xf numFmtId="0" fontId="48" fillId="48" borderId="1" xfId="0" applyFont="1" applyFill="1" applyBorder="1"/>
    <xf numFmtId="0" fontId="48" fillId="0" borderId="3" xfId="0" applyFont="1" applyBorder="1"/>
    <xf numFmtId="0" fontId="48" fillId="48" borderId="3" xfId="0" applyFont="1" applyFill="1" applyBorder="1"/>
    <xf numFmtId="0" fontId="49" fillId="0" borderId="1" xfId="0" applyFont="1" applyBorder="1"/>
    <xf numFmtId="0" fontId="48" fillId="47" borderId="3" xfId="0" applyFont="1" applyFill="1" applyBorder="1"/>
    <xf numFmtId="0" fontId="48" fillId="65" borderId="1" xfId="0" applyFont="1" applyFill="1" applyBorder="1"/>
    <xf numFmtId="0" fontId="47" fillId="65" borderId="1" xfId="0" applyFont="1" applyFill="1" applyBorder="1"/>
    <xf numFmtId="0" fontId="48" fillId="65" borderId="3" xfId="0" applyFont="1" applyFill="1" applyBorder="1"/>
    <xf numFmtId="0" fontId="58" fillId="65" borderId="1" xfId="0" applyFont="1" applyFill="1" applyBorder="1"/>
    <xf numFmtId="0" fontId="47" fillId="47" borderId="3" xfId="0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>
      <alignment horizontal="center" wrapText="1"/>
    </xf>
    <xf numFmtId="165" fontId="36" fillId="67" borderId="1" xfId="1" applyNumberFormat="1" applyFont="1" applyFill="1" applyBorder="1" applyAlignment="1" applyProtection="1">
      <alignment horizontal="center"/>
    </xf>
    <xf numFmtId="165" fontId="36" fillId="22" borderId="1" xfId="1" applyNumberFormat="1" applyFont="1" applyFill="1" applyBorder="1" applyAlignment="1" applyProtection="1">
      <alignment horizontal="center"/>
    </xf>
    <xf numFmtId="0" fontId="37" fillId="0" borderId="0" xfId="0" applyFont="1" applyFill="1"/>
    <xf numFmtId="0" fontId="69" fillId="20" borderId="1" xfId="0" applyFont="1" applyFill="1" applyBorder="1"/>
    <xf numFmtId="0" fontId="69" fillId="10" borderId="1" xfId="0" applyFont="1" applyFill="1" applyBorder="1"/>
    <xf numFmtId="49" fontId="3" fillId="60" borderId="3" xfId="0" applyNumberFormat="1" applyFont="1" applyFill="1" applyBorder="1"/>
    <xf numFmtId="49" fontId="4" fillId="20" borderId="1" xfId="0" applyNumberFormat="1" applyFont="1" applyFill="1" applyBorder="1" applyAlignment="1">
      <alignment horizontal="left"/>
    </xf>
    <xf numFmtId="49" fontId="33" fillId="20" borderId="1" xfId="0" applyNumberFormat="1" applyFont="1" applyFill="1" applyBorder="1"/>
    <xf numFmtId="0" fontId="33" fillId="20" borderId="1" xfId="0" applyFont="1" applyFill="1" applyBorder="1"/>
    <xf numFmtId="0" fontId="62" fillId="20" borderId="0" xfId="0" applyFont="1" applyFill="1"/>
    <xf numFmtId="0" fontId="62" fillId="20" borderId="1" xfId="0" applyFont="1" applyFill="1" applyBorder="1"/>
    <xf numFmtId="49" fontId="4" fillId="20" borderId="1" xfId="0" applyNumberFormat="1" applyFont="1" applyFill="1" applyBorder="1"/>
    <xf numFmtId="0" fontId="4" fillId="20" borderId="1" xfId="3" applyFont="1" applyFill="1" applyBorder="1"/>
    <xf numFmtId="0" fontId="62" fillId="20" borderId="1" xfId="0" applyFont="1" applyFill="1" applyBorder="1" applyAlignment="1"/>
    <xf numFmtId="2" fontId="4" fillId="20" borderId="1" xfId="0" applyNumberFormat="1" applyFont="1" applyFill="1" applyBorder="1"/>
    <xf numFmtId="0" fontId="62" fillId="20" borderId="1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center"/>
    </xf>
    <xf numFmtId="165" fontId="0" fillId="0" borderId="0" xfId="0" applyNumberFormat="1" applyBorder="1"/>
    <xf numFmtId="165" fontId="1" fillId="0" borderId="8" xfId="0" applyNumberFormat="1" applyFont="1" applyFill="1" applyBorder="1" applyAlignment="1">
      <alignment horizontal="center" wrapText="1"/>
    </xf>
    <xf numFmtId="0" fontId="3" fillId="8" borderId="0" xfId="0" applyFont="1" applyFill="1" applyBorder="1" applyAlignment="1" applyProtection="1">
      <alignment horizontal="center"/>
      <protection locked="0"/>
    </xf>
    <xf numFmtId="49" fontId="33" fillId="2" borderId="1" xfId="0" applyNumberFormat="1" applyFont="1" applyFill="1" applyBorder="1"/>
    <xf numFmtId="49" fontId="33" fillId="0" borderId="1" xfId="0" applyNumberFormat="1" applyFont="1" applyBorder="1"/>
    <xf numFmtId="0" fontId="70" fillId="0" borderId="1" xfId="0" applyFont="1" applyBorder="1"/>
    <xf numFmtId="0" fontId="33" fillId="0" borderId="1" xfId="0" applyFont="1" applyBorder="1"/>
    <xf numFmtId="0" fontId="33" fillId="2" borderId="1" xfId="0" applyFont="1" applyFill="1" applyBorder="1"/>
    <xf numFmtId="49" fontId="41" fillId="2" borderId="1" xfId="0" applyNumberFormat="1" applyFont="1" applyFill="1" applyBorder="1"/>
    <xf numFmtId="49" fontId="41" fillId="0" borderId="1" xfId="0" applyNumberFormat="1" applyFont="1" applyBorder="1"/>
    <xf numFmtId="49" fontId="71" fillId="56" borderId="1" xfId="0" applyNumberFormat="1" applyFont="1" applyFill="1" applyBorder="1"/>
    <xf numFmtId="0" fontId="70" fillId="13" borderId="1" xfId="0" applyFont="1" applyFill="1" applyBorder="1"/>
    <xf numFmtId="0" fontId="33" fillId="13" borderId="1" xfId="0" applyFont="1" applyFill="1" applyBorder="1"/>
    <xf numFmtId="0" fontId="33" fillId="59" borderId="1" xfId="0" applyFont="1" applyFill="1" applyBorder="1"/>
    <xf numFmtId="49" fontId="33" fillId="59" borderId="1" xfId="0" applyNumberFormat="1" applyFont="1" applyFill="1" applyBorder="1"/>
    <xf numFmtId="0" fontId="0" fillId="19" borderId="0" xfId="0" applyNumberFormat="1" applyFill="1"/>
    <xf numFmtId="0" fontId="0" fillId="68" borderId="1" xfId="0" applyFill="1" applyBorder="1"/>
    <xf numFmtId="49" fontId="48" fillId="68" borderId="1" xfId="0" applyNumberFormat="1" applyFont="1" applyFill="1" applyBorder="1"/>
    <xf numFmtId="0" fontId="48" fillId="68" borderId="1" xfId="0" applyFont="1" applyFill="1" applyBorder="1"/>
    <xf numFmtId="0" fontId="49" fillId="68" borderId="1" xfId="0" applyFont="1" applyFill="1" applyBorder="1" applyAlignment="1"/>
    <xf numFmtId="0" fontId="47" fillId="68" borderId="1" xfId="0" applyFont="1" applyFill="1" applyBorder="1" applyAlignment="1"/>
    <xf numFmtId="0" fontId="51" fillId="68" borderId="1" xfId="0" applyFont="1" applyFill="1" applyBorder="1"/>
    <xf numFmtId="49" fontId="51" fillId="68" borderId="1" xfId="0" applyNumberFormat="1" applyFont="1" applyFill="1" applyBorder="1"/>
    <xf numFmtId="49" fontId="52" fillId="68" borderId="1" xfId="0" applyNumberFormat="1" applyFont="1" applyFill="1" applyBorder="1"/>
    <xf numFmtId="0" fontId="53" fillId="68" borderId="1" xfId="0" applyFont="1" applyFill="1" applyBorder="1" applyAlignment="1"/>
    <xf numFmtId="0" fontId="0" fillId="69" borderId="1" xfId="0" applyFill="1" applyBorder="1"/>
    <xf numFmtId="49" fontId="48" fillId="69" borderId="1" xfId="0" applyNumberFormat="1" applyFont="1" applyFill="1" applyBorder="1"/>
    <xf numFmtId="0" fontId="48" fillId="69" borderId="1" xfId="0" applyFont="1" applyFill="1" applyBorder="1"/>
    <xf numFmtId="0" fontId="47" fillId="69" borderId="1" xfId="0" applyFont="1" applyFill="1" applyBorder="1" applyAlignment="1"/>
    <xf numFmtId="0" fontId="58" fillId="42" borderId="1" xfId="0" applyFont="1" applyFill="1" applyBorder="1" applyAlignment="1"/>
    <xf numFmtId="0" fontId="72" fillId="42" borderId="1" xfId="0" applyFont="1" applyFill="1" applyBorder="1"/>
    <xf numFmtId="49" fontId="72" fillId="42" borderId="1" xfId="0" applyNumberFormat="1" applyFont="1" applyFill="1" applyBorder="1"/>
    <xf numFmtId="49" fontId="73" fillId="42" borderId="1" xfId="0" applyNumberFormat="1" applyFont="1" applyFill="1" applyBorder="1"/>
    <xf numFmtId="0" fontId="73" fillId="42" borderId="1" xfId="0" applyFont="1" applyFill="1" applyBorder="1" applyAlignment="1"/>
    <xf numFmtId="49" fontId="60" fillId="20" borderId="1" xfId="0" applyNumberFormat="1" applyFont="1" applyFill="1" applyBorder="1"/>
    <xf numFmtId="49" fontId="60" fillId="20" borderId="1" xfId="0" applyNumberFormat="1" applyFont="1" applyFill="1" applyBorder="1" applyAlignment="1">
      <alignment horizontal="left"/>
    </xf>
    <xf numFmtId="0" fontId="17" fillId="17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1" fontId="6" fillId="0" borderId="0" xfId="2" applyNumberFormat="1" applyFont="1" applyFill="1" applyAlignment="1">
      <alignment horizontal="center"/>
    </xf>
    <xf numFmtId="0" fontId="0" fillId="19" borderId="0" xfId="0" applyFill="1" applyAlignment="1">
      <alignment horizontal="right"/>
    </xf>
    <xf numFmtId="0" fontId="65" fillId="0" borderId="1" xfId="0" applyFont="1" applyBorder="1"/>
    <xf numFmtId="0" fontId="66" fillId="0" borderId="1" xfId="0" applyFont="1" applyBorder="1"/>
    <xf numFmtId="49" fontId="2" fillId="0" borderId="1" xfId="0" applyNumberFormat="1" applyFont="1" applyBorder="1"/>
    <xf numFmtId="49" fontId="3" fillId="0" borderId="3" xfId="0" applyNumberFormat="1" applyFont="1" applyBorder="1"/>
    <xf numFmtId="49" fontId="0" fillId="38" borderId="1" xfId="0" applyNumberFormat="1" applyFill="1" applyBorder="1"/>
    <xf numFmtId="49" fontId="0" fillId="40" borderId="1" xfId="0" applyNumberFormat="1" applyFill="1" applyBorder="1"/>
    <xf numFmtId="49" fontId="0" fillId="68" borderId="1" xfId="0" applyNumberFormat="1" applyFill="1" applyBorder="1"/>
    <xf numFmtId="0" fontId="0" fillId="42" borderId="1" xfId="0" applyFill="1" applyBorder="1"/>
    <xf numFmtId="49" fontId="0" fillId="42" borderId="1" xfId="0" applyNumberFormat="1" applyFill="1" applyBorder="1"/>
    <xf numFmtId="0" fontId="0" fillId="62" borderId="1" xfId="0" applyFill="1" applyBorder="1"/>
    <xf numFmtId="0" fontId="48" fillId="63" borderId="1" xfId="5" applyFont="1" applyBorder="1" applyProtection="1"/>
    <xf numFmtId="0" fontId="0" fillId="47" borderId="1" xfId="0" applyFill="1" applyBorder="1"/>
    <xf numFmtId="0" fontId="48" fillId="63" borderId="3" xfId="5" applyFont="1" applyBorder="1" applyProtection="1"/>
    <xf numFmtId="0" fontId="48" fillId="63" borderId="8" xfId="5" applyFont="1" applyBorder="1" applyProtection="1"/>
    <xf numFmtId="0" fontId="48" fillId="63" borderId="0" xfId="5" applyFont="1" applyBorder="1" applyProtection="1"/>
    <xf numFmtId="0" fontId="48" fillId="0" borderId="0" xfId="0" applyFont="1" applyAlignment="1">
      <alignment horizontal="center"/>
    </xf>
    <xf numFmtId="0" fontId="58" fillId="47" borderId="0" xfId="0" applyFont="1" applyFill="1"/>
    <xf numFmtId="0" fontId="49" fillId="47" borderId="1" xfId="5" applyFont="1" applyFill="1" applyBorder="1" applyProtection="1"/>
    <xf numFmtId="0" fontId="49" fillId="0" borderId="3" xfId="5" applyFont="1" applyFill="1" applyBorder="1" applyProtection="1"/>
    <xf numFmtId="0" fontId="47" fillId="65" borderId="0" xfId="0" applyFont="1" applyFill="1"/>
    <xf numFmtId="0" fontId="48" fillId="66" borderId="3" xfId="5" applyFont="1" applyFill="1" applyBorder="1" applyProtection="1"/>
    <xf numFmtId="0" fontId="47" fillId="47" borderId="0" xfId="0" applyFont="1" applyFill="1"/>
    <xf numFmtId="0" fontId="48" fillId="47" borderId="0" xfId="0" applyFont="1" applyFill="1"/>
    <xf numFmtId="0" fontId="48" fillId="66" borderId="0" xfId="5" applyFont="1" applyFill="1" applyBorder="1" applyProtection="1"/>
    <xf numFmtId="0" fontId="3" fillId="0" borderId="0" xfId="0" applyFont="1" applyAlignment="1">
      <alignment wrapText="1"/>
    </xf>
    <xf numFmtId="2" fontId="3" fillId="0" borderId="0" xfId="0" applyNumberFormat="1" applyFont="1"/>
    <xf numFmtId="0" fontId="17" fillId="0" borderId="0" xfId="0" applyFont="1"/>
    <xf numFmtId="0" fontId="39" fillId="0" borderId="0" xfId="0" applyFont="1"/>
    <xf numFmtId="49" fontId="17" fillId="0" borderId="0" xfId="0" applyNumberFormat="1" applyFont="1"/>
    <xf numFmtId="2" fontId="17" fillId="0" borderId="0" xfId="0" applyNumberFormat="1" applyFont="1"/>
    <xf numFmtId="0" fontId="19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0" fillId="41" borderId="0" xfId="0" applyFill="1"/>
    <xf numFmtId="49" fontId="0" fillId="39" borderId="1" xfId="0" applyNumberFormat="1" applyFill="1" applyBorder="1"/>
    <xf numFmtId="49" fontId="0" fillId="39" borderId="1" xfId="0" applyNumberFormat="1" applyFill="1" applyBorder="1" applyAlignment="1">
      <alignment horizontal="left"/>
    </xf>
    <xf numFmtId="49" fontId="0" fillId="47" borderId="1" xfId="0" applyNumberFormat="1" applyFill="1" applyBorder="1" applyAlignment="1">
      <alignment horizontal="left"/>
    </xf>
    <xf numFmtId="0" fontId="0" fillId="41" borderId="0" xfId="0" applyFill="1" applyAlignment="1">
      <alignment wrapText="1"/>
    </xf>
    <xf numFmtId="0" fontId="0" fillId="39" borderId="1" xfId="0" applyFill="1" applyBorder="1" applyAlignment="1">
      <alignment horizontal="left"/>
    </xf>
    <xf numFmtId="49" fontId="0" fillId="49" borderId="1" xfId="0" applyNumberFormat="1" applyFill="1" applyBorder="1"/>
    <xf numFmtId="49" fontId="0" fillId="45" borderId="1" xfId="0" applyNumberFormat="1" applyFill="1" applyBorder="1"/>
    <xf numFmtId="49" fontId="0" fillId="0" borderId="1" xfId="0" applyNumberFormat="1" applyBorder="1" applyAlignment="1">
      <alignment horizontal="left"/>
    </xf>
    <xf numFmtId="49" fontId="60" fillId="0" borderId="1" xfId="0" applyNumberFormat="1" applyFont="1" applyBorder="1" applyAlignment="1">
      <alignment horizontal="left"/>
    </xf>
    <xf numFmtId="0" fontId="3" fillId="39" borderId="1" xfId="0" applyFont="1" applyFill="1" applyBorder="1" applyAlignment="1">
      <alignment horizontal="left"/>
    </xf>
    <xf numFmtId="0" fontId="0" fillId="47" borderId="1" xfId="0" applyFill="1" applyBorder="1" applyAlignment="1">
      <alignment horizontal="right"/>
    </xf>
    <xf numFmtId="49" fontId="48" fillId="0" borderId="3" xfId="0" applyNumberFormat="1" applyFont="1" applyBorder="1"/>
    <xf numFmtId="0" fontId="0" fillId="18" borderId="0" xfId="0" applyFill="1" applyAlignment="1">
      <alignment horizontal="center"/>
    </xf>
    <xf numFmtId="0" fontId="44" fillId="0" borderId="4" xfId="0" applyFont="1" applyBorder="1"/>
    <xf numFmtId="0" fontId="0" fillId="18" borderId="0" xfId="0" applyFill="1" applyAlignment="1">
      <alignment horizontal="left"/>
    </xf>
    <xf numFmtId="0" fontId="46" fillId="0" borderId="2" xfId="0" applyFont="1" applyBorder="1"/>
    <xf numFmtId="49" fontId="3" fillId="0" borderId="11" xfId="0" applyNumberFormat="1" applyFont="1" applyBorder="1"/>
    <xf numFmtId="49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4" fillId="0" borderId="1" xfId="0" applyFont="1" applyBorder="1"/>
    <xf numFmtId="49" fontId="18" fillId="2" borderId="0" xfId="0" applyNumberFormat="1" applyFont="1" applyFill="1"/>
    <xf numFmtId="0" fontId="3" fillId="2" borderId="0" xfId="0" applyFont="1" applyFill="1"/>
    <xf numFmtId="0" fontId="0" fillId="59" borderId="1" xfId="0" applyFill="1" applyBorder="1"/>
    <xf numFmtId="0" fontId="0" fillId="20" borderId="1" xfId="0" applyFill="1" applyBorder="1"/>
    <xf numFmtId="0" fontId="0" fillId="8" borderId="1" xfId="0" applyFill="1" applyBorder="1"/>
    <xf numFmtId="0" fontId="0" fillId="32" borderId="1" xfId="0" applyFill="1" applyBorder="1"/>
    <xf numFmtId="49" fontId="3" fillId="0" borderId="0" xfId="0" applyNumberFormat="1" applyFont="1" applyAlignment="1"/>
    <xf numFmtId="49" fontId="17" fillId="0" borderId="0" xfId="0" applyNumberFormat="1" applyFont="1" applyAlignment="1"/>
    <xf numFmtId="2" fontId="3" fillId="0" borderId="1" xfId="0" applyNumberFormat="1" applyFont="1" applyBorder="1" applyAlignment="1"/>
    <xf numFmtId="2" fontId="3" fillId="0" borderId="0" xfId="0" applyNumberFormat="1" applyFont="1" applyAlignment="1"/>
    <xf numFmtId="2" fontId="17" fillId="0" borderId="0" xfId="0" applyNumberFormat="1" applyFont="1" applyAlignment="1"/>
    <xf numFmtId="49" fontId="3" fillId="0" borderId="1" xfId="0" applyNumberFormat="1" applyFont="1" applyBorder="1" applyAlignment="1"/>
    <xf numFmtId="0" fontId="0" fillId="47" borderId="1" xfId="0" applyFill="1" applyBorder="1" applyAlignment="1"/>
    <xf numFmtId="0" fontId="33" fillId="20" borderId="0" xfId="0" applyFont="1" applyFill="1" applyAlignment="1"/>
    <xf numFmtId="0" fontId="4" fillId="0" borderId="1" xfId="0" applyFont="1" applyBorder="1" applyAlignment="1"/>
    <xf numFmtId="0" fontId="49" fillId="0" borderId="0" xfId="0" applyFont="1" applyAlignment="1"/>
    <xf numFmtId="0" fontId="23" fillId="0" borderId="0" xfId="0" applyFont="1" applyAlignment="1">
      <alignment horizontal="center"/>
    </xf>
    <xf numFmtId="0" fontId="1" fillId="3" borderId="4" xfId="0" applyFont="1" applyFill="1" applyBorder="1" applyAlignment="1" applyProtection="1">
      <alignment horizontal="center" wrapText="1"/>
    </xf>
    <xf numFmtId="0" fontId="1" fillId="3" borderId="12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textRotation="90" wrapText="1"/>
    </xf>
    <xf numFmtId="0" fontId="1" fillId="3" borderId="1" xfId="0" applyFont="1" applyFill="1" applyBorder="1" applyAlignment="1" applyProtection="1">
      <alignment horizontal="center" textRotation="90"/>
    </xf>
    <xf numFmtId="0" fontId="1" fillId="3" borderId="5" xfId="0" applyFont="1" applyFill="1" applyBorder="1" applyAlignment="1" applyProtection="1">
      <alignment horizontal="center" wrapText="1"/>
    </xf>
    <xf numFmtId="0" fontId="0" fillId="0" borderId="0" xfId="0" applyAlignment="1">
      <alignment horizontal="center" textRotation="90"/>
    </xf>
    <xf numFmtId="0" fontId="0" fillId="0" borderId="9" xfId="0" applyBorder="1" applyAlignment="1">
      <alignment horizontal="center" textRotation="90"/>
    </xf>
    <xf numFmtId="0" fontId="0" fillId="0" borderId="10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 textRotation="90" wrapText="1"/>
    </xf>
    <xf numFmtId="0" fontId="1" fillId="3" borderId="11" xfId="0" applyFont="1" applyFill="1" applyBorder="1" applyAlignment="1">
      <alignment horizontal="center" textRotation="90"/>
    </xf>
    <xf numFmtId="0" fontId="1" fillId="3" borderId="8" xfId="0" applyFont="1" applyFill="1" applyBorder="1" applyAlignment="1">
      <alignment horizontal="center" textRotation="90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49" fontId="17" fillId="17" borderId="4" xfId="0" applyNumberFormat="1" applyFont="1" applyFill="1" applyBorder="1" applyAlignment="1">
      <alignment horizontal="center"/>
    </xf>
    <xf numFmtId="49" fontId="17" fillId="17" borderId="12" xfId="0" applyNumberFormat="1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/>
    </xf>
    <xf numFmtId="0" fontId="17" fillId="17" borderId="12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</cellXfs>
  <cellStyles count="6">
    <cellStyle name="Excel Built-in Good" xfId="5" xr:uid="{00000000-0005-0000-0000-000000000000}"/>
    <cellStyle name="Gut" xfId="2" builtinId="26"/>
    <cellStyle name="Komma" xfId="1" builtinId="3"/>
    <cellStyle name="Komma 2" xfId="4" xr:uid="{00000000-0005-0000-0000-000003000000}"/>
    <cellStyle name="Neutral" xfId="3" builtinId="28"/>
    <cellStyle name="Standard" xfId="0" builtinId="0"/>
  </cellStyles>
  <dxfs count="201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fill>
        <patternFill>
          <bgColor theme="4" tint="0.79998168889431442"/>
        </patternFill>
      </fill>
    </dxf>
    <dxf>
      <font>
        <strike val="0"/>
        <color theme="0"/>
      </font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5050"/>
      </font>
    </dxf>
    <dxf>
      <font>
        <b/>
        <i val="0"/>
        <color theme="4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ellenformat 1" pivot="0" count="2" xr9:uid="{00000000-0011-0000-FFFF-FFFF00000000}">
      <tableStyleElement type="headerRow" dxfId="200"/>
      <tableStyleElement type="firstRowStripe" dxfId="199"/>
    </tableStyle>
  </tableStyles>
  <colors>
    <mruColors>
      <color rgb="FFFF5050"/>
      <color rgb="FFFF6699"/>
      <color rgb="FFE76FDE"/>
      <color rgb="FFFEEC02"/>
      <color rgb="FFFFFF99"/>
      <color rgb="FFCC99FF"/>
      <color rgb="FFCCCCFF"/>
      <color rgb="FFE8C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165100</xdr:colOff>
      <xdr:row>0</xdr:row>
      <xdr:rowOff>47626</xdr:rowOff>
    </xdr:from>
    <xdr:to>
      <xdr:col>26</xdr:col>
      <xdr:colOff>405708</xdr:colOff>
      <xdr:row>0</xdr:row>
      <xdr:rowOff>466726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47626"/>
          <a:ext cx="1409008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0</xdr:row>
          <xdr:rowOff>57150</xdr:rowOff>
        </xdr:from>
        <xdr:to>
          <xdr:col>35</xdr:col>
          <xdr:colOff>400050</xdr:colOff>
          <xdr:row>0</xdr:row>
          <xdr:rowOff>438150</xdr:rowOff>
        </xdr:to>
        <xdr:sp macro="" textlink="">
          <xdr:nvSpPr>
            <xdr:cNvPr id="1025" name="Button 1" descr="WertR. import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WertR.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619125</xdr:colOff>
      <xdr:row>2</xdr:row>
      <xdr:rowOff>0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0497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84259" createdVersion="5" refreshedVersion="7" minRefreshableVersion="3" recordCount="1415" xr:uid="{00000000-000A-0000-FFFF-FFFFEC010000}">
  <cacheSource type="worksheet">
    <worksheetSource ref="A1:J1416" sheet="Gesamt"/>
  </cacheSource>
  <cacheFields count="10">
    <cacheField name="U-Nr." numFmtId="0">
      <sharedItems containsString="0" containsBlank="1" containsNumber="1" containsInteger="1" minValue="2" maxValue="188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7">
        <m/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F9A,AIFA"/>
        <s v="AIFA"/>
        <s v="AF9A, AIFA"/>
        <s v="AIFE"/>
        <s v="AF9A, AIFA, AIFE"/>
        <s v="BF1B"/>
        <s v="BF1H"/>
        <s v="BF1B, BF1H, BF1T"/>
        <s v=" BF1H, BF1T"/>
        <s v="BF1T"/>
        <s v="BF2E"/>
        <s v="BF2E, BF2M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BT12,ET12"/>
        <s v="FHM1"/>
        <s v="FHO1"/>
        <s v="FHO2"/>
        <s v="FHU1"/>
        <s v="NPO"/>
        <s v="NPO, NVO2"/>
        <s v="NPU"/>
        <s v="NPU, NVU1"/>
        <s v="NVM1"/>
        <s v="NVM2"/>
        <s v="NVO1"/>
        <s v="NVO2"/>
        <s v="NVO2, NPO"/>
        <s v="NVU1"/>
        <s v="NVU2"/>
        <s v="FRM1"/>
        <s v="FRO1"/>
        <s v="FRU1"/>
        <s v="SZO1"/>
        <s v="SZU1"/>
        <s v="KIO1"/>
        <s v="KIO2"/>
        <s v="KIU1"/>
        <s v="KIU1 "/>
        <s v="KIU2"/>
        <s v="KIU3"/>
        <s v="11AH"/>
        <s v="11AH,12AH,13AH"/>
        <s v="12AH"/>
        <s v="13AH"/>
        <s v="14AH"/>
        <s v="BP1, BP2, BP3"/>
        <s v="BP1, BP2, BP3 "/>
        <s v="BP1, BP2"/>
        <s v="FSO1"/>
        <s v="12S4" u="1"/>
        <s v="JM21" u="1"/>
        <s v="FHPO1" u="1"/>
        <s v="AIFA,AIFE" u="1"/>
        <s v="FSU1, FSU2, FSU3" u="1"/>
        <s v="FSO3" u="1"/>
        <s v="FHPM2" u="1"/>
        <s v="NPM, NVM2" u="1"/>
        <s v="FSO2" u="1"/>
        <s v="NVU2, NPU" u="1"/>
        <s v="MBM2" u="1"/>
        <s v="FSO1, FSO2" u="1"/>
        <s v="FHPM1" u="1"/>
        <s v="MBO2" u="1"/>
        <s v="FHPU2" u="1"/>
        <s v="BF2E,BF2M" u="1"/>
        <s v="BT11,ET11" u="1"/>
        <s v="12T1" u="1"/>
        <s v="BE12" u="1"/>
        <s v="FSO1, FSO2, FSO3" u="1"/>
        <s v="11S5" u="1"/>
        <s v="12S1,12S2,12S3,12S4" u="1"/>
        <s v="NVM2, NPM" u="1"/>
        <s v="BE11" u="1"/>
        <s v="FSU1" u="1"/>
        <s v="FHPU1" u="1"/>
        <s v="BO2" u="1"/>
        <s v="BF1B, BF1H" u="1"/>
        <s v="NPU, NVU2" u="1"/>
        <s v="11T1" u="1"/>
        <s v="FR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 count="152">
        <m/>
        <s v="FBBAU"/>
        <s v="PKG"/>
        <s v="WBL"/>
        <s v="SPG"/>
        <s v="DKO"/>
        <s v="ERE"/>
        <s v="E"/>
        <s v="KRE"/>
        <s v="FBHOLZ"/>
        <s v="DV"/>
        <s v="FBMAL"/>
        <s v="FBMET"/>
        <s v="FBELK"/>
        <s v="EES"/>
        <s v="BW"/>
        <s v="ITA"/>
        <s v="AUT"/>
        <s v="BWL"/>
        <s v="M"/>
        <s v="SLP"/>
        <s v="BM"/>
        <s v="FBINF"/>
        <s v="WGP"/>
        <s v="AWE"/>
        <s v="AO"/>
        <s v="FBMECH"/>
        <s v="FB"/>
        <s v="BOR"/>
        <s v="FP"/>
        <s v="THE"/>
        <s v="NW"/>
        <s v="TE"/>
        <s v="TZ"/>
        <s v="MPT"/>
        <s v="REL"/>
        <s v="FP-EL"/>
        <s v="ITK"/>
        <s v="FP-ERN"/>
        <s v="FP-HO"/>
        <s v="PB"/>
        <s v="TEÜ"/>
        <s v="FP-M"/>
        <s v="DSL"/>
        <s v="MAT"/>
        <s v="ENG"/>
        <s v="FP-MT"/>
        <s v="FPSE"/>
        <s v="FBSE"/>
        <s v="EFÖ"/>
        <s v="BSL"/>
        <s v="WB"/>
        <s v="DAZ"/>
        <s v="Deutsch"/>
        <s v="BO"/>
        <s v="FP-Bau"/>
        <s v="PRD"/>
        <s v="MIP"/>
        <s v="FPZ"/>
        <s v="Pbv"/>
        <s v="PPZ"/>
        <s v="IPZ"/>
        <s v="PH"/>
        <s v="DKOp"/>
        <s v="Ep"/>
        <s v="EW"/>
        <s v="GES"/>
        <s v="Mp"/>
        <s v="PSW"/>
        <s v="Inf"/>
        <s v="PS"/>
        <s v="WL"/>
        <s v="BI"/>
        <s v="AMT"/>
        <s v="ET"/>
        <s v="ETPraxis"/>
        <s v="ITS"/>
        <s v="SAW"/>
        <s v="BKS"/>
        <s v="TEK"/>
        <s v="TM"/>
        <s v="ETS"/>
        <s v="MSR"/>
        <s v="MST"/>
        <s v="PET"/>
        <s v="GP"/>
        <s v="TPH"/>
        <s v="ORV"/>
        <s v="HPSf"/>
        <s v="HPSs"/>
        <s v="HPSm"/>
        <s v="HPSb"/>
        <s v="HPSp"/>
        <s v="HPSg"/>
        <s v="HPSh"/>
        <s v="HPSo"/>
        <s v="HPSw"/>
        <s v="FBP"/>
        <s v="RE"/>
        <s v="FBV"/>
        <s v="FKO"/>
        <s v="FBFRIS"/>
        <s v="Ku"/>
        <s v="AR"/>
        <s v="EZS"/>
        <s v="GFP"/>
        <s v="GFPh"/>
        <s v="Mu"/>
        <s v="GFPe"/>
        <s v="SPK"/>
        <s v="SPKe"/>
        <s v="SPKk"/>
        <s v="SI"/>
        <s v="SPKl"/>
        <s v="D"/>
        <s v="GL"/>
        <s v="RW"/>
        <s v="VMS"/>
        <s v="F"/>
        <s v="DKL"/>
        <s v="SO"/>
        <s v="LIT"/>
        <s v="MD"/>
        <s v="LF1"/>
        <s v="LF2"/>
        <s v="WAS" u="1"/>
        <s v="LFS4s" u="1"/>
        <s v="LFS2" u="1"/>
        <s v="LF3" u="1"/>
        <s v="ERS?" u="1"/>
        <s v="LF4" u="1"/>
        <s v="ERN" u="1"/>
        <s v="LF5" u="1"/>
        <s v="LF6" u="1"/>
        <s v="LFS1" u="1"/>
        <s v="VA" u="1"/>
        <s v="LFS4k" u="1"/>
        <s v="LF4m" u="1"/>
        <s v="?" u="1"/>
        <s v="LFS6" u="1"/>
        <s v="LF4k" u="1"/>
        <s v="SPKI" u="1"/>
        <s v="techn.MA" u="1"/>
        <s v="VB" u="1"/>
        <s v="LFS5" u="1"/>
        <s v="LFS4" u="1"/>
        <s v="DM" u="1"/>
        <s v="LF4s" u="1"/>
        <s v="BEI" u="1"/>
        <s v="LFS4m" u="1"/>
        <s v="PKG/WBL" u="1"/>
        <s v="LFS3" u="1"/>
      </sharedItems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958336" createdVersion="5" refreshedVersion="7" minRefreshableVersion="3" recordCount="1556" xr:uid="{00000000-000A-0000-FFFF-FFFFF0010000}">
  <cacheSource type="worksheet">
    <worksheetSource ref="A1:J1048576" sheet="Gesamt"/>
  </cacheSource>
  <cacheFields count="10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 count="13">
        <m/>
        <s v="KRS"/>
        <s v="HEG"/>
        <s v="DGR"/>
        <s v="KOH"/>
        <s v="SCN"/>
        <s v="BUE"/>
        <s v="NOW"/>
        <s v="GIL"/>
        <s v="SCR"/>
        <s v="GEH" u="1"/>
        <s v="BOE" u="1"/>
        <s v="GOD" u="1"/>
      </sharedItems>
    </cacheField>
    <cacheField name="Klasse" numFmtId="0">
      <sharedItems containsBlank="1"/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8">
        <s v="BAU"/>
        <s v="BCH"/>
        <s v="BEI"/>
        <s v="BIL"/>
        <s v="BOE"/>
        <s v="BOM"/>
        <s v="BOR"/>
        <s v="BRA"/>
        <s v="BRN"/>
        <s v="BSC"/>
        <s v="BUE"/>
        <s v="BUK"/>
        <s v="CLA"/>
        <s v="DES"/>
        <s v="DEU"/>
        <s v="DEX"/>
        <s v="DGR"/>
        <s v="DIC"/>
        <s v="DIE"/>
        <s v="DID"/>
        <s v="DON"/>
        <s v="DRE"/>
        <s v="ENG"/>
        <s v="ERD"/>
        <s v="ERN"/>
        <s v="ESW"/>
        <s v="FAR"/>
        <s v="FEL"/>
        <s v="FRE"/>
        <s v="FRI"/>
        <s v="GAT"/>
        <s v="GEH"/>
        <s v="GER"/>
        <s v="GIE"/>
        <s v="GIL"/>
        <s v="GOE"/>
        <s v="GOL"/>
        <s v="GRE"/>
        <s v="GRP"/>
        <s v="GRA"/>
        <s v="HAA"/>
        <s v="HAN"/>
        <s v="HEG"/>
        <s v="HEI"/>
        <s v="HEL"/>
        <s v="HER"/>
        <s v="HGN"/>
        <s v="HNN"/>
        <s v="HOR"/>
        <s v="HOF"/>
        <s v="HST"/>
        <s v="HUK"/>
        <s v="JAC"/>
        <s v="JAG"/>
        <s v="JAN"/>
        <s v="JOE"/>
        <s v="JOK"/>
        <s v="JUE"/>
        <s v="KAL"/>
        <s v="KLB"/>
        <s v="KNI"/>
        <s v="KOH"/>
        <s v="KRA"/>
        <s v="KRH"/>
        <s v="KRS"/>
        <s v="KUC"/>
        <s v="KUL"/>
        <s v="KUM"/>
        <s v="LAH"/>
        <s v="LAS"/>
        <s v="LAT"/>
        <s v="LAU"/>
        <s v="LEH"/>
        <s v="LEN"/>
        <s v="MME"/>
        <s v="MOE"/>
        <s v="MOS"/>
        <s v="MUZ"/>
        <s v="NAC"/>
        <s v="NEH"/>
        <s v="NEU"/>
        <s v="NN2"/>
        <s v="NN1"/>
        <s v="NOB"/>
        <s v="NOE"/>
        <s v="NOS"/>
        <s v="NOW"/>
        <s v="OFM"/>
        <s v="OPZ"/>
        <s v="PEU"/>
        <s v="PRI"/>
        <s v="QUI"/>
        <s v="RAD"/>
        <s v="RAH"/>
        <s v="REC"/>
        <s v="RIE"/>
        <s v="ROB"/>
        <s v="ROC"/>
        <s v="SAL"/>
        <s v="ROD"/>
        <s v="SCE"/>
        <s v="SCH"/>
        <s v="SCL"/>
        <s v="SCN"/>
        <s v="SCR"/>
        <s v="SCU"/>
        <s v="SCZ"/>
        <s v="SET"/>
        <s v="SFB"/>
        <s v="SIM"/>
        <s v="THL"/>
        <s v="WAM"/>
        <s v="TJI"/>
        <s v="WEP"/>
        <s v="WIT"/>
        <s v="TRA"/>
        <s v="VAS"/>
        <s v="VBE"/>
        <s v="VBR"/>
        <m/>
        <s v="?"/>
        <s v="WIL"/>
        <s v="PLO"/>
        <s v="ÜBL"/>
        <s v="VHR"/>
        <s v="WIE"/>
        <s v="WEI"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9652775" createdVersion="5" refreshedVersion="7" minRefreshableVersion="3" recordCount="1557" xr:uid="{00000000-000A-0000-FFFF-FFFFF9010000}">
  <cacheSource type="worksheet">
    <worksheetSource ref="A1:N1048576" sheet="GesamtSuS"/>
  </cacheSource>
  <cacheFields count="14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72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AKO2, AKO1" u="1"/>
        <s v="BP1, BP2, BP3 " u="1"/>
        <s v="FSU1, FSU2, FSU3" u="1"/>
        <s v="FSO3" u="1"/>
        <s v="FHPM2" u="1"/>
        <s v="NPM, NVM2" u="1"/>
        <s v="BF2M, BF2E" u="1"/>
        <s v="11AH,12AH,13AH" u="1"/>
        <s v="NVU2, NPU" u="1"/>
        <s v="FIM1/FIM2" u="1"/>
        <s v="AV1, AV2" u="1"/>
        <s v="MBM2" u="1"/>
        <s v="FSO1, FSO2" u="1"/>
        <s v="AVA2" u="1"/>
        <s v="FHPM1" u="1"/>
        <s v="AKO1, AKO2" u="1"/>
        <s v="FSU3" u="1"/>
        <s v="12S1,12S2,12S3,12S4,12T1" u="1"/>
        <s v="MBO2" u="1"/>
        <s v="FHPU2" u="1"/>
        <s v="12T1" u="1"/>
        <s v="BE12" u="1"/>
        <s v="11S5" u="1"/>
        <s v="BMM1" u="1"/>
        <s v="BI12" u="1"/>
        <s v="NVM2, NPM" u="1"/>
        <s v="BE11" u="1"/>
        <s v="MBU2" u="1"/>
        <s v="FHPU1" u="1"/>
        <s v="BMO1" u="1"/>
        <s v="SZU2" u="1"/>
        <s v="BO2" u="1"/>
        <s v="BI11" u="1"/>
        <s v="BF2E, BF2M" u="1"/>
        <s v="HTM1" u="1"/>
        <s v="FRM2" u="1"/>
        <s v="BMU1" u="1"/>
        <s v="BP1, BP2, BP3" u="1"/>
        <s v="HTO1" u="1"/>
        <s v="NPU, NVU2" u="1"/>
        <s v="NPO, NVO2" u="1"/>
        <s v="HTU1" u="1"/>
        <s v="ITM" u="1"/>
        <s v="11T1" u="1"/>
        <s v="FRU2" u="1"/>
        <s v="FIU1/FIU2" u="1"/>
        <s v="NPM" u="1"/>
        <s v="BSUMO1" u="1"/>
        <s v="NVO2, NPO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115737" createdVersion="5" refreshedVersion="7" minRefreshableVersion="3" recordCount="1557" xr:uid="{00000000-000A-0000-FFFF-FFFF03020000}">
  <cacheSource type="worksheet">
    <worksheetSource ref="A1:O1048576" sheet="GesamtSuS"/>
  </cacheSource>
  <cacheFields count="15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5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FSO3" u="1"/>
        <s v="FHPM2" u="1"/>
        <s v="FIM1/FIM2" u="1"/>
        <s v="MBM2" u="1"/>
        <s v="AVA2" u="1"/>
        <s v="FHPM1" u="1"/>
        <s v="FSU3" u="1"/>
        <s v="MBO2" u="1"/>
        <s v="FHPU2" u="1"/>
        <s v="12T1" u="1"/>
        <s v="BE12" u="1"/>
        <s v="11S5" u="1"/>
        <s v="BMM1" u="1"/>
        <s v="BI12" u="1"/>
        <s v="BE11" u="1"/>
        <s v="MBU2" u="1"/>
        <s v="FHPU1" u="1"/>
        <s v="BMO1" u="1"/>
        <s v="SZU2" u="1"/>
        <s v="BO2" u="1"/>
        <s v="BI11" u="1"/>
        <s v="HTM1" u="1"/>
        <s v="FRM2" u="1"/>
        <s v="BMU1" u="1"/>
        <s v="HTO1" u="1"/>
        <s v="HTU1" u="1"/>
        <s v="ITM" u="1"/>
        <s v="11T1" u="1"/>
        <s v="FRU2" u="1"/>
        <s v="FIU1/FI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4">
        <s v="BOE"/>
        <s v="BOM"/>
        <s v="BRA"/>
        <s v="HOF"/>
        <s v="WEP"/>
        <s v="MUZ"/>
        <s v="HUK"/>
        <s v="KRS"/>
        <s v="LAH"/>
        <s v="WIL"/>
        <s v="LAT"/>
        <s v="GAT"/>
        <s v="MOE"/>
        <s v="ROD"/>
        <s v="ENG"/>
        <s v="BRN"/>
        <s v="KRH"/>
        <s v="PLO"/>
        <s v="HOR"/>
        <s v="ROC"/>
        <s v="NEU"/>
        <s v="KNI"/>
        <s v="SIM"/>
        <s v="JOE"/>
        <s v="DID"/>
        <s v="KUC"/>
        <s v="NOB"/>
        <s v="FEL"/>
        <s v="DIC"/>
        <s v="DES"/>
        <s v="NOS"/>
        <s v="MOS"/>
        <s v="HAN"/>
        <s v="DEX"/>
        <s v="RAH"/>
        <s v="BIL"/>
        <s v="BUK"/>
        <s v="GRP"/>
        <s v="JAG"/>
        <s v="LAU"/>
        <s v="BOR"/>
        <s v="QUI"/>
        <s v="SCH"/>
        <s v="BEI"/>
        <s v="GER"/>
        <s v="HEG"/>
        <s v="SET"/>
        <s v="OPZ"/>
        <s v="SCZ"/>
        <s v="GEH"/>
        <s v="NN1"/>
        <s v="NN2"/>
        <s v="GOL"/>
        <s v="JOK"/>
        <s v="DON"/>
        <s v="NEH"/>
        <s v="PRI"/>
        <s v="ÜBL"/>
        <s v="DGR"/>
        <s v="ERD"/>
        <s v="HGN"/>
        <s v="LEH"/>
        <s v="PEU"/>
        <s v="HNN"/>
        <s v="KAL"/>
        <s v="KOH"/>
        <s v="FRE"/>
        <s v="SFB"/>
        <s v="WIT"/>
        <s v="JAN"/>
        <s v="RAD"/>
        <s v="KUM"/>
        <s v="HEI"/>
        <s v="KLB"/>
        <s v="BCH"/>
        <s v="SCL"/>
        <s v="SCE"/>
        <s v="VBR"/>
        <s v="HAA"/>
        <s v="SCU"/>
        <s v="TJI"/>
        <s v="SCN"/>
        <s v="DEU"/>
        <s v="BAU"/>
        <s v="VHR"/>
        <s v="MME"/>
        <s v="BSC"/>
        <s v="NAC"/>
        <s v="OFM"/>
        <s v="GIL"/>
        <s v="ERN"/>
        <s v="WAM"/>
        <s v="BUE"/>
        <s v="FAR"/>
        <s v="DRE"/>
        <s v="GOE"/>
        <s v="GRA"/>
        <s v="THL"/>
        <s v="VAS"/>
        <s v="SAL"/>
        <s v="HER"/>
        <s v="LAS"/>
        <s v="ROB"/>
        <s v="NOW"/>
        <s v="FRI"/>
        <s v="TRA"/>
        <s v="HST"/>
        <s v="GIE"/>
        <s v="WIE"/>
        <s v="VBE"/>
        <s v="ESW"/>
        <s v="KUL"/>
        <s v="JUE"/>
        <s v="HEL"/>
        <s v="SCR"/>
        <s v="WEI"/>
        <s v="CLA"/>
        <s v="JAC"/>
        <s v="LEN"/>
        <s v="KRA"/>
        <s v="NOE"/>
        <s v="RIE"/>
        <m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  <cacheField name="BiGa" numFmtId="0">
      <sharedItems containsBlank="1" containsMixedTypes="1" containsNumber="1" containsInteger="1" minValue="0" maxValue="0" count="20">
        <s v="A1.1BL"/>
        <s v="A1.1"/>
        <s v="E3.A"/>
        <n v="0"/>
        <s v="B1"/>
        <s v="A2.2"/>
        <s v="A2.1"/>
        <s v="A2.2AKO"/>
        <s v="A2.2IFK"/>
        <s v="B2"/>
        <s v="C3.11"/>
        <s v="C3.12"/>
        <s v="C2"/>
        <s v="E3.H"/>
        <s v="B3"/>
        <s v="D3.BK"/>
        <s v="D3.14"/>
        <s v="E3.BP"/>
        <s v="E3.BK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347222" createdVersion="6" refreshedVersion="7" minRefreshableVersion="3" recordCount="199" xr:uid="{00000000-000A-0000-FFFF-FFFF09020000}">
  <cacheSource type="worksheet">
    <worksheetSource ref="A1:M1048576" sheet="UNTIS.Anrechnungen"/>
  </cacheSource>
  <cacheFields count="13">
    <cacheField name="ID" numFmtId="0">
      <sharedItems containsString="0" containsBlank="1" containsNumber="1" containsInteger="1" minValue="1" maxValue="604"/>
    </cacheField>
    <cacheField name="fKey" numFmtId="0">
      <sharedItems containsNonDate="0" containsString="0" containsBlank="1"/>
    </cacheField>
    <cacheField name="stat" numFmtId="0">
      <sharedItems containsNonDate="0" containsString="0" containsBlank="1"/>
    </cacheField>
    <cacheField name="KuK" numFmtId="0">
      <sharedItems containsBlank="1" count="106">
        <s v="JOE"/>
        <s v="KAL"/>
        <s v="LEH"/>
        <s v="MOS"/>
        <s v="NEU"/>
        <s v="PEU"/>
        <s v="VBE"/>
        <s v="DRE"/>
        <s v="GER"/>
        <s v="HEG"/>
        <s v="KRS"/>
        <s v="ROD"/>
        <s v="DEU"/>
        <s v="FAR"/>
        <s v="HEL"/>
        <s v="JUE"/>
        <s v="SCN"/>
        <s v="BOR"/>
        <s v="DES"/>
        <s v="DGR"/>
        <s v="FRI"/>
        <s v="GOE"/>
        <s v="BRA"/>
        <s v="ERD"/>
        <s v="ERN"/>
        <s v="HUK"/>
        <s v="PHL"/>
        <s v="HAN"/>
        <s v="FRE"/>
        <s v="TRA"/>
        <s v="ENG"/>
        <s v="HOF"/>
        <s v="BIL"/>
        <s v="RAD"/>
        <s v="BOM"/>
        <s v="RAH"/>
        <s v="BLI"/>
        <s v="VAS"/>
        <s v="CLA"/>
        <s v="WEI"/>
        <s v="NOS"/>
        <s v="KUC"/>
        <s v="NOE"/>
        <s v="SET"/>
        <s v="NOW"/>
        <s v="ROB"/>
        <s v="WAM"/>
        <s v="QUI"/>
        <s v="GIL"/>
        <s v="BOE"/>
        <s v="LAT"/>
        <s v="JAN"/>
        <s v="KOH"/>
        <s v="LAU"/>
        <s v="DID"/>
        <s v="BCH"/>
        <s v="MME"/>
        <s v="BUE"/>
        <s v="SCR"/>
        <s v="GEH"/>
        <s v="ESW"/>
        <s v="SCE"/>
        <s v="SCL"/>
        <s v="WIL"/>
        <s v="THL"/>
        <s v="BUK"/>
        <s v="MUZ"/>
        <s v="LAS"/>
        <s v="HGN"/>
        <s v="KRH"/>
        <s v="ROC"/>
        <s v="SAL"/>
        <s v="WEP"/>
        <s v="HNN"/>
        <s v="JAE"/>
        <s v="RIE"/>
        <s v="SCH"/>
        <s v="SCU"/>
        <s v="OFM"/>
        <s v="GRA"/>
        <s v="TJI"/>
        <s v="MOE"/>
        <m/>
        <s v="GOL"/>
        <s v="PLO"/>
        <s v="REC"/>
        <s v="BAU"/>
        <s v="NEH"/>
        <s v="KNI"/>
        <s v="VBR"/>
        <s v="KAP"/>
        <s v="NOB" u="1"/>
        <s v="JAC" u="1"/>
        <s v="GOD" u="1"/>
        <s v="KLB" u="1"/>
        <s v="BOK" u="1"/>
        <s v="HEB" u="1"/>
        <s v="SIM" u="1"/>
        <s v="MTH" u="1"/>
        <s v="SFB" u="1"/>
        <s v="HEI" u="1"/>
        <s v="BRI" u="1"/>
        <s v="HER" u="1"/>
        <s v="KOE" u="1"/>
        <s v="HOR" u="1"/>
        <s v="KUE" u="1"/>
      </sharedItems>
    </cacheField>
    <cacheField name="AGrund" numFmtId="0">
      <sharedItems containsBlank="1" count="35">
        <s v="970 JVAj"/>
        <s v="500 ET&amp;IT"/>
        <s v="510 AST"/>
        <s v="500 Zeugn"/>
        <s v="500 ErnPfl"/>
        <s v="900 ABB"/>
        <s v="500 Sport"/>
        <s v="510 SchuLt"/>
        <s v="530 Ber"/>
        <s v="200 Alter"/>
        <s v="640 FachB"/>
        <s v="500 GesSoz"/>
        <s v="530 SV"/>
        <s v="500 BauHMM"/>
        <s v="500 AV"/>
        <s v="500 RNZ"/>
        <s v="500 VertP"/>
        <s v="765 PraxSem"/>
        <s v="500 JVA"/>
        <s v="500 BFS_IFK"/>
        <s v="635 Medienber"/>
        <s v="500 Lehrerrat"/>
        <s v="590 KAoA"/>
        <s v="605 FachL"/>
        <s v="500 FOS"/>
        <s v="500 KPF_SZA"/>
        <s v="210 SchwBeh"/>
        <s v="310 OBAS Uni"/>
        <s v="240 PLAN"/>
        <s v="330 Ausb_OBAS"/>
        <s v="500 digitAG"/>
        <s v="936 LOGI"/>
        <m/>
        <s v="260 WEG" u="1"/>
        <s v="275 VorG" u="1"/>
      </sharedItems>
    </cacheField>
    <cacheField name="WWert" numFmtId="0">
      <sharedItems containsString="0" containsBlank="1" containsNumber="1" minValue="0" maxValue="19"/>
    </cacheField>
    <cacheField name="Beginn" numFmtId="0">
      <sharedItems containsString="0" containsBlank="1" containsNumber="1" containsInteger="1" minValue="20200817" maxValue="20210816" count="20">
        <m/>
        <n v="20210816"/>
        <n v="20201012" u="1"/>
        <n v="20210211" u="1"/>
        <n v="20210101" u="1"/>
        <n v="20201109" u="1"/>
        <n v="20210308" u="1"/>
        <n v="20201110" u="1"/>
        <n v="20210311" u="1"/>
        <n v="20210201" u="1"/>
        <n v="20200831" u="1"/>
        <n v="20210329" u="1"/>
        <n v="20200817" u="1"/>
        <n v="20210111" u="1"/>
        <n v="20201211" u="1"/>
        <n v="20210301" u="1"/>
        <n v="20210411" u="1"/>
        <n v="20200914" u="1"/>
        <n v="20201026" u="1"/>
        <n v="20210510" u="1"/>
      </sharedItems>
    </cacheField>
    <cacheField name="Ende" numFmtId="0">
      <sharedItems containsString="0" containsBlank="1" containsNumber="1" containsInteger="1" minValue="20200913" maxValue="20220206" count="19">
        <m/>
        <n v="20220130"/>
        <n v="20220206"/>
        <n v="20210606" u="1"/>
        <n v="20210101" u="1"/>
        <n v="20201108" u="1"/>
        <n v="20201031" u="1"/>
        <n v="20210310" u="1"/>
        <n v="20210201" u="1"/>
        <n v="20210328" u="1"/>
        <n v="20210110" u="1"/>
        <n v="20201210" u="1"/>
        <n v="20210410" u="1"/>
        <n v="20200913" u="1"/>
        <n v="20210509" u="1"/>
        <n v="20201011" u="1"/>
        <n v="20210510" u="1"/>
        <n v="20210131" u="1"/>
        <n v="20210210" u="1"/>
      </sharedItems>
    </cacheField>
    <cacheField name="Text" numFmtId="0">
      <sharedItems containsBlank="1"/>
    </cacheField>
    <cacheField name="JWert" numFmtId="0">
      <sharedItems containsString="0" containsBlank="1" containsNumber="1" containsInteger="1" minValue="0" maxValue="0"/>
    </cacheField>
    <cacheField name="Proz" numFmtId="0">
      <sharedItems containsString="0" containsBlank="1" containsNumber="1" containsInteger="1" minValue="0" maxValue="0"/>
    </cacheField>
    <cacheField name="ProxBas" numFmtId="0">
      <sharedItems containsNonDate="0" containsString="0" containsBlank="1"/>
    </cacheField>
    <cacheField name="xxx" numFmtId="0">
      <sharedItems containsString="0" containsBlank="1" containsNumber="1" minValue="0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5">
  <r>
    <m/>
    <m/>
    <m/>
    <x v="0"/>
    <s v="Pädagogik"/>
    <x v="0"/>
    <s v="BAU"/>
    <m/>
    <n v="0"/>
    <m/>
  </r>
  <r>
    <m/>
    <m/>
    <m/>
    <x v="0"/>
    <s v="Deutsch"/>
    <x v="0"/>
    <s v="BAU"/>
    <m/>
    <n v="0"/>
    <m/>
  </r>
  <r>
    <m/>
    <m/>
    <m/>
    <x v="0"/>
    <s v="Englisch"/>
    <x v="0"/>
    <s v="BCH"/>
    <m/>
    <n v="0"/>
    <m/>
  </r>
  <r>
    <m/>
    <m/>
    <m/>
    <x v="0"/>
    <s v="Sport"/>
    <x v="0"/>
    <s v="BCH"/>
    <m/>
    <n v="0"/>
    <m/>
  </r>
  <r>
    <m/>
    <m/>
    <m/>
    <x v="0"/>
    <s v="Sozialpädagogik"/>
    <x v="0"/>
    <s v="BEI"/>
    <m/>
    <n v="0"/>
    <m/>
  </r>
  <r>
    <m/>
    <m/>
    <m/>
    <x v="0"/>
    <s v="Sport"/>
    <x v="0"/>
    <s v="BEI"/>
    <m/>
    <n v="0"/>
    <m/>
  </r>
  <r>
    <m/>
    <m/>
    <m/>
    <x v="0"/>
    <s v="Elektrotechnik"/>
    <x v="0"/>
    <s v="BIL"/>
    <m/>
    <n v="0"/>
    <m/>
  </r>
  <r>
    <m/>
    <m/>
    <m/>
    <x v="0"/>
    <s v="Informationstechnik"/>
    <x v="0"/>
    <s v="BIL"/>
    <m/>
    <n v="0"/>
    <m/>
  </r>
  <r>
    <m/>
    <m/>
    <m/>
    <x v="0"/>
    <s v="Bautechnik"/>
    <x v="0"/>
    <s v="BOE"/>
    <m/>
    <n v="0"/>
    <m/>
  </r>
  <r>
    <m/>
    <m/>
    <m/>
    <x v="0"/>
    <s v="Holztechnik"/>
    <x v="0"/>
    <s v="BOE"/>
    <m/>
    <n v="0"/>
    <m/>
  </r>
  <r>
    <m/>
    <m/>
    <m/>
    <x v="0"/>
    <s v="Politik"/>
    <x v="0"/>
    <s v="BOE"/>
    <m/>
    <n v="0"/>
    <m/>
  </r>
  <r>
    <m/>
    <m/>
    <m/>
    <x v="0"/>
    <s v="Bautechnik"/>
    <x v="0"/>
    <s v="BOM"/>
    <m/>
    <n v="0"/>
    <m/>
  </r>
  <r>
    <m/>
    <m/>
    <m/>
    <x v="0"/>
    <s v="Holztechnik"/>
    <x v="0"/>
    <s v="BOM"/>
    <m/>
    <n v="0"/>
    <m/>
  </r>
  <r>
    <m/>
    <m/>
    <m/>
    <x v="0"/>
    <s v="Politik"/>
    <x v="0"/>
    <s v="BOM"/>
    <m/>
    <n v="0"/>
    <m/>
  </r>
  <r>
    <m/>
    <m/>
    <m/>
    <x v="0"/>
    <s v="Elektrotechnik"/>
    <x v="0"/>
    <s v="BOR"/>
    <m/>
    <n v="0"/>
    <m/>
  </r>
  <r>
    <m/>
    <m/>
    <m/>
    <x v="0"/>
    <s v="Informationstechnik"/>
    <x v="0"/>
    <s v="BOR"/>
    <m/>
    <n v="0"/>
    <m/>
  </r>
  <r>
    <m/>
    <m/>
    <m/>
    <x v="0"/>
    <s v="Bautechnik"/>
    <x v="0"/>
    <s v="BRA"/>
    <m/>
    <n v="0"/>
    <m/>
  </r>
  <r>
    <m/>
    <m/>
    <m/>
    <x v="0"/>
    <s v="Hochbautechnik"/>
    <x v="0"/>
    <s v="BRA"/>
    <m/>
    <n v="0"/>
    <m/>
  </r>
  <r>
    <m/>
    <m/>
    <m/>
    <x v="0"/>
    <s v="Politik"/>
    <x v="0"/>
    <s v="BRA"/>
    <m/>
    <n v="0"/>
    <m/>
  </r>
  <r>
    <m/>
    <m/>
    <m/>
    <x v="0"/>
    <s v="Sport"/>
    <x v="0"/>
    <s v="BRN"/>
    <m/>
    <n v="0"/>
    <m/>
  </r>
  <r>
    <m/>
    <m/>
    <m/>
    <x v="0"/>
    <s v="Hauswirtschaft"/>
    <x v="0"/>
    <s v="BSC"/>
    <m/>
    <n v="0"/>
    <m/>
  </r>
  <r>
    <m/>
    <m/>
    <m/>
    <x v="0"/>
    <s v="Elektrotechnik"/>
    <x v="0"/>
    <s v="BUE"/>
    <m/>
    <n v="0"/>
    <m/>
  </r>
  <r>
    <m/>
    <m/>
    <m/>
    <x v="0"/>
    <s v="Mathematik"/>
    <x v="0"/>
    <s v="BUE"/>
    <m/>
    <n v="0"/>
    <m/>
  </r>
  <r>
    <m/>
    <m/>
    <m/>
    <x v="0"/>
    <s v="Elektrotechnik"/>
    <x v="0"/>
    <s v="BUK"/>
    <m/>
    <n v="0"/>
    <m/>
  </r>
  <r>
    <m/>
    <m/>
    <m/>
    <x v="0"/>
    <s v="Mathematik"/>
    <x v="0"/>
    <s v="BUK"/>
    <m/>
    <n v="0"/>
    <m/>
  </r>
  <r>
    <m/>
    <m/>
    <m/>
    <x v="0"/>
    <s v="Deutsch"/>
    <x v="0"/>
    <s v="CLA"/>
    <m/>
    <n v="0"/>
    <m/>
  </r>
  <r>
    <m/>
    <m/>
    <m/>
    <x v="0"/>
    <s v="Englisch"/>
    <x v="0"/>
    <s v="CLA"/>
    <m/>
    <n v="0"/>
    <m/>
  </r>
  <r>
    <m/>
    <m/>
    <m/>
    <x v="0"/>
    <s v="Sozialpädagogik"/>
    <x v="0"/>
    <s v="CLA"/>
    <m/>
    <n v="0"/>
    <m/>
  </r>
  <r>
    <m/>
    <m/>
    <m/>
    <x v="0"/>
    <s v="Bautechnik"/>
    <x v="0"/>
    <s v="DES"/>
    <m/>
    <n v="0"/>
    <m/>
  </r>
  <r>
    <m/>
    <m/>
    <m/>
    <x v="0"/>
    <s v="Elektrotechnik"/>
    <x v="0"/>
    <s v="DES"/>
    <m/>
    <n v="0"/>
    <m/>
  </r>
  <r>
    <m/>
    <m/>
    <m/>
    <x v="0"/>
    <s v="Physik"/>
    <x v="0"/>
    <s v="DES"/>
    <m/>
    <n v="0"/>
    <m/>
  </r>
  <r>
    <m/>
    <m/>
    <m/>
    <x v="0"/>
    <s v="Praxis Holztechnik"/>
    <x v="0"/>
    <s v="DEU"/>
    <m/>
    <n v="0"/>
    <m/>
  </r>
  <r>
    <m/>
    <m/>
    <m/>
    <x v="0"/>
    <s v="Englisch"/>
    <x v="0"/>
    <s v="DEX"/>
    <m/>
    <n v="0"/>
    <m/>
  </r>
  <r>
    <m/>
    <m/>
    <m/>
    <x v="0"/>
    <s v="Religion"/>
    <x v="0"/>
    <s v="DEX"/>
    <m/>
    <n v="0"/>
    <m/>
  </r>
  <r>
    <m/>
    <m/>
    <m/>
    <x v="0"/>
    <s v="Deutsch"/>
    <x v="0"/>
    <s v="DGR"/>
    <m/>
    <n v="0"/>
    <m/>
  </r>
  <r>
    <m/>
    <m/>
    <m/>
    <x v="0"/>
    <s v="Sonderpädagogik"/>
    <x v="0"/>
    <s v="DGR"/>
    <m/>
    <n v="0"/>
    <m/>
  </r>
  <r>
    <m/>
    <m/>
    <m/>
    <x v="0"/>
    <s v="Deutsch"/>
    <x v="0"/>
    <s v="DIC"/>
    <m/>
    <n v="0"/>
    <m/>
  </r>
  <r>
    <m/>
    <m/>
    <m/>
    <x v="0"/>
    <s v="Mathematik"/>
    <x v="0"/>
    <s v="DIC"/>
    <m/>
    <n v="0"/>
    <m/>
  </r>
  <r>
    <m/>
    <m/>
    <m/>
    <x v="0"/>
    <s v="Sozialpädagogik"/>
    <x v="0"/>
    <s v="DIE"/>
    <m/>
    <n v="0"/>
    <m/>
  </r>
  <r>
    <m/>
    <m/>
    <m/>
    <x v="0"/>
    <s v="Förderpädagogik KME"/>
    <x v="0"/>
    <s v="DIE"/>
    <m/>
    <n v="0"/>
    <m/>
  </r>
  <r>
    <m/>
    <m/>
    <m/>
    <x v="0"/>
    <s v="Metalltechnik"/>
    <x v="0"/>
    <s v="DID"/>
    <m/>
    <n v="0"/>
    <m/>
  </r>
  <r>
    <m/>
    <m/>
    <m/>
    <x v="0"/>
    <s v="Fertigungstechnik"/>
    <x v="0"/>
    <s v="DID"/>
    <m/>
    <n v="0"/>
    <m/>
  </r>
  <r>
    <m/>
    <m/>
    <m/>
    <x v="0"/>
    <s v="Wirtschaftswissenschaften"/>
    <x v="0"/>
    <s v="DON"/>
    <m/>
    <n v="0"/>
    <m/>
  </r>
  <r>
    <m/>
    <m/>
    <m/>
    <x v="0"/>
    <s v="Englisch"/>
    <x v="0"/>
    <s v="DON"/>
    <m/>
    <n v="0"/>
    <m/>
  </r>
  <r>
    <m/>
    <m/>
    <m/>
    <x v="0"/>
    <s v="Ernährungswissenschaft"/>
    <x v="0"/>
    <s v="DRE"/>
    <m/>
    <n v="0"/>
    <m/>
  </r>
  <r>
    <m/>
    <m/>
    <m/>
    <x v="0"/>
    <s v="Hauswirtschaft"/>
    <x v="0"/>
    <s v="DRE"/>
    <m/>
    <n v="0"/>
    <m/>
  </r>
  <r>
    <m/>
    <m/>
    <m/>
    <x v="0"/>
    <s v="Gesundheit"/>
    <x v="0"/>
    <s v="DRE"/>
    <m/>
    <n v="0"/>
    <m/>
  </r>
  <r>
    <m/>
    <m/>
    <m/>
    <x v="0"/>
    <s v="Bautechnik"/>
    <x v="0"/>
    <s v="ENG"/>
    <m/>
    <n v="0"/>
    <m/>
  </r>
  <r>
    <m/>
    <m/>
    <m/>
    <x v="0"/>
    <s v="Deutsch"/>
    <x v="0"/>
    <s v="ENG"/>
    <m/>
    <n v="0"/>
    <m/>
  </r>
  <r>
    <m/>
    <m/>
    <m/>
    <x v="0"/>
    <s v="Praxis Elektrotechnik"/>
    <x v="0"/>
    <s v="ERD"/>
    <m/>
    <n v="0"/>
    <m/>
  </r>
  <r>
    <m/>
    <m/>
    <m/>
    <x v="0"/>
    <s v="Religion"/>
    <x v="0"/>
    <s v="ERN"/>
    <m/>
    <n v="0"/>
    <m/>
  </r>
  <r>
    <m/>
    <m/>
    <m/>
    <x v="0"/>
    <s v="Biotechnik/Körperpflege"/>
    <x v="0"/>
    <s v="ESW"/>
    <m/>
    <n v="0"/>
    <m/>
  </r>
  <r>
    <m/>
    <m/>
    <m/>
    <x v="0"/>
    <s v="Religion"/>
    <x v="0"/>
    <s v="ESW"/>
    <m/>
    <n v="0"/>
    <m/>
  </r>
  <r>
    <m/>
    <m/>
    <m/>
    <x v="0"/>
    <s v="Sozialwissenschaften"/>
    <x v="0"/>
    <s v="FAR"/>
    <m/>
    <n v="0"/>
    <m/>
  </r>
  <r>
    <m/>
    <m/>
    <m/>
    <x v="0"/>
    <s v="Deutsch"/>
    <x v="0"/>
    <s v="FAR"/>
    <m/>
    <n v="0"/>
    <m/>
  </r>
  <r>
    <m/>
    <m/>
    <m/>
    <x v="0"/>
    <s v="Metalltechnik"/>
    <x v="0"/>
    <s v="FEL"/>
    <m/>
    <n v="0"/>
    <m/>
  </r>
  <r>
    <m/>
    <m/>
    <m/>
    <x v="0"/>
    <s v="Fertigungstechnik"/>
    <x v="0"/>
    <s v="FEL"/>
    <m/>
    <n v="0"/>
    <m/>
  </r>
  <r>
    <m/>
    <m/>
    <m/>
    <x v="0"/>
    <s v="Psychologie"/>
    <x v="0"/>
    <s v="FRE"/>
    <m/>
    <n v="0"/>
    <m/>
  </r>
  <r>
    <m/>
    <m/>
    <m/>
    <x v="0"/>
    <s v="Sonderpädagogik"/>
    <x v="0"/>
    <s v="FRE"/>
    <m/>
    <n v="0"/>
    <m/>
  </r>
  <r>
    <m/>
    <m/>
    <m/>
    <x v="0"/>
    <s v="Sozialpädagogik"/>
    <x v="0"/>
    <s v="FRI"/>
    <m/>
    <n v="0"/>
    <m/>
  </r>
  <r>
    <m/>
    <m/>
    <m/>
    <x v="0"/>
    <s v="Sport"/>
    <x v="0"/>
    <s v="FRI"/>
    <m/>
    <n v="0"/>
    <m/>
  </r>
  <r>
    <m/>
    <m/>
    <m/>
    <x v="0"/>
    <s v="Geschichte"/>
    <x v="0"/>
    <s v="GAT"/>
    <m/>
    <n v="0"/>
    <m/>
  </r>
  <r>
    <m/>
    <m/>
    <m/>
    <x v="0"/>
    <s v="Religion"/>
    <x v="0"/>
    <s v="GAT"/>
    <m/>
    <n v="0"/>
    <m/>
  </r>
  <r>
    <m/>
    <m/>
    <m/>
    <x v="0"/>
    <s v="Elektrotechnik"/>
    <x v="0"/>
    <s v="GEH"/>
    <m/>
    <n v="0"/>
    <m/>
  </r>
  <r>
    <m/>
    <m/>
    <m/>
    <x v="0"/>
    <s v="Nachrichtentechnik"/>
    <x v="0"/>
    <s v="GEH"/>
    <m/>
    <n v="0"/>
    <m/>
  </r>
  <r>
    <m/>
    <m/>
    <m/>
    <x v="0"/>
    <s v="Sport"/>
    <x v="0"/>
    <s v="GER"/>
    <m/>
    <n v="0"/>
    <m/>
  </r>
  <r>
    <m/>
    <m/>
    <m/>
    <x v="0"/>
    <s v="Sonderpädagogik"/>
    <x v="0"/>
    <s v="GER"/>
    <m/>
    <n v="0"/>
    <m/>
  </r>
  <r>
    <m/>
    <m/>
    <m/>
    <x v="0"/>
    <s v="Kunst"/>
    <x v="0"/>
    <s v="GIE"/>
    <m/>
    <n v="0"/>
    <m/>
  </r>
  <r>
    <m/>
    <m/>
    <m/>
    <x v="0"/>
    <s v="Pädagogik"/>
    <x v="0"/>
    <s v="GIE"/>
    <m/>
    <n v="0"/>
    <m/>
  </r>
  <r>
    <m/>
    <m/>
    <m/>
    <x v="0"/>
    <s v="Wirtschaftswissenschaften"/>
    <x v="0"/>
    <s v="GIL"/>
    <m/>
    <n v="0"/>
    <m/>
  </r>
  <r>
    <m/>
    <m/>
    <m/>
    <x v="0"/>
    <s v="Politik"/>
    <x v="0"/>
    <s v="GIL"/>
    <m/>
    <n v="0"/>
    <m/>
  </r>
  <r>
    <m/>
    <m/>
    <m/>
    <x v="0"/>
    <s v="Deutsch"/>
    <x v="0"/>
    <s v="GOE"/>
    <m/>
    <n v="0"/>
    <m/>
  </r>
  <r>
    <m/>
    <m/>
    <m/>
    <x v="0"/>
    <s v="Englisch"/>
    <x v="0"/>
    <s v="GOE"/>
    <m/>
    <n v="0"/>
    <m/>
  </r>
  <r>
    <m/>
    <m/>
    <m/>
    <x v="0"/>
    <s v="Biologie"/>
    <x v="0"/>
    <s v="GOE"/>
    <m/>
    <n v="0"/>
    <m/>
  </r>
  <r>
    <m/>
    <m/>
    <m/>
    <x v="0"/>
    <s v="Sozialpädagogik"/>
    <x v="0"/>
    <s v="GOE"/>
    <m/>
    <n v="0"/>
    <m/>
  </r>
  <r>
    <m/>
    <m/>
    <m/>
    <x v="0"/>
    <s v="Englisch"/>
    <x v="0"/>
    <s v="GOL"/>
    <m/>
    <n v="0"/>
    <m/>
  </r>
  <r>
    <m/>
    <m/>
    <m/>
    <x v="0"/>
    <s v="Sonderpädagogik"/>
    <x v="0"/>
    <s v="GOL"/>
    <m/>
    <n v="0"/>
    <m/>
  </r>
  <r>
    <m/>
    <m/>
    <m/>
    <x v="0"/>
    <s v="Sozialpädagogik"/>
    <x v="0"/>
    <s v="GRE"/>
    <m/>
    <n v="0"/>
    <m/>
  </r>
  <r>
    <m/>
    <m/>
    <m/>
    <x v="0"/>
    <s v="Psychologie"/>
    <x v="0"/>
    <s v="GRE"/>
    <m/>
    <n v="0"/>
    <m/>
  </r>
  <r>
    <m/>
    <m/>
    <m/>
    <x v="0"/>
    <s v="Elektrotechnik"/>
    <x v="0"/>
    <s v="GRP"/>
    <m/>
    <n v="0"/>
    <m/>
  </r>
  <r>
    <m/>
    <m/>
    <m/>
    <x v="0"/>
    <s v="Informatik"/>
    <x v="0"/>
    <s v="GRP"/>
    <m/>
    <n v="0"/>
    <m/>
  </r>
  <r>
    <m/>
    <m/>
    <m/>
    <x v="0"/>
    <s v="Pädagogik"/>
    <x v="0"/>
    <s v="GRA"/>
    <m/>
    <n v="0"/>
    <m/>
  </r>
  <r>
    <m/>
    <m/>
    <m/>
    <x v="0"/>
    <s v="Deutsch"/>
    <x v="0"/>
    <s v="GRA"/>
    <m/>
    <n v="0"/>
    <m/>
  </r>
  <r>
    <m/>
    <m/>
    <m/>
    <x v="0"/>
    <s v="Praxis Hauswirtschaft"/>
    <x v="0"/>
    <s v="HAA"/>
    <m/>
    <n v="0"/>
    <m/>
  </r>
  <r>
    <m/>
    <m/>
    <m/>
    <x v="0"/>
    <s v="Wirtschaftswissenschaften"/>
    <x v="0"/>
    <s v="HAN"/>
    <m/>
    <n v="0"/>
    <m/>
  </r>
  <r>
    <m/>
    <m/>
    <m/>
    <x v="0"/>
    <s v="Politik"/>
    <x v="0"/>
    <s v="HAN"/>
    <m/>
    <n v="0"/>
    <m/>
  </r>
  <r>
    <m/>
    <m/>
    <m/>
    <x v="0"/>
    <s v="Techn. Informatik"/>
    <x v="0"/>
    <s v="HEG"/>
    <m/>
    <n v="0"/>
    <m/>
  </r>
  <r>
    <m/>
    <m/>
    <m/>
    <x v="0"/>
    <s v="Physik"/>
    <x v="0"/>
    <s v="HEG"/>
    <m/>
    <n v="0"/>
    <m/>
  </r>
  <r>
    <m/>
    <m/>
    <m/>
    <x v="0"/>
    <s v="Praxis Hauswirtschaft"/>
    <x v="0"/>
    <s v="HEI"/>
    <m/>
    <n v="0"/>
    <m/>
  </r>
  <r>
    <m/>
    <m/>
    <m/>
    <x v="0"/>
    <s v="Deutsch"/>
    <x v="0"/>
    <s v="HEL"/>
    <m/>
    <n v="0"/>
    <m/>
  </r>
  <r>
    <m/>
    <m/>
    <m/>
    <x v="0"/>
    <s v="Pädagogik"/>
    <x v="0"/>
    <s v="HEL"/>
    <m/>
    <n v="0"/>
    <m/>
  </r>
  <r>
    <m/>
    <m/>
    <m/>
    <x v="0"/>
    <s v="Wirtschaftswissenschaften"/>
    <x v="0"/>
    <s v="HER"/>
    <m/>
    <n v="0"/>
    <m/>
  </r>
  <r>
    <m/>
    <m/>
    <m/>
    <x v="0"/>
    <s v="Absatz/Marketing"/>
    <x v="0"/>
    <s v="HER"/>
    <m/>
    <n v="0"/>
    <m/>
  </r>
  <r>
    <m/>
    <m/>
    <m/>
    <x v="0"/>
    <s v="Praxis Metalltechnik"/>
    <x v="0"/>
    <s v="HGN"/>
    <m/>
    <n v="0"/>
    <m/>
  </r>
  <r>
    <m/>
    <m/>
    <m/>
    <x v="0"/>
    <s v="Sozialpädagogik"/>
    <x v="0"/>
    <s v="HNN"/>
    <m/>
    <n v="0"/>
    <m/>
  </r>
  <r>
    <m/>
    <m/>
    <m/>
    <x v="0"/>
    <s v="Sonderpädagogik "/>
    <x v="0"/>
    <s v="HNN"/>
    <m/>
    <n v="0"/>
    <m/>
  </r>
  <r>
    <m/>
    <m/>
    <m/>
    <x v="0"/>
    <s v="Englisch"/>
    <x v="0"/>
    <s v="HOR"/>
    <m/>
    <n v="0"/>
    <m/>
  </r>
  <r>
    <m/>
    <m/>
    <m/>
    <x v="0"/>
    <s v="Deutsch"/>
    <x v="0"/>
    <s v="HOR"/>
    <m/>
    <n v="0"/>
    <m/>
  </r>
  <r>
    <m/>
    <m/>
    <m/>
    <x v="0"/>
    <s v="Bautechnik"/>
    <x v="0"/>
    <s v="HOF"/>
    <m/>
    <n v="0"/>
    <m/>
  </r>
  <r>
    <m/>
    <m/>
    <m/>
    <x v="0"/>
    <s v="Politik"/>
    <x v="0"/>
    <s v="HOF"/>
    <m/>
    <n v="0"/>
    <m/>
  </r>
  <r>
    <m/>
    <m/>
    <m/>
    <x v="0"/>
    <s v="Musik"/>
    <x v="0"/>
    <s v="HST"/>
    <m/>
    <n v="0"/>
    <m/>
  </r>
  <r>
    <m/>
    <m/>
    <m/>
    <x v="0"/>
    <s v="Bautechnik"/>
    <x v="0"/>
    <s v="HUK"/>
    <m/>
    <n v="0"/>
    <m/>
  </r>
  <r>
    <m/>
    <m/>
    <m/>
    <x v="0"/>
    <s v="Holztechnik"/>
    <x v="0"/>
    <s v="HUK"/>
    <m/>
    <n v="0"/>
    <m/>
  </r>
  <r>
    <m/>
    <m/>
    <m/>
    <x v="0"/>
    <s v="Erziehungswissenschaften"/>
    <x v="0"/>
    <s v="JAC"/>
    <m/>
    <n v="0"/>
    <m/>
  </r>
  <r>
    <m/>
    <m/>
    <m/>
    <x v="0"/>
    <s v="Englisch"/>
    <x v="0"/>
    <s v="JAC"/>
    <m/>
    <n v="0"/>
    <m/>
  </r>
  <r>
    <m/>
    <m/>
    <m/>
    <x v="0"/>
    <s v="Metalltechnik"/>
    <x v="0"/>
    <s v="JAG"/>
    <m/>
    <n v="0"/>
    <m/>
  </r>
  <r>
    <m/>
    <m/>
    <m/>
    <x v="0"/>
    <s v="Mathematik"/>
    <x v="0"/>
    <s v="JAG"/>
    <m/>
    <n v="0"/>
    <m/>
  </r>
  <r>
    <m/>
    <m/>
    <m/>
    <x v="0"/>
    <s v="Sport"/>
    <x v="0"/>
    <s v="JAG"/>
    <m/>
    <n v="0"/>
    <m/>
  </r>
  <r>
    <m/>
    <m/>
    <m/>
    <x v="0"/>
    <s v="Praxis Elektrotechnik"/>
    <x v="0"/>
    <s v="JAN"/>
    <m/>
    <n v="0"/>
    <m/>
  </r>
  <r>
    <m/>
    <m/>
    <m/>
    <x v="0"/>
    <s v="Metalltechnik"/>
    <x v="0"/>
    <s v="JOE"/>
    <m/>
    <n v="0"/>
    <m/>
  </r>
  <r>
    <m/>
    <m/>
    <m/>
    <x v="0"/>
    <s v="Verfahrenstechnik"/>
    <x v="0"/>
    <s v="JOE"/>
    <m/>
    <n v="0"/>
    <m/>
  </r>
  <r>
    <m/>
    <m/>
    <m/>
    <x v="0"/>
    <s v="Praxis Hauswirtschaft"/>
    <x v="0"/>
    <s v="JOK"/>
    <m/>
    <n v="0"/>
    <m/>
  </r>
  <r>
    <m/>
    <m/>
    <m/>
    <x v="0"/>
    <s v="Ernährungswissenschaft"/>
    <x v="0"/>
    <s v="JUE"/>
    <m/>
    <n v="0"/>
    <m/>
  </r>
  <r>
    <m/>
    <m/>
    <m/>
    <x v="0"/>
    <s v="Chemie"/>
    <x v="0"/>
    <s v="JUE"/>
    <m/>
    <n v="0"/>
    <m/>
  </r>
  <r>
    <m/>
    <m/>
    <m/>
    <x v="0"/>
    <s v="Praxis Gestaltung"/>
    <x v="0"/>
    <s v="KAL"/>
    <m/>
    <n v="0"/>
    <m/>
  </r>
  <r>
    <m/>
    <m/>
    <m/>
    <x v="0"/>
    <s v="Kath. Religion"/>
    <x v="0"/>
    <s v="KLB"/>
    <m/>
    <n v="0"/>
    <m/>
  </r>
  <r>
    <m/>
    <m/>
    <m/>
    <x v="0"/>
    <s v="Politik"/>
    <x v="0"/>
    <s v="KLB"/>
    <m/>
    <n v="0"/>
    <m/>
  </r>
  <r>
    <m/>
    <m/>
    <m/>
    <x v="0"/>
    <s v="Mathematik"/>
    <x v="0"/>
    <s v="KLB"/>
    <m/>
    <n v="0"/>
    <m/>
  </r>
  <r>
    <m/>
    <m/>
    <m/>
    <x v="0"/>
    <s v="Ernährungswissenschaften"/>
    <x v="0"/>
    <s v="KNI"/>
    <m/>
    <n v="0"/>
    <m/>
  </r>
  <r>
    <m/>
    <m/>
    <m/>
    <x v="0"/>
    <s v="Politik"/>
    <x v="0"/>
    <s v="KNI"/>
    <m/>
    <n v="0"/>
    <m/>
  </r>
  <r>
    <m/>
    <m/>
    <m/>
    <x v="0"/>
    <s v="Sport"/>
    <x v="0"/>
    <s v="KOH"/>
    <m/>
    <n v="0"/>
    <m/>
  </r>
  <r>
    <m/>
    <m/>
    <m/>
    <x v="0"/>
    <s v="Sonderpädagogik"/>
    <x v="0"/>
    <s v="KOH"/>
    <m/>
    <n v="0"/>
    <m/>
  </r>
  <r>
    <m/>
    <m/>
    <m/>
    <x v="0"/>
    <s v="Musik"/>
    <x v="0"/>
    <s v="KRA"/>
    <m/>
    <n v="0"/>
    <m/>
  </r>
  <r>
    <m/>
    <m/>
    <m/>
    <x v="0"/>
    <s v="Deutsch"/>
    <x v="0"/>
    <s v="KRH"/>
    <m/>
    <n v="0"/>
    <m/>
  </r>
  <r>
    <m/>
    <m/>
    <m/>
    <x v="0"/>
    <s v="Religion"/>
    <x v="0"/>
    <s v="KRH"/>
    <m/>
    <n v="0"/>
    <m/>
  </r>
  <r>
    <m/>
    <m/>
    <m/>
    <x v="0"/>
    <s v="Bautechnik"/>
    <x v="0"/>
    <s v="KRS"/>
    <m/>
    <n v="0"/>
    <m/>
  </r>
  <r>
    <m/>
    <m/>
    <m/>
    <x v="0"/>
    <s v="Holztechnik"/>
    <x v="0"/>
    <s v="KRS"/>
    <m/>
    <n v="0"/>
    <m/>
  </r>
  <r>
    <m/>
    <m/>
    <m/>
    <x v="0"/>
    <s v="Englisch"/>
    <x v="0"/>
    <s v="KRS"/>
    <m/>
    <n v="0"/>
    <m/>
  </r>
  <r>
    <m/>
    <m/>
    <m/>
    <x v="0"/>
    <s v="Wirtschaftswissenschaften"/>
    <x v="0"/>
    <s v="KUC"/>
    <m/>
    <n v="0"/>
    <m/>
  </r>
  <r>
    <m/>
    <m/>
    <m/>
    <x v="0"/>
    <s v="Politik"/>
    <x v="0"/>
    <s v="KUC"/>
    <m/>
    <n v="0"/>
    <m/>
  </r>
  <r>
    <m/>
    <m/>
    <m/>
    <x v="0"/>
    <s v="Pädagogik"/>
    <x v="0"/>
    <s v="KUL"/>
    <m/>
    <n v="0"/>
    <m/>
  </r>
  <r>
    <m/>
    <m/>
    <m/>
    <x v="0"/>
    <s v="Sport"/>
    <x v="0"/>
    <s v="KUL"/>
    <m/>
    <n v="0"/>
    <m/>
  </r>
  <r>
    <m/>
    <m/>
    <m/>
    <x v="0"/>
    <s v="Biologie"/>
    <x v="0"/>
    <s v="KUM"/>
    <m/>
    <n v="0"/>
    <m/>
  </r>
  <r>
    <m/>
    <m/>
    <m/>
    <x v="0"/>
    <s v="Deutsch"/>
    <x v="0"/>
    <s v="KUM"/>
    <m/>
    <n v="0"/>
    <m/>
  </r>
  <r>
    <m/>
    <m/>
    <m/>
    <x v="0"/>
    <s v="Deutsch"/>
    <x v="0"/>
    <s v="LAH"/>
    <m/>
    <n v="0"/>
    <m/>
  </r>
  <r>
    <m/>
    <m/>
    <m/>
    <x v="0"/>
    <s v="Religion"/>
    <x v="0"/>
    <s v="LAH"/>
    <m/>
    <n v="0"/>
    <m/>
  </r>
  <r>
    <m/>
    <m/>
    <m/>
    <x v="0"/>
    <s v="Bautechnik"/>
    <x v="0"/>
    <s v="LAS"/>
    <m/>
    <n v="0"/>
    <m/>
  </r>
  <r>
    <m/>
    <m/>
    <m/>
    <x v="0"/>
    <s v="Politik"/>
    <x v="0"/>
    <s v="LAS"/>
    <m/>
    <n v="0"/>
    <m/>
  </r>
  <r>
    <m/>
    <m/>
    <m/>
    <x v="0"/>
    <s v="Bautechnik"/>
    <x v="0"/>
    <s v="LAT"/>
    <m/>
    <n v="0"/>
    <m/>
  </r>
  <r>
    <m/>
    <m/>
    <m/>
    <x v="0"/>
    <s v="Holztechnik"/>
    <x v="0"/>
    <s v="LAT"/>
    <m/>
    <n v="0"/>
    <m/>
  </r>
  <r>
    <m/>
    <m/>
    <m/>
    <x v="0"/>
    <s v="Elektrotechnik"/>
    <x v="0"/>
    <s v="LAU"/>
    <m/>
    <n v="0"/>
    <m/>
  </r>
  <r>
    <m/>
    <m/>
    <m/>
    <x v="0"/>
    <s v="Mathematik"/>
    <x v="0"/>
    <s v="LAU"/>
    <m/>
    <n v="0"/>
    <m/>
  </r>
  <r>
    <m/>
    <m/>
    <m/>
    <x v="0"/>
    <s v="Bautechnik"/>
    <x v="0"/>
    <s v="LEH"/>
    <m/>
    <n v="0"/>
    <m/>
  </r>
  <r>
    <m/>
    <m/>
    <m/>
    <x v="0"/>
    <s v="Holztechnik"/>
    <x v="0"/>
    <s v="LEH"/>
    <m/>
    <n v="0"/>
    <m/>
  </r>
  <r>
    <m/>
    <m/>
    <m/>
    <x v="0"/>
    <s v="Kunst"/>
    <x v="0"/>
    <s v="LEN"/>
    <m/>
    <n v="0"/>
    <m/>
  </r>
  <r>
    <m/>
    <m/>
    <m/>
    <x v="0"/>
    <s v="Deutsch"/>
    <x v="0"/>
    <s v="LEN"/>
    <m/>
    <n v="0"/>
    <m/>
  </r>
  <r>
    <m/>
    <m/>
    <m/>
    <x v="0"/>
    <s v="Textiltechnik"/>
    <x v="0"/>
    <s v="MME"/>
    <m/>
    <n v="0"/>
    <m/>
  </r>
  <r>
    <m/>
    <m/>
    <m/>
    <x v="0"/>
    <s v="Englisch"/>
    <x v="0"/>
    <s v="MME"/>
    <m/>
    <n v="0"/>
    <m/>
  </r>
  <r>
    <m/>
    <m/>
    <m/>
    <x v="0"/>
    <s v="Deutsch"/>
    <x v="0"/>
    <s v="MOE"/>
    <m/>
    <n v="0"/>
    <m/>
  </r>
  <r>
    <m/>
    <m/>
    <m/>
    <x v="0"/>
    <s v="Englisch"/>
    <x v="0"/>
    <s v="MOE"/>
    <m/>
    <n v="0"/>
    <m/>
  </r>
  <r>
    <m/>
    <m/>
    <m/>
    <x v="0"/>
    <s v="Elektrotechnik"/>
    <x v="0"/>
    <s v="MOS"/>
    <m/>
    <n v="0"/>
    <m/>
  </r>
  <r>
    <m/>
    <m/>
    <m/>
    <x v="0"/>
    <s v="Energietechnik"/>
    <x v="0"/>
    <s v="MOS"/>
    <m/>
    <n v="0"/>
    <m/>
  </r>
  <r>
    <m/>
    <m/>
    <m/>
    <x v="0"/>
    <s v="Deutsch"/>
    <x v="0"/>
    <s v="MUZ"/>
    <m/>
    <n v="0"/>
    <m/>
  </r>
  <r>
    <m/>
    <m/>
    <m/>
    <x v="0"/>
    <s v="Politik"/>
    <x v="0"/>
    <s v="MUZ"/>
    <m/>
    <n v="0"/>
    <m/>
  </r>
  <r>
    <m/>
    <m/>
    <m/>
    <x v="0"/>
    <s v="Ernährungswissenscahften"/>
    <x v="0"/>
    <s v="NAC"/>
    <m/>
    <n v="0"/>
    <m/>
  </r>
  <r>
    <m/>
    <m/>
    <m/>
    <x v="0"/>
    <s v="Hauswirtschaft"/>
    <x v="0"/>
    <s v="NAC"/>
    <m/>
    <n v="0"/>
    <m/>
  </r>
  <r>
    <m/>
    <m/>
    <m/>
    <x v="0"/>
    <s v="Sozialpädagogik"/>
    <x v="0"/>
    <s v="NEH"/>
    <m/>
    <n v="0"/>
    <m/>
  </r>
  <r>
    <m/>
    <m/>
    <m/>
    <x v="0"/>
    <s v="Mathematik"/>
    <x v="0"/>
    <s v="NEH"/>
    <m/>
    <n v="0"/>
    <m/>
  </r>
  <r>
    <m/>
    <m/>
    <m/>
    <x v="0"/>
    <s v="Bautechnik"/>
    <x v="0"/>
    <s v="NEU"/>
    <m/>
    <n v="0"/>
    <m/>
  </r>
  <r>
    <m/>
    <m/>
    <m/>
    <x v="0"/>
    <s v="Holztechnik"/>
    <x v="0"/>
    <s v="NEU"/>
    <m/>
    <n v="0"/>
    <m/>
  </r>
  <r>
    <m/>
    <m/>
    <m/>
    <x v="0"/>
    <s v="Sozialpädagogik"/>
    <x v="0"/>
    <s v="NN2"/>
    <m/>
    <n v="0"/>
    <m/>
  </r>
  <r>
    <m/>
    <m/>
    <m/>
    <x v="0"/>
    <s v="Psychologie"/>
    <x v="0"/>
    <s v="NN2"/>
    <m/>
    <n v="0"/>
    <m/>
  </r>
  <r>
    <m/>
    <m/>
    <m/>
    <x v="0"/>
    <s v="Bautechnik"/>
    <x v="0"/>
    <s v="NN1"/>
    <m/>
    <n v="0"/>
    <m/>
  </r>
  <r>
    <m/>
    <m/>
    <m/>
    <x v="0"/>
    <s v="Mathematik"/>
    <x v="0"/>
    <s v="NN1"/>
    <m/>
    <n v="0"/>
    <m/>
  </r>
  <r>
    <m/>
    <m/>
    <m/>
    <x v="0"/>
    <s v="Deutsch"/>
    <x v="0"/>
    <s v="NOB"/>
    <m/>
    <n v="0"/>
    <m/>
  </r>
  <r>
    <m/>
    <m/>
    <m/>
    <x v="0"/>
    <s v="Englisch"/>
    <x v="0"/>
    <s v="NOB"/>
    <m/>
    <n v="0"/>
    <m/>
  </r>
  <r>
    <m/>
    <m/>
    <m/>
    <x v="0"/>
    <s v="Sozialpädagogik"/>
    <x v="0"/>
    <s v="NOE"/>
    <m/>
    <n v="0"/>
    <m/>
  </r>
  <r>
    <m/>
    <m/>
    <m/>
    <x v="0"/>
    <s v="Elektrotechnik"/>
    <x v="0"/>
    <s v="NOS"/>
    <m/>
    <n v="0"/>
    <m/>
  </r>
  <r>
    <m/>
    <m/>
    <m/>
    <x v="0"/>
    <s v="Automatisierungstechnik"/>
    <x v="0"/>
    <s v="NOS"/>
    <m/>
    <n v="0"/>
    <m/>
  </r>
  <r>
    <m/>
    <m/>
    <m/>
    <x v="0"/>
    <s v="Ernährungswissenschaft"/>
    <x v="0"/>
    <s v="NOW"/>
    <m/>
    <n v="0"/>
    <m/>
  </r>
  <r>
    <m/>
    <m/>
    <m/>
    <x v="0"/>
    <s v="Politik"/>
    <x v="0"/>
    <s v="NOW"/>
    <m/>
    <n v="0"/>
    <m/>
  </r>
  <r>
    <m/>
    <m/>
    <m/>
    <x v="0"/>
    <s v="Deutsch"/>
    <x v="0"/>
    <s v="OFM"/>
    <m/>
    <n v="0"/>
    <m/>
  </r>
  <r>
    <m/>
    <m/>
    <m/>
    <x v="0"/>
    <s v="Geschichte"/>
    <x v="0"/>
    <s v="OFM"/>
    <m/>
    <n v="0"/>
    <m/>
  </r>
  <r>
    <m/>
    <m/>
    <m/>
    <x v="0"/>
    <s v="Englisch"/>
    <x v="0"/>
    <s v="OPZ"/>
    <m/>
    <n v="0"/>
    <m/>
  </r>
  <r>
    <m/>
    <m/>
    <m/>
    <x v="0"/>
    <s v="Religion"/>
    <x v="0"/>
    <s v="OPZ"/>
    <m/>
    <n v="0"/>
    <m/>
  </r>
  <r>
    <m/>
    <m/>
    <m/>
    <x v="0"/>
    <s v="Praxis Textiltechnik"/>
    <x v="0"/>
    <s v="PEU"/>
    <m/>
    <n v="0"/>
    <m/>
  </r>
  <r>
    <m/>
    <m/>
    <m/>
    <x v="0"/>
    <s v="Biologie"/>
    <x v="0"/>
    <s v="PRI"/>
    <m/>
    <n v="0"/>
    <m/>
  </r>
  <r>
    <m/>
    <m/>
    <m/>
    <x v="0"/>
    <s v="Deutsch"/>
    <x v="0"/>
    <s v="PRI"/>
    <m/>
    <n v="0"/>
    <m/>
  </r>
  <r>
    <m/>
    <m/>
    <m/>
    <x v="0"/>
    <s v="Informatik"/>
    <x v="0"/>
    <s v="QUI"/>
    <m/>
    <n v="0"/>
    <m/>
  </r>
  <r>
    <m/>
    <m/>
    <m/>
    <x v="0"/>
    <s v="Religion"/>
    <x v="0"/>
    <s v="QUI"/>
    <m/>
    <n v="0"/>
    <m/>
  </r>
  <r>
    <m/>
    <m/>
    <m/>
    <x v="0"/>
    <s v="Sport"/>
    <x v="0"/>
    <s v="RAD"/>
    <m/>
    <n v="0"/>
    <m/>
  </r>
  <r>
    <m/>
    <m/>
    <m/>
    <x v="0"/>
    <s v="Sonderpädagogik"/>
    <x v="0"/>
    <s v="RAD"/>
    <m/>
    <n v="0"/>
    <m/>
  </r>
  <r>
    <m/>
    <m/>
    <m/>
    <x v="0"/>
    <s v="Elektrotechnik"/>
    <x v="0"/>
    <s v="RAH"/>
    <m/>
    <n v="0"/>
    <m/>
  </r>
  <r>
    <m/>
    <m/>
    <m/>
    <x v="0"/>
    <s v="Mathematik"/>
    <x v="0"/>
    <s v="RAH"/>
    <m/>
    <n v="0"/>
    <m/>
  </r>
  <r>
    <m/>
    <m/>
    <m/>
    <x v="0"/>
    <s v="Gestaltungstechnik"/>
    <x v="0"/>
    <s v="REC"/>
    <m/>
    <n v="0"/>
    <m/>
  </r>
  <r>
    <m/>
    <m/>
    <m/>
    <x v="0"/>
    <s v="Sport"/>
    <x v="0"/>
    <s v="REC"/>
    <m/>
    <n v="0"/>
    <m/>
  </r>
  <r>
    <m/>
    <m/>
    <m/>
    <x v="0"/>
    <s v="Sozialpädagogik"/>
    <x v="0"/>
    <s v="RIE"/>
    <m/>
    <n v="0"/>
    <m/>
  </r>
  <r>
    <m/>
    <m/>
    <m/>
    <x v="0"/>
    <s v="Psychologie"/>
    <x v="0"/>
    <s v="RIE"/>
    <m/>
    <n v="0"/>
    <m/>
  </r>
  <r>
    <m/>
    <m/>
    <m/>
    <x v="0"/>
    <s v="Pflege/Gesundheit"/>
    <x v="0"/>
    <s v="ROB"/>
    <m/>
    <n v="0"/>
    <m/>
  </r>
  <r>
    <m/>
    <m/>
    <m/>
    <x v="0"/>
    <s v="Biotechnik/Körperpflege"/>
    <x v="0"/>
    <s v="ROC"/>
    <m/>
    <n v="0"/>
    <m/>
  </r>
  <r>
    <m/>
    <m/>
    <m/>
    <x v="0"/>
    <s v="Politik"/>
    <x v="0"/>
    <s v="ROC"/>
    <m/>
    <n v="0"/>
    <m/>
  </r>
  <r>
    <m/>
    <m/>
    <m/>
    <x v="0"/>
    <s v="Sozialpädagogik"/>
    <x v="0"/>
    <s v="SAL"/>
    <m/>
    <n v="0"/>
    <m/>
  </r>
  <r>
    <m/>
    <m/>
    <m/>
    <x v="0"/>
    <s v="Psychologie"/>
    <x v="0"/>
    <s v="SAL"/>
    <m/>
    <n v="0"/>
    <m/>
  </r>
  <r>
    <m/>
    <m/>
    <m/>
    <x v="0"/>
    <s v="Bautechnik"/>
    <x v="0"/>
    <s v="ROD"/>
    <m/>
    <n v="0"/>
    <m/>
  </r>
  <r>
    <m/>
    <m/>
    <m/>
    <x v="0"/>
    <s v="Holztechnik"/>
    <x v="0"/>
    <s v="ROD"/>
    <m/>
    <n v="0"/>
    <m/>
  </r>
  <r>
    <m/>
    <m/>
    <m/>
    <x v="0"/>
    <s v="Biologie"/>
    <x v="0"/>
    <s v="SCE"/>
    <m/>
    <n v="0"/>
    <m/>
  </r>
  <r>
    <m/>
    <m/>
    <m/>
    <x v="0"/>
    <s v="Sonderpädagogik"/>
    <x v="0"/>
    <s v="SCE"/>
    <m/>
    <n v="0"/>
    <m/>
  </r>
  <r>
    <m/>
    <m/>
    <m/>
    <x v="0"/>
    <s v="Gesundheit"/>
    <x v="0"/>
    <s v="SCE"/>
    <m/>
    <n v="0"/>
    <m/>
  </r>
  <r>
    <m/>
    <m/>
    <m/>
    <x v="0"/>
    <s v="Wirtschaftswissenschaften"/>
    <x v="0"/>
    <s v="SCH"/>
    <m/>
    <n v="0"/>
    <m/>
  </r>
  <r>
    <m/>
    <m/>
    <m/>
    <x v="0"/>
    <s v="Politik"/>
    <x v="0"/>
    <s v="SCH"/>
    <m/>
    <n v="0"/>
    <m/>
  </r>
  <r>
    <m/>
    <m/>
    <m/>
    <x v="0"/>
    <s v="Praxis Metalltechnik"/>
    <x v="0"/>
    <s v="SCL"/>
    <m/>
    <n v="0"/>
    <m/>
  </r>
  <r>
    <m/>
    <m/>
    <m/>
    <x v="0"/>
    <s v="Sozialwissenschaften"/>
    <x v="0"/>
    <s v="SCN"/>
    <m/>
    <n v="0"/>
    <m/>
  </r>
  <r>
    <m/>
    <m/>
    <m/>
    <x v="0"/>
    <s v="Deutsch"/>
    <x v="0"/>
    <s v="SCN"/>
    <m/>
    <n v="0"/>
    <m/>
  </r>
  <r>
    <m/>
    <m/>
    <m/>
    <x v="0"/>
    <s v="Deutsch"/>
    <x v="0"/>
    <s v="SCR"/>
    <m/>
    <n v="0"/>
    <m/>
  </r>
  <r>
    <m/>
    <m/>
    <m/>
    <x v="0"/>
    <s v="Englisch"/>
    <x v="0"/>
    <s v="SCR"/>
    <m/>
    <n v="0"/>
    <m/>
  </r>
  <r>
    <m/>
    <m/>
    <m/>
    <x v="0"/>
    <s v="Französisch"/>
    <x v="0"/>
    <s v="SCR"/>
    <m/>
    <n v="0"/>
    <m/>
  </r>
  <r>
    <m/>
    <m/>
    <m/>
    <x v="0"/>
    <s v="Sozialpädagogik"/>
    <x v="0"/>
    <s v="SCR"/>
    <m/>
    <n v="0"/>
    <m/>
  </r>
  <r>
    <m/>
    <m/>
    <m/>
    <x v="0"/>
    <s v="Deutsch"/>
    <x v="0"/>
    <s v="SCU"/>
    <m/>
    <n v="0"/>
    <m/>
  </r>
  <r>
    <m/>
    <m/>
    <m/>
    <x v="0"/>
    <s v="Religion"/>
    <x v="0"/>
    <s v="SCU"/>
    <m/>
    <n v="0"/>
    <m/>
  </r>
  <r>
    <m/>
    <m/>
    <m/>
    <x v="0"/>
    <s v="Metalltechnik"/>
    <x v="0"/>
    <s v="SCZ"/>
    <m/>
    <n v="0"/>
    <m/>
  </r>
  <r>
    <m/>
    <m/>
    <m/>
    <x v="0"/>
    <s v="Sonderpädagogik"/>
    <x v="0"/>
    <s v="SCZ"/>
    <m/>
    <n v="0"/>
    <m/>
  </r>
  <r>
    <m/>
    <m/>
    <m/>
    <x v="0"/>
    <s v="Englisch"/>
    <x v="0"/>
    <s v="SET"/>
    <m/>
    <n v="0"/>
    <m/>
  </r>
  <r>
    <m/>
    <m/>
    <m/>
    <x v="0"/>
    <s v="Französisch"/>
    <x v="0"/>
    <s v="SET"/>
    <m/>
    <n v="0"/>
    <m/>
  </r>
  <r>
    <m/>
    <m/>
    <m/>
    <x v="0"/>
    <s v="Sozialpädagogik"/>
    <x v="0"/>
    <s v="SFB"/>
    <m/>
    <n v="0"/>
    <m/>
  </r>
  <r>
    <m/>
    <m/>
    <m/>
    <x v="0"/>
    <s v="Sonderpädagogik"/>
    <x v="0"/>
    <s v="SFB"/>
    <m/>
    <n v="0"/>
    <m/>
  </r>
  <r>
    <m/>
    <m/>
    <m/>
    <x v="0"/>
    <s v="Kath. Religion"/>
    <x v="0"/>
    <s v="SIM"/>
    <m/>
    <n v="0"/>
    <m/>
  </r>
  <r>
    <m/>
    <m/>
    <m/>
    <x v="0"/>
    <s v="Sport"/>
    <x v="0"/>
    <s v="SIM"/>
    <m/>
    <n v="0"/>
    <m/>
  </r>
  <r>
    <m/>
    <m/>
    <m/>
    <x v="0"/>
    <s v="Deutsch"/>
    <x v="0"/>
    <s v="THL"/>
    <m/>
    <n v="0"/>
    <m/>
  </r>
  <r>
    <m/>
    <m/>
    <m/>
    <x v="0"/>
    <s v="Englisch"/>
    <x v="0"/>
    <s v="THL"/>
    <m/>
    <n v="0"/>
    <m/>
  </r>
  <r>
    <m/>
    <m/>
    <m/>
    <x v="0"/>
    <s v="Biotechnik/Körperpflege"/>
    <x v="0"/>
    <s v="WAM"/>
    <m/>
    <n v="0"/>
    <m/>
  </r>
  <r>
    <m/>
    <m/>
    <m/>
    <x v="0"/>
    <s v="Englisch"/>
    <x v="0"/>
    <s v="WAM"/>
    <m/>
    <n v="0"/>
    <m/>
  </r>
  <r>
    <m/>
    <m/>
    <m/>
    <x v="0"/>
    <s v="Gesundheit"/>
    <x v="0"/>
    <s v="WAM"/>
    <m/>
    <n v="0"/>
    <m/>
  </r>
  <r>
    <m/>
    <m/>
    <m/>
    <x v="0"/>
    <s v="Mathematik"/>
    <x v="0"/>
    <s v="TJI"/>
    <m/>
    <n v="0"/>
    <m/>
  </r>
  <r>
    <m/>
    <m/>
    <m/>
    <x v="0"/>
    <s v="Physik"/>
    <x v="0"/>
    <s v="TJI"/>
    <m/>
    <n v="0"/>
    <m/>
  </r>
  <r>
    <m/>
    <m/>
    <m/>
    <x v="0"/>
    <s v="Metalltechnik"/>
    <x v="0"/>
    <s v="WEP"/>
    <m/>
    <n v="0"/>
    <m/>
  </r>
  <r>
    <m/>
    <m/>
    <m/>
    <x v="0"/>
    <s v="Sport"/>
    <x v="0"/>
    <s v="WEP"/>
    <m/>
    <n v="0"/>
    <m/>
  </r>
  <r>
    <m/>
    <m/>
    <m/>
    <x v="0"/>
    <s v="Förderpädagogik"/>
    <x v="0"/>
    <s v="WIT"/>
    <m/>
    <n v="0"/>
    <m/>
  </r>
  <r>
    <m/>
    <m/>
    <m/>
    <x v="0"/>
    <s v="Religion"/>
    <x v="0"/>
    <s v="WIT"/>
    <m/>
    <n v="0"/>
    <m/>
  </r>
  <r>
    <m/>
    <m/>
    <m/>
    <x v="0"/>
    <s v="Wirtschaftswissenschaften"/>
    <x v="0"/>
    <s v="TRA"/>
    <m/>
    <n v="0"/>
    <m/>
  </r>
  <r>
    <m/>
    <m/>
    <m/>
    <x v="0"/>
    <s v="Politik"/>
    <x v="0"/>
    <s v="TRA"/>
    <m/>
    <n v="0"/>
    <m/>
  </r>
  <r>
    <m/>
    <m/>
    <m/>
    <x v="0"/>
    <s v="Sozialpädagogik"/>
    <x v="0"/>
    <s v="TRA"/>
    <m/>
    <n v="0"/>
    <m/>
  </r>
  <r>
    <m/>
    <m/>
    <m/>
    <x v="0"/>
    <s v="Religion"/>
    <x v="0"/>
    <s v="TRA"/>
    <m/>
    <n v="0"/>
    <m/>
  </r>
  <r>
    <m/>
    <m/>
    <m/>
    <x v="0"/>
    <s v="Sozialpädagogik"/>
    <x v="0"/>
    <s v="VAS"/>
    <m/>
    <n v="0"/>
    <m/>
  </r>
  <r>
    <m/>
    <m/>
    <m/>
    <x v="0"/>
    <s v="Sport"/>
    <x v="0"/>
    <s v="VAS"/>
    <m/>
    <n v="0"/>
    <m/>
  </r>
  <r>
    <m/>
    <m/>
    <m/>
    <x v="0"/>
    <s v="Ernährungswissenschaft"/>
    <x v="0"/>
    <s v="VBE"/>
    <m/>
    <n v="0"/>
    <m/>
  </r>
  <r>
    <m/>
    <m/>
    <m/>
    <x v="0"/>
    <s v="Biologie"/>
    <x v="0"/>
    <s v="VBE"/>
    <m/>
    <n v="0"/>
    <m/>
  </r>
  <r>
    <m/>
    <m/>
    <m/>
    <x v="0"/>
    <s v="Deutsch"/>
    <x v="0"/>
    <s v="VBR"/>
    <m/>
    <n v="0"/>
    <m/>
  </r>
  <r>
    <m/>
    <m/>
    <m/>
    <x v="0"/>
    <s v="Pädagogik"/>
    <x v="0"/>
    <s v="VBR"/>
    <m/>
    <n v="0"/>
    <m/>
  </r>
  <r>
    <m/>
    <m/>
    <m/>
    <x v="0"/>
    <s v="Sonderpädagogik"/>
    <x v="0"/>
    <s v="VBR"/>
    <m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KRS"/>
    <x v="1"/>
    <s v="Bautechnik"/>
    <x v="1"/>
    <s v="BOE"/>
    <s v="DE3"/>
    <n v="2"/>
    <m/>
  </r>
  <r>
    <n v="5"/>
    <m/>
    <s v="KRS"/>
    <x v="1"/>
    <s v="Bautechnik"/>
    <x v="1"/>
    <s v="BOM"/>
    <s v="DE3"/>
    <n v="6"/>
    <m/>
  </r>
  <r>
    <n v="6"/>
    <m/>
    <s v="KRS"/>
    <x v="1"/>
    <s v="Bautechnik"/>
    <x v="1"/>
    <s v="BOM"/>
    <s v="DE3"/>
    <n v="4"/>
    <n v="2"/>
  </r>
  <r>
    <n v="7"/>
    <m/>
    <s v="KRS"/>
    <x v="1"/>
    <s v="Bautechnik"/>
    <x v="1"/>
    <s v="BRA"/>
    <s v="DE3"/>
    <n v="6"/>
    <m/>
  </r>
  <r>
    <n v="8"/>
    <m/>
    <s v="KRS"/>
    <x v="1"/>
    <s v="Bautechnik"/>
    <x v="1"/>
    <s v="HOF"/>
    <s v="DE3"/>
    <n v="6"/>
    <m/>
  </r>
  <r>
    <n v="9"/>
    <m/>
    <s v="KRS"/>
    <x v="1"/>
    <s v="Bautechnik"/>
    <x v="1"/>
    <s v="HOF"/>
    <s v="D12"/>
    <n v="4"/>
    <n v="2"/>
  </r>
  <r>
    <n v="10"/>
    <m/>
    <s v="KRS"/>
    <x v="1"/>
    <s v="Politik"/>
    <x v="2"/>
    <s v="BOE"/>
    <s v="DE3"/>
    <n v="2"/>
    <m/>
  </r>
  <r>
    <n v="11"/>
    <m/>
    <s v="KRS"/>
    <x v="1"/>
    <s v="Politik"/>
    <x v="3"/>
    <s v="BOE"/>
    <s v="DE3"/>
    <n v="2"/>
    <m/>
  </r>
  <r>
    <n v="12"/>
    <m/>
    <s v="KRS"/>
    <x v="1"/>
    <s v="Sport"/>
    <x v="4"/>
    <s v="WEP"/>
    <s v="FE1"/>
    <n v="2"/>
    <m/>
  </r>
  <r>
    <n v="13"/>
    <m/>
    <s v="KRS"/>
    <x v="1"/>
    <s v="Deutsch"/>
    <x v="5"/>
    <s v="MUZ"/>
    <s v="DE3"/>
    <n v="2"/>
    <m/>
  </r>
  <r>
    <n v="14"/>
    <m/>
    <s v="KRS"/>
    <x v="1"/>
    <s v="Religion"/>
    <x v="6"/>
    <s v="?"/>
    <s v="DE3"/>
    <n v="2"/>
    <m/>
  </r>
  <r>
    <n v="22"/>
    <m/>
    <s v="KRS"/>
    <x v="2"/>
    <s v="Bautechnik"/>
    <x v="1"/>
    <s v="HUK"/>
    <s v="DE5"/>
    <n v="2.5"/>
    <m/>
  </r>
  <r>
    <n v="23"/>
    <m/>
    <s v="KRS"/>
    <x v="2"/>
    <s v="Sport"/>
    <x v="4"/>
    <s v="WEP"/>
    <s v="GE2"/>
    <n v="0.41666666666666663"/>
    <m/>
  </r>
  <r>
    <n v="24"/>
    <m/>
    <s v="KRS"/>
    <x v="2"/>
    <s v="Bautechnik"/>
    <x v="1"/>
    <s v="KRS"/>
    <s v="DE5"/>
    <n v="1.6666666666666665"/>
    <m/>
  </r>
  <r>
    <n v="25"/>
    <m/>
    <s v="KRS"/>
    <x v="2"/>
    <s v="Deutsch"/>
    <x v="5"/>
    <s v="MUZ"/>
    <s v="DE5"/>
    <n v="0.83333333333333326"/>
    <m/>
  </r>
  <r>
    <n v="26"/>
    <m/>
    <s v="KRS"/>
    <x v="2"/>
    <s v="Religion"/>
    <x v="6"/>
    <s v="LAH"/>
    <s v="DE5"/>
    <n v="0.83333333333333326"/>
    <m/>
  </r>
  <r>
    <n v="27"/>
    <m/>
    <s v="KRS"/>
    <x v="2"/>
    <s v="Bautechnik"/>
    <x v="1"/>
    <s v="WIL"/>
    <s v="DE5"/>
    <n v="2.5"/>
    <m/>
  </r>
  <r>
    <n v="28"/>
    <m/>
    <s v="KRS"/>
    <x v="2"/>
    <s v="Bautechnik"/>
    <x v="1"/>
    <s v="?"/>
    <s v="DE5"/>
    <n v="2.5"/>
    <m/>
  </r>
  <r>
    <n v="29"/>
    <m/>
    <s v="KRS"/>
    <x v="2"/>
    <s v="Bautechnik"/>
    <x v="1"/>
    <s v="LAT"/>
    <s v="DE5"/>
    <n v="0.83333333333333326"/>
    <m/>
  </r>
  <r>
    <n v="30"/>
    <m/>
    <s v="KRS"/>
    <x v="2"/>
    <s v="Politik"/>
    <x v="3"/>
    <s v="MUZ"/>
    <s v="DE5"/>
    <n v="0.83333333333333326"/>
    <m/>
  </r>
  <r>
    <n v="31"/>
    <m/>
    <s v="KRS"/>
    <x v="2"/>
    <s v="Politik"/>
    <x v="2"/>
    <s v="GAT"/>
    <s v="DE5"/>
    <n v="0.83333333333333326"/>
    <m/>
  </r>
  <r>
    <n v="33"/>
    <m/>
    <s v="KRS"/>
    <x v="3"/>
    <s v="Bautechnik"/>
    <x v="1"/>
    <s v="HUK"/>
    <s v="…"/>
    <n v="2.5"/>
    <m/>
  </r>
  <r>
    <n v="34"/>
    <m/>
    <s v="KRS"/>
    <x v="3"/>
    <s v="Sport"/>
    <x v="4"/>
    <s v="WEP"/>
    <s v="GE2"/>
    <n v="0.41666666666666663"/>
    <m/>
  </r>
  <r>
    <n v="35"/>
    <m/>
    <s v="KRS"/>
    <x v="3"/>
    <s v="Bautechnik"/>
    <x v="1"/>
    <s v="KRS"/>
    <s v="…"/>
    <n v="1.6666666666666665"/>
    <m/>
  </r>
  <r>
    <n v="36"/>
    <m/>
    <s v="KRS"/>
    <x v="3"/>
    <s v="Deutsch"/>
    <x v="5"/>
    <s v="MUZ"/>
    <s v="…"/>
    <n v="0.83333333333333326"/>
    <m/>
  </r>
  <r>
    <n v="37"/>
    <m/>
    <s v="KRS"/>
    <x v="3"/>
    <s v="Religion"/>
    <x v="6"/>
    <s v="LAH"/>
    <s v="…"/>
    <n v="0.83333333333333326"/>
    <m/>
  </r>
  <r>
    <n v="38"/>
    <m/>
    <s v="KRS"/>
    <x v="3"/>
    <s v="Bautechnik"/>
    <x v="1"/>
    <s v="WIL"/>
    <s v="…"/>
    <n v="2.5"/>
    <m/>
  </r>
  <r>
    <n v="39"/>
    <m/>
    <s v="KRS"/>
    <x v="3"/>
    <s v="Bautechnik"/>
    <x v="1"/>
    <s v="?"/>
    <s v="…"/>
    <n v="2.5"/>
    <m/>
  </r>
  <r>
    <n v="40"/>
    <m/>
    <s v="KRS"/>
    <x v="3"/>
    <s v="Bautechnik"/>
    <x v="1"/>
    <s v="LAT"/>
    <s v="…"/>
    <n v="0.83333333333333326"/>
    <m/>
  </r>
  <r>
    <n v="41"/>
    <m/>
    <s v="KRS"/>
    <x v="3"/>
    <s v="Politik"/>
    <x v="3"/>
    <s v="MUZ"/>
    <s v="…"/>
    <n v="0.83333333333333326"/>
    <m/>
  </r>
  <r>
    <n v="42"/>
    <m/>
    <s v="KRS"/>
    <x v="3"/>
    <s v="Politik"/>
    <x v="2"/>
    <s v="GAT"/>
    <s v="…"/>
    <n v="0.83333333333333326"/>
    <m/>
  </r>
  <r>
    <n v="44"/>
    <m/>
    <s v="KRS"/>
    <x v="4"/>
    <s v="Bautechnik"/>
    <x v="1"/>
    <s v="HUK"/>
    <s v="DE5"/>
    <n v="2.1666666666666665"/>
    <m/>
  </r>
  <r>
    <n v="45"/>
    <m/>
    <s v="KRS"/>
    <x v="4"/>
    <s v="Sport"/>
    <x v="4"/>
    <s v="WEP"/>
    <s v="GE2"/>
    <n v="0.3611111111111111"/>
    <m/>
  </r>
  <r>
    <n v="46"/>
    <m/>
    <s v="KRS"/>
    <x v="4"/>
    <s v="Bautechnik"/>
    <x v="1"/>
    <s v="KRS"/>
    <s v="DE5"/>
    <n v="1.4444444444444444"/>
    <m/>
  </r>
  <r>
    <n v="47"/>
    <m/>
    <s v="KRS"/>
    <x v="4"/>
    <s v="Deutsch"/>
    <x v="5"/>
    <s v="MUZ"/>
    <s v="DE5"/>
    <n v="0.72222222222222221"/>
    <m/>
  </r>
  <r>
    <n v="48"/>
    <m/>
    <s v="KRS"/>
    <x v="4"/>
    <s v="Religion"/>
    <x v="6"/>
    <s v="LAH"/>
    <s v="DE5"/>
    <n v="0.72222222222222221"/>
    <m/>
  </r>
  <r>
    <n v="49"/>
    <m/>
    <s v="KRS"/>
    <x v="4"/>
    <s v="Bautechnik"/>
    <x v="1"/>
    <s v="?"/>
    <s v="DE5"/>
    <n v="2.1666666666666665"/>
    <m/>
  </r>
  <r>
    <n v="50"/>
    <m/>
    <s v="KRS"/>
    <x v="4"/>
    <s v="Bautechnik"/>
    <x v="1"/>
    <s v="WIL"/>
    <s v="DE5"/>
    <n v="2.1666666666666665"/>
    <m/>
  </r>
  <r>
    <n v="51"/>
    <m/>
    <s v="KRS"/>
    <x v="4"/>
    <s v="Bautechnik"/>
    <x v="1"/>
    <s v="LAT"/>
    <s v="DE5"/>
    <n v="0.72222222222222221"/>
    <m/>
  </r>
  <r>
    <n v="52"/>
    <m/>
    <s v="KRS"/>
    <x v="4"/>
    <s v="Politik"/>
    <x v="3"/>
    <s v="MUZ"/>
    <s v="DE5"/>
    <n v="0.72222222222222221"/>
    <m/>
  </r>
  <r>
    <n v="53"/>
    <m/>
    <s v="KRS"/>
    <x v="4"/>
    <s v="Politik"/>
    <x v="2"/>
    <s v="GAT"/>
    <s v="DE5"/>
    <n v="0.72222222222222221"/>
    <m/>
  </r>
  <r>
    <n v="55"/>
    <m/>
    <s v="KRS"/>
    <x v="5"/>
    <s v="Bautechnik"/>
    <x v="1"/>
    <s v="HUK"/>
    <s v="…"/>
    <n v="2.1666666666666665"/>
    <m/>
  </r>
  <r>
    <n v="56"/>
    <m/>
    <s v="KRS"/>
    <x v="5"/>
    <s v="Sport"/>
    <x v="4"/>
    <s v="WEP"/>
    <s v="GE2"/>
    <n v="0.3611111111111111"/>
    <m/>
  </r>
  <r>
    <n v="57"/>
    <m/>
    <s v="KRS"/>
    <x v="5"/>
    <s v="Bautechnik"/>
    <x v="1"/>
    <s v="KRS"/>
    <s v="…"/>
    <n v="1.4444444444444444"/>
    <m/>
  </r>
  <r>
    <n v="58"/>
    <m/>
    <s v="KRS"/>
    <x v="5"/>
    <s v="Deutsch"/>
    <x v="5"/>
    <s v="MUZ"/>
    <s v="…"/>
    <n v="0.72222222222222221"/>
    <m/>
  </r>
  <r>
    <n v="59"/>
    <m/>
    <s v="KRS"/>
    <x v="5"/>
    <s v="Religion"/>
    <x v="6"/>
    <s v="LAH"/>
    <s v="…"/>
    <n v="0.72222222222222221"/>
    <m/>
  </r>
  <r>
    <n v="60"/>
    <m/>
    <s v="KRS"/>
    <x v="5"/>
    <s v="Bautechnik"/>
    <x v="1"/>
    <s v="?"/>
    <s v="DE5"/>
    <n v="2.1666666666666665"/>
    <m/>
  </r>
  <r>
    <n v="61"/>
    <m/>
    <s v="KRS"/>
    <x v="5"/>
    <s v="Bautechnik"/>
    <x v="1"/>
    <s v="WIL"/>
    <s v="…"/>
    <n v="2.1666666666666665"/>
    <m/>
  </r>
  <r>
    <n v="62"/>
    <m/>
    <s v="KRS"/>
    <x v="5"/>
    <s v="Bautechnik"/>
    <x v="1"/>
    <s v="LAT"/>
    <s v="…"/>
    <n v="0.72222222222222221"/>
    <m/>
  </r>
  <r>
    <n v="63"/>
    <m/>
    <s v="KRS"/>
    <x v="5"/>
    <s v="Politik"/>
    <x v="3"/>
    <s v="MUZ"/>
    <s v="…"/>
    <n v="0.72222222222222221"/>
    <m/>
  </r>
  <r>
    <n v="64"/>
    <m/>
    <s v="KRS"/>
    <x v="5"/>
    <s v="Politik"/>
    <x v="2"/>
    <s v="GAT"/>
    <s v="…"/>
    <n v="0.72222222222222221"/>
    <m/>
  </r>
  <r>
    <n v="66"/>
    <m/>
    <s v="KRS"/>
    <x v="6"/>
    <s v="Bautechnik"/>
    <x v="1"/>
    <s v="HUK"/>
    <s v="DE5"/>
    <n v="0.66666666666666663"/>
    <n v="2"/>
  </r>
  <r>
    <n v="67"/>
    <m/>
    <s v="KRS"/>
    <x v="6"/>
    <s v="Bautechnik"/>
    <x v="1"/>
    <s v="HUK"/>
    <s v="DE5"/>
    <n v="1.3333333333333333"/>
    <m/>
  </r>
  <r>
    <n v="68"/>
    <m/>
    <s v="KRS"/>
    <x v="6"/>
    <s v="Sport"/>
    <x v="4"/>
    <s v="WEP"/>
    <s v="GE2"/>
    <n v="0.66666666666666663"/>
    <m/>
  </r>
  <r>
    <n v="69"/>
    <m/>
    <s v="KRS"/>
    <x v="6"/>
    <s v="Bautechnik"/>
    <x v="1"/>
    <s v="KRS"/>
    <s v="DK1"/>
    <n v="0.66666666666666663"/>
    <n v="2"/>
  </r>
  <r>
    <n v="70"/>
    <m/>
    <s v="KRS"/>
    <x v="6"/>
    <s v="Bautechnik"/>
    <x v="1"/>
    <s v="KRS"/>
    <s v="DE5"/>
    <n v="1.3333333333333333"/>
    <m/>
  </r>
  <r>
    <n v="71"/>
    <m/>
    <s v="KRS"/>
    <x v="6"/>
    <s v="Bautechnik"/>
    <x v="1"/>
    <s v="KRS"/>
    <s v="DK1"/>
    <n v="0.66666666666666663"/>
    <n v="2"/>
  </r>
  <r>
    <n v="72"/>
    <m/>
    <s v="KRS"/>
    <x v="6"/>
    <s v="Deutsch"/>
    <x v="5"/>
    <s v="MUZ"/>
    <s v="DE5"/>
    <n v="0.66666666666666663"/>
    <m/>
  </r>
  <r>
    <n v="73"/>
    <m/>
    <s v="KRS"/>
    <x v="6"/>
    <s v="Religion"/>
    <x v="6"/>
    <s v="LAH"/>
    <s v="DE5"/>
    <n v="0.66666666666666663"/>
    <m/>
  </r>
  <r>
    <n v="74"/>
    <m/>
    <s v="KRS"/>
    <x v="6"/>
    <s v="Bautechnik"/>
    <x v="1"/>
    <s v="WIL"/>
    <s v="DE5"/>
    <n v="0.66666666666666663"/>
    <n v="2"/>
  </r>
  <r>
    <n v="75"/>
    <m/>
    <s v="KRS"/>
    <x v="6"/>
    <s v="Bautechnik"/>
    <x v="1"/>
    <s v="WIL"/>
    <s v="DE5"/>
    <n v="1.3333333333333333"/>
    <m/>
  </r>
  <r>
    <n v="76"/>
    <m/>
    <s v="KRS"/>
    <x v="6"/>
    <s v="Bautechnik"/>
    <x v="1"/>
    <s v="?"/>
    <s v="DE5"/>
    <n v="1.3333333333333333"/>
    <m/>
  </r>
  <r>
    <n v="77"/>
    <m/>
    <s v="KRS"/>
    <x v="6"/>
    <s v="Bautechnik"/>
    <x v="1"/>
    <s v="?"/>
    <s v="DE5"/>
    <n v="0.66666666666666663"/>
    <n v="2"/>
  </r>
  <r>
    <n v="78"/>
    <m/>
    <s v="KRS"/>
    <x v="6"/>
    <s v="Bautechnik"/>
    <x v="1"/>
    <s v="LAT"/>
    <s v="DK1"/>
    <n v="0.66666666666666663"/>
    <n v="2"/>
  </r>
  <r>
    <n v="79"/>
    <m/>
    <s v="KRS"/>
    <x v="6"/>
    <s v="Politik"/>
    <x v="3"/>
    <s v="MUZ"/>
    <s v="DE5"/>
    <n v="0.66666666666666663"/>
    <m/>
  </r>
  <r>
    <n v="80"/>
    <m/>
    <s v="KRS"/>
    <x v="6"/>
    <s v="Politik"/>
    <x v="2"/>
    <s v="GAT"/>
    <s v="DE5"/>
    <n v="0.66666666666666663"/>
    <m/>
  </r>
  <r>
    <n v="83"/>
    <m/>
    <s v="KRS"/>
    <x v="7"/>
    <s v="Englisch"/>
    <x v="7"/>
    <s v="MOE"/>
    <s v="DE1"/>
    <n v="1"/>
    <m/>
  </r>
  <r>
    <n v="84"/>
    <m/>
    <s v="KRS"/>
    <x v="7"/>
    <s v="Politik"/>
    <x v="2"/>
    <s v="BOM"/>
    <s v="DE1"/>
    <n v="1"/>
    <m/>
  </r>
  <r>
    <n v="85"/>
    <m/>
    <s v="KRS"/>
    <x v="7"/>
    <s v="Politik"/>
    <x v="3"/>
    <s v="BOM"/>
    <s v="DE1"/>
    <n v="1"/>
    <m/>
  </r>
  <r>
    <n v="86"/>
    <m/>
    <s v="KRS"/>
    <x v="7"/>
    <s v="Bautechnik"/>
    <x v="1"/>
    <s v="ROD"/>
    <s v="DE1"/>
    <n v="4"/>
    <m/>
  </r>
  <r>
    <n v="87"/>
    <m/>
    <s v="KRS"/>
    <x v="7"/>
    <s v="Bautechnik"/>
    <x v="1"/>
    <s v="BRA"/>
    <s v="DE1"/>
    <n v="2"/>
    <m/>
  </r>
  <r>
    <n v="88"/>
    <m/>
    <s v="KRS"/>
    <x v="7"/>
    <s v="Deutsch"/>
    <x v="5"/>
    <s v="ENG"/>
    <s v="DE1"/>
    <n v="1"/>
    <m/>
  </r>
  <r>
    <n v="89"/>
    <m/>
    <s v="KRS"/>
    <x v="7"/>
    <s v="Sport"/>
    <x v="4"/>
    <s v="BRN"/>
    <s v="FE1"/>
    <n v="1"/>
    <m/>
  </r>
  <r>
    <n v="90"/>
    <m/>
    <s v="KRS"/>
    <x v="7"/>
    <s v="Religion"/>
    <x v="8"/>
    <s v="KRH"/>
    <s v="DE1"/>
    <n v="1"/>
    <m/>
  </r>
  <r>
    <n v="92"/>
    <m/>
    <s v="KRS"/>
    <x v="8"/>
    <s v="Bautechnik"/>
    <x v="1"/>
    <s v="WIL"/>
    <s v="DE1"/>
    <n v="2"/>
    <n v="2"/>
  </r>
  <r>
    <n v="93"/>
    <m/>
    <s v="KRS"/>
    <x v="8"/>
    <s v="Bautechnik"/>
    <x v="1"/>
    <s v="ENG"/>
    <s v="DE1"/>
    <n v="2"/>
    <n v="2"/>
  </r>
  <r>
    <n v="94"/>
    <m/>
    <s v="KRS"/>
    <x v="8"/>
    <s v="Bautechnik"/>
    <x v="1"/>
    <s v="WIL"/>
    <s v="DE1"/>
    <n v="2"/>
    <m/>
  </r>
  <r>
    <n v="95"/>
    <m/>
    <s v="KRS"/>
    <x v="8"/>
    <s v="Bautechnik"/>
    <x v="1"/>
    <s v="ENG"/>
    <s v="DE1"/>
    <n v="2"/>
    <m/>
  </r>
  <r>
    <n v="96"/>
    <m/>
    <s v="KRS"/>
    <x v="8"/>
    <s v="Politik"/>
    <x v="2"/>
    <s v="BOM"/>
    <s v="DE1"/>
    <n v="1"/>
    <m/>
  </r>
  <r>
    <n v="97"/>
    <m/>
    <s v="KRS"/>
    <x v="8"/>
    <s v="Politik"/>
    <x v="3"/>
    <s v="BOM"/>
    <s v="DE1"/>
    <n v="1"/>
    <m/>
  </r>
  <r>
    <n v="98"/>
    <m/>
    <s v="KRS"/>
    <x v="8"/>
    <s v="Bautechnik"/>
    <x v="1"/>
    <s v="WIL"/>
    <s v="DE1"/>
    <n v="4"/>
    <n v="2"/>
  </r>
  <r>
    <n v="99"/>
    <m/>
    <s v="KRS"/>
    <x v="8"/>
    <s v="Bautechnik"/>
    <x v="1"/>
    <s v="BOM"/>
    <s v="DE1"/>
    <n v="4"/>
    <n v="2"/>
  </r>
  <r>
    <n v="101"/>
    <m/>
    <s v="KRS"/>
    <x v="9"/>
    <s v="Bautechnik"/>
    <x v="1"/>
    <s v="BRA"/>
    <s v="DE1"/>
    <n v="4"/>
    <m/>
  </r>
  <r>
    <n v="102"/>
    <m/>
    <s v="KRS"/>
    <x v="9"/>
    <s v="Bautechnik"/>
    <x v="1"/>
    <s v="ROD"/>
    <s v="DE1"/>
    <n v="2"/>
    <m/>
  </r>
  <r>
    <n v="103"/>
    <m/>
    <s v="KRS"/>
    <x v="9"/>
    <s v="Deutsch"/>
    <x v="5"/>
    <s v="ENG"/>
    <s v="DE1"/>
    <n v="1"/>
    <m/>
  </r>
  <r>
    <n v="104"/>
    <m/>
    <s v="KRS"/>
    <x v="9"/>
    <s v="Politik"/>
    <x v="2"/>
    <s v="BOM"/>
    <s v="DE1"/>
    <n v="1"/>
    <m/>
  </r>
  <r>
    <n v="105"/>
    <m/>
    <s v="KRS"/>
    <x v="9"/>
    <s v="Politik"/>
    <x v="3"/>
    <s v="BOM"/>
    <s v="DE1"/>
    <n v="1"/>
    <m/>
  </r>
  <r>
    <n v="106"/>
    <m/>
    <s v="KRS"/>
    <x v="9"/>
    <s v="Religion"/>
    <x v="8"/>
    <s v="KRH"/>
    <s v="DE1"/>
    <n v="1"/>
    <m/>
  </r>
  <r>
    <n v="107"/>
    <m/>
    <s v="KRS"/>
    <x v="9"/>
    <s v="Sport"/>
    <x v="4"/>
    <s v="BRN"/>
    <s v="GE1"/>
    <n v="1"/>
    <m/>
  </r>
  <r>
    <n v="110"/>
    <m/>
    <s v="KRS"/>
    <x v="10"/>
    <s v="Holztechnik"/>
    <x v="9"/>
    <s v="BOM"/>
    <s v="DE4"/>
    <n v="4"/>
    <m/>
  </r>
  <r>
    <n v="111"/>
    <m/>
    <s v="KRS"/>
    <x v="10"/>
    <s v="Praxis Holztechnik"/>
    <x v="9"/>
    <s v="PLO"/>
    <s v="EE1"/>
    <n v="4"/>
    <n v="2"/>
  </r>
  <r>
    <n v="112"/>
    <m/>
    <s v="KRS"/>
    <x v="10"/>
    <s v="Englisch"/>
    <x v="7"/>
    <s v="HOR"/>
    <s v="DE4"/>
    <n v="2"/>
    <m/>
  </r>
  <r>
    <n v="113"/>
    <m/>
    <s v="KRS"/>
    <x v="10"/>
    <s v="Holztechnik"/>
    <x v="9"/>
    <s v="KRS"/>
    <s v="DE4"/>
    <n v="2"/>
    <m/>
  </r>
  <r>
    <n v="114"/>
    <m/>
    <s v="KRS"/>
    <x v="10"/>
    <s v="Informationstechnik"/>
    <x v="10"/>
    <s v="KRS"/>
    <s v="D12"/>
    <n v="4"/>
    <m/>
  </r>
  <r>
    <n v="115"/>
    <m/>
    <s v="KRS"/>
    <x v="10"/>
    <s v="Holztechnik"/>
    <x v="9"/>
    <s v="ROD"/>
    <s v="DE4"/>
    <n v="8"/>
    <m/>
  </r>
  <r>
    <n v="116"/>
    <m/>
    <s v="KRS"/>
    <x v="10"/>
    <s v="Holztechnik"/>
    <x v="9"/>
    <s v="ROD"/>
    <s v="D12"/>
    <n v="4"/>
    <n v="2"/>
  </r>
  <r>
    <n v="117"/>
    <m/>
    <s v="KRS"/>
    <x v="10"/>
    <s v="Politik"/>
    <x v="3"/>
    <s v="ROC"/>
    <s v="DE4"/>
    <n v="2"/>
    <m/>
  </r>
  <r>
    <n v="118"/>
    <m/>
    <s v="KRS"/>
    <x v="10"/>
    <s v="Politik"/>
    <x v="2"/>
    <s v="ROC"/>
    <s v="DE4"/>
    <n v="2"/>
    <m/>
  </r>
  <r>
    <n v="119"/>
    <m/>
    <s v="KRS"/>
    <x v="10"/>
    <s v="Sport"/>
    <x v="4"/>
    <s v="BRN"/>
    <s v="DE4"/>
    <n v="2"/>
    <m/>
  </r>
  <r>
    <n v="120"/>
    <m/>
    <s v="KRS"/>
    <x v="10"/>
    <s v="Deutsch"/>
    <x v="5"/>
    <s v="HOR"/>
    <s v="DE4"/>
    <n v="2"/>
    <m/>
  </r>
  <r>
    <n v="121"/>
    <m/>
    <s v="KRS"/>
    <x v="10"/>
    <s v="Religion"/>
    <x v="8"/>
    <s v="GAT"/>
    <s v="DE4"/>
    <n v="2"/>
    <m/>
  </r>
  <r>
    <n v="124"/>
    <m/>
    <s v="KRS"/>
    <x v="11"/>
    <s v="Bautechnik"/>
    <x v="11"/>
    <s v="HOF"/>
    <s v="D15"/>
    <n v="2"/>
    <m/>
  </r>
  <r>
    <n v="125"/>
    <m/>
    <s v="KRS"/>
    <x v="11"/>
    <s v="Bautechnik"/>
    <x v="11"/>
    <s v="BOE"/>
    <s v="D15"/>
    <n v="2"/>
    <n v="2"/>
  </r>
  <r>
    <n v="126"/>
    <m/>
    <s v="KRS"/>
    <x v="11"/>
    <s v="Bautechnik"/>
    <x v="11"/>
    <s v="BOE"/>
    <s v="D14"/>
    <n v="1"/>
    <m/>
  </r>
  <r>
    <n v="127"/>
    <m/>
    <s v="KRS"/>
    <x v="11"/>
    <s v="Bautechnik"/>
    <x v="11"/>
    <s v="NEU"/>
    <s v="D15"/>
    <n v="2"/>
    <m/>
  </r>
  <r>
    <n v="128"/>
    <m/>
    <s v="KRS"/>
    <x v="11"/>
    <s v="Bautechnik"/>
    <x v="11"/>
    <s v="NEU"/>
    <s v="D15"/>
    <n v="2"/>
    <n v="2"/>
  </r>
  <r>
    <n v="129"/>
    <m/>
    <s v="KRS"/>
    <x v="11"/>
    <s v="Politik"/>
    <x v="2"/>
    <s v="KNI"/>
    <s v="D15"/>
    <n v="1"/>
    <m/>
  </r>
  <r>
    <n v="130"/>
    <m/>
    <s v="KRS"/>
    <x v="11"/>
    <s v="Politik"/>
    <x v="3"/>
    <s v="KNI"/>
    <s v="D15"/>
    <n v="1"/>
    <m/>
  </r>
  <r>
    <n v="131"/>
    <m/>
    <s v="KRS"/>
    <x v="11"/>
    <s v="Sport"/>
    <x v="4"/>
    <s v="SIM"/>
    <s v="D15"/>
    <n v="1"/>
    <m/>
  </r>
  <r>
    <n v="132"/>
    <m/>
    <s v="KRS"/>
    <x v="11"/>
    <s v="Deutsch"/>
    <x v="5"/>
    <s v="MUZ"/>
    <s v="D15"/>
    <n v="1"/>
    <m/>
  </r>
  <r>
    <n v="133"/>
    <m/>
    <s v="KRS"/>
    <x v="11"/>
    <s v="Religion"/>
    <x v="8"/>
    <s v="GAT"/>
    <s v="D15"/>
    <n v="1"/>
    <m/>
  </r>
  <r>
    <n v="135"/>
    <m/>
    <s v="KRS"/>
    <x v="12"/>
    <s v="Bautechnik"/>
    <x v="11"/>
    <s v="NEU"/>
    <s v="D15"/>
    <n v="2"/>
    <m/>
  </r>
  <r>
    <n v="136"/>
    <m/>
    <s v="KRS"/>
    <x v="12"/>
    <s v="Bautechnik"/>
    <x v="11"/>
    <s v="BOE"/>
    <s v="D15"/>
    <n v="2"/>
    <m/>
  </r>
  <r>
    <n v="137"/>
    <m/>
    <s v="KRS"/>
    <x v="12"/>
    <s v="Bautechnik"/>
    <x v="11"/>
    <s v="HOF"/>
    <s v="D14"/>
    <n v="2"/>
    <m/>
  </r>
  <r>
    <n v="138"/>
    <m/>
    <s v="KRS"/>
    <x v="12"/>
    <s v="Politik"/>
    <x v="3"/>
    <s v="BOE"/>
    <s v="D15"/>
    <n v="1"/>
    <m/>
  </r>
  <r>
    <n v="139"/>
    <m/>
    <s v="KRS"/>
    <x v="12"/>
    <s v="Politik"/>
    <x v="2"/>
    <s v="BOE"/>
    <s v="D15"/>
    <n v="1"/>
    <m/>
  </r>
  <r>
    <n v="141"/>
    <m/>
    <s v="KRS"/>
    <x v="13"/>
    <s v="Bautechnik"/>
    <x v="11"/>
    <s v="HOF"/>
    <s v="D14"/>
    <n v="2"/>
    <n v="2"/>
  </r>
  <r>
    <n v="142"/>
    <m/>
    <s v="KRS"/>
    <x v="13"/>
    <s v="Bautechnik"/>
    <x v="11"/>
    <s v="NEU"/>
    <s v="D15"/>
    <n v="2"/>
    <m/>
  </r>
  <r>
    <n v="143"/>
    <m/>
    <s v="KRS"/>
    <x v="13"/>
    <s v="Bautechnik"/>
    <x v="11"/>
    <s v="NEU"/>
    <s v="D14"/>
    <n v="2"/>
    <m/>
  </r>
  <r>
    <n v="144"/>
    <m/>
    <s v="KRS"/>
    <x v="13"/>
    <s v="Bautechnik"/>
    <x v="11"/>
    <s v="BOE"/>
    <s v="D15"/>
    <n v="2"/>
    <n v="2"/>
  </r>
  <r>
    <n v="145"/>
    <m/>
    <s v="KRS"/>
    <x v="13"/>
    <s v="Bautechnik"/>
    <x v="3"/>
    <s v="HOF"/>
    <s v="D15"/>
    <n v="1"/>
    <m/>
  </r>
  <r>
    <n v="146"/>
    <m/>
    <s v="KRS"/>
    <x v="13"/>
    <s v="Bautechnik"/>
    <x v="2"/>
    <s v="HOF"/>
    <s v="D15"/>
    <n v="1"/>
    <m/>
  </r>
  <r>
    <n v="147"/>
    <m/>
    <s v="KRS"/>
    <x v="13"/>
    <s v="Bautechnik"/>
    <x v="11"/>
    <s v="BOE"/>
    <s v="D14"/>
    <n v="1"/>
    <m/>
  </r>
  <r>
    <n v="148"/>
    <m/>
    <s v="KRS"/>
    <x v="13"/>
    <s v="Deutsch"/>
    <x v="5"/>
    <s v="MUZ"/>
    <s v="D15"/>
    <n v="1"/>
    <m/>
  </r>
  <r>
    <n v="149"/>
    <m/>
    <s v="KRS"/>
    <x v="13"/>
    <s v="Religion"/>
    <x v="8"/>
    <s v="GAT"/>
    <s v="D15"/>
    <n v="1"/>
    <m/>
  </r>
  <r>
    <n v="150"/>
    <m/>
    <s v="KRS"/>
    <x v="13"/>
    <s v="Sport"/>
    <x v="4"/>
    <s v="SIM"/>
    <s v="D15"/>
    <n v="1"/>
    <m/>
  </r>
  <r>
    <n v="153"/>
    <m/>
    <s v="KRS"/>
    <x v="14"/>
    <s v="Metalltechnik"/>
    <x v="12"/>
    <s v="JOE"/>
    <s v="D14"/>
    <n v="2"/>
    <m/>
  </r>
  <r>
    <n v="154"/>
    <m/>
    <s v="KRS"/>
    <x v="14"/>
    <s v="Metalltechnik"/>
    <x v="12"/>
    <s v="DID"/>
    <s v="D14"/>
    <n v="1"/>
    <m/>
  </r>
  <r>
    <n v="155"/>
    <m/>
    <s v="KRS"/>
    <x v="14"/>
    <s v="Politik"/>
    <x v="2"/>
    <s v="KUC"/>
    <s v="D14"/>
    <n v="0.5"/>
    <m/>
  </r>
  <r>
    <n v="156"/>
    <m/>
    <s v="KRS"/>
    <x v="14"/>
    <s v="Politik"/>
    <x v="3"/>
    <s v="KUC"/>
    <s v="D14"/>
    <n v="0.5"/>
    <m/>
  </r>
  <r>
    <n v="158"/>
    <m/>
    <s v="KRS"/>
    <x v="15"/>
    <s v="Metalltechnik"/>
    <x v="12"/>
    <s v="JOE"/>
    <s v="D14"/>
    <n v="2"/>
    <m/>
  </r>
  <r>
    <n v="159"/>
    <m/>
    <s v="KRS"/>
    <x v="15"/>
    <s v="Metalltechnik"/>
    <x v="12"/>
    <s v="DID"/>
    <s v="D14"/>
    <n v="1"/>
    <m/>
  </r>
  <r>
    <n v="160"/>
    <m/>
    <s v="KRS"/>
    <x v="15"/>
    <s v="Politik"/>
    <x v="2"/>
    <s v="MUZ"/>
    <s v="D14"/>
    <n v="0.5"/>
    <m/>
  </r>
  <r>
    <n v="161"/>
    <m/>
    <s v="KRS"/>
    <x v="15"/>
    <s v="Politik"/>
    <x v="3"/>
    <s v="MUZ"/>
    <s v="D14"/>
    <n v="0.5"/>
    <m/>
  </r>
  <r>
    <n v="163"/>
    <m/>
    <s v="KRS"/>
    <x v="16"/>
    <s v="Englisch"/>
    <x v="7"/>
    <s v="NOB"/>
    <s v="D16"/>
    <n v="2"/>
    <m/>
  </r>
  <r>
    <n v="164"/>
    <m/>
    <s v="KRS"/>
    <x v="16"/>
    <s v="Metalltechnik"/>
    <x v="12"/>
    <s v="DID"/>
    <s v="D16"/>
    <n v="2"/>
    <m/>
  </r>
  <r>
    <n v="165"/>
    <m/>
    <s v="KRS"/>
    <x v="16"/>
    <s v="Metalltechnik"/>
    <x v="12"/>
    <s v="JOE"/>
    <s v="D16"/>
    <n v="2"/>
    <m/>
  </r>
  <r>
    <n v="166"/>
    <m/>
    <s v="KRS"/>
    <x v="16"/>
    <s v="Metalltechnik"/>
    <x v="12"/>
    <s v="FEL"/>
    <s v="D16"/>
    <n v="1"/>
    <m/>
  </r>
  <r>
    <n v="167"/>
    <m/>
    <s v="KRS"/>
    <x v="16"/>
    <s v="Metalltechnik"/>
    <x v="12"/>
    <s v="FEL"/>
    <s v="D16"/>
    <n v="2"/>
    <m/>
  </r>
  <r>
    <n v="168"/>
    <m/>
    <s v="KRS"/>
    <x v="16"/>
    <s v="Politik"/>
    <x v="2"/>
    <s v="KUC"/>
    <s v="D16"/>
    <n v="1"/>
    <m/>
  </r>
  <r>
    <n v="169"/>
    <m/>
    <s v="KRS"/>
    <x v="16"/>
    <s v="Politik"/>
    <x v="3"/>
    <s v="KUC"/>
    <s v="D16"/>
    <n v="2"/>
    <m/>
  </r>
  <r>
    <n v="170"/>
    <m/>
    <s v="KRS"/>
    <x v="16"/>
    <s v="Sport"/>
    <x v="4"/>
    <s v="BRN"/>
    <s v="GE2"/>
    <n v="2"/>
    <m/>
  </r>
  <r>
    <n v="171"/>
    <m/>
    <s v="KRS"/>
    <x v="16"/>
    <s v="Deutsch"/>
    <x v="5"/>
    <s v="DIC"/>
    <s v="D16"/>
    <n v="2"/>
    <m/>
  </r>
  <r>
    <n v="173"/>
    <m/>
    <s v="KRS"/>
    <x v="17"/>
    <s v="Metalltechnik"/>
    <x v="12"/>
    <s v="DID"/>
    <s v="D16"/>
    <n v="2"/>
    <m/>
  </r>
  <r>
    <n v="174"/>
    <m/>
    <s v="KRS"/>
    <x v="17"/>
    <s v="Metalltechnik"/>
    <x v="12"/>
    <s v="FEL"/>
    <s v="D16"/>
    <n v="2"/>
    <m/>
  </r>
  <r>
    <n v="175"/>
    <m/>
    <s v="KRS"/>
    <x v="17"/>
    <s v="Metalltechnik"/>
    <x v="12"/>
    <s v="JOE"/>
    <s v="D16"/>
    <n v="2"/>
    <m/>
  </r>
  <r>
    <n v="176"/>
    <m/>
    <s v="KRS"/>
    <x v="17"/>
    <s v="Politik"/>
    <x v="2"/>
    <s v="MUZ"/>
    <s v="D16"/>
    <n v="1"/>
    <m/>
  </r>
  <r>
    <n v="177"/>
    <m/>
    <s v="KRS"/>
    <x v="17"/>
    <s v="Politik"/>
    <x v="3"/>
    <s v="MUZ"/>
    <s v="D16"/>
    <n v="1"/>
    <m/>
  </r>
  <r>
    <n v="179"/>
    <m/>
    <s v="KRS"/>
    <x v="18"/>
    <s v="Metalltechnik"/>
    <x v="12"/>
    <s v="FEL"/>
    <s v="D16"/>
    <n v="4"/>
    <m/>
  </r>
  <r>
    <n v="180"/>
    <m/>
    <s v="KRS"/>
    <x v="18"/>
    <s v="Metalltechnik"/>
    <x v="12"/>
    <s v="JOE"/>
    <s v="D16"/>
    <n v="2"/>
    <m/>
  </r>
  <r>
    <n v="181"/>
    <m/>
    <s v="KRS"/>
    <x v="18"/>
    <s v="Metalltechnik"/>
    <x v="12"/>
    <s v="DID"/>
    <s v="D16"/>
    <n v="2"/>
    <m/>
  </r>
  <r>
    <n v="182"/>
    <m/>
    <s v="KRS"/>
    <x v="18"/>
    <s v="Politik"/>
    <x v="2"/>
    <s v="MUZ"/>
    <s v="D16"/>
    <n v="1"/>
    <m/>
  </r>
  <r>
    <n v="183"/>
    <m/>
    <s v="KRS"/>
    <x v="18"/>
    <s v="Politik"/>
    <x v="3"/>
    <s v="MUZ"/>
    <s v="D16"/>
    <n v="1"/>
    <m/>
  </r>
  <r>
    <n v="184"/>
    <m/>
    <s v="KRS"/>
    <x v="18"/>
    <s v="Deutsch"/>
    <x v="5"/>
    <s v="MUZ"/>
    <s v="D16"/>
    <n v="2"/>
    <m/>
  </r>
  <r>
    <n v="185"/>
    <m/>
    <s v="KRS"/>
    <x v="18"/>
    <s v="Religion"/>
    <x v="8"/>
    <s v="SIM"/>
    <s v="D16"/>
    <n v="2"/>
    <m/>
  </r>
  <r>
    <n v="186"/>
    <m/>
    <s v="KRS"/>
    <x v="18"/>
    <s v="Sport"/>
    <x v="4"/>
    <s v="SIM"/>
    <s v="FE2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HEG"/>
    <x v="19"/>
    <s v="Elektrotechnik"/>
    <x v="13"/>
    <s v="DES"/>
    <s v="D24"/>
    <n v="2.5"/>
    <m/>
  </r>
  <r>
    <n v="5"/>
    <m/>
    <s v="HEG"/>
    <x v="19"/>
    <s v="Elektrotechnik"/>
    <x v="13"/>
    <s v="NOS"/>
    <s v="D24"/>
    <n v="2"/>
    <m/>
  </r>
  <r>
    <n v="6"/>
    <m/>
    <s v="HEG"/>
    <x v="19"/>
    <s v="Elektrotechnik"/>
    <x v="13"/>
    <s v="MOS"/>
    <s v="D24"/>
    <n v="2"/>
    <m/>
  </r>
  <r>
    <n v="7"/>
    <m/>
    <s v="HEG"/>
    <x v="19"/>
    <s v="Politik"/>
    <x v="3"/>
    <s v="HAN"/>
    <s v="D24"/>
    <n v="0.5"/>
    <m/>
  </r>
  <r>
    <n v="10"/>
    <m/>
    <s v="HEG"/>
    <x v="20"/>
    <s v="Elektrotechnik"/>
    <x v="13"/>
    <s v="DES"/>
    <s v="D24"/>
    <n v="2.5"/>
    <m/>
  </r>
  <r>
    <n v="11"/>
    <m/>
    <s v="HEG"/>
    <x v="20"/>
    <s v="Elektrotechnik"/>
    <x v="13"/>
    <s v="NOS"/>
    <s v="D24"/>
    <n v="2"/>
    <m/>
  </r>
  <r>
    <n v="12"/>
    <m/>
    <s v="HEG"/>
    <x v="20"/>
    <s v="Elektrotechnik"/>
    <x v="13"/>
    <s v="MOS"/>
    <s v="D24"/>
    <n v="2"/>
    <m/>
  </r>
  <r>
    <n v="13"/>
    <m/>
    <s v="HEG"/>
    <x v="20"/>
    <s v="Politik"/>
    <x v="3"/>
    <s v="HAN"/>
    <s v="D24"/>
    <n v="0.5"/>
    <m/>
  </r>
  <r>
    <n v="16"/>
    <m/>
    <s v="HEG"/>
    <x v="21"/>
    <s v="Deutsch"/>
    <x v="5"/>
    <s v="KRH"/>
    <s v="D26"/>
    <n v="2"/>
    <m/>
  </r>
  <r>
    <n v="17"/>
    <m/>
    <s v="HEG"/>
    <x v="21"/>
    <s v="Informatik"/>
    <x v="10"/>
    <s v="?"/>
    <s v="D26"/>
    <n v="1"/>
    <m/>
  </r>
  <r>
    <n v="18"/>
    <m/>
    <s v="HEG"/>
    <x v="21"/>
    <s v="Englisch"/>
    <x v="7"/>
    <s v="DEX"/>
    <s v="D26"/>
    <n v="2"/>
    <m/>
  </r>
  <r>
    <n v="19"/>
    <m/>
    <s v="HEG"/>
    <x v="21"/>
    <s v="Elektrotechnik"/>
    <x v="13"/>
    <s v="RAH"/>
    <s v="D26"/>
    <n v="2"/>
    <m/>
  </r>
  <r>
    <n v="20"/>
    <m/>
    <s v="HEG"/>
    <x v="21"/>
    <s v="Elektrotechnik"/>
    <x v="13"/>
    <s v="BIL"/>
    <s v="D26"/>
    <n v="1"/>
    <m/>
  </r>
  <r>
    <n v="21"/>
    <m/>
    <s v="HEG"/>
    <x v="21"/>
    <s v="Elektrotechnik"/>
    <x v="13"/>
    <s v="BIL"/>
    <s v="D26"/>
    <n v="3"/>
    <m/>
  </r>
  <r>
    <n v="22"/>
    <m/>
    <s v="HEG"/>
    <x v="21"/>
    <s v="Elektrotechnik"/>
    <x v="13"/>
    <s v="BUK"/>
    <s v="D26"/>
    <n v="4"/>
    <m/>
  </r>
  <r>
    <n v="23"/>
    <m/>
    <s v="HEG"/>
    <x v="21"/>
    <s v="Elektrotechnik"/>
    <x v="13"/>
    <s v="DES"/>
    <s v="D26"/>
    <n v="2"/>
    <m/>
  </r>
  <r>
    <n v="24"/>
    <m/>
    <s v="HEG"/>
    <x v="21"/>
    <s v="Elektrotechnik"/>
    <x v="13"/>
    <s v="DES"/>
    <s v="D26"/>
    <n v="2"/>
    <m/>
  </r>
  <r>
    <n v="25"/>
    <m/>
    <s v="HEG"/>
    <x v="21"/>
    <s v="Elektrotechnik"/>
    <x v="13"/>
    <s v="GRP"/>
    <s v="D26"/>
    <n v="3"/>
    <m/>
  </r>
  <r>
    <n v="26"/>
    <m/>
    <s v="HEG"/>
    <x v="21"/>
    <s v="Elektrotechnik"/>
    <x v="13"/>
    <s v="MOS"/>
    <s v="D26"/>
    <n v="3"/>
    <m/>
  </r>
  <r>
    <n v="27"/>
    <m/>
    <s v="HEG"/>
    <x v="21"/>
    <s v="Automatisierungstechnik"/>
    <x v="13"/>
    <s v="NOS"/>
    <s v="D26"/>
    <n v="4"/>
    <m/>
  </r>
  <r>
    <n v="28"/>
    <m/>
    <s v="HEG"/>
    <x v="21"/>
    <s v="Religion"/>
    <x v="8"/>
    <s v="KRH"/>
    <s v="D26"/>
    <n v="2"/>
    <m/>
  </r>
  <r>
    <n v="29"/>
    <m/>
    <s v="HEG"/>
    <x v="21"/>
    <s v="Politik"/>
    <x v="2"/>
    <s v="HAN"/>
    <s v="D26"/>
    <n v="2"/>
    <m/>
  </r>
  <r>
    <n v="30"/>
    <m/>
    <s v="HEG"/>
    <x v="21"/>
    <s v="Sport"/>
    <x v="4"/>
    <s v="JAG"/>
    <s v="D26"/>
    <n v="2"/>
    <m/>
  </r>
  <r>
    <n v="31"/>
    <m/>
    <s v="HEG"/>
    <x v="21"/>
    <s v="Politik"/>
    <x v="3"/>
    <s v="HAN"/>
    <s v="D26"/>
    <n v="2"/>
    <m/>
  </r>
  <r>
    <n v="34"/>
    <m/>
    <s v="HEG"/>
    <x v="22"/>
    <s v="Deutsch"/>
    <x v="5"/>
    <s v="KRH"/>
    <s v="D25"/>
    <n v="2"/>
    <m/>
  </r>
  <r>
    <n v="35"/>
    <m/>
    <s v="HEG"/>
    <x v="22"/>
    <s v="Informatik"/>
    <x v="10"/>
    <s v="?"/>
    <s v="D25"/>
    <n v="1"/>
    <m/>
  </r>
  <r>
    <n v="36"/>
    <m/>
    <s v="HEG"/>
    <x v="22"/>
    <s v="Englisch"/>
    <x v="7"/>
    <s v="DEX"/>
    <s v="D25"/>
    <n v="2"/>
    <m/>
  </r>
  <r>
    <n v="37"/>
    <m/>
    <s v="HEG"/>
    <x v="22"/>
    <s v="Elektrotechnik"/>
    <x v="13"/>
    <s v="RAH"/>
    <s v="D25"/>
    <n v="2"/>
    <m/>
  </r>
  <r>
    <n v="38"/>
    <m/>
    <s v="HEG"/>
    <x v="22"/>
    <s v="Elektrotechnik"/>
    <x v="13"/>
    <s v="BIL"/>
    <s v="D25"/>
    <n v="1"/>
    <m/>
  </r>
  <r>
    <n v="39"/>
    <m/>
    <s v="HEG"/>
    <x v="22"/>
    <s v="Elektrotechnik"/>
    <x v="13"/>
    <s v="BIL"/>
    <s v="D25"/>
    <n v="3"/>
    <m/>
  </r>
  <r>
    <n v="40"/>
    <m/>
    <s v="HEG"/>
    <x v="22"/>
    <s v="Elektrotechnik"/>
    <x v="13"/>
    <s v="BUK"/>
    <s v="D25"/>
    <n v="4"/>
    <m/>
  </r>
  <r>
    <n v="41"/>
    <m/>
    <s v="HEG"/>
    <x v="22"/>
    <s v="Elektrotechnik"/>
    <x v="13"/>
    <s v="DES"/>
    <s v="D25"/>
    <n v="2"/>
    <m/>
  </r>
  <r>
    <n v="42"/>
    <m/>
    <s v="HEG"/>
    <x v="22"/>
    <s v="Elektrotechnik"/>
    <x v="13"/>
    <s v="DES"/>
    <s v="D25"/>
    <n v="2"/>
    <m/>
  </r>
  <r>
    <n v="43"/>
    <m/>
    <s v="HEG"/>
    <x v="22"/>
    <s v="Elektrotechnik"/>
    <x v="13"/>
    <s v="GRP"/>
    <s v="D25"/>
    <n v="3"/>
    <m/>
  </r>
  <r>
    <n v="44"/>
    <m/>
    <s v="HEG"/>
    <x v="22"/>
    <s v="Elektrotechnik"/>
    <x v="13"/>
    <s v="MOS"/>
    <s v="D25"/>
    <n v="3"/>
    <m/>
  </r>
  <r>
    <n v="45"/>
    <m/>
    <s v="HEG"/>
    <x v="22"/>
    <s v="Automatisierungstechnik"/>
    <x v="13"/>
    <s v="NOS"/>
    <s v="D25"/>
    <n v="4"/>
    <m/>
  </r>
  <r>
    <n v="46"/>
    <m/>
    <s v="HEG"/>
    <x v="22"/>
    <s v="Religion"/>
    <x v="8"/>
    <s v="KRH"/>
    <s v="D25"/>
    <n v="2"/>
    <m/>
  </r>
  <r>
    <n v="47"/>
    <m/>
    <s v="HEG"/>
    <x v="22"/>
    <s v="Politik"/>
    <x v="2"/>
    <s v="HAN"/>
    <s v="D25"/>
    <n v="2"/>
    <m/>
  </r>
  <r>
    <n v="48"/>
    <m/>
    <s v="HEG"/>
    <x v="22"/>
    <s v="Sport"/>
    <x v="4"/>
    <s v="JAG"/>
    <m/>
    <n v="2"/>
    <m/>
  </r>
  <r>
    <n v="49"/>
    <m/>
    <s v="HEG"/>
    <x v="22"/>
    <s v="Politik"/>
    <x v="3"/>
    <s v="HAN"/>
    <s v="D25"/>
    <n v="2"/>
    <m/>
  </r>
  <r>
    <n v="54"/>
    <m/>
    <s v="HEG"/>
    <x v="23"/>
    <s v="Elektrotechnik"/>
    <x v="14"/>
    <s v="DES"/>
    <s v="D26"/>
    <n v="2"/>
    <m/>
  </r>
  <r>
    <n v="55"/>
    <m/>
    <s v="HEG"/>
    <x v="23"/>
    <s v="Politik"/>
    <x v="15"/>
    <s v="HAN"/>
    <s v="D26"/>
    <n v="1"/>
    <m/>
  </r>
  <r>
    <n v="56"/>
    <m/>
    <s v="HEG"/>
    <x v="23"/>
    <s v="Informationstechnik"/>
    <x v="16"/>
    <s v="LAU"/>
    <s v="D26"/>
    <n v="1"/>
    <m/>
  </r>
  <r>
    <n v="57"/>
    <m/>
    <s v="HEG"/>
    <x v="23"/>
    <s v="Automatisierungstechnik"/>
    <x v="17"/>
    <s v="MOS"/>
    <s v="D26"/>
    <n v="1.5"/>
    <m/>
  </r>
  <r>
    <n v="58"/>
    <m/>
    <s v="HEG"/>
    <x v="23"/>
    <s v="Englisch"/>
    <x v="7"/>
    <s v="NOB"/>
    <s v="D26"/>
    <n v="1"/>
    <m/>
  </r>
  <r>
    <n v="60"/>
    <m/>
    <s v="HEG"/>
    <x v="24"/>
    <s v="Elektrotechnik"/>
    <x v="14"/>
    <s v="DES"/>
    <s v="D26"/>
    <n v="2"/>
    <m/>
  </r>
  <r>
    <n v="61"/>
    <m/>
    <s v="HEG"/>
    <x v="24"/>
    <s v="Politik"/>
    <x v="2"/>
    <s v="HAN"/>
    <s v="D26"/>
    <n v="1"/>
    <m/>
  </r>
  <r>
    <n v="62"/>
    <m/>
    <s v="HEG"/>
    <x v="24"/>
    <s v="Informationstechnik"/>
    <x v="16"/>
    <s v="LAU"/>
    <s v="D26"/>
    <n v="1"/>
    <m/>
  </r>
  <r>
    <n v="63"/>
    <m/>
    <s v="HEG"/>
    <x v="24"/>
    <s v="Automatisierungstechnik"/>
    <x v="17"/>
    <s v="MOS"/>
    <s v="D26"/>
    <n v="1.5"/>
    <m/>
  </r>
  <r>
    <n v="64"/>
    <m/>
    <s v="HEG"/>
    <x v="24"/>
    <s v="Deutsch"/>
    <x v="5"/>
    <s v="NOB"/>
    <s v="D26"/>
    <n v="1"/>
    <m/>
  </r>
  <r>
    <n v="66"/>
    <m/>
    <s v="HEG"/>
    <x v="25"/>
    <s v="Automatisierungstechnik"/>
    <x v="17"/>
    <s v="BOR"/>
    <s v="D25"/>
    <n v="1"/>
    <m/>
  </r>
  <r>
    <n v="67"/>
    <m/>
    <s v="HEG"/>
    <x v="25"/>
    <s v="Politik"/>
    <x v="18"/>
    <s v="HAN"/>
    <s v="D25"/>
    <n v="1"/>
    <m/>
  </r>
  <r>
    <n v="68"/>
    <m/>
    <s v="HEG"/>
    <x v="25"/>
    <s v="Informationstechnik"/>
    <x v="16"/>
    <s v="LAU"/>
    <s v="D25"/>
    <n v="1"/>
    <m/>
  </r>
  <r>
    <n v="69"/>
    <m/>
    <s v="HEG"/>
    <x v="25"/>
    <s v="Mathematik"/>
    <x v="19"/>
    <s v="LAU"/>
    <s v="D25"/>
    <n v="0.5"/>
    <m/>
  </r>
  <r>
    <n v="70"/>
    <m/>
    <s v="HEG"/>
    <x v="25"/>
    <m/>
    <x v="20"/>
    <s v="MOS"/>
    <s v="D25"/>
    <n v="0.5"/>
    <m/>
  </r>
  <r>
    <n v="71"/>
    <m/>
    <s v="HEG"/>
    <x v="25"/>
    <s v="Automatisierungstechnik"/>
    <x v="17"/>
    <s v="MOS"/>
    <s v="D25"/>
    <n v="1"/>
    <m/>
  </r>
  <r>
    <n v="72"/>
    <m/>
    <s v="HEG"/>
    <x v="25"/>
    <s v="Deutsch"/>
    <x v="5"/>
    <s v="NOB"/>
    <s v="D25"/>
    <n v="1"/>
    <m/>
  </r>
  <r>
    <n v="73"/>
    <m/>
    <s v="HEG"/>
    <x v="25"/>
    <s v="Elektrotechnik"/>
    <x v="14"/>
    <s v="NOS"/>
    <s v="D25"/>
    <n v="1"/>
    <m/>
  </r>
  <r>
    <n v="75"/>
    <m/>
    <s v="HEG"/>
    <x v="26"/>
    <s v="Automatisierungstechnik"/>
    <x v="17"/>
    <s v="BOR"/>
    <s v="D25"/>
    <n v="1"/>
    <m/>
  </r>
  <r>
    <n v="76"/>
    <m/>
    <s v="HEG"/>
    <x v="26"/>
    <s v="Wirtschaftswissenschaften"/>
    <x v="21"/>
    <s v="HAN"/>
    <s v="D25"/>
    <n v="1"/>
    <m/>
  </r>
  <r>
    <n v="77"/>
    <m/>
    <s v="HEG"/>
    <x v="26"/>
    <s v="Informationstechnik"/>
    <x v="16"/>
    <s v="LAU"/>
    <s v="D25"/>
    <n v="1"/>
    <m/>
  </r>
  <r>
    <n v="78"/>
    <m/>
    <s v="HEG"/>
    <x v="26"/>
    <s v="Mathematik"/>
    <x v="19"/>
    <s v="LAU"/>
    <s v="D25"/>
    <n v="0.5"/>
    <m/>
  </r>
  <r>
    <n v="79"/>
    <m/>
    <s v="HEG"/>
    <x v="26"/>
    <s v="Automatisierungstechnik"/>
    <x v="17"/>
    <s v="MOS"/>
    <s v="D25"/>
    <n v="1"/>
    <m/>
  </r>
  <r>
    <n v="80"/>
    <m/>
    <s v="HEG"/>
    <x v="26"/>
    <s v="Elektrotechnik"/>
    <x v="20"/>
    <s v="MOS"/>
    <s v="D25"/>
    <n v="0.5"/>
    <m/>
  </r>
  <r>
    <n v="81"/>
    <m/>
    <s v="HEG"/>
    <x v="26"/>
    <s v="Deutsch"/>
    <x v="5"/>
    <s v="NOB"/>
    <s v="D25"/>
    <n v="1"/>
    <m/>
  </r>
  <r>
    <n v="82"/>
    <m/>
    <s v="HEG"/>
    <x v="26"/>
    <s v="Elektrotechnik"/>
    <x v="14"/>
    <s v="NOS"/>
    <s v="D25"/>
    <n v="1"/>
    <m/>
  </r>
  <r>
    <n v="87"/>
    <m/>
    <s v="HEG"/>
    <x v="27"/>
    <s v="Informationstechnik"/>
    <x v="22"/>
    <s v="BIL"/>
    <s v="CE2"/>
    <n v="2"/>
    <m/>
  </r>
  <r>
    <n v="88"/>
    <m/>
    <s v="HEG"/>
    <x v="27"/>
    <s v="Informationstechnik"/>
    <x v="22"/>
    <s v="BOR"/>
    <s v="CE2"/>
    <n v="2"/>
    <m/>
  </r>
  <r>
    <n v="89"/>
    <m/>
    <s v="HEG"/>
    <x v="27"/>
    <s v="Informationstechnik"/>
    <x v="22"/>
    <s v="BOR"/>
    <s v="CE2"/>
    <n v="2"/>
    <m/>
  </r>
  <r>
    <n v="90"/>
    <m/>
    <s v="HEG"/>
    <x v="27"/>
    <s v="Politik"/>
    <x v="23"/>
    <s v="HAN"/>
    <s v="CE2"/>
    <n v="2"/>
    <m/>
  </r>
  <r>
    <n v="91"/>
    <m/>
    <s v="HEG"/>
    <x v="27"/>
    <s v="Politik"/>
    <x v="2"/>
    <s v="HAN"/>
    <s v="CE2"/>
    <n v="1"/>
    <m/>
  </r>
  <r>
    <n v="92"/>
    <m/>
    <s v="HEG"/>
    <x v="27"/>
    <s v="Deutsch"/>
    <x v="5"/>
    <s v="KRH"/>
    <s v="CE2"/>
    <n v="1"/>
    <m/>
  </r>
  <r>
    <n v="93"/>
    <m/>
    <s v="HEG"/>
    <x v="27"/>
    <s v="Englisch"/>
    <x v="7"/>
    <s v="NOB"/>
    <s v="CE2"/>
    <n v="1"/>
    <m/>
  </r>
  <r>
    <n v="96"/>
    <m/>
    <s v="HEG"/>
    <x v="28"/>
    <s v="Informationstechnik"/>
    <x v="22"/>
    <s v="QUI"/>
    <s v="CE2"/>
    <n v="2"/>
    <m/>
  </r>
  <r>
    <n v="97"/>
    <m/>
    <s v="HEG"/>
    <x v="28"/>
    <s v="Informationstechnik"/>
    <x v="22"/>
    <s v="BOR"/>
    <s v="CE2"/>
    <n v="2"/>
    <m/>
  </r>
  <r>
    <n v="98"/>
    <m/>
    <s v="HEG"/>
    <x v="28"/>
    <s v="Informationstechnik"/>
    <x v="22"/>
    <s v="QUI"/>
    <s v="CE2"/>
    <n v="2"/>
    <m/>
  </r>
  <r>
    <n v="99"/>
    <m/>
    <s v="HEG"/>
    <x v="28"/>
    <s v="Politik"/>
    <x v="23"/>
    <s v="SCH"/>
    <s v="CE2"/>
    <n v="2"/>
    <m/>
  </r>
  <r>
    <n v="100"/>
    <m/>
    <s v="HEG"/>
    <x v="28"/>
    <s v="Politik"/>
    <x v="2"/>
    <s v="SCH"/>
    <s v="CE2"/>
    <n v="1"/>
    <m/>
  </r>
  <r>
    <n v="101"/>
    <m/>
    <s v="HEG"/>
    <x v="28"/>
    <s v="Englisch"/>
    <x v="7"/>
    <s v="NOB"/>
    <s v="CE2"/>
    <n v="1"/>
    <m/>
  </r>
  <r>
    <n v="102"/>
    <m/>
    <s v="HEG"/>
    <x v="28"/>
    <s v="Deutsch"/>
    <x v="5"/>
    <s v="KRH"/>
    <s v="CE2"/>
    <n v="1"/>
    <m/>
  </r>
  <r>
    <n v="105"/>
    <m/>
    <s v="HEG"/>
    <x v="29"/>
    <s v="Sport"/>
    <x v="4"/>
    <s v="BEI"/>
    <s v="CE2"/>
    <n v="2"/>
    <m/>
  </r>
  <r>
    <n v="106"/>
    <m/>
    <s v="HEG"/>
    <x v="29"/>
    <s v="Informationstechnik"/>
    <x v="22"/>
    <s v="BOR"/>
    <s v="CE2"/>
    <n v="2"/>
    <m/>
  </r>
  <r>
    <n v="107"/>
    <m/>
    <s v="HEG"/>
    <x v="29"/>
    <s v="Informationstechnik"/>
    <x v="22"/>
    <s v="BOR"/>
    <s v="CE2"/>
    <n v="2"/>
    <m/>
  </r>
  <r>
    <n v="108"/>
    <m/>
    <s v="HEG"/>
    <x v="29"/>
    <s v="Informationstechnik"/>
    <x v="22"/>
    <s v="BOR"/>
    <s v="CE2"/>
    <n v="2"/>
    <m/>
  </r>
  <r>
    <n v="109"/>
    <m/>
    <s v="HEG"/>
    <x v="29"/>
    <s v="Informationstechnik"/>
    <x v="22"/>
    <s v="BOR"/>
    <s v="CE2"/>
    <n v="2"/>
    <m/>
  </r>
  <r>
    <n v="110"/>
    <m/>
    <s v="HEG"/>
    <x v="29"/>
    <s v="Englisch"/>
    <x v="7"/>
    <s v="DEX"/>
    <s v="CE2"/>
    <n v="2"/>
    <m/>
  </r>
  <r>
    <n v="111"/>
    <m/>
    <s v="HEG"/>
    <x v="29"/>
    <s v="Politik"/>
    <x v="23"/>
    <s v="HAN"/>
    <s v="CE2"/>
    <n v="2"/>
    <m/>
  </r>
  <r>
    <n v="112"/>
    <m/>
    <s v="HEG"/>
    <x v="29"/>
    <s v="Religion"/>
    <x v="8"/>
    <s v="?"/>
    <s v="CE2"/>
    <n v="2"/>
    <m/>
  </r>
  <r>
    <n v="115"/>
    <m/>
    <s v="HEG"/>
    <x v="30"/>
    <s v="Informationstechnik"/>
    <x v="22"/>
    <s v="BOR"/>
    <s v="CE2"/>
    <n v="2"/>
    <m/>
  </r>
  <r>
    <n v="116"/>
    <m/>
    <s v="HEG"/>
    <x v="30"/>
    <s v="Sport"/>
    <x v="4"/>
    <s v="GER"/>
    <s v="CE2"/>
    <n v="2"/>
    <m/>
  </r>
  <r>
    <n v="117"/>
    <m/>
    <s v="HEG"/>
    <x v="30"/>
    <s v="Informationstechnik"/>
    <x v="22"/>
    <s v="HEG"/>
    <m/>
    <n v="4"/>
    <m/>
  </r>
  <r>
    <n v="118"/>
    <m/>
    <s v="HEG"/>
    <x v="30"/>
    <s v="Religion"/>
    <x v="8"/>
    <s v="QUI"/>
    <s v="CE2"/>
    <n v="2"/>
    <m/>
  </r>
  <r>
    <n v="119"/>
    <m/>
    <s v="HEG"/>
    <x v="30"/>
    <s v="Informationstechnik"/>
    <x v="22"/>
    <s v="QUI"/>
    <s v="CE2"/>
    <n v="2"/>
    <m/>
  </r>
  <r>
    <n v="120"/>
    <m/>
    <s v="HEG"/>
    <x v="30"/>
    <s v="Politik"/>
    <x v="23"/>
    <s v="SCH"/>
    <s v="CE2"/>
    <n v="2"/>
    <m/>
  </r>
  <r>
    <n v="121"/>
    <m/>
    <s v="HEG"/>
    <x v="30"/>
    <s v="Englisch"/>
    <x v="7"/>
    <s v="SET"/>
    <s v="CE2"/>
    <n v="2"/>
    <m/>
  </r>
  <r>
    <n v="124"/>
    <m/>
    <s v="HEG"/>
    <x v="31"/>
    <s v="Informationstechnik"/>
    <x v="22"/>
    <s v="BOR"/>
    <m/>
    <n v="4"/>
    <m/>
  </r>
  <r>
    <n v="125"/>
    <m/>
    <s v="HEG"/>
    <x v="31"/>
    <s v="Politik"/>
    <x v="23"/>
    <s v="HAN"/>
    <s v="CE2"/>
    <n v="2"/>
    <m/>
  </r>
  <r>
    <n v="126"/>
    <m/>
    <s v="HEG"/>
    <x v="31"/>
    <s v="Politik"/>
    <x v="2"/>
    <s v="HAN"/>
    <s v="CE2"/>
    <n v="1"/>
    <m/>
  </r>
  <r>
    <n v="127"/>
    <m/>
    <s v="HEG"/>
    <x v="31"/>
    <s v="Deutsch"/>
    <x v="5"/>
    <s v="KRH"/>
    <s v="CE2"/>
    <n v="1"/>
    <m/>
  </r>
  <r>
    <n v="128"/>
    <m/>
    <s v="HEG"/>
    <x v="31"/>
    <s v="Englisch"/>
    <x v="7"/>
    <s v="SET"/>
    <s v="CE2"/>
    <n v="1"/>
    <m/>
  </r>
  <r>
    <n v="131"/>
    <m/>
    <s v="HEG"/>
    <x v="32"/>
    <s v="Politik"/>
    <x v="23"/>
    <s v="SCH"/>
    <s v="CE2"/>
    <n v="2"/>
    <m/>
  </r>
  <r>
    <n v="132"/>
    <m/>
    <s v="HEG"/>
    <x v="32"/>
    <s v="Informationstechnik"/>
    <x v="22"/>
    <s v="HEG"/>
    <s v="CE2"/>
    <n v="4"/>
    <m/>
  </r>
  <r>
    <n v="133"/>
    <m/>
    <s v="HEG"/>
    <x v="32"/>
    <s v="Englisch"/>
    <x v="7"/>
    <s v="SET"/>
    <s v="CE2"/>
    <n v="1"/>
    <m/>
  </r>
  <r>
    <n v="134"/>
    <m/>
    <s v="HEG"/>
    <x v="32"/>
    <s v="Deutsch"/>
    <x v="5"/>
    <s v="KRH"/>
    <s v="CE2"/>
    <n v="1"/>
    <m/>
  </r>
  <r>
    <n v="135"/>
    <m/>
    <s v="HEG"/>
    <x v="32"/>
    <s v="Informationstechnik"/>
    <x v="24"/>
    <s v="QUI"/>
    <s v="CE2"/>
    <n v="2"/>
    <m/>
  </r>
  <r>
    <n v="136"/>
    <m/>
    <s v="HEG"/>
    <x v="32"/>
    <s v="Politik"/>
    <x v="2"/>
    <s v="SCH"/>
    <s v="CE2"/>
    <n v="1"/>
    <m/>
  </r>
  <r>
    <n v="141"/>
    <m/>
    <s v="HEG"/>
    <x v="33"/>
    <s v="Deutsch"/>
    <x v="25"/>
    <s v="KRH"/>
    <s v="D27"/>
    <n v="1"/>
    <m/>
  </r>
  <r>
    <n v="142"/>
    <m/>
    <s v="HEG"/>
    <x v="33"/>
    <s v="Deutsch"/>
    <x v="5"/>
    <s v="KRH"/>
    <s v="D27"/>
    <n v="1"/>
    <m/>
  </r>
  <r>
    <n v="143"/>
    <m/>
    <s v="HEG"/>
    <x v="33"/>
    <s v="Englisch"/>
    <x v="7"/>
    <s v="OPZ"/>
    <s v="D27"/>
    <n v="2"/>
    <m/>
  </r>
  <r>
    <n v="144"/>
    <m/>
    <s v="HEG"/>
    <x v="33"/>
    <s v="Elektrotechnik"/>
    <x v="26"/>
    <s v="DES"/>
    <s v="D27"/>
    <n v="2"/>
    <m/>
  </r>
  <r>
    <n v="145"/>
    <m/>
    <s v="HEG"/>
    <x v="33"/>
    <s v="Metalltechnik"/>
    <x v="26"/>
    <s v="DID"/>
    <s v="D27"/>
    <n v="4"/>
    <m/>
  </r>
  <r>
    <n v="146"/>
    <m/>
    <s v="HEG"/>
    <x v="33"/>
    <s v="Automatisierungstechnik"/>
    <x v="26"/>
    <s v="MOS"/>
    <s v="D27"/>
    <n v="2"/>
    <m/>
  </r>
  <r>
    <n v="147"/>
    <m/>
    <s v="HEG"/>
    <x v="33"/>
    <s v="Politik"/>
    <x v="2"/>
    <s v="?"/>
    <s v="D27"/>
    <n v="1"/>
    <m/>
  </r>
  <r>
    <n v="148"/>
    <m/>
    <s v="HEG"/>
    <x v="33"/>
    <s v="Sport"/>
    <x v="4"/>
    <s v="JAG"/>
    <s v="D27"/>
    <n v="2"/>
    <m/>
  </r>
  <r>
    <n v="149"/>
    <m/>
    <s v="HEG"/>
    <x v="33"/>
    <s v="Politik"/>
    <x v="3"/>
    <s v="?"/>
    <s v="D27"/>
    <n v="1"/>
    <m/>
  </r>
  <r>
    <n v="151"/>
    <m/>
    <s v="HEG"/>
    <x v="34"/>
    <s v="Arbeitsorganisation"/>
    <x v="25"/>
    <s v="NOB"/>
    <s v="D27"/>
    <n v="1"/>
    <m/>
  </r>
  <r>
    <n v="152"/>
    <m/>
    <s v="HEG"/>
    <x v="34"/>
    <s v="Deutsch"/>
    <x v="5"/>
    <s v="NOB"/>
    <s v="D27"/>
    <n v="1"/>
    <m/>
  </r>
  <r>
    <n v="153"/>
    <m/>
    <s v="HEG"/>
    <x v="34"/>
    <s v="Englisch"/>
    <x v="7"/>
    <s v="DEX"/>
    <s v="D27"/>
    <n v="2"/>
    <m/>
  </r>
  <r>
    <n v="154"/>
    <m/>
    <s v="HEG"/>
    <x v="34"/>
    <s v="Elektrotechnik"/>
    <x v="26"/>
    <s v="DES"/>
    <s v="D27"/>
    <n v="2"/>
    <m/>
  </r>
  <r>
    <n v="155"/>
    <m/>
    <s v="HEG"/>
    <x v="34"/>
    <s v="Metalltechnik"/>
    <x v="26"/>
    <s v="DID"/>
    <s v="D27"/>
    <n v="2"/>
    <m/>
  </r>
  <r>
    <n v="156"/>
    <m/>
    <s v="HEG"/>
    <x v="34"/>
    <s v="Automatisierungstechnik"/>
    <x v="26"/>
    <s v="GRP"/>
    <s v="D27"/>
    <n v="2"/>
    <m/>
  </r>
  <r>
    <n v="157"/>
    <m/>
    <s v="HEG"/>
    <x v="34"/>
    <s v="Metalltechnik"/>
    <x v="26"/>
    <s v="MOS"/>
    <s v="D27"/>
    <n v="2"/>
    <m/>
  </r>
  <r>
    <n v="158"/>
    <m/>
    <s v="HEG"/>
    <x v="34"/>
    <s v="Religion"/>
    <x v="8"/>
    <s v="KRH"/>
    <s v="D27"/>
    <n v="2"/>
    <m/>
  </r>
  <r>
    <n v="159"/>
    <m/>
    <s v="HEG"/>
    <x v="34"/>
    <s v="Politik"/>
    <x v="2"/>
    <s v="SCZ"/>
    <s v="D27"/>
    <n v="1"/>
    <m/>
  </r>
  <r>
    <n v="160"/>
    <m/>
    <s v="HEG"/>
    <x v="34"/>
    <s v="Politik"/>
    <x v="3"/>
    <s v="SCZ"/>
    <s v="D27"/>
    <n v="1"/>
    <m/>
  </r>
  <r>
    <n v="163"/>
    <m/>
    <s v="HEG"/>
    <x v="35"/>
    <s v="Elektrotechnik"/>
    <x v="26"/>
    <s v="DES"/>
    <s v="D27"/>
    <n v="2"/>
    <m/>
  </r>
  <r>
    <n v="164"/>
    <m/>
    <s v="HEG"/>
    <x v="35"/>
    <s v="Metalltechnik"/>
    <x v="26"/>
    <s v="DID"/>
    <m/>
    <n v="2"/>
    <m/>
  </r>
  <r>
    <n v="165"/>
    <m/>
    <s v="HEG"/>
    <x v="35"/>
    <s v="Metalltechnik"/>
    <x v="26"/>
    <s v="MOS"/>
    <s v="D27"/>
    <n v="2"/>
    <m/>
  </r>
  <r>
    <n v="166"/>
    <m/>
    <s v="HEG"/>
    <x v="35"/>
    <s v="Politik"/>
    <x v="2"/>
    <s v="SCZ"/>
    <s v="D27"/>
    <n v="1"/>
    <m/>
  </r>
  <r>
    <n v="167"/>
    <m/>
    <s v="HEG"/>
    <x v="35"/>
    <s v="Politik"/>
    <x v="3"/>
    <s v="SCZ"/>
    <s v="D27"/>
    <n v="1"/>
    <m/>
  </r>
  <r>
    <n v="169"/>
    <m/>
    <s v="HEG"/>
    <x v="36"/>
    <s v="Metalltechnik"/>
    <x v="26"/>
    <s v="DID"/>
    <s v="D24"/>
    <n v="1"/>
    <m/>
  </r>
  <r>
    <n v="170"/>
    <m/>
    <s v="HEG"/>
    <x v="36"/>
    <s v="Metalltechnik"/>
    <x v="26"/>
    <s v="MOS"/>
    <s v="D24"/>
    <n v="1"/>
    <m/>
  </r>
  <r>
    <n v="171"/>
    <m/>
    <s v="HEG"/>
    <x v="36"/>
    <s v="Metalltechnik"/>
    <x v="26"/>
    <s v="MOS"/>
    <s v="D24"/>
    <n v="1"/>
    <m/>
  </r>
  <r>
    <n v="172"/>
    <m/>
    <s v="HEG"/>
    <x v="36"/>
    <s v="Politik"/>
    <x v="2"/>
    <s v="SCZ"/>
    <s v="D24"/>
    <n v="0.5"/>
    <m/>
  </r>
  <r>
    <n v="173"/>
    <m/>
    <s v="HEG"/>
    <x v="36"/>
    <s v="Politik"/>
    <x v="3"/>
    <s v="SCZ"/>
    <s v="D24"/>
    <n v="0.5"/>
    <m/>
  </r>
  <r>
    <n v="178"/>
    <m/>
    <s v="HEG"/>
    <x v="37"/>
    <s v="Metalltechnik"/>
    <x v="26"/>
    <s v="GEH"/>
    <s v="D27"/>
    <n v="0"/>
    <m/>
  </r>
  <r>
    <n v="179"/>
    <m/>
    <s v="HEG"/>
    <x v="37"/>
    <s v="Metalltechnik"/>
    <x v="26"/>
    <s v="NN1"/>
    <s v="D27"/>
    <n v="0"/>
    <m/>
  </r>
  <r>
    <n v="180"/>
    <m/>
    <s v="HEG"/>
    <x v="37"/>
    <s v="Metalltechnik"/>
    <x v="26"/>
    <s v="NN2"/>
    <s v="D27"/>
    <n v="0"/>
    <m/>
  </r>
  <r>
    <n v="181"/>
    <m/>
    <s v="HEG"/>
    <x v="37"/>
    <s v="Metalltechnik"/>
    <x v="26"/>
    <s v="GAT"/>
    <s v="D27"/>
    <n v="0"/>
    <m/>
  </r>
  <r>
    <n v="182"/>
    <m/>
    <s v="HEG"/>
    <x v="37"/>
    <s v="Metalltechnik"/>
    <x v="26"/>
    <s v="GOL"/>
    <s v="D27"/>
    <n v="0"/>
    <m/>
  </r>
  <r>
    <n v="183"/>
    <m/>
    <s v="HEG"/>
    <x v="37"/>
    <s v="Metalltechnik"/>
    <x v="26"/>
    <s v="JOK"/>
    <s v="D27"/>
    <n v="0"/>
    <m/>
  </r>
  <r>
    <n v="184"/>
    <m/>
    <s v="HEG"/>
    <x v="37"/>
    <s v="Metalltechnik"/>
    <x v="26"/>
    <s v="LAH"/>
    <s v="D27"/>
    <n v="0"/>
    <m/>
  </r>
  <r>
    <n v="185"/>
    <m/>
    <s v="HEG"/>
    <x v="37"/>
    <s v="Metalltechnik"/>
    <x v="26"/>
    <s v="DON"/>
    <s v="D27"/>
    <n v="0"/>
    <m/>
  </r>
  <r>
    <n v="186"/>
    <m/>
    <s v="HEG"/>
    <x v="37"/>
    <s v="Metalltechnik"/>
    <x v="26"/>
    <s v="NEH"/>
    <s v="D27"/>
    <n v="0"/>
    <m/>
  </r>
  <r>
    <n v="187"/>
    <m/>
    <s v="HEG"/>
    <x v="37"/>
    <s v="Metalltechnik"/>
    <x v="26"/>
    <s v="KNI"/>
    <s v="D27"/>
    <n v="0"/>
    <m/>
  </r>
  <r>
    <n v="188"/>
    <m/>
    <s v="HEG"/>
    <x v="37"/>
    <s v="Metalltechnik"/>
    <x v="26"/>
    <s v="PRI"/>
    <s v="D27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DGR"/>
    <x v="38"/>
    <s v="Bautechnik"/>
    <x v="27"/>
    <s v="NEU"/>
    <s v="J13"/>
    <n v="2"/>
    <m/>
  </r>
  <r>
    <n v="3"/>
    <m/>
    <s v="DGR"/>
    <x v="38"/>
    <s v="Bautechnik"/>
    <x v="27"/>
    <s v="HUK"/>
    <s v="J13"/>
    <n v="3"/>
    <m/>
  </r>
  <r>
    <n v="4"/>
    <m/>
    <s v="DGR"/>
    <x v="38"/>
    <s v="Politik"/>
    <x v="2"/>
    <s v="HUK"/>
    <s v="J13"/>
    <n v="1"/>
    <m/>
  </r>
  <r>
    <n v="5"/>
    <m/>
    <s v="DGR"/>
    <x v="38"/>
    <s v="Wirtschaftslehre"/>
    <x v="3"/>
    <s v="HUK"/>
    <s v="J13"/>
    <n v="1"/>
    <m/>
  </r>
  <r>
    <n v="6"/>
    <m/>
    <s v="DGR"/>
    <x v="38"/>
    <s v="Bautechnik"/>
    <x v="27"/>
    <s v="NEU"/>
    <s v="J13"/>
    <n v="3"/>
    <m/>
  </r>
  <r>
    <n v="7"/>
    <m/>
    <s v="DGR"/>
    <x v="38"/>
    <s v="Sport"/>
    <x v="4"/>
    <s v="ÜBL"/>
    <m/>
    <n v="2"/>
    <m/>
  </r>
  <r>
    <n v="10"/>
    <m/>
    <s v="DGR"/>
    <x v="39"/>
    <s v="Bautechnik"/>
    <x v="27"/>
    <s v="HUK"/>
    <s v="J13"/>
    <n v="3"/>
    <m/>
  </r>
  <r>
    <n v="11"/>
    <m/>
    <s v="DGR"/>
    <x v="39"/>
    <s v="Wirtschaftslehre"/>
    <x v="2"/>
    <s v="HUK"/>
    <s v="J13"/>
    <n v="1"/>
    <m/>
  </r>
  <r>
    <n v="12"/>
    <m/>
    <s v="DGR"/>
    <x v="39"/>
    <s v="Politik"/>
    <x v="3"/>
    <s v="HUK"/>
    <s v="J13"/>
    <n v="1"/>
    <m/>
  </r>
  <r>
    <n v="13"/>
    <m/>
    <s v="DGR"/>
    <x v="39"/>
    <s v="Bautechnik"/>
    <x v="27"/>
    <s v="NEU"/>
    <s v="J13"/>
    <n v="0"/>
    <m/>
  </r>
  <r>
    <n v="14"/>
    <m/>
    <s v="DGR"/>
    <x v="39"/>
    <s v="Bautechnik"/>
    <x v="27"/>
    <s v="NEU"/>
    <s v="J13"/>
    <n v="3"/>
    <m/>
  </r>
  <r>
    <n v="15"/>
    <m/>
    <s v="DGR"/>
    <x v="39"/>
    <s v="Sport"/>
    <x v="4"/>
    <s v="ÜBL"/>
    <m/>
    <n v="2"/>
    <m/>
  </r>
  <r>
    <n v="16"/>
    <m/>
    <s v="DGR"/>
    <x v="39"/>
    <s v="Deutsch"/>
    <x v="5"/>
    <s v="ENG"/>
    <s v="J13"/>
    <n v="2"/>
    <m/>
  </r>
  <r>
    <n v="18"/>
    <m/>
    <s v="DGR"/>
    <x v="40"/>
    <s v="Deutsch"/>
    <x v="5"/>
    <s v="DGR"/>
    <s v="J08"/>
    <n v="3"/>
    <m/>
  </r>
  <r>
    <n v="19"/>
    <m/>
    <s v="DGR"/>
    <x v="40"/>
    <s v="Berufsorientierung"/>
    <x v="28"/>
    <s v="DGR"/>
    <s v="J10"/>
    <n v="2"/>
    <m/>
  </r>
  <r>
    <n v="20"/>
    <m/>
    <s v="DGR"/>
    <x v="40"/>
    <s v="Wirtschaftslehre"/>
    <x v="3"/>
    <s v="KUC"/>
    <s v="J10"/>
    <n v="2"/>
    <m/>
  </r>
  <r>
    <n v="21"/>
    <m/>
    <s v="DGR"/>
    <x v="40"/>
    <s v="Praxis Elektrotechnik"/>
    <x v="29"/>
    <s v="ERD"/>
    <s v="EW"/>
    <n v="6"/>
    <m/>
  </r>
  <r>
    <n v="22"/>
    <m/>
    <s v="DGR"/>
    <x v="40"/>
    <s v="Praxis Elektrotechnik"/>
    <x v="29"/>
    <s v="ERD"/>
    <s v="EW"/>
    <n v="2"/>
    <m/>
  </r>
  <r>
    <n v="23"/>
    <m/>
    <s v="DGR"/>
    <x v="40"/>
    <s v="Theorie Elektrotechnik"/>
    <x v="30"/>
    <s v="NOS"/>
    <s v="J08"/>
    <n v="2"/>
    <m/>
  </r>
  <r>
    <n v="24"/>
    <m/>
    <s v="DGR"/>
    <x v="40"/>
    <s v="Praxis Metalltechnik"/>
    <x v="29"/>
    <s v="HGN"/>
    <s v="MW"/>
    <n v="2"/>
    <m/>
  </r>
  <r>
    <n v="25"/>
    <m/>
    <s v="DGR"/>
    <x v="40"/>
    <s v="Praxis Metalltechnik"/>
    <x v="29"/>
    <s v="HGN"/>
    <s v="MW"/>
    <n v="7"/>
    <m/>
  </r>
  <r>
    <n v="26"/>
    <m/>
    <s v="DGR"/>
    <x v="40"/>
    <s v="Politik"/>
    <x v="2"/>
    <s v="SCH"/>
    <s v="J11"/>
    <n v="2"/>
    <m/>
  </r>
  <r>
    <n v="27"/>
    <m/>
    <s v="DGR"/>
    <x v="40"/>
    <s v="Mathematik"/>
    <x v="19"/>
    <s v="LEH"/>
    <s v="J08"/>
    <n v="2"/>
    <m/>
  </r>
  <r>
    <n v="28"/>
    <m/>
    <s v="DGR"/>
    <x v="40"/>
    <s v="Englisch"/>
    <x v="7"/>
    <s v="HOR"/>
    <s v="J08"/>
    <n v="3"/>
    <m/>
  </r>
  <r>
    <n v="29"/>
    <m/>
    <s v="DGR"/>
    <x v="40"/>
    <s v="Sport"/>
    <x v="4"/>
    <s v="ÜBL"/>
    <m/>
    <n v="2"/>
    <m/>
  </r>
  <r>
    <n v="32"/>
    <m/>
    <s v="DGR"/>
    <x v="41"/>
    <s v="Politik"/>
    <x v="2"/>
    <s v="DGR"/>
    <s v="J11"/>
    <n v="2"/>
    <m/>
  </r>
  <r>
    <n v="33"/>
    <m/>
    <s v="DGR"/>
    <x v="41"/>
    <s v="Mathematik"/>
    <x v="19"/>
    <s v="LEH"/>
    <s v="J16"/>
    <n v="2"/>
    <m/>
  </r>
  <r>
    <n v="35"/>
    <m/>
    <s v="DGR"/>
    <x v="41"/>
    <s v="Wirtschaftslehre"/>
    <x v="3"/>
    <s v="SCH"/>
    <s v="J11"/>
    <n v="2"/>
    <m/>
  </r>
  <r>
    <n v="36"/>
    <m/>
    <s v="DGR"/>
    <x v="41"/>
    <s v="Naturwissenschaft"/>
    <x v="31"/>
    <s v="LEH"/>
    <s v="J11"/>
    <n v="2"/>
    <m/>
  </r>
  <r>
    <n v="37"/>
    <m/>
    <s v="DGR"/>
    <x v="41"/>
    <s v="Mathematik"/>
    <x v="19"/>
    <s v="LEH"/>
    <s v="J11"/>
    <n v="2"/>
    <m/>
  </r>
  <r>
    <n v="38"/>
    <m/>
    <s v="DGR"/>
    <x v="41"/>
    <s v="Englisch"/>
    <x v="7"/>
    <s v="HOR"/>
    <s v="J11"/>
    <n v="2"/>
    <m/>
  </r>
  <r>
    <n v="39"/>
    <m/>
    <s v="DGR"/>
    <x v="41"/>
    <s v="Praxis Textiltechnik"/>
    <x v="29"/>
    <s v="PEU"/>
    <s v="TW"/>
    <n v="14"/>
    <m/>
  </r>
  <r>
    <n v="40"/>
    <m/>
    <s v="DGR"/>
    <x v="41"/>
    <s v="Textiltechnik"/>
    <x v="32"/>
    <s v="HNN"/>
    <s v="J11"/>
    <n v="1"/>
    <m/>
  </r>
  <r>
    <n v="41"/>
    <m/>
    <s v="DGR"/>
    <x v="41"/>
    <s v="Sport"/>
    <x v="4"/>
    <s v="ÜBL"/>
    <m/>
    <n v="2"/>
    <m/>
  </r>
  <r>
    <n v="42"/>
    <m/>
    <s v="DGR"/>
    <x v="41"/>
    <s v="Deutsch"/>
    <x v="5"/>
    <s v="?"/>
    <m/>
    <n v="2"/>
    <m/>
  </r>
  <r>
    <n v="45"/>
    <m/>
    <s v="DGR"/>
    <x v="42"/>
    <s v="Mathematik"/>
    <x v="19"/>
    <s v="BOE"/>
    <s v="J08"/>
    <n v="2"/>
    <m/>
  </r>
  <r>
    <n v="46"/>
    <m/>
    <s v="DGR"/>
    <x v="42"/>
    <s v="Naturwissenschaft"/>
    <x v="31"/>
    <s v="DGR"/>
    <s v="J08"/>
    <n v="2"/>
    <m/>
  </r>
  <r>
    <n v="47"/>
    <m/>
    <s v="DGR"/>
    <x v="42"/>
    <s v="Bautechnik"/>
    <x v="32"/>
    <s v="ENG"/>
    <s v="J08"/>
    <n v="1"/>
    <m/>
  </r>
  <r>
    <n v="48"/>
    <m/>
    <s v="DGR"/>
    <x v="42"/>
    <s v="Bautechnik"/>
    <x v="33"/>
    <s v="ENG"/>
    <s v="J08"/>
    <n v="1"/>
    <m/>
  </r>
  <r>
    <n v="49"/>
    <m/>
    <s v="DGR"/>
    <x v="42"/>
    <s v="Deutsch"/>
    <x v="5"/>
    <s v="HNN"/>
    <s v="J08"/>
    <n v="2"/>
    <m/>
  </r>
  <r>
    <n v="50"/>
    <m/>
    <s v="DGR"/>
    <x v="42"/>
    <s v="Politik"/>
    <x v="2"/>
    <s v="SCH"/>
    <s v="J08"/>
    <n v="1"/>
    <m/>
  </r>
  <r>
    <n v="51"/>
    <m/>
    <s v="DGR"/>
    <x v="42"/>
    <s v="Wirtschaftslehre"/>
    <x v="3"/>
    <s v="SCH"/>
    <s v="J08"/>
    <n v="2"/>
    <m/>
  </r>
  <r>
    <n v="52"/>
    <m/>
    <s v="DGR"/>
    <x v="42"/>
    <s v="Praxis Gestaltung"/>
    <x v="29"/>
    <s v="KAL"/>
    <s v="GW"/>
    <n v="17"/>
    <m/>
  </r>
  <r>
    <n v="53"/>
    <m/>
    <s v="DGR"/>
    <x v="42"/>
    <s v="Englisch"/>
    <x v="7"/>
    <s v="HOR"/>
    <s v="J11"/>
    <n v="2"/>
    <m/>
  </r>
  <r>
    <n v="54"/>
    <m/>
    <s v="DGR"/>
    <x v="42"/>
    <s v="Sport"/>
    <x v="4"/>
    <s v="ÜBL"/>
    <m/>
    <n v="2"/>
    <m/>
  </r>
  <r>
    <n v="55"/>
    <m/>
    <s v="DGR"/>
    <x v="42"/>
    <s v="MPT"/>
    <x v="34"/>
    <s v="DGR"/>
    <s v="GW"/>
    <n v="2"/>
    <m/>
  </r>
  <r>
    <n v="57"/>
    <m/>
    <s v="DGR"/>
    <x v="43"/>
    <s v="Bautechnik"/>
    <x v="27"/>
    <s v="BOE"/>
    <s v="W1"/>
    <n v="3"/>
    <m/>
  </r>
  <r>
    <n v="58"/>
    <m/>
    <s v="DGR"/>
    <x v="43"/>
    <s v="Bautechnik"/>
    <x v="27"/>
    <s v="ENG"/>
    <s v="W1"/>
    <n v="3"/>
    <m/>
  </r>
  <r>
    <n v="59"/>
    <m/>
    <s v="DGR"/>
    <x v="43"/>
    <s v="Bautechnik"/>
    <x v="27"/>
    <s v="NEU"/>
    <s v="W1"/>
    <n v="2"/>
    <m/>
  </r>
  <r>
    <n v="60"/>
    <m/>
    <s v="DGR"/>
    <x v="43"/>
    <s v="Politik"/>
    <x v="2"/>
    <s v="NEU"/>
    <s v="W1"/>
    <n v="1"/>
    <m/>
  </r>
  <r>
    <n v="61"/>
    <m/>
    <s v="DGR"/>
    <x v="43"/>
    <s v="Wirtschaftslehre"/>
    <x v="3"/>
    <s v="NEU"/>
    <s v="W1"/>
    <n v="1"/>
    <m/>
  </r>
  <r>
    <n v="62"/>
    <m/>
    <s v="DGR"/>
    <x v="43"/>
    <s v="Sport"/>
    <x v="4"/>
    <s v="ÜBL"/>
    <m/>
    <n v="2"/>
    <m/>
  </r>
  <r>
    <n v="63"/>
    <m/>
    <s v="DGR"/>
    <x v="43"/>
    <s v="Farbtechnik"/>
    <x v="27"/>
    <s v="NEU"/>
    <s v="W1"/>
    <n v="2"/>
    <m/>
  </r>
  <r>
    <n v="66"/>
    <m/>
    <s v="DGR"/>
    <x v="44"/>
    <s v="Praxis Elektrotechnik"/>
    <x v="29"/>
    <s v="ERD"/>
    <s v="EW"/>
    <n v="10"/>
    <m/>
  </r>
  <r>
    <n v="67"/>
    <m/>
    <s v="DGR"/>
    <x v="44"/>
    <s v="Theorie Elektrotechnik"/>
    <x v="30"/>
    <s v="NOS"/>
    <s v="J15"/>
    <n v="3"/>
    <m/>
  </r>
  <r>
    <n v="68"/>
    <m/>
    <s v="DGR"/>
    <x v="44"/>
    <s v="Praxis Metalltechnik"/>
    <x v="29"/>
    <s v="HGN"/>
    <s v="MW"/>
    <n v="5"/>
    <m/>
  </r>
  <r>
    <n v="69"/>
    <m/>
    <s v="DGR"/>
    <x v="44"/>
    <s v="Praxis Metalltechnik"/>
    <x v="29"/>
    <s v="HGN"/>
    <s v="MW"/>
    <n v="3"/>
    <m/>
  </r>
  <r>
    <n v="70"/>
    <m/>
    <s v="DGR"/>
    <x v="44"/>
    <s v="Mathematik"/>
    <x v="19"/>
    <s v="LEH"/>
    <s v="J11"/>
    <n v="2"/>
    <m/>
  </r>
  <r>
    <n v="71"/>
    <m/>
    <s v="DGR"/>
    <x v="44"/>
    <s v="Naturwissenschaft"/>
    <x v="31"/>
    <s v="LEH"/>
    <s v="J15"/>
    <n v="1"/>
    <m/>
  </r>
  <r>
    <n v="72"/>
    <m/>
    <s v="DGR"/>
    <x v="44"/>
    <s v="Politik"/>
    <x v="2"/>
    <s v="LEH"/>
    <s v="J11"/>
    <n v="1"/>
    <m/>
  </r>
  <r>
    <n v="73"/>
    <m/>
    <s v="DGR"/>
    <x v="44"/>
    <s v="Deutsch"/>
    <x v="5"/>
    <s v="DGR"/>
    <s v="J11"/>
    <n v="1"/>
    <m/>
  </r>
  <r>
    <n v="74"/>
    <m/>
    <s v="DGR"/>
    <x v="44"/>
    <s v="Wirtschaftslehre"/>
    <x v="3"/>
    <s v="DGR"/>
    <s v="J11"/>
    <n v="1"/>
    <m/>
  </r>
  <r>
    <n v="75"/>
    <m/>
    <s v="DGR"/>
    <x v="44"/>
    <s v="Sport"/>
    <x v="4"/>
    <s v="ÜBL"/>
    <m/>
    <n v="2"/>
    <m/>
  </r>
  <r>
    <n v="79"/>
    <m/>
    <s v="DGR"/>
    <x v="45"/>
    <s v="Naturwissenschaft"/>
    <x v="31"/>
    <s v="DGR"/>
    <s v="J08"/>
    <n v="2"/>
    <m/>
  </r>
  <r>
    <n v="80"/>
    <m/>
    <s v="DGR"/>
    <x v="45"/>
    <s v="Praxis Metalltechnik"/>
    <x v="29"/>
    <s v="HGN"/>
    <s v="MW"/>
    <n v="5"/>
    <m/>
  </r>
  <r>
    <n v="81"/>
    <m/>
    <s v="DGR"/>
    <x v="45"/>
    <s v="Politik"/>
    <x v="2"/>
    <s v="KUC"/>
    <s v="J08"/>
    <n v="1"/>
    <m/>
  </r>
  <r>
    <n v="82"/>
    <m/>
    <s v="DGR"/>
    <x v="45"/>
    <s v="Wirtschaftslehre"/>
    <x v="3"/>
    <s v="KUC"/>
    <s v="J08"/>
    <n v="2"/>
    <m/>
  </r>
  <r>
    <n v="83"/>
    <m/>
    <s v="DGR"/>
    <x v="45"/>
    <s v="Theorie Gestaltung"/>
    <x v="32"/>
    <s v="HUK"/>
    <s v="J13"/>
    <n v="1"/>
    <m/>
  </r>
  <r>
    <n v="84"/>
    <m/>
    <s v="DGR"/>
    <x v="45"/>
    <s v="Praxis Gestaltung"/>
    <x v="29"/>
    <s v="KAL"/>
    <s v="GW"/>
    <n v="10"/>
    <m/>
  </r>
  <r>
    <n v="85"/>
    <m/>
    <s v="DGR"/>
    <x v="45"/>
    <s v="Mathematik"/>
    <x v="19"/>
    <s v="HUK"/>
    <s v="J13"/>
    <n v="1"/>
    <m/>
  </r>
  <r>
    <n v="86"/>
    <m/>
    <s v="DGR"/>
    <x v="45"/>
    <s v="Sport"/>
    <x v="4"/>
    <s v="ÜBL"/>
    <m/>
    <n v="2"/>
    <m/>
  </r>
  <r>
    <n v="87"/>
    <m/>
    <s v="DGR"/>
    <x v="45"/>
    <s v="Deutsch"/>
    <x v="5"/>
    <s v="?"/>
    <m/>
    <n v="3"/>
    <m/>
  </r>
  <r>
    <n v="90"/>
    <m/>
    <s v="DGR"/>
    <x v="46"/>
    <s v="Praxis Elektrotechnik"/>
    <x v="29"/>
    <s v="ERD"/>
    <s v="EW"/>
    <n v="2"/>
    <m/>
  </r>
  <r>
    <n v="91"/>
    <m/>
    <s v="DGR"/>
    <x v="46"/>
    <s v="Theorie Textiltechnik"/>
    <x v="30"/>
    <s v="HNN"/>
    <s v="J08"/>
    <n v="2"/>
    <m/>
  </r>
  <r>
    <n v="92"/>
    <m/>
    <s v="DGR"/>
    <x v="46"/>
    <s v="Deutsch"/>
    <x v="5"/>
    <s v="DGR"/>
    <s v="J11"/>
    <n v="2"/>
    <m/>
  </r>
  <r>
    <n v="93"/>
    <m/>
    <s v="DGR"/>
    <x v="46"/>
    <s v="Wirtschaftslehre"/>
    <x v="3"/>
    <s v="DGR"/>
    <s v="J11"/>
    <n v="1"/>
    <m/>
  </r>
  <r>
    <n v="94"/>
    <m/>
    <s v="DGR"/>
    <x v="46"/>
    <m/>
    <x v="33"/>
    <s v="?"/>
    <s v="J11"/>
    <n v="2"/>
    <m/>
  </r>
  <r>
    <n v="95"/>
    <m/>
    <s v="DGR"/>
    <x v="46"/>
    <s v="Mathematik"/>
    <x v="19"/>
    <s v="LEH"/>
    <s v="J11"/>
    <n v="2"/>
    <m/>
  </r>
  <r>
    <n v="96"/>
    <m/>
    <s v="DGR"/>
    <x v="46"/>
    <s v="Politik"/>
    <x v="2"/>
    <s v="LEH"/>
    <s v="J11"/>
    <n v="2"/>
    <m/>
  </r>
  <r>
    <n v="97"/>
    <m/>
    <s v="DGR"/>
    <x v="46"/>
    <s v="Naturwissenschaft"/>
    <x v="31"/>
    <s v="LEH"/>
    <s v="J11"/>
    <n v="2"/>
    <m/>
  </r>
  <r>
    <n v="98"/>
    <m/>
    <s v="DGR"/>
    <x v="46"/>
    <s v="Praxis Textiltechni"/>
    <x v="29"/>
    <s v="PEU"/>
    <s v="TW"/>
    <n v="12"/>
    <m/>
  </r>
  <r>
    <n v="99"/>
    <m/>
    <s v="DGR"/>
    <x v="46"/>
    <s v="Sport"/>
    <x v="4"/>
    <s v="ÜBL"/>
    <m/>
    <n v="2"/>
    <m/>
  </r>
  <r>
    <n v="102"/>
    <m/>
    <s v="DGR"/>
    <x v="47"/>
    <s v="Politik"/>
    <x v="2"/>
    <s v="WEP"/>
    <s v="J15"/>
    <n v="1"/>
    <m/>
  </r>
  <r>
    <n v="103"/>
    <m/>
    <s v="DGR"/>
    <x v="47"/>
    <s v="Metalltechnik"/>
    <x v="27"/>
    <s v="WEP"/>
    <s v="J15"/>
    <n v="4"/>
    <m/>
  </r>
  <r>
    <n v="104"/>
    <m/>
    <s v="DGR"/>
    <x v="47"/>
    <s v="Metalltechnik"/>
    <x v="27"/>
    <s v="JOE"/>
    <s v="J15"/>
    <n v="5"/>
    <m/>
  </r>
  <r>
    <n v="105"/>
    <m/>
    <s v="DGR"/>
    <x v="47"/>
    <s v="Wirtschaftslehre"/>
    <x v="3"/>
    <s v="DGR"/>
    <s v="J08"/>
    <n v="1"/>
    <m/>
  </r>
  <r>
    <n v="106"/>
    <m/>
    <s v="DGR"/>
    <x v="47"/>
    <s v="Deutsch"/>
    <x v="5"/>
    <s v="DGR"/>
    <s v="J08"/>
    <n v="1"/>
    <m/>
  </r>
  <r>
    <n v="107"/>
    <m/>
    <s v="DGR"/>
    <x v="47"/>
    <s v="Sport"/>
    <x v="4"/>
    <s v="ÜBL"/>
    <m/>
    <n v="2"/>
    <m/>
  </r>
  <r>
    <n v="110"/>
    <m/>
    <s v="DGR"/>
    <x v="48"/>
    <s v="Metalltechnik"/>
    <x v="27"/>
    <s v="WEP"/>
    <s v="J15"/>
    <n v="5"/>
    <m/>
  </r>
  <r>
    <n v="111"/>
    <m/>
    <s v="DGR"/>
    <x v="48"/>
    <s v="Metalltechnik"/>
    <x v="27"/>
    <s v="JOE"/>
    <s v="J15"/>
    <n v="5"/>
    <m/>
  </r>
  <r>
    <n v="112"/>
    <m/>
    <s v="DGR"/>
    <x v="48"/>
    <s v="Sport"/>
    <x v="4"/>
    <s v="ÜBL"/>
    <m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5"/>
    <m/>
    <s v="KOH"/>
    <x v="49"/>
    <s v="Deutsch"/>
    <x v="5"/>
    <s v="KOH"/>
    <s v="AE5"/>
    <n v="2"/>
    <m/>
  </r>
  <r>
    <n v="6"/>
    <m/>
    <s v="KOH"/>
    <x v="49"/>
    <s v="Deutsch"/>
    <x v="34"/>
    <s v="GER"/>
    <s v="AE5"/>
    <n v="0"/>
    <m/>
  </r>
  <r>
    <n v="7"/>
    <m/>
    <s v="KOH"/>
    <x v="49"/>
    <s v="Mathematik"/>
    <x v="19"/>
    <s v="KOH"/>
    <s v="AE5"/>
    <n v="2"/>
    <m/>
  </r>
  <r>
    <n v="8"/>
    <m/>
    <s v="KOH"/>
    <x v="49"/>
    <s v="Politik"/>
    <x v="2"/>
    <s v="FRE"/>
    <s v="C10"/>
    <n v="1"/>
    <m/>
  </r>
  <r>
    <n v="9"/>
    <m/>
    <s v="KOH"/>
    <x v="49"/>
    <s v="WBL"/>
    <x v="3"/>
    <s v="FRE"/>
    <s v="C10"/>
    <n v="1"/>
    <m/>
  </r>
  <r>
    <n v="10"/>
    <m/>
    <s v="KOH"/>
    <x v="49"/>
    <s v="Sport"/>
    <x v="4"/>
    <s v="WEP"/>
    <s v="FE2"/>
    <n v="1"/>
    <m/>
  </r>
  <r>
    <n v="11"/>
    <m/>
    <s v="KOH"/>
    <x v="49"/>
    <s v="Naturwissenschaft"/>
    <x v="31"/>
    <s v="SFB"/>
    <s v="D12"/>
    <n v="1"/>
    <m/>
  </r>
  <r>
    <n v="12"/>
    <m/>
    <s v="KOH"/>
    <x v="49"/>
    <s v="Englisch"/>
    <x v="7"/>
    <s v="MOE"/>
    <s v="D12"/>
    <n v="1"/>
    <m/>
  </r>
  <r>
    <n v="13"/>
    <m/>
    <s v="KOH"/>
    <x v="49"/>
    <s v="Religion"/>
    <x v="35"/>
    <s v="WIT"/>
    <s v="D12"/>
    <n v="1"/>
    <m/>
  </r>
  <r>
    <n v="14"/>
    <m/>
    <s v="KOH"/>
    <x v="49"/>
    <s v="Praxis Elektrotechnik"/>
    <x v="36"/>
    <s v="JAN"/>
    <s v="D20"/>
    <n v="2"/>
    <n v="2"/>
  </r>
  <r>
    <n v="15"/>
    <m/>
    <s v="KOH"/>
    <x v="49"/>
    <s v="Praxis Metalltechnik"/>
    <x v="34"/>
    <s v="FEL"/>
    <s v="EK1"/>
    <n v="2"/>
    <n v="2"/>
  </r>
  <r>
    <n v="17"/>
    <m/>
    <s v="KOH"/>
    <x v="50"/>
    <s v="Deutsch"/>
    <x v="5"/>
    <s v="KOH"/>
    <s v="DK4"/>
    <n v="2"/>
    <n v="2"/>
  </r>
  <r>
    <n v="18"/>
    <m/>
    <s v="KOH"/>
    <x v="50"/>
    <s v="Deutsch"/>
    <x v="34"/>
    <s v="GER"/>
    <s v="D13"/>
    <n v="2"/>
    <n v="2"/>
  </r>
  <r>
    <n v="19"/>
    <m/>
    <s v="KOH"/>
    <x v="50"/>
    <s v="Mathematik"/>
    <x v="19"/>
    <s v="LEH"/>
    <s v="D13"/>
    <n v="2"/>
    <m/>
  </r>
  <r>
    <n v="20"/>
    <m/>
    <s v="KOH"/>
    <x v="50"/>
    <s v="Politik"/>
    <x v="2"/>
    <s v="FRE"/>
    <s v="DK5"/>
    <n v="1"/>
    <m/>
  </r>
  <r>
    <n v="21"/>
    <m/>
    <s v="KOH"/>
    <x v="50"/>
    <s v="WBL"/>
    <x v="3"/>
    <s v="FRE"/>
    <s v="C10"/>
    <n v="1"/>
    <m/>
  </r>
  <r>
    <n v="22"/>
    <m/>
    <s v="KOH"/>
    <x v="50"/>
    <s v="Sport"/>
    <x v="4"/>
    <s v="WEP"/>
    <s v="FE2"/>
    <n v="1"/>
    <m/>
  </r>
  <r>
    <n v="23"/>
    <m/>
    <s v="KOH"/>
    <x v="50"/>
    <s v="Naturwissenschaft"/>
    <x v="31"/>
    <s v="SFB"/>
    <s v="DK5"/>
    <n v="1"/>
    <m/>
  </r>
  <r>
    <n v="24"/>
    <m/>
    <s v="KOH"/>
    <x v="50"/>
    <s v="Englisch"/>
    <x v="7"/>
    <s v="GER"/>
    <s v="D12"/>
    <n v="1"/>
    <m/>
  </r>
  <r>
    <n v="25"/>
    <m/>
    <s v="KOH"/>
    <x v="50"/>
    <s v="Religion"/>
    <x v="35"/>
    <s v="WIT"/>
    <s v="D12"/>
    <n v="1"/>
    <m/>
  </r>
  <r>
    <n v="26"/>
    <m/>
    <s v="KOH"/>
    <x v="50"/>
    <s v="Praxis Elektrotechnik"/>
    <x v="36"/>
    <s v="JAN"/>
    <s v="D20"/>
    <n v="2"/>
    <n v="2"/>
  </r>
  <r>
    <n v="27"/>
    <m/>
    <s v="KOH"/>
    <x v="50"/>
    <s v="Praxis Metalltechnik"/>
    <x v="34"/>
    <s v="FEL"/>
    <s v="EK1"/>
    <n v="2"/>
    <n v="2"/>
  </r>
  <r>
    <n v="29"/>
    <m/>
    <s v="KOH"/>
    <x v="51"/>
    <s v="Deutsch"/>
    <x v="5"/>
    <s v="KOH"/>
    <s v="AE5"/>
    <n v="2"/>
    <n v="2"/>
  </r>
  <r>
    <n v="30"/>
    <m/>
    <s v="KOH"/>
    <x v="51"/>
    <s v="Deutsch"/>
    <x v="34"/>
    <s v="WIT"/>
    <s v="AE5"/>
    <n v="2"/>
    <n v="2"/>
  </r>
  <r>
    <n v="31"/>
    <m/>
    <s v="KOH"/>
    <x v="51"/>
    <s v="Mathematik"/>
    <x v="19"/>
    <s v="LEH"/>
    <s v="AE5"/>
    <n v="2"/>
    <m/>
  </r>
  <r>
    <n v="32"/>
    <m/>
    <s v="KOH"/>
    <x v="51"/>
    <s v="Politik"/>
    <x v="2"/>
    <s v="FRE"/>
    <s v="DK4"/>
    <n v="1"/>
    <m/>
  </r>
  <r>
    <n v="33"/>
    <m/>
    <s v="KOH"/>
    <x v="51"/>
    <s v="WBL"/>
    <x v="3"/>
    <s v="FRE"/>
    <s v="DK4"/>
    <n v="1"/>
    <m/>
  </r>
  <r>
    <n v="34"/>
    <m/>
    <s v="KOH"/>
    <x v="51"/>
    <s v="Sport"/>
    <x v="4"/>
    <s v="WEP"/>
    <s v="FE2"/>
    <n v="1"/>
    <m/>
  </r>
  <r>
    <n v="35"/>
    <m/>
    <s v="KOH"/>
    <x v="51"/>
    <s v="Naturwissenschaft"/>
    <x v="31"/>
    <s v="SFB"/>
    <s v="D12"/>
    <n v="1"/>
    <m/>
  </r>
  <r>
    <n v="36"/>
    <m/>
    <s v="KOH"/>
    <x v="51"/>
    <s v="Religion"/>
    <x v="35"/>
    <s v="WIT"/>
    <s v="D12"/>
    <n v="1"/>
    <m/>
  </r>
  <r>
    <n v="37"/>
    <m/>
    <s v="KOH"/>
    <x v="51"/>
    <s v="Englisch"/>
    <x v="7"/>
    <s v="MOE"/>
    <s v="D12"/>
    <n v="1"/>
    <m/>
  </r>
  <r>
    <n v="38"/>
    <m/>
    <s v="KOH"/>
    <x v="51"/>
    <s v="Praxis Elektrotechnik"/>
    <x v="36"/>
    <s v="JAN"/>
    <s v="D20"/>
    <n v="2"/>
    <n v="2"/>
  </r>
  <r>
    <n v="39"/>
    <m/>
    <s v="KOH"/>
    <x v="51"/>
    <s v="Praxis Metalltechnik"/>
    <x v="34"/>
    <s v="FEL"/>
    <s v="EK1"/>
    <n v="2"/>
    <n v="2"/>
  </r>
  <r>
    <n v="41"/>
    <m/>
    <s v="KOH"/>
    <x v="52"/>
    <s v="Deutsch"/>
    <x v="5"/>
    <s v="KOH"/>
    <s v="DK5"/>
    <n v="3"/>
    <m/>
  </r>
  <r>
    <n v="42"/>
    <m/>
    <s v="KOH"/>
    <x v="52"/>
    <s v="Mathematik"/>
    <x v="19"/>
    <s v="RAD"/>
    <s v="DK5"/>
    <n v="2"/>
    <m/>
  </r>
  <r>
    <n v="43"/>
    <m/>
    <s v="KOH"/>
    <x v="52"/>
    <s v="Politik"/>
    <x v="2"/>
    <s v="RAD"/>
    <s v="DK5"/>
    <n v="1"/>
    <m/>
  </r>
  <r>
    <n v="44"/>
    <m/>
    <s v="KOH"/>
    <x v="52"/>
    <s v="WBL"/>
    <x v="3"/>
    <s v="RAD"/>
    <s v="DK5"/>
    <n v="1"/>
    <m/>
  </r>
  <r>
    <n v="45"/>
    <m/>
    <s v="KOH"/>
    <x v="52"/>
    <s v="Sport"/>
    <x v="4"/>
    <s v="RAD"/>
    <s v="DK5"/>
    <n v="1"/>
    <m/>
  </r>
  <r>
    <n v="46"/>
    <m/>
    <s v="KOH"/>
    <x v="52"/>
    <s v="Naturwissenschaft"/>
    <x v="31"/>
    <s v="?"/>
    <s v="D12"/>
    <n v="1"/>
    <m/>
  </r>
  <r>
    <n v="47"/>
    <m/>
    <s v="KOH"/>
    <x v="52"/>
    <s v="Religion"/>
    <x v="35"/>
    <s v="WIT"/>
    <s v="D12"/>
    <n v="1"/>
    <m/>
  </r>
  <r>
    <n v="48"/>
    <m/>
    <s v="KOH"/>
    <x v="52"/>
    <s v="Englisch"/>
    <x v="7"/>
    <s v="?"/>
    <s v="DK5"/>
    <n v="1"/>
    <m/>
  </r>
  <r>
    <n v="49"/>
    <m/>
    <s v="KOH"/>
    <x v="52"/>
    <s v="Berufsorientierung"/>
    <x v="28"/>
    <s v="RAD"/>
    <s v="DK5"/>
    <n v="2"/>
    <m/>
  </r>
  <r>
    <n v="50"/>
    <m/>
    <s v="KOH"/>
    <x v="52"/>
    <s v="ITK"/>
    <x v="37"/>
    <s v="GER"/>
    <m/>
    <n v="2"/>
    <m/>
  </r>
  <r>
    <n v="51"/>
    <m/>
    <s v="KOH"/>
    <x v="52"/>
    <s v="Praxis Hauswirtschaft"/>
    <x v="38"/>
    <s v="JOK"/>
    <s v="DK5"/>
    <n v="2"/>
    <n v="2"/>
  </r>
  <r>
    <n v="52"/>
    <m/>
    <s v="KOH"/>
    <x v="52"/>
    <s v="Praxis Hauswirtschaft"/>
    <x v="34"/>
    <s v="GER"/>
    <s v="DK5"/>
    <n v="2"/>
    <n v="2"/>
  </r>
  <r>
    <n v="53"/>
    <m/>
    <s v="KOH"/>
    <x v="52"/>
    <s v="Praxis Holztechnik"/>
    <x v="39"/>
    <s v="PLO"/>
    <s v="EE1"/>
    <n v="2"/>
    <n v="2"/>
  </r>
  <r>
    <n v="54"/>
    <m/>
    <s v="KOH"/>
    <x v="52"/>
    <s v="Praxis Holztechnik"/>
    <x v="34"/>
    <s v="WIT"/>
    <s v="EE1"/>
    <n v="2"/>
    <n v="2"/>
  </r>
  <r>
    <n v="55"/>
    <m/>
    <s v="KOH"/>
    <x v="52"/>
    <s v="Praktikumsbetreuung"/>
    <x v="40"/>
    <s v="RAD"/>
    <s v="DK5"/>
    <n v="3"/>
    <m/>
  </r>
  <r>
    <n v="57"/>
    <m/>
    <s v="KOH"/>
    <x v="53"/>
    <s v="Deutsch"/>
    <x v="5"/>
    <s v="KOH"/>
    <s v="DK5"/>
    <n v="2"/>
    <m/>
  </r>
  <r>
    <n v="58"/>
    <m/>
    <s v="KOH"/>
    <x v="53"/>
    <s v="Deutsch"/>
    <x v="5"/>
    <s v="HNN"/>
    <s v="DK5"/>
    <n v="2"/>
    <n v="2"/>
  </r>
  <r>
    <n v="59"/>
    <m/>
    <s v="KOH"/>
    <x v="53"/>
    <s v="Deutsch"/>
    <x v="34"/>
    <s v="?"/>
    <s v="DK5"/>
    <n v="2"/>
    <n v="2"/>
  </r>
  <r>
    <n v="60"/>
    <m/>
    <s v="KOH"/>
    <x v="53"/>
    <s v="Mathematik"/>
    <x v="19"/>
    <s v="RAD"/>
    <s v="DK5"/>
    <n v="2"/>
    <m/>
  </r>
  <r>
    <n v="61"/>
    <m/>
    <s v="KOH"/>
    <x v="53"/>
    <s v="Politik"/>
    <x v="2"/>
    <s v="ROC"/>
    <s v="DK5"/>
    <n v="1"/>
    <m/>
  </r>
  <r>
    <n v="62"/>
    <m/>
    <s v="KOH"/>
    <x v="53"/>
    <s v="WBL"/>
    <x v="3"/>
    <s v="ROC"/>
    <s v="DK5"/>
    <n v="1"/>
    <m/>
  </r>
  <r>
    <n v="63"/>
    <m/>
    <s v="KOH"/>
    <x v="53"/>
    <s v="Sport"/>
    <x v="4"/>
    <s v="WEP"/>
    <s v="DK5"/>
    <n v="1"/>
    <m/>
  </r>
  <r>
    <n v="64"/>
    <m/>
    <s v="KOH"/>
    <x v="53"/>
    <s v="Naturwissenschaft"/>
    <x v="31"/>
    <s v="?"/>
    <s v="D12"/>
    <n v="1"/>
    <m/>
  </r>
  <r>
    <n v="65"/>
    <m/>
    <s v="KOH"/>
    <x v="53"/>
    <s v="Englisch"/>
    <x v="7"/>
    <s v="?"/>
    <s v="D12"/>
    <n v="1"/>
    <m/>
  </r>
  <r>
    <n v="66"/>
    <m/>
    <s v="KOH"/>
    <x v="53"/>
    <s v="Berufsorientierung"/>
    <x v="28"/>
    <s v="HNN"/>
    <s v="DK5"/>
    <n v="2"/>
    <m/>
  </r>
  <r>
    <n v="67"/>
    <m/>
    <s v="KOH"/>
    <x v="53"/>
    <s v="ITK"/>
    <x v="37"/>
    <s v="GER"/>
    <s v="DK5"/>
    <n v="2"/>
    <m/>
  </r>
  <r>
    <n v="68"/>
    <m/>
    <s v="KOH"/>
    <x v="53"/>
    <s v="Praxis Hauswirtschaft"/>
    <x v="38"/>
    <s v="JOK"/>
    <s v="DK5"/>
    <n v="2"/>
    <n v="2"/>
  </r>
  <r>
    <n v="69"/>
    <m/>
    <s v="KOH"/>
    <x v="53"/>
    <s v="Praxis Hauswirtschaft"/>
    <x v="34"/>
    <s v="GER"/>
    <s v="DK5"/>
    <n v="2"/>
    <n v="2"/>
  </r>
  <r>
    <n v="70"/>
    <m/>
    <s v="KOH"/>
    <x v="53"/>
    <s v="Praxis Holztechnik"/>
    <x v="39"/>
    <s v="PLO"/>
    <s v="EE1"/>
    <n v="2"/>
    <n v="2"/>
  </r>
  <r>
    <n v="71"/>
    <m/>
    <s v="KOH"/>
    <x v="53"/>
    <s v="Praxis Holztechnik"/>
    <x v="34"/>
    <s v="WIT"/>
    <s v="EE1"/>
    <n v="2"/>
    <n v="2"/>
  </r>
  <r>
    <n v="72"/>
    <m/>
    <s v="KOH"/>
    <x v="53"/>
    <s v="Praktikumsbetreuung"/>
    <x v="40"/>
    <s v="HNN"/>
    <s v="DK5"/>
    <n v="3"/>
    <m/>
  </r>
  <r>
    <n v="74"/>
    <m/>
    <s v="KOH"/>
    <x v="54"/>
    <s v="Deutsch"/>
    <x v="5"/>
    <s v="KUM"/>
    <s v="CE9"/>
    <n v="0"/>
    <m/>
  </r>
  <r>
    <n v="75"/>
    <m/>
    <s v="KOH"/>
    <x v="54"/>
    <s v="Mathematik"/>
    <x v="19"/>
    <s v="DID"/>
    <s v="CE9"/>
    <n v="0"/>
    <m/>
  </r>
  <r>
    <n v="76"/>
    <m/>
    <s v="KOH"/>
    <x v="54"/>
    <s v="Mathematik"/>
    <x v="34"/>
    <s v="GER"/>
    <s v="CE9"/>
    <n v="0"/>
    <m/>
  </r>
  <r>
    <n v="78"/>
    <m/>
    <s v="KOH"/>
    <x v="54"/>
    <s v="Wirtschaftlsehre"/>
    <x v="3"/>
    <s v="?"/>
    <s v="CE9"/>
    <n v="0"/>
    <m/>
  </r>
  <r>
    <n v="79"/>
    <m/>
    <s v="KOH"/>
    <x v="54"/>
    <s v="Sport"/>
    <x v="4"/>
    <s v="SIM"/>
    <s v="CE9"/>
    <n v="0"/>
    <m/>
  </r>
  <r>
    <n v="80"/>
    <m/>
    <s v="KOH"/>
    <x v="54"/>
    <s v="Naturwissenschaft"/>
    <x v="31"/>
    <s v="KUM"/>
    <s v="D12"/>
    <n v="0"/>
    <m/>
  </r>
  <r>
    <n v="81"/>
    <m/>
    <s v="KOH"/>
    <x v="54"/>
    <s v="Religion"/>
    <x v="8"/>
    <s v="SIM"/>
    <s v="CE9"/>
    <n v="0"/>
    <m/>
  </r>
  <r>
    <n v="82"/>
    <m/>
    <s v="KOH"/>
    <x v="54"/>
    <s v="Englisch"/>
    <x v="7"/>
    <s v="OPZ"/>
    <s v="CE9"/>
    <n v="0"/>
    <m/>
  </r>
  <r>
    <n v="83"/>
    <m/>
    <s v="KOH"/>
    <x v="54"/>
    <s v="Berufsorientierung"/>
    <x v="28"/>
    <s v="GER"/>
    <s v="CE9"/>
    <n v="0"/>
    <m/>
  </r>
  <r>
    <n v="84"/>
    <m/>
    <s v="KOH"/>
    <x v="54"/>
    <s v="Berufsorientierung"/>
    <x v="34"/>
    <s v="KOH"/>
    <s v="CE9"/>
    <n v="0"/>
    <m/>
  </r>
  <r>
    <n v="85"/>
    <m/>
    <s v="KOH"/>
    <x v="54"/>
    <s v="Lernfeld/TLÜ"/>
    <x v="41"/>
    <s v="DID"/>
    <s v="CE9"/>
    <n v="0"/>
    <m/>
  </r>
  <r>
    <n v="86"/>
    <m/>
    <s v="KOH"/>
    <x v="54"/>
    <s v="Praxis Metalltechnik"/>
    <x v="42"/>
    <s v="HGN"/>
    <m/>
    <n v="0"/>
    <m/>
  </r>
  <r>
    <n v="87"/>
    <m/>
    <s v="KOH"/>
    <x v="54"/>
    <s v="Praxis Metalltechnik"/>
    <x v="34"/>
    <s v="SIM"/>
    <m/>
    <n v="0"/>
    <m/>
  </r>
  <r>
    <n v="88"/>
    <m/>
    <s v="KOH"/>
    <x v="54"/>
    <s v="Praxis Holztechnik"/>
    <x v="39"/>
    <s v="PLO"/>
    <s v="EE1"/>
    <n v="0"/>
    <m/>
  </r>
  <r>
    <n v="89"/>
    <m/>
    <s v="KOH"/>
    <x v="54"/>
    <s v="Praxis Holztechnik"/>
    <x v="34"/>
    <s v="KOH"/>
    <s v="EE1"/>
    <n v="0"/>
    <m/>
  </r>
  <r>
    <n v="90"/>
    <m/>
    <s v="KOH"/>
    <x v="54"/>
    <s v="Praktikumsbetreuung"/>
    <x v="40"/>
    <s v="GER"/>
    <m/>
    <n v="0"/>
    <m/>
  </r>
  <r>
    <n v="92"/>
    <m/>
    <s v="KOH"/>
    <x v="55"/>
    <s v="Deutsch"/>
    <x v="5"/>
    <s v="KUM"/>
    <s v="CE8"/>
    <n v="2"/>
    <m/>
  </r>
  <r>
    <n v="93"/>
    <m/>
    <s v="KOH"/>
    <x v="55"/>
    <s v="Deutsch"/>
    <x v="5"/>
    <s v="KUM"/>
    <s v="CE8"/>
    <n v="2"/>
    <m/>
  </r>
  <r>
    <n v="94"/>
    <m/>
    <s v="KOH"/>
    <x v="54"/>
    <s v="Deutsch"/>
    <x v="34"/>
    <s v="?"/>
    <s v="CE9"/>
    <n v="2"/>
    <m/>
  </r>
  <r>
    <n v="95"/>
    <m/>
    <s v="KOH"/>
    <x v="55"/>
    <s v="Mathematik"/>
    <x v="19"/>
    <s v="DID"/>
    <s v="CE8"/>
    <n v="2"/>
    <n v="2"/>
  </r>
  <r>
    <n v="97"/>
    <m/>
    <s v="KOH"/>
    <x v="55"/>
    <s v="Politik"/>
    <x v="2"/>
    <s v="KOH"/>
    <s v="CE8"/>
    <n v="1"/>
    <m/>
  </r>
  <r>
    <n v="98"/>
    <m/>
    <s v="KOH"/>
    <x v="55"/>
    <s v="Wirtschaftlsehre"/>
    <x v="3"/>
    <s v="KOH"/>
    <s v="CE8"/>
    <n v="1"/>
    <m/>
  </r>
  <r>
    <n v="99"/>
    <m/>
    <s v="KOH"/>
    <x v="55"/>
    <s v="Sport"/>
    <x v="4"/>
    <s v="SIM"/>
    <m/>
    <n v="1"/>
    <m/>
  </r>
  <r>
    <n v="100"/>
    <m/>
    <s v="KOH"/>
    <x v="55"/>
    <s v="Naturwissenschaft"/>
    <x v="31"/>
    <s v="KUM"/>
    <s v="CE8"/>
    <n v="2"/>
    <m/>
  </r>
  <r>
    <n v="102"/>
    <m/>
    <s v="KOH"/>
    <x v="55"/>
    <s v="Religion"/>
    <x v="8"/>
    <s v="SIM"/>
    <s v="CE8"/>
    <n v="1"/>
    <m/>
  </r>
  <r>
    <n v="103"/>
    <m/>
    <s v="KOH"/>
    <x v="55"/>
    <s v="Englisch"/>
    <x v="7"/>
    <s v="OPZ"/>
    <s v="CE8"/>
    <n v="2"/>
    <m/>
  </r>
  <r>
    <n v="104"/>
    <m/>
    <s v="KOH"/>
    <x v="55"/>
    <s v="Berufsorientierung"/>
    <x v="28"/>
    <s v="SIM"/>
    <s v="CE8"/>
    <n v="2"/>
    <n v="2"/>
  </r>
  <r>
    <n v="105"/>
    <m/>
    <s v="KOH"/>
    <x v="55"/>
    <s v="Berufsorientierung"/>
    <x v="34"/>
    <s v="GER"/>
    <s v="CE8"/>
    <n v="2"/>
    <n v="2"/>
  </r>
  <r>
    <n v="106"/>
    <m/>
    <s v="KOH"/>
    <x v="55"/>
    <s v="ITK"/>
    <x v="37"/>
    <s v="SIM"/>
    <m/>
    <n v="2"/>
    <n v="2"/>
  </r>
  <r>
    <n v="108"/>
    <m/>
    <s v="KOH"/>
    <x v="55"/>
    <s v="Dienstleistung"/>
    <x v="43"/>
    <s v="HEI"/>
    <s v="CE8"/>
    <n v="2"/>
    <m/>
  </r>
  <r>
    <n v="109"/>
    <m/>
    <s v="KOH"/>
    <x v="55"/>
    <s v="Dienstleistung"/>
    <x v="43"/>
    <s v="SIM"/>
    <s v="CE8"/>
    <n v="0"/>
    <m/>
  </r>
  <r>
    <n v="110"/>
    <m/>
    <s v="KOH"/>
    <x v="55"/>
    <s v="Lernfeld/TLÜ"/>
    <x v="41"/>
    <s v="DID"/>
    <s v="CE8"/>
    <n v="2"/>
    <m/>
  </r>
  <r>
    <n v="111"/>
    <m/>
    <s v="KOH"/>
    <x v="55"/>
    <s v="Praxis Holztechnik"/>
    <x v="39"/>
    <s v="PLO"/>
    <s v="EE1"/>
    <n v="4"/>
    <n v="2"/>
  </r>
  <r>
    <n v="112"/>
    <m/>
    <s v="KOH"/>
    <x v="55"/>
    <s v="Praxis Holztechnik"/>
    <x v="34"/>
    <s v="?"/>
    <s v="EE1"/>
    <n v="4"/>
    <n v="2"/>
  </r>
  <r>
    <n v="113"/>
    <m/>
    <s v="KOH"/>
    <x v="55"/>
    <s v="Praxis Metalltechnik"/>
    <x v="42"/>
    <s v="HGN"/>
    <m/>
    <n v="2"/>
    <n v="2"/>
  </r>
  <r>
    <n v="114"/>
    <m/>
    <s v="KOH"/>
    <x v="55"/>
    <s v="Praxis Metalltechnik"/>
    <x v="34"/>
    <s v="SIM"/>
    <m/>
    <n v="2"/>
    <n v="2"/>
  </r>
  <r>
    <n v="115"/>
    <m/>
    <s v="KOH"/>
    <x v="55"/>
    <s v="Praxis Hauswirtschaft"/>
    <x v="38"/>
    <s v="HEI"/>
    <s v="EE1"/>
    <n v="4"/>
    <n v="2"/>
  </r>
  <r>
    <n v="116"/>
    <m/>
    <s v="KOH"/>
    <x v="55"/>
    <s v="Praxis Hauswirtschaft"/>
    <x v="38"/>
    <s v="GER"/>
    <s v="EE1"/>
    <n v="4"/>
    <n v="2"/>
  </r>
  <r>
    <n v="118"/>
    <m/>
    <s v="KOH"/>
    <x v="56"/>
    <s v="Deutsch"/>
    <x v="5"/>
    <s v="KUM"/>
    <s v="CE9"/>
    <n v="2"/>
    <m/>
  </r>
  <r>
    <n v="119"/>
    <m/>
    <s v="KOH"/>
    <x v="56"/>
    <s v="Mathematik"/>
    <x v="44"/>
    <s v="KLB"/>
    <s v="CE9"/>
    <n v="2"/>
    <m/>
  </r>
  <r>
    <n v="120"/>
    <m/>
    <s v="KOH"/>
    <x v="56"/>
    <s v="Religion"/>
    <x v="8"/>
    <s v="GAT"/>
    <s v="CE9"/>
    <n v="1"/>
    <m/>
  </r>
  <r>
    <n v="121"/>
    <m/>
    <s v="KOH"/>
    <x v="56"/>
    <s v="Politik"/>
    <x v="2"/>
    <s v="GAT"/>
    <s v="CE9"/>
    <n v="1"/>
    <m/>
  </r>
  <r>
    <n v="122"/>
    <m/>
    <s v="KOH"/>
    <x v="56"/>
    <s v="Sport"/>
    <x v="4"/>
    <s v="BCH"/>
    <m/>
    <n v="1"/>
    <m/>
  </r>
  <r>
    <n v="125"/>
    <m/>
    <s v="KOH"/>
    <x v="56"/>
    <s v="Englisch"/>
    <x v="45"/>
    <s v="BCH"/>
    <s v="CE9"/>
    <n v="2"/>
    <m/>
  </r>
  <r>
    <n v="126"/>
    <m/>
    <s v="KOH"/>
    <x v="56"/>
    <s v="Berufsorientierung"/>
    <x v="28"/>
    <s v="BCH"/>
    <s v="CE9"/>
    <n v="2"/>
    <m/>
  </r>
  <r>
    <n v="127"/>
    <m/>
    <s v="KOH"/>
    <x v="56"/>
    <s v="Praxis Elektrotechnik"/>
    <x v="36"/>
    <s v="JAN"/>
    <m/>
    <n v="2"/>
    <m/>
  </r>
  <r>
    <n v="128"/>
    <m/>
    <s v="KOH"/>
    <x v="56"/>
    <s v="Praxis Metalltechnik"/>
    <x v="46"/>
    <s v="SCL"/>
    <m/>
    <n v="2"/>
    <m/>
  </r>
  <r>
    <n v="129"/>
    <m/>
    <s v="KOH"/>
    <x v="56"/>
    <m/>
    <x v="40"/>
    <s v="BCH"/>
    <m/>
    <n v="3.5"/>
    <m/>
  </r>
  <r>
    <n v="131"/>
    <m/>
    <s v="KOH"/>
    <x v="57"/>
    <s v="Ernährung+Hauswirt."/>
    <x v="47"/>
    <s v="HEI"/>
    <s v="CE9"/>
    <n v="4"/>
    <m/>
  </r>
  <r>
    <n v="132"/>
    <m/>
    <s v="KOH"/>
    <x v="57"/>
    <s v="Fachbereich Service"/>
    <x v="48"/>
    <s v="SCE"/>
    <m/>
    <n v="3"/>
    <m/>
  </r>
  <r>
    <n v="133"/>
    <m/>
    <s v="KOH"/>
    <x v="57"/>
    <s v="Fachbereich Service"/>
    <x v="48"/>
    <s v="HNN"/>
    <m/>
    <n v="2"/>
    <m/>
  </r>
  <r>
    <n v="134"/>
    <m/>
    <s v="KOH"/>
    <x v="57"/>
    <s v="Deutsch"/>
    <x v="5"/>
    <s v="VBR"/>
    <m/>
    <n v="1"/>
    <m/>
  </r>
  <r>
    <n v="135"/>
    <m/>
    <s v="KOH"/>
    <x v="57"/>
    <s v="Sport"/>
    <x v="4"/>
    <s v="KOH"/>
    <m/>
    <n v="1"/>
    <m/>
  </r>
  <r>
    <n v="136"/>
    <m/>
    <s v="KOH"/>
    <x v="57"/>
    <s v="Wirtschaftslehre"/>
    <x v="3"/>
    <s v="SCH"/>
    <m/>
    <n v="0"/>
    <m/>
  </r>
  <r>
    <n v="137"/>
    <m/>
    <s v="KOH"/>
    <x v="57"/>
    <s v="Politk"/>
    <x v="2"/>
    <s v="SCH"/>
    <m/>
    <n v="0"/>
    <m/>
  </r>
  <r>
    <n v="138"/>
    <m/>
    <s v="KOH"/>
    <x v="57"/>
    <s v="Religion"/>
    <x v="8"/>
    <s v="KLB"/>
    <m/>
    <n v="1"/>
    <m/>
  </r>
  <r>
    <n v="141"/>
    <m/>
    <s v="KOH"/>
    <x v="58"/>
    <s v="Ernährung+Hauswirt."/>
    <x v="47"/>
    <s v="HAA"/>
    <s v="A18"/>
    <n v="4"/>
    <m/>
  </r>
  <r>
    <n v="142"/>
    <m/>
    <s v="KOH"/>
    <x v="58"/>
    <s v="Fachbereich Service"/>
    <x v="48"/>
    <s v="SCE"/>
    <s v="AE5"/>
    <n v="3"/>
    <m/>
  </r>
  <r>
    <n v="143"/>
    <m/>
    <s v="KOH"/>
    <x v="58"/>
    <s v="Fachbereich Service"/>
    <x v="48"/>
    <s v="SFB"/>
    <s v="AE5"/>
    <n v="2"/>
    <m/>
  </r>
  <r>
    <n v="144"/>
    <m/>
    <s v="KOH"/>
    <x v="58"/>
    <s v="Deutsch"/>
    <x v="5"/>
    <s v="VBR"/>
    <s v="AE5"/>
    <n v="1"/>
    <m/>
  </r>
  <r>
    <n v="146"/>
    <m/>
    <s v="KOH"/>
    <x v="58"/>
    <s v="Wirtschaftslehre"/>
    <x v="3"/>
    <s v="SCH"/>
    <s v="AE5"/>
    <n v="1"/>
    <m/>
  </r>
  <r>
    <n v="147"/>
    <m/>
    <s v="KOH"/>
    <x v="58"/>
    <s v="Politk"/>
    <x v="2"/>
    <s v="SCH"/>
    <s v="AE5"/>
    <n v="1"/>
    <m/>
  </r>
  <r>
    <n v="148"/>
    <m/>
    <s v="KOH"/>
    <x v="58"/>
    <s v="Religion"/>
    <x v="8"/>
    <s v="KLB"/>
    <s v="AE5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SCN"/>
    <x v="59"/>
    <s v="Deutsch"/>
    <x v="5"/>
    <s v="SCU"/>
    <s v="DK5"/>
    <n v="6"/>
    <m/>
  </r>
  <r>
    <n v="4"/>
    <m/>
    <s v="SCN"/>
    <x v="59"/>
    <s v="Deutsch"/>
    <x v="5"/>
    <s v="PRI"/>
    <s v="DK5"/>
    <n v="2"/>
    <m/>
  </r>
  <r>
    <n v="5"/>
    <m/>
    <s v="SCN"/>
    <x v="60"/>
    <s v="Englisch-För"/>
    <x v="49"/>
    <s v="MOE"/>
    <s v="DK5"/>
    <n v="4"/>
    <m/>
  </r>
  <r>
    <n v="6"/>
    <m/>
    <s v="SCN"/>
    <x v="59"/>
    <s v="Mathematik"/>
    <x v="19"/>
    <s v="TJI"/>
    <s v="DK5"/>
    <n v="4"/>
    <m/>
  </r>
  <r>
    <n v="7"/>
    <m/>
    <s v="SCN"/>
    <x v="59"/>
    <s v="Englisch"/>
    <x v="7"/>
    <s v="GOL"/>
    <s v="DK5"/>
    <n v="2"/>
    <m/>
  </r>
  <r>
    <n v="8"/>
    <m/>
    <s v="SCN"/>
    <x v="59"/>
    <s v="Politik"/>
    <x v="2"/>
    <s v="SCN"/>
    <s v="DK5"/>
    <n v="1"/>
    <m/>
  </r>
  <r>
    <n v="9"/>
    <m/>
    <s v="SCN"/>
    <x v="59"/>
    <s v="Datenverarbeitung"/>
    <x v="10"/>
    <s v="SCN"/>
    <s v="D12"/>
    <n v="2"/>
    <m/>
  </r>
  <r>
    <n v="10"/>
    <m/>
    <s v="SCN"/>
    <x v="59"/>
    <s v="Sport"/>
    <x v="4"/>
    <s v="WEP"/>
    <s v="FE2"/>
    <n v="2"/>
    <m/>
  </r>
  <r>
    <n v="11"/>
    <m/>
    <s v="SCN"/>
    <x v="59"/>
    <s v="Religion"/>
    <x v="8"/>
    <s v="WIT"/>
    <s v="DK5"/>
    <n v="2"/>
    <m/>
  </r>
  <r>
    <n v="12"/>
    <m/>
    <s v="SCN"/>
    <x v="59"/>
    <s v="Praxis Hauswirtschaft"/>
    <x v="38"/>
    <s v="JOK"/>
    <s v="AE8"/>
    <n v="4"/>
    <m/>
  </r>
  <r>
    <n v="13"/>
    <m/>
    <s v="SCN"/>
    <x v="59"/>
    <s v="Betreutes Selbstlernen"/>
    <x v="50"/>
    <s v="MOE"/>
    <s v="DK5"/>
    <n v="2"/>
    <m/>
  </r>
  <r>
    <n v="14"/>
    <m/>
    <s v="SCN"/>
    <x v="59"/>
    <s v="Praxis Holztechnik"/>
    <x v="34"/>
    <s v="PLO"/>
    <s v="EE1"/>
    <n v="4"/>
    <m/>
  </r>
  <r>
    <n v="15"/>
    <m/>
    <s v="SCN"/>
    <x v="59"/>
    <s v="Praxis Holztechnik"/>
    <x v="39"/>
    <s v="DEU"/>
    <s v="EE1"/>
    <n v="4"/>
    <m/>
  </r>
  <r>
    <n v="16"/>
    <m/>
    <s v="SCN"/>
    <x v="59"/>
    <s v="Praxis Metalltechnik"/>
    <x v="42"/>
    <s v="SCL"/>
    <s v="EK1"/>
    <n v="4"/>
    <m/>
  </r>
  <r>
    <n v="17"/>
    <m/>
    <s v="SCN"/>
    <x v="59"/>
    <s v="Berufsorientierung"/>
    <x v="28"/>
    <s v="GOL"/>
    <s v="DK5"/>
    <n v="2"/>
    <m/>
  </r>
  <r>
    <n v="18"/>
    <m/>
    <s v="SCN"/>
    <x v="59"/>
    <s v="Wahlbereich"/>
    <x v="51"/>
    <s v="TJI"/>
    <s v="DK5"/>
    <n v="1.5"/>
    <m/>
  </r>
  <r>
    <n v="21"/>
    <m/>
    <s v="SCN"/>
    <x v="61"/>
    <s v="Deutsch"/>
    <x v="5"/>
    <s v="BAU"/>
    <s v="D11"/>
    <n v="0"/>
    <n v="0"/>
  </r>
  <r>
    <n v="22"/>
    <m/>
    <s v="SCN"/>
    <x v="61"/>
    <s v="DAZ-Förder"/>
    <x v="5"/>
    <s v="MOE"/>
    <s v="D11"/>
    <n v="4"/>
    <m/>
  </r>
  <r>
    <n v="23"/>
    <m/>
    <s v="SCN"/>
    <x v="61"/>
    <s v="Deutsch"/>
    <x v="5"/>
    <s v="BAU"/>
    <s v="D11"/>
    <n v="6"/>
    <m/>
  </r>
  <r>
    <n v="24"/>
    <m/>
    <s v="SCN"/>
    <x v="61"/>
    <s v="DAZ-Förder"/>
    <x v="5"/>
    <s v="VHR"/>
    <s v="D11"/>
    <n v="0"/>
    <n v="0"/>
  </r>
  <r>
    <n v="25"/>
    <m/>
    <s v="SCN"/>
    <x v="61"/>
    <s v="Berufsorientierung"/>
    <x v="28"/>
    <s v="GOL"/>
    <s v="D11"/>
    <n v="2"/>
    <m/>
  </r>
  <r>
    <n v="26"/>
    <m/>
    <s v="SCN"/>
    <x v="61"/>
    <s v="Naturwissenschaft"/>
    <x v="31"/>
    <s v="WIT"/>
    <s v="D11"/>
    <n v="0"/>
    <m/>
  </r>
  <r>
    <n v="27"/>
    <m/>
    <s v="SCN"/>
    <x v="61"/>
    <s v="Mathematik"/>
    <x v="19"/>
    <s v="WIT"/>
    <s v="D11"/>
    <n v="4"/>
    <m/>
  </r>
  <r>
    <n v="28"/>
    <m/>
    <s v="SCN"/>
    <x v="61"/>
    <s v="Politik"/>
    <x v="2"/>
    <s v="KRS"/>
    <s v="D11"/>
    <n v="2"/>
    <m/>
  </r>
  <r>
    <n v="29"/>
    <m/>
    <s v="SCN"/>
    <x v="61"/>
    <s v="Sport"/>
    <x v="4"/>
    <s v="WEP"/>
    <s v="FE2"/>
    <n v="1"/>
    <m/>
  </r>
  <r>
    <n v="30"/>
    <m/>
    <s v="SCN"/>
    <x v="61"/>
    <s v="Religion"/>
    <x v="8"/>
    <s v="WIT"/>
    <s v="D11"/>
    <n v="2"/>
    <m/>
  </r>
  <r>
    <n v="31"/>
    <m/>
    <s v="SCN"/>
    <x v="61"/>
    <s v="Praxis Hauswirtschaft"/>
    <x v="38"/>
    <s v="JOK"/>
    <s v="AE8"/>
    <n v="2"/>
    <m/>
  </r>
  <r>
    <n v="32"/>
    <m/>
    <s v="SCN"/>
    <x v="61"/>
    <s v="Praxis Holztechnik"/>
    <x v="34"/>
    <s v="PLO"/>
    <s v="EE1"/>
    <n v="4"/>
    <m/>
  </r>
  <r>
    <n v="33"/>
    <m/>
    <s v="SCN"/>
    <x v="61"/>
    <s v="Praxis Holztechnik"/>
    <x v="39"/>
    <s v="DEU"/>
    <s v="EE1"/>
    <n v="4"/>
    <m/>
  </r>
  <r>
    <n v="34"/>
    <m/>
    <s v="SCN"/>
    <x v="60"/>
    <s v="Englisch-För"/>
    <x v="49"/>
    <s v="MOE"/>
    <s v="DK5"/>
    <n v="0"/>
    <m/>
  </r>
  <r>
    <n v="35"/>
    <m/>
    <s v="SCN"/>
    <x v="61"/>
    <s v="Praxis Metalltechnik"/>
    <x v="42"/>
    <s v="SCL"/>
    <s v="EK1"/>
    <n v="4"/>
    <m/>
  </r>
  <r>
    <n v="36"/>
    <m/>
    <s v="SCN"/>
    <x v="61"/>
    <s v="Wahlbereich"/>
    <x v="51"/>
    <s v="WIT"/>
    <s v="D11"/>
    <n v="2"/>
    <m/>
  </r>
  <r>
    <n v="37"/>
    <m/>
    <s v="SCN"/>
    <x v="61"/>
    <s v="Betreutes Selbstlernen"/>
    <x v="50"/>
    <s v="GOL"/>
    <s v="D11"/>
    <n v="0"/>
    <m/>
  </r>
  <r>
    <n v="38"/>
    <m/>
    <s v="SCN"/>
    <x v="62"/>
    <s v="Projekt"/>
    <x v="2"/>
    <s v="WIT"/>
    <m/>
    <n v="2"/>
    <n v="2"/>
  </r>
  <r>
    <n v="39"/>
    <m/>
    <s v="SCN"/>
    <x v="62"/>
    <s v="Projekt"/>
    <x v="2"/>
    <s v="TJI"/>
    <m/>
    <n v="2"/>
    <n v="2"/>
  </r>
  <r>
    <n v="40"/>
    <m/>
    <s v="SCN"/>
    <x v="62"/>
    <s v="Projekt"/>
    <x v="2"/>
    <s v="SCN"/>
    <m/>
    <n v="2"/>
    <n v="2"/>
  </r>
  <r>
    <n v="41"/>
    <m/>
    <s v="SCN"/>
    <x v="62"/>
    <s v="Projekt"/>
    <x v="52"/>
    <s v="VHR"/>
    <m/>
    <n v="2"/>
    <n v="0"/>
  </r>
  <r>
    <n v="44"/>
    <m/>
    <s v="SCN"/>
    <x v="63"/>
    <s v="Extern"/>
    <x v="53"/>
    <s v="VHR"/>
    <s v="D10"/>
    <n v="10"/>
    <n v="0"/>
  </r>
  <r>
    <n v="45"/>
    <m/>
    <s v="SCN"/>
    <x v="63"/>
    <s v="Wahlbereich"/>
    <x v="51"/>
    <s v="MOE"/>
    <s v="D10"/>
    <n v="2"/>
    <m/>
  </r>
  <r>
    <n v="46"/>
    <m/>
    <s v="SCN"/>
    <x v="63"/>
    <s v="Landeskunde"/>
    <x v="31"/>
    <s v="PRI"/>
    <s v="D10"/>
    <n v="3"/>
    <m/>
  </r>
  <r>
    <n v="47"/>
    <m/>
    <s v="SCN"/>
    <x v="63"/>
    <s v="Religion"/>
    <x v="8"/>
    <s v="WIT"/>
    <s v="D10"/>
    <n v="2"/>
    <m/>
  </r>
  <r>
    <n v="48"/>
    <m/>
    <s v="SCN"/>
    <x v="63"/>
    <s v="Deutsch"/>
    <x v="5"/>
    <s v="PRI"/>
    <s v="D10"/>
    <n v="4"/>
    <m/>
  </r>
  <r>
    <n v="49"/>
    <m/>
    <s v="SCN"/>
    <x v="63"/>
    <s v="Mathematik"/>
    <x v="19"/>
    <s v="TJI"/>
    <s v="D10"/>
    <n v="4"/>
    <m/>
  </r>
  <r>
    <n v="50"/>
    <m/>
    <s v="SCN"/>
    <x v="63"/>
    <s v="Praxis Holztechnik"/>
    <x v="34"/>
    <s v="PLO"/>
    <s v="EE1"/>
    <n v="4"/>
    <m/>
  </r>
  <r>
    <n v="51"/>
    <m/>
    <s v="SCN"/>
    <x v="63"/>
    <s v="Praxis Holztechnik"/>
    <x v="39"/>
    <s v="DEU"/>
    <s v="EE1"/>
    <n v="4"/>
    <m/>
  </r>
  <r>
    <n v="52"/>
    <m/>
    <s v="SCN"/>
    <x v="63"/>
    <s v="Praxis Hauswirtschaft"/>
    <x v="38"/>
    <s v="JOK"/>
    <s v="AE8"/>
    <n v="2"/>
    <m/>
  </r>
  <r>
    <n v="53"/>
    <m/>
    <s v="SCN"/>
    <x v="63"/>
    <s v="Sport"/>
    <x v="4"/>
    <s v="WEP"/>
    <m/>
    <n v="1"/>
    <m/>
  </r>
  <r>
    <n v="54"/>
    <m/>
    <s v="SCN"/>
    <x v="63"/>
    <s v="Praxis Metalltechnik"/>
    <x v="42"/>
    <s v="HGN"/>
    <s v="EK1"/>
    <n v="2"/>
    <m/>
  </r>
  <r>
    <n v="55"/>
    <m/>
    <s v="SCN"/>
    <x v="64"/>
    <s v="Deutsch-FÖR"/>
    <x v="52"/>
    <s v="MOE"/>
    <m/>
    <n v="4"/>
    <m/>
  </r>
  <r>
    <n v="56"/>
    <m/>
    <s v="SCN"/>
    <x v="64"/>
    <s v="Projekt"/>
    <x v="2"/>
    <s v="WIT"/>
    <m/>
    <n v="0"/>
    <n v="0"/>
  </r>
  <r>
    <n v="57"/>
    <m/>
    <s v="SCN"/>
    <x v="64"/>
    <s v="Projekt"/>
    <x v="2"/>
    <s v="TJI"/>
    <m/>
    <n v="0"/>
    <n v="0"/>
  </r>
  <r>
    <n v="58"/>
    <m/>
    <s v="SCN"/>
    <x v="64"/>
    <s v="Projekt"/>
    <x v="2"/>
    <s v="SCN"/>
    <m/>
    <n v="0"/>
    <n v="0"/>
  </r>
  <r>
    <n v="59"/>
    <m/>
    <s v="SCN"/>
    <x v="64"/>
    <s v="Projekt"/>
    <x v="2"/>
    <s v="VHR"/>
    <m/>
    <n v="0"/>
    <n v="0"/>
  </r>
  <r>
    <n v="62"/>
    <m/>
    <s v="SCN"/>
    <x v="65"/>
    <s v="Praxis Bautechnik"/>
    <x v="54"/>
    <s v="LAT"/>
    <s v="DK1"/>
    <n v="1"/>
    <n v="2"/>
  </r>
  <r>
    <n v="63"/>
    <m/>
    <s v="SCN"/>
    <x v="65"/>
    <s v="Praxis Bautechnik"/>
    <x v="55"/>
    <s v="LAT"/>
    <s v="DK1"/>
    <n v="3"/>
    <n v="2"/>
  </r>
  <r>
    <n v="64"/>
    <m/>
    <s v="SCN"/>
    <x v="65"/>
    <s v="Praxis Holztechnik"/>
    <x v="54"/>
    <s v="DEU"/>
    <s v="EE1"/>
    <n v="1"/>
    <n v="2"/>
  </r>
  <r>
    <n v="65"/>
    <m/>
    <s v="SCN"/>
    <x v="65"/>
    <s v="Praxis Holztechnik"/>
    <x v="56"/>
    <s v="DEU"/>
    <s v="EE1"/>
    <n v="3"/>
    <n v="2"/>
  </r>
  <r>
    <n v="66"/>
    <m/>
    <s v="SCN"/>
    <x v="65"/>
    <s v="Praxis Metalltechnik"/>
    <x v="57"/>
    <s v="SCL"/>
    <s v="EK1"/>
    <n v="0.5"/>
    <n v="2"/>
  </r>
  <r>
    <n v="67"/>
    <m/>
    <s v="SCN"/>
    <x v="65"/>
    <s v="Praxis Metalltechnik"/>
    <x v="58"/>
    <s v="SCL"/>
    <s v="EK1"/>
    <n v="1.5"/>
    <n v="2"/>
  </r>
  <r>
    <n v="68"/>
    <m/>
    <s v="SCN"/>
    <x v="65"/>
    <s v="Metalltechnik"/>
    <x v="57"/>
    <s v="FEL"/>
    <s v="AK6"/>
    <n v="1"/>
    <m/>
  </r>
  <r>
    <n v="69"/>
    <m/>
    <s v="SCN"/>
    <x v="65"/>
    <s v="Elektrotechnik"/>
    <x v="58"/>
    <s v="JAN"/>
    <s v="D20"/>
    <n v="2"/>
    <n v="2"/>
  </r>
  <r>
    <n v="70"/>
    <m/>
    <s v="SCN"/>
    <x v="65"/>
    <s v="Technische Übungen"/>
    <x v="41"/>
    <s v="DEU"/>
    <s v="EE1"/>
    <n v="3"/>
    <m/>
  </r>
  <r>
    <n v="71"/>
    <m/>
    <s v="SCN"/>
    <x v="65"/>
    <s v="Mathematik"/>
    <x v="19"/>
    <s v="LAT"/>
    <s v="AK6"/>
    <n v="4"/>
    <m/>
  </r>
  <r>
    <n v="72"/>
    <m/>
    <s v="SCN"/>
    <x v="65"/>
    <s v="Englisch"/>
    <x v="7"/>
    <s v="GOL"/>
    <s v="AK6"/>
    <n v="3"/>
    <m/>
  </r>
  <r>
    <n v="73"/>
    <m/>
    <s v="SCN"/>
    <x v="65"/>
    <s v="Englisch"/>
    <x v="34"/>
    <s v="MME"/>
    <s v="AK6"/>
    <n v="2"/>
    <m/>
  </r>
  <r>
    <n v="74"/>
    <m/>
    <s v="SCN"/>
    <x v="65"/>
    <s v="Deutsch"/>
    <x v="5"/>
    <s v="LAH"/>
    <s v="AK6"/>
    <n v="4"/>
    <m/>
  </r>
  <r>
    <n v="75"/>
    <m/>
    <s v="SCN"/>
    <x v="65"/>
    <s v="Wirtschaft"/>
    <x v="3"/>
    <s v="KNI"/>
    <s v="AK6"/>
    <n v="1"/>
    <m/>
  </r>
  <r>
    <n v="76"/>
    <m/>
    <s v="SCN"/>
    <x v="65"/>
    <s v="Politik"/>
    <x v="2"/>
    <s v="GAT"/>
    <s v="AK6"/>
    <n v="1"/>
    <m/>
  </r>
  <r>
    <n v="77"/>
    <m/>
    <s v="SCN"/>
    <x v="65"/>
    <s v="Datenverarbeitung"/>
    <x v="10"/>
    <s v="SCN"/>
    <s v="D12"/>
    <n v="1"/>
    <m/>
  </r>
  <r>
    <n v="78"/>
    <m/>
    <s v="SCN"/>
    <x v="65"/>
    <s v="Sport"/>
    <x v="4"/>
    <s v="WEP"/>
    <s v="GE1"/>
    <n v="1"/>
    <m/>
  </r>
  <r>
    <n v="79"/>
    <m/>
    <s v="SCN"/>
    <x v="65"/>
    <s v="Betreutes Selbstlernen"/>
    <x v="50"/>
    <s v="GOL"/>
    <s v="AK6"/>
    <n v="0"/>
    <m/>
  </r>
  <r>
    <n v="80"/>
    <m/>
    <s v="SCN"/>
    <x v="65"/>
    <s v="Religion"/>
    <x v="8"/>
    <s v="LAH"/>
    <s v="AK6"/>
    <n v="2"/>
    <m/>
  </r>
  <r>
    <n v="81"/>
    <m/>
    <s v="SCN"/>
    <x v="65"/>
    <s v="Berufsorientierung"/>
    <x v="28"/>
    <s v="GOL"/>
    <s v="AK6"/>
    <n v="2"/>
    <m/>
  </r>
  <r>
    <n v="83"/>
    <m/>
    <s v="SCN"/>
    <x v="66"/>
    <s v="Praxis Hauswirtschaft"/>
    <x v="56"/>
    <s v="JOK"/>
    <s v="AE8"/>
    <n v="8"/>
    <m/>
  </r>
  <r>
    <n v="84"/>
    <m/>
    <s v="SCN"/>
    <x v="66"/>
    <s v="Praxis Hauswirtschaft"/>
    <x v="54"/>
    <s v="BSC"/>
    <s v="DK5"/>
    <n v="2"/>
    <m/>
  </r>
  <r>
    <n v="85"/>
    <m/>
    <s v="SCN"/>
    <x v="66"/>
    <s v="Praxis Hauswirtschaft"/>
    <x v="43"/>
    <s v="BSC"/>
    <s v="DK5"/>
    <n v="2"/>
    <m/>
  </r>
  <r>
    <n v="86"/>
    <m/>
    <s v="SCN"/>
    <x v="66"/>
    <s v="Mathematik"/>
    <x v="19"/>
    <s v="KLB"/>
    <s v="DK5"/>
    <n v="4"/>
    <m/>
  </r>
  <r>
    <n v="87"/>
    <m/>
    <s v="SCN"/>
    <x v="66"/>
    <s v="Englisch"/>
    <x v="7"/>
    <s v="GOL"/>
    <s v="DK5"/>
    <n v="3"/>
    <m/>
  </r>
  <r>
    <n v="88"/>
    <m/>
    <s v="SCN"/>
    <x v="66"/>
    <s v="Englisch"/>
    <x v="34"/>
    <s v="MME"/>
    <s v="DK5"/>
    <n v="2"/>
    <m/>
  </r>
  <r>
    <n v="89"/>
    <m/>
    <s v="SCN"/>
    <x v="66"/>
    <s v="Deutsch"/>
    <x v="5"/>
    <s v="LAH"/>
    <s v="DK5"/>
    <n v="4"/>
    <m/>
  </r>
  <r>
    <n v="90"/>
    <m/>
    <s v="SCN"/>
    <x v="66"/>
    <s v="Wirtschaft"/>
    <x v="3"/>
    <s v="KNI"/>
    <s v="DK5"/>
    <n v="1"/>
    <m/>
  </r>
  <r>
    <n v="91"/>
    <m/>
    <s v="SCN"/>
    <x v="66"/>
    <s v="Politik"/>
    <x v="2"/>
    <s v="GAT"/>
    <s v="DK5"/>
    <n v="1"/>
    <m/>
  </r>
  <r>
    <n v="92"/>
    <m/>
    <s v="SCN"/>
    <x v="66"/>
    <s v="Datenverarbeitung"/>
    <x v="10"/>
    <s v="SCN"/>
    <s v="DK5"/>
    <n v="1"/>
    <m/>
  </r>
  <r>
    <n v="93"/>
    <m/>
    <s v="SCN"/>
    <x v="66"/>
    <s v="Sport"/>
    <x v="4"/>
    <s v="WEP"/>
    <s v="GE1"/>
    <n v="1"/>
    <m/>
  </r>
  <r>
    <n v="94"/>
    <m/>
    <s v="SCN"/>
    <x v="66"/>
    <s v="Betreutes Selbstlernen"/>
    <x v="50"/>
    <s v="GOL"/>
    <s v="DK5"/>
    <n v="0"/>
    <m/>
  </r>
  <r>
    <n v="95"/>
    <m/>
    <s v="SCN"/>
    <x v="66"/>
    <s v="Religion"/>
    <x v="8"/>
    <s v="KLB"/>
    <s v="DK5"/>
    <n v="2"/>
    <m/>
  </r>
  <r>
    <n v="96"/>
    <m/>
    <s v="SCN"/>
    <x v="66"/>
    <s v="Berufsorientierung"/>
    <x v="28"/>
    <s v="GOL"/>
    <s v="DK5"/>
    <n v="2"/>
    <m/>
  </r>
  <r>
    <n v="97"/>
    <m/>
    <s v="SCN"/>
    <x v="66"/>
    <s v="individ. Praktikum"/>
    <x v="59"/>
    <s v="KLB"/>
    <s v="DK5"/>
    <n v="2"/>
    <m/>
  </r>
  <r>
    <n v="98"/>
    <m/>
    <s v="SCN"/>
    <x v="67"/>
    <s v="DAZ-För"/>
    <x v="52"/>
    <s v="VHR"/>
    <s v="DK5"/>
    <n v="4"/>
    <n v="0"/>
  </r>
  <r>
    <n v="99"/>
    <m/>
    <s v="SCN"/>
    <x v="67"/>
    <s v="Englisch-För"/>
    <x v="49"/>
    <s v="MME"/>
    <s v="DK5"/>
    <n v="4"/>
    <m/>
  </r>
  <r>
    <n v="100"/>
    <m/>
    <s v="SCN"/>
    <x v="68"/>
    <s v="indiv. Praktikum"/>
    <x v="59"/>
    <s v="MME"/>
    <s v="DK5"/>
    <n v="3"/>
    <m/>
  </r>
  <r>
    <n v="102"/>
    <m/>
    <s v="SCN"/>
    <x v="69"/>
    <s v="Praxis Bautechnik"/>
    <x v="54"/>
    <s v="ENG"/>
    <s v="DK1"/>
    <n v="1"/>
    <n v="2"/>
  </r>
  <r>
    <n v="103"/>
    <m/>
    <s v="SCN"/>
    <x v="69"/>
    <s v="Praxis Bautechnik"/>
    <x v="55"/>
    <s v="ENG"/>
    <s v="DK1"/>
    <n v="3"/>
    <n v="2"/>
  </r>
  <r>
    <n v="104"/>
    <m/>
    <s v="SCN"/>
    <x v="69"/>
    <s v="Praxis Holztechnik"/>
    <x v="54"/>
    <s v="DEU"/>
    <s v="EE1"/>
    <n v="1"/>
    <n v="2"/>
  </r>
  <r>
    <n v="105"/>
    <m/>
    <s v="SCN"/>
    <x v="69"/>
    <s v="Praxis Holztechnik"/>
    <x v="56"/>
    <s v="DEU"/>
    <s v="EE1"/>
    <n v="3"/>
    <n v="2"/>
  </r>
  <r>
    <n v="106"/>
    <m/>
    <s v="SCN"/>
    <x v="69"/>
    <s v="Praxis Metalltechnik"/>
    <x v="57"/>
    <s v="SCL"/>
    <s v="EK1"/>
    <n v="0.5"/>
    <m/>
  </r>
  <r>
    <n v="107"/>
    <m/>
    <s v="SCN"/>
    <x v="69"/>
    <s v="Praxis Metalltechnik"/>
    <x v="58"/>
    <s v="SCL"/>
    <s v="EK1"/>
    <n v="1.5"/>
    <n v="2"/>
  </r>
  <r>
    <n v="108"/>
    <m/>
    <s v="SCN"/>
    <x v="69"/>
    <s v="Praxis Metalltechnik"/>
    <x v="57"/>
    <s v="FEL"/>
    <s v="EK1"/>
    <n v="1"/>
    <m/>
  </r>
  <r>
    <n v="109"/>
    <m/>
    <s v="SCN"/>
    <x v="69"/>
    <s v="Elektrotechnik"/>
    <x v="58"/>
    <s v="JAN"/>
    <s v="D20"/>
    <n v="2"/>
    <n v="2"/>
  </r>
  <r>
    <n v="110"/>
    <m/>
    <s v="SCN"/>
    <x v="69"/>
    <s v="Technische Übungen"/>
    <x v="41"/>
    <s v="DEU"/>
    <s v="EE1"/>
    <n v="3"/>
    <m/>
  </r>
  <r>
    <n v="111"/>
    <m/>
    <s v="SCN"/>
    <x v="69"/>
    <s v="Praxis Hauswirtschaft"/>
    <x v="56"/>
    <s v="JOK"/>
    <s v="AE8"/>
    <n v="4"/>
    <m/>
  </r>
  <r>
    <n v="112"/>
    <m/>
    <s v="SCN"/>
    <x v="69"/>
    <s v="Praxis Hauswirtschaft"/>
    <x v="54"/>
    <s v="BSC"/>
    <s v="DK4"/>
    <n v="2"/>
    <m/>
  </r>
  <r>
    <n v="113"/>
    <m/>
    <s v="SCN"/>
    <x v="69"/>
    <s v="Praxis Hauswirtschaft"/>
    <x v="43"/>
    <s v="NAC"/>
    <s v="DK4"/>
    <n v="2"/>
    <m/>
  </r>
  <r>
    <n v="114"/>
    <m/>
    <s v="SCN"/>
    <x v="69"/>
    <s v="Mathematik"/>
    <x v="19"/>
    <s v="KLB"/>
    <s v="AK6"/>
    <n v="4"/>
    <m/>
  </r>
  <r>
    <n v="115"/>
    <m/>
    <s v="SCN"/>
    <x v="69"/>
    <s v="Englisch"/>
    <x v="7"/>
    <s v="OPZ"/>
    <s v="AK6"/>
    <n v="3"/>
    <m/>
  </r>
  <r>
    <n v="116"/>
    <m/>
    <s v="SCN"/>
    <x v="69"/>
    <s v="Englisch"/>
    <x v="34"/>
    <s v="MME"/>
    <s v="AK6"/>
    <n v="2"/>
    <m/>
  </r>
  <r>
    <n v="117"/>
    <m/>
    <s v="SCN"/>
    <x v="69"/>
    <s v="Deutsch"/>
    <x v="5"/>
    <s v="LAH"/>
    <s v="AK6"/>
    <n v="4"/>
    <m/>
  </r>
  <r>
    <n v="118"/>
    <m/>
    <s v="SCN"/>
    <x v="69"/>
    <s v="Wirtschaft"/>
    <x v="3"/>
    <s v="KNI"/>
    <s v="AK6"/>
    <n v="1"/>
    <m/>
  </r>
  <r>
    <n v="119"/>
    <m/>
    <s v="SCN"/>
    <x v="69"/>
    <s v="Politik"/>
    <x v="2"/>
    <s v="KNI"/>
    <s v="AK6"/>
    <n v="1"/>
    <m/>
  </r>
  <r>
    <n v="120"/>
    <m/>
    <s v="SCN"/>
    <x v="69"/>
    <s v="Datenverarbeitung"/>
    <x v="10"/>
    <s v="SCN"/>
    <s v="D12"/>
    <n v="1"/>
    <m/>
  </r>
  <r>
    <n v="121"/>
    <m/>
    <s v="SCN"/>
    <x v="69"/>
    <s v="Sport"/>
    <x v="4"/>
    <s v="?"/>
    <s v="GE1"/>
    <n v="2"/>
    <m/>
  </r>
  <r>
    <n v="122"/>
    <m/>
    <s v="SCN"/>
    <x v="69"/>
    <s v="Betreutes Selbstlernen"/>
    <x v="50"/>
    <s v="GOL"/>
    <s v="AK6"/>
    <n v="0"/>
    <m/>
  </r>
  <r>
    <n v="123"/>
    <m/>
    <s v="SCN"/>
    <x v="69"/>
    <s v="Religion"/>
    <x v="8"/>
    <s v="OPZ"/>
    <s v="AK6"/>
    <n v="2"/>
    <m/>
  </r>
  <r>
    <n v="124"/>
    <m/>
    <s v="SCN"/>
    <x v="69"/>
    <s v="Berufsorientierung"/>
    <x v="28"/>
    <s v="GOL"/>
    <s v="AK6"/>
    <n v="2"/>
    <m/>
  </r>
  <r>
    <n v="125"/>
    <m/>
    <s v="SCN"/>
    <x v="69"/>
    <s v="Beliebig"/>
    <x v="51"/>
    <s v="ENG"/>
    <s v="D23"/>
    <n v="2"/>
    <m/>
  </r>
  <r>
    <n v="127"/>
    <m/>
    <s v="SCN"/>
    <x v="70"/>
    <s v="Elektrotechnik"/>
    <x v="60"/>
    <s v="JAN"/>
    <s v="D20"/>
    <n v="2"/>
    <m/>
  </r>
  <r>
    <n v="128"/>
    <m/>
    <s v="SCN"/>
    <x v="70"/>
    <s v="Elektrotechnik"/>
    <x v="61"/>
    <s v="RAH"/>
    <s v="D23"/>
    <n v="2"/>
    <m/>
  </r>
  <r>
    <n v="129"/>
    <m/>
    <s v="SCN"/>
    <x v="70"/>
    <s v="Elektrotechnik"/>
    <x v="60"/>
    <s v="RAH"/>
    <s v="D20"/>
    <n v="0"/>
    <m/>
  </r>
  <r>
    <n v="130"/>
    <m/>
    <s v="SCN"/>
    <x v="70"/>
    <s v="Praxis Elektrotechnik"/>
    <x v="36"/>
    <s v="JAN"/>
    <s v="D20"/>
    <n v="4"/>
    <n v="2"/>
  </r>
  <r>
    <n v="131"/>
    <m/>
    <s v="SCN"/>
    <x v="70"/>
    <s v="Praxis Elektrotechnik"/>
    <x v="36"/>
    <s v="RAH"/>
    <s v="D23"/>
    <n v="0"/>
    <n v="0"/>
  </r>
  <r>
    <n v="132"/>
    <m/>
    <s v="SCN"/>
    <x v="70"/>
    <s v="Praxis Elektrotechnik"/>
    <x v="36"/>
    <s v="JAN"/>
    <s v="D20"/>
    <n v="4"/>
    <n v="2"/>
  </r>
  <r>
    <n v="133"/>
    <m/>
    <s v="SCN"/>
    <x v="70"/>
    <s v="Praxis Metalltechnik"/>
    <x v="58"/>
    <s v="SCL"/>
    <s v="EK1"/>
    <n v="4"/>
    <n v="2"/>
  </r>
  <r>
    <n v="134"/>
    <m/>
    <s v="SCN"/>
    <x v="70"/>
    <s v="Mathematik"/>
    <x v="19"/>
    <s v="TJI"/>
    <s v="D23"/>
    <n v="2"/>
    <m/>
  </r>
  <r>
    <n v="135"/>
    <m/>
    <s v="SCN"/>
    <x v="70"/>
    <s v="Mathematik"/>
    <x v="19"/>
    <s v="GEH"/>
    <s v="D23"/>
    <n v="2"/>
    <m/>
  </r>
  <r>
    <n v="136"/>
    <m/>
    <s v="SCN"/>
    <x v="70"/>
    <s v="Englisch"/>
    <x v="7"/>
    <s v="BCH"/>
    <s v="D23"/>
    <n v="3"/>
    <m/>
  </r>
  <r>
    <n v="137"/>
    <m/>
    <s v="SCN"/>
    <x v="71"/>
    <s v="Englisch-FÖR"/>
    <x v="7"/>
    <s v="MME"/>
    <s v="D23"/>
    <n v="2"/>
    <m/>
  </r>
  <r>
    <n v="138"/>
    <m/>
    <s v="SCN"/>
    <x v="70"/>
    <s v="Deutsch"/>
    <x v="5"/>
    <s v="OFM"/>
    <s v="D23"/>
    <n v="4"/>
    <m/>
  </r>
  <r>
    <n v="139"/>
    <m/>
    <s v="SCN"/>
    <x v="70"/>
    <s v="Wirtschaft"/>
    <x v="3"/>
    <s v="GIL"/>
    <s v="D23"/>
    <n v="2"/>
    <m/>
  </r>
  <r>
    <n v="140"/>
    <m/>
    <s v="SCN"/>
    <x v="70"/>
    <s v="Politik"/>
    <x v="2"/>
    <s v="SCN"/>
    <s v="D23"/>
    <n v="1"/>
    <m/>
  </r>
  <r>
    <n v="141"/>
    <m/>
    <s v="SCN"/>
    <x v="70"/>
    <s v="Informationstechnik"/>
    <x v="10"/>
    <s v="SCN"/>
    <s v="D12"/>
    <n v="2"/>
    <n v="2"/>
  </r>
  <r>
    <n v="142"/>
    <m/>
    <s v="SCN"/>
    <x v="70"/>
    <s v="Sport"/>
    <x v="4"/>
    <s v="BCH"/>
    <s v="GE1"/>
    <n v="2"/>
    <m/>
  </r>
  <r>
    <n v="143"/>
    <m/>
    <s v="SCN"/>
    <x v="70"/>
    <s v="Physik"/>
    <x v="62"/>
    <s v="TJI"/>
    <s v="CE6"/>
    <n v="1"/>
    <m/>
  </r>
  <r>
    <n v="144"/>
    <m/>
    <s v="SCN"/>
    <x v="70"/>
    <s v="Religion"/>
    <x v="6"/>
    <s v="ERN"/>
    <s v="D23"/>
    <n v="2"/>
    <m/>
  </r>
  <r>
    <n v="145"/>
    <m/>
    <s v="SCN"/>
    <x v="70"/>
    <s v="Beliebig"/>
    <x v="28"/>
    <s v="RAH"/>
    <s v="D23"/>
    <n v="2"/>
    <m/>
  </r>
  <r>
    <n v="146"/>
    <m/>
    <s v="SCN"/>
    <x v="70"/>
    <s v="Beliebig"/>
    <x v="51"/>
    <s v="RAH"/>
    <s v="D23"/>
    <n v="2"/>
    <n v="2"/>
  </r>
  <r>
    <n v="149"/>
    <m/>
    <s v="SCN"/>
    <x v="72"/>
    <s v="Praxis Metalltechnik"/>
    <x v="58"/>
    <s v="SCL"/>
    <s v="D14"/>
    <n v="2"/>
    <m/>
  </r>
  <r>
    <n v="150"/>
    <m/>
    <s v="SCN"/>
    <x v="72"/>
    <s v="Metalltechnik"/>
    <x v="57"/>
    <s v="FEL"/>
    <s v="D14"/>
    <n v="2"/>
    <m/>
  </r>
  <r>
    <n v="151"/>
    <m/>
    <s v="SCN"/>
    <x v="72"/>
    <s v="Metalltechnik"/>
    <x v="58"/>
    <s v="FEL"/>
    <s v="D14"/>
    <n v="2"/>
    <m/>
  </r>
  <r>
    <n v="152"/>
    <m/>
    <s v="SCN"/>
    <x v="72"/>
    <s v="Praxis Metalltechnik"/>
    <x v="58"/>
    <s v="SCL"/>
    <s v="EK1"/>
    <n v="4"/>
    <n v="2"/>
  </r>
  <r>
    <n v="153"/>
    <m/>
    <s v="SCN"/>
    <x v="72"/>
    <s v="Praxis Elektrotechnik"/>
    <x v="60"/>
    <s v="JAN"/>
    <s v="D20"/>
    <n v="4"/>
    <n v="2"/>
  </r>
  <r>
    <n v="154"/>
    <m/>
    <s v="SCN"/>
    <x v="72"/>
    <s v="Praxis Metalltechnik"/>
    <x v="57"/>
    <s v="SCL"/>
    <s v="EK1"/>
    <n v="4"/>
    <n v="2"/>
  </r>
  <r>
    <n v="155"/>
    <m/>
    <s v="SCN"/>
    <x v="72"/>
    <s v="Mathematik"/>
    <x v="19"/>
    <s v="DIC"/>
    <s v="D14"/>
    <n v="2"/>
    <m/>
  </r>
  <r>
    <n v="156"/>
    <m/>
    <s v="SCN"/>
    <x v="72"/>
    <s v="Mathematik"/>
    <x v="19"/>
    <s v="GEH"/>
    <s v="D14"/>
    <n v="2"/>
    <m/>
  </r>
  <r>
    <n v="157"/>
    <m/>
    <s v="SCN"/>
    <x v="71"/>
    <s v="Englisch-FÖR"/>
    <x v="7"/>
    <s v="MME"/>
    <s v="D23"/>
    <n v="0"/>
    <m/>
  </r>
  <r>
    <n v="158"/>
    <m/>
    <s v="SCN"/>
    <x v="72"/>
    <s v="Englisch"/>
    <x v="7"/>
    <s v="OPZ"/>
    <s v="D14"/>
    <n v="3"/>
    <m/>
  </r>
  <r>
    <n v="159"/>
    <m/>
    <s v="SCN"/>
    <x v="72"/>
    <s v="Deutsch"/>
    <x v="5"/>
    <s v="OFM"/>
    <s v="D14"/>
    <n v="4"/>
    <m/>
  </r>
  <r>
    <n v="160"/>
    <m/>
    <s v="SCN"/>
    <x v="72"/>
    <s v="Wirtschaft"/>
    <x v="3"/>
    <s v="GIL"/>
    <s v="D14"/>
    <n v="2"/>
    <m/>
  </r>
  <r>
    <n v="161"/>
    <m/>
    <s v="SCN"/>
    <x v="72"/>
    <s v="Politik"/>
    <x v="2"/>
    <s v="SCN"/>
    <s v="D14"/>
    <n v="1"/>
    <m/>
  </r>
  <r>
    <n v="162"/>
    <m/>
    <s v="SCN"/>
    <x v="72"/>
    <s v="Informationstechnik"/>
    <x v="10"/>
    <s v="SCN"/>
    <s v="D12"/>
    <n v="2"/>
    <n v="2"/>
  </r>
  <r>
    <n v="163"/>
    <m/>
    <s v="SCN"/>
    <x v="72"/>
    <s v="Sport"/>
    <x v="4"/>
    <s v="BCH"/>
    <s v="GE1"/>
    <n v="2"/>
    <m/>
  </r>
  <r>
    <n v="164"/>
    <m/>
    <s v="SCN"/>
    <x v="72"/>
    <s v="Physik"/>
    <x v="62"/>
    <s v="TJI"/>
    <s v="CE6"/>
    <n v="1"/>
    <m/>
  </r>
  <r>
    <n v="165"/>
    <m/>
    <s v="SCN"/>
    <x v="72"/>
    <s v="Religion"/>
    <x v="6"/>
    <s v="ERN"/>
    <s v="D14"/>
    <n v="2"/>
    <m/>
  </r>
  <r>
    <n v="166"/>
    <m/>
    <s v="SCN"/>
    <x v="72"/>
    <s v="Beliebig"/>
    <x v="51"/>
    <s v="FEL"/>
    <s v="D14"/>
    <n v="2"/>
    <n v="2"/>
  </r>
  <r>
    <n v="167"/>
    <m/>
    <s v="SCN"/>
    <x v="72"/>
    <s v="Beliebig"/>
    <x v="28"/>
    <s v="FEL"/>
    <s v="D14"/>
    <n v="2"/>
    <m/>
  </r>
  <r>
    <n v="168"/>
    <m/>
    <s v="SCN"/>
    <x v="72"/>
    <s v="Beliebig"/>
    <x v="28"/>
    <s v="OFM"/>
    <s v="D1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BUE"/>
    <x v="73"/>
    <s v="Deutsch"/>
    <x v="63"/>
    <s v="SCU"/>
    <s v="CK6"/>
    <n v="2"/>
    <m/>
  </r>
  <r>
    <n v="3"/>
    <m/>
    <s v="BUE"/>
    <x v="73"/>
    <s v="Englisch"/>
    <x v="64"/>
    <s v="MOE"/>
    <s v="CK6"/>
    <n v="2"/>
    <m/>
  </r>
  <r>
    <n v="4"/>
    <m/>
    <s v="BUE"/>
    <x v="73"/>
    <s v="Erziehungswissenschaften"/>
    <x v="65"/>
    <s v="BAU"/>
    <s v="CK6"/>
    <n v="2"/>
    <m/>
  </r>
  <r>
    <n v="5"/>
    <m/>
    <s v="BUE"/>
    <x v="73"/>
    <s v="Pflege/Gesundheit"/>
    <x v="66"/>
    <s v="WAM"/>
    <s v="CK6"/>
    <n v="2"/>
    <m/>
  </r>
  <r>
    <n v="6"/>
    <m/>
    <s v="BUE"/>
    <x v="73"/>
    <s v="Religion"/>
    <x v="8"/>
    <s v="KRH"/>
    <s v="CK6"/>
    <n v="1"/>
    <m/>
  </r>
  <r>
    <n v="7"/>
    <m/>
    <s v="BUE"/>
    <x v="73"/>
    <s v="Mathematik"/>
    <x v="67"/>
    <s v="BUE"/>
    <s v="CK6"/>
    <n v="2"/>
    <m/>
  </r>
  <r>
    <n v="8"/>
    <m/>
    <s v="BUE"/>
    <x v="73"/>
    <s v="Politik"/>
    <x v="2"/>
    <s v="FAR"/>
    <s v="CK6"/>
    <n v="1"/>
    <m/>
  </r>
  <r>
    <n v="9"/>
    <m/>
    <s v="BUE"/>
    <x v="73"/>
    <s v="Praktische Sozialwissenschaft"/>
    <x v="68"/>
    <s v="WAM"/>
    <s v="CK6"/>
    <n v="1"/>
    <m/>
  </r>
  <r>
    <n v="10"/>
    <m/>
    <s v="BUE"/>
    <x v="74"/>
    <s v="Pflege/Gesundheit"/>
    <x v="66"/>
    <s v="DRE"/>
    <s v="CK7"/>
    <n v="2"/>
    <m/>
  </r>
  <r>
    <n v="11"/>
    <m/>
    <s v="BUE"/>
    <x v="74"/>
    <s v="Deutsch"/>
    <x v="63"/>
    <s v="BAU"/>
    <s v="CK7"/>
    <n v="2"/>
    <m/>
  </r>
  <r>
    <n v="12"/>
    <m/>
    <s v="BUE"/>
    <x v="74"/>
    <s v="Politik"/>
    <x v="2"/>
    <s v="FAR"/>
    <s v="CK7"/>
    <n v="1"/>
    <m/>
  </r>
  <r>
    <n v="13"/>
    <m/>
    <s v="BUE"/>
    <x v="74"/>
    <s v="Erziehungswissenschaften"/>
    <x v="65"/>
    <s v="BAU"/>
    <s v="CK7"/>
    <n v="2"/>
    <m/>
  </r>
  <r>
    <n v="14"/>
    <m/>
    <s v="BUE"/>
    <x v="74"/>
    <s v="Praktische Sozialwissenschaft"/>
    <x v="68"/>
    <s v="BAU"/>
    <s v="CK7"/>
    <n v="1"/>
    <m/>
  </r>
  <r>
    <n v="15"/>
    <m/>
    <s v="BUE"/>
    <x v="74"/>
    <s v="Englisch"/>
    <x v="64"/>
    <s v="GOE"/>
    <s v="CK7"/>
    <n v="2"/>
    <m/>
  </r>
  <r>
    <n v="16"/>
    <m/>
    <s v="BUE"/>
    <x v="74"/>
    <s v="Mathematik"/>
    <x v="67"/>
    <s v="TJI"/>
    <s v="CK6"/>
    <n v="2"/>
    <m/>
  </r>
  <r>
    <n v="17"/>
    <m/>
    <s v="BUE"/>
    <x v="74"/>
    <s v="Religion"/>
    <x v="8"/>
    <s v="KRH"/>
    <s v="CK7"/>
    <n v="1"/>
    <m/>
  </r>
  <r>
    <n v="18"/>
    <m/>
    <s v="BUE"/>
    <x v="75"/>
    <s v="Religion"/>
    <x v="8"/>
    <s v="SCU"/>
    <s v="CK6"/>
    <n v="1"/>
    <m/>
  </r>
  <r>
    <n v="19"/>
    <m/>
    <s v="BUE"/>
    <x v="75"/>
    <s v="Erziehungswissenschaften"/>
    <x v="65"/>
    <s v="GRA"/>
    <s v="CK6"/>
    <n v="2"/>
    <m/>
  </r>
  <r>
    <n v="20"/>
    <m/>
    <s v="BUE"/>
    <x v="75"/>
    <s v="Englisch"/>
    <x v="64"/>
    <s v="THL"/>
    <s v="CK6"/>
    <n v="2"/>
    <m/>
  </r>
  <r>
    <n v="21"/>
    <m/>
    <s v="BUE"/>
    <x v="75"/>
    <s v="Pflege/Gesundheit"/>
    <x v="66"/>
    <s v="WAM"/>
    <s v="CK6"/>
    <n v="2"/>
    <m/>
  </r>
  <r>
    <n v="22"/>
    <m/>
    <s v="BUE"/>
    <x v="75"/>
    <s v="Politik"/>
    <x v="2"/>
    <s v="SCH"/>
    <s v="CK6"/>
    <n v="1"/>
    <m/>
  </r>
  <r>
    <n v="23"/>
    <m/>
    <s v="BUE"/>
    <x v="75"/>
    <s v="Deutsch"/>
    <x v="63"/>
    <s v="THL"/>
    <s v="CK6"/>
    <n v="2"/>
    <m/>
  </r>
  <r>
    <n v="24"/>
    <m/>
    <s v="BUE"/>
    <x v="75"/>
    <s v="Praktische Sozialwissenschaft"/>
    <x v="68"/>
    <s v="THL"/>
    <s v="CK7"/>
    <n v="1"/>
    <m/>
  </r>
  <r>
    <n v="25"/>
    <m/>
    <s v="BUE"/>
    <x v="75"/>
    <s v="Mathematik"/>
    <x v="67"/>
    <s v="NEH"/>
    <s v="CK6"/>
    <n v="2"/>
    <m/>
  </r>
  <r>
    <n v="26"/>
    <m/>
    <s v="BUE"/>
    <x v="76"/>
    <s v="Englisch"/>
    <x v="64"/>
    <s v="GOE"/>
    <s v="CK7"/>
    <n v="2"/>
    <m/>
  </r>
  <r>
    <n v="27"/>
    <m/>
    <s v="BUE"/>
    <x v="76"/>
    <s v="Religion"/>
    <x v="8"/>
    <s v="SCU"/>
    <s v="CK7"/>
    <n v="1"/>
    <m/>
  </r>
  <r>
    <n v="28"/>
    <m/>
    <s v="BUE"/>
    <x v="76"/>
    <s v="Pflege/Gesundheit"/>
    <x v="66"/>
    <s v="KUM"/>
    <s v="CK7"/>
    <n v="2"/>
    <m/>
  </r>
  <r>
    <n v="29"/>
    <m/>
    <s v="BUE"/>
    <x v="76"/>
    <s v="Deutsch"/>
    <x v="63"/>
    <s v="FAR"/>
    <s v="CK7"/>
    <n v="2"/>
    <m/>
  </r>
  <r>
    <n v="30"/>
    <m/>
    <s v="BUE"/>
    <x v="76"/>
    <s v="Praktische Sozialwissenschaft"/>
    <x v="68"/>
    <s v="KLB"/>
    <s v="CK7"/>
    <n v="1"/>
    <m/>
  </r>
  <r>
    <n v="31"/>
    <m/>
    <s v="BUE"/>
    <x v="76"/>
    <s v="Mathematik"/>
    <x v="67"/>
    <s v="KLB"/>
    <s v="CK7"/>
    <n v="2"/>
    <m/>
  </r>
  <r>
    <n v="32"/>
    <m/>
    <s v="BUE"/>
    <x v="76"/>
    <s v="Politik"/>
    <x v="2"/>
    <s v="SCH"/>
    <s v="CK7"/>
    <n v="1"/>
    <m/>
  </r>
  <r>
    <n v="33"/>
    <m/>
    <s v="BUE"/>
    <x v="76"/>
    <s v="Erziehungswissenschaften"/>
    <x v="65"/>
    <s v="VAS"/>
    <s v="CK7"/>
    <n v="2"/>
    <m/>
  </r>
  <r>
    <n v="34"/>
    <m/>
    <s v="BUE"/>
    <x v="77"/>
    <s v="Erziehungswissenschaften"/>
    <x v="65"/>
    <s v="BAU"/>
    <s v="C14"/>
    <n v="5"/>
    <m/>
  </r>
  <r>
    <n v="35"/>
    <m/>
    <s v="BUE"/>
    <x v="77"/>
    <s v="Informatik"/>
    <x v="69"/>
    <s v="BIL"/>
    <s v="PC-Raum"/>
    <n v="2"/>
    <m/>
  </r>
  <r>
    <n v="36"/>
    <m/>
    <s v="BUE"/>
    <x v="77"/>
    <s v="Englisch"/>
    <x v="64"/>
    <s v="DON"/>
    <s v="C14"/>
    <n v="4"/>
    <m/>
  </r>
  <r>
    <n v="37"/>
    <m/>
    <s v="BUE"/>
    <x v="77"/>
    <s v="Mathematik"/>
    <x v="67"/>
    <s v="BUE"/>
    <s v="C14"/>
    <n v="4"/>
    <m/>
  </r>
  <r>
    <n v="38"/>
    <m/>
    <s v="BUE"/>
    <x v="77"/>
    <s v="Sport"/>
    <x v="4"/>
    <s v="BRN"/>
    <s v="SPO"/>
    <n v="2"/>
    <m/>
  </r>
  <r>
    <n v="39"/>
    <m/>
    <s v="BUE"/>
    <x v="77"/>
    <s v="Psychologie"/>
    <x v="70"/>
    <s v="SAL"/>
    <s v="C14"/>
    <n v="2"/>
    <m/>
  </r>
  <r>
    <n v="40"/>
    <m/>
    <s v="BUE"/>
    <x v="77"/>
    <s v="Politik"/>
    <x v="2"/>
    <s v="HER"/>
    <s v="C14"/>
    <n v="2"/>
    <m/>
  </r>
  <r>
    <n v="41"/>
    <m/>
    <s v="BUE"/>
    <x v="77"/>
    <s v="Wirtschaft"/>
    <x v="71"/>
    <s v="HER"/>
    <s v="C14"/>
    <n v="2"/>
    <m/>
  </r>
  <r>
    <n v="42"/>
    <m/>
    <s v="BUE"/>
    <x v="77"/>
    <s v="Biologie"/>
    <x v="72"/>
    <s v="WAM"/>
    <s v="C14"/>
    <n v="2"/>
    <m/>
  </r>
  <r>
    <n v="43"/>
    <m/>
    <s v="BUE"/>
    <x v="77"/>
    <s v="Pflege/Gesundheit"/>
    <x v="66"/>
    <s v="WAM"/>
    <s v="C14"/>
    <n v="2"/>
    <m/>
  </r>
  <r>
    <n v="44"/>
    <m/>
    <s v="BUE"/>
    <x v="77"/>
    <s v="Praktische Sozialwissenschaft"/>
    <x v="68"/>
    <s v="SCU"/>
    <s v="C14"/>
    <n v="1"/>
    <m/>
  </r>
  <r>
    <n v="45"/>
    <m/>
    <s v="BUE"/>
    <x v="77"/>
    <s v="Deutsch"/>
    <x v="63"/>
    <s v="SCU"/>
    <s v="C14"/>
    <n v="4"/>
    <m/>
  </r>
  <r>
    <n v="46"/>
    <m/>
    <s v="BUE"/>
    <x v="77"/>
    <s v="Religion"/>
    <x v="8"/>
    <s v="WIT"/>
    <s v="C14"/>
    <n v="2"/>
    <m/>
  </r>
  <r>
    <n v="47"/>
    <m/>
    <s v="BUE"/>
    <x v="78"/>
    <s v="Erziehungswissenschaften"/>
    <x v="65"/>
    <s v="GRA"/>
    <s v="C16"/>
    <n v="4"/>
    <m/>
  </r>
  <r>
    <n v="48"/>
    <m/>
    <s v="BUE"/>
    <x v="78"/>
    <s v="Praktische Sozialwissenschaft"/>
    <x v="68"/>
    <s v="FRE"/>
    <s v="C16"/>
    <n v="1"/>
    <m/>
  </r>
  <r>
    <n v="49"/>
    <m/>
    <s v="BUE"/>
    <x v="78"/>
    <s v="Informatik"/>
    <x v="69"/>
    <s v="BIL"/>
    <s v="PC-Raum"/>
    <n v="2"/>
    <m/>
  </r>
  <r>
    <n v="50"/>
    <m/>
    <s v="BUE"/>
    <x v="78"/>
    <s v="Pflege/Gesundheit"/>
    <x v="66"/>
    <s v="DRE"/>
    <s v="C16"/>
    <n v="2"/>
    <m/>
  </r>
  <r>
    <n v="51"/>
    <m/>
    <s v="BUE"/>
    <x v="78"/>
    <s v="Politik"/>
    <x v="2"/>
    <s v="FAR"/>
    <s v="C16"/>
    <n v="2"/>
    <m/>
  </r>
  <r>
    <n v="52"/>
    <m/>
    <s v="BUE"/>
    <x v="78"/>
    <s v="Sport"/>
    <x v="4"/>
    <s v="GER"/>
    <s v="SPO"/>
    <n v="2"/>
    <m/>
  </r>
  <r>
    <n v="53"/>
    <m/>
    <s v="BUE"/>
    <x v="78"/>
    <s v="Englisch"/>
    <x v="64"/>
    <s v="GOE"/>
    <s v="C16"/>
    <n v="4"/>
    <m/>
  </r>
  <r>
    <n v="54"/>
    <m/>
    <s v="BUE"/>
    <x v="78"/>
    <s v="Religion"/>
    <x v="8"/>
    <s v="GOE"/>
    <s v="C16"/>
    <n v="2"/>
    <m/>
  </r>
  <r>
    <n v="55"/>
    <m/>
    <s v="BUE"/>
    <x v="78"/>
    <s v="Psychologie"/>
    <x v="70"/>
    <s v="FRE"/>
    <s v="C16"/>
    <n v="2"/>
    <m/>
  </r>
  <r>
    <n v="56"/>
    <m/>
    <s v="BUE"/>
    <x v="78"/>
    <s v="Mathematik"/>
    <x v="67"/>
    <s v="KLB"/>
    <s v="C16"/>
    <n v="4"/>
    <m/>
  </r>
  <r>
    <n v="57"/>
    <m/>
    <s v="BUE"/>
    <x v="78"/>
    <s v="Biologie"/>
    <x v="72"/>
    <s v="KUM"/>
    <s v="C16"/>
    <n v="2"/>
    <m/>
  </r>
  <r>
    <n v="58"/>
    <m/>
    <s v="BUE"/>
    <x v="78"/>
    <s v="Wirtschaft"/>
    <x v="71"/>
    <s v="HER"/>
    <s v="C16"/>
    <n v="2"/>
    <m/>
  </r>
  <r>
    <n v="59"/>
    <m/>
    <s v="BUE"/>
    <x v="78"/>
    <s v="Deutsch"/>
    <x v="63"/>
    <s v="FAR"/>
    <s v="C16"/>
    <n v="4"/>
    <m/>
  </r>
  <r>
    <n v="60"/>
    <m/>
    <s v="BUE"/>
    <x v="79"/>
    <s v="Informatik"/>
    <x v="69"/>
    <s v="BIL"/>
    <s v="PC-Raum"/>
    <n v="2"/>
    <m/>
  </r>
  <r>
    <n v="61"/>
    <m/>
    <s v="BUE"/>
    <x v="79"/>
    <s v="Sport"/>
    <x v="4"/>
    <s v="BRN"/>
    <s v="SPO"/>
    <n v="2"/>
    <m/>
  </r>
  <r>
    <n v="62"/>
    <m/>
    <s v="BUE"/>
    <x v="79"/>
    <s v="Deutsch"/>
    <x v="63"/>
    <s v="THL"/>
    <s v="C26"/>
    <n v="4"/>
    <m/>
  </r>
  <r>
    <n v="63"/>
    <m/>
    <s v="BUE"/>
    <x v="79"/>
    <s v="Politik"/>
    <x v="2"/>
    <s v="FAR"/>
    <s v="C26"/>
    <n v="2"/>
    <m/>
  </r>
  <r>
    <n v="64"/>
    <m/>
    <s v="BUE"/>
    <x v="79"/>
    <s v="Praktische Sozialwissenschaft"/>
    <x v="68"/>
    <s v="KUM"/>
    <s v="C26"/>
    <n v="1"/>
    <m/>
  </r>
  <r>
    <n v="65"/>
    <m/>
    <s v="BUE"/>
    <x v="79"/>
    <s v="Psychologie"/>
    <x v="70"/>
    <s v="SAL"/>
    <s v="C26"/>
    <n v="2"/>
    <n v="2"/>
  </r>
  <r>
    <n v="66"/>
    <m/>
    <s v="BUE"/>
    <x v="79"/>
    <s v="Psychologie"/>
    <x v="70"/>
    <s v="FRE"/>
    <s v="C26"/>
    <n v="2"/>
    <n v="2"/>
  </r>
  <r>
    <n v="67"/>
    <m/>
    <s v="BUE"/>
    <x v="79"/>
    <s v="Biologie"/>
    <x v="72"/>
    <s v="KUM"/>
    <s v="C26"/>
    <n v="2"/>
    <m/>
  </r>
  <r>
    <n v="68"/>
    <m/>
    <s v="BUE"/>
    <x v="79"/>
    <s v="Englisch"/>
    <x v="64"/>
    <s v="DON"/>
    <s v="C26"/>
    <n v="4"/>
    <m/>
  </r>
  <r>
    <n v="69"/>
    <m/>
    <s v="BUE"/>
    <x v="79"/>
    <s v="Erziehungswissenschaften"/>
    <x v="65"/>
    <s v="VAS"/>
    <s v="C26"/>
    <n v="4"/>
    <m/>
  </r>
  <r>
    <n v="70"/>
    <m/>
    <s v="BUE"/>
    <x v="79"/>
    <s v="Mathematik"/>
    <x v="67"/>
    <s v="TJI"/>
    <s v="C26"/>
    <n v="4"/>
    <m/>
  </r>
  <r>
    <n v="71"/>
    <m/>
    <s v="BUE"/>
    <x v="79"/>
    <s v="Wirtschaft"/>
    <x v="71"/>
    <s v="HER"/>
    <s v="C26"/>
    <n v="2"/>
    <m/>
  </r>
  <r>
    <n v="72"/>
    <m/>
    <s v="BUE"/>
    <x v="79"/>
    <s v="Pflege/Gesundheit"/>
    <x v="66"/>
    <s v="KUM"/>
    <s v="C26"/>
    <n v="2"/>
    <m/>
  </r>
  <r>
    <n v="73"/>
    <m/>
    <s v="BUE"/>
    <x v="79"/>
    <s v="Religion"/>
    <x v="8"/>
    <s v="WIT"/>
    <s v="C26"/>
    <n v="2"/>
    <m/>
  </r>
  <r>
    <n v="74"/>
    <m/>
    <s v="BUE"/>
    <x v="80"/>
    <s v="Automatisierungstechnik"/>
    <x v="73"/>
    <s v="DID"/>
    <s v="D17"/>
    <n v="1"/>
    <m/>
  </r>
  <r>
    <n v="75"/>
    <m/>
    <s v="BUE"/>
    <x v="80"/>
    <s v="Deutsch"/>
    <x v="63"/>
    <s v="THL"/>
    <s v="D17"/>
    <n v="3"/>
    <m/>
  </r>
  <r>
    <n v="76"/>
    <m/>
    <s v="BUE"/>
    <x v="80"/>
    <s v="Informationstechnik"/>
    <x v="10"/>
    <s v="?"/>
    <s v="C20"/>
    <n v="2"/>
    <m/>
  </r>
  <r>
    <n v="77"/>
    <m/>
    <s v="BUE"/>
    <x v="80"/>
    <s v="Englisch"/>
    <x v="64"/>
    <s v="HOR"/>
    <s v="D17"/>
    <n v="3"/>
    <m/>
  </r>
  <r>
    <n v="78"/>
    <m/>
    <s v="BUE"/>
    <x v="80"/>
    <s v="Elektrotechnik"/>
    <x v="74"/>
    <s v="NOS"/>
    <s v="D17"/>
    <n v="1"/>
    <n v="2"/>
  </r>
  <r>
    <n v="79"/>
    <m/>
    <s v="BUE"/>
    <x v="80"/>
    <s v="Elektrotechnik"/>
    <x v="75"/>
    <s v="JAN"/>
    <s v="D17"/>
    <n v="1"/>
    <n v="2"/>
  </r>
  <r>
    <n v="80"/>
    <m/>
    <s v="BUE"/>
    <x v="80"/>
    <s v="Informationstechnik"/>
    <x v="76"/>
    <s v="BIL"/>
    <s v="D17"/>
    <n v="5"/>
    <m/>
  </r>
  <r>
    <n v="81"/>
    <m/>
    <s v="BUE"/>
    <x v="80"/>
    <s v="Religion"/>
    <x v="8"/>
    <s v="QUI"/>
    <s v="D17"/>
    <n v="2"/>
    <m/>
  </r>
  <r>
    <n v="82"/>
    <m/>
    <s v="BUE"/>
    <x v="80"/>
    <s v="Mathematik"/>
    <x v="67"/>
    <s v="DIC"/>
    <s v="D17"/>
    <n v="3"/>
    <m/>
  </r>
  <r>
    <n v="83"/>
    <m/>
    <s v="BUE"/>
    <x v="80"/>
    <s v="Physik"/>
    <x v="62"/>
    <s v="TJI"/>
    <s v="D17"/>
    <n v="1"/>
    <m/>
  </r>
  <r>
    <n v="84"/>
    <m/>
    <s v="BUE"/>
    <x v="80"/>
    <s v="Politik"/>
    <x v="2"/>
    <s v="LAS"/>
    <s v="D17"/>
    <n v="2"/>
    <m/>
  </r>
  <r>
    <n v="85"/>
    <m/>
    <s v="BUE"/>
    <x v="80"/>
    <s v="Informationstechnik"/>
    <x v="77"/>
    <s v="QUI"/>
    <s v="D17"/>
    <n v="4"/>
    <m/>
  </r>
  <r>
    <n v="86"/>
    <m/>
    <s v="BUE"/>
    <x v="80"/>
    <s v="Sport"/>
    <x v="4"/>
    <s v="GER"/>
    <s v="D17"/>
    <n v="2"/>
    <m/>
  </r>
  <r>
    <n v="87"/>
    <m/>
    <s v="BUE"/>
    <x v="80"/>
    <s v="Wirtschaft"/>
    <x v="3"/>
    <s v="LAS"/>
    <s v="D17"/>
    <n v="2"/>
    <m/>
  </r>
  <r>
    <n v="88"/>
    <m/>
    <s v="BUE"/>
    <x v="81"/>
    <s v="Bautechnik"/>
    <x v="78"/>
    <s v="WIL"/>
    <s v="CE4"/>
    <n v="4"/>
    <m/>
  </r>
  <r>
    <n v="89"/>
    <m/>
    <s v="BUE"/>
    <x v="81"/>
    <s v="Bautechnik"/>
    <x v="79"/>
    <s v="ROD"/>
    <s v="PCR"/>
    <n v="4"/>
    <m/>
  </r>
  <r>
    <n v="90"/>
    <m/>
    <s v="BUE"/>
    <x v="81"/>
    <s v="Bautechnik"/>
    <x v="80"/>
    <s v="WIL"/>
    <s v="CE4"/>
    <n v="2"/>
    <m/>
  </r>
  <r>
    <n v="91"/>
    <m/>
    <s v="BUE"/>
    <x v="81"/>
    <s v="Bautechnik"/>
    <x v="78"/>
    <s v="KRS"/>
    <s v="PCR"/>
    <n v="4"/>
    <m/>
  </r>
  <r>
    <n v="92"/>
    <m/>
    <s v="BUE"/>
    <x v="81"/>
    <s v="Deutsch"/>
    <x v="63"/>
    <s v="LAH"/>
    <s v="CE4"/>
    <n v="3"/>
    <m/>
  </r>
  <r>
    <n v="93"/>
    <m/>
    <s v="BUE"/>
    <x v="81"/>
    <s v="Englisch"/>
    <x v="64"/>
    <s v="BCH"/>
    <s v="CE4"/>
    <n v="3"/>
    <m/>
  </r>
  <r>
    <n v="94"/>
    <m/>
    <s v="BUE"/>
    <x v="81"/>
    <s v="Religion"/>
    <x v="8"/>
    <s v="LAH"/>
    <s v="CE4"/>
    <n v="2"/>
    <m/>
  </r>
  <r>
    <n v="95"/>
    <m/>
    <s v="BUE"/>
    <x v="81"/>
    <s v="Informationstechnik"/>
    <x v="69"/>
    <s v="BIL"/>
    <s v="CE4"/>
    <n v="2"/>
    <m/>
  </r>
  <r>
    <n v="96"/>
    <m/>
    <s v="BUE"/>
    <x v="81"/>
    <s v="Mathematik"/>
    <x v="67"/>
    <s v="NN1"/>
    <s v="CE4"/>
    <n v="3"/>
    <m/>
  </r>
  <r>
    <n v="97"/>
    <m/>
    <s v="BUE"/>
    <x v="81"/>
    <s v="Physik"/>
    <x v="62"/>
    <s v="TJI"/>
    <s v="CE4"/>
    <n v="1"/>
    <m/>
  </r>
  <r>
    <n v="98"/>
    <m/>
    <s v="BUE"/>
    <x v="81"/>
    <s v="Politik"/>
    <x v="2"/>
    <s v="SCH"/>
    <s v="CE4"/>
    <n v="2"/>
    <m/>
  </r>
  <r>
    <n v="99"/>
    <m/>
    <s v="BUE"/>
    <x v="81"/>
    <s v="Wirtschaft"/>
    <x v="3"/>
    <s v="SCH"/>
    <s v="CE4"/>
    <n v="2"/>
    <m/>
  </r>
  <r>
    <n v="100"/>
    <m/>
    <s v="BUE"/>
    <x v="81"/>
    <s v="Sport"/>
    <x v="4"/>
    <s v="JAG"/>
    <s v="CE4"/>
    <n v="2"/>
    <m/>
  </r>
  <r>
    <n v="101"/>
    <m/>
    <s v="BUE"/>
    <x v="82"/>
    <s v="Deutsch"/>
    <x v="63"/>
    <s v="DIC"/>
    <s v="CE4"/>
    <n v="3"/>
    <m/>
  </r>
  <r>
    <n v="102"/>
    <m/>
    <s v="BUE"/>
    <x v="82"/>
    <s v="Englisch"/>
    <x v="64"/>
    <s v="HOR"/>
    <s v="CE4"/>
    <n v="3"/>
    <m/>
  </r>
  <r>
    <n v="103"/>
    <m/>
    <s v="BUE"/>
    <x v="82"/>
    <s v="Religion"/>
    <x v="8"/>
    <s v="DEX"/>
    <s v="CE4"/>
    <n v="2"/>
    <m/>
  </r>
  <r>
    <n v="104"/>
    <m/>
    <s v="BUE"/>
    <x v="82"/>
    <s v="Informationstechnik"/>
    <x v="69"/>
    <s v="BUE"/>
    <s v="CE4"/>
    <n v="2"/>
    <m/>
  </r>
  <r>
    <n v="105"/>
    <m/>
    <s v="BUE"/>
    <x v="82"/>
    <s v="Mathematik"/>
    <x v="67"/>
    <s v="BUE"/>
    <s v="CE4"/>
    <n v="3"/>
    <m/>
  </r>
  <r>
    <n v="106"/>
    <m/>
    <s v="BUE"/>
    <x v="82"/>
    <s v="Physik"/>
    <x v="62"/>
    <s v="TJI"/>
    <s v="CE4"/>
    <n v="1"/>
    <m/>
  </r>
  <r>
    <n v="107"/>
    <m/>
    <s v="BUE"/>
    <x v="82"/>
    <s v="Politik"/>
    <x v="2"/>
    <s v="?"/>
    <s v="CE4"/>
    <n v="2"/>
    <m/>
  </r>
  <r>
    <n v="108"/>
    <m/>
    <s v="BUE"/>
    <x v="82"/>
    <s v="Wirtschaft"/>
    <x v="3"/>
    <s v="?"/>
    <s v="CE4"/>
    <n v="2"/>
    <m/>
  </r>
  <r>
    <n v="109"/>
    <m/>
    <s v="BUE"/>
    <x v="82"/>
    <s v="Sport"/>
    <x v="4"/>
    <s v="GER"/>
    <s v="CE4"/>
    <n v="2"/>
    <m/>
  </r>
  <r>
    <n v="110"/>
    <m/>
    <s v="BUE"/>
    <x v="82"/>
    <s v="Elektrotechnik"/>
    <x v="81"/>
    <s v="?"/>
    <s v="CE9"/>
    <n v="4"/>
    <m/>
  </r>
  <r>
    <n v="111"/>
    <m/>
    <s v="BUE"/>
    <x v="82"/>
    <s v="Elektrotechnik"/>
    <x v="81"/>
    <s v="BUK"/>
    <s v="CE9"/>
    <n v="2"/>
    <m/>
  </r>
  <r>
    <n v="112"/>
    <m/>
    <s v="BUE"/>
    <x v="82"/>
    <s v="Automatisierungstechnik"/>
    <x v="73"/>
    <s v="DID"/>
    <s v="CE9"/>
    <n v="1"/>
    <m/>
  </r>
  <r>
    <n v="113"/>
    <m/>
    <s v="BUE"/>
    <x v="82"/>
    <s v="Elektrotechnik"/>
    <x v="75"/>
    <s v="JAN"/>
    <s v="D2?"/>
    <n v="1"/>
    <m/>
  </r>
  <r>
    <n v="114"/>
    <m/>
    <s v="BUE"/>
    <x v="82"/>
    <s v="Elektrotechnik"/>
    <x v="82"/>
    <s v="NOS"/>
    <s v="CE9"/>
    <n v="2"/>
    <m/>
  </r>
  <r>
    <n v="115"/>
    <m/>
    <s v="BUE"/>
    <x v="82"/>
    <s v="Elektrotechnik"/>
    <x v="81"/>
    <s v="RAH"/>
    <s v="CE9"/>
    <n v="2"/>
    <m/>
  </r>
  <r>
    <n v="116"/>
    <m/>
    <s v="BUE"/>
    <x v="82"/>
    <s v="Elektrotechnik"/>
    <x v="82"/>
    <s v="RAH"/>
    <s v="CE9"/>
    <n v="4"/>
    <m/>
  </r>
  <r>
    <n v="117"/>
    <m/>
    <s v="BUE"/>
    <x v="83"/>
    <s v="Automatisierungstechnik"/>
    <x v="73"/>
    <s v="?"/>
    <s v="C27"/>
    <n v="0"/>
    <m/>
  </r>
  <r>
    <n v="118"/>
    <m/>
    <s v="BUE"/>
    <x v="83"/>
    <s v="Informationstechnik"/>
    <x v="76"/>
    <s v="?"/>
    <s v="C27"/>
    <n v="4"/>
    <m/>
  </r>
  <r>
    <n v="119"/>
    <m/>
    <s v="BUE"/>
    <x v="83"/>
    <s v="Informationstechnik"/>
    <x v="77"/>
    <s v="?"/>
    <s v="C27"/>
    <n v="0"/>
    <m/>
  </r>
  <r>
    <n v="120"/>
    <m/>
    <s v="BUE"/>
    <x v="83"/>
    <s v="Sport"/>
    <x v="4"/>
    <s v="GER"/>
    <s v="C27"/>
    <n v="2"/>
    <m/>
  </r>
  <r>
    <n v="121"/>
    <m/>
    <s v="BUE"/>
    <x v="83"/>
    <s v="Informationstechnik"/>
    <x v="76"/>
    <s v="HEG"/>
    <s v="C27"/>
    <n v="6"/>
    <m/>
  </r>
  <r>
    <n v="122"/>
    <m/>
    <s v="BUE"/>
    <x v="83"/>
    <s v="Englisch"/>
    <x v="64"/>
    <s v="SET"/>
    <s v="C27"/>
    <n v="3"/>
    <m/>
  </r>
  <r>
    <n v="123"/>
    <m/>
    <s v="BUE"/>
    <x v="83"/>
    <s v="Politik"/>
    <x v="2"/>
    <s v="DON"/>
    <s v="C27"/>
    <n v="2"/>
    <m/>
  </r>
  <r>
    <n v="124"/>
    <m/>
    <s v="BUE"/>
    <x v="83"/>
    <s v="Politik"/>
    <x v="3"/>
    <s v="DON"/>
    <s v="C27"/>
    <n v="2"/>
    <m/>
  </r>
  <r>
    <n v="125"/>
    <m/>
    <s v="BUE"/>
    <x v="83"/>
    <s v="Religion"/>
    <x v="8"/>
    <s v="OPZ"/>
    <s v="C27"/>
    <n v="2"/>
    <m/>
  </r>
  <r>
    <n v="126"/>
    <m/>
    <s v="BUE"/>
    <x v="83"/>
    <s v="Informationstechnik"/>
    <x v="77"/>
    <s v="QUI"/>
    <s v="C27"/>
    <n v="4"/>
    <m/>
  </r>
  <r>
    <n v="127"/>
    <m/>
    <s v="BUE"/>
    <x v="83"/>
    <s v="Elektrotechnik"/>
    <x v="74"/>
    <s v="RAH"/>
    <s v="C27"/>
    <n v="0"/>
    <m/>
  </r>
  <r>
    <n v="128"/>
    <m/>
    <s v="BUE"/>
    <x v="83"/>
    <s v="Deutsch"/>
    <x v="63"/>
    <s v="MUZ"/>
    <s v="C27"/>
    <n v="3"/>
    <m/>
  </r>
  <r>
    <n v="129"/>
    <m/>
    <s v="BUE"/>
    <x v="83"/>
    <s v="Mathematik"/>
    <x v="67"/>
    <s v="RAH"/>
    <s v="C27"/>
    <n v="3"/>
    <m/>
  </r>
  <r>
    <n v="130"/>
    <m/>
    <s v="BUE"/>
    <x v="83"/>
    <s v="Physik"/>
    <x v="62"/>
    <s v="TJI"/>
    <s v="C27"/>
    <n v="1"/>
    <m/>
  </r>
  <r>
    <n v="139"/>
    <m/>
    <s v="BUE"/>
    <x v="84"/>
    <s v="Bautechnik"/>
    <x v="79"/>
    <s v="HOF"/>
    <s v="D13"/>
    <n v="2"/>
    <m/>
  </r>
  <r>
    <n v="140"/>
    <m/>
    <s v="BUE"/>
    <x v="84"/>
    <s v="Bautechnik"/>
    <x v="79"/>
    <s v="ENG"/>
    <s v="D13"/>
    <n v="4"/>
    <m/>
  </r>
  <r>
    <n v="141"/>
    <m/>
    <s v="BUE"/>
    <x v="84"/>
    <s v="Bautechnik"/>
    <x v="78"/>
    <s v="BOE"/>
    <s v="D13"/>
    <n v="2"/>
    <m/>
  </r>
  <r>
    <n v="142"/>
    <m/>
    <s v="BUE"/>
    <x v="84"/>
    <s v="Bautechnik"/>
    <x v="78"/>
    <s v="HOF"/>
    <s v="D13"/>
    <n v="2"/>
    <m/>
  </r>
  <r>
    <n v="143"/>
    <m/>
    <s v="BUE"/>
    <x v="84"/>
    <s v="Bautechnik"/>
    <x v="78"/>
    <s v="LAT"/>
    <s v="D13"/>
    <n v="3"/>
    <m/>
  </r>
  <r>
    <n v="144"/>
    <m/>
    <s v="BUE"/>
    <x v="84"/>
    <s v="Bautechnik"/>
    <x v="80"/>
    <s v="HOF"/>
    <s v="D13"/>
    <n v="2"/>
    <m/>
  </r>
  <r>
    <n v="154"/>
    <m/>
    <s v="BUE"/>
    <x v="85"/>
    <s v="Elektrotechnik"/>
    <x v="81"/>
    <s v="?"/>
    <s v="D24"/>
    <n v="4"/>
    <m/>
  </r>
  <r>
    <n v="155"/>
    <m/>
    <s v="BUE"/>
    <x v="85"/>
    <s v="Elektrotechnik"/>
    <x v="81"/>
    <s v="RAH"/>
    <s v="D24"/>
    <n v="4"/>
    <m/>
  </r>
  <r>
    <n v="156"/>
    <m/>
    <s v="BUE"/>
    <x v="85"/>
    <s v="Elektrotechnik"/>
    <x v="83"/>
    <s v="NOS"/>
    <s v="D24"/>
    <n v="2"/>
    <m/>
  </r>
  <r>
    <n v="157"/>
    <m/>
    <s v="BUE"/>
    <x v="85"/>
    <s v="Elektrotechnik"/>
    <x v="83"/>
    <s v="BUK"/>
    <s v="D24"/>
    <n v="4"/>
    <m/>
  </r>
  <r>
    <n v="158"/>
    <m/>
    <s v="BUE"/>
    <x v="85"/>
    <s v="Elektrotechnik"/>
    <x v="84"/>
    <s v="JAN"/>
    <s v="D20"/>
    <n v="2"/>
    <m/>
  </r>
  <r>
    <n v="159"/>
    <m/>
    <s v="BUE"/>
    <x v="86"/>
    <s v="Englisch"/>
    <x v="64"/>
    <s v="HOR"/>
    <s v="D13"/>
    <n v="3"/>
    <m/>
  </r>
  <r>
    <n v="160"/>
    <m/>
    <s v="BUE"/>
    <x v="86"/>
    <s v="Sport"/>
    <x v="4"/>
    <s v="JAG"/>
    <s v="D13"/>
    <n v="2"/>
    <m/>
  </r>
  <r>
    <n v="161"/>
    <m/>
    <s v="BUE"/>
    <x v="86"/>
    <s v="Religion"/>
    <x v="6"/>
    <s v="ERN"/>
    <s v="D13"/>
    <n v="2"/>
    <m/>
  </r>
  <r>
    <n v="162"/>
    <m/>
    <s v="BUE"/>
    <x v="86"/>
    <s v="Deutsch"/>
    <x v="63"/>
    <s v="NOB"/>
    <s v="D13"/>
    <n v="3"/>
    <m/>
  </r>
  <r>
    <n v="163"/>
    <m/>
    <s v="BUE"/>
    <x v="86"/>
    <s v="Mathematik"/>
    <x v="67"/>
    <s v="LAU"/>
    <s v="D13"/>
    <n v="3"/>
    <m/>
  </r>
  <r>
    <n v="164"/>
    <m/>
    <s v="BUE"/>
    <x v="86"/>
    <s v="Politik"/>
    <x v="2"/>
    <s v="SCH"/>
    <s v="D13"/>
    <n v="2"/>
    <m/>
  </r>
  <r>
    <n v="165"/>
    <m/>
    <s v="BUE"/>
    <x v="86"/>
    <s v="Wirtschaft"/>
    <x v="71"/>
    <s v="DON"/>
    <s v="D13"/>
    <n v="2"/>
    <m/>
  </r>
  <r>
    <n v="166"/>
    <m/>
    <s v="BUE"/>
    <x v="86"/>
    <s v="Physik"/>
    <x v="62"/>
    <s v="TJI"/>
    <s v="D13"/>
    <n v="1"/>
    <m/>
  </r>
  <r>
    <n v="167"/>
    <m/>
    <s v="BUE"/>
    <x v="86"/>
    <s v="Informatik"/>
    <x v="69"/>
    <s v="BIL"/>
    <s v="PCR"/>
    <n v="2"/>
    <m/>
  </r>
  <r>
    <n v="168"/>
    <m/>
    <s v="BUE"/>
    <x v="85"/>
    <m/>
    <x v="62"/>
    <s v="?"/>
    <m/>
    <n v="4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NOW"/>
    <x v="87"/>
    <s v="Psychologie"/>
    <x v="70"/>
    <s v="FRE"/>
    <s v="A15"/>
    <n v="2"/>
    <m/>
  </r>
  <r>
    <n v="4"/>
    <m/>
    <s v="NOW"/>
    <x v="87"/>
    <s v="Pflege/Gesundheit"/>
    <x v="85"/>
    <s v="ROB"/>
    <s v="A15"/>
    <n v="2"/>
    <m/>
  </r>
  <r>
    <n v="5"/>
    <m/>
    <s v="NOW"/>
    <x v="87"/>
    <s v="Pflege/Gesundheit"/>
    <x v="85"/>
    <s v="NOW"/>
    <s v="A15"/>
    <n v="2"/>
    <m/>
  </r>
  <r>
    <n v="6"/>
    <m/>
    <s v="NOW"/>
    <x v="87"/>
    <s v="Sozialpädagogik"/>
    <x v="86"/>
    <s v="FRI"/>
    <s v="A15"/>
    <n v="2"/>
    <m/>
  </r>
  <r>
    <n v="7"/>
    <m/>
    <s v="NOW"/>
    <x v="87"/>
    <s v="Sozialpädagogik"/>
    <x v="86"/>
    <s v="HNN"/>
    <s v="A15"/>
    <n v="2"/>
    <m/>
  </r>
  <r>
    <n v="8"/>
    <m/>
    <s v="NOW"/>
    <x v="87"/>
    <s v="Religion"/>
    <x v="8"/>
    <s v="TRA"/>
    <s v="A15"/>
    <n v="2"/>
    <m/>
  </r>
  <r>
    <n v="9"/>
    <m/>
    <s v="NOW"/>
    <x v="87"/>
    <s v="Deutsch"/>
    <x v="5"/>
    <s v="VBR"/>
    <s v="A15"/>
    <n v="1"/>
    <m/>
  </r>
  <r>
    <n v="10"/>
    <m/>
    <s v="NOW"/>
    <x v="87"/>
    <s v="Politik"/>
    <x v="87"/>
    <s v="TRA"/>
    <s v="A15"/>
    <n v="1"/>
    <m/>
  </r>
  <r>
    <n v="11"/>
    <m/>
    <s v="NOW"/>
    <x v="87"/>
    <s v="Politik"/>
    <x v="2"/>
    <s v="TRA"/>
    <s v="A15"/>
    <n v="1"/>
    <m/>
  </r>
  <r>
    <n v="12"/>
    <m/>
    <s v="NOW"/>
    <x v="87"/>
    <s v="Pflege/Gesundheit"/>
    <x v="40"/>
    <s v="HNN"/>
    <s v="A15"/>
    <n v="3"/>
    <m/>
  </r>
  <r>
    <n v="13"/>
    <m/>
    <s v="NOW"/>
    <x v="87"/>
    <s v="Sozialpädagogik"/>
    <x v="40"/>
    <s v="TRA"/>
    <s v="A15"/>
    <n v="1"/>
    <m/>
  </r>
  <r>
    <n v="14"/>
    <m/>
    <s v="NOW"/>
    <x v="87"/>
    <s v="Sozialpädagogik"/>
    <x v="40"/>
    <s v="NOW"/>
    <s v="A15"/>
    <n v="2"/>
    <m/>
  </r>
  <r>
    <n v="15"/>
    <m/>
    <s v="NOW"/>
    <x v="87"/>
    <m/>
    <x v="40"/>
    <s v="ROB"/>
    <s v="A15"/>
    <n v="1"/>
    <m/>
  </r>
  <r>
    <n v="16"/>
    <m/>
    <s v="NOW"/>
    <x v="87"/>
    <s v="Pflege/Gesundheit"/>
    <x v="40"/>
    <s v="FRI"/>
    <s v="A15"/>
    <n v="2"/>
    <m/>
  </r>
  <r>
    <n v="17"/>
    <m/>
    <s v="NOW"/>
    <x v="87"/>
    <s v="Sozialpädagogik"/>
    <x v="88"/>
    <s v="HNN"/>
    <s v="A15"/>
    <n v="1"/>
    <m/>
  </r>
  <r>
    <n v="18"/>
    <m/>
    <s v="NOW"/>
    <x v="87"/>
    <s v="Sozialpädagogik"/>
    <x v="89"/>
    <s v="HNN"/>
    <s v="A15"/>
    <n v="1"/>
    <m/>
  </r>
  <r>
    <n v="19"/>
    <m/>
    <s v="NOW"/>
    <x v="87"/>
    <s v="Musik"/>
    <x v="90"/>
    <s v="HST"/>
    <s v="A11"/>
    <n v="2"/>
    <m/>
  </r>
  <r>
    <n v="20"/>
    <m/>
    <s v="NOW"/>
    <x v="87"/>
    <s v="Sozialpädagogik"/>
    <x v="91"/>
    <s v="BRN"/>
    <s v="A15"/>
    <n v="1"/>
    <m/>
  </r>
  <r>
    <n v="21"/>
    <m/>
    <s v="NOW"/>
    <x v="87"/>
    <s v="Sozialpädagogik"/>
    <x v="92"/>
    <s v="BRN"/>
    <s v="SPO"/>
    <n v="1"/>
    <m/>
  </r>
  <r>
    <n v="22"/>
    <m/>
    <s v="NOW"/>
    <x v="87"/>
    <s v="Deutsch"/>
    <x v="93"/>
    <s v="VBR"/>
    <s v="A15"/>
    <n v="1"/>
    <m/>
  </r>
  <r>
    <n v="23"/>
    <m/>
    <s v="NOW"/>
    <x v="87"/>
    <s v="Hauswirtschaft"/>
    <x v="94"/>
    <s v="HAA"/>
    <s v="AE8"/>
    <n v="4"/>
    <n v="2"/>
  </r>
  <r>
    <n v="24"/>
    <m/>
    <s v="NOW"/>
    <x v="87"/>
    <s v="Gesundheit/Pflege"/>
    <x v="95"/>
    <s v="ROB"/>
    <s v="PCR"/>
    <n v="1"/>
    <n v="2"/>
  </r>
  <r>
    <n v="25"/>
    <m/>
    <s v="NOW"/>
    <x v="87"/>
    <s v="Gesundheit/Pflege"/>
    <x v="85"/>
    <s v="ROB"/>
    <s v="PCR"/>
    <n v="1"/>
    <n v="2"/>
  </r>
  <r>
    <n v="27"/>
    <m/>
    <s v="NOW"/>
    <x v="88"/>
    <s v="Psychologie"/>
    <x v="70"/>
    <s v="FRE"/>
    <s v="A13"/>
    <n v="2"/>
    <m/>
  </r>
  <r>
    <n v="28"/>
    <m/>
    <s v="NOW"/>
    <x v="88"/>
    <s v="Pflege/Gesundheit"/>
    <x v="85"/>
    <s v="ROB"/>
    <s v="A13"/>
    <n v="2"/>
    <m/>
  </r>
  <r>
    <n v="29"/>
    <m/>
    <s v="NOW"/>
    <x v="88"/>
    <s v="Pflege/Gesundheit"/>
    <x v="85"/>
    <s v="SCE"/>
    <s v="A13"/>
    <n v="2"/>
    <m/>
  </r>
  <r>
    <n v="30"/>
    <m/>
    <s v="NOW"/>
    <x v="88"/>
    <s v="Sozialpädagogik"/>
    <x v="86"/>
    <s v="RAD"/>
    <s v="A13"/>
    <n v="2"/>
    <m/>
  </r>
  <r>
    <n v="31"/>
    <m/>
    <s v="NOW"/>
    <x v="88"/>
    <s v="Sozialpädagogik"/>
    <x v="86"/>
    <s v="VBR"/>
    <s v="A13"/>
    <n v="2"/>
    <m/>
  </r>
  <r>
    <n v="32"/>
    <m/>
    <s v="NOW"/>
    <x v="88"/>
    <s v="Religion"/>
    <x v="8"/>
    <s v="GAT"/>
    <s v="A13"/>
    <n v="2"/>
    <m/>
  </r>
  <r>
    <n v="33"/>
    <m/>
    <s v="NOW"/>
    <x v="88"/>
    <s v="Deutsch"/>
    <x v="5"/>
    <s v="VBR"/>
    <s v="A13"/>
    <n v="2"/>
    <m/>
  </r>
  <r>
    <n v="34"/>
    <m/>
    <s v="NOW"/>
    <x v="88"/>
    <s v="Politik"/>
    <x v="87"/>
    <s v="TRA"/>
    <s v="A13"/>
    <n v="1"/>
    <m/>
  </r>
  <r>
    <n v="35"/>
    <m/>
    <s v="NOW"/>
    <x v="88"/>
    <s v="Politik"/>
    <x v="2"/>
    <s v="TRA"/>
    <s v="A13"/>
    <n v="1"/>
    <m/>
  </r>
  <r>
    <n v="36"/>
    <m/>
    <s v="NOW"/>
    <x v="88"/>
    <s v="Sozialpädagogik"/>
    <x v="40"/>
    <s v="RAD"/>
    <s v="A13"/>
    <n v="4"/>
    <m/>
  </r>
  <r>
    <n v="37"/>
    <m/>
    <s v="NOW"/>
    <x v="88"/>
    <s v="Sozialpädagogik"/>
    <x v="40"/>
    <s v="TRA"/>
    <s v="A13"/>
    <n v="2"/>
    <m/>
  </r>
  <r>
    <n v="38"/>
    <m/>
    <s v="NOW"/>
    <x v="88"/>
    <s v="Sozialpädagogik"/>
    <x v="40"/>
    <s v="SCE"/>
    <s v="A13"/>
    <n v="1"/>
    <m/>
  </r>
  <r>
    <n v="39"/>
    <m/>
    <s v="NOW"/>
    <x v="88"/>
    <s v="Sozialpädagogik"/>
    <x v="40"/>
    <s v="?"/>
    <s v="A13"/>
    <n v="2"/>
    <m/>
  </r>
  <r>
    <n v="41"/>
    <m/>
    <s v="NOW"/>
    <x v="89"/>
    <s v="Psychologie"/>
    <x v="70"/>
    <s v="FRE"/>
    <s v="AE5"/>
    <n v="2"/>
    <m/>
  </r>
  <r>
    <n v="42"/>
    <m/>
    <s v="NOW"/>
    <x v="89"/>
    <s v="Pflege/Gesundheit"/>
    <x v="85"/>
    <s v="ROB"/>
    <s v="AE5"/>
    <n v="2"/>
    <m/>
  </r>
  <r>
    <n v="43"/>
    <m/>
    <s v="NOW"/>
    <x v="89"/>
    <s v="Pflege/Gesundheit"/>
    <x v="85"/>
    <s v="DRE"/>
    <s v="AE5"/>
    <n v="2"/>
    <m/>
  </r>
  <r>
    <n v="44"/>
    <m/>
    <s v="NOW"/>
    <x v="89"/>
    <s v="Sozialpädagogik"/>
    <x v="86"/>
    <s v="RAD"/>
    <s v="AE5"/>
    <n v="2"/>
    <m/>
  </r>
  <r>
    <n v="45"/>
    <m/>
    <s v="NOW"/>
    <x v="89"/>
    <s v="Sozialpädagogik"/>
    <x v="86"/>
    <s v="VBR"/>
    <s v="AE5"/>
    <n v="2"/>
    <m/>
  </r>
  <r>
    <n v="46"/>
    <m/>
    <s v="NOW"/>
    <x v="89"/>
    <s v="Religion"/>
    <x v="8"/>
    <s v="TRA"/>
    <s v="AE5"/>
    <n v="2"/>
    <m/>
  </r>
  <r>
    <n v="47"/>
    <m/>
    <s v="NOW"/>
    <x v="89"/>
    <s v="Deutsch"/>
    <x v="5"/>
    <s v="VBR"/>
    <s v="AE5"/>
    <n v="2"/>
    <m/>
  </r>
  <r>
    <n v="48"/>
    <m/>
    <s v="NOW"/>
    <x v="89"/>
    <s v="Politik"/>
    <x v="87"/>
    <s v="TRA"/>
    <s v="AE5"/>
    <n v="1"/>
    <m/>
  </r>
  <r>
    <n v="49"/>
    <m/>
    <s v="NOW"/>
    <x v="89"/>
    <s v="Politik"/>
    <x v="2"/>
    <s v="TRA"/>
    <s v="AE5"/>
    <n v="1"/>
    <m/>
  </r>
  <r>
    <n v="50"/>
    <m/>
    <s v="NOW"/>
    <x v="89"/>
    <s v="Sozialpädagogik"/>
    <x v="40"/>
    <s v="VBR"/>
    <s v="AE5"/>
    <n v="2"/>
    <m/>
  </r>
  <r>
    <n v="51"/>
    <m/>
    <s v="NOW"/>
    <x v="89"/>
    <m/>
    <x v="40"/>
    <s v="ROB"/>
    <s v="AE5"/>
    <n v="1"/>
    <m/>
  </r>
  <r>
    <n v="52"/>
    <m/>
    <s v="NOW"/>
    <x v="89"/>
    <s v="Sozialpädagogik"/>
    <x v="40"/>
    <s v="NOW"/>
    <s v="AE5"/>
    <n v="1"/>
    <m/>
  </r>
  <r>
    <n v="54"/>
    <m/>
    <s v="NOW"/>
    <x v="90"/>
    <s v="Englisch"/>
    <x v="7"/>
    <s v="DON"/>
    <s v="A15"/>
    <n v="2"/>
    <m/>
  </r>
  <r>
    <n v="55"/>
    <m/>
    <s v="NOW"/>
    <x v="90"/>
    <s v="Deutsch"/>
    <x v="5"/>
    <s v="OFM"/>
    <s v="A15"/>
    <n v="2"/>
    <m/>
  </r>
  <r>
    <n v="56"/>
    <m/>
    <s v="NOW"/>
    <x v="90"/>
    <s v="Sozialpädagogik"/>
    <x v="86"/>
    <s v="HNN"/>
    <s v="A15"/>
    <n v="2"/>
    <m/>
  </r>
  <r>
    <n v="57"/>
    <m/>
    <s v="NOW"/>
    <x v="90"/>
    <s v="Sozialpädagogik"/>
    <x v="86"/>
    <s v="RAD"/>
    <s v="A15"/>
    <n v="2"/>
    <m/>
  </r>
  <r>
    <n v="58"/>
    <m/>
    <s v="NOW"/>
    <x v="90"/>
    <s v="Pflege/Gesundheit"/>
    <x v="85"/>
    <s v="ROB"/>
    <s v="A15"/>
    <n v="2"/>
    <m/>
  </r>
  <r>
    <n v="59"/>
    <m/>
    <s v="NOW"/>
    <x v="90"/>
    <s v="Pflege/Gesundheit"/>
    <x v="85"/>
    <s v="SCE"/>
    <s v="A15"/>
    <n v="2"/>
    <m/>
  </r>
  <r>
    <n v="60"/>
    <m/>
    <s v="NOW"/>
    <x v="90"/>
    <s v="Kunst"/>
    <x v="96"/>
    <s v="GIE"/>
    <s v="A15"/>
    <n v="2"/>
    <m/>
  </r>
  <r>
    <n v="61"/>
    <m/>
    <s v="NOW"/>
    <x v="90"/>
    <s v="Politik"/>
    <x v="87"/>
    <s v="TRA"/>
    <s v="A15"/>
    <n v="1"/>
    <m/>
  </r>
  <r>
    <n v="62"/>
    <m/>
    <s v="NOW"/>
    <x v="90"/>
    <s v="Politik"/>
    <x v="2"/>
    <s v="TRA"/>
    <s v="A15"/>
    <n v="1"/>
    <m/>
  </r>
  <r>
    <n v="63"/>
    <m/>
    <s v="NOW"/>
    <x v="90"/>
    <s v="Sozialpädagogik"/>
    <x v="40"/>
    <s v="HNN"/>
    <s v="A15"/>
    <n v="2"/>
    <m/>
  </r>
  <r>
    <n v="64"/>
    <m/>
    <s v="NOW"/>
    <x v="90"/>
    <s v="Sozialpädagogik"/>
    <x v="40"/>
    <s v="NOW"/>
    <s v="A15"/>
    <n v="1"/>
    <m/>
  </r>
  <r>
    <n v="65"/>
    <m/>
    <s v="NOW"/>
    <x v="90"/>
    <s v="Sozialpädagogik"/>
    <x v="40"/>
    <s v="SCE"/>
    <s v="A15"/>
    <n v="2"/>
    <m/>
  </r>
  <r>
    <n v="66"/>
    <m/>
    <s v="NOW"/>
    <x v="90"/>
    <m/>
    <x v="40"/>
    <s v="ROB"/>
    <s v="A15"/>
    <n v="1"/>
    <m/>
  </r>
  <r>
    <n v="67"/>
    <m/>
    <s v="NOW"/>
    <x v="90"/>
    <m/>
    <x v="40"/>
    <s v="RAD"/>
    <s v="A15"/>
    <n v="1"/>
    <m/>
  </r>
  <r>
    <n v="68"/>
    <m/>
    <s v="NOW"/>
    <x v="90"/>
    <s v="Sozialpädagogik"/>
    <x v="40"/>
    <s v="TRA"/>
    <s v="A15"/>
    <n v="1"/>
    <m/>
  </r>
  <r>
    <n v="70"/>
    <m/>
    <s v="NOW"/>
    <x v="91"/>
    <s v="Ernährungswissenschaft"/>
    <x v="97"/>
    <s v="WIE"/>
    <s v="C10"/>
    <n v="6"/>
    <m/>
  </r>
  <r>
    <n v="71"/>
    <m/>
    <s v="NOW"/>
    <x v="92"/>
    <s v="Politik"/>
    <x v="2"/>
    <s v="KUC"/>
    <s v="C10"/>
    <n v="0"/>
    <m/>
  </r>
  <r>
    <n v="72"/>
    <m/>
    <s v="NOW"/>
    <x v="92"/>
    <s v="Wirtschaftslehre"/>
    <x v="3"/>
    <s v="KUC"/>
    <s v="C10"/>
    <n v="0"/>
    <m/>
  </r>
  <r>
    <n v="74"/>
    <m/>
    <s v="NOW"/>
    <x v="93"/>
    <s v="Ernährungswissenschaft"/>
    <x v="97"/>
    <s v="BSC"/>
    <s v="C10"/>
    <n v="4"/>
    <m/>
  </r>
  <r>
    <n v="75"/>
    <m/>
    <s v="NOW"/>
    <x v="93"/>
    <s v="Ernährungswissenschaft"/>
    <x v="97"/>
    <s v="KNI"/>
    <s v="C10"/>
    <n v="2"/>
    <m/>
  </r>
  <r>
    <n v="76"/>
    <m/>
    <s v="NOW"/>
    <x v="94"/>
    <s v="Wirtschaftslehre"/>
    <x v="3"/>
    <s v="KUC"/>
    <s v="C10"/>
    <n v="0"/>
    <m/>
  </r>
  <r>
    <n v="77"/>
    <m/>
    <s v="NOW"/>
    <x v="94"/>
    <s v="Deutsch "/>
    <x v="5"/>
    <s v="OFM"/>
    <s v="C10"/>
    <n v="0"/>
    <m/>
  </r>
  <r>
    <n v="78"/>
    <m/>
    <s v="NOW"/>
    <x v="94"/>
    <s v="Ernährungswissenschaft"/>
    <x v="97"/>
    <s v="KUC"/>
    <s v="C10"/>
    <n v="0"/>
    <m/>
  </r>
  <r>
    <n v="79"/>
    <m/>
    <s v="NOW"/>
    <x v="94"/>
    <s v="Ernährungswissenschaft"/>
    <x v="97"/>
    <s v="KUC"/>
    <s v="C10"/>
    <n v="0"/>
    <m/>
  </r>
  <r>
    <n v="80"/>
    <m/>
    <s v="NOW"/>
    <x v="94"/>
    <s v="Ernährungswissenschaft"/>
    <x v="4"/>
    <s v="?"/>
    <s v="SPO"/>
    <n v="0"/>
    <m/>
  </r>
  <r>
    <n v="81"/>
    <m/>
    <s v="NOW"/>
    <x v="94"/>
    <s v="Wirtschaftslehre"/>
    <x v="98"/>
    <s v="GAT"/>
    <s v="C10"/>
    <n v="0"/>
    <m/>
  </r>
  <r>
    <n v="83"/>
    <m/>
    <s v="NOW"/>
    <x v="95"/>
    <s v="Ernährungswissenschaft"/>
    <x v="99"/>
    <s v="NOW"/>
    <s v="AK4"/>
    <n v="4"/>
    <m/>
  </r>
  <r>
    <n v="84"/>
    <m/>
    <s v="NOW"/>
    <x v="95"/>
    <s v="Ernährungswissenschaft"/>
    <x v="99"/>
    <s v="VBE"/>
    <s v="AK4"/>
    <n v="2"/>
    <m/>
  </r>
  <r>
    <n v="85"/>
    <m/>
    <s v="NOW"/>
    <x v="95"/>
    <s v="Wirtschaftslehre"/>
    <x v="3"/>
    <s v="KUC"/>
    <s v="AK4"/>
    <n v="1"/>
    <m/>
  </r>
  <r>
    <n v="86"/>
    <m/>
    <s v="NOW"/>
    <x v="95"/>
    <s v="Politk"/>
    <x v="2"/>
    <s v="KUC"/>
    <s v="AK4"/>
    <n v="1"/>
    <m/>
  </r>
  <r>
    <n v="87"/>
    <m/>
    <s v="NOW"/>
    <x v="95"/>
    <s v="Ernährungswissenschaft"/>
    <x v="99"/>
    <s v="VBE"/>
    <s v="AK4"/>
    <n v="2"/>
    <m/>
  </r>
  <r>
    <n v="88"/>
    <m/>
    <s v="NOW"/>
    <x v="95"/>
    <s v="Ernährungswissenschaft"/>
    <x v="99"/>
    <s v="KUC"/>
    <s v="AK4"/>
    <n v="1"/>
    <m/>
  </r>
  <r>
    <n v="89"/>
    <m/>
    <s v="NOW"/>
    <x v="95"/>
    <s v="Sport"/>
    <x v="100"/>
    <s v="WAM"/>
    <s v="AK4"/>
    <n v="1"/>
    <m/>
  </r>
  <r>
    <n v="91"/>
    <m/>
    <s v="NOW"/>
    <x v="96"/>
    <s v="Ernährungswissenschaft"/>
    <x v="99"/>
    <s v="DRE"/>
    <s v="AK5"/>
    <n v="4"/>
    <m/>
  </r>
  <r>
    <n v="92"/>
    <m/>
    <s v="NOW"/>
    <x v="96"/>
    <s v="Ernährungswissenschaft"/>
    <x v="99"/>
    <s v="VBE"/>
    <s v="AK5"/>
    <n v="2"/>
    <m/>
  </r>
  <r>
    <n v="93"/>
    <m/>
    <s v="NOW"/>
    <x v="96"/>
    <s v="Wirtschaftslehre"/>
    <x v="3"/>
    <s v="KUC"/>
    <s v="AK5"/>
    <n v="1"/>
    <m/>
  </r>
  <r>
    <n v="94"/>
    <m/>
    <s v="NOW"/>
    <x v="96"/>
    <s v="Wirtschaftslehre"/>
    <x v="2"/>
    <s v="KUC"/>
    <s v="AK5"/>
    <n v="1"/>
    <m/>
  </r>
  <r>
    <n v="95"/>
    <m/>
    <s v="NOW"/>
    <x v="96"/>
    <s v="Ernährungswissenschaft"/>
    <x v="99"/>
    <s v="HAA"/>
    <s v="A18"/>
    <n v="2"/>
    <m/>
  </r>
  <r>
    <n v="96"/>
    <m/>
    <s v="NOW"/>
    <x v="96"/>
    <s v="Wirtschaftslehre"/>
    <x v="99"/>
    <s v="VBE"/>
    <s v="AK5 "/>
    <n v="1"/>
    <m/>
  </r>
  <r>
    <n v="97"/>
    <m/>
    <s v="NOW"/>
    <x v="96"/>
    <s v="Religion"/>
    <x v="4"/>
    <s v="?"/>
    <s v="SPO"/>
    <n v="1"/>
    <m/>
  </r>
  <r>
    <n v="99"/>
    <m/>
    <s v="NOW"/>
    <x v="97"/>
    <s v="Ernährungswissenschaft"/>
    <x v="99"/>
    <s v="NOW"/>
    <s v="AK4"/>
    <n v="4"/>
    <m/>
  </r>
  <r>
    <n v="100"/>
    <m/>
    <s v="NOW"/>
    <x v="97"/>
    <s v="Ernährungswissenschaft"/>
    <x v="99"/>
    <s v="VBE"/>
    <s v="AK4"/>
    <n v="2"/>
    <m/>
  </r>
  <r>
    <n v="101"/>
    <m/>
    <s v="NOW"/>
    <x v="97"/>
    <s v="Politik"/>
    <x v="2"/>
    <s v="KUC"/>
    <s v="AK4"/>
    <n v="1"/>
    <m/>
  </r>
  <r>
    <n v="102"/>
    <m/>
    <s v="NOW"/>
    <x v="97"/>
    <s v="Wirtschaftslehre"/>
    <x v="3"/>
    <s v="KUC"/>
    <s v="AK4"/>
    <n v="1"/>
    <m/>
  </r>
  <r>
    <n v="104"/>
    <m/>
    <s v="NOW"/>
    <x v="98"/>
    <s v="Ernährungswissenschaft"/>
    <x v="99"/>
    <s v="DRE"/>
    <s v="AK5"/>
    <n v="4"/>
    <m/>
  </r>
  <r>
    <n v="105"/>
    <m/>
    <s v="NOW"/>
    <x v="98"/>
    <s v="Ernährungswissenschaft"/>
    <x v="99"/>
    <s v="VBE"/>
    <s v="AK5"/>
    <n v="2"/>
    <m/>
  </r>
  <r>
    <n v="106"/>
    <m/>
    <s v="NOW"/>
    <x v="99"/>
    <s v="Politik"/>
    <x v="2"/>
    <s v="KUC"/>
    <s v="C10"/>
    <n v="1"/>
    <m/>
  </r>
  <r>
    <n v="107"/>
    <m/>
    <s v="NOW"/>
    <x v="99"/>
    <s v="Wirtschaftslehre"/>
    <x v="3"/>
    <s v="KUC"/>
    <s v="C10"/>
    <n v="1"/>
    <m/>
  </r>
  <r>
    <n v="109"/>
    <m/>
    <s v="NOW"/>
    <x v="100"/>
    <s v="Ernährungswissenschaft"/>
    <x v="99"/>
    <s v="VBE"/>
    <s v="AK4"/>
    <n v="4"/>
    <m/>
  </r>
  <r>
    <n v="110"/>
    <m/>
    <s v="NOW"/>
    <x v="100"/>
    <s v="Ernährungswissenschaft"/>
    <x v="99"/>
    <s v="KNI"/>
    <s v="AK4"/>
    <n v="2"/>
    <m/>
  </r>
  <r>
    <n v="111"/>
    <m/>
    <s v="NOW"/>
    <x v="94"/>
    <s v="Wirtschaftslehre"/>
    <x v="3"/>
    <s v="KUC"/>
    <s v="C10"/>
    <n v="1"/>
    <m/>
  </r>
  <r>
    <n v="112"/>
    <m/>
    <s v="NOW"/>
    <x v="94"/>
    <s v="Deutsch "/>
    <x v="5"/>
    <s v="OFM"/>
    <s v="C10"/>
    <n v="1"/>
    <m/>
  </r>
  <r>
    <n v="113"/>
    <m/>
    <s v="NOW"/>
    <x v="94"/>
    <s v="Ernährungswissenschaft"/>
    <x v="97"/>
    <s v="KUC"/>
    <s v="C10"/>
    <n v="1"/>
    <m/>
  </r>
  <r>
    <n v="114"/>
    <m/>
    <s v="NOW"/>
    <x v="94"/>
    <s v="Ernährungswissenschaft"/>
    <x v="97"/>
    <s v="KUC"/>
    <s v="C10"/>
    <n v="1"/>
    <m/>
  </r>
  <r>
    <n v="115"/>
    <m/>
    <s v="NOW"/>
    <x v="94"/>
    <s v="Ernährungswissenschaft"/>
    <x v="4"/>
    <s v="?"/>
    <s v="SPO"/>
    <n v="1"/>
    <m/>
  </r>
  <r>
    <n v="116"/>
    <m/>
    <s v="NOW"/>
    <x v="94"/>
    <s v="Wirtschaftslehre"/>
    <x v="98"/>
    <s v="GAT"/>
    <s v="C10"/>
    <n v="1"/>
    <m/>
  </r>
  <r>
    <n v="118"/>
    <m/>
    <s v="NOW"/>
    <x v="101"/>
    <s v="Ernährungswissenschaft"/>
    <x v="99"/>
    <s v="DRE"/>
    <s v="AK5"/>
    <n v="4"/>
    <m/>
  </r>
  <r>
    <n v="119"/>
    <m/>
    <s v="NOW"/>
    <x v="101"/>
    <s v="Ernährungswissenschaft"/>
    <x v="99"/>
    <s v="VBE"/>
    <s v="AK5"/>
    <n v="2"/>
    <m/>
  </r>
  <r>
    <n v="120"/>
    <m/>
    <s v="NOW"/>
    <x v="101"/>
    <m/>
    <x v="3"/>
    <s v="KUC"/>
    <s v="AK5"/>
    <n v="1"/>
    <m/>
  </r>
  <r>
    <n v="121"/>
    <m/>
    <s v="NOW"/>
    <x v="101"/>
    <m/>
    <x v="5"/>
    <s v="OFM"/>
    <s v="AK5"/>
    <n v="1"/>
    <m/>
  </r>
  <r>
    <n v="122"/>
    <m/>
    <s v="NOW"/>
    <x v="101"/>
    <s v="Ernährungswissenschaft"/>
    <x v="99"/>
    <s v="VBE"/>
    <s v="AK5"/>
    <n v="2"/>
    <m/>
  </r>
  <r>
    <n v="123"/>
    <m/>
    <s v="NOW"/>
    <x v="101"/>
    <s v="Wirtschaftslehre"/>
    <x v="100"/>
    <s v="WAM"/>
    <s v="AK5"/>
    <n v="1"/>
    <m/>
  </r>
  <r>
    <n v="124"/>
    <m/>
    <s v="NOW"/>
    <x v="101"/>
    <s v="Religion"/>
    <x v="8"/>
    <s v="KRH"/>
    <s v="AK5"/>
    <n v="1"/>
    <m/>
  </r>
  <r>
    <n v="127"/>
    <m/>
    <s v="NOW"/>
    <x v="102"/>
    <s v="Mathematik"/>
    <x v="51"/>
    <s v="ROC"/>
    <s v="CE1"/>
    <n v="1"/>
    <m/>
  </r>
  <r>
    <n v="128"/>
    <m/>
    <s v="NOW"/>
    <x v="102"/>
    <s v="Biotechnik/Körperpflege"/>
    <x v="101"/>
    <s v="ROC"/>
    <s v="CE1"/>
    <n v="1"/>
    <m/>
  </r>
  <r>
    <n v="129"/>
    <m/>
    <s v="NOW"/>
    <x v="102"/>
    <s v="Deutsch"/>
    <x v="5"/>
    <s v="OFM"/>
    <s v="CE1"/>
    <n v="1"/>
    <m/>
  </r>
  <r>
    <n v="130"/>
    <m/>
    <s v="NOW"/>
    <x v="102"/>
    <s v="Englisch"/>
    <x v="100"/>
    <s v="WAM"/>
    <s v="CE1"/>
    <n v="1"/>
    <m/>
  </r>
  <r>
    <n v="131"/>
    <m/>
    <s v="NOW"/>
    <x v="102"/>
    <s v="Biotechnik/Körperpflege"/>
    <x v="101"/>
    <s v="ROC"/>
    <s v="CE1"/>
    <n v="2"/>
    <m/>
  </r>
  <r>
    <n v="132"/>
    <m/>
    <s v="NOW"/>
    <x v="102"/>
    <s v="Deutsch"/>
    <x v="101"/>
    <s v="ESW"/>
    <s v="CE1"/>
    <n v="4"/>
    <m/>
  </r>
  <r>
    <n v="133"/>
    <m/>
    <s v="NOW"/>
    <x v="102"/>
    <s v="Politik"/>
    <x v="2"/>
    <s v="ROC"/>
    <s v="CE1"/>
    <n v="1"/>
    <m/>
  </r>
  <r>
    <n v="134"/>
    <m/>
    <s v="NOW"/>
    <x v="102"/>
    <s v="Wirtschaftslehre"/>
    <x v="3"/>
    <s v="ROC"/>
    <s v="CE1"/>
    <n v="1"/>
    <m/>
  </r>
  <r>
    <n v="137"/>
    <m/>
    <s v="NOW"/>
    <x v="103"/>
    <m/>
    <x v="101"/>
    <s v="WAM"/>
    <s v="CE1"/>
    <n v="4"/>
    <n v="2"/>
  </r>
  <r>
    <n v="138"/>
    <m/>
    <s v="NOW"/>
    <x v="103"/>
    <m/>
    <x v="101"/>
    <s v="ROC"/>
    <s v="CE2"/>
    <n v="4"/>
    <n v="2"/>
  </r>
  <r>
    <n v="139"/>
    <m/>
    <s v="NOW"/>
    <x v="103"/>
    <m/>
    <x v="101"/>
    <s v="WAM"/>
    <s v="CE1"/>
    <n v="2"/>
    <m/>
  </r>
  <r>
    <n v="140"/>
    <m/>
    <s v="NOW"/>
    <x v="103"/>
    <s v="Politik"/>
    <x v="2"/>
    <s v="ROC"/>
    <s v="CE1"/>
    <n v="1"/>
    <m/>
  </r>
  <r>
    <n v="141"/>
    <m/>
    <s v="NOW"/>
    <x v="103"/>
    <s v="Wirtschaftslehre"/>
    <x v="3"/>
    <s v="ROC"/>
    <s v="CE1"/>
    <n v="1"/>
    <m/>
  </r>
  <r>
    <n v="143"/>
    <m/>
    <s v="NOW"/>
    <x v="104"/>
    <s v="Biotechnik/Körperpflege"/>
    <x v="101"/>
    <s v="WAM"/>
    <s v="CE1"/>
    <n v="4"/>
    <m/>
  </r>
  <r>
    <n v="144"/>
    <m/>
    <s v="NOW"/>
    <x v="104"/>
    <s v="Deutsch"/>
    <x v="5"/>
    <s v="OFM"/>
    <s v="CE1"/>
    <n v="2"/>
    <m/>
  </r>
  <r>
    <n v="145"/>
    <m/>
    <s v="NOW"/>
    <x v="104"/>
    <s v="Sport"/>
    <x v="4"/>
    <s v="BRN"/>
    <s v="SPO"/>
    <n v="2"/>
    <m/>
  </r>
  <r>
    <n v="146"/>
    <m/>
    <s v="NOW"/>
    <x v="104"/>
    <s v="Religion"/>
    <x v="8"/>
    <s v="ESW"/>
    <s v="CE1"/>
    <n v="2"/>
    <m/>
  </r>
  <r>
    <n v="147"/>
    <m/>
    <s v="NOW"/>
    <x v="104"/>
    <s v="Biotechnik/Körperpflege"/>
    <x v="101"/>
    <s v="ROC"/>
    <s v="CE1"/>
    <n v="4"/>
    <m/>
  </r>
  <r>
    <n v="148"/>
    <m/>
    <s v="NOW"/>
    <x v="104"/>
    <s v="Politik"/>
    <x v="2"/>
    <s v="ROC"/>
    <s v="CE1"/>
    <n v="1"/>
    <m/>
  </r>
  <r>
    <n v="149"/>
    <m/>
    <s v="NOW"/>
    <x v="104"/>
    <s v="Wirtschaftslehre"/>
    <x v="3"/>
    <s v="ROC"/>
    <s v="CE1"/>
    <n v="1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GIL"/>
    <x v="105"/>
    <s v="Sport"/>
    <x v="4"/>
    <s v="?"/>
    <s v="SPO"/>
    <n v="2"/>
    <m/>
  </r>
  <r>
    <n v="4"/>
    <m/>
    <s v="GIL"/>
    <x v="105"/>
    <s v="Kunst"/>
    <x v="102"/>
    <s v="GIE"/>
    <s v="AE1"/>
    <n v="1"/>
    <m/>
  </r>
  <r>
    <n v="5"/>
    <m/>
    <s v="GIL"/>
    <x v="105"/>
    <s v="Wirtschaft/Politik"/>
    <x v="103"/>
    <s v="HER"/>
    <s v="A13"/>
    <n v="2"/>
    <m/>
  </r>
  <r>
    <n v="6"/>
    <m/>
    <s v="GIL"/>
    <x v="105"/>
    <s v="Englisch"/>
    <x v="7"/>
    <s v="DON"/>
    <s v="A13"/>
    <n v="2"/>
    <m/>
  </r>
  <r>
    <n v="7"/>
    <m/>
    <s v="GIL"/>
    <x v="105"/>
    <s v="Politik"/>
    <x v="2"/>
    <s v="HER"/>
    <s v="A13"/>
    <n v="2"/>
    <m/>
  </r>
  <r>
    <n v="8"/>
    <m/>
    <s v="GIL"/>
    <x v="105"/>
    <s v="Sozialpädagogik"/>
    <x v="104"/>
    <s v="LAS"/>
    <s v="A13"/>
    <n v="4"/>
    <m/>
  </r>
  <r>
    <n v="9"/>
    <m/>
    <s v="GIL"/>
    <x v="105"/>
    <s v="Pflege/Gesundheit"/>
    <x v="105"/>
    <s v="KUL"/>
    <s v="A13"/>
    <n v="2"/>
    <m/>
  </r>
  <r>
    <n v="10"/>
    <m/>
    <s v="GIL"/>
    <x v="105"/>
    <s v="Praxis Hauswirtschaft"/>
    <x v="106"/>
    <s v="HEI"/>
    <s v="A18"/>
    <n v="4"/>
    <m/>
  </r>
  <r>
    <n v="11"/>
    <m/>
    <s v="GIL"/>
    <x v="105"/>
    <s v="Musik"/>
    <x v="107"/>
    <s v="HST"/>
    <s v="A11"/>
    <n v="2"/>
    <m/>
  </r>
  <r>
    <n v="12"/>
    <m/>
    <s v="GIL"/>
    <x v="105"/>
    <s v="Ernährungswissenschaft"/>
    <x v="108"/>
    <s v="NAC"/>
    <s v="A13"/>
    <n v="2"/>
    <m/>
  </r>
  <r>
    <n v="13"/>
    <m/>
    <s v="GIL"/>
    <x v="105"/>
    <s v="Mathematik"/>
    <x v="19"/>
    <s v="GIL"/>
    <s v="A13"/>
    <n v="2"/>
    <m/>
  </r>
  <r>
    <n v="14"/>
    <m/>
    <s v="GIL"/>
    <x v="105"/>
    <s v="Deutsch"/>
    <x v="5"/>
    <s v="VBR"/>
    <s v="A13"/>
    <n v="2"/>
    <m/>
  </r>
  <r>
    <n v="15"/>
    <m/>
    <s v="GIL"/>
    <x v="105"/>
    <s v="Religion"/>
    <x v="8"/>
    <s v="GAT"/>
    <s v="A13"/>
    <n v="2"/>
    <m/>
  </r>
  <r>
    <n v="16"/>
    <m/>
    <s v="GIL"/>
    <x v="105"/>
    <s v="Pflege/Gesundheit"/>
    <x v="105"/>
    <s v="ROB"/>
    <s v="A13"/>
    <n v="2"/>
    <m/>
  </r>
  <r>
    <n v="17"/>
    <m/>
    <s v="GIL"/>
    <x v="105"/>
    <s v="Sozialpädagogik"/>
    <x v="104"/>
    <s v="VBR"/>
    <s v="A13"/>
    <n v="2"/>
    <m/>
  </r>
  <r>
    <n v="20"/>
    <m/>
    <s v="GIL"/>
    <x v="106"/>
    <s v="Musik"/>
    <x v="107"/>
    <s v="HST"/>
    <s v="A11"/>
    <n v="2"/>
    <m/>
  </r>
  <r>
    <n v="21"/>
    <m/>
    <s v="GIL"/>
    <x v="106"/>
    <s v="Wirtschaft/Politik"/>
    <x v="103"/>
    <s v="HER"/>
    <s v="AE3"/>
    <n v="2"/>
    <m/>
  </r>
  <r>
    <n v="22"/>
    <m/>
    <s v="GIL"/>
    <x v="106"/>
    <s v="Englisch"/>
    <x v="7"/>
    <s v="DON"/>
    <s v="AE3"/>
    <n v="2"/>
    <m/>
  </r>
  <r>
    <n v="23"/>
    <m/>
    <s v="GIL"/>
    <x v="106"/>
    <s v="Sozialpädagogik"/>
    <x v="104"/>
    <s v="LAS"/>
    <s v="AE3"/>
    <n v="0"/>
    <m/>
  </r>
  <r>
    <n v="24"/>
    <m/>
    <s v="GIL"/>
    <x v="106"/>
    <s v="Politik"/>
    <x v="2"/>
    <s v="HER"/>
    <s v="AE3"/>
    <n v="2"/>
    <m/>
  </r>
  <r>
    <n v="25"/>
    <m/>
    <s v="GIL"/>
    <x v="106"/>
    <s v="Praxis Hauswirtschaft"/>
    <x v="106"/>
    <s v="JOK"/>
    <s v="AE8"/>
    <n v="0"/>
    <m/>
  </r>
  <r>
    <n v="26"/>
    <m/>
    <s v="GIL"/>
    <x v="106"/>
    <m/>
    <x v="106"/>
    <s v="HEI"/>
    <s v="A18"/>
    <n v="4"/>
    <m/>
  </r>
  <r>
    <n v="27"/>
    <m/>
    <s v="GIL"/>
    <x v="106"/>
    <s v="Pflege/Gesundheit"/>
    <x v="105"/>
    <s v="KUL"/>
    <s v="AE3"/>
    <n v="4"/>
    <m/>
  </r>
  <r>
    <n v="28"/>
    <m/>
    <s v="GIL"/>
    <x v="106"/>
    <s v="Musik"/>
    <x v="107"/>
    <s v="HST"/>
    <s v="A11"/>
    <n v="0"/>
    <m/>
  </r>
  <r>
    <n v="29"/>
    <m/>
    <s v="GIL"/>
    <x v="106"/>
    <s v="Pflege/Gesundheit"/>
    <x v="105"/>
    <s v="SCE"/>
    <s v="AE3"/>
    <n v="2"/>
    <m/>
  </r>
  <r>
    <n v="30"/>
    <m/>
    <s v="GIL"/>
    <x v="106"/>
    <s v="Ernährungswissenschaft"/>
    <x v="108"/>
    <s v="NAC"/>
    <s v="AE3"/>
    <n v="2"/>
    <m/>
  </r>
  <r>
    <n v="31"/>
    <m/>
    <s v="GIL"/>
    <x v="106"/>
    <s v="Sport"/>
    <x v="4"/>
    <s v="?"/>
    <s v="SPO"/>
    <n v="2"/>
    <m/>
  </r>
  <r>
    <n v="32"/>
    <m/>
    <s v="GIL"/>
    <x v="106"/>
    <s v="Sozialpädagogik"/>
    <x v="104"/>
    <s v="LAS"/>
    <s v="AE3"/>
    <n v="4"/>
    <m/>
  </r>
  <r>
    <n v="33"/>
    <m/>
    <s v="GIL"/>
    <x v="106"/>
    <s v="Mathematik"/>
    <x v="19"/>
    <s v="GIL"/>
    <s v="AE3"/>
    <n v="2"/>
    <m/>
  </r>
  <r>
    <n v="34"/>
    <m/>
    <s v="GIL"/>
    <x v="106"/>
    <s v="Deutsch"/>
    <x v="5"/>
    <s v="VBR"/>
    <s v="AE3"/>
    <n v="2"/>
    <m/>
  </r>
  <r>
    <n v="35"/>
    <m/>
    <s v="GIL"/>
    <x v="106"/>
    <s v="Religion"/>
    <x v="8"/>
    <s v="GAT"/>
    <s v="AE3"/>
    <n v="2"/>
    <m/>
  </r>
  <r>
    <n v="36"/>
    <m/>
    <s v="GIL"/>
    <x v="106"/>
    <s v="Kunst"/>
    <x v="102"/>
    <s v="GIE"/>
    <s v="AE1"/>
    <n v="1"/>
    <m/>
  </r>
  <r>
    <n v="37"/>
    <m/>
    <s v="GIL"/>
    <x v="106"/>
    <s v="Sozialpädagogik"/>
    <x v="104"/>
    <s v="VBR"/>
    <s v="AE3"/>
    <n v="2"/>
    <m/>
  </r>
  <r>
    <n v="40"/>
    <m/>
    <s v="GIL"/>
    <x v="107"/>
    <s v="Sozialpädagogik"/>
    <x v="109"/>
    <s v="VAS"/>
    <s v="C36"/>
    <n v="3"/>
    <m/>
  </r>
  <r>
    <n v="41"/>
    <m/>
    <s v="GIL"/>
    <x v="107"/>
    <s v="Sozialpädagogik"/>
    <x v="110"/>
    <s v="FRE"/>
    <s v="C36"/>
    <n v="2"/>
    <m/>
  </r>
  <r>
    <n v="42"/>
    <m/>
    <s v="GIL"/>
    <x v="107"/>
    <s v="Kunst"/>
    <x v="111"/>
    <s v="GIE"/>
    <s v="AE1"/>
    <n v="1"/>
    <m/>
  </r>
  <r>
    <n v="43"/>
    <m/>
    <s v="GIL"/>
    <x v="107"/>
    <s v="Mathematik"/>
    <x v="19"/>
    <s v="BUE"/>
    <s v="C36"/>
    <n v="2"/>
    <m/>
  </r>
  <r>
    <n v="44"/>
    <m/>
    <s v="GIL"/>
    <x v="107"/>
    <s v="Politik"/>
    <x v="2"/>
    <s v="GIL"/>
    <s v="C24"/>
    <n v="2"/>
    <m/>
  </r>
  <r>
    <n v="45"/>
    <m/>
    <s v="GIL"/>
    <x v="107"/>
    <s v="Praxis Hauswirtschaft"/>
    <x v="106"/>
    <s v="HAA"/>
    <s v="A18"/>
    <n v="4"/>
    <m/>
  </r>
  <r>
    <n v="46"/>
    <m/>
    <s v="GIL"/>
    <x v="107"/>
    <s v="Wirtschaft"/>
    <x v="103"/>
    <s v="HAN"/>
    <s v="C36"/>
    <n v="2"/>
    <m/>
  </r>
  <r>
    <n v="47"/>
    <m/>
    <s v="GIL"/>
    <x v="107"/>
    <s v="Praxis Hauswirtschaft"/>
    <x v="106"/>
    <s v="HEI"/>
    <s v="AE8"/>
    <n v="4"/>
    <m/>
  </r>
  <r>
    <n v="48"/>
    <m/>
    <s v="GIL"/>
    <x v="107"/>
    <s v="Musik"/>
    <x v="107"/>
    <s v="HST"/>
    <s v="A11"/>
    <n v="2"/>
    <m/>
  </r>
  <r>
    <n v="49"/>
    <m/>
    <s v="GIL"/>
    <x v="107"/>
    <s v="Gesundheit"/>
    <x v="105"/>
    <s v="JUE"/>
    <s v="C36"/>
    <n v="2"/>
    <m/>
  </r>
  <r>
    <n v="50"/>
    <m/>
    <s v="GIL"/>
    <x v="107"/>
    <s v="Ernährungswissenschaft"/>
    <x v="108"/>
    <s v="KNI"/>
    <s v="C36"/>
    <n v="2"/>
    <m/>
  </r>
  <r>
    <n v="51"/>
    <m/>
    <s v="GIL"/>
    <x v="107"/>
    <s v="Sozialpädagogik"/>
    <x v="112"/>
    <s v="VAS"/>
    <s v="C36"/>
    <n v="1"/>
    <m/>
  </r>
  <r>
    <n v="52"/>
    <m/>
    <s v="GIL"/>
    <x v="107"/>
    <s v="Deutsch"/>
    <x v="113"/>
    <s v="SCU"/>
    <s v="C36"/>
    <n v="2"/>
    <m/>
  </r>
  <r>
    <n v="53"/>
    <m/>
    <s v="GIL"/>
    <x v="107"/>
    <s v="Religion"/>
    <x v="8"/>
    <s v="QUI"/>
    <s v="C36"/>
    <n v="2"/>
    <m/>
  </r>
  <r>
    <n v="54"/>
    <m/>
    <s v="GIL"/>
    <x v="107"/>
    <s v="Sport"/>
    <x v="4"/>
    <s v="VAS"/>
    <s v="SPO"/>
    <n v="1"/>
    <m/>
  </r>
  <r>
    <n v="55"/>
    <m/>
    <s v="GIL"/>
    <x v="107"/>
    <s v="Englisch"/>
    <x v="7"/>
    <s v="THL"/>
    <s v="C36"/>
    <n v="2"/>
    <m/>
  </r>
  <r>
    <n v="56"/>
    <m/>
    <s v="GIL"/>
    <x v="107"/>
    <s v="Deutsch"/>
    <x v="5"/>
    <s v="THL"/>
    <s v="C36"/>
    <n v="2"/>
    <m/>
  </r>
  <r>
    <n v="57"/>
    <m/>
    <s v="GIL"/>
    <x v="107"/>
    <s v="Englisch"/>
    <x v="109"/>
    <s v="HEL"/>
    <s v="C34"/>
    <n v="2"/>
    <m/>
  </r>
  <r>
    <n v="59"/>
    <m/>
    <s v="GIL"/>
    <x v="108"/>
    <s v="Sozialpädagogik"/>
    <x v="110"/>
    <s v="FRE"/>
    <s v="C34"/>
    <n v="2"/>
    <m/>
  </r>
  <r>
    <n v="60"/>
    <m/>
    <s v="GIL"/>
    <x v="108"/>
    <s v="Kunst"/>
    <x v="111"/>
    <s v="GIE"/>
    <s v="AE1"/>
    <n v="1"/>
    <m/>
  </r>
  <r>
    <n v="61"/>
    <m/>
    <s v="GIL"/>
    <x v="108"/>
    <s v="Mathematik"/>
    <x v="19"/>
    <s v="BUE"/>
    <s v="C34"/>
    <n v="2"/>
    <m/>
  </r>
  <r>
    <n v="62"/>
    <m/>
    <s v="GIL"/>
    <x v="108"/>
    <s v="Politik"/>
    <x v="2"/>
    <s v="GIL"/>
    <s v="C34"/>
    <n v="2"/>
    <m/>
  </r>
  <r>
    <n v="63"/>
    <m/>
    <s v="GIL"/>
    <x v="108"/>
    <s v="Praxis Hauswirtschaft"/>
    <x v="106"/>
    <s v="HAA"/>
    <s v="AE8"/>
    <n v="4"/>
    <m/>
  </r>
  <r>
    <n v="64"/>
    <m/>
    <s v="GIL"/>
    <x v="108"/>
    <s v="Wirtschaft"/>
    <x v="103"/>
    <s v="HAN"/>
    <s v="C34"/>
    <n v="2"/>
    <m/>
  </r>
  <r>
    <n v="65"/>
    <m/>
    <s v="GIL"/>
    <x v="108"/>
    <s v="Praxis Hauswirtschaft"/>
    <x v="106"/>
    <s v="HEI"/>
    <s v="A18"/>
    <n v="4"/>
    <m/>
  </r>
  <r>
    <n v="66"/>
    <m/>
    <s v="GIL"/>
    <x v="108"/>
    <s v="Sozialpädagogik"/>
    <x v="109"/>
    <s v="GOL"/>
    <s v="C34"/>
    <n v="3"/>
    <m/>
  </r>
  <r>
    <n v="67"/>
    <m/>
    <s v="GIL"/>
    <x v="108"/>
    <s v="Deutsch"/>
    <x v="5"/>
    <s v="THL"/>
    <s v="C34"/>
    <n v="2"/>
    <m/>
  </r>
  <r>
    <n v="68"/>
    <m/>
    <s v="GIL"/>
    <x v="108"/>
    <s v="Musik"/>
    <x v="107"/>
    <s v="HST"/>
    <s v="A11"/>
    <n v="2"/>
    <m/>
  </r>
  <r>
    <n v="69"/>
    <m/>
    <s v="GIL"/>
    <x v="108"/>
    <s v="Ernährungswissenschaft"/>
    <x v="105"/>
    <s v="JUE"/>
    <s v="C34"/>
    <n v="2"/>
    <m/>
  </r>
  <r>
    <n v="70"/>
    <m/>
    <s v="GIL"/>
    <x v="108"/>
    <s v="Gesundheit"/>
    <x v="108"/>
    <s v="KNI"/>
    <s v="C34"/>
    <n v="2"/>
    <m/>
  </r>
  <r>
    <n v="71"/>
    <m/>
    <s v="GIL"/>
    <x v="108"/>
    <s v="Sozialpädagogik"/>
    <x v="112"/>
    <s v="HST"/>
    <s v="C34"/>
    <n v="2"/>
    <m/>
  </r>
  <r>
    <n v="72"/>
    <m/>
    <s v="GIL"/>
    <x v="108"/>
    <s v="Religion"/>
    <x v="8"/>
    <s v="SIM"/>
    <s v="C34"/>
    <n v="2"/>
    <m/>
  </r>
  <r>
    <n v="73"/>
    <m/>
    <s v="GIL"/>
    <x v="108"/>
    <s v="Deutsch"/>
    <x v="113"/>
    <s v="SCU"/>
    <s v="C34"/>
    <n v="2"/>
    <m/>
  </r>
  <r>
    <n v="74"/>
    <m/>
    <s v="GIL"/>
    <x v="108"/>
    <s v="Sport"/>
    <x v="4"/>
    <s v="SIM"/>
    <s v="SPO"/>
    <n v="2"/>
    <m/>
  </r>
  <r>
    <n v="75"/>
    <m/>
    <s v="GIL"/>
    <x v="108"/>
    <s v="Englisch"/>
    <x v="7"/>
    <s v="DEX"/>
    <s v="C34"/>
    <n v="2"/>
    <m/>
  </r>
  <r>
    <n v="76"/>
    <m/>
    <s v="GIL"/>
    <x v="108"/>
    <s v="Englisch"/>
    <x v="109"/>
    <s v="HEL"/>
    <s v="C34"/>
    <n v="2"/>
    <m/>
  </r>
  <r>
    <n v="78"/>
    <m/>
    <s v="GIL"/>
    <x v="109"/>
    <s v="Praxis Hauswirtschaft"/>
    <x v="106"/>
    <s v="HAA"/>
    <s v="AE8"/>
    <n v="4"/>
    <n v="2"/>
  </r>
  <r>
    <n v="79"/>
    <m/>
    <s v="GIL"/>
    <x v="109"/>
    <s v="Mathematik"/>
    <x v="19"/>
    <s v="NEH"/>
    <s v="C22"/>
    <n v="2"/>
    <m/>
  </r>
  <r>
    <n v="80"/>
    <m/>
    <s v="GIL"/>
    <x v="109"/>
    <s v="Kunst"/>
    <x v="111"/>
    <s v="GIE"/>
    <s v="AE1"/>
    <n v="2"/>
    <m/>
  </r>
  <r>
    <n v="81"/>
    <m/>
    <s v="GIL"/>
    <x v="109"/>
    <s v="Sozialpädagogik"/>
    <x v="110"/>
    <s v="FRE"/>
    <s v="C22"/>
    <n v="2"/>
    <m/>
  </r>
  <r>
    <n v="82"/>
    <m/>
    <s v="GIL"/>
    <x v="109"/>
    <s v="Praxis Hauswirtschaft"/>
    <x v="106"/>
    <s v="JOK"/>
    <s v="A18"/>
    <n v="4"/>
    <n v="2"/>
  </r>
  <r>
    <n v="83"/>
    <m/>
    <s v="GIL"/>
    <x v="109"/>
    <s v="Politik"/>
    <x v="2"/>
    <s v="HER"/>
    <s v="C22"/>
    <n v="2"/>
    <m/>
  </r>
  <r>
    <n v="84"/>
    <m/>
    <s v="GIL"/>
    <x v="109"/>
    <s v="Deutsch"/>
    <x v="5"/>
    <s v="LAH"/>
    <s v="C22"/>
    <n v="2"/>
    <m/>
  </r>
  <r>
    <n v="85"/>
    <m/>
    <s v="GIL"/>
    <x v="109"/>
    <s v="Musik"/>
    <x v="107"/>
    <s v="HST"/>
    <s v="A11"/>
    <n v="2"/>
    <m/>
  </r>
  <r>
    <n v="86"/>
    <m/>
    <s v="GIL"/>
    <x v="109"/>
    <s v="Ernährungswissenschaft"/>
    <x v="105"/>
    <s v="JUE"/>
    <s v="C22"/>
    <n v="2"/>
    <m/>
  </r>
  <r>
    <n v="87"/>
    <m/>
    <s v="GIL"/>
    <x v="110"/>
    <s v="Pflege/Gesundheit"/>
    <x v="108"/>
    <s v="NAC"/>
    <s v="C22"/>
    <n v="2"/>
    <m/>
  </r>
  <r>
    <n v="88"/>
    <m/>
    <s v="GIL"/>
    <x v="109"/>
    <s v="Wirtschaft/Politik"/>
    <x v="103"/>
    <s v="LAS"/>
    <s v="C22"/>
    <n v="2"/>
    <m/>
  </r>
  <r>
    <n v="89"/>
    <m/>
    <s v="GIL"/>
    <x v="109"/>
    <s v="Sozialpädagogik"/>
    <x v="112"/>
    <s v="?"/>
    <s v="C22"/>
    <n v="2"/>
    <m/>
  </r>
  <r>
    <n v="90"/>
    <m/>
    <s v="GIL"/>
    <x v="109"/>
    <s v="Religion"/>
    <x v="8"/>
    <s v="SIM"/>
    <s v="C22"/>
    <n v="2"/>
    <m/>
  </r>
  <r>
    <n v="91"/>
    <m/>
    <s v="GIL"/>
    <x v="109"/>
    <s v="Deutsch"/>
    <x v="113"/>
    <s v="PRI"/>
    <s v="C22"/>
    <n v="1"/>
    <m/>
  </r>
  <r>
    <n v="92"/>
    <m/>
    <s v="GIL"/>
    <x v="109"/>
    <s v="Sport"/>
    <x v="4"/>
    <s v="SIM"/>
    <s v="SPO"/>
    <n v="2"/>
    <m/>
  </r>
  <r>
    <n v="93"/>
    <m/>
    <s v="GIL"/>
    <x v="109"/>
    <s v="Englisch"/>
    <x v="7"/>
    <s v="DEX"/>
    <s v="C22"/>
    <n v="2"/>
    <m/>
  </r>
  <r>
    <n v="94"/>
    <m/>
    <s v="GIL"/>
    <x v="109"/>
    <s v="Sozialpädagogik"/>
    <x v="109"/>
    <s v="BEI"/>
    <s v="C22"/>
    <n v="3"/>
    <m/>
  </r>
  <r>
    <n v="95"/>
    <m/>
    <s v="GIL"/>
    <x v="109"/>
    <s v="Englisch"/>
    <x v="109"/>
    <s v="HEL"/>
    <s v="C34"/>
    <n v="2"/>
    <m/>
  </r>
  <r>
    <n v="97"/>
    <m/>
    <s v="GIL"/>
    <x v="111"/>
    <s v="Deutsch"/>
    <x v="5"/>
    <s v="THL"/>
    <s v="C24"/>
    <n v="2"/>
    <m/>
  </r>
  <r>
    <n v="98"/>
    <m/>
    <s v="GIL"/>
    <x v="111"/>
    <s v="Mathematik"/>
    <x v="19"/>
    <s v="GIL"/>
    <s v="C24"/>
    <n v="2"/>
    <m/>
  </r>
  <r>
    <n v="99"/>
    <m/>
    <s v="GIL"/>
    <x v="111"/>
    <s v="Sozialpädagogik"/>
    <x v="110"/>
    <s v="GIE"/>
    <s v="C24"/>
    <n v="2"/>
    <m/>
  </r>
  <r>
    <n v="100"/>
    <m/>
    <s v="GIL"/>
    <x v="111"/>
    <s v="Kunst"/>
    <x v="111"/>
    <s v="GIE"/>
    <s v="AE1"/>
    <n v="2"/>
    <m/>
  </r>
  <r>
    <n v="101"/>
    <m/>
    <s v="GIL"/>
    <x v="111"/>
    <s v="Praxis Hauswirtschaft"/>
    <x v="106"/>
    <s v="HAA"/>
    <s v="A18"/>
    <n v="4"/>
    <n v="2"/>
  </r>
  <r>
    <n v="102"/>
    <m/>
    <s v="GIL"/>
    <x v="111"/>
    <s v="Praxis Hauswirtschaft"/>
    <x v="106"/>
    <s v="JOK"/>
    <s v="AE8"/>
    <n v="4"/>
    <n v="2"/>
  </r>
  <r>
    <n v="103"/>
    <m/>
    <s v="GIL"/>
    <x v="111"/>
    <s v="Wirtschaft/Politik"/>
    <x v="103"/>
    <s v="LAS"/>
    <s v="C24"/>
    <n v="2"/>
    <m/>
  </r>
  <r>
    <n v="104"/>
    <m/>
    <s v="GIL"/>
    <x v="111"/>
    <s v="Politik"/>
    <x v="2"/>
    <s v="HER"/>
    <s v="C24"/>
    <n v="2"/>
    <m/>
  </r>
  <r>
    <n v="105"/>
    <m/>
    <s v="GIL"/>
    <x v="111"/>
    <s v="Musik"/>
    <x v="107"/>
    <s v="HST"/>
    <s v="A11"/>
    <n v="2"/>
    <m/>
  </r>
  <r>
    <n v="106"/>
    <m/>
    <s v="GIL"/>
    <x v="111"/>
    <s v="Ernährungswissenschaft"/>
    <x v="105"/>
    <s v="KNI"/>
    <s v="C24"/>
    <n v="2"/>
    <m/>
  </r>
  <r>
    <n v="107"/>
    <m/>
    <s v="GIL"/>
    <x v="111"/>
    <s v="Pflege/Gesundheit"/>
    <x v="108"/>
    <s v="NAC"/>
    <s v="C24"/>
    <n v="2"/>
    <m/>
  </r>
  <r>
    <n v="108"/>
    <m/>
    <s v="GIL"/>
    <x v="111"/>
    <s v="Deutsch"/>
    <x v="113"/>
    <s v="PRI"/>
    <s v="C24"/>
    <n v="1"/>
    <m/>
  </r>
  <r>
    <n v="109"/>
    <m/>
    <s v="GIL"/>
    <x v="111"/>
    <s v="Religion"/>
    <x v="8"/>
    <s v="GAT"/>
    <s v="C24"/>
    <n v="2"/>
    <m/>
  </r>
  <r>
    <n v="110"/>
    <m/>
    <s v="GIL"/>
    <x v="111"/>
    <s v="Englisch"/>
    <x v="7"/>
    <s v="THL"/>
    <s v="C24"/>
    <n v="2"/>
    <m/>
  </r>
  <r>
    <n v="111"/>
    <m/>
    <s v="GIL"/>
    <x v="111"/>
    <s v="Sozialpädagogik"/>
    <x v="109"/>
    <s v="VAS"/>
    <s v="C24"/>
    <n v="3"/>
    <m/>
  </r>
  <r>
    <n v="112"/>
    <m/>
    <s v="GIL"/>
    <x v="111"/>
    <s v="Sport"/>
    <x v="4"/>
    <s v="BEI"/>
    <s v="SPO"/>
    <n v="2"/>
    <m/>
  </r>
  <r>
    <n v="113"/>
    <m/>
    <s v="GIL"/>
    <x v="111"/>
    <s v="Sozialpädagogik"/>
    <x v="112"/>
    <s v="?"/>
    <s v="C24"/>
    <n v="2"/>
    <m/>
  </r>
  <r>
    <n v="114"/>
    <m/>
    <s v="GIL"/>
    <x v="111"/>
    <s v="Englisch"/>
    <x v="109"/>
    <s v="HEL"/>
    <s v="C34"/>
    <n v="2"/>
    <m/>
  </r>
  <r>
    <n v="117"/>
    <m/>
    <s v="GIL"/>
    <x v="112"/>
    <s v="Praxis Hauswirtschaft"/>
    <x v="106"/>
    <s v="JOK"/>
    <s v="AE8"/>
    <n v="4"/>
    <n v="2"/>
  </r>
  <r>
    <n v="118"/>
    <m/>
    <s v="GIL"/>
    <x v="112"/>
    <s v="Sozialpädagogik"/>
    <x v="110"/>
    <s v="FRE"/>
    <s v="C23"/>
    <n v="2"/>
    <m/>
  </r>
  <r>
    <n v="119"/>
    <m/>
    <s v="GIL"/>
    <x v="112"/>
    <s v="Kunst"/>
    <x v="111"/>
    <s v="GIE"/>
    <s v="AE1"/>
    <n v="2"/>
    <m/>
  </r>
  <r>
    <n v="120"/>
    <m/>
    <s v="GIL"/>
    <x v="112"/>
    <s v="Mathematik"/>
    <x v="19"/>
    <s v="GIL"/>
    <s v="C23"/>
    <n v="2"/>
    <m/>
  </r>
  <r>
    <n v="121"/>
    <m/>
    <s v="GIL"/>
    <x v="112"/>
    <s v="Englisch"/>
    <x v="7"/>
    <s v="THL"/>
    <s v="C23"/>
    <n v="2"/>
    <m/>
  </r>
  <r>
    <n v="122"/>
    <m/>
    <s v="GIL"/>
    <x v="112"/>
    <s v="Religion"/>
    <x v="8"/>
    <s v="GAT"/>
    <s v="C23"/>
    <n v="2"/>
    <m/>
  </r>
  <r>
    <n v="123"/>
    <m/>
    <s v="GIL"/>
    <x v="112"/>
    <s v="Praxis Hauswirtschaft"/>
    <x v="106"/>
    <s v="BSC"/>
    <s v="A18"/>
    <n v="4"/>
    <n v="2"/>
  </r>
  <r>
    <n v="124"/>
    <m/>
    <s v="GIL"/>
    <x v="112"/>
    <s v="Politik"/>
    <x v="2"/>
    <s v="HER"/>
    <s v="C23"/>
    <n v="2"/>
    <m/>
  </r>
  <r>
    <n v="125"/>
    <m/>
    <s v="GIL"/>
    <x v="112"/>
    <s v="Musik"/>
    <x v="107"/>
    <s v="HST"/>
    <s v="A11"/>
    <n v="2"/>
    <m/>
  </r>
  <r>
    <n v="126"/>
    <m/>
    <s v="GIL"/>
    <x v="112"/>
    <s v="Ernährungswissenschaft"/>
    <x v="105"/>
    <s v="JUE"/>
    <s v="C23"/>
    <n v="2"/>
    <m/>
  </r>
  <r>
    <n v="127"/>
    <m/>
    <s v="GIL"/>
    <x v="112"/>
    <s v="Pflege/Gesundheit"/>
    <x v="108"/>
    <s v="BSC"/>
    <s v="C23"/>
    <n v="2"/>
    <m/>
  </r>
  <r>
    <n v="128"/>
    <m/>
    <s v="GIL"/>
    <x v="112"/>
    <s v="Wirtschaft/Politik"/>
    <x v="103"/>
    <s v="HAN"/>
    <s v="C23"/>
    <n v="2"/>
    <m/>
  </r>
  <r>
    <n v="129"/>
    <m/>
    <s v="GIL"/>
    <x v="112"/>
    <s v="Sport"/>
    <x v="4"/>
    <s v="SIM"/>
    <s v="SPO"/>
    <n v="2"/>
    <m/>
  </r>
  <r>
    <n v="130"/>
    <m/>
    <s v="GIL"/>
    <x v="112"/>
    <s v="Deutsch"/>
    <x v="113"/>
    <s v="SCU"/>
    <s v="C23"/>
    <n v="1"/>
    <m/>
  </r>
  <r>
    <n v="131"/>
    <m/>
    <s v="GIL"/>
    <x v="112"/>
    <s v="Deutsch"/>
    <x v="5"/>
    <s v="THL"/>
    <s v="C23"/>
    <n v="2"/>
    <m/>
  </r>
  <r>
    <n v="132"/>
    <m/>
    <s v="GIL"/>
    <x v="112"/>
    <s v="Sozialpädagogik"/>
    <x v="109"/>
    <s v="VAS"/>
    <s v="C23"/>
    <n v="3"/>
    <m/>
  </r>
  <r>
    <n v="133"/>
    <m/>
    <s v="GIL"/>
    <x v="112"/>
    <s v="Sozialpädagogik"/>
    <x v="112"/>
    <s v="LAH"/>
    <s v="C23"/>
    <n v="1"/>
    <m/>
  </r>
  <r>
    <n v="134"/>
    <m/>
    <s v="GIL"/>
    <x v="112"/>
    <s v="Englisch"/>
    <x v="109"/>
    <s v="HEL"/>
    <s v="C3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SCR"/>
    <x v="113"/>
    <s v="Mathematik"/>
    <x v="19"/>
    <s v="BUE"/>
    <s v="C30"/>
    <n v="3"/>
    <m/>
  </r>
  <r>
    <n v="3"/>
    <m/>
    <s v="SCR"/>
    <x v="113"/>
    <s v="Religion"/>
    <x v="8"/>
    <s v="SCU"/>
    <s v="C30"/>
    <n v="2"/>
    <m/>
  </r>
  <r>
    <n v="4"/>
    <m/>
    <s v="SCR"/>
    <x v="113"/>
    <s v="Deutsch"/>
    <x v="114"/>
    <s v="FAR"/>
    <s v="C30"/>
    <n v="3"/>
    <m/>
  </r>
  <r>
    <n v="5"/>
    <m/>
    <s v="SCR"/>
    <x v="113"/>
    <s v="Politik"/>
    <x v="115"/>
    <s v="GAT"/>
    <s v="C30"/>
    <n v="2"/>
    <m/>
  </r>
  <r>
    <n v="6"/>
    <m/>
    <s v="SCR"/>
    <x v="113"/>
    <s v="Sozialpädagogik"/>
    <x v="65"/>
    <s v="FRI"/>
    <s v="C30"/>
    <n v="3"/>
    <m/>
  </r>
  <r>
    <n v="7"/>
    <m/>
    <s v="SCR"/>
    <x v="113"/>
    <s v="Erziehungswissenschaften"/>
    <x v="116"/>
    <s v="FRI"/>
    <s v="C30"/>
    <n v="1"/>
    <m/>
  </r>
  <r>
    <n v="8"/>
    <m/>
    <s v="SCR"/>
    <x v="113"/>
    <s v="Biologie"/>
    <x v="72"/>
    <s v="SCE"/>
    <s v="C30"/>
    <n v="3"/>
    <m/>
  </r>
  <r>
    <n v="9"/>
    <m/>
    <s v="SCR"/>
    <x v="113"/>
    <s v="Englisch"/>
    <x v="7"/>
    <s v="GOE"/>
    <s v="C30"/>
    <n v="3"/>
    <m/>
  </r>
  <r>
    <n v="10"/>
    <m/>
    <s v="SCR"/>
    <x v="113"/>
    <s v="Deutsch"/>
    <x v="117"/>
    <s v="GOE"/>
    <s v="C30"/>
    <n v="1"/>
    <m/>
  </r>
  <r>
    <n v="11"/>
    <m/>
    <s v="SCR"/>
    <x v="113"/>
    <s v="Sport"/>
    <x v="4"/>
    <s v="FRI"/>
    <s v="SPO"/>
    <n v="2"/>
    <m/>
  </r>
  <r>
    <n v="12"/>
    <m/>
    <s v="SCR"/>
    <x v="113"/>
    <s v="Französisch"/>
    <x v="118"/>
    <s v="SCR"/>
    <s v="C30"/>
    <n v="3"/>
    <n v="2"/>
  </r>
  <r>
    <n v="13"/>
    <m/>
    <s v="SCR"/>
    <x v="113"/>
    <s v="Musik"/>
    <x v="107"/>
    <s v="SCR"/>
    <s v="A11"/>
    <n v="2"/>
    <m/>
  </r>
  <r>
    <n v="14"/>
    <m/>
    <s v="SCR"/>
    <x v="113"/>
    <s v="Deutsch"/>
    <x v="119"/>
    <s v="SCU"/>
    <s v="C30"/>
    <n v="2"/>
    <m/>
  </r>
  <r>
    <n v="15"/>
    <m/>
    <s v="SCR"/>
    <x v="113"/>
    <s v="Sozialpädagogik"/>
    <x v="120"/>
    <s v="WEI"/>
    <s v="C30"/>
    <n v="3"/>
    <m/>
  </r>
  <r>
    <n v="16"/>
    <m/>
    <s v="SCR"/>
    <x v="113"/>
    <s v="Sozialpädagogik"/>
    <x v="112"/>
    <s v="?"/>
    <s v="C30"/>
    <n v="2"/>
    <m/>
  </r>
  <r>
    <n v="17"/>
    <m/>
    <s v="SCR"/>
    <x v="114"/>
    <s v="Deutsch"/>
    <x v="121"/>
    <s v="CLA"/>
    <s v="CK4"/>
    <n v="3"/>
    <n v="2"/>
  </r>
  <r>
    <n v="18"/>
    <m/>
    <s v="SCR"/>
    <x v="115"/>
    <s v="Mathematik"/>
    <x v="19"/>
    <s v="NEH"/>
    <s v="C32"/>
    <n v="3"/>
    <m/>
  </r>
  <r>
    <n v="19"/>
    <m/>
    <s v="SCR"/>
    <x v="115"/>
    <s v="Deutsch"/>
    <x v="114"/>
    <s v="CLA"/>
    <s v="C32"/>
    <n v="3"/>
    <m/>
  </r>
  <r>
    <n v="20"/>
    <m/>
    <s v="SCR"/>
    <x v="115"/>
    <s v="Deutsch"/>
    <x v="122"/>
    <s v="CLA"/>
    <s v="C32"/>
    <n v="2"/>
    <m/>
  </r>
  <r>
    <n v="21"/>
    <m/>
    <s v="SCR"/>
    <x v="115"/>
    <s v="Sozialpädagogik"/>
    <x v="120"/>
    <s v="WEI"/>
    <s v="C32"/>
    <n v="3"/>
    <m/>
  </r>
  <r>
    <n v="22"/>
    <m/>
    <s v="SCR"/>
    <x v="115"/>
    <s v="Sport"/>
    <x v="4"/>
    <s v="KUL"/>
    <s v="SPO"/>
    <n v="2"/>
    <m/>
  </r>
  <r>
    <n v="23"/>
    <m/>
    <s v="SCR"/>
    <x v="115"/>
    <s v="Kunst "/>
    <x v="102"/>
    <s v="GIE"/>
    <s v="AE1"/>
    <n v="2"/>
    <m/>
  </r>
  <r>
    <n v="24"/>
    <m/>
    <s v="SCR"/>
    <x v="115"/>
    <s v="Biologie"/>
    <x v="72"/>
    <s v="GOE"/>
    <s v="C32"/>
    <n v="5"/>
    <m/>
  </r>
  <r>
    <n v="25"/>
    <m/>
    <s v="SCR"/>
    <x v="115"/>
    <s v="Erziehungswissenschaften"/>
    <x v="65"/>
    <s v="FRI"/>
    <s v="C32"/>
    <n v="5"/>
    <m/>
  </r>
  <r>
    <n v="26"/>
    <m/>
    <s v="SCR"/>
    <x v="115"/>
    <s v="Englisch"/>
    <x v="7"/>
    <s v="SET"/>
    <s v="C32"/>
    <n v="3"/>
    <m/>
  </r>
  <r>
    <n v="27"/>
    <m/>
    <s v="SCR"/>
    <x v="115"/>
    <s v="Französisch"/>
    <x v="118"/>
    <s v="SET"/>
    <s v="C32"/>
    <n v="3"/>
    <n v="2"/>
  </r>
  <r>
    <n v="28"/>
    <m/>
    <s v="SCR"/>
    <x v="115"/>
    <s v="Religion"/>
    <x v="8"/>
    <s v="GAT"/>
    <s v="C32"/>
    <n v="2"/>
    <m/>
  </r>
  <r>
    <n v="29"/>
    <m/>
    <s v="SCR"/>
    <x v="115"/>
    <s v="Politik"/>
    <x v="115"/>
    <s v="WEI"/>
    <s v="C32"/>
    <n v="2"/>
    <m/>
  </r>
  <r>
    <n v="30"/>
    <m/>
    <s v="SCR"/>
    <x v="116"/>
    <s v="Mathematik"/>
    <x v="19"/>
    <s v="BUK"/>
    <s v="C33"/>
    <n v="3"/>
    <m/>
  </r>
  <r>
    <n v="31"/>
    <m/>
    <s v="SCR"/>
    <x v="116"/>
    <s v="Deutsch"/>
    <x v="114"/>
    <s v="FAR"/>
    <s v="C33"/>
    <n v="3"/>
    <m/>
  </r>
  <r>
    <n v="32"/>
    <m/>
    <s v="SCR"/>
    <x v="116"/>
    <s v="Religion"/>
    <x v="6"/>
    <s v="ERN"/>
    <s v="C33"/>
    <n v="2"/>
    <m/>
  </r>
  <r>
    <n v="33"/>
    <m/>
    <s v="SCR"/>
    <x v="116"/>
    <s v="Erziehungswissenschaften"/>
    <x v="65"/>
    <s v="VBR"/>
    <s v="C33"/>
    <n v="5"/>
    <m/>
  </r>
  <r>
    <n v="34"/>
    <m/>
    <s v="SCR"/>
    <x v="116"/>
    <s v="Erziehungswissenschaften"/>
    <x v="116"/>
    <s v="FRI"/>
    <s v="C33"/>
    <n v="2"/>
    <m/>
  </r>
  <r>
    <n v="35"/>
    <m/>
    <s v="SCR"/>
    <x v="116"/>
    <s v="Biologie"/>
    <x v="72"/>
    <s v="KUM"/>
    <s v="C33"/>
    <n v="5"/>
    <m/>
  </r>
  <r>
    <n v="36"/>
    <m/>
    <s v="SCR"/>
    <x v="116"/>
    <s v="Sport"/>
    <x v="4"/>
    <s v="FRI"/>
    <s v="SPO"/>
    <n v="2"/>
    <m/>
  </r>
  <r>
    <n v="37"/>
    <m/>
    <s v="SCR"/>
    <x v="116"/>
    <s v="Kunst "/>
    <x v="102"/>
    <s v="GIE"/>
    <s v="AE1"/>
    <n v="2"/>
    <m/>
  </r>
  <r>
    <n v="38"/>
    <m/>
    <s v="SCR"/>
    <x v="116"/>
    <s v="Englisch"/>
    <x v="7"/>
    <s v="SCR"/>
    <s v="C33"/>
    <n v="3"/>
    <m/>
  </r>
  <r>
    <n v="39"/>
    <m/>
    <s v="SCR"/>
    <x v="116"/>
    <s v="Französisch"/>
    <x v="118"/>
    <s v="SCR"/>
    <s v="C33"/>
    <n v="3"/>
    <n v="2"/>
  </r>
  <r>
    <n v="40"/>
    <m/>
    <s v="SCR"/>
    <x v="116"/>
    <s v="Sozialpädagogik"/>
    <x v="120"/>
    <s v="WEI"/>
    <s v="C33"/>
    <n v="3"/>
    <m/>
  </r>
  <r>
    <n v="41"/>
    <m/>
    <s v="SCR"/>
    <x v="116"/>
    <s v="Politik"/>
    <x v="115"/>
    <s v="FAR"/>
    <s v="C33"/>
    <n v="2"/>
    <m/>
  </r>
  <r>
    <n v="42"/>
    <m/>
    <s v="SCR"/>
    <x v="116"/>
    <s v="Sozialpädagogik"/>
    <x v="112"/>
    <s v="WEI"/>
    <s v="C33"/>
    <n v="2"/>
    <m/>
  </r>
  <r>
    <n v="43"/>
    <m/>
    <s v="SCR"/>
    <x v="117"/>
    <m/>
    <x v="40"/>
    <s v="JAC"/>
    <m/>
    <n v="1"/>
    <m/>
  </r>
  <r>
    <n v="44"/>
    <m/>
    <s v="SCR"/>
    <x v="117"/>
    <m/>
    <x v="40"/>
    <s v="FRI"/>
    <m/>
    <n v="2"/>
    <m/>
  </r>
  <r>
    <n v="45"/>
    <m/>
    <s v="SCR"/>
    <x v="117"/>
    <m/>
    <x v="40"/>
    <s v="GOE"/>
    <m/>
    <n v="1"/>
    <m/>
  </r>
  <r>
    <n v="46"/>
    <m/>
    <s v="SCR"/>
    <x v="117"/>
    <m/>
    <x v="40"/>
    <s v="SCU"/>
    <m/>
    <n v="1.5"/>
    <m/>
  </r>
  <r>
    <n v="47"/>
    <m/>
    <s v="SCR"/>
    <x v="117"/>
    <m/>
    <x v="40"/>
    <s v="LEN"/>
    <m/>
    <n v="1"/>
    <m/>
  </r>
  <r>
    <n v="48"/>
    <m/>
    <s v="SCR"/>
    <x v="117"/>
    <m/>
    <x v="40"/>
    <s v="CLA"/>
    <m/>
    <n v="2.5"/>
    <m/>
  </r>
  <r>
    <n v="49"/>
    <m/>
    <s v="SCR"/>
    <x v="117"/>
    <m/>
    <x v="40"/>
    <s v="SCR"/>
    <m/>
    <n v="1.5"/>
    <m/>
  </r>
  <r>
    <n v="50"/>
    <m/>
    <s v="SCR"/>
    <x v="117"/>
    <m/>
    <x v="40"/>
    <s v="WEI"/>
    <m/>
    <n v="1.5"/>
    <m/>
  </r>
  <r>
    <n v="51"/>
    <m/>
    <s v="SCR"/>
    <x v="118"/>
    <m/>
    <x v="40"/>
    <s v="BEI"/>
    <m/>
    <n v="4"/>
    <m/>
  </r>
  <r>
    <n v="52"/>
    <m/>
    <s v="SCR"/>
    <x v="119"/>
    <m/>
    <x v="40"/>
    <s v="CLA"/>
    <m/>
    <n v="2"/>
    <m/>
  </r>
  <r>
    <n v="53"/>
    <m/>
    <s v="SCR"/>
    <x v="120"/>
    <m/>
    <x v="40"/>
    <s v="ERN"/>
    <m/>
    <n v="3"/>
    <m/>
  </r>
  <r>
    <n v="54"/>
    <m/>
    <s v="SCR"/>
    <x v="120"/>
    <m/>
    <x v="40"/>
    <s v="GRA"/>
    <m/>
    <n v="2"/>
    <m/>
  </r>
  <r>
    <n v="55"/>
    <m/>
    <s v="SCR"/>
    <x v="120"/>
    <m/>
    <x v="40"/>
    <s v="HEL"/>
    <m/>
    <n v="0"/>
    <m/>
  </r>
  <r>
    <n v="56"/>
    <m/>
    <s v="SCR"/>
    <x v="120"/>
    <m/>
    <x v="40"/>
    <s v="JAC"/>
    <m/>
    <n v="2"/>
    <m/>
  </r>
  <r>
    <n v="57"/>
    <m/>
    <s v="SCR"/>
    <x v="120"/>
    <m/>
    <x v="40"/>
    <s v="KRA"/>
    <m/>
    <n v="4"/>
    <m/>
  </r>
  <r>
    <n v="58"/>
    <m/>
    <s v="SCR"/>
    <x v="120"/>
    <m/>
    <x v="40"/>
    <s v="LEN"/>
    <m/>
    <n v="5"/>
    <m/>
  </r>
  <r>
    <n v="59"/>
    <m/>
    <s v="SCR"/>
    <x v="120"/>
    <m/>
    <x v="40"/>
    <s v="NOE"/>
    <m/>
    <n v="4"/>
    <m/>
  </r>
  <r>
    <n v="60"/>
    <m/>
    <s v="SCR"/>
    <x v="120"/>
    <m/>
    <x v="40"/>
    <s v="RIE"/>
    <m/>
    <n v="2"/>
    <m/>
  </r>
  <r>
    <n v="61"/>
    <m/>
    <s v="SCR"/>
    <x v="120"/>
    <m/>
    <x v="40"/>
    <s v="SFB"/>
    <m/>
    <n v="3"/>
    <m/>
  </r>
  <r>
    <n v="62"/>
    <m/>
    <s v="SCR"/>
    <x v="120"/>
    <m/>
    <x v="40"/>
    <s v="?"/>
    <m/>
    <n v="2"/>
    <m/>
  </r>
  <r>
    <n v="63"/>
    <m/>
    <s v="SCR"/>
    <x v="121"/>
    <s v="Sozialpädagogik"/>
    <x v="123"/>
    <s v="NOE"/>
    <s v="C37"/>
    <n v="1"/>
    <m/>
  </r>
  <r>
    <n v="64"/>
    <m/>
    <s v="SCR"/>
    <x v="121"/>
    <s v="Deutsch"/>
    <x v="5"/>
    <s v="HOR"/>
    <s v="C37"/>
    <n v="2"/>
    <m/>
  </r>
  <r>
    <n v="65"/>
    <m/>
    <s v="SCR"/>
    <x v="121"/>
    <s v="Sozialpädagogik"/>
    <x v="124"/>
    <s v="JAC"/>
    <s v="C37"/>
    <n v="3"/>
    <m/>
  </r>
  <r>
    <n v="66"/>
    <m/>
    <s v="SCR"/>
    <x v="121"/>
    <s v="Deutsch"/>
    <x v="124"/>
    <s v="OFM"/>
    <s v="C37"/>
    <n v="1"/>
    <m/>
  </r>
  <r>
    <n v="67"/>
    <m/>
    <s v="SCR"/>
    <x v="121"/>
    <s v="Deutsch"/>
    <x v="124"/>
    <s v="?"/>
    <s v="C37"/>
    <n v="1"/>
    <m/>
  </r>
  <r>
    <n v="68"/>
    <m/>
    <s v="SCR"/>
    <x v="121"/>
    <s v="Religion"/>
    <x v="6"/>
    <s v="LAH"/>
    <s v="C37"/>
    <n v="2"/>
    <m/>
  </r>
  <r>
    <n v="69"/>
    <m/>
    <s v="SCR"/>
    <x v="121"/>
    <s v="Biologie"/>
    <x v="31"/>
    <s v="PRI"/>
    <s v="C37"/>
    <n v="1"/>
    <m/>
  </r>
  <r>
    <n v="70"/>
    <m/>
    <s v="SCR"/>
    <x v="121"/>
    <s v="Biologie"/>
    <x v="31"/>
    <s v="?"/>
    <s v="C37"/>
    <n v="1"/>
    <m/>
  </r>
  <r>
    <n v="71"/>
    <m/>
    <s v="SCR"/>
    <x v="121"/>
    <s v="Englisch"/>
    <x v="7"/>
    <s v="JAC"/>
    <s v="C37"/>
    <n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6">
  <r>
    <m/>
    <m/>
    <x v="0"/>
    <m/>
    <s v="Pädagogik"/>
    <m/>
    <x v="0"/>
    <m/>
    <n v="0"/>
    <m/>
  </r>
  <r>
    <m/>
    <m/>
    <x v="0"/>
    <m/>
    <s v="Deutsch"/>
    <m/>
    <x v="0"/>
    <m/>
    <n v="0"/>
    <m/>
  </r>
  <r>
    <m/>
    <m/>
    <x v="0"/>
    <m/>
    <s v="Englisch"/>
    <m/>
    <x v="1"/>
    <m/>
    <n v="0"/>
    <m/>
  </r>
  <r>
    <m/>
    <m/>
    <x v="0"/>
    <m/>
    <s v="Sport"/>
    <m/>
    <x v="1"/>
    <m/>
    <n v="0"/>
    <m/>
  </r>
  <r>
    <m/>
    <m/>
    <x v="0"/>
    <m/>
    <s v="Sozialpädagogik"/>
    <m/>
    <x v="2"/>
    <m/>
    <n v="0"/>
    <m/>
  </r>
  <r>
    <m/>
    <m/>
    <x v="0"/>
    <m/>
    <s v="Sport"/>
    <m/>
    <x v="2"/>
    <m/>
    <n v="0"/>
    <m/>
  </r>
  <r>
    <m/>
    <m/>
    <x v="0"/>
    <m/>
    <s v="Elektrotechnik"/>
    <m/>
    <x v="3"/>
    <m/>
    <n v="0"/>
    <m/>
  </r>
  <r>
    <m/>
    <m/>
    <x v="0"/>
    <m/>
    <s v="Informationstechnik"/>
    <m/>
    <x v="3"/>
    <m/>
    <n v="0"/>
    <m/>
  </r>
  <r>
    <m/>
    <m/>
    <x v="0"/>
    <m/>
    <s v="Bautechnik"/>
    <m/>
    <x v="4"/>
    <m/>
    <n v="0"/>
    <m/>
  </r>
  <r>
    <m/>
    <m/>
    <x v="0"/>
    <m/>
    <s v="Holztechnik"/>
    <m/>
    <x v="4"/>
    <m/>
    <n v="0"/>
    <m/>
  </r>
  <r>
    <m/>
    <m/>
    <x v="0"/>
    <m/>
    <s v="Politik"/>
    <m/>
    <x v="4"/>
    <m/>
    <n v="0"/>
    <m/>
  </r>
  <r>
    <m/>
    <m/>
    <x v="0"/>
    <m/>
    <s v="Bautechnik"/>
    <m/>
    <x v="5"/>
    <m/>
    <n v="0"/>
    <m/>
  </r>
  <r>
    <m/>
    <m/>
    <x v="0"/>
    <m/>
    <s v="Holztechnik"/>
    <m/>
    <x v="5"/>
    <m/>
    <n v="0"/>
    <m/>
  </r>
  <r>
    <m/>
    <m/>
    <x v="0"/>
    <m/>
    <s v="Politik"/>
    <m/>
    <x v="5"/>
    <m/>
    <n v="0"/>
    <m/>
  </r>
  <r>
    <m/>
    <m/>
    <x v="0"/>
    <m/>
    <s v="Elektrotechnik"/>
    <m/>
    <x v="6"/>
    <m/>
    <n v="0"/>
    <m/>
  </r>
  <r>
    <m/>
    <m/>
    <x v="0"/>
    <m/>
    <s v="Informationstechnik"/>
    <m/>
    <x v="6"/>
    <m/>
    <n v="0"/>
    <m/>
  </r>
  <r>
    <m/>
    <m/>
    <x v="0"/>
    <m/>
    <s v="Bautechnik"/>
    <m/>
    <x v="7"/>
    <m/>
    <n v="0"/>
    <m/>
  </r>
  <r>
    <m/>
    <m/>
    <x v="0"/>
    <m/>
    <s v="Hochbautechnik"/>
    <m/>
    <x v="7"/>
    <m/>
    <n v="0"/>
    <m/>
  </r>
  <r>
    <m/>
    <m/>
    <x v="0"/>
    <m/>
    <s v="Politik"/>
    <m/>
    <x v="7"/>
    <m/>
    <n v="0"/>
    <m/>
  </r>
  <r>
    <m/>
    <m/>
    <x v="0"/>
    <m/>
    <s v="Sport"/>
    <m/>
    <x v="8"/>
    <m/>
    <n v="0"/>
    <m/>
  </r>
  <r>
    <m/>
    <m/>
    <x v="0"/>
    <m/>
    <s v="Hauswirtschaft"/>
    <m/>
    <x v="9"/>
    <m/>
    <n v="0"/>
    <m/>
  </r>
  <r>
    <m/>
    <m/>
    <x v="0"/>
    <m/>
    <s v="Elektrotechnik"/>
    <m/>
    <x v="10"/>
    <m/>
    <n v="0"/>
    <m/>
  </r>
  <r>
    <m/>
    <m/>
    <x v="0"/>
    <m/>
    <s v="Mathematik"/>
    <m/>
    <x v="10"/>
    <m/>
    <n v="0"/>
    <m/>
  </r>
  <r>
    <m/>
    <m/>
    <x v="0"/>
    <m/>
    <s v="Elektrotechnik"/>
    <m/>
    <x v="11"/>
    <m/>
    <n v="0"/>
    <m/>
  </r>
  <r>
    <m/>
    <m/>
    <x v="0"/>
    <m/>
    <s v="Mathematik"/>
    <m/>
    <x v="11"/>
    <m/>
    <n v="0"/>
    <m/>
  </r>
  <r>
    <m/>
    <m/>
    <x v="0"/>
    <m/>
    <s v="Deutsch"/>
    <m/>
    <x v="12"/>
    <m/>
    <n v="0"/>
    <m/>
  </r>
  <r>
    <m/>
    <m/>
    <x v="0"/>
    <m/>
    <s v="Englisch"/>
    <m/>
    <x v="12"/>
    <m/>
    <n v="0"/>
    <m/>
  </r>
  <r>
    <m/>
    <m/>
    <x v="0"/>
    <m/>
    <s v="Sozialpädagogik"/>
    <m/>
    <x v="12"/>
    <m/>
    <n v="0"/>
    <m/>
  </r>
  <r>
    <m/>
    <m/>
    <x v="0"/>
    <m/>
    <s v="Bautechnik"/>
    <m/>
    <x v="13"/>
    <m/>
    <n v="0"/>
    <m/>
  </r>
  <r>
    <m/>
    <m/>
    <x v="0"/>
    <m/>
    <s v="Elektrotechnik"/>
    <m/>
    <x v="13"/>
    <m/>
    <n v="0"/>
    <m/>
  </r>
  <r>
    <m/>
    <m/>
    <x v="0"/>
    <m/>
    <s v="Physik"/>
    <m/>
    <x v="13"/>
    <m/>
    <n v="0"/>
    <m/>
  </r>
  <r>
    <m/>
    <m/>
    <x v="0"/>
    <m/>
    <s v="Praxis Holztechnik"/>
    <m/>
    <x v="14"/>
    <m/>
    <n v="0"/>
    <m/>
  </r>
  <r>
    <m/>
    <m/>
    <x v="0"/>
    <m/>
    <s v="Englisch"/>
    <m/>
    <x v="15"/>
    <m/>
    <n v="0"/>
    <m/>
  </r>
  <r>
    <m/>
    <m/>
    <x v="0"/>
    <m/>
    <s v="Religion"/>
    <m/>
    <x v="15"/>
    <m/>
    <n v="0"/>
    <m/>
  </r>
  <r>
    <m/>
    <m/>
    <x v="0"/>
    <m/>
    <s v="Deutsch"/>
    <m/>
    <x v="16"/>
    <m/>
    <n v="0"/>
    <m/>
  </r>
  <r>
    <m/>
    <m/>
    <x v="0"/>
    <m/>
    <s v="Sonderpädagogik"/>
    <m/>
    <x v="16"/>
    <m/>
    <n v="0"/>
    <m/>
  </r>
  <r>
    <m/>
    <m/>
    <x v="0"/>
    <m/>
    <s v="Deutsch"/>
    <m/>
    <x v="17"/>
    <m/>
    <n v="0"/>
    <m/>
  </r>
  <r>
    <m/>
    <m/>
    <x v="0"/>
    <m/>
    <s v="Mathematik"/>
    <m/>
    <x v="17"/>
    <m/>
    <n v="0"/>
    <m/>
  </r>
  <r>
    <m/>
    <m/>
    <x v="0"/>
    <m/>
    <s v="Sozialpädagogik"/>
    <m/>
    <x v="18"/>
    <m/>
    <n v="0"/>
    <m/>
  </r>
  <r>
    <m/>
    <m/>
    <x v="0"/>
    <m/>
    <s v="Förderpädagogik KME"/>
    <m/>
    <x v="18"/>
    <m/>
    <n v="0"/>
    <m/>
  </r>
  <r>
    <m/>
    <m/>
    <x v="0"/>
    <m/>
    <s v="Metalltechnik"/>
    <m/>
    <x v="19"/>
    <m/>
    <n v="0"/>
    <m/>
  </r>
  <r>
    <m/>
    <m/>
    <x v="0"/>
    <m/>
    <s v="Fertigungstechnik"/>
    <m/>
    <x v="19"/>
    <m/>
    <n v="0"/>
    <m/>
  </r>
  <r>
    <m/>
    <m/>
    <x v="0"/>
    <m/>
    <s v="Wirtschaftswissenschaften"/>
    <m/>
    <x v="20"/>
    <m/>
    <n v="0"/>
    <m/>
  </r>
  <r>
    <m/>
    <m/>
    <x v="0"/>
    <m/>
    <s v="Englisch"/>
    <m/>
    <x v="20"/>
    <m/>
    <n v="0"/>
    <m/>
  </r>
  <r>
    <m/>
    <m/>
    <x v="0"/>
    <m/>
    <s v="Ernährungswissenschaft"/>
    <m/>
    <x v="21"/>
    <m/>
    <n v="0"/>
    <m/>
  </r>
  <r>
    <m/>
    <m/>
    <x v="0"/>
    <m/>
    <s v="Hauswirtschaft"/>
    <m/>
    <x v="21"/>
    <m/>
    <n v="0"/>
    <m/>
  </r>
  <r>
    <m/>
    <m/>
    <x v="0"/>
    <m/>
    <s v="Gesundheit"/>
    <m/>
    <x v="21"/>
    <m/>
    <n v="0"/>
    <m/>
  </r>
  <r>
    <m/>
    <m/>
    <x v="0"/>
    <m/>
    <s v="Bautechnik"/>
    <m/>
    <x v="22"/>
    <m/>
    <n v="0"/>
    <m/>
  </r>
  <r>
    <m/>
    <m/>
    <x v="0"/>
    <m/>
    <s v="Deutsch"/>
    <m/>
    <x v="22"/>
    <m/>
    <n v="0"/>
    <m/>
  </r>
  <r>
    <m/>
    <m/>
    <x v="0"/>
    <m/>
    <s v="Praxis Elektrotechnik"/>
    <m/>
    <x v="23"/>
    <m/>
    <n v="0"/>
    <m/>
  </r>
  <r>
    <m/>
    <m/>
    <x v="0"/>
    <m/>
    <s v="Religion"/>
    <m/>
    <x v="24"/>
    <m/>
    <n v="0"/>
    <m/>
  </r>
  <r>
    <m/>
    <m/>
    <x v="0"/>
    <m/>
    <s v="Biotechnik/Körperpflege"/>
    <m/>
    <x v="25"/>
    <m/>
    <n v="0"/>
    <m/>
  </r>
  <r>
    <m/>
    <m/>
    <x v="0"/>
    <m/>
    <s v="Religion"/>
    <m/>
    <x v="25"/>
    <m/>
    <n v="0"/>
    <m/>
  </r>
  <r>
    <m/>
    <m/>
    <x v="0"/>
    <m/>
    <s v="Sozialwissenschaften"/>
    <m/>
    <x v="26"/>
    <m/>
    <n v="0"/>
    <m/>
  </r>
  <r>
    <m/>
    <m/>
    <x v="0"/>
    <m/>
    <s v="Deutsch"/>
    <m/>
    <x v="26"/>
    <m/>
    <n v="0"/>
    <m/>
  </r>
  <r>
    <m/>
    <m/>
    <x v="0"/>
    <m/>
    <s v="Metalltechnik"/>
    <m/>
    <x v="27"/>
    <m/>
    <n v="0"/>
    <m/>
  </r>
  <r>
    <m/>
    <m/>
    <x v="0"/>
    <m/>
    <s v="Fertigungstechnik"/>
    <m/>
    <x v="27"/>
    <m/>
    <n v="0"/>
    <m/>
  </r>
  <r>
    <m/>
    <m/>
    <x v="0"/>
    <m/>
    <s v="Psychologie"/>
    <m/>
    <x v="28"/>
    <m/>
    <n v="0"/>
    <m/>
  </r>
  <r>
    <m/>
    <m/>
    <x v="0"/>
    <m/>
    <s v="Sonderpädagogik"/>
    <m/>
    <x v="28"/>
    <m/>
    <n v="0"/>
    <m/>
  </r>
  <r>
    <m/>
    <m/>
    <x v="0"/>
    <m/>
    <s v="Sozialpädagogik"/>
    <m/>
    <x v="29"/>
    <m/>
    <n v="0"/>
    <m/>
  </r>
  <r>
    <m/>
    <m/>
    <x v="0"/>
    <m/>
    <s v="Sport"/>
    <m/>
    <x v="29"/>
    <m/>
    <n v="0"/>
    <m/>
  </r>
  <r>
    <m/>
    <m/>
    <x v="0"/>
    <m/>
    <s v="Geschichte"/>
    <m/>
    <x v="30"/>
    <m/>
    <n v="0"/>
    <m/>
  </r>
  <r>
    <m/>
    <m/>
    <x v="0"/>
    <m/>
    <s v="Religion"/>
    <m/>
    <x v="30"/>
    <m/>
    <n v="0"/>
    <m/>
  </r>
  <r>
    <m/>
    <m/>
    <x v="0"/>
    <m/>
    <s v="Elektrotechnik"/>
    <m/>
    <x v="31"/>
    <m/>
    <n v="0"/>
    <m/>
  </r>
  <r>
    <m/>
    <m/>
    <x v="0"/>
    <m/>
    <s v="Nachrichtentechnik"/>
    <m/>
    <x v="31"/>
    <m/>
    <n v="0"/>
    <m/>
  </r>
  <r>
    <m/>
    <m/>
    <x v="0"/>
    <m/>
    <s v="Sport"/>
    <m/>
    <x v="32"/>
    <m/>
    <n v="0"/>
    <m/>
  </r>
  <r>
    <m/>
    <m/>
    <x v="0"/>
    <m/>
    <s v="Sonderpädagogik"/>
    <m/>
    <x v="32"/>
    <m/>
    <n v="0"/>
    <m/>
  </r>
  <r>
    <m/>
    <m/>
    <x v="0"/>
    <m/>
    <s v="Kunst"/>
    <m/>
    <x v="33"/>
    <m/>
    <n v="0"/>
    <m/>
  </r>
  <r>
    <m/>
    <m/>
    <x v="0"/>
    <m/>
    <s v="Pädagogik"/>
    <m/>
    <x v="33"/>
    <m/>
    <n v="0"/>
    <m/>
  </r>
  <r>
    <m/>
    <m/>
    <x v="0"/>
    <m/>
    <s v="Wirtschaftswissenschaften"/>
    <m/>
    <x v="34"/>
    <m/>
    <n v="0"/>
    <m/>
  </r>
  <r>
    <m/>
    <m/>
    <x v="0"/>
    <m/>
    <s v="Politik"/>
    <m/>
    <x v="34"/>
    <m/>
    <n v="0"/>
    <m/>
  </r>
  <r>
    <m/>
    <m/>
    <x v="0"/>
    <m/>
    <s v="Deutsch"/>
    <m/>
    <x v="35"/>
    <m/>
    <n v="0"/>
    <m/>
  </r>
  <r>
    <m/>
    <m/>
    <x v="0"/>
    <m/>
    <s v="Englisch"/>
    <m/>
    <x v="35"/>
    <m/>
    <n v="0"/>
    <m/>
  </r>
  <r>
    <m/>
    <m/>
    <x v="0"/>
    <m/>
    <s v="Biologie"/>
    <m/>
    <x v="35"/>
    <m/>
    <n v="0"/>
    <m/>
  </r>
  <r>
    <m/>
    <m/>
    <x v="0"/>
    <m/>
    <s v="Sozialpädagogik"/>
    <m/>
    <x v="35"/>
    <m/>
    <n v="0"/>
    <m/>
  </r>
  <r>
    <m/>
    <m/>
    <x v="0"/>
    <m/>
    <s v="Englisch"/>
    <m/>
    <x v="36"/>
    <m/>
    <n v="0"/>
    <m/>
  </r>
  <r>
    <m/>
    <m/>
    <x v="0"/>
    <m/>
    <s v="Sonderpädagogik"/>
    <m/>
    <x v="36"/>
    <m/>
    <n v="0"/>
    <m/>
  </r>
  <r>
    <m/>
    <m/>
    <x v="0"/>
    <m/>
    <s v="Sozialpädagogik"/>
    <m/>
    <x v="37"/>
    <m/>
    <n v="0"/>
    <m/>
  </r>
  <r>
    <m/>
    <m/>
    <x v="0"/>
    <m/>
    <s v="Psychologie"/>
    <m/>
    <x v="37"/>
    <m/>
    <n v="0"/>
    <m/>
  </r>
  <r>
    <m/>
    <m/>
    <x v="0"/>
    <m/>
    <s v="Elektrotechnik"/>
    <m/>
    <x v="38"/>
    <m/>
    <n v="0"/>
    <m/>
  </r>
  <r>
    <m/>
    <m/>
    <x v="0"/>
    <m/>
    <s v="Informatik"/>
    <m/>
    <x v="38"/>
    <m/>
    <n v="0"/>
    <m/>
  </r>
  <r>
    <m/>
    <m/>
    <x v="0"/>
    <m/>
    <s v="Pädagogik"/>
    <m/>
    <x v="39"/>
    <m/>
    <n v="0"/>
    <m/>
  </r>
  <r>
    <m/>
    <m/>
    <x v="0"/>
    <m/>
    <s v="Deutsch"/>
    <m/>
    <x v="39"/>
    <m/>
    <n v="0"/>
    <m/>
  </r>
  <r>
    <m/>
    <m/>
    <x v="0"/>
    <m/>
    <s v="Praxis Hauswirtschaft"/>
    <m/>
    <x v="40"/>
    <m/>
    <n v="0"/>
    <m/>
  </r>
  <r>
    <m/>
    <m/>
    <x v="0"/>
    <m/>
    <s v="Wirtschaftswissenschaften"/>
    <m/>
    <x v="41"/>
    <m/>
    <n v="0"/>
    <m/>
  </r>
  <r>
    <m/>
    <m/>
    <x v="0"/>
    <m/>
    <s v="Politik"/>
    <m/>
    <x v="41"/>
    <m/>
    <n v="0"/>
    <m/>
  </r>
  <r>
    <m/>
    <m/>
    <x v="0"/>
    <m/>
    <s v="Techn. Informatik"/>
    <m/>
    <x v="42"/>
    <m/>
    <n v="0"/>
    <m/>
  </r>
  <r>
    <m/>
    <m/>
    <x v="0"/>
    <m/>
    <s v="Physik"/>
    <m/>
    <x v="42"/>
    <m/>
    <n v="0"/>
    <m/>
  </r>
  <r>
    <m/>
    <m/>
    <x v="0"/>
    <m/>
    <s v="Praxis Hauswirtschaft"/>
    <m/>
    <x v="43"/>
    <m/>
    <n v="0"/>
    <m/>
  </r>
  <r>
    <m/>
    <m/>
    <x v="0"/>
    <m/>
    <s v="Deutsch"/>
    <m/>
    <x v="44"/>
    <m/>
    <n v="0"/>
    <m/>
  </r>
  <r>
    <m/>
    <m/>
    <x v="0"/>
    <m/>
    <s v="Pädagogik"/>
    <m/>
    <x v="44"/>
    <m/>
    <n v="0"/>
    <m/>
  </r>
  <r>
    <m/>
    <m/>
    <x v="0"/>
    <m/>
    <s v="Wirtschaftswissenschaften"/>
    <m/>
    <x v="45"/>
    <m/>
    <n v="0"/>
    <m/>
  </r>
  <r>
    <m/>
    <m/>
    <x v="0"/>
    <m/>
    <s v="Absatz/Marketing"/>
    <m/>
    <x v="45"/>
    <m/>
    <n v="0"/>
    <m/>
  </r>
  <r>
    <m/>
    <m/>
    <x v="0"/>
    <m/>
    <s v="Praxis Metalltechnik"/>
    <m/>
    <x v="46"/>
    <m/>
    <n v="0"/>
    <m/>
  </r>
  <r>
    <m/>
    <m/>
    <x v="0"/>
    <m/>
    <s v="Sozialpädagogik"/>
    <m/>
    <x v="47"/>
    <m/>
    <n v="0"/>
    <m/>
  </r>
  <r>
    <m/>
    <m/>
    <x v="0"/>
    <m/>
    <s v="Sonderpädagogik "/>
    <m/>
    <x v="47"/>
    <m/>
    <n v="0"/>
    <m/>
  </r>
  <r>
    <m/>
    <m/>
    <x v="0"/>
    <m/>
    <s v="Englisch"/>
    <m/>
    <x v="48"/>
    <m/>
    <n v="0"/>
    <m/>
  </r>
  <r>
    <m/>
    <m/>
    <x v="0"/>
    <m/>
    <s v="Deutsch"/>
    <m/>
    <x v="48"/>
    <m/>
    <n v="0"/>
    <m/>
  </r>
  <r>
    <m/>
    <m/>
    <x v="0"/>
    <m/>
    <s v="Bautechnik"/>
    <m/>
    <x v="49"/>
    <m/>
    <n v="0"/>
    <m/>
  </r>
  <r>
    <m/>
    <m/>
    <x v="0"/>
    <m/>
    <s v="Politik"/>
    <m/>
    <x v="49"/>
    <m/>
    <n v="0"/>
    <m/>
  </r>
  <r>
    <m/>
    <m/>
    <x v="0"/>
    <m/>
    <s v="Musik"/>
    <m/>
    <x v="50"/>
    <m/>
    <n v="0"/>
    <m/>
  </r>
  <r>
    <m/>
    <m/>
    <x v="0"/>
    <m/>
    <s v="Bautechnik"/>
    <m/>
    <x v="51"/>
    <m/>
    <n v="0"/>
    <m/>
  </r>
  <r>
    <m/>
    <m/>
    <x v="0"/>
    <m/>
    <s v="Holztechnik"/>
    <m/>
    <x v="51"/>
    <m/>
    <n v="0"/>
    <m/>
  </r>
  <r>
    <m/>
    <m/>
    <x v="0"/>
    <m/>
    <s v="Erziehungswissenschaften"/>
    <m/>
    <x v="52"/>
    <m/>
    <n v="0"/>
    <m/>
  </r>
  <r>
    <m/>
    <m/>
    <x v="0"/>
    <m/>
    <s v="Englisch"/>
    <m/>
    <x v="52"/>
    <m/>
    <n v="0"/>
    <m/>
  </r>
  <r>
    <m/>
    <m/>
    <x v="0"/>
    <m/>
    <s v="Metalltechnik"/>
    <m/>
    <x v="53"/>
    <m/>
    <n v="0"/>
    <m/>
  </r>
  <r>
    <m/>
    <m/>
    <x v="0"/>
    <m/>
    <s v="Mathematik"/>
    <m/>
    <x v="53"/>
    <m/>
    <n v="0"/>
    <m/>
  </r>
  <r>
    <m/>
    <m/>
    <x v="0"/>
    <m/>
    <s v="Sport"/>
    <m/>
    <x v="53"/>
    <m/>
    <n v="0"/>
    <m/>
  </r>
  <r>
    <m/>
    <m/>
    <x v="0"/>
    <m/>
    <s v="Praxis Elektrotechnik"/>
    <m/>
    <x v="54"/>
    <m/>
    <n v="0"/>
    <m/>
  </r>
  <r>
    <m/>
    <m/>
    <x v="0"/>
    <m/>
    <s v="Metalltechnik"/>
    <m/>
    <x v="55"/>
    <m/>
    <n v="0"/>
    <m/>
  </r>
  <r>
    <m/>
    <m/>
    <x v="0"/>
    <m/>
    <s v="Verfahrenstechnik"/>
    <m/>
    <x v="55"/>
    <m/>
    <n v="0"/>
    <m/>
  </r>
  <r>
    <m/>
    <m/>
    <x v="0"/>
    <m/>
    <s v="Praxis Hauswirtschaft"/>
    <m/>
    <x v="56"/>
    <m/>
    <n v="0"/>
    <m/>
  </r>
  <r>
    <m/>
    <m/>
    <x v="0"/>
    <m/>
    <s v="Ernährungswissenschaft"/>
    <m/>
    <x v="57"/>
    <m/>
    <n v="0"/>
    <m/>
  </r>
  <r>
    <m/>
    <m/>
    <x v="0"/>
    <m/>
    <s v="Chemie"/>
    <m/>
    <x v="57"/>
    <m/>
    <n v="0"/>
    <m/>
  </r>
  <r>
    <m/>
    <m/>
    <x v="0"/>
    <m/>
    <s v="Praxis Gestaltung"/>
    <m/>
    <x v="58"/>
    <m/>
    <n v="0"/>
    <m/>
  </r>
  <r>
    <m/>
    <m/>
    <x v="0"/>
    <m/>
    <s v="Kath. Religion"/>
    <m/>
    <x v="59"/>
    <m/>
    <n v="0"/>
    <m/>
  </r>
  <r>
    <m/>
    <m/>
    <x v="0"/>
    <m/>
    <s v="Politik"/>
    <m/>
    <x v="59"/>
    <m/>
    <n v="0"/>
    <m/>
  </r>
  <r>
    <m/>
    <m/>
    <x v="0"/>
    <m/>
    <s v="Mathematik"/>
    <m/>
    <x v="59"/>
    <m/>
    <n v="0"/>
    <m/>
  </r>
  <r>
    <m/>
    <m/>
    <x v="0"/>
    <m/>
    <s v="Ernährungswissenschaften"/>
    <m/>
    <x v="60"/>
    <m/>
    <n v="0"/>
    <m/>
  </r>
  <r>
    <m/>
    <m/>
    <x v="0"/>
    <m/>
    <s v="Politik"/>
    <m/>
    <x v="60"/>
    <m/>
    <n v="0"/>
    <m/>
  </r>
  <r>
    <m/>
    <m/>
    <x v="0"/>
    <m/>
    <s v="Sport"/>
    <m/>
    <x v="61"/>
    <m/>
    <n v="0"/>
    <m/>
  </r>
  <r>
    <m/>
    <m/>
    <x v="0"/>
    <m/>
    <s v="Sonderpädagogik"/>
    <m/>
    <x v="61"/>
    <m/>
    <n v="0"/>
    <m/>
  </r>
  <r>
    <m/>
    <m/>
    <x v="0"/>
    <m/>
    <s v="Musik"/>
    <m/>
    <x v="62"/>
    <m/>
    <n v="0"/>
    <m/>
  </r>
  <r>
    <m/>
    <m/>
    <x v="0"/>
    <m/>
    <s v="Deutsch"/>
    <m/>
    <x v="63"/>
    <m/>
    <n v="0"/>
    <m/>
  </r>
  <r>
    <m/>
    <m/>
    <x v="0"/>
    <m/>
    <s v="Religion"/>
    <m/>
    <x v="63"/>
    <m/>
    <n v="0"/>
    <m/>
  </r>
  <r>
    <m/>
    <m/>
    <x v="0"/>
    <m/>
    <s v="Bautechnik"/>
    <m/>
    <x v="64"/>
    <m/>
    <n v="0"/>
    <m/>
  </r>
  <r>
    <m/>
    <m/>
    <x v="0"/>
    <m/>
    <s v="Holztechnik"/>
    <m/>
    <x v="64"/>
    <m/>
    <n v="0"/>
    <m/>
  </r>
  <r>
    <m/>
    <m/>
    <x v="0"/>
    <m/>
    <s v="Englisch"/>
    <m/>
    <x v="64"/>
    <m/>
    <n v="0"/>
    <m/>
  </r>
  <r>
    <m/>
    <m/>
    <x v="0"/>
    <m/>
    <s v="Wirtschaftswissenschaften"/>
    <m/>
    <x v="65"/>
    <m/>
    <n v="0"/>
    <m/>
  </r>
  <r>
    <m/>
    <m/>
    <x v="0"/>
    <m/>
    <s v="Politik"/>
    <m/>
    <x v="65"/>
    <m/>
    <n v="0"/>
    <m/>
  </r>
  <r>
    <m/>
    <m/>
    <x v="0"/>
    <m/>
    <s v="Pädagogik"/>
    <m/>
    <x v="66"/>
    <m/>
    <n v="0"/>
    <m/>
  </r>
  <r>
    <m/>
    <m/>
    <x v="0"/>
    <m/>
    <s v="Sport"/>
    <m/>
    <x v="66"/>
    <m/>
    <n v="0"/>
    <m/>
  </r>
  <r>
    <m/>
    <m/>
    <x v="0"/>
    <m/>
    <s v="Biologie"/>
    <m/>
    <x v="67"/>
    <m/>
    <n v="0"/>
    <m/>
  </r>
  <r>
    <m/>
    <m/>
    <x v="0"/>
    <m/>
    <s v="Deutsch"/>
    <m/>
    <x v="67"/>
    <m/>
    <n v="0"/>
    <m/>
  </r>
  <r>
    <m/>
    <m/>
    <x v="0"/>
    <m/>
    <s v="Deutsch"/>
    <m/>
    <x v="68"/>
    <m/>
    <n v="0"/>
    <m/>
  </r>
  <r>
    <m/>
    <m/>
    <x v="0"/>
    <m/>
    <s v="Religion"/>
    <m/>
    <x v="68"/>
    <m/>
    <n v="0"/>
    <m/>
  </r>
  <r>
    <m/>
    <m/>
    <x v="0"/>
    <m/>
    <s v="Bautechnik"/>
    <m/>
    <x v="69"/>
    <m/>
    <n v="0"/>
    <m/>
  </r>
  <r>
    <m/>
    <m/>
    <x v="0"/>
    <m/>
    <s v="Politik"/>
    <m/>
    <x v="69"/>
    <m/>
    <n v="0"/>
    <m/>
  </r>
  <r>
    <m/>
    <m/>
    <x v="0"/>
    <m/>
    <s v="Bautechnik"/>
    <m/>
    <x v="70"/>
    <m/>
    <n v="0"/>
    <m/>
  </r>
  <r>
    <m/>
    <m/>
    <x v="0"/>
    <m/>
    <s v="Holztechnik"/>
    <m/>
    <x v="70"/>
    <m/>
    <n v="0"/>
    <m/>
  </r>
  <r>
    <m/>
    <m/>
    <x v="0"/>
    <m/>
    <s v="Elektrotechnik"/>
    <m/>
    <x v="71"/>
    <m/>
    <n v="0"/>
    <m/>
  </r>
  <r>
    <m/>
    <m/>
    <x v="0"/>
    <m/>
    <s v="Mathematik"/>
    <m/>
    <x v="71"/>
    <m/>
    <n v="0"/>
    <m/>
  </r>
  <r>
    <m/>
    <m/>
    <x v="0"/>
    <m/>
    <s v="Bautechnik"/>
    <m/>
    <x v="72"/>
    <m/>
    <n v="0"/>
    <m/>
  </r>
  <r>
    <m/>
    <m/>
    <x v="0"/>
    <m/>
    <s v="Holztechnik"/>
    <m/>
    <x v="72"/>
    <m/>
    <n v="0"/>
    <m/>
  </r>
  <r>
    <m/>
    <m/>
    <x v="0"/>
    <m/>
    <s v="Kunst"/>
    <m/>
    <x v="73"/>
    <m/>
    <n v="0"/>
    <m/>
  </r>
  <r>
    <m/>
    <m/>
    <x v="0"/>
    <m/>
    <s v="Deutsch"/>
    <m/>
    <x v="73"/>
    <m/>
    <n v="0"/>
    <m/>
  </r>
  <r>
    <m/>
    <m/>
    <x v="0"/>
    <m/>
    <s v="Textiltechnik"/>
    <m/>
    <x v="74"/>
    <m/>
    <n v="0"/>
    <m/>
  </r>
  <r>
    <m/>
    <m/>
    <x v="0"/>
    <m/>
    <s v="Englisch"/>
    <m/>
    <x v="74"/>
    <m/>
    <n v="0"/>
    <m/>
  </r>
  <r>
    <m/>
    <m/>
    <x v="0"/>
    <m/>
    <s v="Deutsch"/>
    <m/>
    <x v="75"/>
    <m/>
    <n v="0"/>
    <m/>
  </r>
  <r>
    <m/>
    <m/>
    <x v="0"/>
    <m/>
    <s v="Englisch"/>
    <m/>
    <x v="75"/>
    <m/>
    <n v="0"/>
    <m/>
  </r>
  <r>
    <m/>
    <m/>
    <x v="0"/>
    <m/>
    <s v="Elektrotechnik"/>
    <m/>
    <x v="76"/>
    <m/>
    <n v="0"/>
    <m/>
  </r>
  <r>
    <m/>
    <m/>
    <x v="0"/>
    <m/>
    <s v="Energietechnik"/>
    <m/>
    <x v="76"/>
    <m/>
    <n v="0"/>
    <m/>
  </r>
  <r>
    <m/>
    <m/>
    <x v="0"/>
    <m/>
    <s v="Deutsch"/>
    <m/>
    <x v="77"/>
    <m/>
    <n v="0"/>
    <m/>
  </r>
  <r>
    <m/>
    <m/>
    <x v="0"/>
    <m/>
    <s v="Politik"/>
    <m/>
    <x v="77"/>
    <m/>
    <n v="0"/>
    <m/>
  </r>
  <r>
    <m/>
    <m/>
    <x v="0"/>
    <m/>
    <s v="Ernährungswissenscahften"/>
    <m/>
    <x v="78"/>
    <m/>
    <n v="0"/>
    <m/>
  </r>
  <r>
    <m/>
    <m/>
    <x v="0"/>
    <m/>
    <s v="Hauswirtschaft"/>
    <m/>
    <x v="78"/>
    <m/>
    <n v="0"/>
    <m/>
  </r>
  <r>
    <m/>
    <m/>
    <x v="0"/>
    <m/>
    <s v="Sozialpädagogik"/>
    <m/>
    <x v="79"/>
    <m/>
    <n v="0"/>
    <m/>
  </r>
  <r>
    <m/>
    <m/>
    <x v="0"/>
    <m/>
    <s v="Mathematik"/>
    <m/>
    <x v="79"/>
    <m/>
    <n v="0"/>
    <m/>
  </r>
  <r>
    <m/>
    <m/>
    <x v="0"/>
    <m/>
    <s v="Bautechnik"/>
    <m/>
    <x v="80"/>
    <m/>
    <n v="0"/>
    <m/>
  </r>
  <r>
    <m/>
    <m/>
    <x v="0"/>
    <m/>
    <s v="Holztechnik"/>
    <m/>
    <x v="80"/>
    <m/>
    <n v="0"/>
    <m/>
  </r>
  <r>
    <m/>
    <m/>
    <x v="0"/>
    <m/>
    <s v="Sozialpädagogik"/>
    <m/>
    <x v="81"/>
    <m/>
    <n v="0"/>
    <m/>
  </r>
  <r>
    <m/>
    <m/>
    <x v="0"/>
    <m/>
    <s v="Psychologie"/>
    <m/>
    <x v="81"/>
    <m/>
    <n v="0"/>
    <m/>
  </r>
  <r>
    <m/>
    <m/>
    <x v="0"/>
    <m/>
    <s v="Bautechnik"/>
    <m/>
    <x v="82"/>
    <m/>
    <n v="0"/>
    <m/>
  </r>
  <r>
    <m/>
    <m/>
    <x v="0"/>
    <m/>
    <s v="Mathematik"/>
    <m/>
    <x v="82"/>
    <m/>
    <n v="0"/>
    <m/>
  </r>
  <r>
    <m/>
    <m/>
    <x v="0"/>
    <m/>
    <s v="Deutsch"/>
    <m/>
    <x v="83"/>
    <m/>
    <n v="0"/>
    <m/>
  </r>
  <r>
    <m/>
    <m/>
    <x v="0"/>
    <m/>
    <s v="Englisch"/>
    <m/>
    <x v="83"/>
    <m/>
    <n v="0"/>
    <m/>
  </r>
  <r>
    <m/>
    <m/>
    <x v="0"/>
    <m/>
    <s v="Sozialpädagogik"/>
    <m/>
    <x v="84"/>
    <m/>
    <n v="0"/>
    <m/>
  </r>
  <r>
    <m/>
    <m/>
    <x v="0"/>
    <m/>
    <s v="Elektrotechnik"/>
    <m/>
    <x v="85"/>
    <m/>
    <n v="0"/>
    <m/>
  </r>
  <r>
    <m/>
    <m/>
    <x v="0"/>
    <m/>
    <s v="Automatisierungstechnik"/>
    <m/>
    <x v="85"/>
    <m/>
    <n v="0"/>
    <m/>
  </r>
  <r>
    <m/>
    <m/>
    <x v="0"/>
    <m/>
    <s v="Ernährungswissenschaft"/>
    <m/>
    <x v="86"/>
    <m/>
    <n v="0"/>
    <m/>
  </r>
  <r>
    <m/>
    <m/>
    <x v="0"/>
    <m/>
    <s v="Politik"/>
    <m/>
    <x v="86"/>
    <m/>
    <n v="0"/>
    <m/>
  </r>
  <r>
    <m/>
    <m/>
    <x v="0"/>
    <m/>
    <s v="Deutsch"/>
    <m/>
    <x v="87"/>
    <m/>
    <n v="0"/>
    <m/>
  </r>
  <r>
    <m/>
    <m/>
    <x v="0"/>
    <m/>
    <s v="Geschichte"/>
    <m/>
    <x v="87"/>
    <m/>
    <n v="0"/>
    <m/>
  </r>
  <r>
    <m/>
    <m/>
    <x v="0"/>
    <m/>
    <s v="Englisch"/>
    <m/>
    <x v="88"/>
    <m/>
    <n v="0"/>
    <m/>
  </r>
  <r>
    <m/>
    <m/>
    <x v="0"/>
    <m/>
    <s v="Religion"/>
    <m/>
    <x v="88"/>
    <m/>
    <n v="0"/>
    <m/>
  </r>
  <r>
    <m/>
    <m/>
    <x v="0"/>
    <m/>
    <s v="Praxis Textiltechnik"/>
    <m/>
    <x v="89"/>
    <m/>
    <n v="0"/>
    <m/>
  </r>
  <r>
    <m/>
    <m/>
    <x v="0"/>
    <m/>
    <s v="Biologie"/>
    <m/>
    <x v="90"/>
    <m/>
    <n v="0"/>
    <m/>
  </r>
  <r>
    <m/>
    <m/>
    <x v="0"/>
    <m/>
    <s v="Deutsch"/>
    <m/>
    <x v="90"/>
    <m/>
    <n v="0"/>
    <m/>
  </r>
  <r>
    <m/>
    <m/>
    <x v="0"/>
    <m/>
    <s v="Informatik"/>
    <m/>
    <x v="91"/>
    <m/>
    <n v="0"/>
    <m/>
  </r>
  <r>
    <m/>
    <m/>
    <x v="0"/>
    <m/>
    <s v="Religion"/>
    <m/>
    <x v="91"/>
    <m/>
    <n v="0"/>
    <m/>
  </r>
  <r>
    <m/>
    <m/>
    <x v="0"/>
    <m/>
    <s v="Sport"/>
    <m/>
    <x v="92"/>
    <m/>
    <n v="0"/>
    <m/>
  </r>
  <r>
    <m/>
    <m/>
    <x v="0"/>
    <m/>
    <s v="Sonderpädagogik"/>
    <m/>
    <x v="92"/>
    <m/>
    <n v="0"/>
    <m/>
  </r>
  <r>
    <m/>
    <m/>
    <x v="0"/>
    <m/>
    <s v="Elektrotechnik"/>
    <m/>
    <x v="93"/>
    <m/>
    <n v="0"/>
    <m/>
  </r>
  <r>
    <m/>
    <m/>
    <x v="0"/>
    <m/>
    <s v="Mathematik"/>
    <m/>
    <x v="93"/>
    <m/>
    <n v="0"/>
    <m/>
  </r>
  <r>
    <m/>
    <m/>
    <x v="0"/>
    <m/>
    <s v="Gestaltungstechnik"/>
    <m/>
    <x v="94"/>
    <m/>
    <n v="0"/>
    <m/>
  </r>
  <r>
    <m/>
    <m/>
    <x v="0"/>
    <m/>
    <s v="Sport"/>
    <m/>
    <x v="94"/>
    <m/>
    <n v="0"/>
    <m/>
  </r>
  <r>
    <m/>
    <m/>
    <x v="0"/>
    <m/>
    <s v="Sozialpädagogik"/>
    <m/>
    <x v="95"/>
    <m/>
    <n v="0"/>
    <m/>
  </r>
  <r>
    <m/>
    <m/>
    <x v="0"/>
    <m/>
    <s v="Psychologie"/>
    <m/>
    <x v="95"/>
    <m/>
    <n v="0"/>
    <m/>
  </r>
  <r>
    <m/>
    <m/>
    <x v="0"/>
    <m/>
    <s v="Pflege/Gesundheit"/>
    <m/>
    <x v="96"/>
    <m/>
    <n v="0"/>
    <m/>
  </r>
  <r>
    <m/>
    <m/>
    <x v="0"/>
    <m/>
    <s v="Biotechnik/Körperpflege"/>
    <m/>
    <x v="97"/>
    <m/>
    <n v="0"/>
    <m/>
  </r>
  <r>
    <m/>
    <m/>
    <x v="0"/>
    <m/>
    <s v="Politik"/>
    <m/>
    <x v="97"/>
    <m/>
    <n v="0"/>
    <m/>
  </r>
  <r>
    <m/>
    <m/>
    <x v="0"/>
    <m/>
    <s v="Sozialpädagogik"/>
    <m/>
    <x v="98"/>
    <m/>
    <n v="0"/>
    <m/>
  </r>
  <r>
    <m/>
    <m/>
    <x v="0"/>
    <m/>
    <s v="Psychologie"/>
    <m/>
    <x v="98"/>
    <m/>
    <n v="0"/>
    <m/>
  </r>
  <r>
    <m/>
    <m/>
    <x v="0"/>
    <m/>
    <s v="Bautechnik"/>
    <m/>
    <x v="99"/>
    <m/>
    <n v="0"/>
    <m/>
  </r>
  <r>
    <m/>
    <m/>
    <x v="0"/>
    <m/>
    <s v="Holztechnik"/>
    <m/>
    <x v="99"/>
    <m/>
    <n v="0"/>
    <m/>
  </r>
  <r>
    <m/>
    <m/>
    <x v="0"/>
    <m/>
    <s v="Biologie"/>
    <m/>
    <x v="100"/>
    <m/>
    <n v="0"/>
    <m/>
  </r>
  <r>
    <m/>
    <m/>
    <x v="0"/>
    <m/>
    <s v="Sonderpädagogik"/>
    <m/>
    <x v="100"/>
    <m/>
    <n v="0"/>
    <m/>
  </r>
  <r>
    <m/>
    <m/>
    <x v="0"/>
    <m/>
    <s v="Gesundheit"/>
    <m/>
    <x v="100"/>
    <m/>
    <n v="0"/>
    <m/>
  </r>
  <r>
    <m/>
    <m/>
    <x v="0"/>
    <m/>
    <s v="Wirtschaftswissenschaften"/>
    <m/>
    <x v="101"/>
    <m/>
    <n v="0"/>
    <m/>
  </r>
  <r>
    <m/>
    <m/>
    <x v="0"/>
    <m/>
    <s v="Politik"/>
    <m/>
    <x v="101"/>
    <m/>
    <n v="0"/>
    <m/>
  </r>
  <r>
    <m/>
    <m/>
    <x v="0"/>
    <m/>
    <s v="Praxis Metalltechnik"/>
    <m/>
    <x v="102"/>
    <m/>
    <n v="0"/>
    <m/>
  </r>
  <r>
    <m/>
    <m/>
    <x v="0"/>
    <m/>
    <s v="Sozialwissenschaften"/>
    <m/>
    <x v="103"/>
    <m/>
    <n v="0"/>
    <m/>
  </r>
  <r>
    <m/>
    <m/>
    <x v="0"/>
    <m/>
    <s v="Deutsch"/>
    <m/>
    <x v="103"/>
    <m/>
    <n v="0"/>
    <m/>
  </r>
  <r>
    <m/>
    <m/>
    <x v="0"/>
    <m/>
    <s v="Deutsch"/>
    <m/>
    <x v="104"/>
    <m/>
    <n v="0"/>
    <m/>
  </r>
  <r>
    <m/>
    <m/>
    <x v="0"/>
    <m/>
    <s v="Englisch"/>
    <m/>
    <x v="104"/>
    <m/>
    <n v="0"/>
    <m/>
  </r>
  <r>
    <m/>
    <m/>
    <x v="0"/>
    <m/>
    <s v="Französisch"/>
    <m/>
    <x v="104"/>
    <m/>
    <n v="0"/>
    <m/>
  </r>
  <r>
    <m/>
    <m/>
    <x v="0"/>
    <m/>
    <s v="Sozialpädagogik"/>
    <m/>
    <x v="104"/>
    <m/>
    <n v="0"/>
    <m/>
  </r>
  <r>
    <m/>
    <m/>
    <x v="0"/>
    <m/>
    <s v="Deutsch"/>
    <m/>
    <x v="105"/>
    <m/>
    <n v="0"/>
    <m/>
  </r>
  <r>
    <m/>
    <m/>
    <x v="0"/>
    <m/>
    <s v="Religion"/>
    <m/>
    <x v="105"/>
    <m/>
    <n v="0"/>
    <m/>
  </r>
  <r>
    <m/>
    <m/>
    <x v="0"/>
    <m/>
    <s v="Metalltechnik"/>
    <m/>
    <x v="106"/>
    <m/>
    <n v="0"/>
    <m/>
  </r>
  <r>
    <m/>
    <m/>
    <x v="0"/>
    <m/>
    <s v="Sonderpädagogik"/>
    <m/>
    <x v="106"/>
    <m/>
    <n v="0"/>
    <m/>
  </r>
  <r>
    <m/>
    <m/>
    <x v="0"/>
    <m/>
    <s v="Englisch"/>
    <m/>
    <x v="107"/>
    <m/>
    <n v="0"/>
    <m/>
  </r>
  <r>
    <m/>
    <m/>
    <x v="0"/>
    <m/>
    <s v="Französisch"/>
    <m/>
    <x v="107"/>
    <m/>
    <n v="0"/>
    <m/>
  </r>
  <r>
    <m/>
    <m/>
    <x v="0"/>
    <m/>
    <s v="Sozialpädagogik"/>
    <m/>
    <x v="108"/>
    <m/>
    <n v="0"/>
    <m/>
  </r>
  <r>
    <m/>
    <m/>
    <x v="0"/>
    <m/>
    <s v="Sonderpädagogik"/>
    <m/>
    <x v="108"/>
    <m/>
    <n v="0"/>
    <m/>
  </r>
  <r>
    <m/>
    <m/>
    <x v="0"/>
    <m/>
    <s v="Kath. Religion"/>
    <m/>
    <x v="109"/>
    <m/>
    <n v="0"/>
    <m/>
  </r>
  <r>
    <m/>
    <m/>
    <x v="0"/>
    <m/>
    <s v="Sport"/>
    <m/>
    <x v="109"/>
    <m/>
    <n v="0"/>
    <m/>
  </r>
  <r>
    <m/>
    <m/>
    <x v="0"/>
    <m/>
    <s v="Deutsch"/>
    <m/>
    <x v="110"/>
    <m/>
    <n v="0"/>
    <m/>
  </r>
  <r>
    <m/>
    <m/>
    <x v="0"/>
    <m/>
    <s v="Englisch"/>
    <m/>
    <x v="110"/>
    <m/>
    <n v="0"/>
    <m/>
  </r>
  <r>
    <m/>
    <m/>
    <x v="0"/>
    <m/>
    <s v="Biotechnik/Körperpflege"/>
    <m/>
    <x v="111"/>
    <m/>
    <n v="0"/>
    <m/>
  </r>
  <r>
    <m/>
    <m/>
    <x v="0"/>
    <m/>
    <s v="Englisch"/>
    <m/>
    <x v="111"/>
    <m/>
    <n v="0"/>
    <m/>
  </r>
  <r>
    <m/>
    <m/>
    <x v="0"/>
    <m/>
    <s v="Gesundheit"/>
    <m/>
    <x v="111"/>
    <m/>
    <n v="0"/>
    <m/>
  </r>
  <r>
    <m/>
    <m/>
    <x v="0"/>
    <m/>
    <s v="Mathematik"/>
    <m/>
    <x v="112"/>
    <m/>
    <n v="0"/>
    <m/>
  </r>
  <r>
    <m/>
    <m/>
    <x v="0"/>
    <m/>
    <s v="Physik"/>
    <m/>
    <x v="112"/>
    <m/>
    <n v="0"/>
    <m/>
  </r>
  <r>
    <m/>
    <m/>
    <x v="0"/>
    <m/>
    <s v="Metalltechnik"/>
    <m/>
    <x v="113"/>
    <m/>
    <n v="0"/>
    <m/>
  </r>
  <r>
    <m/>
    <m/>
    <x v="0"/>
    <m/>
    <s v="Sport"/>
    <m/>
    <x v="113"/>
    <m/>
    <n v="0"/>
    <m/>
  </r>
  <r>
    <m/>
    <m/>
    <x v="0"/>
    <m/>
    <s v="Förderpädagogik"/>
    <m/>
    <x v="114"/>
    <m/>
    <n v="0"/>
    <m/>
  </r>
  <r>
    <m/>
    <m/>
    <x v="0"/>
    <m/>
    <s v="Religion"/>
    <m/>
    <x v="114"/>
    <m/>
    <n v="0"/>
    <m/>
  </r>
  <r>
    <m/>
    <m/>
    <x v="0"/>
    <m/>
    <s v="Wirtschaftswissenschaften"/>
    <m/>
    <x v="115"/>
    <m/>
    <n v="0"/>
    <m/>
  </r>
  <r>
    <m/>
    <m/>
    <x v="0"/>
    <m/>
    <s v="Politik"/>
    <m/>
    <x v="115"/>
    <m/>
    <n v="0"/>
    <m/>
  </r>
  <r>
    <m/>
    <m/>
    <x v="0"/>
    <m/>
    <s v="Sozialpädagogik"/>
    <m/>
    <x v="115"/>
    <m/>
    <n v="0"/>
    <m/>
  </r>
  <r>
    <m/>
    <m/>
    <x v="0"/>
    <m/>
    <s v="Religion"/>
    <m/>
    <x v="115"/>
    <m/>
    <n v="0"/>
    <m/>
  </r>
  <r>
    <m/>
    <m/>
    <x v="0"/>
    <m/>
    <s v="Sozialpädagogik"/>
    <m/>
    <x v="116"/>
    <m/>
    <n v="0"/>
    <m/>
  </r>
  <r>
    <m/>
    <m/>
    <x v="0"/>
    <m/>
    <s v="Sport"/>
    <m/>
    <x v="116"/>
    <m/>
    <n v="0"/>
    <m/>
  </r>
  <r>
    <m/>
    <m/>
    <x v="0"/>
    <m/>
    <s v="Ernährungswissenschaft"/>
    <m/>
    <x v="117"/>
    <m/>
    <n v="0"/>
    <m/>
  </r>
  <r>
    <m/>
    <m/>
    <x v="0"/>
    <m/>
    <s v="Biologie"/>
    <m/>
    <x v="117"/>
    <m/>
    <n v="0"/>
    <m/>
  </r>
  <r>
    <m/>
    <m/>
    <x v="0"/>
    <m/>
    <s v="Deutsch"/>
    <m/>
    <x v="118"/>
    <m/>
    <n v="0"/>
    <m/>
  </r>
  <r>
    <m/>
    <m/>
    <x v="0"/>
    <m/>
    <s v="Pädagogik"/>
    <m/>
    <x v="118"/>
    <m/>
    <n v="0"/>
    <m/>
  </r>
  <r>
    <m/>
    <m/>
    <x v="0"/>
    <m/>
    <s v="Sonderpädagogik"/>
    <m/>
    <x v="118"/>
    <m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1"/>
    <s v="BMUMO1"/>
    <s v="Bautechnik"/>
    <s v="FBBAU"/>
    <x v="4"/>
    <s v="DE3"/>
    <n v="2"/>
    <m/>
  </r>
  <r>
    <n v="5"/>
    <m/>
    <x v="1"/>
    <s v="BMUMO1"/>
    <s v="Bautechnik"/>
    <s v="FBBAU"/>
    <x v="5"/>
    <s v="DE3"/>
    <n v="6"/>
    <m/>
  </r>
  <r>
    <n v="6"/>
    <m/>
    <x v="1"/>
    <s v="BMUMO1"/>
    <s v="Bautechnik"/>
    <s v="FBBAU"/>
    <x v="5"/>
    <s v="DE3"/>
    <n v="4"/>
    <n v="2"/>
  </r>
  <r>
    <n v="7"/>
    <m/>
    <x v="1"/>
    <s v="BMUMO1"/>
    <s v="Bautechnik"/>
    <s v="FBBAU"/>
    <x v="7"/>
    <s v="DE3"/>
    <n v="6"/>
    <m/>
  </r>
  <r>
    <n v="8"/>
    <m/>
    <x v="1"/>
    <s v="BMUMO1"/>
    <s v="Bautechnik"/>
    <s v="FBBAU"/>
    <x v="49"/>
    <s v="DE3"/>
    <n v="6"/>
    <m/>
  </r>
  <r>
    <n v="9"/>
    <m/>
    <x v="1"/>
    <s v="BMUMO1"/>
    <s v="Bautechnik"/>
    <s v="FBBAU"/>
    <x v="49"/>
    <s v="D12"/>
    <n v="4"/>
    <n v="2"/>
  </r>
  <r>
    <n v="10"/>
    <m/>
    <x v="1"/>
    <s v="BMUMO1"/>
    <s v="Politik"/>
    <s v="PKG"/>
    <x v="4"/>
    <s v="DE3"/>
    <n v="2"/>
    <m/>
  </r>
  <r>
    <n v="11"/>
    <m/>
    <x v="1"/>
    <s v="BMUMO1"/>
    <s v="Politik"/>
    <s v="WBL"/>
    <x v="4"/>
    <s v="DE3"/>
    <n v="2"/>
    <m/>
  </r>
  <r>
    <n v="12"/>
    <m/>
    <x v="1"/>
    <s v="BMUMO1"/>
    <s v="Sport"/>
    <s v="SPG"/>
    <x v="113"/>
    <s v="FE1"/>
    <n v="2"/>
    <m/>
  </r>
  <r>
    <n v="13"/>
    <m/>
    <x v="1"/>
    <s v="BMUMO1"/>
    <s v="Deutsch"/>
    <s v="DKO"/>
    <x v="77"/>
    <s v="DE3"/>
    <n v="2"/>
    <m/>
  </r>
  <r>
    <n v="14"/>
    <m/>
    <x v="1"/>
    <s v="BMUMO1"/>
    <s v="Religion"/>
    <s v="ERE"/>
    <x v="120"/>
    <s v="DE3"/>
    <n v="2"/>
    <m/>
  </r>
  <r>
    <n v="22"/>
    <m/>
    <x v="1"/>
    <s v="BSU1"/>
    <s v="Bautechnik"/>
    <s v="FBBAU"/>
    <x v="51"/>
    <s v="DE5"/>
    <n v="2.5"/>
    <m/>
  </r>
  <r>
    <n v="23"/>
    <m/>
    <x v="1"/>
    <s v="BSU1"/>
    <s v="Sport"/>
    <s v="SPG"/>
    <x v="113"/>
    <s v="GE2"/>
    <n v="0.41666666666666663"/>
    <m/>
  </r>
  <r>
    <n v="24"/>
    <m/>
    <x v="1"/>
    <s v="BSU1"/>
    <s v="Bautechnik"/>
    <s v="FBBAU"/>
    <x v="64"/>
    <s v="DE5"/>
    <n v="1.6666666666666665"/>
    <m/>
  </r>
  <r>
    <n v="25"/>
    <m/>
    <x v="1"/>
    <s v="BSU1"/>
    <s v="Deutsch"/>
    <s v="DKO"/>
    <x v="77"/>
    <s v="DE5"/>
    <n v="0.83333333333333326"/>
    <m/>
  </r>
  <r>
    <n v="26"/>
    <m/>
    <x v="1"/>
    <s v="BSU1"/>
    <s v="Religion"/>
    <s v="ERE"/>
    <x v="68"/>
    <s v="DE5"/>
    <n v="0.83333333333333326"/>
    <m/>
  </r>
  <r>
    <n v="27"/>
    <m/>
    <x v="1"/>
    <s v="BSU1"/>
    <s v="Bautechnik"/>
    <s v="FBBAU"/>
    <x v="121"/>
    <s v="DE5"/>
    <n v="2.5"/>
    <m/>
  </r>
  <r>
    <n v="28"/>
    <m/>
    <x v="1"/>
    <s v="BSU1"/>
    <s v="Bautechnik"/>
    <s v="FBBAU"/>
    <x v="120"/>
    <s v="DE5"/>
    <n v="2.5"/>
    <m/>
  </r>
  <r>
    <n v="29"/>
    <m/>
    <x v="1"/>
    <s v="BSU1"/>
    <s v="Bautechnik"/>
    <s v="FBBAU"/>
    <x v="70"/>
    <s v="DE5"/>
    <n v="0.83333333333333326"/>
    <m/>
  </r>
  <r>
    <n v="30"/>
    <m/>
    <x v="1"/>
    <s v="BSU1"/>
    <s v="Politik"/>
    <s v="WBL"/>
    <x v="77"/>
    <s v="DE5"/>
    <n v="0.83333333333333326"/>
    <m/>
  </r>
  <r>
    <n v="31"/>
    <m/>
    <x v="1"/>
    <s v="BSU1"/>
    <s v="Politik"/>
    <s v="PKG"/>
    <x v="30"/>
    <s v="DE5"/>
    <n v="0.83333333333333326"/>
    <m/>
  </r>
  <r>
    <n v="33"/>
    <m/>
    <x v="1"/>
    <s v="BSU2"/>
    <s v="Bautechnik"/>
    <s v="FBBAU"/>
    <x v="51"/>
    <s v="…"/>
    <n v="2.5"/>
    <m/>
  </r>
  <r>
    <n v="34"/>
    <m/>
    <x v="1"/>
    <s v="BSU2"/>
    <s v="Sport"/>
    <s v="SPG"/>
    <x v="113"/>
    <s v="GE2"/>
    <n v="0.41666666666666663"/>
    <m/>
  </r>
  <r>
    <n v="35"/>
    <m/>
    <x v="1"/>
    <s v="BSU2"/>
    <s v="Bautechnik"/>
    <s v="FBBAU"/>
    <x v="64"/>
    <s v="…"/>
    <n v="1.6666666666666665"/>
    <m/>
  </r>
  <r>
    <n v="36"/>
    <m/>
    <x v="1"/>
    <s v="BSU2"/>
    <s v="Deutsch"/>
    <s v="DKO"/>
    <x v="77"/>
    <s v="…"/>
    <n v="0.83333333333333326"/>
    <m/>
  </r>
  <r>
    <n v="37"/>
    <m/>
    <x v="1"/>
    <s v="BSU2"/>
    <s v="Religion"/>
    <s v="ERE"/>
    <x v="68"/>
    <s v="…"/>
    <n v="0.83333333333333326"/>
    <m/>
  </r>
  <r>
    <n v="38"/>
    <m/>
    <x v="1"/>
    <s v="BSU2"/>
    <s v="Bautechnik"/>
    <s v="FBBAU"/>
    <x v="121"/>
    <s v="…"/>
    <n v="2.5"/>
    <m/>
  </r>
  <r>
    <n v="39"/>
    <m/>
    <x v="1"/>
    <s v="BSU2"/>
    <s v="Bautechnik"/>
    <s v="FBBAU"/>
    <x v="120"/>
    <s v="…"/>
    <n v="2.5"/>
    <m/>
  </r>
  <r>
    <n v="40"/>
    <m/>
    <x v="1"/>
    <s v="BSU2"/>
    <s v="Bautechnik"/>
    <s v="FBBAU"/>
    <x v="70"/>
    <s v="…"/>
    <n v="0.83333333333333326"/>
    <m/>
  </r>
  <r>
    <n v="41"/>
    <m/>
    <x v="1"/>
    <s v="BSU2"/>
    <s v="Politik"/>
    <s v="WBL"/>
    <x v="77"/>
    <s v="…"/>
    <n v="0.83333333333333326"/>
    <m/>
  </r>
  <r>
    <n v="42"/>
    <m/>
    <x v="1"/>
    <s v="BSU2"/>
    <s v="Politik"/>
    <s v="PKG"/>
    <x v="30"/>
    <s v="…"/>
    <n v="0.83333333333333326"/>
    <m/>
  </r>
  <r>
    <n v="44"/>
    <m/>
    <x v="1"/>
    <s v="BSM1"/>
    <s v="Bautechnik"/>
    <s v="FBBAU"/>
    <x v="51"/>
    <s v="DE5"/>
    <n v="2.1666666666666665"/>
    <m/>
  </r>
  <r>
    <n v="45"/>
    <m/>
    <x v="1"/>
    <s v="BSM1"/>
    <s v="Sport"/>
    <s v="SPG"/>
    <x v="113"/>
    <s v="GE2"/>
    <n v="0.3611111111111111"/>
    <m/>
  </r>
  <r>
    <n v="46"/>
    <m/>
    <x v="1"/>
    <s v="BSM1"/>
    <s v="Bautechnik"/>
    <s v="FBBAU"/>
    <x v="64"/>
    <s v="DE5"/>
    <n v="1.4444444444444444"/>
    <m/>
  </r>
  <r>
    <n v="47"/>
    <m/>
    <x v="1"/>
    <s v="BSM1"/>
    <s v="Deutsch"/>
    <s v="DKO"/>
    <x v="77"/>
    <s v="DE5"/>
    <n v="0.72222222222222221"/>
    <m/>
  </r>
  <r>
    <n v="48"/>
    <m/>
    <x v="1"/>
    <s v="BSM1"/>
    <s v="Religion"/>
    <s v="ERE"/>
    <x v="68"/>
    <s v="DE5"/>
    <n v="0.72222222222222221"/>
    <m/>
  </r>
  <r>
    <n v="49"/>
    <m/>
    <x v="1"/>
    <s v="BSM1"/>
    <s v="Bautechnik"/>
    <s v="FBBAU"/>
    <x v="120"/>
    <s v="DE5"/>
    <n v="2.1666666666666665"/>
    <m/>
  </r>
  <r>
    <n v="50"/>
    <m/>
    <x v="1"/>
    <s v="BSM1"/>
    <s v="Bautechnik"/>
    <s v="FBBAU"/>
    <x v="121"/>
    <s v="DE5"/>
    <n v="2.1666666666666665"/>
    <m/>
  </r>
  <r>
    <n v="51"/>
    <m/>
    <x v="1"/>
    <s v="BSM1"/>
    <s v="Bautechnik"/>
    <s v="FBBAU"/>
    <x v="70"/>
    <s v="DE5"/>
    <n v="0.72222222222222221"/>
    <m/>
  </r>
  <r>
    <n v="52"/>
    <m/>
    <x v="1"/>
    <s v="BSM1"/>
    <s v="Politik"/>
    <s v="WBL"/>
    <x v="77"/>
    <s v="DE5"/>
    <n v="0.72222222222222221"/>
    <m/>
  </r>
  <r>
    <n v="53"/>
    <m/>
    <x v="1"/>
    <s v="BSM1"/>
    <s v="Politik"/>
    <s v="PKG"/>
    <x v="30"/>
    <s v="DE5"/>
    <n v="0.72222222222222221"/>
    <m/>
  </r>
  <r>
    <n v="55"/>
    <m/>
    <x v="1"/>
    <s v="BSM2"/>
    <s v="Bautechnik"/>
    <s v="FBBAU"/>
    <x v="51"/>
    <s v="…"/>
    <n v="2.1666666666666665"/>
    <m/>
  </r>
  <r>
    <n v="56"/>
    <m/>
    <x v="1"/>
    <s v="BSM2"/>
    <s v="Sport"/>
    <s v="SPG"/>
    <x v="113"/>
    <s v="GE2"/>
    <n v="0.3611111111111111"/>
    <m/>
  </r>
  <r>
    <n v="57"/>
    <m/>
    <x v="1"/>
    <s v="BSM2"/>
    <s v="Bautechnik"/>
    <s v="FBBAU"/>
    <x v="64"/>
    <s v="…"/>
    <n v="1.4444444444444444"/>
    <m/>
  </r>
  <r>
    <n v="58"/>
    <m/>
    <x v="1"/>
    <s v="BSM2"/>
    <s v="Deutsch"/>
    <s v="DKO"/>
    <x v="77"/>
    <s v="…"/>
    <n v="0.72222222222222221"/>
    <m/>
  </r>
  <r>
    <n v="59"/>
    <m/>
    <x v="1"/>
    <s v="BSM2"/>
    <s v="Religion"/>
    <s v="ERE"/>
    <x v="68"/>
    <s v="…"/>
    <n v="0.72222222222222221"/>
    <m/>
  </r>
  <r>
    <n v="60"/>
    <m/>
    <x v="1"/>
    <s v="BSM2"/>
    <s v="Bautechnik"/>
    <s v="FBBAU"/>
    <x v="120"/>
    <s v="DE5"/>
    <n v="2.1666666666666665"/>
    <m/>
  </r>
  <r>
    <n v="61"/>
    <m/>
    <x v="1"/>
    <s v="BSM2"/>
    <s v="Bautechnik"/>
    <s v="FBBAU"/>
    <x v="121"/>
    <s v="…"/>
    <n v="2.1666666666666665"/>
    <m/>
  </r>
  <r>
    <n v="62"/>
    <m/>
    <x v="1"/>
    <s v="BSM2"/>
    <s v="Bautechnik"/>
    <s v="FBBAU"/>
    <x v="70"/>
    <s v="…"/>
    <n v="0.72222222222222221"/>
    <m/>
  </r>
  <r>
    <n v="63"/>
    <m/>
    <x v="1"/>
    <s v="BSM2"/>
    <s v="Politik"/>
    <s v="WBL"/>
    <x v="77"/>
    <s v="…"/>
    <n v="0.72222222222222221"/>
    <m/>
  </r>
  <r>
    <n v="64"/>
    <m/>
    <x v="1"/>
    <s v="BSM2"/>
    <s v="Politik"/>
    <s v="PKG"/>
    <x v="30"/>
    <s v="…"/>
    <n v="0.72222222222222221"/>
    <m/>
  </r>
  <r>
    <n v="66"/>
    <m/>
    <x v="1"/>
    <s v="BSO1"/>
    <s v="Bautechnik"/>
    <s v="FBBAU"/>
    <x v="51"/>
    <s v="DE5"/>
    <n v="0.66666666666666663"/>
    <n v="2"/>
  </r>
  <r>
    <n v="67"/>
    <m/>
    <x v="1"/>
    <s v="BSO1"/>
    <s v="Bautechnik"/>
    <s v="FBBAU"/>
    <x v="51"/>
    <s v="DE5"/>
    <n v="1.3333333333333333"/>
    <m/>
  </r>
  <r>
    <n v="68"/>
    <m/>
    <x v="1"/>
    <s v="BSO1"/>
    <s v="Sport"/>
    <s v="SPG"/>
    <x v="113"/>
    <s v="GE2"/>
    <n v="0.66666666666666663"/>
    <m/>
  </r>
  <r>
    <n v="69"/>
    <m/>
    <x v="1"/>
    <s v="BSO1"/>
    <s v="Bautechnik"/>
    <s v="FBBAU"/>
    <x v="64"/>
    <s v="DK1"/>
    <n v="0.66666666666666663"/>
    <n v="2"/>
  </r>
  <r>
    <n v="70"/>
    <m/>
    <x v="1"/>
    <s v="BSO1"/>
    <s v="Bautechnik"/>
    <s v="FBBAU"/>
    <x v="64"/>
    <s v="DE5"/>
    <n v="1.3333333333333333"/>
    <m/>
  </r>
  <r>
    <n v="71"/>
    <m/>
    <x v="1"/>
    <s v="BSO1"/>
    <s v="Bautechnik"/>
    <s v="FBBAU"/>
    <x v="64"/>
    <s v="DK1"/>
    <n v="0.66666666666666663"/>
    <n v="2"/>
  </r>
  <r>
    <n v="72"/>
    <m/>
    <x v="1"/>
    <s v="BSO1"/>
    <s v="Deutsch"/>
    <s v="DKO"/>
    <x v="77"/>
    <s v="DE5"/>
    <n v="0.66666666666666663"/>
    <m/>
  </r>
  <r>
    <n v="73"/>
    <m/>
    <x v="1"/>
    <s v="BSO1"/>
    <s v="Religion"/>
    <s v="ERE"/>
    <x v="68"/>
    <s v="DE5"/>
    <n v="0.66666666666666663"/>
    <m/>
  </r>
  <r>
    <n v="74"/>
    <m/>
    <x v="1"/>
    <s v="BSO1"/>
    <s v="Bautechnik"/>
    <s v="FBBAU"/>
    <x v="121"/>
    <s v="DE5"/>
    <n v="0.66666666666666663"/>
    <n v="2"/>
  </r>
  <r>
    <n v="75"/>
    <m/>
    <x v="1"/>
    <s v="BSO1"/>
    <s v="Bautechnik"/>
    <s v="FBBAU"/>
    <x v="121"/>
    <s v="DE5"/>
    <n v="1.3333333333333333"/>
    <m/>
  </r>
  <r>
    <n v="76"/>
    <m/>
    <x v="1"/>
    <s v="BSO1"/>
    <s v="Bautechnik"/>
    <s v="FBBAU"/>
    <x v="120"/>
    <s v="DE5"/>
    <n v="1.3333333333333333"/>
    <m/>
  </r>
  <r>
    <n v="77"/>
    <m/>
    <x v="1"/>
    <s v="BSO1"/>
    <s v="Bautechnik"/>
    <s v="FBBAU"/>
    <x v="120"/>
    <s v="DE5"/>
    <n v="0.66666666666666663"/>
    <n v="2"/>
  </r>
  <r>
    <n v="78"/>
    <m/>
    <x v="1"/>
    <s v="BSO1"/>
    <s v="Bautechnik"/>
    <s v="FBBAU"/>
    <x v="70"/>
    <s v="DK1"/>
    <n v="0.66666666666666663"/>
    <n v="2"/>
  </r>
  <r>
    <n v="79"/>
    <m/>
    <x v="1"/>
    <s v="BSO1"/>
    <s v="Politik"/>
    <s v="WBL"/>
    <x v="77"/>
    <s v="DE5"/>
    <n v="0.66666666666666663"/>
    <m/>
  </r>
  <r>
    <n v="80"/>
    <m/>
    <x v="1"/>
    <s v="BSO1"/>
    <s v="Politik"/>
    <s v="PKG"/>
    <x v="30"/>
    <s v="DE5"/>
    <n v="0.66666666666666663"/>
    <m/>
  </r>
  <r>
    <n v="83"/>
    <m/>
    <x v="1"/>
    <s v="BZM"/>
    <s v="Englisch"/>
    <s v="E"/>
    <x v="75"/>
    <s v="DE1"/>
    <n v="1"/>
    <m/>
  </r>
  <r>
    <n v="84"/>
    <m/>
    <x v="1"/>
    <s v="BZM"/>
    <s v="Politik"/>
    <s v="PKG"/>
    <x v="5"/>
    <s v="DE1"/>
    <n v="1"/>
    <m/>
  </r>
  <r>
    <n v="85"/>
    <m/>
    <x v="1"/>
    <s v="BZM"/>
    <s v="Politik"/>
    <s v="WBL"/>
    <x v="5"/>
    <s v="DE1"/>
    <n v="1"/>
    <m/>
  </r>
  <r>
    <n v="86"/>
    <m/>
    <x v="1"/>
    <s v="BZM"/>
    <s v="Bautechnik"/>
    <s v="FBBAU"/>
    <x v="99"/>
    <s v="DE1"/>
    <n v="4"/>
    <m/>
  </r>
  <r>
    <n v="87"/>
    <m/>
    <x v="1"/>
    <s v="BZM"/>
    <s v="Bautechnik"/>
    <s v="FBBAU"/>
    <x v="7"/>
    <s v="DE1"/>
    <n v="2"/>
    <m/>
  </r>
  <r>
    <n v="88"/>
    <m/>
    <x v="1"/>
    <s v="BZM"/>
    <s v="Deutsch"/>
    <s v="DKO"/>
    <x v="22"/>
    <s v="DE1"/>
    <n v="1"/>
    <m/>
  </r>
  <r>
    <n v="89"/>
    <m/>
    <x v="1"/>
    <s v="BZM"/>
    <s v="Sport"/>
    <s v="SPG"/>
    <x v="8"/>
    <s v="FE1"/>
    <n v="1"/>
    <m/>
  </r>
  <r>
    <n v="90"/>
    <m/>
    <x v="1"/>
    <s v="BZM"/>
    <s v="Religion"/>
    <s v="KRE"/>
    <x v="63"/>
    <s v="DE1"/>
    <n v="1"/>
    <m/>
  </r>
  <r>
    <n v="92"/>
    <m/>
    <x v="1"/>
    <s v="BZO"/>
    <s v="Bautechnik"/>
    <s v="FBBAU"/>
    <x v="121"/>
    <s v="DE1"/>
    <n v="2"/>
    <n v="2"/>
  </r>
  <r>
    <n v="93"/>
    <m/>
    <x v="1"/>
    <s v="BZO"/>
    <s v="Bautechnik"/>
    <s v="FBBAU"/>
    <x v="22"/>
    <s v="DE1"/>
    <n v="2"/>
    <n v="2"/>
  </r>
  <r>
    <n v="94"/>
    <m/>
    <x v="1"/>
    <s v="BZO"/>
    <s v="Bautechnik"/>
    <s v="FBBAU"/>
    <x v="121"/>
    <s v="DE1"/>
    <n v="2"/>
    <m/>
  </r>
  <r>
    <n v="95"/>
    <m/>
    <x v="1"/>
    <s v="BZO"/>
    <s v="Bautechnik"/>
    <s v="FBBAU"/>
    <x v="22"/>
    <s v="DE1"/>
    <n v="2"/>
    <m/>
  </r>
  <r>
    <n v="96"/>
    <m/>
    <x v="1"/>
    <s v="BZO"/>
    <s v="Politik"/>
    <s v="PKG"/>
    <x v="5"/>
    <s v="DE1"/>
    <n v="1"/>
    <m/>
  </r>
  <r>
    <n v="97"/>
    <m/>
    <x v="1"/>
    <s v="BZO"/>
    <s v="Politik"/>
    <s v="WBL"/>
    <x v="5"/>
    <s v="DE1"/>
    <n v="1"/>
    <m/>
  </r>
  <r>
    <n v="98"/>
    <m/>
    <x v="1"/>
    <s v="BZO"/>
    <s v="Bautechnik"/>
    <s v="FBBAU"/>
    <x v="121"/>
    <s v="DE1"/>
    <n v="4"/>
    <n v="2"/>
  </r>
  <r>
    <n v="99"/>
    <m/>
    <x v="1"/>
    <s v="BZO"/>
    <s v="Bautechnik"/>
    <s v="FBBAU"/>
    <x v="5"/>
    <s v="DE1"/>
    <n v="4"/>
    <n v="2"/>
  </r>
  <r>
    <n v="101"/>
    <m/>
    <x v="1"/>
    <s v="BZU"/>
    <s v="Bautechnik"/>
    <s v="FBBAU"/>
    <x v="7"/>
    <s v="DE1"/>
    <n v="4"/>
    <m/>
  </r>
  <r>
    <n v="102"/>
    <m/>
    <x v="1"/>
    <s v="BZU"/>
    <s v="Bautechnik"/>
    <s v="FBBAU"/>
    <x v="99"/>
    <s v="DE1"/>
    <n v="2"/>
    <m/>
  </r>
  <r>
    <n v="103"/>
    <m/>
    <x v="1"/>
    <s v="BZU"/>
    <s v="Deutsch"/>
    <s v="DKO"/>
    <x v="22"/>
    <s v="DE1"/>
    <n v="1"/>
    <m/>
  </r>
  <r>
    <n v="104"/>
    <m/>
    <x v="1"/>
    <s v="BZU"/>
    <s v="Politik"/>
    <s v="PKG"/>
    <x v="5"/>
    <s v="DE1"/>
    <n v="1"/>
    <m/>
  </r>
  <r>
    <n v="105"/>
    <m/>
    <x v="1"/>
    <s v="BZU"/>
    <s v="Politik"/>
    <s v="WBL"/>
    <x v="5"/>
    <s v="DE1"/>
    <n v="1"/>
    <m/>
  </r>
  <r>
    <n v="106"/>
    <m/>
    <x v="1"/>
    <s v="BZU"/>
    <s v="Religion"/>
    <s v="KRE"/>
    <x v="63"/>
    <s v="DE1"/>
    <n v="1"/>
    <m/>
  </r>
  <r>
    <n v="107"/>
    <m/>
    <x v="1"/>
    <s v="BZU"/>
    <s v="Sport"/>
    <s v="SPG"/>
    <x v="8"/>
    <s v="GE1"/>
    <n v="1"/>
    <m/>
  </r>
  <r>
    <n v="110"/>
    <m/>
    <x v="1"/>
    <s v="HTUMO1"/>
    <s v="Holztechnik"/>
    <s v="FBHOLZ"/>
    <x v="5"/>
    <s v="DE4"/>
    <n v="4"/>
    <m/>
  </r>
  <r>
    <n v="111"/>
    <m/>
    <x v="1"/>
    <s v="HTUMO1"/>
    <s v="Praxis Holztechnik"/>
    <s v="FBHOLZ"/>
    <x v="122"/>
    <s v="EE1"/>
    <n v="4"/>
    <n v="2"/>
  </r>
  <r>
    <n v="112"/>
    <m/>
    <x v="1"/>
    <s v="HTUMO1"/>
    <s v="Englisch"/>
    <s v="E"/>
    <x v="48"/>
    <s v="DE4"/>
    <n v="2"/>
    <m/>
  </r>
  <r>
    <n v="113"/>
    <m/>
    <x v="1"/>
    <s v="HTUMO1"/>
    <s v="Holztechnik"/>
    <s v="FBHOLZ"/>
    <x v="64"/>
    <s v="DE4"/>
    <n v="2"/>
    <m/>
  </r>
  <r>
    <n v="114"/>
    <m/>
    <x v="1"/>
    <s v="HTUMO1"/>
    <s v="Informationstechnik"/>
    <s v="DV"/>
    <x v="64"/>
    <s v="D12"/>
    <n v="4"/>
    <m/>
  </r>
  <r>
    <n v="115"/>
    <m/>
    <x v="1"/>
    <s v="HTUMO1"/>
    <s v="Holztechnik"/>
    <s v="FBHOLZ"/>
    <x v="99"/>
    <s v="DE4"/>
    <n v="8"/>
    <m/>
  </r>
  <r>
    <n v="116"/>
    <m/>
    <x v="1"/>
    <s v="HTUMO1"/>
    <s v="Holztechnik"/>
    <s v="FBHOLZ"/>
    <x v="99"/>
    <s v="D12"/>
    <n v="4"/>
    <n v="2"/>
  </r>
  <r>
    <n v="117"/>
    <m/>
    <x v="1"/>
    <s v="HTUMO1"/>
    <s v="Politik"/>
    <s v="WBL"/>
    <x v="97"/>
    <s v="DE4"/>
    <n v="2"/>
    <m/>
  </r>
  <r>
    <n v="118"/>
    <m/>
    <x v="1"/>
    <s v="HTUMO1"/>
    <s v="Politik"/>
    <s v="PKG"/>
    <x v="97"/>
    <s v="DE4"/>
    <n v="2"/>
    <m/>
  </r>
  <r>
    <n v="119"/>
    <m/>
    <x v="1"/>
    <s v="HTUMO1"/>
    <s v="Sport"/>
    <s v="SPG"/>
    <x v="8"/>
    <s v="DE4"/>
    <n v="2"/>
    <m/>
  </r>
  <r>
    <n v="120"/>
    <m/>
    <x v="1"/>
    <s v="HTUMO1"/>
    <s v="Deutsch"/>
    <s v="DKO"/>
    <x v="48"/>
    <s v="DE4"/>
    <n v="2"/>
    <m/>
  </r>
  <r>
    <n v="121"/>
    <m/>
    <x v="1"/>
    <s v="HTUMO1"/>
    <s v="Religion"/>
    <s v="KRE"/>
    <x v="30"/>
    <s v="DE4"/>
    <n v="2"/>
    <m/>
  </r>
  <r>
    <n v="124"/>
    <m/>
    <x v="1"/>
    <s v="MAM1"/>
    <s v="Bautechnik"/>
    <s v="FBMAL"/>
    <x v="49"/>
    <s v="D15"/>
    <n v="2"/>
    <m/>
  </r>
  <r>
    <n v="125"/>
    <m/>
    <x v="1"/>
    <s v="MAM1"/>
    <s v="Bautechnik"/>
    <s v="FBMAL"/>
    <x v="4"/>
    <s v="D15"/>
    <n v="2"/>
    <n v="2"/>
  </r>
  <r>
    <n v="126"/>
    <m/>
    <x v="1"/>
    <s v="MAM1"/>
    <s v="Bautechnik"/>
    <s v="FBMAL"/>
    <x v="4"/>
    <s v="D14"/>
    <n v="1"/>
    <m/>
  </r>
  <r>
    <n v="127"/>
    <m/>
    <x v="1"/>
    <s v="MAM1"/>
    <s v="Bautechnik"/>
    <s v="FBMAL"/>
    <x v="80"/>
    <s v="D15"/>
    <n v="2"/>
    <m/>
  </r>
  <r>
    <n v="128"/>
    <m/>
    <x v="1"/>
    <s v="MAM1"/>
    <s v="Bautechnik"/>
    <s v="FBMAL"/>
    <x v="80"/>
    <s v="D15"/>
    <n v="2"/>
    <n v="2"/>
  </r>
  <r>
    <n v="129"/>
    <m/>
    <x v="1"/>
    <s v="MAM1"/>
    <s v="Politik"/>
    <s v="PKG"/>
    <x v="60"/>
    <s v="D15"/>
    <n v="1"/>
    <m/>
  </r>
  <r>
    <n v="130"/>
    <m/>
    <x v="1"/>
    <s v="MAM1"/>
    <s v="Politik"/>
    <s v="WBL"/>
    <x v="60"/>
    <s v="D15"/>
    <n v="1"/>
    <m/>
  </r>
  <r>
    <n v="131"/>
    <m/>
    <x v="1"/>
    <s v="MAM1"/>
    <s v="Sport"/>
    <s v="SPG"/>
    <x v="109"/>
    <s v="D15"/>
    <n v="1"/>
    <m/>
  </r>
  <r>
    <n v="132"/>
    <m/>
    <x v="1"/>
    <s v="MAM1"/>
    <s v="Deutsch"/>
    <s v="DKO"/>
    <x v="77"/>
    <s v="D15"/>
    <n v="1"/>
    <m/>
  </r>
  <r>
    <n v="133"/>
    <m/>
    <x v="1"/>
    <s v="MAM1"/>
    <s v="Religion"/>
    <s v="KRE"/>
    <x v="30"/>
    <s v="D15"/>
    <n v="1"/>
    <m/>
  </r>
  <r>
    <n v="135"/>
    <m/>
    <x v="1"/>
    <s v="MAO1"/>
    <s v="Bautechnik"/>
    <s v="FBMAL"/>
    <x v="80"/>
    <s v="D15"/>
    <n v="2"/>
    <m/>
  </r>
  <r>
    <n v="136"/>
    <m/>
    <x v="1"/>
    <s v="MAO1"/>
    <s v="Bautechnik"/>
    <s v="FBMAL"/>
    <x v="4"/>
    <s v="D15"/>
    <n v="2"/>
    <m/>
  </r>
  <r>
    <n v="137"/>
    <m/>
    <x v="1"/>
    <s v="MAO1"/>
    <s v="Bautechnik"/>
    <s v="FBMAL"/>
    <x v="49"/>
    <s v="D14"/>
    <n v="2"/>
    <m/>
  </r>
  <r>
    <n v="138"/>
    <m/>
    <x v="1"/>
    <s v="MAO1"/>
    <s v="Politik"/>
    <s v="WBL"/>
    <x v="4"/>
    <s v="D15"/>
    <n v="1"/>
    <m/>
  </r>
  <r>
    <n v="139"/>
    <m/>
    <x v="1"/>
    <s v="MAO1"/>
    <s v="Politik"/>
    <s v="PKG"/>
    <x v="4"/>
    <s v="D15"/>
    <n v="1"/>
    <m/>
  </r>
  <r>
    <n v="141"/>
    <m/>
    <x v="1"/>
    <s v="MAU1"/>
    <s v="Bautechnik"/>
    <s v="FBMAL"/>
    <x v="49"/>
    <s v="D14"/>
    <n v="2"/>
    <n v="2"/>
  </r>
  <r>
    <n v="142"/>
    <m/>
    <x v="1"/>
    <s v="MAU1"/>
    <s v="Bautechnik"/>
    <s v="FBMAL"/>
    <x v="80"/>
    <s v="D15"/>
    <n v="2"/>
    <m/>
  </r>
  <r>
    <n v="143"/>
    <m/>
    <x v="1"/>
    <s v="MAU1"/>
    <s v="Bautechnik"/>
    <s v="FBMAL"/>
    <x v="80"/>
    <s v="D14"/>
    <n v="2"/>
    <m/>
  </r>
  <r>
    <n v="144"/>
    <m/>
    <x v="1"/>
    <s v="MAU1"/>
    <s v="Bautechnik"/>
    <s v="FBMAL"/>
    <x v="4"/>
    <s v="D15"/>
    <n v="2"/>
    <n v="2"/>
  </r>
  <r>
    <n v="145"/>
    <m/>
    <x v="1"/>
    <s v="MAU1"/>
    <s v="Bautechnik"/>
    <s v="WBL"/>
    <x v="49"/>
    <s v="D15"/>
    <n v="1"/>
    <m/>
  </r>
  <r>
    <n v="146"/>
    <m/>
    <x v="1"/>
    <s v="MAU1"/>
    <s v="Bautechnik"/>
    <s v="PKG"/>
    <x v="49"/>
    <s v="D15"/>
    <n v="1"/>
    <m/>
  </r>
  <r>
    <n v="147"/>
    <m/>
    <x v="1"/>
    <s v="MAU1"/>
    <s v="Bautechnik"/>
    <s v="FBMAL"/>
    <x v="4"/>
    <s v="D14"/>
    <n v="1"/>
    <m/>
  </r>
  <r>
    <n v="148"/>
    <m/>
    <x v="1"/>
    <s v="MAU1"/>
    <s v="Deutsch"/>
    <s v="DKO"/>
    <x v="77"/>
    <s v="D15"/>
    <n v="1"/>
    <m/>
  </r>
  <r>
    <n v="149"/>
    <m/>
    <x v="1"/>
    <s v="MAU1"/>
    <s v="Religion"/>
    <s v="KRE"/>
    <x v="30"/>
    <s v="D15"/>
    <n v="1"/>
    <m/>
  </r>
  <r>
    <n v="150"/>
    <m/>
    <x v="1"/>
    <s v="MAU1"/>
    <s v="Sport"/>
    <s v="SPG"/>
    <x v="109"/>
    <s v="D15"/>
    <n v="1"/>
    <m/>
  </r>
  <r>
    <n v="153"/>
    <m/>
    <x v="1"/>
    <s v="MBA1"/>
    <s v="Metalltechnik"/>
    <s v="FBMET"/>
    <x v="55"/>
    <s v="D14"/>
    <n v="2"/>
    <m/>
  </r>
  <r>
    <n v="154"/>
    <m/>
    <x v="1"/>
    <s v="MBA1"/>
    <s v="Metalltechnik"/>
    <s v="FBMET"/>
    <x v="19"/>
    <s v="D14"/>
    <n v="1"/>
    <m/>
  </r>
  <r>
    <n v="155"/>
    <m/>
    <x v="1"/>
    <s v="MBA1"/>
    <s v="Politik"/>
    <s v="PKG"/>
    <x v="65"/>
    <s v="D14"/>
    <n v="0.5"/>
    <m/>
  </r>
  <r>
    <n v="156"/>
    <m/>
    <x v="1"/>
    <s v="MBA1"/>
    <s v="Politik"/>
    <s v="WBL"/>
    <x v="65"/>
    <s v="D14"/>
    <n v="0.5"/>
    <m/>
  </r>
  <r>
    <n v="158"/>
    <m/>
    <x v="1"/>
    <s v="MBA2"/>
    <s v="Metalltechnik"/>
    <s v="FBMET"/>
    <x v="55"/>
    <s v="D14"/>
    <n v="2"/>
    <m/>
  </r>
  <r>
    <n v="159"/>
    <m/>
    <x v="1"/>
    <s v="MBA2"/>
    <s v="Metalltechnik"/>
    <s v="FBMET"/>
    <x v="19"/>
    <s v="D14"/>
    <n v="1"/>
    <m/>
  </r>
  <r>
    <n v="160"/>
    <m/>
    <x v="1"/>
    <s v="MBA2"/>
    <s v="Politik"/>
    <s v="PKG"/>
    <x v="77"/>
    <s v="D14"/>
    <n v="0.5"/>
    <m/>
  </r>
  <r>
    <n v="161"/>
    <m/>
    <x v="1"/>
    <s v="MBA2"/>
    <s v="Politik"/>
    <s v="WBL"/>
    <x v="77"/>
    <s v="D14"/>
    <n v="0.5"/>
    <m/>
  </r>
  <r>
    <n v="163"/>
    <m/>
    <x v="1"/>
    <s v="MBM1"/>
    <s v="Englisch"/>
    <s v="E"/>
    <x v="83"/>
    <s v="D16"/>
    <n v="2"/>
    <m/>
  </r>
  <r>
    <n v="164"/>
    <m/>
    <x v="1"/>
    <s v="MBM1"/>
    <s v="Metalltechnik"/>
    <s v="FBMET"/>
    <x v="19"/>
    <s v="D16"/>
    <n v="2"/>
    <m/>
  </r>
  <r>
    <n v="165"/>
    <m/>
    <x v="1"/>
    <s v="MBM1"/>
    <s v="Metalltechnik"/>
    <s v="FBMET"/>
    <x v="55"/>
    <s v="D16"/>
    <n v="2"/>
    <m/>
  </r>
  <r>
    <n v="166"/>
    <m/>
    <x v="1"/>
    <s v="MBM1"/>
    <s v="Metalltechnik"/>
    <s v="FBMET"/>
    <x v="27"/>
    <s v="D16"/>
    <n v="1"/>
    <m/>
  </r>
  <r>
    <n v="167"/>
    <m/>
    <x v="1"/>
    <s v="MBM1"/>
    <s v="Metalltechnik"/>
    <s v="FBMET"/>
    <x v="27"/>
    <s v="D16"/>
    <n v="2"/>
    <m/>
  </r>
  <r>
    <n v="168"/>
    <m/>
    <x v="1"/>
    <s v="MBM1"/>
    <s v="Politik"/>
    <s v="PKG"/>
    <x v="65"/>
    <s v="D16"/>
    <n v="1"/>
    <m/>
  </r>
  <r>
    <n v="169"/>
    <m/>
    <x v="1"/>
    <s v="MBM1"/>
    <s v="Politik"/>
    <s v="WBL"/>
    <x v="65"/>
    <s v="D16"/>
    <n v="2"/>
    <m/>
  </r>
  <r>
    <n v="170"/>
    <m/>
    <x v="1"/>
    <s v="MBM1"/>
    <s v="Sport"/>
    <s v="SPG"/>
    <x v="8"/>
    <s v="GE2"/>
    <n v="2"/>
    <m/>
  </r>
  <r>
    <n v="171"/>
    <m/>
    <x v="1"/>
    <s v="MBM1"/>
    <s v="Deutsch"/>
    <s v="DKO"/>
    <x v="17"/>
    <s v="D16"/>
    <n v="2"/>
    <m/>
  </r>
  <r>
    <n v="173"/>
    <m/>
    <x v="1"/>
    <s v="MBO1"/>
    <s v="Metalltechnik"/>
    <s v="FBMET"/>
    <x v="19"/>
    <s v="D16"/>
    <n v="2"/>
    <m/>
  </r>
  <r>
    <n v="174"/>
    <m/>
    <x v="1"/>
    <s v="MBO1"/>
    <s v="Metalltechnik"/>
    <s v="FBMET"/>
    <x v="27"/>
    <s v="D16"/>
    <n v="2"/>
    <m/>
  </r>
  <r>
    <n v="175"/>
    <m/>
    <x v="1"/>
    <s v="MBO1"/>
    <s v="Metalltechnik"/>
    <s v="FBMET"/>
    <x v="55"/>
    <s v="D16"/>
    <n v="2"/>
    <m/>
  </r>
  <r>
    <n v="176"/>
    <m/>
    <x v="1"/>
    <s v="MBO1"/>
    <s v="Politik"/>
    <s v="PKG"/>
    <x v="77"/>
    <s v="D16"/>
    <n v="1"/>
    <m/>
  </r>
  <r>
    <n v="177"/>
    <m/>
    <x v="1"/>
    <s v="MBO1"/>
    <s v="Politik"/>
    <s v="WBL"/>
    <x v="77"/>
    <s v="D16"/>
    <n v="1"/>
    <m/>
  </r>
  <r>
    <n v="179"/>
    <m/>
    <x v="1"/>
    <s v="MBU1"/>
    <s v="Metalltechnik"/>
    <s v="FBMET"/>
    <x v="27"/>
    <s v="D16"/>
    <n v="4"/>
    <m/>
  </r>
  <r>
    <n v="180"/>
    <m/>
    <x v="1"/>
    <s v="MBU1"/>
    <s v="Metalltechnik"/>
    <s v="FBMET"/>
    <x v="55"/>
    <s v="D16"/>
    <n v="2"/>
    <m/>
  </r>
  <r>
    <n v="181"/>
    <m/>
    <x v="1"/>
    <s v="MBU1"/>
    <s v="Metalltechnik"/>
    <s v="FBMET"/>
    <x v="19"/>
    <s v="D16"/>
    <n v="2"/>
    <m/>
  </r>
  <r>
    <n v="182"/>
    <m/>
    <x v="1"/>
    <s v="MBU1"/>
    <s v="Politik"/>
    <s v="PKG"/>
    <x v="77"/>
    <s v="D16"/>
    <n v="1"/>
    <m/>
  </r>
  <r>
    <n v="183"/>
    <m/>
    <x v="1"/>
    <s v="MBU1"/>
    <s v="Politik"/>
    <s v="WBL"/>
    <x v="77"/>
    <s v="D16"/>
    <n v="1"/>
    <m/>
  </r>
  <r>
    <n v="184"/>
    <m/>
    <x v="1"/>
    <s v="MBU1"/>
    <s v="Deutsch"/>
    <s v="DKO"/>
    <x v="77"/>
    <s v="D16"/>
    <n v="2"/>
    <m/>
  </r>
  <r>
    <n v="185"/>
    <m/>
    <x v="1"/>
    <s v="MBU1"/>
    <s v="Religion"/>
    <s v="KRE"/>
    <x v="109"/>
    <s v="D16"/>
    <n v="2"/>
    <m/>
  </r>
  <r>
    <n v="186"/>
    <m/>
    <x v="1"/>
    <s v="MBU1"/>
    <s v="Sport"/>
    <s v="SPG"/>
    <x v="109"/>
    <s v="FE2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2"/>
    <s v="ELA1"/>
    <s v="Elektrotechnik"/>
    <s v="FBELK"/>
    <x v="13"/>
    <s v="D24"/>
    <n v="2.5"/>
    <m/>
  </r>
  <r>
    <n v="5"/>
    <m/>
    <x v="2"/>
    <s v="ELA1"/>
    <s v="Elektrotechnik"/>
    <s v="FBELK"/>
    <x v="85"/>
    <s v="D24"/>
    <n v="2"/>
    <m/>
  </r>
  <r>
    <n v="6"/>
    <m/>
    <x v="2"/>
    <s v="ELA1"/>
    <s v="Elektrotechnik"/>
    <s v="FBELK"/>
    <x v="76"/>
    <s v="D24"/>
    <n v="2"/>
    <m/>
  </r>
  <r>
    <n v="7"/>
    <m/>
    <x v="2"/>
    <s v="ELA1"/>
    <s v="Politik"/>
    <s v="WBL"/>
    <x v="41"/>
    <s v="D24"/>
    <n v="0.5"/>
    <m/>
  </r>
  <r>
    <n v="10"/>
    <m/>
    <x v="2"/>
    <s v="ELA2"/>
    <s v="Elektrotechnik"/>
    <s v="FBELK"/>
    <x v="13"/>
    <s v="D24"/>
    <n v="2.5"/>
    <m/>
  </r>
  <r>
    <n v="11"/>
    <m/>
    <x v="2"/>
    <s v="ELA2"/>
    <s v="Elektrotechnik"/>
    <s v="FBELK"/>
    <x v="85"/>
    <s v="D24"/>
    <n v="2"/>
    <m/>
  </r>
  <r>
    <n v="12"/>
    <m/>
    <x v="2"/>
    <s v="ELA2"/>
    <s v="Elektrotechnik"/>
    <s v="FBELK"/>
    <x v="76"/>
    <s v="D24"/>
    <n v="2"/>
    <m/>
  </r>
  <r>
    <n v="13"/>
    <m/>
    <x v="2"/>
    <s v="ELA2"/>
    <s v="Politik"/>
    <s v="WBL"/>
    <x v="41"/>
    <s v="D24"/>
    <n v="0.5"/>
    <m/>
  </r>
  <r>
    <n v="16"/>
    <m/>
    <x v="2"/>
    <s v="ELUMO1"/>
    <s v="Deutsch"/>
    <s v="DKO"/>
    <x v="63"/>
    <s v="D26"/>
    <n v="2"/>
    <m/>
  </r>
  <r>
    <n v="17"/>
    <m/>
    <x v="2"/>
    <s v="ELUMO1"/>
    <s v="Informatik"/>
    <s v="DV"/>
    <x v="120"/>
    <s v="D26"/>
    <n v="1"/>
    <m/>
  </r>
  <r>
    <n v="18"/>
    <m/>
    <x v="2"/>
    <s v="ELUMO1"/>
    <s v="Englisch"/>
    <s v="E"/>
    <x v="15"/>
    <s v="D26"/>
    <n v="2"/>
    <m/>
  </r>
  <r>
    <n v="19"/>
    <m/>
    <x v="2"/>
    <s v="ELUMO1"/>
    <s v="Elektrotechnik"/>
    <s v="FBELK"/>
    <x v="93"/>
    <s v="D26"/>
    <n v="2"/>
    <m/>
  </r>
  <r>
    <n v="20"/>
    <m/>
    <x v="2"/>
    <s v="ELUMO1"/>
    <s v="Elektrotechnik"/>
    <s v="FBELK"/>
    <x v="3"/>
    <s v="D26"/>
    <n v="1"/>
    <m/>
  </r>
  <r>
    <n v="21"/>
    <m/>
    <x v="2"/>
    <s v="ELUMO1"/>
    <s v="Elektrotechnik"/>
    <s v="FBELK"/>
    <x v="3"/>
    <s v="D26"/>
    <n v="3"/>
    <m/>
  </r>
  <r>
    <n v="22"/>
    <m/>
    <x v="2"/>
    <s v="ELUMO1"/>
    <s v="Elektrotechnik"/>
    <s v="FBELK"/>
    <x v="11"/>
    <s v="D26"/>
    <n v="4"/>
    <m/>
  </r>
  <r>
    <n v="23"/>
    <m/>
    <x v="2"/>
    <s v="ELUMO1"/>
    <s v="Elektrotechnik"/>
    <s v="FBELK"/>
    <x v="13"/>
    <s v="D26"/>
    <n v="2"/>
    <m/>
  </r>
  <r>
    <n v="24"/>
    <m/>
    <x v="2"/>
    <s v="ELUMO1"/>
    <s v="Elektrotechnik"/>
    <s v="FBELK"/>
    <x v="13"/>
    <s v="D26"/>
    <n v="2"/>
    <m/>
  </r>
  <r>
    <n v="25"/>
    <m/>
    <x v="2"/>
    <s v="ELUMO1"/>
    <s v="Elektrotechnik"/>
    <s v="FBELK"/>
    <x v="38"/>
    <s v="D26"/>
    <n v="3"/>
    <m/>
  </r>
  <r>
    <n v="26"/>
    <m/>
    <x v="2"/>
    <s v="ELUMO1"/>
    <s v="Elektrotechnik"/>
    <s v="FBELK"/>
    <x v="76"/>
    <s v="D26"/>
    <n v="3"/>
    <m/>
  </r>
  <r>
    <n v="27"/>
    <m/>
    <x v="2"/>
    <s v="ELUMO1"/>
    <s v="Automatisierungstechnik"/>
    <s v="FBELK"/>
    <x v="85"/>
    <s v="D26"/>
    <n v="4"/>
    <m/>
  </r>
  <r>
    <n v="28"/>
    <m/>
    <x v="2"/>
    <s v="ELUMO1"/>
    <s v="Religion"/>
    <s v="KRE"/>
    <x v="63"/>
    <s v="D26"/>
    <n v="2"/>
    <m/>
  </r>
  <r>
    <n v="29"/>
    <m/>
    <x v="2"/>
    <s v="ELUMO1"/>
    <s v="Politik"/>
    <s v="PKG"/>
    <x v="41"/>
    <s v="D26"/>
    <n v="2"/>
    <m/>
  </r>
  <r>
    <n v="30"/>
    <m/>
    <x v="2"/>
    <s v="ELUMO1"/>
    <s v="Sport"/>
    <s v="SPG"/>
    <x v="53"/>
    <s v="D26"/>
    <n v="2"/>
    <m/>
  </r>
  <r>
    <n v="31"/>
    <m/>
    <x v="2"/>
    <s v="ELUMO1"/>
    <s v="Politik"/>
    <s v="WBL"/>
    <x v="41"/>
    <s v="D26"/>
    <n v="2"/>
    <m/>
  </r>
  <r>
    <n v="34"/>
    <m/>
    <x v="2"/>
    <s v="ELUMO2"/>
    <s v="Deutsch"/>
    <s v="DKO"/>
    <x v="63"/>
    <s v="D25"/>
    <n v="2"/>
    <m/>
  </r>
  <r>
    <n v="35"/>
    <m/>
    <x v="2"/>
    <s v="ELUMO2"/>
    <s v="Informatik"/>
    <s v="DV"/>
    <x v="120"/>
    <s v="D25"/>
    <n v="1"/>
    <m/>
  </r>
  <r>
    <n v="36"/>
    <m/>
    <x v="2"/>
    <s v="ELUMO2"/>
    <s v="Englisch"/>
    <s v="E"/>
    <x v="15"/>
    <s v="D25"/>
    <n v="2"/>
    <m/>
  </r>
  <r>
    <n v="37"/>
    <m/>
    <x v="2"/>
    <s v="ELUMO2"/>
    <s v="Elektrotechnik"/>
    <s v="FBELK"/>
    <x v="93"/>
    <s v="D25"/>
    <n v="2"/>
    <m/>
  </r>
  <r>
    <n v="38"/>
    <m/>
    <x v="2"/>
    <s v="ELUMO2"/>
    <s v="Elektrotechnik"/>
    <s v="FBELK"/>
    <x v="3"/>
    <s v="D25"/>
    <n v="1"/>
    <m/>
  </r>
  <r>
    <n v="39"/>
    <m/>
    <x v="2"/>
    <s v="ELUMO2"/>
    <s v="Elektrotechnik"/>
    <s v="FBELK"/>
    <x v="3"/>
    <s v="D25"/>
    <n v="3"/>
    <m/>
  </r>
  <r>
    <n v="40"/>
    <m/>
    <x v="2"/>
    <s v="ELUMO2"/>
    <s v="Elektrotechnik"/>
    <s v="FBELK"/>
    <x v="11"/>
    <s v="D25"/>
    <n v="4"/>
    <m/>
  </r>
  <r>
    <n v="41"/>
    <m/>
    <x v="2"/>
    <s v="ELUMO2"/>
    <s v="Elektrotechnik"/>
    <s v="FBELK"/>
    <x v="13"/>
    <s v="D25"/>
    <n v="2"/>
    <m/>
  </r>
  <r>
    <n v="42"/>
    <m/>
    <x v="2"/>
    <s v="ELUMO2"/>
    <s v="Elektrotechnik"/>
    <s v="FBELK"/>
    <x v="13"/>
    <s v="D25"/>
    <n v="2"/>
    <m/>
  </r>
  <r>
    <n v="43"/>
    <m/>
    <x v="2"/>
    <s v="ELUMO2"/>
    <s v="Elektrotechnik"/>
    <s v="FBELK"/>
    <x v="38"/>
    <s v="D25"/>
    <n v="3"/>
    <m/>
  </r>
  <r>
    <n v="44"/>
    <m/>
    <x v="2"/>
    <s v="ELUMO2"/>
    <s v="Elektrotechnik"/>
    <s v="FBELK"/>
    <x v="76"/>
    <s v="D25"/>
    <n v="3"/>
    <m/>
  </r>
  <r>
    <n v="45"/>
    <m/>
    <x v="2"/>
    <s v="ELUMO2"/>
    <s v="Automatisierungstechnik"/>
    <s v="FBELK"/>
    <x v="85"/>
    <s v="D25"/>
    <n v="4"/>
    <m/>
  </r>
  <r>
    <n v="46"/>
    <m/>
    <x v="2"/>
    <s v="ELUMO2"/>
    <s v="Religion"/>
    <s v="KRE"/>
    <x v="63"/>
    <s v="D25"/>
    <n v="2"/>
    <m/>
  </r>
  <r>
    <n v="47"/>
    <m/>
    <x v="2"/>
    <s v="ELUMO2"/>
    <s v="Politik"/>
    <s v="PKG"/>
    <x v="41"/>
    <s v="D25"/>
    <n v="2"/>
    <m/>
  </r>
  <r>
    <n v="48"/>
    <m/>
    <x v="2"/>
    <s v="ELUMO2"/>
    <s v="Sport"/>
    <s v="SPG"/>
    <x v="53"/>
    <m/>
    <n v="2"/>
    <m/>
  </r>
  <r>
    <n v="49"/>
    <m/>
    <x v="2"/>
    <s v="ELUMO2"/>
    <s v="Politik"/>
    <s v="WBL"/>
    <x v="41"/>
    <s v="D25"/>
    <n v="2"/>
    <m/>
  </r>
  <r>
    <n v="54"/>
    <m/>
    <x v="2"/>
    <s v="FTE1"/>
    <s v="Elektrotechnik"/>
    <s v="EES"/>
    <x v="13"/>
    <s v="D26"/>
    <n v="2"/>
    <m/>
  </r>
  <r>
    <n v="55"/>
    <m/>
    <x v="2"/>
    <s v="FTE1"/>
    <s v="Politik"/>
    <s v="BW"/>
    <x v="41"/>
    <s v="D26"/>
    <n v="1"/>
    <m/>
  </r>
  <r>
    <n v="56"/>
    <m/>
    <x v="2"/>
    <s v="FTE1"/>
    <s v="Informationstechnik"/>
    <s v="ITA"/>
    <x v="71"/>
    <s v="D26"/>
    <n v="1"/>
    <m/>
  </r>
  <r>
    <n v="57"/>
    <m/>
    <x v="2"/>
    <s v="FTE1"/>
    <s v="Automatisierungstechnik"/>
    <s v="AUT"/>
    <x v="76"/>
    <s v="D26"/>
    <n v="1.5"/>
    <m/>
  </r>
  <r>
    <n v="58"/>
    <m/>
    <x v="2"/>
    <s v="FTE1"/>
    <s v="Englisch"/>
    <s v="E"/>
    <x v="83"/>
    <s v="D26"/>
    <n v="1"/>
    <m/>
  </r>
  <r>
    <n v="60"/>
    <m/>
    <x v="2"/>
    <s v="FTE2"/>
    <s v="Elektrotechnik"/>
    <s v="EES"/>
    <x v="13"/>
    <s v="D26"/>
    <n v="2"/>
    <m/>
  </r>
  <r>
    <n v="61"/>
    <m/>
    <x v="2"/>
    <s v="FTE2"/>
    <s v="Politik"/>
    <s v="PKG"/>
    <x v="41"/>
    <s v="D26"/>
    <n v="1"/>
    <m/>
  </r>
  <r>
    <n v="62"/>
    <m/>
    <x v="2"/>
    <s v="FTE2"/>
    <s v="Informationstechnik"/>
    <s v="ITA"/>
    <x v="71"/>
    <s v="D26"/>
    <n v="1"/>
    <m/>
  </r>
  <r>
    <n v="63"/>
    <m/>
    <x v="2"/>
    <s v="FTE2"/>
    <s v="Automatisierungstechnik"/>
    <s v="AUT"/>
    <x v="76"/>
    <s v="D26"/>
    <n v="1.5"/>
    <m/>
  </r>
  <r>
    <n v="64"/>
    <m/>
    <x v="2"/>
    <s v="FTE2"/>
    <s v="Deutsch"/>
    <s v="DKO"/>
    <x v="83"/>
    <s v="D26"/>
    <n v="1"/>
    <m/>
  </r>
  <r>
    <n v="66"/>
    <m/>
    <x v="2"/>
    <s v="FTE3"/>
    <s v="Automatisierungstechnik"/>
    <s v="AUT"/>
    <x v="6"/>
    <s v="D25"/>
    <n v="1"/>
    <m/>
  </r>
  <r>
    <n v="67"/>
    <m/>
    <x v="2"/>
    <s v="FTE3"/>
    <s v="Politik"/>
    <s v="BWL"/>
    <x v="41"/>
    <s v="D25"/>
    <n v="1"/>
    <m/>
  </r>
  <r>
    <n v="68"/>
    <m/>
    <x v="2"/>
    <s v="FTE3"/>
    <s v="Informationstechnik"/>
    <s v="ITA"/>
    <x v="71"/>
    <s v="D25"/>
    <n v="1"/>
    <m/>
  </r>
  <r>
    <n v="69"/>
    <m/>
    <x v="2"/>
    <s v="FTE3"/>
    <s v="Mathematik"/>
    <s v="M"/>
    <x v="71"/>
    <s v="D25"/>
    <n v="0.5"/>
    <m/>
  </r>
  <r>
    <n v="70"/>
    <m/>
    <x v="2"/>
    <s v="FTE3"/>
    <m/>
    <s v="SLP"/>
    <x v="76"/>
    <s v="D25"/>
    <n v="0.5"/>
    <m/>
  </r>
  <r>
    <n v="71"/>
    <m/>
    <x v="2"/>
    <s v="FTE3"/>
    <s v="Automatisierungstechnik"/>
    <s v="AUT"/>
    <x v="76"/>
    <s v="D25"/>
    <n v="1"/>
    <m/>
  </r>
  <r>
    <n v="72"/>
    <m/>
    <x v="2"/>
    <s v="FTE3"/>
    <s v="Deutsch"/>
    <s v="DKO"/>
    <x v="83"/>
    <s v="D25"/>
    <n v="1"/>
    <m/>
  </r>
  <r>
    <n v="73"/>
    <m/>
    <x v="2"/>
    <s v="FTE3"/>
    <s v="Elektrotechnik"/>
    <s v="EES"/>
    <x v="85"/>
    <s v="D25"/>
    <n v="1"/>
    <m/>
  </r>
  <r>
    <n v="75"/>
    <m/>
    <x v="2"/>
    <s v="FTE4"/>
    <s v="Automatisierungstechnik"/>
    <s v="AUT"/>
    <x v="6"/>
    <s v="D25"/>
    <n v="1"/>
    <m/>
  </r>
  <r>
    <n v="76"/>
    <m/>
    <x v="2"/>
    <s v="FTE4"/>
    <s v="Wirtschaftswissenschaften"/>
    <s v="BM"/>
    <x v="41"/>
    <s v="D25"/>
    <n v="1"/>
    <m/>
  </r>
  <r>
    <n v="77"/>
    <m/>
    <x v="2"/>
    <s v="FTE4"/>
    <s v="Informationstechnik"/>
    <s v="ITA"/>
    <x v="71"/>
    <s v="D25"/>
    <n v="1"/>
    <m/>
  </r>
  <r>
    <n v="78"/>
    <m/>
    <x v="2"/>
    <s v="FTE4"/>
    <s v="Mathematik"/>
    <s v="M"/>
    <x v="71"/>
    <s v="D25"/>
    <n v="0.5"/>
    <m/>
  </r>
  <r>
    <n v="79"/>
    <m/>
    <x v="2"/>
    <s v="FTE4"/>
    <s v="Automatisierungstechnik"/>
    <s v="AUT"/>
    <x v="76"/>
    <s v="D25"/>
    <n v="1"/>
    <m/>
  </r>
  <r>
    <n v="80"/>
    <m/>
    <x v="2"/>
    <s v="FTE4"/>
    <s v="Elektrotechnik"/>
    <s v="SLP"/>
    <x v="76"/>
    <s v="D25"/>
    <n v="0.5"/>
    <m/>
  </r>
  <r>
    <n v="81"/>
    <m/>
    <x v="2"/>
    <s v="FTE4"/>
    <s v="Deutsch"/>
    <s v="DKO"/>
    <x v="83"/>
    <s v="D25"/>
    <n v="1"/>
    <m/>
  </r>
  <r>
    <n v="82"/>
    <m/>
    <x v="2"/>
    <s v="FTE4"/>
    <s v="Elektrotechnik"/>
    <s v="EES"/>
    <x v="85"/>
    <s v="D25"/>
    <n v="1"/>
    <m/>
  </r>
  <r>
    <n v="87"/>
    <m/>
    <x v="2"/>
    <s v="ITU1"/>
    <s v="Informationstechnik"/>
    <s v="FBINF"/>
    <x v="3"/>
    <s v="CE2"/>
    <n v="2"/>
    <m/>
  </r>
  <r>
    <n v="88"/>
    <m/>
    <x v="2"/>
    <s v="ITU1"/>
    <s v="Informationstechnik"/>
    <s v="FBINF"/>
    <x v="6"/>
    <s v="CE2"/>
    <n v="2"/>
    <m/>
  </r>
  <r>
    <n v="89"/>
    <m/>
    <x v="2"/>
    <s v="ITU1"/>
    <s v="Informationstechnik"/>
    <s v="FBINF"/>
    <x v="6"/>
    <s v="CE2"/>
    <n v="2"/>
    <m/>
  </r>
  <r>
    <n v="90"/>
    <m/>
    <x v="2"/>
    <s v="ITU1"/>
    <s v="Politik"/>
    <s v="WGP"/>
    <x v="41"/>
    <s v="CE2"/>
    <n v="2"/>
    <m/>
  </r>
  <r>
    <n v="91"/>
    <m/>
    <x v="2"/>
    <s v="ITU1"/>
    <s v="Politik"/>
    <s v="PKG"/>
    <x v="41"/>
    <s v="CE2"/>
    <n v="1"/>
    <m/>
  </r>
  <r>
    <n v="92"/>
    <m/>
    <x v="2"/>
    <s v="ITU1"/>
    <s v="Deutsch"/>
    <s v="DKO"/>
    <x v="63"/>
    <s v="CE2"/>
    <n v="1"/>
    <m/>
  </r>
  <r>
    <n v="93"/>
    <m/>
    <x v="2"/>
    <s v="ITU1"/>
    <s v="Englisch"/>
    <s v="E"/>
    <x v="83"/>
    <s v="CE2"/>
    <n v="1"/>
    <m/>
  </r>
  <r>
    <n v="96"/>
    <m/>
    <x v="2"/>
    <s v="ITU2"/>
    <s v="Informationstechnik"/>
    <s v="FBINF"/>
    <x v="91"/>
    <s v="CE2"/>
    <n v="2"/>
    <m/>
  </r>
  <r>
    <n v="97"/>
    <m/>
    <x v="2"/>
    <s v="ITU2"/>
    <s v="Informationstechnik"/>
    <s v="FBINF"/>
    <x v="6"/>
    <s v="CE2"/>
    <n v="2"/>
    <m/>
  </r>
  <r>
    <n v="98"/>
    <m/>
    <x v="2"/>
    <s v="ITU2"/>
    <s v="Informationstechnik"/>
    <s v="FBINF"/>
    <x v="91"/>
    <s v="CE2"/>
    <n v="2"/>
    <m/>
  </r>
  <r>
    <n v="99"/>
    <m/>
    <x v="2"/>
    <s v="ITU2"/>
    <s v="Politik"/>
    <s v="WGP"/>
    <x v="101"/>
    <s v="CE2"/>
    <n v="2"/>
    <m/>
  </r>
  <r>
    <n v="100"/>
    <m/>
    <x v="2"/>
    <s v="ITU2"/>
    <s v="Politik"/>
    <s v="PKG"/>
    <x v="101"/>
    <s v="CE2"/>
    <n v="1"/>
    <m/>
  </r>
  <r>
    <n v="101"/>
    <m/>
    <x v="2"/>
    <s v="ITU2"/>
    <s v="Englisch"/>
    <s v="E"/>
    <x v="83"/>
    <s v="CE2"/>
    <n v="1"/>
    <m/>
  </r>
  <r>
    <n v="102"/>
    <m/>
    <x v="2"/>
    <s v="ITU2"/>
    <s v="Deutsch"/>
    <s v="DKO"/>
    <x v="63"/>
    <s v="CE2"/>
    <n v="1"/>
    <m/>
  </r>
  <r>
    <n v="105"/>
    <m/>
    <x v="2"/>
    <s v="ITM1"/>
    <s v="Sport"/>
    <s v="SPG"/>
    <x v="2"/>
    <s v="CE2"/>
    <n v="2"/>
    <m/>
  </r>
  <r>
    <n v="106"/>
    <m/>
    <x v="2"/>
    <s v="ITM1"/>
    <s v="Informationstechnik"/>
    <s v="FBINF"/>
    <x v="6"/>
    <s v="CE2"/>
    <n v="2"/>
    <m/>
  </r>
  <r>
    <n v="107"/>
    <m/>
    <x v="2"/>
    <s v="ITM1"/>
    <s v="Informationstechnik"/>
    <s v="FBINF"/>
    <x v="6"/>
    <s v="CE2"/>
    <n v="2"/>
    <m/>
  </r>
  <r>
    <n v="108"/>
    <m/>
    <x v="2"/>
    <s v="ITM1"/>
    <s v="Informationstechnik"/>
    <s v="FBINF"/>
    <x v="6"/>
    <s v="CE2"/>
    <n v="2"/>
    <m/>
  </r>
  <r>
    <n v="109"/>
    <m/>
    <x v="2"/>
    <s v="ITM1"/>
    <s v="Informationstechnik"/>
    <s v="FBINF"/>
    <x v="6"/>
    <s v="CE2"/>
    <n v="2"/>
    <m/>
  </r>
  <r>
    <n v="110"/>
    <m/>
    <x v="2"/>
    <s v="ITM1"/>
    <s v="Englisch"/>
    <s v="E"/>
    <x v="15"/>
    <s v="CE2"/>
    <n v="2"/>
    <m/>
  </r>
  <r>
    <n v="111"/>
    <m/>
    <x v="2"/>
    <s v="ITM1"/>
    <s v="Politik"/>
    <s v="WGP"/>
    <x v="41"/>
    <s v="CE2"/>
    <n v="2"/>
    <m/>
  </r>
  <r>
    <n v="112"/>
    <m/>
    <x v="2"/>
    <s v="ITM1"/>
    <s v="Religion"/>
    <s v="KRE"/>
    <x v="120"/>
    <s v="CE2"/>
    <n v="2"/>
    <m/>
  </r>
  <r>
    <n v="115"/>
    <m/>
    <x v="2"/>
    <s v="ITM2"/>
    <s v="Informationstechnik"/>
    <s v="FBINF"/>
    <x v="6"/>
    <s v="CE2"/>
    <n v="2"/>
    <m/>
  </r>
  <r>
    <n v="116"/>
    <m/>
    <x v="2"/>
    <s v="ITM2"/>
    <s v="Sport"/>
    <s v="SPG"/>
    <x v="32"/>
    <s v="CE2"/>
    <n v="2"/>
    <m/>
  </r>
  <r>
    <n v="117"/>
    <m/>
    <x v="2"/>
    <s v="ITM2"/>
    <s v="Informationstechnik"/>
    <s v="FBINF"/>
    <x v="42"/>
    <m/>
    <n v="4"/>
    <m/>
  </r>
  <r>
    <n v="118"/>
    <m/>
    <x v="2"/>
    <s v="ITM2"/>
    <s v="Religion"/>
    <s v="KRE"/>
    <x v="91"/>
    <s v="CE2"/>
    <n v="2"/>
    <m/>
  </r>
  <r>
    <n v="119"/>
    <m/>
    <x v="2"/>
    <s v="ITM2"/>
    <s v="Informationstechnik"/>
    <s v="FBINF"/>
    <x v="91"/>
    <s v="CE2"/>
    <n v="2"/>
    <m/>
  </r>
  <r>
    <n v="120"/>
    <m/>
    <x v="2"/>
    <s v="ITM2"/>
    <s v="Politik"/>
    <s v="WGP"/>
    <x v="101"/>
    <s v="CE2"/>
    <n v="2"/>
    <m/>
  </r>
  <r>
    <n v="121"/>
    <m/>
    <x v="2"/>
    <s v="ITM2"/>
    <s v="Englisch"/>
    <s v="E"/>
    <x v="107"/>
    <s v="CE2"/>
    <n v="2"/>
    <m/>
  </r>
  <r>
    <n v="124"/>
    <m/>
    <x v="2"/>
    <s v="ITO1"/>
    <s v="Informationstechnik"/>
    <s v="FBINF"/>
    <x v="6"/>
    <m/>
    <n v="4"/>
    <m/>
  </r>
  <r>
    <n v="125"/>
    <m/>
    <x v="2"/>
    <s v="ITO1"/>
    <s v="Politik"/>
    <s v="WGP"/>
    <x v="41"/>
    <s v="CE2"/>
    <n v="2"/>
    <m/>
  </r>
  <r>
    <n v="126"/>
    <m/>
    <x v="2"/>
    <s v="ITO1"/>
    <s v="Politik"/>
    <s v="PKG"/>
    <x v="41"/>
    <s v="CE2"/>
    <n v="1"/>
    <m/>
  </r>
  <r>
    <n v="127"/>
    <m/>
    <x v="2"/>
    <s v="ITO1"/>
    <s v="Deutsch"/>
    <s v="DKO"/>
    <x v="63"/>
    <s v="CE2"/>
    <n v="1"/>
    <m/>
  </r>
  <r>
    <n v="128"/>
    <m/>
    <x v="2"/>
    <s v="ITO1"/>
    <s v="Englisch"/>
    <s v="E"/>
    <x v="107"/>
    <s v="CE2"/>
    <n v="1"/>
    <m/>
  </r>
  <r>
    <n v="131"/>
    <m/>
    <x v="2"/>
    <s v="ITO2"/>
    <s v="Politik"/>
    <s v="WGP"/>
    <x v="101"/>
    <s v="CE2"/>
    <n v="2"/>
    <m/>
  </r>
  <r>
    <n v="132"/>
    <m/>
    <x v="2"/>
    <s v="ITO2"/>
    <s v="Informationstechnik"/>
    <s v="FBINF"/>
    <x v="42"/>
    <s v="CE2"/>
    <n v="4"/>
    <m/>
  </r>
  <r>
    <n v="133"/>
    <m/>
    <x v="2"/>
    <s v="ITO2"/>
    <s v="Englisch"/>
    <s v="E"/>
    <x v="107"/>
    <s v="CE2"/>
    <n v="1"/>
    <m/>
  </r>
  <r>
    <n v="134"/>
    <m/>
    <x v="2"/>
    <s v="ITO2"/>
    <s v="Deutsch"/>
    <s v="DKO"/>
    <x v="63"/>
    <s v="CE2"/>
    <n v="1"/>
    <m/>
  </r>
  <r>
    <n v="135"/>
    <m/>
    <x v="2"/>
    <s v="ITO2"/>
    <s v="Informationstechnik"/>
    <s v="AWE"/>
    <x v="91"/>
    <s v="CE2"/>
    <n v="2"/>
    <m/>
  </r>
  <r>
    <n v="136"/>
    <m/>
    <x v="2"/>
    <s v="ITO2"/>
    <s v="Politik"/>
    <s v="PKG"/>
    <x v="101"/>
    <s v="CE2"/>
    <n v="1"/>
    <m/>
  </r>
  <r>
    <n v="141"/>
    <m/>
    <x v="2"/>
    <s v="MECU"/>
    <s v="Deutsch"/>
    <s v="AO"/>
    <x v="63"/>
    <s v="D27"/>
    <n v="1"/>
    <m/>
  </r>
  <r>
    <n v="142"/>
    <m/>
    <x v="2"/>
    <s v="MECU"/>
    <s v="Deutsch"/>
    <s v="DKO"/>
    <x v="63"/>
    <s v="D27"/>
    <n v="1"/>
    <m/>
  </r>
  <r>
    <n v="143"/>
    <m/>
    <x v="2"/>
    <s v="MECU"/>
    <s v="Englisch"/>
    <s v="E"/>
    <x v="88"/>
    <s v="D27"/>
    <n v="2"/>
    <m/>
  </r>
  <r>
    <n v="144"/>
    <m/>
    <x v="2"/>
    <s v="MECU"/>
    <s v="Elektrotechnik"/>
    <s v="FBMECH"/>
    <x v="13"/>
    <s v="D27"/>
    <n v="2"/>
    <m/>
  </r>
  <r>
    <n v="145"/>
    <m/>
    <x v="2"/>
    <s v="MECU"/>
    <s v="Metalltechnik"/>
    <s v="FBMECH"/>
    <x v="19"/>
    <s v="D27"/>
    <n v="4"/>
    <m/>
  </r>
  <r>
    <n v="146"/>
    <m/>
    <x v="2"/>
    <s v="MECU"/>
    <s v="Automatisierungstechnik"/>
    <s v="FBMECH"/>
    <x v="76"/>
    <s v="D27"/>
    <n v="2"/>
    <m/>
  </r>
  <r>
    <n v="147"/>
    <m/>
    <x v="2"/>
    <s v="MECU"/>
    <s v="Politik"/>
    <s v="PKG"/>
    <x v="120"/>
    <s v="D27"/>
    <n v="1"/>
    <m/>
  </r>
  <r>
    <n v="148"/>
    <m/>
    <x v="2"/>
    <s v="MECU"/>
    <s v="Sport"/>
    <s v="SPG"/>
    <x v="53"/>
    <s v="D27"/>
    <n v="2"/>
    <m/>
  </r>
  <r>
    <n v="149"/>
    <m/>
    <x v="2"/>
    <s v="MECU"/>
    <s v="Politik"/>
    <s v="WBL"/>
    <x v="120"/>
    <s v="D27"/>
    <n v="1"/>
    <m/>
  </r>
  <r>
    <n v="151"/>
    <m/>
    <x v="2"/>
    <s v="MECM"/>
    <s v="Arbeitsorganisation"/>
    <s v="AO"/>
    <x v="83"/>
    <s v="D27"/>
    <n v="1"/>
    <m/>
  </r>
  <r>
    <n v="152"/>
    <m/>
    <x v="2"/>
    <s v="MECM"/>
    <s v="Deutsch"/>
    <s v="DKO"/>
    <x v="83"/>
    <s v="D27"/>
    <n v="1"/>
    <m/>
  </r>
  <r>
    <n v="153"/>
    <m/>
    <x v="2"/>
    <s v="MECM"/>
    <s v="Englisch"/>
    <s v="E"/>
    <x v="15"/>
    <s v="D27"/>
    <n v="2"/>
    <m/>
  </r>
  <r>
    <n v="154"/>
    <m/>
    <x v="2"/>
    <s v="MECM"/>
    <s v="Elektrotechnik"/>
    <s v="FBMECH"/>
    <x v="13"/>
    <s v="D27"/>
    <n v="2"/>
    <m/>
  </r>
  <r>
    <n v="155"/>
    <m/>
    <x v="2"/>
    <s v="MECM"/>
    <s v="Metalltechnik"/>
    <s v="FBMECH"/>
    <x v="19"/>
    <s v="D27"/>
    <n v="2"/>
    <m/>
  </r>
  <r>
    <n v="156"/>
    <m/>
    <x v="2"/>
    <s v="MECM"/>
    <s v="Automatisierungstechnik"/>
    <s v="FBMECH"/>
    <x v="38"/>
    <s v="D27"/>
    <n v="2"/>
    <m/>
  </r>
  <r>
    <n v="157"/>
    <m/>
    <x v="2"/>
    <s v="MECM"/>
    <s v="Metalltechnik"/>
    <s v="FBMECH"/>
    <x v="76"/>
    <s v="D27"/>
    <n v="2"/>
    <m/>
  </r>
  <r>
    <n v="158"/>
    <m/>
    <x v="2"/>
    <s v="MECM"/>
    <s v="Religion"/>
    <s v="KRE"/>
    <x v="63"/>
    <s v="D27"/>
    <n v="2"/>
    <m/>
  </r>
  <r>
    <n v="159"/>
    <m/>
    <x v="2"/>
    <s v="MECM"/>
    <s v="Politik"/>
    <s v="PKG"/>
    <x v="106"/>
    <s v="D27"/>
    <n v="1"/>
    <m/>
  </r>
  <r>
    <n v="160"/>
    <m/>
    <x v="2"/>
    <s v="MECM"/>
    <s v="Politik"/>
    <s v="WBL"/>
    <x v="106"/>
    <s v="D27"/>
    <n v="1"/>
    <m/>
  </r>
  <r>
    <n v="163"/>
    <m/>
    <x v="2"/>
    <s v="MECO"/>
    <s v="Elektrotechnik"/>
    <s v="FBMECH"/>
    <x v="13"/>
    <s v="D27"/>
    <n v="2"/>
    <m/>
  </r>
  <r>
    <n v="164"/>
    <m/>
    <x v="2"/>
    <s v="MECO"/>
    <s v="Metalltechnik"/>
    <s v="FBMECH"/>
    <x v="19"/>
    <m/>
    <n v="2"/>
    <m/>
  </r>
  <r>
    <n v="165"/>
    <m/>
    <x v="2"/>
    <s v="MECO"/>
    <s v="Metalltechnik"/>
    <s v="FBMECH"/>
    <x v="76"/>
    <s v="D27"/>
    <n v="2"/>
    <m/>
  </r>
  <r>
    <n v="166"/>
    <m/>
    <x v="2"/>
    <s v="MECO"/>
    <s v="Politik"/>
    <s v="PKG"/>
    <x v="106"/>
    <s v="D27"/>
    <n v="1"/>
    <m/>
  </r>
  <r>
    <n v="167"/>
    <m/>
    <x v="2"/>
    <s v="MECO"/>
    <s v="Politik"/>
    <s v="WBL"/>
    <x v="106"/>
    <s v="D27"/>
    <n v="1"/>
    <m/>
  </r>
  <r>
    <n v="169"/>
    <m/>
    <x v="2"/>
    <s v="MECA"/>
    <s v="Metalltechnik"/>
    <s v="FBMECH"/>
    <x v="19"/>
    <s v="D24"/>
    <n v="1"/>
    <m/>
  </r>
  <r>
    <n v="170"/>
    <m/>
    <x v="2"/>
    <s v="MECA"/>
    <s v="Metalltechnik"/>
    <s v="FBMECH"/>
    <x v="76"/>
    <s v="D24"/>
    <n v="1"/>
    <m/>
  </r>
  <r>
    <n v="171"/>
    <m/>
    <x v="2"/>
    <s v="MECA"/>
    <s v="Metalltechnik"/>
    <s v="FBMECH"/>
    <x v="76"/>
    <s v="D24"/>
    <n v="1"/>
    <m/>
  </r>
  <r>
    <n v="172"/>
    <m/>
    <x v="2"/>
    <s v="MECA"/>
    <s v="Politik"/>
    <s v="PKG"/>
    <x v="106"/>
    <s v="D24"/>
    <n v="0.5"/>
    <m/>
  </r>
  <r>
    <n v="173"/>
    <m/>
    <x v="2"/>
    <s v="MECA"/>
    <s v="Politik"/>
    <s v="WBL"/>
    <x v="106"/>
    <s v="D24"/>
    <n v="0.5"/>
    <m/>
  </r>
  <r>
    <n v="178"/>
    <m/>
    <x v="2"/>
    <s v="DUMMY"/>
    <s v="Metalltechnik"/>
    <s v="FBMECH"/>
    <x v="31"/>
    <s v="D27"/>
    <n v="0"/>
    <m/>
  </r>
  <r>
    <n v="179"/>
    <m/>
    <x v="2"/>
    <s v="DUMMY"/>
    <s v="Metalltechnik"/>
    <s v="FBMECH"/>
    <x v="82"/>
    <s v="D27"/>
    <n v="0"/>
    <m/>
  </r>
  <r>
    <n v="180"/>
    <m/>
    <x v="2"/>
    <s v="DUMMY"/>
    <s v="Metalltechnik"/>
    <s v="FBMECH"/>
    <x v="81"/>
    <s v="D27"/>
    <n v="0"/>
    <m/>
  </r>
  <r>
    <n v="181"/>
    <m/>
    <x v="2"/>
    <s v="DUMMY"/>
    <s v="Metalltechnik"/>
    <s v="FBMECH"/>
    <x v="30"/>
    <s v="D27"/>
    <n v="0"/>
    <m/>
  </r>
  <r>
    <n v="182"/>
    <m/>
    <x v="2"/>
    <s v="DUMMY"/>
    <s v="Metalltechnik"/>
    <s v="FBMECH"/>
    <x v="36"/>
    <s v="D27"/>
    <n v="0"/>
    <m/>
  </r>
  <r>
    <n v="183"/>
    <m/>
    <x v="2"/>
    <s v="DUMMY"/>
    <s v="Metalltechnik"/>
    <s v="FBMECH"/>
    <x v="56"/>
    <s v="D27"/>
    <n v="0"/>
    <m/>
  </r>
  <r>
    <n v="184"/>
    <m/>
    <x v="2"/>
    <s v="DUMMY"/>
    <s v="Metalltechnik"/>
    <s v="FBMECH"/>
    <x v="68"/>
    <s v="D27"/>
    <n v="0"/>
    <m/>
  </r>
  <r>
    <n v="185"/>
    <m/>
    <x v="2"/>
    <s v="DUMMY"/>
    <s v="Metalltechnik"/>
    <s v="FBMECH"/>
    <x v="20"/>
    <s v="D27"/>
    <n v="0"/>
    <m/>
  </r>
  <r>
    <n v="186"/>
    <m/>
    <x v="2"/>
    <s v="DUMMY"/>
    <s v="Metalltechnik"/>
    <s v="FBMECH"/>
    <x v="79"/>
    <s v="D27"/>
    <n v="0"/>
    <m/>
  </r>
  <r>
    <n v="187"/>
    <m/>
    <x v="2"/>
    <s v="DUMMY"/>
    <s v="Metalltechnik"/>
    <s v="FBMECH"/>
    <x v="60"/>
    <s v="D27"/>
    <n v="0"/>
    <m/>
  </r>
  <r>
    <n v="188"/>
    <m/>
    <x v="2"/>
    <s v="DUMMY"/>
    <s v="Metalltechnik"/>
    <s v="FBMECH"/>
    <x v="90"/>
    <s v="D27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3"/>
    <s v="JB21"/>
    <s v="Bautechnik"/>
    <s v="FB"/>
    <x v="80"/>
    <s v="J13"/>
    <n v="2"/>
    <m/>
  </r>
  <r>
    <n v="3"/>
    <m/>
    <x v="3"/>
    <s v="JB21"/>
    <s v="Bautechnik"/>
    <s v="FB"/>
    <x v="51"/>
    <s v="J13"/>
    <n v="3"/>
    <m/>
  </r>
  <r>
    <n v="4"/>
    <m/>
    <x v="3"/>
    <s v="JB21"/>
    <s v="Politik"/>
    <s v="PKG"/>
    <x v="51"/>
    <s v="J13"/>
    <n v="1"/>
    <m/>
  </r>
  <r>
    <n v="5"/>
    <m/>
    <x v="3"/>
    <s v="JB21"/>
    <s v="Wirtschaftslehre"/>
    <s v="WBL"/>
    <x v="51"/>
    <s v="J13"/>
    <n v="1"/>
    <m/>
  </r>
  <r>
    <n v="6"/>
    <m/>
    <x v="3"/>
    <s v="JB21"/>
    <s v="Bautechnik"/>
    <s v="FB"/>
    <x v="80"/>
    <s v="J13"/>
    <n v="3"/>
    <m/>
  </r>
  <r>
    <n v="7"/>
    <m/>
    <x v="3"/>
    <s v="JB21"/>
    <s v="Sport"/>
    <s v="SPG"/>
    <x v="123"/>
    <m/>
    <n v="2"/>
    <m/>
  </r>
  <r>
    <n v="10"/>
    <m/>
    <x v="3"/>
    <s v="JB22"/>
    <s v="Bautechnik"/>
    <s v="FB"/>
    <x v="51"/>
    <s v="J13"/>
    <n v="3"/>
    <m/>
  </r>
  <r>
    <n v="11"/>
    <m/>
    <x v="3"/>
    <s v="JB22"/>
    <s v="Wirtschaftslehre"/>
    <s v="PKG"/>
    <x v="51"/>
    <s v="J13"/>
    <n v="1"/>
    <m/>
  </r>
  <r>
    <n v="12"/>
    <m/>
    <x v="3"/>
    <s v="JB22"/>
    <s v="Politik"/>
    <s v="WBL"/>
    <x v="51"/>
    <s v="J13"/>
    <n v="1"/>
    <m/>
  </r>
  <r>
    <n v="13"/>
    <m/>
    <x v="3"/>
    <s v="JB22"/>
    <s v="Bautechnik"/>
    <s v="FB"/>
    <x v="80"/>
    <s v="J13"/>
    <n v="0"/>
    <m/>
  </r>
  <r>
    <n v="14"/>
    <m/>
    <x v="3"/>
    <s v="JB22"/>
    <s v="Bautechnik"/>
    <s v="FB"/>
    <x v="80"/>
    <s v="J13"/>
    <n v="3"/>
    <m/>
  </r>
  <r>
    <n v="15"/>
    <m/>
    <x v="3"/>
    <s v="JB22"/>
    <s v="Sport"/>
    <s v="SPG"/>
    <x v="123"/>
    <m/>
    <n v="2"/>
    <m/>
  </r>
  <r>
    <n v="16"/>
    <m/>
    <x v="3"/>
    <s v="JB22"/>
    <s v="Deutsch"/>
    <s v="DKO"/>
    <x v="22"/>
    <s v="J13"/>
    <n v="2"/>
    <m/>
  </r>
  <r>
    <n v="18"/>
    <m/>
    <x v="3"/>
    <s v="JBF1"/>
    <s v="Deutsch"/>
    <s v="DKO"/>
    <x v="16"/>
    <s v="J08"/>
    <n v="3"/>
    <m/>
  </r>
  <r>
    <n v="19"/>
    <m/>
    <x v="3"/>
    <s v="JBF1"/>
    <s v="Berufsorientierung"/>
    <s v="BOR"/>
    <x v="16"/>
    <s v="J10"/>
    <n v="2"/>
    <m/>
  </r>
  <r>
    <n v="20"/>
    <m/>
    <x v="3"/>
    <s v="JBF1"/>
    <s v="Wirtschaftslehre"/>
    <s v="WBL"/>
    <x v="65"/>
    <s v="J10"/>
    <n v="2"/>
    <m/>
  </r>
  <r>
    <n v="21"/>
    <m/>
    <x v="3"/>
    <s v="JBF1"/>
    <s v="Praxis Elektrotechnik"/>
    <s v="FP"/>
    <x v="23"/>
    <s v="EW"/>
    <n v="6"/>
    <m/>
  </r>
  <r>
    <n v="22"/>
    <m/>
    <x v="3"/>
    <s v="JBF1"/>
    <s v="Praxis Elektrotechnik"/>
    <s v="FP"/>
    <x v="23"/>
    <s v="EW"/>
    <n v="2"/>
    <m/>
  </r>
  <r>
    <n v="23"/>
    <m/>
    <x v="3"/>
    <s v="JBF1"/>
    <s v="Theorie Elektrotechnik"/>
    <s v="THE"/>
    <x v="85"/>
    <s v="J08"/>
    <n v="2"/>
    <m/>
  </r>
  <r>
    <n v="24"/>
    <m/>
    <x v="3"/>
    <s v="JBF1"/>
    <s v="Praxis Metalltechnik"/>
    <s v="FP"/>
    <x v="46"/>
    <s v="MW"/>
    <n v="2"/>
    <m/>
  </r>
  <r>
    <n v="25"/>
    <m/>
    <x v="3"/>
    <s v="JBF1"/>
    <s v="Praxis Metalltechnik"/>
    <s v="FP"/>
    <x v="46"/>
    <s v="MW"/>
    <n v="7"/>
    <m/>
  </r>
  <r>
    <n v="26"/>
    <m/>
    <x v="3"/>
    <s v="JBF1"/>
    <s v="Politik"/>
    <s v="PKG"/>
    <x v="101"/>
    <s v="J11"/>
    <n v="2"/>
    <m/>
  </r>
  <r>
    <n v="27"/>
    <m/>
    <x v="3"/>
    <s v="JBF1"/>
    <s v="Mathematik"/>
    <s v="M"/>
    <x v="72"/>
    <s v="J08"/>
    <n v="2"/>
    <m/>
  </r>
  <r>
    <n v="28"/>
    <m/>
    <x v="3"/>
    <s v="JBF1"/>
    <s v="Englisch"/>
    <s v="E"/>
    <x v="48"/>
    <s v="J08"/>
    <n v="3"/>
    <m/>
  </r>
  <r>
    <n v="29"/>
    <m/>
    <x v="3"/>
    <s v="JBF1"/>
    <s v="Sport"/>
    <s v="SPG"/>
    <x v="123"/>
    <m/>
    <n v="2"/>
    <m/>
  </r>
  <r>
    <n v="32"/>
    <m/>
    <x v="3"/>
    <s v="JBO1"/>
    <s v="Politik"/>
    <s v="PKG"/>
    <x v="16"/>
    <s v="J11"/>
    <n v="2"/>
    <m/>
  </r>
  <r>
    <n v="33"/>
    <m/>
    <x v="3"/>
    <s v="JBO1"/>
    <s v="Mathematik"/>
    <s v="M"/>
    <x v="72"/>
    <s v="J16"/>
    <n v="2"/>
    <m/>
  </r>
  <r>
    <n v="35"/>
    <m/>
    <x v="3"/>
    <s v="JBO1"/>
    <s v="Wirtschaftslehre"/>
    <s v="WBL"/>
    <x v="101"/>
    <s v="J11"/>
    <n v="2"/>
    <m/>
  </r>
  <r>
    <n v="36"/>
    <m/>
    <x v="3"/>
    <s v="JBO1"/>
    <s v="Naturwissenschaft"/>
    <s v="NW"/>
    <x v="72"/>
    <s v="J11"/>
    <n v="2"/>
    <m/>
  </r>
  <r>
    <n v="37"/>
    <m/>
    <x v="3"/>
    <s v="JBO1"/>
    <s v="Mathematik"/>
    <s v="M"/>
    <x v="72"/>
    <s v="J11"/>
    <n v="2"/>
    <m/>
  </r>
  <r>
    <n v="38"/>
    <m/>
    <x v="3"/>
    <s v="JBO1"/>
    <s v="Englisch"/>
    <s v="E"/>
    <x v="48"/>
    <s v="J11"/>
    <n v="2"/>
    <m/>
  </r>
  <r>
    <n v="39"/>
    <m/>
    <x v="3"/>
    <s v="JBO1"/>
    <s v="Praxis Textiltechnik"/>
    <s v="FP"/>
    <x v="89"/>
    <s v="TW"/>
    <n v="14"/>
    <m/>
  </r>
  <r>
    <n v="40"/>
    <m/>
    <x v="3"/>
    <s v="JBO1"/>
    <s v="Textiltechnik"/>
    <s v="TE"/>
    <x v="47"/>
    <s v="J11"/>
    <n v="1"/>
    <m/>
  </r>
  <r>
    <n v="41"/>
    <m/>
    <x v="3"/>
    <s v="JBO1"/>
    <s v="Sport"/>
    <s v="SPG"/>
    <x v="123"/>
    <m/>
    <n v="2"/>
    <m/>
  </r>
  <r>
    <n v="42"/>
    <m/>
    <x v="3"/>
    <s v="JBO1"/>
    <s v="Deutsch"/>
    <s v="DKO"/>
    <x v="120"/>
    <m/>
    <n v="2"/>
    <m/>
  </r>
  <r>
    <n v="45"/>
    <m/>
    <x v="3"/>
    <s v="JBO2"/>
    <s v="Mathematik"/>
    <s v="M"/>
    <x v="4"/>
    <s v="J08"/>
    <n v="2"/>
    <m/>
  </r>
  <r>
    <n v="46"/>
    <m/>
    <x v="3"/>
    <s v="JBO2"/>
    <s v="Naturwissenschaft"/>
    <s v="NW"/>
    <x v="16"/>
    <s v="J08"/>
    <n v="2"/>
    <m/>
  </r>
  <r>
    <n v="47"/>
    <m/>
    <x v="3"/>
    <s v="JBO2"/>
    <s v="Bautechnik"/>
    <s v="TE"/>
    <x v="22"/>
    <s v="J08"/>
    <n v="1"/>
    <m/>
  </r>
  <r>
    <n v="48"/>
    <m/>
    <x v="3"/>
    <s v="JBO2"/>
    <s v="Bautechnik"/>
    <s v="TZ"/>
    <x v="22"/>
    <s v="J08"/>
    <n v="1"/>
    <m/>
  </r>
  <r>
    <n v="49"/>
    <m/>
    <x v="3"/>
    <s v="JBO2"/>
    <s v="Deutsch"/>
    <s v="DKO"/>
    <x v="47"/>
    <s v="J08"/>
    <n v="2"/>
    <m/>
  </r>
  <r>
    <n v="50"/>
    <m/>
    <x v="3"/>
    <s v="JBO2"/>
    <s v="Politik"/>
    <s v="PKG"/>
    <x v="101"/>
    <s v="J08"/>
    <n v="1"/>
    <m/>
  </r>
  <r>
    <n v="51"/>
    <m/>
    <x v="3"/>
    <s v="JBO2"/>
    <s v="Wirtschaftslehre"/>
    <s v="WBL"/>
    <x v="101"/>
    <s v="J08"/>
    <n v="2"/>
    <m/>
  </r>
  <r>
    <n v="52"/>
    <m/>
    <x v="3"/>
    <s v="JBO2"/>
    <s v="Praxis Gestaltung"/>
    <s v="FP"/>
    <x v="58"/>
    <s v="GW"/>
    <n v="17"/>
    <m/>
  </r>
  <r>
    <n v="53"/>
    <m/>
    <x v="3"/>
    <s v="JBO2"/>
    <s v="Englisch"/>
    <s v="E"/>
    <x v="48"/>
    <s v="J11"/>
    <n v="2"/>
    <m/>
  </r>
  <r>
    <n v="54"/>
    <m/>
    <x v="3"/>
    <s v="JBO2"/>
    <s v="Sport"/>
    <s v="SPG"/>
    <x v="123"/>
    <m/>
    <n v="2"/>
    <m/>
  </r>
  <r>
    <n v="55"/>
    <m/>
    <x v="3"/>
    <s v="JBO2"/>
    <s v="MPT"/>
    <s v="MPT"/>
    <x v="16"/>
    <s v="GW"/>
    <n v="2"/>
    <m/>
  </r>
  <r>
    <n v="57"/>
    <m/>
    <x v="3"/>
    <s v="JBOB"/>
    <s v="Bautechnik"/>
    <s v="FB"/>
    <x v="4"/>
    <s v="W1"/>
    <n v="3"/>
    <m/>
  </r>
  <r>
    <n v="58"/>
    <m/>
    <x v="3"/>
    <s v="JBOB"/>
    <s v="Bautechnik"/>
    <s v="FB"/>
    <x v="22"/>
    <s v="W1"/>
    <n v="3"/>
    <m/>
  </r>
  <r>
    <n v="59"/>
    <m/>
    <x v="3"/>
    <s v="JBOB"/>
    <s v="Bautechnik"/>
    <s v="FB"/>
    <x v="80"/>
    <s v="W1"/>
    <n v="2"/>
    <m/>
  </r>
  <r>
    <n v="60"/>
    <m/>
    <x v="3"/>
    <s v="JBOB"/>
    <s v="Politik"/>
    <s v="PKG"/>
    <x v="80"/>
    <s v="W1"/>
    <n v="1"/>
    <m/>
  </r>
  <r>
    <n v="61"/>
    <m/>
    <x v="3"/>
    <s v="JBOB"/>
    <s v="Wirtschaftslehre"/>
    <s v="WBL"/>
    <x v="80"/>
    <s v="W1"/>
    <n v="1"/>
    <m/>
  </r>
  <r>
    <n v="62"/>
    <m/>
    <x v="3"/>
    <s v="JBOB"/>
    <s v="Sport"/>
    <s v="SPG"/>
    <x v="123"/>
    <m/>
    <n v="2"/>
    <m/>
  </r>
  <r>
    <n v="63"/>
    <m/>
    <x v="3"/>
    <s v="JBOB"/>
    <s v="Farbtechnik"/>
    <s v="FB"/>
    <x v="80"/>
    <s v="W1"/>
    <n v="2"/>
    <m/>
  </r>
  <r>
    <n v="66"/>
    <m/>
    <x v="3"/>
    <s v="JEM1"/>
    <s v="Praxis Elektrotechnik"/>
    <s v="FP"/>
    <x v="23"/>
    <s v="EW"/>
    <n v="10"/>
    <m/>
  </r>
  <r>
    <n v="67"/>
    <m/>
    <x v="3"/>
    <s v="JEM1"/>
    <s v="Theorie Elektrotechnik"/>
    <s v="THE"/>
    <x v="85"/>
    <s v="J15"/>
    <n v="3"/>
    <m/>
  </r>
  <r>
    <n v="68"/>
    <m/>
    <x v="3"/>
    <s v="JEM1"/>
    <s v="Praxis Metalltechnik"/>
    <s v="FP"/>
    <x v="46"/>
    <s v="MW"/>
    <n v="5"/>
    <m/>
  </r>
  <r>
    <n v="69"/>
    <m/>
    <x v="3"/>
    <s v="JEM1"/>
    <s v="Praxis Metalltechnik"/>
    <s v="FP"/>
    <x v="46"/>
    <s v="MW"/>
    <n v="3"/>
    <m/>
  </r>
  <r>
    <n v="70"/>
    <m/>
    <x v="3"/>
    <s v="JEM1"/>
    <s v="Mathematik"/>
    <s v="M"/>
    <x v="72"/>
    <s v="J11"/>
    <n v="2"/>
    <m/>
  </r>
  <r>
    <n v="71"/>
    <m/>
    <x v="3"/>
    <s v="JEM1"/>
    <s v="Naturwissenschaft"/>
    <s v="NW"/>
    <x v="72"/>
    <s v="J15"/>
    <n v="1"/>
    <m/>
  </r>
  <r>
    <n v="72"/>
    <m/>
    <x v="3"/>
    <s v="JEM1"/>
    <s v="Politik"/>
    <s v="PKG"/>
    <x v="72"/>
    <s v="J11"/>
    <n v="1"/>
    <m/>
  </r>
  <r>
    <n v="73"/>
    <m/>
    <x v="3"/>
    <s v="JEM1"/>
    <s v="Deutsch"/>
    <s v="DKO"/>
    <x v="16"/>
    <s v="J11"/>
    <n v="1"/>
    <m/>
  </r>
  <r>
    <n v="74"/>
    <m/>
    <x v="3"/>
    <s v="JEM1"/>
    <s v="Wirtschaftslehre"/>
    <s v="WBL"/>
    <x v="16"/>
    <s v="J11"/>
    <n v="1"/>
    <m/>
  </r>
  <r>
    <n v="75"/>
    <m/>
    <x v="3"/>
    <s v="JEM1"/>
    <s v="Sport"/>
    <s v="SPG"/>
    <x v="123"/>
    <m/>
    <n v="2"/>
    <m/>
  </r>
  <r>
    <n v="79"/>
    <m/>
    <x v="3"/>
    <s v="JG1"/>
    <s v="Naturwissenschaft"/>
    <s v="NW"/>
    <x v="16"/>
    <s v="J08"/>
    <n v="2"/>
    <m/>
  </r>
  <r>
    <n v="80"/>
    <m/>
    <x v="3"/>
    <s v="JG1"/>
    <s v="Praxis Metalltechnik"/>
    <s v="FP"/>
    <x v="46"/>
    <s v="MW"/>
    <n v="5"/>
    <m/>
  </r>
  <r>
    <n v="81"/>
    <m/>
    <x v="3"/>
    <s v="JG1"/>
    <s v="Politik"/>
    <s v="PKG"/>
    <x v="65"/>
    <s v="J08"/>
    <n v="1"/>
    <m/>
  </r>
  <r>
    <n v="82"/>
    <m/>
    <x v="3"/>
    <s v="JG1"/>
    <s v="Wirtschaftslehre"/>
    <s v="WBL"/>
    <x v="65"/>
    <s v="J08"/>
    <n v="2"/>
    <m/>
  </r>
  <r>
    <n v="83"/>
    <m/>
    <x v="3"/>
    <s v="JG1"/>
    <s v="Theorie Gestaltung"/>
    <s v="TE"/>
    <x v="51"/>
    <s v="J13"/>
    <n v="1"/>
    <m/>
  </r>
  <r>
    <n v="84"/>
    <m/>
    <x v="3"/>
    <s v="JG1"/>
    <s v="Praxis Gestaltung"/>
    <s v="FP"/>
    <x v="58"/>
    <s v="GW"/>
    <n v="10"/>
    <m/>
  </r>
  <r>
    <n v="85"/>
    <m/>
    <x v="3"/>
    <s v="JG1"/>
    <s v="Mathematik"/>
    <s v="M"/>
    <x v="51"/>
    <s v="J13"/>
    <n v="1"/>
    <m/>
  </r>
  <r>
    <n v="86"/>
    <m/>
    <x v="3"/>
    <s v="JG1"/>
    <s v="Sport"/>
    <s v="SPG"/>
    <x v="123"/>
    <m/>
    <n v="2"/>
    <m/>
  </r>
  <r>
    <n v="87"/>
    <m/>
    <x v="3"/>
    <s v="JG1"/>
    <s v="Deutsch"/>
    <s v="DKO"/>
    <x v="120"/>
    <m/>
    <n v="3"/>
    <m/>
  </r>
  <r>
    <n v="90"/>
    <m/>
    <x v="3"/>
    <s v="JTB1"/>
    <s v="Praxis Elektrotechnik"/>
    <s v="FP"/>
    <x v="23"/>
    <s v="EW"/>
    <n v="2"/>
    <m/>
  </r>
  <r>
    <n v="91"/>
    <m/>
    <x v="3"/>
    <s v="JTB1"/>
    <s v="Theorie Textiltechnik"/>
    <s v="THE"/>
    <x v="47"/>
    <s v="J08"/>
    <n v="2"/>
    <m/>
  </r>
  <r>
    <n v="92"/>
    <m/>
    <x v="3"/>
    <s v="JTB1"/>
    <s v="Deutsch"/>
    <s v="DKO"/>
    <x v="16"/>
    <s v="J11"/>
    <n v="2"/>
    <m/>
  </r>
  <r>
    <n v="93"/>
    <m/>
    <x v="3"/>
    <s v="JTB1"/>
    <s v="Wirtschaftslehre"/>
    <s v="WBL"/>
    <x v="16"/>
    <s v="J11"/>
    <n v="1"/>
    <m/>
  </r>
  <r>
    <n v="94"/>
    <m/>
    <x v="3"/>
    <s v="JTB1"/>
    <m/>
    <s v="TZ"/>
    <x v="120"/>
    <s v="J11"/>
    <n v="2"/>
    <m/>
  </r>
  <r>
    <n v="95"/>
    <m/>
    <x v="3"/>
    <s v="JTB1"/>
    <s v="Mathematik"/>
    <s v="M"/>
    <x v="72"/>
    <s v="J11"/>
    <n v="2"/>
    <m/>
  </r>
  <r>
    <n v="96"/>
    <m/>
    <x v="3"/>
    <s v="JTB1"/>
    <s v="Politik"/>
    <s v="PKG"/>
    <x v="72"/>
    <s v="J11"/>
    <n v="2"/>
    <m/>
  </r>
  <r>
    <n v="97"/>
    <m/>
    <x v="3"/>
    <s v="JTB1"/>
    <s v="Naturwissenschaft"/>
    <s v="NW"/>
    <x v="72"/>
    <s v="J11"/>
    <n v="2"/>
    <m/>
  </r>
  <r>
    <n v="98"/>
    <m/>
    <x v="3"/>
    <s v="JTB1"/>
    <s v="Praxis Textiltechni"/>
    <s v="FP"/>
    <x v="89"/>
    <s v="TW"/>
    <n v="12"/>
    <m/>
  </r>
  <r>
    <n v="99"/>
    <m/>
    <x v="3"/>
    <s v="JTB1"/>
    <s v="Sport"/>
    <s v="SPG"/>
    <x v="123"/>
    <m/>
    <n v="2"/>
    <m/>
  </r>
  <r>
    <n v="102"/>
    <m/>
    <x v="3"/>
    <s v="M21"/>
    <s v="Politik"/>
    <s v="PKG"/>
    <x v="113"/>
    <s v="J15"/>
    <n v="1"/>
    <m/>
  </r>
  <r>
    <n v="103"/>
    <m/>
    <x v="3"/>
    <s v="M21"/>
    <s v="Metalltechnik"/>
    <s v="FB"/>
    <x v="113"/>
    <s v="J15"/>
    <n v="4"/>
    <m/>
  </r>
  <r>
    <n v="104"/>
    <m/>
    <x v="3"/>
    <s v="M21"/>
    <s v="Metalltechnik"/>
    <s v="FB"/>
    <x v="55"/>
    <s v="J15"/>
    <n v="5"/>
    <m/>
  </r>
  <r>
    <n v="105"/>
    <m/>
    <x v="3"/>
    <s v="M21"/>
    <s v="Wirtschaftslehre"/>
    <s v="WBL"/>
    <x v="16"/>
    <s v="J08"/>
    <n v="1"/>
    <m/>
  </r>
  <r>
    <n v="106"/>
    <m/>
    <x v="3"/>
    <s v="M21"/>
    <s v="Deutsch"/>
    <s v="DKO"/>
    <x v="16"/>
    <s v="J08"/>
    <n v="1"/>
    <m/>
  </r>
  <r>
    <n v="107"/>
    <m/>
    <x v="3"/>
    <s v="M21"/>
    <s v="Sport"/>
    <s v="SPG"/>
    <x v="123"/>
    <m/>
    <n v="2"/>
    <m/>
  </r>
  <r>
    <n v="110"/>
    <m/>
    <x v="3"/>
    <s v="JM22"/>
    <s v="Metalltechnik"/>
    <s v="FB"/>
    <x v="113"/>
    <s v="J15"/>
    <n v="5"/>
    <m/>
  </r>
  <r>
    <n v="111"/>
    <m/>
    <x v="3"/>
    <s v="JM22"/>
    <s v="Metalltechnik"/>
    <s v="FB"/>
    <x v="55"/>
    <s v="J15"/>
    <n v="5"/>
    <m/>
  </r>
  <r>
    <n v="112"/>
    <m/>
    <x v="3"/>
    <s v="JM22"/>
    <s v="Sport"/>
    <s v="SPG"/>
    <x v="123"/>
    <m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5"/>
    <m/>
    <x v="4"/>
    <s v="ABV1"/>
    <s v="Deutsch"/>
    <s v="DKO"/>
    <x v="61"/>
    <s v="AE5"/>
    <n v="2"/>
    <m/>
  </r>
  <r>
    <n v="6"/>
    <m/>
    <x v="4"/>
    <s v="ABV1"/>
    <s v="Deutsch"/>
    <s v="MPT"/>
    <x v="32"/>
    <s v="AE5"/>
    <n v="0"/>
    <m/>
  </r>
  <r>
    <n v="7"/>
    <m/>
    <x v="4"/>
    <s v="ABV1"/>
    <s v="Mathematik"/>
    <s v="M"/>
    <x v="61"/>
    <s v="AE5"/>
    <n v="2"/>
    <m/>
  </r>
  <r>
    <n v="8"/>
    <m/>
    <x v="4"/>
    <s v="ABV1"/>
    <s v="Politik"/>
    <s v="PKG"/>
    <x v="28"/>
    <s v="C10"/>
    <n v="1"/>
    <m/>
  </r>
  <r>
    <n v="9"/>
    <m/>
    <x v="4"/>
    <s v="ABV1"/>
    <s v="WBL"/>
    <s v="WBL"/>
    <x v="28"/>
    <s v="C10"/>
    <n v="1"/>
    <m/>
  </r>
  <r>
    <n v="10"/>
    <m/>
    <x v="4"/>
    <s v="ABV1"/>
    <s v="Sport"/>
    <s v="SPG"/>
    <x v="113"/>
    <s v="FE2"/>
    <n v="1"/>
    <m/>
  </r>
  <r>
    <n v="11"/>
    <m/>
    <x v="4"/>
    <s v="ABV1"/>
    <s v="Naturwissenschaft"/>
    <s v="NW"/>
    <x v="108"/>
    <s v="D12"/>
    <n v="1"/>
    <m/>
  </r>
  <r>
    <n v="12"/>
    <m/>
    <x v="4"/>
    <s v="ABV1"/>
    <s v="Englisch"/>
    <s v="E"/>
    <x v="75"/>
    <s v="D12"/>
    <n v="1"/>
    <m/>
  </r>
  <r>
    <n v="13"/>
    <m/>
    <x v="4"/>
    <s v="ABV1"/>
    <s v="Religion"/>
    <s v="REL"/>
    <x v="114"/>
    <s v="D12"/>
    <n v="1"/>
    <m/>
  </r>
  <r>
    <n v="14"/>
    <m/>
    <x v="4"/>
    <s v="ABV1"/>
    <s v="Praxis Elektrotechnik"/>
    <s v="FP-EL"/>
    <x v="54"/>
    <s v="D20"/>
    <n v="2"/>
    <n v="2"/>
  </r>
  <r>
    <n v="15"/>
    <m/>
    <x v="4"/>
    <s v="ABV1"/>
    <s v="Praxis Metalltechnik"/>
    <s v="MPT"/>
    <x v="27"/>
    <s v="EK1"/>
    <n v="2"/>
    <n v="2"/>
  </r>
  <r>
    <n v="17"/>
    <m/>
    <x v="4"/>
    <s v="ABV2"/>
    <s v="Deutsch"/>
    <s v="DKO"/>
    <x v="61"/>
    <s v="DK4"/>
    <n v="2"/>
    <n v="2"/>
  </r>
  <r>
    <n v="18"/>
    <m/>
    <x v="4"/>
    <s v="ABV2"/>
    <s v="Deutsch"/>
    <s v="MPT"/>
    <x v="32"/>
    <s v="D13"/>
    <n v="2"/>
    <n v="2"/>
  </r>
  <r>
    <n v="19"/>
    <m/>
    <x v="4"/>
    <s v="ABV2"/>
    <s v="Mathematik"/>
    <s v="M"/>
    <x v="72"/>
    <s v="D13"/>
    <n v="2"/>
    <m/>
  </r>
  <r>
    <n v="20"/>
    <m/>
    <x v="4"/>
    <s v="ABV2"/>
    <s v="Politik"/>
    <s v="PKG"/>
    <x v="28"/>
    <s v="DK5"/>
    <n v="1"/>
    <m/>
  </r>
  <r>
    <n v="21"/>
    <m/>
    <x v="4"/>
    <s v="ABV2"/>
    <s v="WBL"/>
    <s v="WBL"/>
    <x v="28"/>
    <s v="C10"/>
    <n v="1"/>
    <m/>
  </r>
  <r>
    <n v="22"/>
    <m/>
    <x v="4"/>
    <s v="ABV2"/>
    <s v="Sport"/>
    <s v="SPG"/>
    <x v="113"/>
    <s v="FE2"/>
    <n v="1"/>
    <m/>
  </r>
  <r>
    <n v="23"/>
    <m/>
    <x v="4"/>
    <s v="ABV2"/>
    <s v="Naturwissenschaft"/>
    <s v="NW"/>
    <x v="108"/>
    <s v="DK5"/>
    <n v="1"/>
    <m/>
  </r>
  <r>
    <n v="24"/>
    <m/>
    <x v="4"/>
    <s v="ABV2"/>
    <s v="Englisch"/>
    <s v="E"/>
    <x v="32"/>
    <s v="D12"/>
    <n v="1"/>
    <m/>
  </r>
  <r>
    <n v="25"/>
    <m/>
    <x v="4"/>
    <s v="ABV2"/>
    <s v="Religion"/>
    <s v="REL"/>
    <x v="114"/>
    <s v="D12"/>
    <n v="1"/>
    <m/>
  </r>
  <r>
    <n v="26"/>
    <m/>
    <x v="4"/>
    <s v="ABV2"/>
    <s v="Praxis Elektrotechnik"/>
    <s v="FP-EL"/>
    <x v="54"/>
    <s v="D20"/>
    <n v="2"/>
    <n v="2"/>
  </r>
  <r>
    <n v="27"/>
    <m/>
    <x v="4"/>
    <s v="ABV2"/>
    <s v="Praxis Metalltechnik"/>
    <s v="MPT"/>
    <x v="27"/>
    <s v="EK1"/>
    <n v="2"/>
    <n v="2"/>
  </r>
  <r>
    <n v="29"/>
    <m/>
    <x v="4"/>
    <s v="ABV3"/>
    <s v="Deutsch"/>
    <s v="DKO"/>
    <x v="61"/>
    <s v="AE5"/>
    <n v="2"/>
    <n v="2"/>
  </r>
  <r>
    <n v="30"/>
    <m/>
    <x v="4"/>
    <s v="ABV3"/>
    <s v="Deutsch"/>
    <s v="MPT"/>
    <x v="114"/>
    <s v="AE5"/>
    <n v="2"/>
    <n v="2"/>
  </r>
  <r>
    <n v="31"/>
    <m/>
    <x v="4"/>
    <s v="ABV3"/>
    <s v="Mathematik"/>
    <s v="M"/>
    <x v="72"/>
    <s v="AE5"/>
    <n v="2"/>
    <m/>
  </r>
  <r>
    <n v="32"/>
    <m/>
    <x v="4"/>
    <s v="ABV3"/>
    <s v="Politik"/>
    <s v="PKG"/>
    <x v="28"/>
    <s v="DK4"/>
    <n v="1"/>
    <m/>
  </r>
  <r>
    <n v="33"/>
    <m/>
    <x v="4"/>
    <s v="ABV3"/>
    <s v="WBL"/>
    <s v="WBL"/>
    <x v="28"/>
    <s v="DK4"/>
    <n v="1"/>
    <m/>
  </r>
  <r>
    <n v="34"/>
    <m/>
    <x v="4"/>
    <s v="ABV3"/>
    <s v="Sport"/>
    <s v="SPG"/>
    <x v="113"/>
    <s v="FE2"/>
    <n v="1"/>
    <m/>
  </r>
  <r>
    <n v="35"/>
    <m/>
    <x v="4"/>
    <s v="ABV3"/>
    <s v="Naturwissenschaft"/>
    <s v="NW"/>
    <x v="108"/>
    <s v="D12"/>
    <n v="1"/>
    <m/>
  </r>
  <r>
    <n v="36"/>
    <m/>
    <x v="4"/>
    <s v="ABV3"/>
    <s v="Religion"/>
    <s v="REL"/>
    <x v="114"/>
    <s v="D12"/>
    <n v="1"/>
    <m/>
  </r>
  <r>
    <n v="37"/>
    <m/>
    <x v="4"/>
    <s v="ABV3"/>
    <s v="Englisch"/>
    <s v="E"/>
    <x v="75"/>
    <s v="D12"/>
    <n v="1"/>
    <m/>
  </r>
  <r>
    <n v="38"/>
    <m/>
    <x v="4"/>
    <s v="ABV3"/>
    <s v="Praxis Elektrotechnik"/>
    <s v="FP-EL"/>
    <x v="54"/>
    <s v="D20"/>
    <n v="2"/>
    <n v="2"/>
  </r>
  <r>
    <n v="39"/>
    <m/>
    <x v="4"/>
    <s v="ABV3"/>
    <s v="Praxis Metalltechnik"/>
    <s v="MPT"/>
    <x v="27"/>
    <s v="EK1"/>
    <n v="2"/>
    <n v="2"/>
  </r>
  <r>
    <n v="41"/>
    <m/>
    <x v="4"/>
    <s v="AKO1"/>
    <s v="Deutsch"/>
    <s v="DKO"/>
    <x v="61"/>
    <s v="DK5"/>
    <n v="3"/>
    <m/>
  </r>
  <r>
    <n v="42"/>
    <m/>
    <x v="4"/>
    <s v="AKO1"/>
    <s v="Mathematik"/>
    <s v="M"/>
    <x v="92"/>
    <s v="DK5"/>
    <n v="2"/>
    <m/>
  </r>
  <r>
    <n v="43"/>
    <m/>
    <x v="4"/>
    <s v="AKO1"/>
    <s v="Politik"/>
    <s v="PKG"/>
    <x v="92"/>
    <s v="DK5"/>
    <n v="1"/>
    <m/>
  </r>
  <r>
    <n v="44"/>
    <m/>
    <x v="4"/>
    <s v="AKO1"/>
    <s v="WBL"/>
    <s v="WBL"/>
    <x v="92"/>
    <s v="DK5"/>
    <n v="1"/>
    <m/>
  </r>
  <r>
    <n v="45"/>
    <m/>
    <x v="4"/>
    <s v="AKO1"/>
    <s v="Sport"/>
    <s v="SPG"/>
    <x v="92"/>
    <s v="DK5"/>
    <n v="1"/>
    <m/>
  </r>
  <r>
    <n v="46"/>
    <m/>
    <x v="4"/>
    <s v="AKO1"/>
    <s v="Naturwissenschaft"/>
    <s v="NW"/>
    <x v="120"/>
    <s v="D12"/>
    <n v="1"/>
    <m/>
  </r>
  <r>
    <n v="47"/>
    <m/>
    <x v="4"/>
    <s v="AKO1"/>
    <s v="Religion"/>
    <s v="REL"/>
    <x v="114"/>
    <s v="D12"/>
    <n v="1"/>
    <m/>
  </r>
  <r>
    <n v="48"/>
    <m/>
    <x v="4"/>
    <s v="AKO1"/>
    <s v="Englisch"/>
    <s v="E"/>
    <x v="120"/>
    <s v="DK5"/>
    <n v="1"/>
    <m/>
  </r>
  <r>
    <n v="49"/>
    <m/>
    <x v="4"/>
    <s v="AKO1"/>
    <s v="Berufsorientierung"/>
    <s v="BOR"/>
    <x v="92"/>
    <s v="DK5"/>
    <n v="2"/>
    <m/>
  </r>
  <r>
    <n v="50"/>
    <m/>
    <x v="4"/>
    <s v="AKO1"/>
    <s v="ITK"/>
    <s v="ITK"/>
    <x v="32"/>
    <m/>
    <n v="2"/>
    <m/>
  </r>
  <r>
    <n v="51"/>
    <m/>
    <x v="4"/>
    <s v="AKO1"/>
    <s v="Praxis Hauswirtschaft"/>
    <s v="FP-ERN"/>
    <x v="56"/>
    <s v="DK5"/>
    <n v="2"/>
    <n v="2"/>
  </r>
  <r>
    <n v="52"/>
    <m/>
    <x v="4"/>
    <s v="AKO1"/>
    <s v="Praxis Hauswirtschaft"/>
    <s v="MPT"/>
    <x v="32"/>
    <s v="DK5"/>
    <n v="2"/>
    <n v="2"/>
  </r>
  <r>
    <n v="53"/>
    <m/>
    <x v="4"/>
    <s v="AKO1"/>
    <s v="Praxis Holztechnik"/>
    <s v="FP-HO"/>
    <x v="122"/>
    <s v="EE1"/>
    <n v="2"/>
    <n v="2"/>
  </r>
  <r>
    <n v="54"/>
    <m/>
    <x v="4"/>
    <s v="AKO1"/>
    <s v="Praxis Holztechnik"/>
    <s v="MPT"/>
    <x v="114"/>
    <s v="EE1"/>
    <n v="2"/>
    <n v="2"/>
  </r>
  <r>
    <n v="55"/>
    <m/>
    <x v="4"/>
    <s v="AKO1"/>
    <s v="Praktikumsbetreuung"/>
    <s v="PB"/>
    <x v="92"/>
    <s v="DK5"/>
    <n v="3"/>
    <m/>
  </r>
  <r>
    <n v="57"/>
    <m/>
    <x v="4"/>
    <s v="AKO2"/>
    <s v="Deutsch"/>
    <s v="DKO"/>
    <x v="61"/>
    <s v="DK5"/>
    <n v="2"/>
    <m/>
  </r>
  <r>
    <n v="58"/>
    <m/>
    <x v="4"/>
    <s v="AKO2"/>
    <s v="Deutsch"/>
    <s v="DKO"/>
    <x v="47"/>
    <s v="DK5"/>
    <n v="2"/>
    <n v="2"/>
  </r>
  <r>
    <n v="59"/>
    <m/>
    <x v="4"/>
    <s v="AKO2"/>
    <s v="Deutsch"/>
    <s v="MPT"/>
    <x v="120"/>
    <s v="DK5"/>
    <n v="2"/>
    <n v="2"/>
  </r>
  <r>
    <n v="60"/>
    <m/>
    <x v="4"/>
    <s v="AKO2"/>
    <s v="Mathematik"/>
    <s v="M"/>
    <x v="92"/>
    <s v="DK5"/>
    <n v="2"/>
    <m/>
  </r>
  <r>
    <n v="61"/>
    <m/>
    <x v="4"/>
    <s v="AKO2"/>
    <s v="Politik"/>
    <s v="PKG"/>
    <x v="97"/>
    <s v="DK5"/>
    <n v="1"/>
    <m/>
  </r>
  <r>
    <n v="62"/>
    <m/>
    <x v="4"/>
    <s v="AKO2"/>
    <s v="WBL"/>
    <s v="WBL"/>
    <x v="97"/>
    <s v="DK5"/>
    <n v="1"/>
    <m/>
  </r>
  <r>
    <n v="63"/>
    <m/>
    <x v="4"/>
    <s v="AKO2"/>
    <s v="Sport"/>
    <s v="SPG"/>
    <x v="113"/>
    <s v="DK5"/>
    <n v="1"/>
    <m/>
  </r>
  <r>
    <n v="64"/>
    <m/>
    <x v="4"/>
    <s v="AKO2"/>
    <s v="Naturwissenschaft"/>
    <s v="NW"/>
    <x v="120"/>
    <s v="D12"/>
    <n v="1"/>
    <m/>
  </r>
  <r>
    <n v="65"/>
    <m/>
    <x v="4"/>
    <s v="AKO2"/>
    <s v="Englisch"/>
    <s v="E"/>
    <x v="120"/>
    <s v="D12"/>
    <n v="1"/>
    <m/>
  </r>
  <r>
    <n v="66"/>
    <m/>
    <x v="4"/>
    <s v="AKO2"/>
    <s v="Berufsorientierung"/>
    <s v="BOR"/>
    <x v="47"/>
    <s v="DK5"/>
    <n v="2"/>
    <m/>
  </r>
  <r>
    <n v="67"/>
    <m/>
    <x v="4"/>
    <s v="AKO2"/>
    <s v="ITK"/>
    <s v="ITK"/>
    <x v="32"/>
    <s v="DK5"/>
    <n v="2"/>
    <m/>
  </r>
  <r>
    <n v="68"/>
    <m/>
    <x v="4"/>
    <s v="AKO2"/>
    <s v="Praxis Hauswirtschaft"/>
    <s v="FP-ERN"/>
    <x v="56"/>
    <s v="DK5"/>
    <n v="2"/>
    <n v="2"/>
  </r>
  <r>
    <n v="69"/>
    <m/>
    <x v="4"/>
    <s v="AKO2"/>
    <s v="Praxis Hauswirtschaft"/>
    <s v="MPT"/>
    <x v="32"/>
    <s v="DK5"/>
    <n v="2"/>
    <n v="2"/>
  </r>
  <r>
    <n v="70"/>
    <m/>
    <x v="4"/>
    <s v="AKO2"/>
    <s v="Praxis Holztechnik"/>
    <s v="FP-HO"/>
    <x v="122"/>
    <s v="EE1"/>
    <n v="2"/>
    <n v="2"/>
  </r>
  <r>
    <n v="71"/>
    <m/>
    <x v="4"/>
    <s v="AKO2"/>
    <s v="Praxis Holztechnik"/>
    <s v="MPT"/>
    <x v="114"/>
    <s v="EE1"/>
    <n v="2"/>
    <n v="2"/>
  </r>
  <r>
    <n v="72"/>
    <m/>
    <x v="4"/>
    <s v="AKO2"/>
    <s v="Praktikumsbetreuung"/>
    <s v="PB"/>
    <x v="47"/>
    <s v="DK5"/>
    <n v="3"/>
    <m/>
  </r>
  <r>
    <n v="74"/>
    <m/>
    <x v="4"/>
    <s v="AV1"/>
    <s v="Deutsch"/>
    <s v="DKO"/>
    <x v="67"/>
    <s v="CE9"/>
    <n v="0"/>
    <m/>
  </r>
  <r>
    <n v="75"/>
    <m/>
    <x v="4"/>
    <s v="AV1"/>
    <s v="Mathematik"/>
    <s v="M"/>
    <x v="19"/>
    <s v="CE9"/>
    <n v="0"/>
    <m/>
  </r>
  <r>
    <n v="76"/>
    <m/>
    <x v="4"/>
    <s v="AV1"/>
    <s v="Mathematik"/>
    <s v="MPT"/>
    <x v="32"/>
    <s v="CE9"/>
    <n v="0"/>
    <m/>
  </r>
  <r>
    <n v="78"/>
    <m/>
    <x v="4"/>
    <s v="AV1"/>
    <s v="Wirtschaftlsehre"/>
    <s v="WBL"/>
    <x v="120"/>
    <s v="CE9"/>
    <n v="0"/>
    <m/>
  </r>
  <r>
    <n v="79"/>
    <m/>
    <x v="4"/>
    <s v="AV1"/>
    <s v="Sport"/>
    <s v="SPG"/>
    <x v="109"/>
    <s v="CE9"/>
    <n v="0"/>
    <m/>
  </r>
  <r>
    <n v="80"/>
    <m/>
    <x v="4"/>
    <s v="AV1"/>
    <s v="Naturwissenschaft"/>
    <s v="NW"/>
    <x v="67"/>
    <s v="D12"/>
    <n v="0"/>
    <m/>
  </r>
  <r>
    <n v="81"/>
    <m/>
    <x v="4"/>
    <s v="AV1"/>
    <s v="Religion"/>
    <s v="KRE"/>
    <x v="109"/>
    <s v="CE9"/>
    <n v="0"/>
    <m/>
  </r>
  <r>
    <n v="82"/>
    <m/>
    <x v="4"/>
    <s v="AV1"/>
    <s v="Englisch"/>
    <s v="E"/>
    <x v="88"/>
    <s v="CE9"/>
    <n v="0"/>
    <m/>
  </r>
  <r>
    <n v="83"/>
    <m/>
    <x v="4"/>
    <s v="AV1"/>
    <s v="Berufsorientierung"/>
    <s v="BOR"/>
    <x v="32"/>
    <s v="CE9"/>
    <n v="0"/>
    <m/>
  </r>
  <r>
    <n v="84"/>
    <m/>
    <x v="4"/>
    <s v="AV1"/>
    <s v="Berufsorientierung"/>
    <s v="MPT"/>
    <x v="61"/>
    <s v="CE9"/>
    <n v="0"/>
    <m/>
  </r>
  <r>
    <n v="85"/>
    <m/>
    <x v="4"/>
    <s v="AV1"/>
    <s v="Lernfeld/TLÜ"/>
    <s v="TEÜ"/>
    <x v="19"/>
    <s v="CE9"/>
    <n v="0"/>
    <m/>
  </r>
  <r>
    <n v="86"/>
    <m/>
    <x v="4"/>
    <s v="AV1"/>
    <s v="Praxis Metalltechnik"/>
    <s v="FP-M"/>
    <x v="46"/>
    <m/>
    <n v="0"/>
    <m/>
  </r>
  <r>
    <n v="87"/>
    <m/>
    <x v="4"/>
    <s v="AV1"/>
    <s v="Praxis Metalltechnik"/>
    <s v="MPT"/>
    <x v="109"/>
    <m/>
    <n v="0"/>
    <m/>
  </r>
  <r>
    <n v="88"/>
    <m/>
    <x v="4"/>
    <s v="AV1"/>
    <s v="Praxis Holztechnik"/>
    <s v="FP-HO"/>
    <x v="122"/>
    <s v="EE1"/>
    <n v="0"/>
    <m/>
  </r>
  <r>
    <n v="89"/>
    <m/>
    <x v="4"/>
    <s v="AV1"/>
    <s v="Praxis Holztechnik"/>
    <s v="MPT"/>
    <x v="61"/>
    <s v="EE1"/>
    <n v="0"/>
    <m/>
  </r>
  <r>
    <n v="90"/>
    <m/>
    <x v="4"/>
    <s v="AV1"/>
    <s v="Praktikumsbetreuung"/>
    <s v="PB"/>
    <x v="32"/>
    <m/>
    <n v="0"/>
    <m/>
  </r>
  <r>
    <n v="92"/>
    <m/>
    <x v="4"/>
    <s v="AV2"/>
    <s v="Deutsch"/>
    <s v="DKO"/>
    <x v="67"/>
    <s v="CE8"/>
    <n v="2"/>
    <m/>
  </r>
  <r>
    <n v="93"/>
    <m/>
    <x v="4"/>
    <s v="AV2"/>
    <s v="Deutsch"/>
    <s v="DKO"/>
    <x v="67"/>
    <s v="CE8"/>
    <n v="2"/>
    <m/>
  </r>
  <r>
    <n v="94"/>
    <m/>
    <x v="4"/>
    <s v="AV1"/>
    <s v="Deutsch"/>
    <s v="MPT"/>
    <x v="120"/>
    <s v="CE9"/>
    <n v="2"/>
    <m/>
  </r>
  <r>
    <n v="95"/>
    <m/>
    <x v="4"/>
    <s v="AV2"/>
    <s v="Mathematik"/>
    <s v="M"/>
    <x v="19"/>
    <s v="CE8"/>
    <n v="2"/>
    <n v="2"/>
  </r>
  <r>
    <n v="97"/>
    <m/>
    <x v="4"/>
    <s v="AV2"/>
    <s v="Politik"/>
    <s v="PKG"/>
    <x v="61"/>
    <s v="CE8"/>
    <n v="1"/>
    <m/>
  </r>
  <r>
    <n v="98"/>
    <m/>
    <x v="4"/>
    <s v="AV2"/>
    <s v="Wirtschaftlsehre"/>
    <s v="WBL"/>
    <x v="61"/>
    <s v="CE8"/>
    <n v="1"/>
    <m/>
  </r>
  <r>
    <n v="99"/>
    <m/>
    <x v="4"/>
    <s v="AV2"/>
    <s v="Sport"/>
    <s v="SPG"/>
    <x v="109"/>
    <m/>
    <n v="1"/>
    <m/>
  </r>
  <r>
    <n v="100"/>
    <m/>
    <x v="4"/>
    <s v="AV2"/>
    <s v="Naturwissenschaft"/>
    <s v="NW"/>
    <x v="67"/>
    <s v="CE8"/>
    <n v="2"/>
    <m/>
  </r>
  <r>
    <n v="102"/>
    <m/>
    <x v="4"/>
    <s v="AV2"/>
    <s v="Religion"/>
    <s v="KRE"/>
    <x v="109"/>
    <s v="CE8"/>
    <n v="1"/>
    <m/>
  </r>
  <r>
    <n v="103"/>
    <m/>
    <x v="4"/>
    <s v="AV2"/>
    <s v="Englisch"/>
    <s v="E"/>
    <x v="88"/>
    <s v="CE8"/>
    <n v="2"/>
    <m/>
  </r>
  <r>
    <n v="104"/>
    <m/>
    <x v="4"/>
    <s v="AV2"/>
    <s v="Berufsorientierung"/>
    <s v="BOR"/>
    <x v="109"/>
    <s v="CE8"/>
    <n v="2"/>
    <n v="2"/>
  </r>
  <r>
    <n v="105"/>
    <m/>
    <x v="4"/>
    <s v="AV2"/>
    <s v="Berufsorientierung"/>
    <s v="MPT"/>
    <x v="32"/>
    <s v="CE8"/>
    <n v="2"/>
    <n v="2"/>
  </r>
  <r>
    <n v="106"/>
    <m/>
    <x v="4"/>
    <s v="AV2"/>
    <s v="ITK"/>
    <s v="ITK"/>
    <x v="109"/>
    <m/>
    <n v="2"/>
    <n v="2"/>
  </r>
  <r>
    <n v="108"/>
    <m/>
    <x v="4"/>
    <s v="AV2"/>
    <s v="Dienstleistung"/>
    <s v="DSL"/>
    <x v="43"/>
    <s v="CE8"/>
    <n v="2"/>
    <m/>
  </r>
  <r>
    <n v="109"/>
    <m/>
    <x v="4"/>
    <s v="AV2"/>
    <s v="Dienstleistung"/>
    <s v="DSL"/>
    <x v="109"/>
    <s v="CE8"/>
    <n v="0"/>
    <m/>
  </r>
  <r>
    <n v="110"/>
    <m/>
    <x v="4"/>
    <s v="AV2"/>
    <s v="Lernfeld/TLÜ"/>
    <s v="TEÜ"/>
    <x v="19"/>
    <s v="CE8"/>
    <n v="2"/>
    <m/>
  </r>
  <r>
    <n v="111"/>
    <m/>
    <x v="4"/>
    <s v="AV2"/>
    <s v="Praxis Holztechnik"/>
    <s v="FP-HO"/>
    <x v="122"/>
    <s v="EE1"/>
    <n v="4"/>
    <n v="2"/>
  </r>
  <r>
    <n v="112"/>
    <m/>
    <x v="4"/>
    <s v="AV2"/>
    <s v="Praxis Holztechnik"/>
    <s v="MPT"/>
    <x v="120"/>
    <s v="EE1"/>
    <n v="4"/>
    <n v="2"/>
  </r>
  <r>
    <n v="113"/>
    <m/>
    <x v="4"/>
    <s v="AV2"/>
    <s v="Praxis Metalltechnik"/>
    <s v="FP-M"/>
    <x v="46"/>
    <m/>
    <n v="2"/>
    <n v="2"/>
  </r>
  <r>
    <n v="114"/>
    <m/>
    <x v="4"/>
    <s v="AV2"/>
    <s v="Praxis Metalltechnik"/>
    <s v="MPT"/>
    <x v="109"/>
    <m/>
    <n v="2"/>
    <n v="2"/>
  </r>
  <r>
    <n v="115"/>
    <m/>
    <x v="4"/>
    <s v="AV2"/>
    <s v="Praxis Hauswirtschaft"/>
    <s v="FP-ERN"/>
    <x v="43"/>
    <s v="EE1"/>
    <n v="4"/>
    <n v="2"/>
  </r>
  <r>
    <n v="116"/>
    <m/>
    <x v="4"/>
    <s v="AV2"/>
    <s v="Praxis Hauswirtschaft"/>
    <s v="FP-ERN"/>
    <x v="32"/>
    <s v="EE1"/>
    <n v="4"/>
    <n v="2"/>
  </r>
  <r>
    <n v="118"/>
    <m/>
    <x v="4"/>
    <s v="AVAB"/>
    <s v="Deutsch"/>
    <s v="DKO"/>
    <x v="67"/>
    <s v="CE9"/>
    <n v="2"/>
    <m/>
  </r>
  <r>
    <n v="119"/>
    <m/>
    <x v="4"/>
    <s v="AVAB"/>
    <s v="Mathematik"/>
    <s v="MAT"/>
    <x v="59"/>
    <s v="CE9"/>
    <n v="2"/>
    <m/>
  </r>
  <r>
    <n v="120"/>
    <m/>
    <x v="4"/>
    <s v="AVAB"/>
    <s v="Religion"/>
    <s v="KRE"/>
    <x v="30"/>
    <s v="CE9"/>
    <n v="1"/>
    <m/>
  </r>
  <r>
    <n v="121"/>
    <m/>
    <x v="4"/>
    <s v="AVAB"/>
    <s v="Politik"/>
    <s v="PKG"/>
    <x v="30"/>
    <s v="CE9"/>
    <n v="1"/>
    <m/>
  </r>
  <r>
    <n v="122"/>
    <m/>
    <x v="4"/>
    <s v="AVAB"/>
    <s v="Sport"/>
    <s v="SPG"/>
    <x v="1"/>
    <m/>
    <n v="1"/>
    <m/>
  </r>
  <r>
    <n v="125"/>
    <m/>
    <x v="4"/>
    <s v="AVAB"/>
    <s v="Englisch"/>
    <s v="ENG"/>
    <x v="1"/>
    <s v="CE9"/>
    <n v="2"/>
    <m/>
  </r>
  <r>
    <n v="126"/>
    <m/>
    <x v="4"/>
    <s v="AVAB"/>
    <s v="Berufsorientierung"/>
    <s v="BOR"/>
    <x v="1"/>
    <s v="CE9"/>
    <n v="2"/>
    <m/>
  </r>
  <r>
    <n v="127"/>
    <m/>
    <x v="4"/>
    <s v="AVAB"/>
    <s v="Praxis Elektrotechnik"/>
    <s v="FP-EL"/>
    <x v="54"/>
    <m/>
    <n v="2"/>
    <m/>
  </r>
  <r>
    <n v="128"/>
    <m/>
    <x v="4"/>
    <s v="AVAB"/>
    <s v="Praxis Metalltechnik"/>
    <s v="FP-MT"/>
    <x v="102"/>
    <m/>
    <n v="2"/>
    <m/>
  </r>
  <r>
    <n v="129"/>
    <m/>
    <x v="4"/>
    <s v="AVAB"/>
    <m/>
    <s v="PB"/>
    <x v="1"/>
    <m/>
    <n v="3.5"/>
    <m/>
  </r>
  <r>
    <n v="131"/>
    <m/>
    <x v="4"/>
    <s v="FPU1"/>
    <s v="Ernährung+Hauswirt."/>
    <s v="FPSE"/>
    <x v="43"/>
    <s v="CE9"/>
    <n v="4"/>
    <m/>
  </r>
  <r>
    <n v="132"/>
    <m/>
    <x v="4"/>
    <s v="FPU1"/>
    <s v="Fachbereich Service"/>
    <s v="FBSE"/>
    <x v="100"/>
    <m/>
    <n v="3"/>
    <m/>
  </r>
  <r>
    <n v="133"/>
    <m/>
    <x v="4"/>
    <s v="FPU1"/>
    <s v="Fachbereich Service"/>
    <s v="FBSE"/>
    <x v="47"/>
    <m/>
    <n v="2"/>
    <m/>
  </r>
  <r>
    <n v="134"/>
    <m/>
    <x v="4"/>
    <s v="FPU1"/>
    <s v="Deutsch"/>
    <s v="DKO"/>
    <x v="118"/>
    <m/>
    <n v="1"/>
    <m/>
  </r>
  <r>
    <n v="135"/>
    <m/>
    <x v="4"/>
    <s v="FPU1"/>
    <s v="Sport"/>
    <s v="SPG"/>
    <x v="61"/>
    <m/>
    <n v="1"/>
    <m/>
  </r>
  <r>
    <n v="136"/>
    <m/>
    <x v="4"/>
    <s v="FPU1"/>
    <s v="Wirtschaftslehre"/>
    <s v="WBL"/>
    <x v="101"/>
    <m/>
    <n v="0"/>
    <m/>
  </r>
  <r>
    <n v="137"/>
    <m/>
    <x v="4"/>
    <s v="FPU1"/>
    <s v="Politk"/>
    <s v="PKG"/>
    <x v="101"/>
    <m/>
    <n v="0"/>
    <m/>
  </r>
  <r>
    <n v="138"/>
    <m/>
    <x v="4"/>
    <s v="FPU1"/>
    <s v="Religion"/>
    <s v="KRE"/>
    <x v="59"/>
    <m/>
    <n v="1"/>
    <m/>
  </r>
  <r>
    <n v="141"/>
    <m/>
    <x v="4"/>
    <s v="FPO1"/>
    <s v="Ernährung+Hauswirt."/>
    <s v="FPSE"/>
    <x v="40"/>
    <s v="A18"/>
    <n v="4"/>
    <m/>
  </r>
  <r>
    <n v="142"/>
    <m/>
    <x v="4"/>
    <s v="FPO1"/>
    <s v="Fachbereich Service"/>
    <s v="FBSE"/>
    <x v="100"/>
    <s v="AE5"/>
    <n v="3"/>
    <m/>
  </r>
  <r>
    <n v="143"/>
    <m/>
    <x v="4"/>
    <s v="FPO1"/>
    <s v="Fachbereich Service"/>
    <s v="FBSE"/>
    <x v="108"/>
    <s v="AE5"/>
    <n v="2"/>
    <m/>
  </r>
  <r>
    <n v="144"/>
    <m/>
    <x v="4"/>
    <s v="FPO1"/>
    <s v="Deutsch"/>
    <s v="DKO"/>
    <x v="118"/>
    <s v="AE5"/>
    <n v="1"/>
    <m/>
  </r>
  <r>
    <n v="146"/>
    <m/>
    <x v="4"/>
    <s v="FPO1"/>
    <s v="Wirtschaftslehre"/>
    <s v="WBL"/>
    <x v="101"/>
    <s v="AE5"/>
    <n v="1"/>
    <m/>
  </r>
  <r>
    <n v="147"/>
    <m/>
    <x v="4"/>
    <s v="FPO1"/>
    <s v="Politk"/>
    <s v="PKG"/>
    <x v="101"/>
    <s v="AE5"/>
    <n v="1"/>
    <m/>
  </r>
  <r>
    <n v="148"/>
    <m/>
    <x v="4"/>
    <s v="FPO1"/>
    <s v="Religion"/>
    <s v="KRE"/>
    <x v="59"/>
    <s v="AE5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5"/>
    <s v="AF9A"/>
    <s v="Deutsch"/>
    <s v="DKO"/>
    <x v="105"/>
    <s v="DK5"/>
    <n v="6"/>
    <m/>
  </r>
  <r>
    <n v="4"/>
    <m/>
    <x v="5"/>
    <s v="AF9A"/>
    <s v="Deutsch"/>
    <s v="DKO"/>
    <x v="90"/>
    <s v="DK5"/>
    <n v="2"/>
    <m/>
  </r>
  <r>
    <n v="5"/>
    <m/>
    <x v="5"/>
    <s v="AF9A,AIFA"/>
    <s v="Englisch-För"/>
    <s v="EFÖ"/>
    <x v="75"/>
    <s v="DK5"/>
    <n v="4"/>
    <m/>
  </r>
  <r>
    <n v="6"/>
    <m/>
    <x v="5"/>
    <s v="AF9A"/>
    <s v="Mathematik"/>
    <s v="M"/>
    <x v="112"/>
    <s v="DK5"/>
    <n v="4"/>
    <m/>
  </r>
  <r>
    <n v="7"/>
    <m/>
    <x v="5"/>
    <s v="AF9A"/>
    <s v="Englisch"/>
    <s v="E"/>
    <x v="36"/>
    <s v="DK5"/>
    <n v="2"/>
    <m/>
  </r>
  <r>
    <n v="8"/>
    <m/>
    <x v="5"/>
    <s v="AF9A"/>
    <s v="Politik"/>
    <s v="PKG"/>
    <x v="103"/>
    <s v="DK5"/>
    <n v="1"/>
    <m/>
  </r>
  <r>
    <n v="9"/>
    <m/>
    <x v="5"/>
    <s v="AF9A"/>
    <s v="Datenverarbeitung"/>
    <s v="DV"/>
    <x v="103"/>
    <s v="D12"/>
    <n v="2"/>
    <m/>
  </r>
  <r>
    <n v="10"/>
    <m/>
    <x v="5"/>
    <s v="AF9A"/>
    <s v="Sport"/>
    <s v="SPG"/>
    <x v="113"/>
    <s v="FE2"/>
    <n v="2"/>
    <m/>
  </r>
  <r>
    <n v="11"/>
    <m/>
    <x v="5"/>
    <s v="AF9A"/>
    <s v="Religion"/>
    <s v="KRE"/>
    <x v="114"/>
    <s v="DK5"/>
    <n v="2"/>
    <m/>
  </r>
  <r>
    <n v="12"/>
    <m/>
    <x v="5"/>
    <s v="AF9A"/>
    <s v="Praxis Hauswirtschaft"/>
    <s v="FP-ERN"/>
    <x v="56"/>
    <s v="AE8"/>
    <n v="4"/>
    <m/>
  </r>
  <r>
    <n v="13"/>
    <m/>
    <x v="5"/>
    <s v="AF9A"/>
    <s v="Betreutes Selbstlernen"/>
    <s v="BSL"/>
    <x v="75"/>
    <s v="DK5"/>
    <n v="2"/>
    <m/>
  </r>
  <r>
    <n v="14"/>
    <m/>
    <x v="5"/>
    <s v="AF9A"/>
    <s v="Praxis Holztechnik"/>
    <s v="MPT"/>
    <x v="122"/>
    <s v="EE1"/>
    <n v="4"/>
    <m/>
  </r>
  <r>
    <n v="15"/>
    <m/>
    <x v="5"/>
    <s v="AF9A"/>
    <s v="Praxis Holztechnik"/>
    <s v="FP-HO"/>
    <x v="14"/>
    <s v="EE1"/>
    <n v="4"/>
    <m/>
  </r>
  <r>
    <n v="16"/>
    <m/>
    <x v="5"/>
    <s v="AF9A"/>
    <s v="Praxis Metalltechnik"/>
    <s v="FP-M"/>
    <x v="102"/>
    <s v="EK1"/>
    <n v="4"/>
    <m/>
  </r>
  <r>
    <n v="17"/>
    <m/>
    <x v="5"/>
    <s v="AF9A"/>
    <s v="Berufsorientierung"/>
    <s v="BOR"/>
    <x v="36"/>
    <s v="DK5"/>
    <n v="2"/>
    <m/>
  </r>
  <r>
    <n v="18"/>
    <m/>
    <x v="5"/>
    <s v="AF9A"/>
    <s v="Wahlbereich"/>
    <s v="WB"/>
    <x v="112"/>
    <s v="DK5"/>
    <n v="1.5"/>
    <m/>
  </r>
  <r>
    <n v="21"/>
    <m/>
    <x v="5"/>
    <s v="AIFA"/>
    <s v="Deutsch"/>
    <s v="DKO"/>
    <x v="0"/>
    <s v="D11"/>
    <n v="0"/>
    <n v="0"/>
  </r>
  <r>
    <n v="22"/>
    <m/>
    <x v="5"/>
    <s v="AIFA"/>
    <s v="DAZ-Förder"/>
    <s v="DKO"/>
    <x v="75"/>
    <s v="D11"/>
    <n v="4"/>
    <m/>
  </r>
  <r>
    <n v="23"/>
    <m/>
    <x v="5"/>
    <s v="AIFA"/>
    <s v="Deutsch"/>
    <s v="DKO"/>
    <x v="0"/>
    <s v="D11"/>
    <n v="6"/>
    <m/>
  </r>
  <r>
    <n v="24"/>
    <m/>
    <x v="5"/>
    <s v="AIFA"/>
    <s v="DAZ-Förder"/>
    <s v="DKO"/>
    <x v="124"/>
    <s v="D11"/>
    <n v="0"/>
    <n v="0"/>
  </r>
  <r>
    <n v="25"/>
    <m/>
    <x v="5"/>
    <s v="AIFA"/>
    <s v="Berufsorientierung"/>
    <s v="BOR"/>
    <x v="36"/>
    <s v="D11"/>
    <n v="2"/>
    <m/>
  </r>
  <r>
    <n v="26"/>
    <m/>
    <x v="5"/>
    <s v="AIFA"/>
    <s v="Naturwissenschaft"/>
    <s v="NW"/>
    <x v="114"/>
    <s v="D11"/>
    <n v="0"/>
    <m/>
  </r>
  <r>
    <n v="27"/>
    <m/>
    <x v="5"/>
    <s v="AIFA"/>
    <s v="Mathematik"/>
    <s v="M"/>
    <x v="114"/>
    <s v="D11"/>
    <n v="4"/>
    <m/>
  </r>
  <r>
    <n v="28"/>
    <m/>
    <x v="5"/>
    <s v="AIFA"/>
    <s v="Politik"/>
    <s v="PKG"/>
    <x v="64"/>
    <s v="D11"/>
    <n v="2"/>
    <m/>
  </r>
  <r>
    <n v="29"/>
    <m/>
    <x v="5"/>
    <s v="AIFA"/>
    <s v="Sport"/>
    <s v="SPG"/>
    <x v="113"/>
    <s v="FE2"/>
    <n v="1"/>
    <m/>
  </r>
  <r>
    <n v="30"/>
    <m/>
    <x v="5"/>
    <s v="AIFA"/>
    <s v="Religion"/>
    <s v="KRE"/>
    <x v="114"/>
    <s v="D11"/>
    <n v="2"/>
    <m/>
  </r>
  <r>
    <n v="31"/>
    <m/>
    <x v="5"/>
    <s v="AIFA"/>
    <s v="Praxis Hauswirtschaft"/>
    <s v="FP-ERN"/>
    <x v="56"/>
    <s v="AE8"/>
    <n v="2"/>
    <m/>
  </r>
  <r>
    <n v="32"/>
    <m/>
    <x v="5"/>
    <s v="AIFA"/>
    <s v="Praxis Holztechnik"/>
    <s v="MPT"/>
    <x v="122"/>
    <s v="EE1"/>
    <n v="4"/>
    <m/>
  </r>
  <r>
    <n v="33"/>
    <m/>
    <x v="5"/>
    <s v="AIFA"/>
    <s v="Praxis Holztechnik"/>
    <s v="FP-HO"/>
    <x v="14"/>
    <s v="EE1"/>
    <n v="4"/>
    <m/>
  </r>
  <r>
    <n v="34"/>
    <m/>
    <x v="5"/>
    <s v="AF9A,AIFA"/>
    <s v="Englisch-För"/>
    <s v="EFÖ"/>
    <x v="75"/>
    <s v="DK5"/>
    <n v="0"/>
    <m/>
  </r>
  <r>
    <n v="35"/>
    <m/>
    <x v="5"/>
    <s v="AIFA"/>
    <s v="Praxis Metalltechnik"/>
    <s v="FP-M"/>
    <x v="102"/>
    <s v="EK1"/>
    <n v="4"/>
    <m/>
  </r>
  <r>
    <n v="36"/>
    <m/>
    <x v="5"/>
    <s v="AIFA"/>
    <s v="Wahlbereich"/>
    <s v="WB"/>
    <x v="114"/>
    <s v="D11"/>
    <n v="2"/>
    <m/>
  </r>
  <r>
    <n v="37"/>
    <m/>
    <x v="5"/>
    <s v="AIFA"/>
    <s v="Betreutes Selbstlernen"/>
    <s v="BSL"/>
    <x v="36"/>
    <s v="D11"/>
    <n v="0"/>
    <m/>
  </r>
  <r>
    <n v="38"/>
    <m/>
    <x v="5"/>
    <s v="AF9A, AIFA"/>
    <s v="Projekt"/>
    <s v="PKG"/>
    <x v="114"/>
    <m/>
    <n v="2"/>
    <n v="2"/>
  </r>
  <r>
    <n v="39"/>
    <m/>
    <x v="5"/>
    <s v="AF9A, AIFA"/>
    <s v="Projekt"/>
    <s v="PKG"/>
    <x v="112"/>
    <m/>
    <n v="2"/>
    <n v="2"/>
  </r>
  <r>
    <n v="40"/>
    <m/>
    <x v="5"/>
    <s v="AF9A, AIFA"/>
    <s v="Projekt"/>
    <s v="PKG"/>
    <x v="103"/>
    <m/>
    <n v="2"/>
    <n v="2"/>
  </r>
  <r>
    <n v="41"/>
    <m/>
    <x v="5"/>
    <s v="AF9A, AIFA"/>
    <s v="Projekt"/>
    <s v="DAZ"/>
    <x v="124"/>
    <m/>
    <n v="2"/>
    <n v="0"/>
  </r>
  <r>
    <n v="44"/>
    <m/>
    <x v="5"/>
    <s v="AIFE"/>
    <s v="Extern"/>
    <s v="Deutsch"/>
    <x v="124"/>
    <s v="D10"/>
    <n v="10"/>
    <n v="0"/>
  </r>
  <r>
    <n v="45"/>
    <m/>
    <x v="5"/>
    <s v="AIFE"/>
    <s v="Wahlbereich"/>
    <s v="WB"/>
    <x v="75"/>
    <s v="D10"/>
    <n v="2"/>
    <m/>
  </r>
  <r>
    <n v="46"/>
    <m/>
    <x v="5"/>
    <s v="AIFE"/>
    <s v="Landeskunde"/>
    <s v="NW"/>
    <x v="90"/>
    <s v="D10"/>
    <n v="3"/>
    <m/>
  </r>
  <r>
    <n v="47"/>
    <m/>
    <x v="5"/>
    <s v="AIFE"/>
    <s v="Religion"/>
    <s v="KRE"/>
    <x v="114"/>
    <s v="D10"/>
    <n v="2"/>
    <m/>
  </r>
  <r>
    <n v="48"/>
    <m/>
    <x v="5"/>
    <s v="AIFE"/>
    <s v="Deutsch"/>
    <s v="DKO"/>
    <x v="90"/>
    <s v="D10"/>
    <n v="4"/>
    <m/>
  </r>
  <r>
    <n v="49"/>
    <m/>
    <x v="5"/>
    <s v="AIFE"/>
    <s v="Mathematik"/>
    <s v="M"/>
    <x v="112"/>
    <s v="D10"/>
    <n v="4"/>
    <m/>
  </r>
  <r>
    <n v="50"/>
    <m/>
    <x v="5"/>
    <s v="AIFE"/>
    <s v="Praxis Holztechnik"/>
    <s v="MPT"/>
    <x v="122"/>
    <s v="EE1"/>
    <n v="4"/>
    <m/>
  </r>
  <r>
    <n v="51"/>
    <m/>
    <x v="5"/>
    <s v="AIFE"/>
    <s v="Praxis Holztechnik"/>
    <s v="FP-HO"/>
    <x v="14"/>
    <s v="EE1"/>
    <n v="4"/>
    <m/>
  </r>
  <r>
    <n v="52"/>
    <m/>
    <x v="5"/>
    <s v="AIFE"/>
    <s v="Praxis Hauswirtschaft"/>
    <s v="FP-ERN"/>
    <x v="56"/>
    <s v="AE8"/>
    <n v="2"/>
    <m/>
  </r>
  <r>
    <n v="53"/>
    <m/>
    <x v="5"/>
    <s v="AIFE"/>
    <s v="Sport"/>
    <s v="SPG"/>
    <x v="113"/>
    <m/>
    <n v="1"/>
    <m/>
  </r>
  <r>
    <n v="54"/>
    <m/>
    <x v="5"/>
    <s v="AIFE"/>
    <s v="Praxis Metalltechnik"/>
    <s v="FP-M"/>
    <x v="46"/>
    <s v="EK1"/>
    <n v="2"/>
    <m/>
  </r>
  <r>
    <n v="55"/>
    <m/>
    <x v="5"/>
    <s v="AF9A, AIFA, AIFE"/>
    <s v="Deutsch-FÖR"/>
    <s v="DAZ"/>
    <x v="75"/>
    <m/>
    <n v="4"/>
    <m/>
  </r>
  <r>
    <n v="56"/>
    <m/>
    <x v="5"/>
    <s v="AF9A, AIFA, AIFE"/>
    <s v="Projekt"/>
    <s v="PKG"/>
    <x v="114"/>
    <m/>
    <n v="0"/>
    <n v="0"/>
  </r>
  <r>
    <n v="57"/>
    <m/>
    <x v="5"/>
    <s v="AF9A, AIFA, AIFE"/>
    <s v="Projekt"/>
    <s v="PKG"/>
    <x v="112"/>
    <m/>
    <n v="0"/>
    <n v="0"/>
  </r>
  <r>
    <n v="58"/>
    <m/>
    <x v="5"/>
    <s v="AF9A, AIFA, AIFE"/>
    <s v="Projekt"/>
    <s v="PKG"/>
    <x v="103"/>
    <m/>
    <n v="0"/>
    <n v="0"/>
  </r>
  <r>
    <n v="59"/>
    <m/>
    <x v="5"/>
    <s v="AF9A, AIFA, AIFE"/>
    <s v="Projekt"/>
    <s v="PKG"/>
    <x v="124"/>
    <m/>
    <n v="0"/>
    <n v="0"/>
  </r>
  <r>
    <n v="62"/>
    <m/>
    <x v="5"/>
    <s v="BF1B"/>
    <s v="Praxis Bautechnik"/>
    <s v="BO"/>
    <x v="70"/>
    <s v="DK1"/>
    <n v="1"/>
    <n v="2"/>
  </r>
  <r>
    <n v="63"/>
    <m/>
    <x v="5"/>
    <s v="BF1B"/>
    <s v="Praxis Bautechnik"/>
    <s v="FP-Bau"/>
    <x v="70"/>
    <s v="DK1"/>
    <n v="3"/>
    <n v="2"/>
  </r>
  <r>
    <n v="64"/>
    <m/>
    <x v="5"/>
    <s v="BF1B"/>
    <s v="Praxis Holztechnik"/>
    <s v="BO"/>
    <x v="14"/>
    <s v="EE1"/>
    <n v="1"/>
    <n v="2"/>
  </r>
  <r>
    <n v="65"/>
    <m/>
    <x v="5"/>
    <s v="BF1B"/>
    <s v="Praxis Holztechnik"/>
    <s v="PRD"/>
    <x v="14"/>
    <s v="EE1"/>
    <n v="3"/>
    <n v="2"/>
  </r>
  <r>
    <n v="66"/>
    <m/>
    <x v="5"/>
    <s v="BF1B"/>
    <s v="Praxis Metalltechnik"/>
    <s v="MIP"/>
    <x v="102"/>
    <s v="EK1"/>
    <n v="0.5"/>
    <n v="2"/>
  </r>
  <r>
    <n v="67"/>
    <m/>
    <x v="5"/>
    <s v="BF1B"/>
    <s v="Praxis Metalltechnik"/>
    <s v="FPZ"/>
    <x v="102"/>
    <s v="EK1"/>
    <n v="1.5"/>
    <n v="2"/>
  </r>
  <r>
    <n v="68"/>
    <m/>
    <x v="5"/>
    <s v="BF1B"/>
    <s v="Metalltechnik"/>
    <s v="MIP"/>
    <x v="27"/>
    <s v="AK6"/>
    <n v="1"/>
    <m/>
  </r>
  <r>
    <n v="69"/>
    <m/>
    <x v="5"/>
    <s v="BF1B"/>
    <s v="Elektrotechnik"/>
    <s v="FPZ"/>
    <x v="54"/>
    <s v="D20"/>
    <n v="2"/>
    <n v="2"/>
  </r>
  <r>
    <n v="70"/>
    <m/>
    <x v="5"/>
    <s v="BF1B"/>
    <s v="Technische Übungen"/>
    <s v="TEÜ"/>
    <x v="14"/>
    <s v="EE1"/>
    <n v="3"/>
    <m/>
  </r>
  <r>
    <n v="71"/>
    <m/>
    <x v="5"/>
    <s v="BF1B"/>
    <s v="Mathematik"/>
    <s v="M"/>
    <x v="70"/>
    <s v="AK6"/>
    <n v="4"/>
    <m/>
  </r>
  <r>
    <n v="72"/>
    <m/>
    <x v="5"/>
    <s v="BF1B"/>
    <s v="Englisch"/>
    <s v="E"/>
    <x v="36"/>
    <s v="AK6"/>
    <n v="3"/>
    <m/>
  </r>
  <r>
    <n v="73"/>
    <m/>
    <x v="5"/>
    <s v="BF1B"/>
    <s v="Englisch"/>
    <s v="MPT"/>
    <x v="74"/>
    <s v="AK6"/>
    <n v="2"/>
    <m/>
  </r>
  <r>
    <n v="74"/>
    <m/>
    <x v="5"/>
    <s v="BF1B"/>
    <s v="Deutsch"/>
    <s v="DKO"/>
    <x v="68"/>
    <s v="AK6"/>
    <n v="4"/>
    <m/>
  </r>
  <r>
    <n v="75"/>
    <m/>
    <x v="5"/>
    <s v="BF1B"/>
    <s v="Wirtschaft"/>
    <s v="WBL"/>
    <x v="60"/>
    <s v="AK6"/>
    <n v="1"/>
    <m/>
  </r>
  <r>
    <n v="76"/>
    <m/>
    <x v="5"/>
    <s v="BF1B"/>
    <s v="Politik"/>
    <s v="PKG"/>
    <x v="30"/>
    <s v="AK6"/>
    <n v="1"/>
    <m/>
  </r>
  <r>
    <n v="77"/>
    <m/>
    <x v="5"/>
    <s v="BF1B"/>
    <s v="Datenverarbeitung"/>
    <s v="DV"/>
    <x v="103"/>
    <s v="D12"/>
    <n v="1"/>
    <m/>
  </r>
  <r>
    <n v="78"/>
    <m/>
    <x v="5"/>
    <s v="BF1B"/>
    <s v="Sport"/>
    <s v="SPG"/>
    <x v="113"/>
    <s v="GE1"/>
    <n v="1"/>
    <m/>
  </r>
  <r>
    <n v="79"/>
    <m/>
    <x v="5"/>
    <s v="BF1B"/>
    <s v="Betreutes Selbstlernen"/>
    <s v="BSL"/>
    <x v="36"/>
    <s v="AK6"/>
    <n v="0"/>
    <m/>
  </r>
  <r>
    <n v="80"/>
    <m/>
    <x v="5"/>
    <s v="BF1B"/>
    <s v="Religion"/>
    <s v="KRE"/>
    <x v="68"/>
    <s v="AK6"/>
    <n v="2"/>
    <m/>
  </r>
  <r>
    <n v="81"/>
    <m/>
    <x v="5"/>
    <s v="BF1B"/>
    <s v="Berufsorientierung"/>
    <s v="BOR"/>
    <x v="36"/>
    <s v="AK6"/>
    <n v="2"/>
    <m/>
  </r>
  <r>
    <n v="83"/>
    <m/>
    <x v="5"/>
    <s v="BF1H"/>
    <s v="Praxis Hauswirtschaft"/>
    <s v="PRD"/>
    <x v="56"/>
    <s v="AE8"/>
    <n v="8"/>
    <m/>
  </r>
  <r>
    <n v="84"/>
    <m/>
    <x v="5"/>
    <s v="BF1H"/>
    <s v="Praxis Hauswirtschaft"/>
    <s v="BO"/>
    <x v="9"/>
    <s v="DK5"/>
    <n v="2"/>
    <m/>
  </r>
  <r>
    <n v="85"/>
    <m/>
    <x v="5"/>
    <s v="BF1H"/>
    <s v="Praxis Hauswirtschaft"/>
    <s v="DSL"/>
    <x v="9"/>
    <s v="DK5"/>
    <n v="2"/>
    <m/>
  </r>
  <r>
    <n v="86"/>
    <m/>
    <x v="5"/>
    <s v="BF1H"/>
    <s v="Mathematik"/>
    <s v="M"/>
    <x v="59"/>
    <s v="DK5"/>
    <n v="4"/>
    <m/>
  </r>
  <r>
    <n v="87"/>
    <m/>
    <x v="5"/>
    <s v="BF1H"/>
    <s v="Englisch"/>
    <s v="E"/>
    <x v="36"/>
    <s v="DK5"/>
    <n v="3"/>
    <m/>
  </r>
  <r>
    <n v="88"/>
    <m/>
    <x v="5"/>
    <s v="BF1H"/>
    <s v="Englisch"/>
    <s v="MPT"/>
    <x v="74"/>
    <s v="DK5"/>
    <n v="2"/>
    <m/>
  </r>
  <r>
    <n v="89"/>
    <m/>
    <x v="5"/>
    <s v="BF1H"/>
    <s v="Deutsch"/>
    <s v="DKO"/>
    <x v="68"/>
    <s v="DK5"/>
    <n v="4"/>
    <m/>
  </r>
  <r>
    <n v="90"/>
    <m/>
    <x v="5"/>
    <s v="BF1H"/>
    <s v="Wirtschaft"/>
    <s v="WBL"/>
    <x v="60"/>
    <s v="DK5"/>
    <n v="1"/>
    <m/>
  </r>
  <r>
    <n v="91"/>
    <m/>
    <x v="5"/>
    <s v="BF1H"/>
    <s v="Politik"/>
    <s v="PKG"/>
    <x v="30"/>
    <s v="DK5"/>
    <n v="1"/>
    <m/>
  </r>
  <r>
    <n v="92"/>
    <m/>
    <x v="5"/>
    <s v="BF1H"/>
    <s v="Datenverarbeitung"/>
    <s v="DV"/>
    <x v="103"/>
    <s v="DK5"/>
    <n v="1"/>
    <m/>
  </r>
  <r>
    <n v="93"/>
    <m/>
    <x v="5"/>
    <s v="BF1H"/>
    <s v="Sport"/>
    <s v="SPG"/>
    <x v="113"/>
    <s v="GE1"/>
    <n v="1"/>
    <m/>
  </r>
  <r>
    <n v="94"/>
    <m/>
    <x v="5"/>
    <s v="BF1H"/>
    <s v="Betreutes Selbstlernen"/>
    <s v="BSL"/>
    <x v="36"/>
    <s v="DK5"/>
    <n v="0"/>
    <m/>
  </r>
  <r>
    <n v="95"/>
    <m/>
    <x v="5"/>
    <s v="BF1H"/>
    <s v="Religion"/>
    <s v="KRE"/>
    <x v="59"/>
    <s v="DK5"/>
    <n v="2"/>
    <m/>
  </r>
  <r>
    <n v="96"/>
    <m/>
    <x v="5"/>
    <s v="BF1H"/>
    <s v="Berufsorientierung"/>
    <s v="BOR"/>
    <x v="36"/>
    <s v="DK5"/>
    <n v="2"/>
    <m/>
  </r>
  <r>
    <n v="97"/>
    <m/>
    <x v="5"/>
    <s v="BF1H"/>
    <s v="individ. Praktikum"/>
    <s v="Pbv"/>
    <x v="59"/>
    <s v="DK5"/>
    <n v="2"/>
    <m/>
  </r>
  <r>
    <n v="98"/>
    <m/>
    <x v="5"/>
    <s v="BF1B, BF1H, BF1T"/>
    <s v="DAZ-För"/>
    <s v="DAZ"/>
    <x v="124"/>
    <s v="DK5"/>
    <n v="4"/>
    <n v="0"/>
  </r>
  <r>
    <n v="99"/>
    <m/>
    <x v="5"/>
    <s v="BF1B, BF1H, BF1T"/>
    <s v="Englisch-För"/>
    <s v="EFÖ"/>
    <x v="74"/>
    <s v="DK5"/>
    <n v="4"/>
    <m/>
  </r>
  <r>
    <n v="100"/>
    <m/>
    <x v="5"/>
    <s v=" BF1H, BF1T"/>
    <s v="indiv. Praktikum"/>
    <s v="Pbv"/>
    <x v="74"/>
    <s v="DK5"/>
    <n v="3"/>
    <m/>
  </r>
  <r>
    <n v="102"/>
    <m/>
    <x v="5"/>
    <s v="BF1T"/>
    <s v="Praxis Bautechnik"/>
    <s v="BO"/>
    <x v="22"/>
    <s v="DK1"/>
    <n v="1"/>
    <n v="2"/>
  </r>
  <r>
    <n v="103"/>
    <m/>
    <x v="5"/>
    <s v="BF1T"/>
    <s v="Praxis Bautechnik"/>
    <s v="FP-Bau"/>
    <x v="22"/>
    <s v="DK1"/>
    <n v="3"/>
    <n v="2"/>
  </r>
  <r>
    <n v="104"/>
    <m/>
    <x v="5"/>
    <s v="BF1T"/>
    <s v="Praxis Holztechnik"/>
    <s v="BO"/>
    <x v="14"/>
    <s v="EE1"/>
    <n v="1"/>
    <n v="2"/>
  </r>
  <r>
    <n v="105"/>
    <m/>
    <x v="5"/>
    <s v="BF1T"/>
    <s v="Praxis Holztechnik"/>
    <s v="PRD"/>
    <x v="14"/>
    <s v="EE1"/>
    <n v="3"/>
    <n v="2"/>
  </r>
  <r>
    <n v="106"/>
    <m/>
    <x v="5"/>
    <s v="BF1T"/>
    <s v="Praxis Metalltechnik"/>
    <s v="MIP"/>
    <x v="102"/>
    <s v="EK1"/>
    <n v="0.5"/>
    <m/>
  </r>
  <r>
    <n v="107"/>
    <m/>
    <x v="5"/>
    <s v="BF1T"/>
    <s v="Praxis Metalltechnik"/>
    <s v="FPZ"/>
    <x v="102"/>
    <s v="EK1"/>
    <n v="1.5"/>
    <n v="2"/>
  </r>
  <r>
    <n v="108"/>
    <m/>
    <x v="5"/>
    <s v="BF1T"/>
    <s v="Praxis Metalltechnik"/>
    <s v="MIP"/>
    <x v="27"/>
    <s v="EK1"/>
    <n v="1"/>
    <m/>
  </r>
  <r>
    <n v="109"/>
    <m/>
    <x v="5"/>
    <s v="BF1T"/>
    <s v="Elektrotechnik"/>
    <s v="FPZ"/>
    <x v="54"/>
    <s v="D20"/>
    <n v="2"/>
    <n v="2"/>
  </r>
  <r>
    <n v="110"/>
    <m/>
    <x v="5"/>
    <s v="BF1T"/>
    <s v="Technische Übungen"/>
    <s v="TEÜ"/>
    <x v="14"/>
    <s v="EE1"/>
    <n v="3"/>
    <m/>
  </r>
  <r>
    <n v="111"/>
    <m/>
    <x v="5"/>
    <s v="BF1T"/>
    <s v="Praxis Hauswirtschaft"/>
    <s v="PRD"/>
    <x v="56"/>
    <s v="AE8"/>
    <n v="4"/>
    <m/>
  </r>
  <r>
    <n v="112"/>
    <m/>
    <x v="5"/>
    <s v="BF1T"/>
    <s v="Praxis Hauswirtschaft"/>
    <s v="BO"/>
    <x v="9"/>
    <s v="DK4"/>
    <n v="2"/>
    <m/>
  </r>
  <r>
    <n v="113"/>
    <m/>
    <x v="5"/>
    <s v="BF1T"/>
    <s v="Praxis Hauswirtschaft"/>
    <s v="DSL"/>
    <x v="78"/>
    <s v="DK4"/>
    <n v="2"/>
    <m/>
  </r>
  <r>
    <n v="114"/>
    <m/>
    <x v="5"/>
    <s v="BF1T"/>
    <s v="Mathematik"/>
    <s v="M"/>
    <x v="59"/>
    <s v="AK6"/>
    <n v="4"/>
    <m/>
  </r>
  <r>
    <n v="115"/>
    <m/>
    <x v="5"/>
    <s v="BF1T"/>
    <s v="Englisch"/>
    <s v="E"/>
    <x v="88"/>
    <s v="AK6"/>
    <n v="3"/>
    <m/>
  </r>
  <r>
    <n v="116"/>
    <m/>
    <x v="5"/>
    <s v="BF1T"/>
    <s v="Englisch"/>
    <s v="MPT"/>
    <x v="74"/>
    <s v="AK6"/>
    <n v="2"/>
    <m/>
  </r>
  <r>
    <n v="117"/>
    <m/>
    <x v="5"/>
    <s v="BF1T"/>
    <s v="Deutsch"/>
    <s v="DKO"/>
    <x v="68"/>
    <s v="AK6"/>
    <n v="4"/>
    <m/>
  </r>
  <r>
    <n v="118"/>
    <m/>
    <x v="5"/>
    <s v="BF1T"/>
    <s v="Wirtschaft"/>
    <s v="WBL"/>
    <x v="60"/>
    <s v="AK6"/>
    <n v="1"/>
    <m/>
  </r>
  <r>
    <n v="119"/>
    <m/>
    <x v="5"/>
    <s v="BF1T"/>
    <s v="Politik"/>
    <s v="PKG"/>
    <x v="60"/>
    <s v="AK6"/>
    <n v="1"/>
    <m/>
  </r>
  <r>
    <n v="120"/>
    <m/>
    <x v="5"/>
    <s v="BF1T"/>
    <s v="Datenverarbeitung"/>
    <s v="DV"/>
    <x v="103"/>
    <s v="D12"/>
    <n v="1"/>
    <m/>
  </r>
  <r>
    <n v="121"/>
    <m/>
    <x v="5"/>
    <s v="BF1T"/>
    <s v="Sport"/>
    <s v="SPG"/>
    <x v="120"/>
    <s v="GE1"/>
    <n v="2"/>
    <m/>
  </r>
  <r>
    <n v="122"/>
    <m/>
    <x v="5"/>
    <s v="BF1T"/>
    <s v="Betreutes Selbstlernen"/>
    <s v="BSL"/>
    <x v="36"/>
    <s v="AK6"/>
    <n v="0"/>
    <m/>
  </r>
  <r>
    <n v="123"/>
    <m/>
    <x v="5"/>
    <s v="BF1T"/>
    <s v="Religion"/>
    <s v="KRE"/>
    <x v="88"/>
    <s v="AK6"/>
    <n v="2"/>
    <m/>
  </r>
  <r>
    <n v="124"/>
    <m/>
    <x v="5"/>
    <s v="BF1T"/>
    <s v="Berufsorientierung"/>
    <s v="BOR"/>
    <x v="36"/>
    <s v="AK6"/>
    <n v="2"/>
    <m/>
  </r>
  <r>
    <n v="125"/>
    <m/>
    <x v="5"/>
    <s v="BF1T"/>
    <s v="Beliebig"/>
    <s v="WB"/>
    <x v="22"/>
    <s v="D23"/>
    <n v="2"/>
    <m/>
  </r>
  <r>
    <n v="127"/>
    <m/>
    <x v="5"/>
    <s v="BF2E"/>
    <s v="Elektrotechnik"/>
    <s v="PPZ"/>
    <x v="54"/>
    <s v="D20"/>
    <n v="2"/>
    <m/>
  </r>
  <r>
    <n v="128"/>
    <m/>
    <x v="5"/>
    <s v="BF2E"/>
    <s v="Elektrotechnik"/>
    <s v="IPZ"/>
    <x v="93"/>
    <s v="D23"/>
    <n v="2"/>
    <m/>
  </r>
  <r>
    <n v="129"/>
    <m/>
    <x v="5"/>
    <s v="BF2E"/>
    <s v="Elektrotechnik"/>
    <s v="PPZ"/>
    <x v="93"/>
    <s v="D20"/>
    <n v="0"/>
    <m/>
  </r>
  <r>
    <n v="130"/>
    <m/>
    <x v="5"/>
    <s v="BF2E"/>
    <s v="Praxis Elektrotechnik"/>
    <s v="FP-EL"/>
    <x v="54"/>
    <s v="D20"/>
    <n v="4"/>
    <n v="2"/>
  </r>
  <r>
    <n v="131"/>
    <m/>
    <x v="5"/>
    <s v="BF2E"/>
    <s v="Praxis Elektrotechnik"/>
    <s v="FP-EL"/>
    <x v="93"/>
    <s v="D23"/>
    <n v="0"/>
    <n v="0"/>
  </r>
  <r>
    <n v="132"/>
    <m/>
    <x v="5"/>
    <s v="BF2E"/>
    <s v="Praxis Elektrotechnik"/>
    <s v="FP-EL"/>
    <x v="54"/>
    <s v="D20"/>
    <n v="4"/>
    <n v="2"/>
  </r>
  <r>
    <n v="133"/>
    <m/>
    <x v="5"/>
    <s v="BF2E"/>
    <s v="Praxis Metalltechnik"/>
    <s v="FPZ"/>
    <x v="102"/>
    <s v="EK1"/>
    <n v="4"/>
    <n v="2"/>
  </r>
  <r>
    <n v="134"/>
    <m/>
    <x v="5"/>
    <s v="BF2E"/>
    <s v="Mathematik"/>
    <s v="M"/>
    <x v="112"/>
    <s v="D23"/>
    <n v="2"/>
    <m/>
  </r>
  <r>
    <n v="135"/>
    <m/>
    <x v="5"/>
    <s v="BF2E"/>
    <s v="Mathematik"/>
    <s v="M"/>
    <x v="31"/>
    <s v="D23"/>
    <n v="2"/>
    <m/>
  </r>
  <r>
    <n v="136"/>
    <m/>
    <x v="5"/>
    <s v="BF2E"/>
    <s v="Englisch"/>
    <s v="E"/>
    <x v="1"/>
    <s v="D23"/>
    <n v="3"/>
    <m/>
  </r>
  <r>
    <n v="137"/>
    <m/>
    <x v="5"/>
    <s v="BF2E, BF2M"/>
    <s v="Englisch-FÖR"/>
    <s v="E"/>
    <x v="74"/>
    <s v="D23"/>
    <n v="2"/>
    <m/>
  </r>
  <r>
    <n v="138"/>
    <m/>
    <x v="5"/>
    <s v="BF2E"/>
    <s v="Deutsch"/>
    <s v="DKO"/>
    <x v="87"/>
    <s v="D23"/>
    <n v="4"/>
    <m/>
  </r>
  <r>
    <n v="139"/>
    <m/>
    <x v="5"/>
    <s v="BF2E"/>
    <s v="Wirtschaft"/>
    <s v="WBL"/>
    <x v="34"/>
    <s v="D23"/>
    <n v="2"/>
    <m/>
  </r>
  <r>
    <n v="140"/>
    <m/>
    <x v="5"/>
    <s v="BF2E"/>
    <s v="Politik"/>
    <s v="PKG"/>
    <x v="103"/>
    <s v="D23"/>
    <n v="1"/>
    <m/>
  </r>
  <r>
    <n v="141"/>
    <m/>
    <x v="5"/>
    <s v="BF2E"/>
    <s v="Informationstechnik"/>
    <s v="DV"/>
    <x v="103"/>
    <s v="D12"/>
    <n v="2"/>
    <n v="2"/>
  </r>
  <r>
    <n v="142"/>
    <m/>
    <x v="5"/>
    <s v="BF2E"/>
    <s v="Sport"/>
    <s v="SPG"/>
    <x v="1"/>
    <s v="GE1"/>
    <n v="2"/>
    <m/>
  </r>
  <r>
    <n v="143"/>
    <m/>
    <x v="5"/>
    <s v="BF2E"/>
    <s v="Physik"/>
    <s v="PH"/>
    <x v="112"/>
    <s v="CE6"/>
    <n v="1"/>
    <m/>
  </r>
  <r>
    <n v="144"/>
    <m/>
    <x v="5"/>
    <s v="BF2E"/>
    <s v="Religion"/>
    <s v="ERE"/>
    <x v="24"/>
    <s v="D23"/>
    <n v="2"/>
    <m/>
  </r>
  <r>
    <n v="145"/>
    <m/>
    <x v="5"/>
    <s v="BF2E"/>
    <s v="Beliebig"/>
    <s v="BOR"/>
    <x v="93"/>
    <s v="D23"/>
    <n v="2"/>
    <m/>
  </r>
  <r>
    <n v="146"/>
    <m/>
    <x v="5"/>
    <s v="BF2E"/>
    <s v="Beliebig"/>
    <s v="WB"/>
    <x v="93"/>
    <s v="D23"/>
    <n v="2"/>
    <n v="2"/>
  </r>
  <r>
    <n v="149"/>
    <m/>
    <x v="5"/>
    <s v="BF2M"/>
    <s v="Praxis Metalltechnik"/>
    <s v="FPZ"/>
    <x v="102"/>
    <s v="D14"/>
    <n v="2"/>
    <m/>
  </r>
  <r>
    <n v="150"/>
    <m/>
    <x v="5"/>
    <s v="BF2M"/>
    <s v="Metalltechnik"/>
    <s v="MIP"/>
    <x v="27"/>
    <s v="D14"/>
    <n v="2"/>
    <m/>
  </r>
  <r>
    <n v="151"/>
    <m/>
    <x v="5"/>
    <s v="BF2M"/>
    <s v="Metalltechnik"/>
    <s v="FPZ"/>
    <x v="27"/>
    <s v="D14"/>
    <n v="2"/>
    <m/>
  </r>
  <r>
    <n v="152"/>
    <m/>
    <x v="5"/>
    <s v="BF2M"/>
    <s v="Praxis Metalltechnik"/>
    <s v="FPZ"/>
    <x v="102"/>
    <s v="EK1"/>
    <n v="4"/>
    <n v="2"/>
  </r>
  <r>
    <n v="153"/>
    <m/>
    <x v="5"/>
    <s v="BF2M"/>
    <s v="Praxis Elektrotechnik"/>
    <s v="PPZ"/>
    <x v="54"/>
    <s v="D20"/>
    <n v="4"/>
    <n v="2"/>
  </r>
  <r>
    <n v="154"/>
    <m/>
    <x v="5"/>
    <s v="BF2M"/>
    <s v="Praxis Metalltechnik"/>
    <s v="MIP"/>
    <x v="102"/>
    <s v="EK1"/>
    <n v="4"/>
    <n v="2"/>
  </r>
  <r>
    <n v="155"/>
    <m/>
    <x v="5"/>
    <s v="BF2M"/>
    <s v="Mathematik"/>
    <s v="M"/>
    <x v="17"/>
    <s v="D14"/>
    <n v="2"/>
    <m/>
  </r>
  <r>
    <n v="156"/>
    <m/>
    <x v="5"/>
    <s v="BF2M"/>
    <s v="Mathematik"/>
    <s v="M"/>
    <x v="31"/>
    <s v="D14"/>
    <n v="2"/>
    <m/>
  </r>
  <r>
    <n v="157"/>
    <m/>
    <x v="5"/>
    <s v="BF2E, BF2M"/>
    <s v="Englisch-FÖR"/>
    <s v="E"/>
    <x v="74"/>
    <s v="D23"/>
    <n v="0"/>
    <m/>
  </r>
  <r>
    <n v="158"/>
    <m/>
    <x v="5"/>
    <s v="BF2M"/>
    <s v="Englisch"/>
    <s v="E"/>
    <x v="88"/>
    <s v="D14"/>
    <n v="3"/>
    <m/>
  </r>
  <r>
    <n v="159"/>
    <m/>
    <x v="5"/>
    <s v="BF2M"/>
    <s v="Deutsch"/>
    <s v="DKO"/>
    <x v="87"/>
    <s v="D14"/>
    <n v="4"/>
    <m/>
  </r>
  <r>
    <n v="160"/>
    <m/>
    <x v="5"/>
    <s v="BF2M"/>
    <s v="Wirtschaft"/>
    <s v="WBL"/>
    <x v="34"/>
    <s v="D14"/>
    <n v="2"/>
    <m/>
  </r>
  <r>
    <n v="161"/>
    <m/>
    <x v="5"/>
    <s v="BF2M"/>
    <s v="Politik"/>
    <s v="PKG"/>
    <x v="103"/>
    <s v="D14"/>
    <n v="1"/>
    <m/>
  </r>
  <r>
    <n v="162"/>
    <m/>
    <x v="5"/>
    <s v="BF2M"/>
    <s v="Informationstechnik"/>
    <s v="DV"/>
    <x v="103"/>
    <s v="D12"/>
    <n v="2"/>
    <n v="2"/>
  </r>
  <r>
    <n v="163"/>
    <m/>
    <x v="5"/>
    <s v="BF2M"/>
    <s v="Sport"/>
    <s v="SPG"/>
    <x v="1"/>
    <s v="GE1"/>
    <n v="2"/>
    <m/>
  </r>
  <r>
    <n v="164"/>
    <m/>
    <x v="5"/>
    <s v="BF2M"/>
    <s v="Physik"/>
    <s v="PH"/>
    <x v="112"/>
    <s v="CE6"/>
    <n v="1"/>
    <m/>
  </r>
  <r>
    <n v="165"/>
    <m/>
    <x v="5"/>
    <s v="BF2M"/>
    <s v="Religion"/>
    <s v="ERE"/>
    <x v="24"/>
    <s v="D14"/>
    <n v="2"/>
    <m/>
  </r>
  <r>
    <n v="166"/>
    <m/>
    <x v="5"/>
    <s v="BF2M"/>
    <s v="Beliebig"/>
    <s v="WB"/>
    <x v="27"/>
    <s v="D14"/>
    <n v="2"/>
    <n v="2"/>
  </r>
  <r>
    <n v="167"/>
    <m/>
    <x v="5"/>
    <s v="BF2M"/>
    <s v="Beliebig"/>
    <s v="BOR"/>
    <x v="27"/>
    <s v="D14"/>
    <n v="2"/>
    <m/>
  </r>
  <r>
    <n v="168"/>
    <m/>
    <x v="5"/>
    <s v="BF2M"/>
    <s v="Beliebig"/>
    <s v="BOR"/>
    <x v="87"/>
    <s v="D1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6"/>
    <s v="11S1"/>
    <s v="Deutsch"/>
    <s v="DKOp"/>
    <x v="105"/>
    <s v="CK6"/>
    <n v="2"/>
    <m/>
  </r>
  <r>
    <n v="3"/>
    <m/>
    <x v="6"/>
    <s v="11S1"/>
    <s v="Englisch"/>
    <s v="Ep"/>
    <x v="75"/>
    <s v="CK6"/>
    <n v="2"/>
    <m/>
  </r>
  <r>
    <n v="4"/>
    <m/>
    <x v="6"/>
    <s v="11S1"/>
    <s v="Erziehungswissenschaften"/>
    <s v="EW"/>
    <x v="0"/>
    <s v="CK6"/>
    <n v="2"/>
    <m/>
  </r>
  <r>
    <n v="5"/>
    <m/>
    <x v="6"/>
    <s v="11S1"/>
    <s v="Pflege/Gesundheit"/>
    <s v="GES"/>
    <x v="111"/>
    <s v="CK6"/>
    <n v="2"/>
    <m/>
  </r>
  <r>
    <n v="6"/>
    <m/>
    <x v="6"/>
    <s v="11S1"/>
    <s v="Religion"/>
    <s v="KRE"/>
    <x v="63"/>
    <s v="CK6"/>
    <n v="1"/>
    <m/>
  </r>
  <r>
    <n v="7"/>
    <m/>
    <x v="6"/>
    <s v="11S1"/>
    <s v="Mathematik"/>
    <s v="Mp"/>
    <x v="10"/>
    <s v="CK6"/>
    <n v="2"/>
    <m/>
  </r>
  <r>
    <n v="8"/>
    <m/>
    <x v="6"/>
    <s v="11S1"/>
    <s v="Politik"/>
    <s v="PKG"/>
    <x v="26"/>
    <s v="CK6"/>
    <n v="1"/>
    <m/>
  </r>
  <r>
    <n v="9"/>
    <m/>
    <x v="6"/>
    <s v="11S1"/>
    <s v="Praktische Sozialwissenschaft"/>
    <s v="PSW"/>
    <x v="111"/>
    <s v="CK6"/>
    <n v="1"/>
    <m/>
  </r>
  <r>
    <n v="10"/>
    <m/>
    <x v="6"/>
    <s v="11S2"/>
    <s v="Pflege/Gesundheit"/>
    <s v="GES"/>
    <x v="21"/>
    <s v="CK7"/>
    <n v="2"/>
    <m/>
  </r>
  <r>
    <n v="11"/>
    <m/>
    <x v="6"/>
    <s v="11S2"/>
    <s v="Deutsch"/>
    <s v="DKOp"/>
    <x v="0"/>
    <s v="CK7"/>
    <n v="2"/>
    <m/>
  </r>
  <r>
    <n v="12"/>
    <m/>
    <x v="6"/>
    <s v="11S2"/>
    <s v="Politik"/>
    <s v="PKG"/>
    <x v="26"/>
    <s v="CK7"/>
    <n v="1"/>
    <m/>
  </r>
  <r>
    <n v="13"/>
    <m/>
    <x v="6"/>
    <s v="11S2"/>
    <s v="Erziehungswissenschaften"/>
    <s v="EW"/>
    <x v="0"/>
    <s v="CK7"/>
    <n v="2"/>
    <m/>
  </r>
  <r>
    <n v="14"/>
    <m/>
    <x v="6"/>
    <s v="11S2"/>
    <s v="Praktische Sozialwissenschaft"/>
    <s v="PSW"/>
    <x v="0"/>
    <s v="CK7"/>
    <n v="1"/>
    <m/>
  </r>
  <r>
    <n v="15"/>
    <m/>
    <x v="6"/>
    <s v="11S2"/>
    <s v="Englisch"/>
    <s v="Ep"/>
    <x v="35"/>
    <s v="CK7"/>
    <n v="2"/>
    <m/>
  </r>
  <r>
    <n v="16"/>
    <m/>
    <x v="6"/>
    <s v="11S2"/>
    <s v="Mathematik"/>
    <s v="Mp"/>
    <x v="112"/>
    <s v="CK6"/>
    <n v="2"/>
    <m/>
  </r>
  <r>
    <n v="17"/>
    <m/>
    <x v="6"/>
    <s v="11S2"/>
    <s v="Religion"/>
    <s v="KRE"/>
    <x v="63"/>
    <s v="CK7"/>
    <n v="1"/>
    <m/>
  </r>
  <r>
    <n v="18"/>
    <m/>
    <x v="6"/>
    <s v="11S3"/>
    <s v="Religion"/>
    <s v="KRE"/>
    <x v="105"/>
    <s v="CK6"/>
    <n v="1"/>
    <m/>
  </r>
  <r>
    <n v="19"/>
    <m/>
    <x v="6"/>
    <s v="11S3"/>
    <s v="Erziehungswissenschaften"/>
    <s v="EW"/>
    <x v="39"/>
    <s v="CK6"/>
    <n v="2"/>
    <m/>
  </r>
  <r>
    <n v="20"/>
    <m/>
    <x v="6"/>
    <s v="11S3"/>
    <s v="Englisch"/>
    <s v="Ep"/>
    <x v="110"/>
    <s v="CK6"/>
    <n v="2"/>
    <m/>
  </r>
  <r>
    <n v="21"/>
    <m/>
    <x v="6"/>
    <s v="11S3"/>
    <s v="Pflege/Gesundheit"/>
    <s v="GES"/>
    <x v="111"/>
    <s v="CK6"/>
    <n v="2"/>
    <m/>
  </r>
  <r>
    <n v="22"/>
    <m/>
    <x v="6"/>
    <s v="11S3"/>
    <s v="Politik"/>
    <s v="PKG"/>
    <x v="101"/>
    <s v="CK6"/>
    <n v="1"/>
    <m/>
  </r>
  <r>
    <n v="23"/>
    <m/>
    <x v="6"/>
    <s v="11S3"/>
    <s v="Deutsch"/>
    <s v="DKOp"/>
    <x v="110"/>
    <s v="CK6"/>
    <n v="2"/>
    <m/>
  </r>
  <r>
    <n v="24"/>
    <m/>
    <x v="6"/>
    <s v="11S3"/>
    <s v="Praktische Sozialwissenschaft"/>
    <s v="PSW"/>
    <x v="110"/>
    <s v="CK7"/>
    <n v="1"/>
    <m/>
  </r>
  <r>
    <n v="25"/>
    <m/>
    <x v="6"/>
    <s v="11S3"/>
    <s v="Mathematik"/>
    <s v="Mp"/>
    <x v="79"/>
    <s v="CK6"/>
    <n v="2"/>
    <m/>
  </r>
  <r>
    <n v="26"/>
    <m/>
    <x v="6"/>
    <s v="11S4"/>
    <s v="Englisch"/>
    <s v="Ep"/>
    <x v="35"/>
    <s v="CK7"/>
    <n v="2"/>
    <m/>
  </r>
  <r>
    <n v="27"/>
    <m/>
    <x v="6"/>
    <s v="11S4"/>
    <s v="Religion"/>
    <s v="KRE"/>
    <x v="105"/>
    <s v="CK7"/>
    <n v="1"/>
    <m/>
  </r>
  <r>
    <n v="28"/>
    <m/>
    <x v="6"/>
    <s v="11S4"/>
    <s v="Pflege/Gesundheit"/>
    <s v="GES"/>
    <x v="67"/>
    <s v="CK7"/>
    <n v="2"/>
    <m/>
  </r>
  <r>
    <n v="29"/>
    <m/>
    <x v="6"/>
    <s v="11S4"/>
    <s v="Deutsch"/>
    <s v="DKOp"/>
    <x v="26"/>
    <s v="CK7"/>
    <n v="2"/>
    <m/>
  </r>
  <r>
    <n v="30"/>
    <m/>
    <x v="6"/>
    <s v="11S4"/>
    <s v="Praktische Sozialwissenschaft"/>
    <s v="PSW"/>
    <x v="59"/>
    <s v="CK7"/>
    <n v="1"/>
    <m/>
  </r>
  <r>
    <n v="31"/>
    <m/>
    <x v="6"/>
    <s v="11S4"/>
    <s v="Mathematik"/>
    <s v="Mp"/>
    <x v="59"/>
    <s v="CK7"/>
    <n v="2"/>
    <m/>
  </r>
  <r>
    <n v="32"/>
    <m/>
    <x v="6"/>
    <s v="11S4"/>
    <s v="Politik"/>
    <s v="PKG"/>
    <x v="101"/>
    <s v="CK7"/>
    <n v="1"/>
    <m/>
  </r>
  <r>
    <n v="33"/>
    <m/>
    <x v="6"/>
    <s v="11S4"/>
    <s v="Erziehungswissenschaften"/>
    <s v="EW"/>
    <x v="116"/>
    <s v="CK7"/>
    <n v="2"/>
    <m/>
  </r>
  <r>
    <n v="34"/>
    <m/>
    <x v="6"/>
    <s v="12S1"/>
    <s v="Erziehungswissenschaften"/>
    <s v="EW"/>
    <x v="0"/>
    <s v="C14"/>
    <n v="5"/>
    <m/>
  </r>
  <r>
    <n v="35"/>
    <m/>
    <x v="6"/>
    <s v="12S1"/>
    <s v="Informatik"/>
    <s v="Inf"/>
    <x v="3"/>
    <s v="PC-Raum"/>
    <n v="2"/>
    <m/>
  </r>
  <r>
    <n v="36"/>
    <m/>
    <x v="6"/>
    <s v="12S1"/>
    <s v="Englisch"/>
    <s v="Ep"/>
    <x v="20"/>
    <s v="C14"/>
    <n v="4"/>
    <m/>
  </r>
  <r>
    <n v="37"/>
    <m/>
    <x v="6"/>
    <s v="12S1"/>
    <s v="Mathematik"/>
    <s v="Mp"/>
    <x v="10"/>
    <s v="C14"/>
    <n v="4"/>
    <m/>
  </r>
  <r>
    <n v="38"/>
    <m/>
    <x v="6"/>
    <s v="12S1"/>
    <s v="Sport"/>
    <s v="SPG"/>
    <x v="8"/>
    <s v="SPO"/>
    <n v="2"/>
    <m/>
  </r>
  <r>
    <n v="39"/>
    <m/>
    <x v="6"/>
    <s v="12S1"/>
    <s v="Psychologie"/>
    <s v="PS"/>
    <x v="98"/>
    <s v="C14"/>
    <n v="2"/>
    <m/>
  </r>
  <r>
    <n v="40"/>
    <m/>
    <x v="6"/>
    <s v="12S1"/>
    <s v="Politik"/>
    <s v="PKG"/>
    <x v="45"/>
    <s v="C14"/>
    <n v="2"/>
    <m/>
  </r>
  <r>
    <n v="41"/>
    <m/>
    <x v="6"/>
    <s v="12S1"/>
    <s v="Wirtschaft"/>
    <s v="WL"/>
    <x v="45"/>
    <s v="C14"/>
    <n v="2"/>
    <m/>
  </r>
  <r>
    <n v="42"/>
    <m/>
    <x v="6"/>
    <s v="12S1"/>
    <s v="Biologie"/>
    <s v="BI"/>
    <x v="111"/>
    <s v="C14"/>
    <n v="2"/>
    <m/>
  </r>
  <r>
    <n v="43"/>
    <m/>
    <x v="6"/>
    <s v="12S1"/>
    <s v="Pflege/Gesundheit"/>
    <s v="GES"/>
    <x v="111"/>
    <s v="C14"/>
    <n v="2"/>
    <m/>
  </r>
  <r>
    <n v="44"/>
    <m/>
    <x v="6"/>
    <s v="12S1"/>
    <s v="Praktische Sozialwissenschaft"/>
    <s v="PSW"/>
    <x v="105"/>
    <s v="C14"/>
    <n v="1"/>
    <m/>
  </r>
  <r>
    <n v="45"/>
    <m/>
    <x v="6"/>
    <s v="12S1"/>
    <s v="Deutsch"/>
    <s v="DKOp"/>
    <x v="105"/>
    <s v="C14"/>
    <n v="4"/>
    <m/>
  </r>
  <r>
    <n v="46"/>
    <m/>
    <x v="6"/>
    <s v="12S1"/>
    <s v="Religion"/>
    <s v="KRE"/>
    <x v="114"/>
    <s v="C14"/>
    <n v="2"/>
    <m/>
  </r>
  <r>
    <n v="47"/>
    <m/>
    <x v="6"/>
    <s v="12S2"/>
    <s v="Erziehungswissenschaften"/>
    <s v="EW"/>
    <x v="39"/>
    <s v="C16"/>
    <n v="4"/>
    <m/>
  </r>
  <r>
    <n v="48"/>
    <m/>
    <x v="6"/>
    <s v="12S2"/>
    <s v="Praktische Sozialwissenschaft"/>
    <s v="PSW"/>
    <x v="28"/>
    <s v="C16"/>
    <n v="1"/>
    <m/>
  </r>
  <r>
    <n v="49"/>
    <m/>
    <x v="6"/>
    <s v="12S2"/>
    <s v="Informatik"/>
    <s v="Inf"/>
    <x v="3"/>
    <s v="PC-Raum"/>
    <n v="2"/>
    <m/>
  </r>
  <r>
    <n v="50"/>
    <m/>
    <x v="6"/>
    <s v="12S2"/>
    <s v="Pflege/Gesundheit"/>
    <s v="GES"/>
    <x v="21"/>
    <s v="C16"/>
    <n v="2"/>
    <m/>
  </r>
  <r>
    <n v="51"/>
    <m/>
    <x v="6"/>
    <s v="12S2"/>
    <s v="Politik"/>
    <s v="PKG"/>
    <x v="26"/>
    <s v="C16"/>
    <n v="2"/>
    <m/>
  </r>
  <r>
    <n v="52"/>
    <m/>
    <x v="6"/>
    <s v="12S2"/>
    <s v="Sport"/>
    <s v="SPG"/>
    <x v="32"/>
    <s v="SPO"/>
    <n v="2"/>
    <m/>
  </r>
  <r>
    <n v="53"/>
    <m/>
    <x v="6"/>
    <s v="12S2"/>
    <s v="Englisch"/>
    <s v="Ep"/>
    <x v="35"/>
    <s v="C16"/>
    <n v="4"/>
    <m/>
  </r>
  <r>
    <n v="54"/>
    <m/>
    <x v="6"/>
    <s v="12S2"/>
    <s v="Religion"/>
    <s v="KRE"/>
    <x v="35"/>
    <s v="C16"/>
    <n v="2"/>
    <m/>
  </r>
  <r>
    <n v="55"/>
    <m/>
    <x v="6"/>
    <s v="12S2"/>
    <s v="Psychologie"/>
    <s v="PS"/>
    <x v="28"/>
    <s v="C16"/>
    <n v="2"/>
    <m/>
  </r>
  <r>
    <n v="56"/>
    <m/>
    <x v="6"/>
    <s v="12S2"/>
    <s v="Mathematik"/>
    <s v="Mp"/>
    <x v="59"/>
    <s v="C16"/>
    <n v="4"/>
    <m/>
  </r>
  <r>
    <n v="57"/>
    <m/>
    <x v="6"/>
    <s v="12S2"/>
    <s v="Biologie"/>
    <s v="BI"/>
    <x v="67"/>
    <s v="C16"/>
    <n v="2"/>
    <m/>
  </r>
  <r>
    <n v="58"/>
    <m/>
    <x v="6"/>
    <s v="12S2"/>
    <s v="Wirtschaft"/>
    <s v="WL"/>
    <x v="45"/>
    <s v="C16"/>
    <n v="2"/>
    <m/>
  </r>
  <r>
    <n v="59"/>
    <m/>
    <x v="6"/>
    <s v="12S2"/>
    <s v="Deutsch"/>
    <s v="DKOp"/>
    <x v="26"/>
    <s v="C16"/>
    <n v="4"/>
    <m/>
  </r>
  <r>
    <n v="60"/>
    <m/>
    <x v="6"/>
    <s v="12S3"/>
    <s v="Informatik"/>
    <s v="Inf"/>
    <x v="3"/>
    <s v="PC-Raum"/>
    <n v="2"/>
    <m/>
  </r>
  <r>
    <n v="61"/>
    <m/>
    <x v="6"/>
    <s v="12S3"/>
    <s v="Sport"/>
    <s v="SPG"/>
    <x v="8"/>
    <s v="SPO"/>
    <n v="2"/>
    <m/>
  </r>
  <r>
    <n v="62"/>
    <m/>
    <x v="6"/>
    <s v="12S3"/>
    <s v="Deutsch"/>
    <s v="DKOp"/>
    <x v="110"/>
    <s v="C26"/>
    <n v="4"/>
    <m/>
  </r>
  <r>
    <n v="63"/>
    <m/>
    <x v="6"/>
    <s v="12S3"/>
    <s v="Politik"/>
    <s v="PKG"/>
    <x v="26"/>
    <s v="C26"/>
    <n v="2"/>
    <m/>
  </r>
  <r>
    <n v="64"/>
    <m/>
    <x v="6"/>
    <s v="12S3"/>
    <s v="Praktische Sozialwissenschaft"/>
    <s v="PSW"/>
    <x v="67"/>
    <s v="C26"/>
    <n v="1"/>
    <m/>
  </r>
  <r>
    <n v="65"/>
    <m/>
    <x v="6"/>
    <s v="12S3"/>
    <s v="Psychologie"/>
    <s v="PS"/>
    <x v="98"/>
    <s v="C26"/>
    <n v="2"/>
    <n v="2"/>
  </r>
  <r>
    <n v="66"/>
    <m/>
    <x v="6"/>
    <s v="12S3"/>
    <s v="Psychologie"/>
    <s v="PS"/>
    <x v="28"/>
    <s v="C26"/>
    <n v="2"/>
    <n v="2"/>
  </r>
  <r>
    <n v="67"/>
    <m/>
    <x v="6"/>
    <s v="12S3"/>
    <s v="Biologie"/>
    <s v="BI"/>
    <x v="67"/>
    <s v="C26"/>
    <n v="2"/>
    <m/>
  </r>
  <r>
    <n v="68"/>
    <m/>
    <x v="6"/>
    <s v="12S3"/>
    <s v="Englisch"/>
    <s v="Ep"/>
    <x v="20"/>
    <s v="C26"/>
    <n v="4"/>
    <m/>
  </r>
  <r>
    <n v="69"/>
    <m/>
    <x v="6"/>
    <s v="12S3"/>
    <s v="Erziehungswissenschaften"/>
    <s v="EW"/>
    <x v="116"/>
    <s v="C26"/>
    <n v="4"/>
    <m/>
  </r>
  <r>
    <n v="70"/>
    <m/>
    <x v="6"/>
    <s v="12S3"/>
    <s v="Mathematik"/>
    <s v="Mp"/>
    <x v="112"/>
    <s v="C26"/>
    <n v="4"/>
    <m/>
  </r>
  <r>
    <n v="71"/>
    <m/>
    <x v="6"/>
    <s v="12S3"/>
    <s v="Wirtschaft"/>
    <s v="WL"/>
    <x v="45"/>
    <s v="C26"/>
    <n v="2"/>
    <m/>
  </r>
  <r>
    <n v="72"/>
    <m/>
    <x v="6"/>
    <s v="12S3"/>
    <s v="Pflege/Gesundheit"/>
    <s v="GES"/>
    <x v="67"/>
    <s v="C26"/>
    <n v="2"/>
    <m/>
  </r>
  <r>
    <n v="73"/>
    <m/>
    <x v="6"/>
    <s v="12S3"/>
    <s v="Religion"/>
    <s v="KRE"/>
    <x v="114"/>
    <s v="C26"/>
    <n v="2"/>
    <m/>
  </r>
  <r>
    <n v="74"/>
    <m/>
    <x v="6"/>
    <s v="IT11"/>
    <s v="Automatisierungstechnik"/>
    <s v="AMT"/>
    <x v="19"/>
    <s v="D17"/>
    <n v="1"/>
    <m/>
  </r>
  <r>
    <n v="75"/>
    <m/>
    <x v="6"/>
    <s v="IT11"/>
    <s v="Deutsch"/>
    <s v="DKOp"/>
    <x v="110"/>
    <s v="D17"/>
    <n v="3"/>
    <m/>
  </r>
  <r>
    <n v="76"/>
    <m/>
    <x v="6"/>
    <s v="IT11"/>
    <s v="Informationstechnik"/>
    <s v="DV"/>
    <x v="120"/>
    <s v="C20"/>
    <n v="2"/>
    <m/>
  </r>
  <r>
    <n v="77"/>
    <m/>
    <x v="6"/>
    <s v="IT11"/>
    <s v="Englisch"/>
    <s v="Ep"/>
    <x v="48"/>
    <s v="D17"/>
    <n v="3"/>
    <m/>
  </r>
  <r>
    <n v="78"/>
    <m/>
    <x v="6"/>
    <s v="IT11"/>
    <s v="Elektrotechnik"/>
    <s v="ET"/>
    <x v="85"/>
    <s v="D17"/>
    <n v="1"/>
    <n v="2"/>
  </r>
  <r>
    <n v="79"/>
    <m/>
    <x v="6"/>
    <s v="IT11"/>
    <s v="Elektrotechnik"/>
    <s v="ETPraxis"/>
    <x v="54"/>
    <s v="D17"/>
    <n v="1"/>
    <n v="2"/>
  </r>
  <r>
    <n v="80"/>
    <m/>
    <x v="6"/>
    <s v="IT11"/>
    <s v="Informationstechnik"/>
    <s v="ITS"/>
    <x v="3"/>
    <s v="D17"/>
    <n v="5"/>
    <m/>
  </r>
  <r>
    <n v="81"/>
    <m/>
    <x v="6"/>
    <s v="IT11"/>
    <s v="Religion"/>
    <s v="KRE"/>
    <x v="91"/>
    <s v="D17"/>
    <n v="2"/>
    <m/>
  </r>
  <r>
    <n v="82"/>
    <m/>
    <x v="6"/>
    <s v="IT11"/>
    <s v="Mathematik"/>
    <s v="Mp"/>
    <x v="17"/>
    <s v="D17"/>
    <n v="3"/>
    <m/>
  </r>
  <r>
    <n v="83"/>
    <m/>
    <x v="6"/>
    <s v="IT11"/>
    <s v="Physik"/>
    <s v="PH"/>
    <x v="112"/>
    <s v="D17"/>
    <n v="1"/>
    <m/>
  </r>
  <r>
    <n v="84"/>
    <m/>
    <x v="6"/>
    <s v="IT11"/>
    <s v="Politik"/>
    <s v="PKG"/>
    <x v="69"/>
    <s v="D17"/>
    <n v="2"/>
    <m/>
  </r>
  <r>
    <n v="85"/>
    <m/>
    <x v="6"/>
    <s v="IT11"/>
    <s v="Informationstechnik"/>
    <s v="SAW"/>
    <x v="91"/>
    <s v="D17"/>
    <n v="4"/>
    <m/>
  </r>
  <r>
    <n v="86"/>
    <m/>
    <x v="6"/>
    <s v="IT11"/>
    <s v="Sport"/>
    <s v="SPG"/>
    <x v="32"/>
    <s v="D17"/>
    <n v="2"/>
    <m/>
  </r>
  <r>
    <n v="87"/>
    <m/>
    <x v="6"/>
    <s v="IT11"/>
    <s v="Wirtschaft"/>
    <s v="WBL"/>
    <x v="69"/>
    <s v="D17"/>
    <n v="2"/>
    <m/>
  </r>
  <r>
    <n v="88"/>
    <m/>
    <x v="6"/>
    <s v="BT11"/>
    <s v="Bautechnik"/>
    <s v="BKS"/>
    <x v="121"/>
    <s v="CE4"/>
    <n v="4"/>
    <m/>
  </r>
  <r>
    <n v="89"/>
    <m/>
    <x v="6"/>
    <s v="BT11"/>
    <s v="Bautechnik"/>
    <s v="TEK"/>
    <x v="99"/>
    <s v="PCR"/>
    <n v="4"/>
    <m/>
  </r>
  <r>
    <n v="90"/>
    <m/>
    <x v="6"/>
    <s v="BT11"/>
    <s v="Bautechnik"/>
    <s v="TM"/>
    <x v="121"/>
    <s v="CE4"/>
    <n v="2"/>
    <m/>
  </r>
  <r>
    <n v="91"/>
    <m/>
    <x v="6"/>
    <s v="BT11"/>
    <s v="Bautechnik"/>
    <s v="BKS"/>
    <x v="64"/>
    <s v="PCR"/>
    <n v="4"/>
    <m/>
  </r>
  <r>
    <n v="92"/>
    <m/>
    <x v="6"/>
    <s v="BT11"/>
    <s v="Deutsch"/>
    <s v="DKOp"/>
    <x v="68"/>
    <s v="CE4"/>
    <n v="3"/>
    <m/>
  </r>
  <r>
    <n v="93"/>
    <m/>
    <x v="6"/>
    <s v="BT11"/>
    <s v="Englisch"/>
    <s v="Ep"/>
    <x v="1"/>
    <s v="CE4"/>
    <n v="3"/>
    <m/>
  </r>
  <r>
    <n v="94"/>
    <m/>
    <x v="6"/>
    <s v="BT11"/>
    <s v="Religion"/>
    <s v="KRE"/>
    <x v="68"/>
    <s v="CE4"/>
    <n v="2"/>
    <m/>
  </r>
  <r>
    <n v="95"/>
    <m/>
    <x v="6"/>
    <s v="BT11"/>
    <s v="Informationstechnik"/>
    <s v="INF"/>
    <x v="3"/>
    <s v="CE4"/>
    <n v="2"/>
    <m/>
  </r>
  <r>
    <n v="96"/>
    <m/>
    <x v="6"/>
    <s v="BT11"/>
    <s v="Mathematik"/>
    <s v="Mp"/>
    <x v="82"/>
    <s v="CE4"/>
    <n v="3"/>
    <m/>
  </r>
  <r>
    <n v="97"/>
    <m/>
    <x v="6"/>
    <s v="BT11"/>
    <s v="Physik"/>
    <s v="PH"/>
    <x v="112"/>
    <s v="CE4"/>
    <n v="1"/>
    <m/>
  </r>
  <r>
    <n v="98"/>
    <m/>
    <x v="6"/>
    <s v="BT11"/>
    <s v="Politik"/>
    <s v="PKG"/>
    <x v="101"/>
    <s v="CE4"/>
    <n v="2"/>
    <m/>
  </r>
  <r>
    <n v="99"/>
    <m/>
    <x v="6"/>
    <s v="BT11"/>
    <s v="Wirtschaft"/>
    <s v="WBL"/>
    <x v="101"/>
    <s v="CE4"/>
    <n v="2"/>
    <m/>
  </r>
  <r>
    <n v="100"/>
    <m/>
    <x v="6"/>
    <s v="BT11"/>
    <s v="Sport"/>
    <s v="SPG"/>
    <x v="53"/>
    <s v="CE4"/>
    <n v="2"/>
    <m/>
  </r>
  <r>
    <n v="101"/>
    <m/>
    <x v="6"/>
    <s v="ET11"/>
    <s v="Deutsch"/>
    <s v="DKOp"/>
    <x v="17"/>
    <s v="CE4"/>
    <n v="3"/>
    <m/>
  </r>
  <r>
    <n v="102"/>
    <m/>
    <x v="6"/>
    <s v="ET11"/>
    <s v="Englisch"/>
    <s v="Ep"/>
    <x v="48"/>
    <s v="CE4"/>
    <n v="3"/>
    <m/>
  </r>
  <r>
    <n v="103"/>
    <m/>
    <x v="6"/>
    <s v="ET11"/>
    <s v="Religion"/>
    <s v="KRE"/>
    <x v="15"/>
    <s v="CE4"/>
    <n v="2"/>
    <m/>
  </r>
  <r>
    <n v="104"/>
    <m/>
    <x v="6"/>
    <s v="ET11"/>
    <s v="Informationstechnik"/>
    <s v="INF"/>
    <x v="10"/>
    <s v="CE4"/>
    <n v="2"/>
    <m/>
  </r>
  <r>
    <n v="105"/>
    <m/>
    <x v="6"/>
    <s v="ET11"/>
    <s v="Mathematik"/>
    <s v="Mp"/>
    <x v="10"/>
    <s v="CE4"/>
    <n v="3"/>
    <m/>
  </r>
  <r>
    <n v="106"/>
    <m/>
    <x v="6"/>
    <s v="ET11"/>
    <s v="Physik"/>
    <s v="PH"/>
    <x v="112"/>
    <s v="CE4"/>
    <n v="1"/>
    <m/>
  </r>
  <r>
    <n v="107"/>
    <m/>
    <x v="6"/>
    <s v="ET11"/>
    <s v="Politik"/>
    <s v="PKG"/>
    <x v="120"/>
    <s v="CE4"/>
    <n v="2"/>
    <m/>
  </r>
  <r>
    <n v="108"/>
    <m/>
    <x v="6"/>
    <s v="ET11"/>
    <s v="Wirtschaft"/>
    <s v="WBL"/>
    <x v="120"/>
    <s v="CE4"/>
    <n v="2"/>
    <m/>
  </r>
  <r>
    <n v="109"/>
    <m/>
    <x v="6"/>
    <s v="ET11"/>
    <s v="Sport"/>
    <s v="SPG"/>
    <x v="32"/>
    <s v="CE4"/>
    <n v="2"/>
    <m/>
  </r>
  <r>
    <n v="110"/>
    <m/>
    <x v="6"/>
    <s v="ET11"/>
    <s v="Elektrotechnik"/>
    <s v="ETS"/>
    <x v="120"/>
    <s v="CE9"/>
    <n v="4"/>
    <m/>
  </r>
  <r>
    <n v="111"/>
    <m/>
    <x v="6"/>
    <s v="ET11"/>
    <s v="Elektrotechnik"/>
    <s v="ETS"/>
    <x v="11"/>
    <s v="CE9"/>
    <n v="2"/>
    <m/>
  </r>
  <r>
    <n v="112"/>
    <m/>
    <x v="6"/>
    <s v="ET11"/>
    <s v="Automatisierungstechnik"/>
    <s v="AMT"/>
    <x v="19"/>
    <s v="CE9"/>
    <n v="1"/>
    <m/>
  </r>
  <r>
    <n v="113"/>
    <m/>
    <x v="6"/>
    <s v="ET11"/>
    <s v="Elektrotechnik"/>
    <s v="ETPraxis"/>
    <x v="54"/>
    <s v="D2?"/>
    <n v="1"/>
    <m/>
  </r>
  <r>
    <n v="114"/>
    <m/>
    <x v="6"/>
    <s v="ET11"/>
    <s v="Elektrotechnik"/>
    <s v="MSR"/>
    <x v="85"/>
    <s v="CE9"/>
    <n v="2"/>
    <m/>
  </r>
  <r>
    <n v="115"/>
    <m/>
    <x v="6"/>
    <s v="ET11"/>
    <s v="Elektrotechnik"/>
    <s v="ETS"/>
    <x v="93"/>
    <s v="CE9"/>
    <n v="2"/>
    <m/>
  </r>
  <r>
    <n v="116"/>
    <m/>
    <x v="6"/>
    <s v="ET11"/>
    <s v="Elektrotechnik"/>
    <s v="MSR"/>
    <x v="93"/>
    <s v="CE9"/>
    <n v="4"/>
    <m/>
  </r>
  <r>
    <n v="117"/>
    <m/>
    <x v="6"/>
    <s v="IT12"/>
    <s v="Automatisierungstechnik"/>
    <s v="AMT"/>
    <x v="120"/>
    <s v="C27"/>
    <n v="0"/>
    <m/>
  </r>
  <r>
    <n v="118"/>
    <m/>
    <x v="6"/>
    <s v="IT12"/>
    <s v="Informationstechnik"/>
    <s v="ITS"/>
    <x v="120"/>
    <s v="C27"/>
    <n v="4"/>
    <m/>
  </r>
  <r>
    <n v="119"/>
    <m/>
    <x v="6"/>
    <s v="IT12"/>
    <s v="Informationstechnik"/>
    <s v="SAW"/>
    <x v="120"/>
    <s v="C27"/>
    <n v="0"/>
    <m/>
  </r>
  <r>
    <n v="120"/>
    <m/>
    <x v="6"/>
    <s v="IT12"/>
    <s v="Sport"/>
    <s v="SPG"/>
    <x v="32"/>
    <s v="C27"/>
    <n v="2"/>
    <m/>
  </r>
  <r>
    <n v="121"/>
    <m/>
    <x v="6"/>
    <s v="IT12"/>
    <s v="Informationstechnik"/>
    <s v="ITS"/>
    <x v="42"/>
    <s v="C27"/>
    <n v="6"/>
    <m/>
  </r>
  <r>
    <n v="122"/>
    <m/>
    <x v="6"/>
    <s v="IT12"/>
    <s v="Englisch"/>
    <s v="Ep"/>
    <x v="107"/>
    <s v="C27"/>
    <n v="3"/>
    <m/>
  </r>
  <r>
    <n v="123"/>
    <m/>
    <x v="6"/>
    <s v="IT12"/>
    <s v="Politik"/>
    <s v="PKG"/>
    <x v="20"/>
    <s v="C27"/>
    <n v="2"/>
    <m/>
  </r>
  <r>
    <n v="124"/>
    <m/>
    <x v="6"/>
    <s v="IT12"/>
    <s v="Politik"/>
    <s v="WBL"/>
    <x v="20"/>
    <s v="C27"/>
    <n v="2"/>
    <m/>
  </r>
  <r>
    <n v="125"/>
    <m/>
    <x v="6"/>
    <s v="IT12"/>
    <s v="Religion"/>
    <s v="KRE"/>
    <x v="88"/>
    <s v="C27"/>
    <n v="2"/>
    <m/>
  </r>
  <r>
    <n v="126"/>
    <m/>
    <x v="6"/>
    <s v="IT12"/>
    <s v="Informationstechnik"/>
    <s v="SAW"/>
    <x v="91"/>
    <s v="C27"/>
    <n v="4"/>
    <m/>
  </r>
  <r>
    <n v="127"/>
    <m/>
    <x v="6"/>
    <s v="IT12"/>
    <s v="Elektrotechnik"/>
    <s v="ET"/>
    <x v="93"/>
    <s v="C27"/>
    <n v="0"/>
    <m/>
  </r>
  <r>
    <n v="128"/>
    <m/>
    <x v="6"/>
    <s v="IT12"/>
    <s v="Deutsch"/>
    <s v="DKOp"/>
    <x v="77"/>
    <s v="C27"/>
    <n v="3"/>
    <m/>
  </r>
  <r>
    <n v="129"/>
    <m/>
    <x v="6"/>
    <s v="IT12"/>
    <s v="Mathematik"/>
    <s v="Mp"/>
    <x v="93"/>
    <s v="C27"/>
    <n v="3"/>
    <m/>
  </r>
  <r>
    <n v="130"/>
    <m/>
    <x v="6"/>
    <s v="IT12"/>
    <s v="Physik"/>
    <s v="PH"/>
    <x v="112"/>
    <s v="C27"/>
    <n v="1"/>
    <m/>
  </r>
  <r>
    <n v="139"/>
    <m/>
    <x v="6"/>
    <s v="BT12"/>
    <s v="Bautechnik"/>
    <s v="TEK"/>
    <x v="49"/>
    <s v="D13"/>
    <n v="2"/>
    <m/>
  </r>
  <r>
    <n v="140"/>
    <m/>
    <x v="6"/>
    <s v="BT12"/>
    <s v="Bautechnik"/>
    <s v="TEK"/>
    <x v="22"/>
    <s v="D13"/>
    <n v="4"/>
    <m/>
  </r>
  <r>
    <n v="141"/>
    <m/>
    <x v="6"/>
    <s v="BT12"/>
    <s v="Bautechnik"/>
    <s v="BKS"/>
    <x v="4"/>
    <s v="D13"/>
    <n v="2"/>
    <m/>
  </r>
  <r>
    <n v="142"/>
    <m/>
    <x v="6"/>
    <s v="BT12"/>
    <s v="Bautechnik"/>
    <s v="BKS"/>
    <x v="49"/>
    <s v="D13"/>
    <n v="2"/>
    <m/>
  </r>
  <r>
    <n v="143"/>
    <m/>
    <x v="6"/>
    <s v="BT12"/>
    <s v="Bautechnik"/>
    <s v="BKS"/>
    <x v="70"/>
    <s v="D13"/>
    <n v="3"/>
    <m/>
  </r>
  <r>
    <n v="144"/>
    <m/>
    <x v="6"/>
    <s v="BT12"/>
    <s v="Bautechnik"/>
    <s v="TM"/>
    <x v="49"/>
    <s v="D13"/>
    <n v="2"/>
    <m/>
  </r>
  <r>
    <n v="154"/>
    <m/>
    <x v="6"/>
    <s v="ET12"/>
    <s v="Elektrotechnik"/>
    <s v="ETS"/>
    <x v="120"/>
    <s v="D24"/>
    <n v="4"/>
    <m/>
  </r>
  <r>
    <n v="155"/>
    <m/>
    <x v="6"/>
    <s v="ET12"/>
    <s v="Elektrotechnik"/>
    <s v="ETS"/>
    <x v="93"/>
    <s v="D24"/>
    <n v="4"/>
    <m/>
  </r>
  <r>
    <n v="156"/>
    <m/>
    <x v="6"/>
    <s v="ET12"/>
    <s v="Elektrotechnik"/>
    <s v="MST"/>
    <x v="85"/>
    <s v="D24"/>
    <n v="2"/>
    <m/>
  </r>
  <r>
    <n v="157"/>
    <m/>
    <x v="6"/>
    <s v="ET12"/>
    <s v="Elektrotechnik"/>
    <s v="MST"/>
    <x v="11"/>
    <s v="D24"/>
    <n v="4"/>
    <m/>
  </r>
  <r>
    <n v="158"/>
    <m/>
    <x v="6"/>
    <s v="ET12"/>
    <s v="Elektrotechnik"/>
    <s v="PET"/>
    <x v="54"/>
    <s v="D20"/>
    <n v="2"/>
    <m/>
  </r>
  <r>
    <n v="159"/>
    <m/>
    <x v="6"/>
    <s v="BT12,ET12"/>
    <s v="Englisch"/>
    <s v="Ep"/>
    <x v="48"/>
    <s v="D13"/>
    <n v="3"/>
    <m/>
  </r>
  <r>
    <n v="160"/>
    <m/>
    <x v="6"/>
    <s v="BT12,ET12"/>
    <s v="Sport"/>
    <s v="SPG"/>
    <x v="53"/>
    <s v="D13"/>
    <n v="2"/>
    <m/>
  </r>
  <r>
    <n v="161"/>
    <m/>
    <x v="6"/>
    <s v="BT12,ET12"/>
    <s v="Religion"/>
    <s v="ERE"/>
    <x v="24"/>
    <s v="D13"/>
    <n v="2"/>
    <m/>
  </r>
  <r>
    <n v="162"/>
    <m/>
    <x v="6"/>
    <s v="BT12,ET12"/>
    <s v="Deutsch"/>
    <s v="DKOp"/>
    <x v="83"/>
    <s v="D13"/>
    <n v="3"/>
    <m/>
  </r>
  <r>
    <n v="163"/>
    <m/>
    <x v="6"/>
    <s v="BT12,ET12"/>
    <s v="Mathematik"/>
    <s v="Mp"/>
    <x v="71"/>
    <s v="D13"/>
    <n v="3"/>
    <m/>
  </r>
  <r>
    <n v="164"/>
    <m/>
    <x v="6"/>
    <s v="BT12,ET12"/>
    <s v="Politik"/>
    <s v="PKG"/>
    <x v="101"/>
    <s v="D13"/>
    <n v="2"/>
    <m/>
  </r>
  <r>
    <n v="165"/>
    <m/>
    <x v="6"/>
    <s v="BT12,ET12"/>
    <s v="Wirtschaft"/>
    <s v="WL"/>
    <x v="20"/>
    <s v="D13"/>
    <n v="2"/>
    <m/>
  </r>
  <r>
    <n v="166"/>
    <m/>
    <x v="6"/>
    <s v="BT12,ET12"/>
    <s v="Physik"/>
    <s v="PH"/>
    <x v="112"/>
    <s v="D13"/>
    <n v="1"/>
    <m/>
  </r>
  <r>
    <n v="167"/>
    <m/>
    <x v="6"/>
    <s v="BT12,ET12"/>
    <s v="Informatik"/>
    <s v="INF"/>
    <x v="3"/>
    <s v="PCR"/>
    <n v="2"/>
    <m/>
  </r>
  <r>
    <n v="168"/>
    <m/>
    <x v="6"/>
    <s v="ET12"/>
    <m/>
    <s v="PH"/>
    <x v="120"/>
    <m/>
    <n v="4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7"/>
    <s v="FHM1"/>
    <s v="Psychologie"/>
    <s v="PS"/>
    <x v="28"/>
    <s v="A15"/>
    <n v="2"/>
    <m/>
  </r>
  <r>
    <n v="4"/>
    <m/>
    <x v="7"/>
    <s v="FHM1"/>
    <s v="Pflege/Gesundheit"/>
    <s v="GP"/>
    <x v="96"/>
    <s v="A15"/>
    <n v="2"/>
    <m/>
  </r>
  <r>
    <n v="5"/>
    <m/>
    <x v="7"/>
    <s v="FHM1"/>
    <s v="Pflege/Gesundheit"/>
    <s v="GP"/>
    <x v="86"/>
    <s v="A15"/>
    <n v="2"/>
    <m/>
  </r>
  <r>
    <n v="6"/>
    <m/>
    <x v="7"/>
    <s v="FHM1"/>
    <s v="Sozialpädagogik"/>
    <s v="TPH"/>
    <x v="29"/>
    <s v="A15"/>
    <n v="2"/>
    <m/>
  </r>
  <r>
    <n v="7"/>
    <m/>
    <x v="7"/>
    <s v="FHM1"/>
    <s v="Sozialpädagogik"/>
    <s v="TPH"/>
    <x v="47"/>
    <s v="A15"/>
    <n v="2"/>
    <m/>
  </r>
  <r>
    <n v="8"/>
    <m/>
    <x v="7"/>
    <s v="FHM1"/>
    <s v="Religion"/>
    <s v="KRE"/>
    <x v="115"/>
    <s v="A15"/>
    <n v="2"/>
    <m/>
  </r>
  <r>
    <n v="9"/>
    <m/>
    <x v="7"/>
    <s v="FHM1"/>
    <s v="Deutsch"/>
    <s v="DKO"/>
    <x v="118"/>
    <s v="A15"/>
    <n v="1"/>
    <m/>
  </r>
  <r>
    <n v="10"/>
    <m/>
    <x v="7"/>
    <s v="FHM1"/>
    <s v="Politik"/>
    <s v="ORV"/>
    <x v="115"/>
    <s v="A15"/>
    <n v="1"/>
    <m/>
  </r>
  <r>
    <n v="11"/>
    <m/>
    <x v="7"/>
    <s v="FHM1"/>
    <s v="Politik"/>
    <s v="PKG"/>
    <x v="115"/>
    <s v="A15"/>
    <n v="1"/>
    <m/>
  </r>
  <r>
    <n v="12"/>
    <m/>
    <x v="7"/>
    <s v="FHM1"/>
    <s v="Pflege/Gesundheit"/>
    <s v="PB"/>
    <x v="47"/>
    <s v="A15"/>
    <n v="3"/>
    <m/>
  </r>
  <r>
    <n v="13"/>
    <m/>
    <x v="7"/>
    <s v="FHM1"/>
    <s v="Sozialpädagogik"/>
    <s v="PB"/>
    <x v="115"/>
    <s v="A15"/>
    <n v="1"/>
    <m/>
  </r>
  <r>
    <n v="14"/>
    <m/>
    <x v="7"/>
    <s v="FHM1"/>
    <s v="Sozialpädagogik"/>
    <s v="PB"/>
    <x v="86"/>
    <s v="A15"/>
    <n v="2"/>
    <m/>
  </r>
  <r>
    <n v="15"/>
    <m/>
    <x v="7"/>
    <s v="FHM1"/>
    <m/>
    <s v="PB"/>
    <x v="96"/>
    <s v="A15"/>
    <n v="1"/>
    <m/>
  </r>
  <r>
    <n v="16"/>
    <m/>
    <x v="7"/>
    <s v="FHM1"/>
    <s v="Pflege/Gesundheit"/>
    <s v="PB"/>
    <x v="29"/>
    <s v="A15"/>
    <n v="2"/>
    <m/>
  </r>
  <r>
    <n v="17"/>
    <m/>
    <x v="7"/>
    <s v="FHM1"/>
    <s v="Sozialpädagogik"/>
    <s v="HPSf"/>
    <x v="47"/>
    <s v="A15"/>
    <n v="1"/>
    <m/>
  </r>
  <r>
    <n v="18"/>
    <m/>
    <x v="7"/>
    <s v="FHM1"/>
    <s v="Sozialpädagogik"/>
    <s v="HPSs"/>
    <x v="47"/>
    <s v="A15"/>
    <n v="1"/>
    <m/>
  </r>
  <r>
    <n v="19"/>
    <m/>
    <x v="7"/>
    <s v="FHM1"/>
    <s v="Musik"/>
    <s v="HPSm"/>
    <x v="50"/>
    <s v="A11"/>
    <n v="2"/>
    <m/>
  </r>
  <r>
    <n v="20"/>
    <m/>
    <x v="7"/>
    <s v="FHM1"/>
    <s v="Sozialpädagogik"/>
    <s v="HPSb"/>
    <x v="8"/>
    <s v="A15"/>
    <n v="1"/>
    <m/>
  </r>
  <r>
    <n v="21"/>
    <m/>
    <x v="7"/>
    <s v="FHM1"/>
    <s v="Sozialpädagogik"/>
    <s v="HPSp"/>
    <x v="8"/>
    <s v="SPO"/>
    <n v="1"/>
    <m/>
  </r>
  <r>
    <n v="22"/>
    <m/>
    <x v="7"/>
    <s v="FHM1"/>
    <s v="Deutsch"/>
    <s v="HPSg"/>
    <x v="118"/>
    <s v="A15"/>
    <n v="1"/>
    <m/>
  </r>
  <r>
    <n v="23"/>
    <m/>
    <x v="7"/>
    <s v="FHM1"/>
    <s v="Hauswirtschaft"/>
    <s v="HPSh"/>
    <x v="40"/>
    <s v="AE8"/>
    <n v="4"/>
    <n v="2"/>
  </r>
  <r>
    <n v="24"/>
    <m/>
    <x v="7"/>
    <s v="FHM1"/>
    <s v="Gesundheit/Pflege"/>
    <s v="HPSo"/>
    <x v="96"/>
    <s v="PCR"/>
    <n v="1"/>
    <n v="2"/>
  </r>
  <r>
    <n v="25"/>
    <m/>
    <x v="7"/>
    <s v="FHM1"/>
    <s v="Gesundheit/Pflege"/>
    <s v="GP"/>
    <x v="96"/>
    <s v="PCR"/>
    <n v="1"/>
    <n v="2"/>
  </r>
  <r>
    <n v="27"/>
    <m/>
    <x v="7"/>
    <s v="FHO1"/>
    <s v="Psychologie"/>
    <s v="PS"/>
    <x v="28"/>
    <s v="A13"/>
    <n v="2"/>
    <m/>
  </r>
  <r>
    <n v="28"/>
    <m/>
    <x v="7"/>
    <s v="FHO1"/>
    <s v="Pflege/Gesundheit"/>
    <s v="GP"/>
    <x v="96"/>
    <s v="A13"/>
    <n v="2"/>
    <m/>
  </r>
  <r>
    <n v="29"/>
    <m/>
    <x v="7"/>
    <s v="FHO1"/>
    <s v="Pflege/Gesundheit"/>
    <s v="GP"/>
    <x v="100"/>
    <s v="A13"/>
    <n v="2"/>
    <m/>
  </r>
  <r>
    <n v="30"/>
    <m/>
    <x v="7"/>
    <s v="FHO1"/>
    <s v="Sozialpädagogik"/>
    <s v="TPH"/>
    <x v="92"/>
    <s v="A13"/>
    <n v="2"/>
    <m/>
  </r>
  <r>
    <n v="31"/>
    <m/>
    <x v="7"/>
    <s v="FHO1"/>
    <s v="Sozialpädagogik"/>
    <s v="TPH"/>
    <x v="118"/>
    <s v="A13"/>
    <n v="2"/>
    <m/>
  </r>
  <r>
    <n v="32"/>
    <m/>
    <x v="7"/>
    <s v="FHO1"/>
    <s v="Religion"/>
    <s v="KRE"/>
    <x v="30"/>
    <s v="A13"/>
    <n v="2"/>
    <m/>
  </r>
  <r>
    <n v="33"/>
    <m/>
    <x v="7"/>
    <s v="FHO1"/>
    <s v="Deutsch"/>
    <s v="DKO"/>
    <x v="118"/>
    <s v="A13"/>
    <n v="2"/>
    <m/>
  </r>
  <r>
    <n v="34"/>
    <m/>
    <x v="7"/>
    <s v="FHO1"/>
    <s v="Politik"/>
    <s v="ORV"/>
    <x v="115"/>
    <s v="A13"/>
    <n v="1"/>
    <m/>
  </r>
  <r>
    <n v="35"/>
    <m/>
    <x v="7"/>
    <s v="FHO1"/>
    <s v="Politik"/>
    <s v="PKG"/>
    <x v="115"/>
    <s v="A13"/>
    <n v="1"/>
    <m/>
  </r>
  <r>
    <n v="36"/>
    <m/>
    <x v="7"/>
    <s v="FHO1"/>
    <s v="Sozialpädagogik"/>
    <s v="PB"/>
    <x v="92"/>
    <s v="A13"/>
    <n v="4"/>
    <m/>
  </r>
  <r>
    <n v="37"/>
    <m/>
    <x v="7"/>
    <s v="FHO1"/>
    <s v="Sozialpädagogik"/>
    <s v="PB"/>
    <x v="115"/>
    <s v="A13"/>
    <n v="2"/>
    <m/>
  </r>
  <r>
    <n v="38"/>
    <m/>
    <x v="7"/>
    <s v="FHO1"/>
    <s v="Sozialpädagogik"/>
    <s v="PB"/>
    <x v="100"/>
    <s v="A13"/>
    <n v="1"/>
    <m/>
  </r>
  <r>
    <n v="39"/>
    <m/>
    <x v="7"/>
    <s v="FHO1"/>
    <s v="Sozialpädagogik"/>
    <s v="PB"/>
    <x v="120"/>
    <s v="A13"/>
    <n v="2"/>
    <m/>
  </r>
  <r>
    <n v="41"/>
    <m/>
    <x v="7"/>
    <s v="FHO2"/>
    <s v="Psychologie"/>
    <s v="PS"/>
    <x v="28"/>
    <s v="AE5"/>
    <n v="2"/>
    <m/>
  </r>
  <r>
    <n v="42"/>
    <m/>
    <x v="7"/>
    <s v="FHO2"/>
    <s v="Pflege/Gesundheit"/>
    <s v="GP"/>
    <x v="96"/>
    <s v="AE5"/>
    <n v="2"/>
    <m/>
  </r>
  <r>
    <n v="43"/>
    <m/>
    <x v="7"/>
    <s v="FHO2"/>
    <s v="Pflege/Gesundheit"/>
    <s v="GP"/>
    <x v="21"/>
    <s v="AE5"/>
    <n v="2"/>
    <m/>
  </r>
  <r>
    <n v="44"/>
    <m/>
    <x v="7"/>
    <s v="FHO2"/>
    <s v="Sozialpädagogik"/>
    <s v="TPH"/>
    <x v="92"/>
    <s v="AE5"/>
    <n v="2"/>
    <m/>
  </r>
  <r>
    <n v="45"/>
    <m/>
    <x v="7"/>
    <s v="FHO2"/>
    <s v="Sozialpädagogik"/>
    <s v="TPH"/>
    <x v="118"/>
    <s v="AE5"/>
    <n v="2"/>
    <m/>
  </r>
  <r>
    <n v="46"/>
    <m/>
    <x v="7"/>
    <s v="FHO2"/>
    <s v="Religion"/>
    <s v="KRE"/>
    <x v="115"/>
    <s v="AE5"/>
    <n v="2"/>
    <m/>
  </r>
  <r>
    <n v="47"/>
    <m/>
    <x v="7"/>
    <s v="FHO2"/>
    <s v="Deutsch"/>
    <s v="DKO"/>
    <x v="118"/>
    <s v="AE5"/>
    <n v="2"/>
    <m/>
  </r>
  <r>
    <n v="48"/>
    <m/>
    <x v="7"/>
    <s v="FHO2"/>
    <s v="Politik"/>
    <s v="ORV"/>
    <x v="115"/>
    <s v="AE5"/>
    <n v="1"/>
    <m/>
  </r>
  <r>
    <n v="49"/>
    <m/>
    <x v="7"/>
    <s v="FHO2"/>
    <s v="Politik"/>
    <s v="PKG"/>
    <x v="115"/>
    <s v="AE5"/>
    <n v="1"/>
    <m/>
  </r>
  <r>
    <n v="50"/>
    <m/>
    <x v="7"/>
    <s v="FHO2"/>
    <s v="Sozialpädagogik"/>
    <s v="PB"/>
    <x v="118"/>
    <s v="AE5"/>
    <n v="2"/>
    <m/>
  </r>
  <r>
    <n v="51"/>
    <m/>
    <x v="7"/>
    <s v="FHO2"/>
    <m/>
    <s v="PB"/>
    <x v="96"/>
    <s v="AE5"/>
    <n v="1"/>
    <m/>
  </r>
  <r>
    <n v="52"/>
    <m/>
    <x v="7"/>
    <s v="FHO2"/>
    <s v="Sozialpädagogik"/>
    <s v="PB"/>
    <x v="86"/>
    <s v="AE5"/>
    <n v="1"/>
    <m/>
  </r>
  <r>
    <n v="54"/>
    <m/>
    <x v="7"/>
    <s v="FHU1"/>
    <s v="Englisch"/>
    <s v="E"/>
    <x v="20"/>
    <s v="A15"/>
    <n v="2"/>
    <m/>
  </r>
  <r>
    <n v="55"/>
    <m/>
    <x v="7"/>
    <s v="FHU1"/>
    <s v="Deutsch"/>
    <s v="DKO"/>
    <x v="87"/>
    <s v="A15"/>
    <n v="2"/>
    <m/>
  </r>
  <r>
    <n v="56"/>
    <m/>
    <x v="7"/>
    <s v="FHU1"/>
    <s v="Sozialpädagogik"/>
    <s v="TPH"/>
    <x v="47"/>
    <s v="A15"/>
    <n v="2"/>
    <m/>
  </r>
  <r>
    <n v="57"/>
    <m/>
    <x v="7"/>
    <s v="FHU1"/>
    <s v="Sozialpädagogik"/>
    <s v="TPH"/>
    <x v="92"/>
    <s v="A15"/>
    <n v="2"/>
    <m/>
  </r>
  <r>
    <n v="58"/>
    <m/>
    <x v="7"/>
    <s v="FHU1"/>
    <s v="Pflege/Gesundheit"/>
    <s v="GP"/>
    <x v="96"/>
    <s v="A15"/>
    <n v="2"/>
    <m/>
  </r>
  <r>
    <n v="59"/>
    <m/>
    <x v="7"/>
    <s v="FHU1"/>
    <s v="Pflege/Gesundheit"/>
    <s v="GP"/>
    <x v="100"/>
    <s v="A15"/>
    <n v="2"/>
    <m/>
  </r>
  <r>
    <n v="60"/>
    <m/>
    <x v="7"/>
    <s v="FHU1"/>
    <s v="Kunst"/>
    <s v="HPSw"/>
    <x v="33"/>
    <s v="A15"/>
    <n v="2"/>
    <m/>
  </r>
  <r>
    <n v="61"/>
    <m/>
    <x v="7"/>
    <s v="FHU1"/>
    <s v="Politik"/>
    <s v="ORV"/>
    <x v="115"/>
    <s v="A15"/>
    <n v="1"/>
    <m/>
  </r>
  <r>
    <n v="62"/>
    <m/>
    <x v="7"/>
    <s v="FHU1"/>
    <s v="Politik"/>
    <s v="PKG"/>
    <x v="115"/>
    <s v="A15"/>
    <n v="1"/>
    <m/>
  </r>
  <r>
    <n v="63"/>
    <m/>
    <x v="7"/>
    <s v="FHU1"/>
    <s v="Sozialpädagogik"/>
    <s v="PB"/>
    <x v="47"/>
    <s v="A15"/>
    <n v="2"/>
    <m/>
  </r>
  <r>
    <n v="64"/>
    <m/>
    <x v="7"/>
    <s v="FHU1"/>
    <s v="Sozialpädagogik"/>
    <s v="PB"/>
    <x v="86"/>
    <s v="A15"/>
    <n v="1"/>
    <m/>
  </r>
  <r>
    <n v="65"/>
    <m/>
    <x v="7"/>
    <s v="FHU1"/>
    <s v="Sozialpädagogik"/>
    <s v="PB"/>
    <x v="100"/>
    <s v="A15"/>
    <n v="2"/>
    <m/>
  </r>
  <r>
    <n v="66"/>
    <m/>
    <x v="7"/>
    <s v="FHU1"/>
    <m/>
    <s v="PB"/>
    <x v="96"/>
    <s v="A15"/>
    <n v="1"/>
    <m/>
  </r>
  <r>
    <n v="67"/>
    <m/>
    <x v="7"/>
    <s v="FHU1"/>
    <m/>
    <s v="PB"/>
    <x v="92"/>
    <s v="A15"/>
    <n v="1"/>
    <m/>
  </r>
  <r>
    <n v="68"/>
    <m/>
    <x v="7"/>
    <s v="FHU1"/>
    <s v="Sozialpädagogik"/>
    <s v="PB"/>
    <x v="115"/>
    <s v="A15"/>
    <n v="1"/>
    <m/>
  </r>
  <r>
    <n v="70"/>
    <m/>
    <x v="7"/>
    <s v="NPO"/>
    <s v="Ernährungswissenschaft"/>
    <s v="FBP"/>
    <x v="125"/>
    <s v="C10"/>
    <n v="6"/>
    <m/>
  </r>
  <r>
    <n v="71"/>
    <m/>
    <x v="7"/>
    <s v="NPO, NVO2"/>
    <s v="Politik"/>
    <s v="PKG"/>
    <x v="65"/>
    <s v="C10"/>
    <n v="0"/>
    <m/>
  </r>
  <r>
    <n v="72"/>
    <m/>
    <x v="7"/>
    <s v="NPO, NVO2"/>
    <s v="Wirtschaftslehre"/>
    <s v="WBL"/>
    <x v="65"/>
    <s v="C10"/>
    <n v="0"/>
    <m/>
  </r>
  <r>
    <n v="74"/>
    <m/>
    <x v="7"/>
    <s v="NPU"/>
    <s v="Ernährungswissenschaft"/>
    <s v="FBP"/>
    <x v="9"/>
    <s v="C10"/>
    <n v="4"/>
    <m/>
  </r>
  <r>
    <n v="75"/>
    <m/>
    <x v="7"/>
    <s v="NPU"/>
    <s v="Ernährungswissenschaft"/>
    <s v="FBP"/>
    <x v="60"/>
    <s v="C10"/>
    <n v="2"/>
    <m/>
  </r>
  <r>
    <n v="76"/>
    <m/>
    <x v="7"/>
    <s v="NPU, NVU1"/>
    <s v="Wirtschaftslehre"/>
    <s v="WBL"/>
    <x v="65"/>
    <s v="C10"/>
    <n v="0"/>
    <m/>
  </r>
  <r>
    <n v="77"/>
    <m/>
    <x v="7"/>
    <s v="NPU, NVU1"/>
    <s v="Deutsch "/>
    <s v="DKO"/>
    <x v="87"/>
    <s v="C10"/>
    <n v="0"/>
    <m/>
  </r>
  <r>
    <n v="78"/>
    <m/>
    <x v="7"/>
    <s v="NPU, NVU1"/>
    <s v="Ernährungswissenschaft"/>
    <s v="FBP"/>
    <x v="65"/>
    <s v="C10"/>
    <n v="0"/>
    <m/>
  </r>
  <r>
    <n v="79"/>
    <m/>
    <x v="7"/>
    <s v="NPU, NVU1"/>
    <s v="Ernährungswissenschaft"/>
    <s v="FBP"/>
    <x v="65"/>
    <s v="C10"/>
    <n v="0"/>
    <m/>
  </r>
  <r>
    <n v="80"/>
    <m/>
    <x v="7"/>
    <s v="NPU, NVU1"/>
    <s v="Ernährungswissenschaft"/>
    <s v="SPG"/>
    <x v="120"/>
    <s v="SPO"/>
    <n v="0"/>
    <m/>
  </r>
  <r>
    <n v="81"/>
    <m/>
    <x v="7"/>
    <s v="NPU, NVU1"/>
    <s v="Wirtschaftslehre"/>
    <s v="RE"/>
    <x v="30"/>
    <s v="C10"/>
    <n v="0"/>
    <m/>
  </r>
  <r>
    <n v="83"/>
    <m/>
    <x v="7"/>
    <s v="NVM1"/>
    <s v="Ernährungswissenschaft"/>
    <s v="FBV"/>
    <x v="86"/>
    <s v="AK4"/>
    <n v="4"/>
    <m/>
  </r>
  <r>
    <n v="84"/>
    <m/>
    <x v="7"/>
    <s v="NVM1"/>
    <s v="Ernährungswissenschaft"/>
    <s v="FBV"/>
    <x v="117"/>
    <s v="AK4"/>
    <n v="2"/>
    <m/>
  </r>
  <r>
    <n v="85"/>
    <m/>
    <x v="7"/>
    <s v="NVM1"/>
    <s v="Wirtschaftslehre"/>
    <s v="WBL"/>
    <x v="65"/>
    <s v="AK4"/>
    <n v="1"/>
    <m/>
  </r>
  <r>
    <n v="86"/>
    <m/>
    <x v="7"/>
    <s v="NVM1"/>
    <s v="Politk"/>
    <s v="PKG"/>
    <x v="65"/>
    <s v="AK4"/>
    <n v="1"/>
    <m/>
  </r>
  <r>
    <n v="87"/>
    <m/>
    <x v="7"/>
    <s v="NVM1"/>
    <s v="Ernährungswissenschaft"/>
    <s v="FBV"/>
    <x v="117"/>
    <s v="AK4"/>
    <n v="2"/>
    <m/>
  </r>
  <r>
    <n v="88"/>
    <m/>
    <x v="7"/>
    <s v="NVM1"/>
    <s v="Ernährungswissenschaft"/>
    <s v="FBV"/>
    <x v="65"/>
    <s v="AK4"/>
    <n v="1"/>
    <m/>
  </r>
  <r>
    <n v="89"/>
    <m/>
    <x v="7"/>
    <s v="NVM1"/>
    <s v="Sport"/>
    <s v="FKO"/>
    <x v="111"/>
    <s v="AK4"/>
    <n v="1"/>
    <m/>
  </r>
  <r>
    <n v="91"/>
    <m/>
    <x v="7"/>
    <s v="NVM2"/>
    <s v="Ernährungswissenschaft"/>
    <s v="FBV"/>
    <x v="21"/>
    <s v="AK5"/>
    <n v="4"/>
    <m/>
  </r>
  <r>
    <n v="92"/>
    <m/>
    <x v="7"/>
    <s v="NVM2"/>
    <s v="Ernährungswissenschaft"/>
    <s v="FBV"/>
    <x v="117"/>
    <s v="AK5"/>
    <n v="2"/>
    <m/>
  </r>
  <r>
    <n v="93"/>
    <m/>
    <x v="7"/>
    <s v="NVM2"/>
    <s v="Wirtschaftslehre"/>
    <s v="WBL"/>
    <x v="65"/>
    <s v="AK5"/>
    <n v="1"/>
    <m/>
  </r>
  <r>
    <n v="94"/>
    <m/>
    <x v="7"/>
    <s v="NVM2"/>
    <s v="Wirtschaftslehre"/>
    <s v="PKG"/>
    <x v="65"/>
    <s v="AK5"/>
    <n v="1"/>
    <m/>
  </r>
  <r>
    <n v="95"/>
    <m/>
    <x v="7"/>
    <s v="NVM2"/>
    <s v="Ernährungswissenschaft"/>
    <s v="FBV"/>
    <x v="40"/>
    <s v="A18"/>
    <n v="2"/>
    <m/>
  </r>
  <r>
    <n v="96"/>
    <m/>
    <x v="7"/>
    <s v="NVM2"/>
    <s v="Wirtschaftslehre"/>
    <s v="FBV"/>
    <x v="117"/>
    <s v="AK5 "/>
    <n v="1"/>
    <m/>
  </r>
  <r>
    <n v="97"/>
    <m/>
    <x v="7"/>
    <s v="NVM2"/>
    <s v="Religion"/>
    <s v="SPG"/>
    <x v="120"/>
    <s v="SPO"/>
    <n v="1"/>
    <m/>
  </r>
  <r>
    <n v="99"/>
    <m/>
    <x v="7"/>
    <s v="NVO1"/>
    <s v="Ernährungswissenschaft"/>
    <s v="FBV"/>
    <x v="86"/>
    <s v="AK4"/>
    <n v="4"/>
    <m/>
  </r>
  <r>
    <n v="100"/>
    <m/>
    <x v="7"/>
    <s v="NVO1"/>
    <s v="Ernährungswissenschaft"/>
    <s v="FBV"/>
    <x v="117"/>
    <s v="AK4"/>
    <n v="2"/>
    <m/>
  </r>
  <r>
    <n v="101"/>
    <m/>
    <x v="7"/>
    <s v="NVO1"/>
    <s v="Politik"/>
    <s v="PKG"/>
    <x v="65"/>
    <s v="AK4"/>
    <n v="1"/>
    <m/>
  </r>
  <r>
    <n v="102"/>
    <m/>
    <x v="7"/>
    <s v="NVO1"/>
    <s v="Wirtschaftslehre"/>
    <s v="WBL"/>
    <x v="65"/>
    <s v="AK4"/>
    <n v="1"/>
    <m/>
  </r>
  <r>
    <n v="104"/>
    <m/>
    <x v="7"/>
    <s v="NVO2"/>
    <s v="Ernährungswissenschaft"/>
    <s v="FBV"/>
    <x v="21"/>
    <s v="AK5"/>
    <n v="4"/>
    <m/>
  </r>
  <r>
    <n v="105"/>
    <m/>
    <x v="7"/>
    <s v="NVO2"/>
    <s v="Ernährungswissenschaft"/>
    <s v="FBV"/>
    <x v="117"/>
    <s v="AK5"/>
    <n v="2"/>
    <m/>
  </r>
  <r>
    <n v="106"/>
    <m/>
    <x v="7"/>
    <s v="NVO2, NPO"/>
    <s v="Politik"/>
    <s v="PKG"/>
    <x v="65"/>
    <s v="C10"/>
    <n v="1"/>
    <m/>
  </r>
  <r>
    <n v="107"/>
    <m/>
    <x v="7"/>
    <s v="NVO2, NPO"/>
    <s v="Wirtschaftslehre"/>
    <s v="WBL"/>
    <x v="65"/>
    <s v="C10"/>
    <n v="1"/>
    <m/>
  </r>
  <r>
    <n v="109"/>
    <m/>
    <x v="7"/>
    <s v="NVU1"/>
    <s v="Ernährungswissenschaft"/>
    <s v="FBV"/>
    <x v="117"/>
    <s v="AK4"/>
    <n v="4"/>
    <m/>
  </r>
  <r>
    <n v="110"/>
    <m/>
    <x v="7"/>
    <s v="NVU1"/>
    <s v="Ernährungswissenschaft"/>
    <s v="FBV"/>
    <x v="60"/>
    <s v="AK4"/>
    <n v="2"/>
    <m/>
  </r>
  <r>
    <n v="111"/>
    <m/>
    <x v="7"/>
    <s v="NPU, NVU1"/>
    <s v="Wirtschaftslehre"/>
    <s v="WBL"/>
    <x v="65"/>
    <s v="C10"/>
    <n v="1"/>
    <m/>
  </r>
  <r>
    <n v="112"/>
    <m/>
    <x v="7"/>
    <s v="NPU, NVU1"/>
    <s v="Deutsch "/>
    <s v="DKO"/>
    <x v="87"/>
    <s v="C10"/>
    <n v="1"/>
    <m/>
  </r>
  <r>
    <n v="113"/>
    <m/>
    <x v="7"/>
    <s v="NPU, NVU1"/>
    <s v="Ernährungswissenschaft"/>
    <s v="FBP"/>
    <x v="65"/>
    <s v="C10"/>
    <n v="1"/>
    <m/>
  </r>
  <r>
    <n v="114"/>
    <m/>
    <x v="7"/>
    <s v="NPU, NVU1"/>
    <s v="Ernährungswissenschaft"/>
    <s v="FBP"/>
    <x v="65"/>
    <s v="C10"/>
    <n v="1"/>
    <m/>
  </r>
  <r>
    <n v="115"/>
    <m/>
    <x v="7"/>
    <s v="NPU, NVU1"/>
    <s v="Ernährungswissenschaft"/>
    <s v="SPG"/>
    <x v="120"/>
    <s v="SPO"/>
    <n v="1"/>
    <m/>
  </r>
  <r>
    <n v="116"/>
    <m/>
    <x v="7"/>
    <s v="NPU, NVU1"/>
    <s v="Wirtschaftslehre"/>
    <s v="RE"/>
    <x v="30"/>
    <s v="C10"/>
    <n v="1"/>
    <m/>
  </r>
  <r>
    <n v="118"/>
    <m/>
    <x v="7"/>
    <s v="NVU2"/>
    <s v="Ernährungswissenschaft"/>
    <s v="FBV"/>
    <x v="21"/>
    <s v="AK5"/>
    <n v="4"/>
    <m/>
  </r>
  <r>
    <n v="119"/>
    <m/>
    <x v="7"/>
    <s v="NVU2"/>
    <s v="Ernährungswissenschaft"/>
    <s v="FBV"/>
    <x v="117"/>
    <s v="AK5"/>
    <n v="2"/>
    <m/>
  </r>
  <r>
    <n v="120"/>
    <m/>
    <x v="7"/>
    <s v="NVU2"/>
    <m/>
    <s v="WBL"/>
    <x v="65"/>
    <s v="AK5"/>
    <n v="1"/>
    <m/>
  </r>
  <r>
    <n v="121"/>
    <m/>
    <x v="7"/>
    <s v="NVU2"/>
    <m/>
    <s v="DKO"/>
    <x v="87"/>
    <s v="AK5"/>
    <n v="1"/>
    <m/>
  </r>
  <r>
    <n v="122"/>
    <m/>
    <x v="7"/>
    <s v="NVU2"/>
    <s v="Ernährungswissenschaft"/>
    <s v="FBV"/>
    <x v="117"/>
    <s v="AK5"/>
    <n v="2"/>
    <m/>
  </r>
  <r>
    <n v="123"/>
    <m/>
    <x v="7"/>
    <s v="NVU2"/>
    <s v="Wirtschaftslehre"/>
    <s v="FKO"/>
    <x v="111"/>
    <s v="AK5"/>
    <n v="1"/>
    <m/>
  </r>
  <r>
    <n v="124"/>
    <m/>
    <x v="7"/>
    <s v="NVU2"/>
    <s v="Religion"/>
    <s v="KRE"/>
    <x v="63"/>
    <s v="AK5"/>
    <n v="1"/>
    <m/>
  </r>
  <r>
    <n v="127"/>
    <m/>
    <x v="7"/>
    <s v="FRM1"/>
    <s v="Mathematik"/>
    <s v="WB"/>
    <x v="97"/>
    <s v="CE1"/>
    <n v="1"/>
    <m/>
  </r>
  <r>
    <n v="128"/>
    <m/>
    <x v="7"/>
    <s v="FRM1"/>
    <s v="Biotechnik/Körperpflege"/>
    <s v="FBFRIS"/>
    <x v="97"/>
    <s v="CE1"/>
    <n v="1"/>
    <m/>
  </r>
  <r>
    <n v="129"/>
    <m/>
    <x v="7"/>
    <s v="FRM1"/>
    <s v="Deutsch"/>
    <s v="DKO"/>
    <x v="87"/>
    <s v="CE1"/>
    <n v="1"/>
    <m/>
  </r>
  <r>
    <n v="130"/>
    <m/>
    <x v="7"/>
    <s v="FRM1"/>
    <s v="Englisch"/>
    <s v="FKO"/>
    <x v="111"/>
    <s v="CE1"/>
    <n v="1"/>
    <m/>
  </r>
  <r>
    <n v="131"/>
    <m/>
    <x v="7"/>
    <s v="FRM1"/>
    <s v="Biotechnik/Körperpflege"/>
    <s v="FBFRIS"/>
    <x v="97"/>
    <s v="CE1"/>
    <n v="2"/>
    <m/>
  </r>
  <r>
    <n v="132"/>
    <m/>
    <x v="7"/>
    <s v="FRM1"/>
    <s v="Deutsch"/>
    <s v="FBFRIS"/>
    <x v="25"/>
    <s v="CE1"/>
    <n v="4"/>
    <m/>
  </r>
  <r>
    <n v="133"/>
    <m/>
    <x v="7"/>
    <s v="FRM1"/>
    <s v="Politik"/>
    <s v="PKG"/>
    <x v="97"/>
    <s v="CE1"/>
    <n v="1"/>
    <m/>
  </r>
  <r>
    <n v="134"/>
    <m/>
    <x v="7"/>
    <s v="FRM1"/>
    <s v="Wirtschaftslehre"/>
    <s v="WBL"/>
    <x v="97"/>
    <s v="CE1"/>
    <n v="1"/>
    <m/>
  </r>
  <r>
    <n v="137"/>
    <m/>
    <x v="7"/>
    <s v="FRO1"/>
    <m/>
    <s v="FBFRIS"/>
    <x v="111"/>
    <s v="CE1"/>
    <n v="4"/>
    <n v="2"/>
  </r>
  <r>
    <n v="138"/>
    <m/>
    <x v="7"/>
    <s v="FRO1"/>
    <m/>
    <s v="FBFRIS"/>
    <x v="97"/>
    <s v="CE2"/>
    <n v="4"/>
    <n v="2"/>
  </r>
  <r>
    <n v="139"/>
    <m/>
    <x v="7"/>
    <s v="FRO1"/>
    <m/>
    <s v="FBFRIS"/>
    <x v="111"/>
    <s v="CE1"/>
    <n v="2"/>
    <m/>
  </r>
  <r>
    <n v="140"/>
    <m/>
    <x v="7"/>
    <s v="FRO1"/>
    <s v="Politik"/>
    <s v="PKG"/>
    <x v="97"/>
    <s v="CE1"/>
    <n v="1"/>
    <m/>
  </r>
  <r>
    <n v="141"/>
    <m/>
    <x v="7"/>
    <s v="FRO1"/>
    <s v="Wirtschaftslehre"/>
    <s v="WBL"/>
    <x v="97"/>
    <s v="CE1"/>
    <n v="1"/>
    <m/>
  </r>
  <r>
    <n v="143"/>
    <m/>
    <x v="7"/>
    <s v="FRU1"/>
    <s v="Biotechnik/Körperpflege"/>
    <s v="FBFRIS"/>
    <x v="111"/>
    <s v="CE1"/>
    <n v="4"/>
    <m/>
  </r>
  <r>
    <n v="144"/>
    <m/>
    <x v="7"/>
    <s v="FRU1"/>
    <s v="Deutsch"/>
    <s v="DKO"/>
    <x v="87"/>
    <s v="CE1"/>
    <n v="2"/>
    <m/>
  </r>
  <r>
    <n v="145"/>
    <m/>
    <x v="7"/>
    <s v="FRU1"/>
    <s v="Sport"/>
    <s v="SPG"/>
    <x v="8"/>
    <s v="SPO"/>
    <n v="2"/>
    <m/>
  </r>
  <r>
    <n v="146"/>
    <m/>
    <x v="7"/>
    <s v="FRU1"/>
    <s v="Religion"/>
    <s v="KRE"/>
    <x v="25"/>
    <s v="CE1"/>
    <n v="2"/>
    <m/>
  </r>
  <r>
    <n v="147"/>
    <m/>
    <x v="7"/>
    <s v="FRU1"/>
    <s v="Biotechnik/Körperpflege"/>
    <s v="FBFRIS"/>
    <x v="97"/>
    <s v="CE1"/>
    <n v="4"/>
    <m/>
  </r>
  <r>
    <n v="148"/>
    <m/>
    <x v="7"/>
    <s v="FRU1"/>
    <s v="Politik"/>
    <s v="PKG"/>
    <x v="97"/>
    <s v="CE1"/>
    <n v="1"/>
    <m/>
  </r>
  <r>
    <n v="149"/>
    <m/>
    <x v="7"/>
    <s v="FRU1"/>
    <s v="Wirtschaftslehre"/>
    <s v="WBL"/>
    <x v="97"/>
    <s v="CE1"/>
    <n v="1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8"/>
    <s v="SZO1"/>
    <s v="Sport"/>
    <s v="SPG"/>
    <x v="120"/>
    <s v="SPO"/>
    <n v="2"/>
    <m/>
  </r>
  <r>
    <n v="4"/>
    <m/>
    <x v="8"/>
    <s v="SZO1"/>
    <s v="Kunst"/>
    <s v="Ku"/>
    <x v="33"/>
    <s v="AE1"/>
    <n v="1"/>
    <m/>
  </r>
  <r>
    <n v="5"/>
    <m/>
    <x v="8"/>
    <s v="SZO1"/>
    <s v="Wirtschaft/Politik"/>
    <s v="AR"/>
    <x v="45"/>
    <s v="A13"/>
    <n v="2"/>
    <m/>
  </r>
  <r>
    <n v="6"/>
    <m/>
    <x v="8"/>
    <s v="SZO1"/>
    <s v="Englisch"/>
    <s v="E"/>
    <x v="20"/>
    <s v="A13"/>
    <n v="2"/>
    <m/>
  </r>
  <r>
    <n v="7"/>
    <m/>
    <x v="8"/>
    <s v="SZO1"/>
    <s v="Politik"/>
    <s v="PKG"/>
    <x v="45"/>
    <s v="A13"/>
    <n v="2"/>
    <m/>
  </r>
  <r>
    <n v="8"/>
    <m/>
    <x v="8"/>
    <s v="SZO1"/>
    <s v="Sozialpädagogik"/>
    <s v="EZS"/>
    <x v="69"/>
    <s v="A13"/>
    <n v="4"/>
    <m/>
  </r>
  <r>
    <n v="9"/>
    <m/>
    <x v="8"/>
    <s v="SZO1"/>
    <s v="Pflege/Gesundheit"/>
    <s v="GFP"/>
    <x v="66"/>
    <s v="A13"/>
    <n v="2"/>
    <m/>
  </r>
  <r>
    <n v="10"/>
    <m/>
    <x v="8"/>
    <s v="SZO1"/>
    <s v="Praxis Hauswirtschaft"/>
    <s v="GFPh"/>
    <x v="43"/>
    <s v="A18"/>
    <n v="4"/>
    <m/>
  </r>
  <r>
    <n v="11"/>
    <m/>
    <x v="8"/>
    <s v="SZO1"/>
    <s v="Musik"/>
    <s v="Mu"/>
    <x v="50"/>
    <s v="A11"/>
    <n v="2"/>
    <m/>
  </r>
  <r>
    <n v="12"/>
    <m/>
    <x v="8"/>
    <s v="SZO1"/>
    <s v="Ernährungswissenschaft"/>
    <s v="GFPe"/>
    <x v="78"/>
    <s v="A13"/>
    <n v="2"/>
    <m/>
  </r>
  <r>
    <n v="13"/>
    <m/>
    <x v="8"/>
    <s v="SZO1"/>
    <s v="Mathematik"/>
    <s v="M"/>
    <x v="34"/>
    <s v="A13"/>
    <n v="2"/>
    <m/>
  </r>
  <r>
    <n v="14"/>
    <m/>
    <x v="8"/>
    <s v="SZO1"/>
    <s v="Deutsch"/>
    <s v="DKO"/>
    <x v="118"/>
    <s v="A13"/>
    <n v="2"/>
    <m/>
  </r>
  <r>
    <n v="15"/>
    <m/>
    <x v="8"/>
    <s v="SZO1"/>
    <s v="Religion"/>
    <s v="KRE"/>
    <x v="30"/>
    <s v="A13"/>
    <n v="2"/>
    <m/>
  </r>
  <r>
    <n v="16"/>
    <m/>
    <x v="8"/>
    <s v="SZO1"/>
    <s v="Pflege/Gesundheit"/>
    <s v="GFP"/>
    <x v="96"/>
    <s v="A13"/>
    <n v="2"/>
    <m/>
  </r>
  <r>
    <n v="17"/>
    <m/>
    <x v="8"/>
    <s v="SZO1"/>
    <s v="Sozialpädagogik"/>
    <s v="EZS"/>
    <x v="118"/>
    <s v="A13"/>
    <n v="2"/>
    <m/>
  </r>
  <r>
    <n v="20"/>
    <m/>
    <x v="8"/>
    <s v="SZU1"/>
    <s v="Musik"/>
    <s v="Mu"/>
    <x v="50"/>
    <s v="A11"/>
    <n v="2"/>
    <m/>
  </r>
  <r>
    <n v="21"/>
    <m/>
    <x v="8"/>
    <s v="SZU1"/>
    <s v="Wirtschaft/Politik"/>
    <s v="AR"/>
    <x v="45"/>
    <s v="AE3"/>
    <n v="2"/>
    <m/>
  </r>
  <r>
    <n v="22"/>
    <m/>
    <x v="8"/>
    <s v="SZU1"/>
    <s v="Englisch"/>
    <s v="E"/>
    <x v="20"/>
    <s v="AE3"/>
    <n v="2"/>
    <m/>
  </r>
  <r>
    <n v="23"/>
    <m/>
    <x v="8"/>
    <s v="SZU1"/>
    <s v="Sozialpädagogik"/>
    <s v="EZS"/>
    <x v="69"/>
    <s v="AE3"/>
    <n v="0"/>
    <m/>
  </r>
  <r>
    <n v="24"/>
    <m/>
    <x v="8"/>
    <s v="SZU1"/>
    <s v="Politik"/>
    <s v="PKG"/>
    <x v="45"/>
    <s v="AE3"/>
    <n v="2"/>
    <m/>
  </r>
  <r>
    <n v="25"/>
    <m/>
    <x v="8"/>
    <s v="SZU1"/>
    <s v="Praxis Hauswirtschaft"/>
    <s v="GFPh"/>
    <x v="56"/>
    <s v="AE8"/>
    <n v="0"/>
    <m/>
  </r>
  <r>
    <n v="26"/>
    <m/>
    <x v="8"/>
    <s v="SZU1"/>
    <m/>
    <s v="GFPh"/>
    <x v="43"/>
    <s v="A18"/>
    <n v="4"/>
    <m/>
  </r>
  <r>
    <n v="27"/>
    <m/>
    <x v="8"/>
    <s v="SZU1"/>
    <s v="Pflege/Gesundheit"/>
    <s v="GFP"/>
    <x v="66"/>
    <s v="AE3"/>
    <n v="4"/>
    <m/>
  </r>
  <r>
    <n v="28"/>
    <m/>
    <x v="8"/>
    <s v="SZU1"/>
    <s v="Musik"/>
    <s v="Mu"/>
    <x v="50"/>
    <s v="A11"/>
    <n v="0"/>
    <m/>
  </r>
  <r>
    <n v="29"/>
    <m/>
    <x v="8"/>
    <s v="SZU1"/>
    <s v="Pflege/Gesundheit"/>
    <s v="GFP"/>
    <x v="100"/>
    <s v="AE3"/>
    <n v="2"/>
    <m/>
  </r>
  <r>
    <n v="30"/>
    <m/>
    <x v="8"/>
    <s v="SZU1"/>
    <s v="Ernährungswissenschaft"/>
    <s v="GFPe"/>
    <x v="78"/>
    <s v="AE3"/>
    <n v="2"/>
    <m/>
  </r>
  <r>
    <n v="31"/>
    <m/>
    <x v="8"/>
    <s v="SZU1"/>
    <s v="Sport"/>
    <s v="SPG"/>
    <x v="120"/>
    <s v="SPO"/>
    <n v="2"/>
    <m/>
  </r>
  <r>
    <n v="32"/>
    <m/>
    <x v="8"/>
    <s v="SZU1"/>
    <s v="Sozialpädagogik"/>
    <s v="EZS"/>
    <x v="69"/>
    <s v="AE3"/>
    <n v="4"/>
    <m/>
  </r>
  <r>
    <n v="33"/>
    <m/>
    <x v="8"/>
    <s v="SZU1"/>
    <s v="Mathematik"/>
    <s v="M"/>
    <x v="34"/>
    <s v="AE3"/>
    <n v="2"/>
    <m/>
  </r>
  <r>
    <n v="34"/>
    <m/>
    <x v="8"/>
    <s v="SZU1"/>
    <s v="Deutsch"/>
    <s v="DKO"/>
    <x v="118"/>
    <s v="AE3"/>
    <n v="2"/>
    <m/>
  </r>
  <r>
    <n v="35"/>
    <m/>
    <x v="8"/>
    <s v="SZU1"/>
    <s v="Religion"/>
    <s v="KRE"/>
    <x v="30"/>
    <s v="AE3"/>
    <n v="2"/>
    <m/>
  </r>
  <r>
    <n v="36"/>
    <m/>
    <x v="8"/>
    <s v="SZU1"/>
    <s v="Kunst"/>
    <s v="Ku"/>
    <x v="33"/>
    <s v="AE1"/>
    <n v="1"/>
    <m/>
  </r>
  <r>
    <n v="37"/>
    <m/>
    <x v="8"/>
    <s v="SZU1"/>
    <s v="Sozialpädagogik"/>
    <s v="EZS"/>
    <x v="118"/>
    <s v="AE3"/>
    <n v="2"/>
    <m/>
  </r>
  <r>
    <n v="40"/>
    <m/>
    <x v="8"/>
    <s v="KIO1"/>
    <s v="Sozialpädagogik"/>
    <s v="SPK"/>
    <x v="116"/>
    <s v="C36"/>
    <n v="3"/>
    <m/>
  </r>
  <r>
    <n v="41"/>
    <m/>
    <x v="8"/>
    <s v="KIO1"/>
    <s v="Sozialpädagogik"/>
    <s v="SPKe"/>
    <x v="28"/>
    <s v="C36"/>
    <n v="2"/>
    <m/>
  </r>
  <r>
    <n v="42"/>
    <m/>
    <x v="8"/>
    <s v="KIO1"/>
    <s v="Kunst"/>
    <s v="SPKk"/>
    <x v="33"/>
    <s v="AE1"/>
    <n v="1"/>
    <m/>
  </r>
  <r>
    <n v="43"/>
    <m/>
    <x v="8"/>
    <s v="KIO1"/>
    <s v="Mathematik"/>
    <s v="M"/>
    <x v="10"/>
    <s v="C36"/>
    <n v="2"/>
    <m/>
  </r>
  <r>
    <n v="44"/>
    <m/>
    <x v="8"/>
    <s v="KIO1"/>
    <s v="Politik"/>
    <s v="PKG"/>
    <x v="34"/>
    <s v="C24"/>
    <n v="2"/>
    <m/>
  </r>
  <r>
    <n v="45"/>
    <m/>
    <x v="8"/>
    <s v="KIO1"/>
    <s v="Praxis Hauswirtschaft"/>
    <s v="GFPh"/>
    <x v="40"/>
    <s v="A18"/>
    <n v="4"/>
    <m/>
  </r>
  <r>
    <n v="46"/>
    <m/>
    <x v="8"/>
    <s v="KIO1"/>
    <s v="Wirtschaft"/>
    <s v="AR"/>
    <x v="41"/>
    <s v="C36"/>
    <n v="2"/>
    <m/>
  </r>
  <r>
    <n v="47"/>
    <m/>
    <x v="8"/>
    <s v="KIO1"/>
    <s v="Praxis Hauswirtschaft"/>
    <s v="GFPh"/>
    <x v="43"/>
    <s v="AE8"/>
    <n v="4"/>
    <m/>
  </r>
  <r>
    <n v="48"/>
    <m/>
    <x v="8"/>
    <s v="KIO1"/>
    <s v="Musik"/>
    <s v="Mu"/>
    <x v="50"/>
    <s v="A11"/>
    <n v="2"/>
    <m/>
  </r>
  <r>
    <n v="49"/>
    <m/>
    <x v="8"/>
    <s v="KIO1"/>
    <s v="Gesundheit"/>
    <s v="GFP"/>
    <x v="57"/>
    <s v="C36"/>
    <n v="2"/>
    <m/>
  </r>
  <r>
    <n v="50"/>
    <m/>
    <x v="8"/>
    <s v="KIO1"/>
    <s v="Ernährungswissenschaft"/>
    <s v="GFPe"/>
    <x v="60"/>
    <s v="C36"/>
    <n v="2"/>
    <m/>
  </r>
  <r>
    <n v="51"/>
    <m/>
    <x v="8"/>
    <s v="KIO1"/>
    <s v="Sozialpädagogik"/>
    <s v="SI"/>
    <x v="116"/>
    <s v="C36"/>
    <n v="1"/>
    <m/>
  </r>
  <r>
    <n v="52"/>
    <m/>
    <x v="8"/>
    <s v="KIO1"/>
    <s v="Deutsch"/>
    <s v="SPKl"/>
    <x v="105"/>
    <s v="C36"/>
    <n v="2"/>
    <m/>
  </r>
  <r>
    <n v="53"/>
    <m/>
    <x v="8"/>
    <s v="KIO1"/>
    <s v="Religion"/>
    <s v="KRE"/>
    <x v="91"/>
    <s v="C36"/>
    <n v="2"/>
    <m/>
  </r>
  <r>
    <n v="54"/>
    <m/>
    <x v="8"/>
    <s v="KIO1"/>
    <s v="Sport"/>
    <s v="SPG"/>
    <x v="116"/>
    <s v="SPO"/>
    <n v="1"/>
    <m/>
  </r>
  <r>
    <n v="55"/>
    <m/>
    <x v="8"/>
    <s v="KIO1"/>
    <s v="Englisch"/>
    <s v="E"/>
    <x v="110"/>
    <s v="C36"/>
    <n v="2"/>
    <m/>
  </r>
  <r>
    <n v="56"/>
    <m/>
    <x v="8"/>
    <s v="KIO1"/>
    <s v="Deutsch"/>
    <s v="DKO"/>
    <x v="110"/>
    <s v="C36"/>
    <n v="2"/>
    <m/>
  </r>
  <r>
    <n v="57"/>
    <m/>
    <x v="8"/>
    <s v="KIO1"/>
    <s v="Englisch"/>
    <s v="SPK"/>
    <x v="44"/>
    <s v="C34"/>
    <n v="2"/>
    <m/>
  </r>
  <r>
    <n v="59"/>
    <m/>
    <x v="8"/>
    <s v="KIO2"/>
    <s v="Sozialpädagogik"/>
    <s v="SPKe"/>
    <x v="28"/>
    <s v="C34"/>
    <n v="2"/>
    <m/>
  </r>
  <r>
    <n v="60"/>
    <m/>
    <x v="8"/>
    <s v="KIO2"/>
    <s v="Kunst"/>
    <s v="SPKk"/>
    <x v="33"/>
    <s v="AE1"/>
    <n v="1"/>
    <m/>
  </r>
  <r>
    <n v="61"/>
    <m/>
    <x v="8"/>
    <s v="KIO2"/>
    <s v="Mathematik"/>
    <s v="M"/>
    <x v="10"/>
    <s v="C34"/>
    <n v="2"/>
    <m/>
  </r>
  <r>
    <n v="62"/>
    <m/>
    <x v="8"/>
    <s v="KIO2"/>
    <s v="Politik"/>
    <s v="PKG"/>
    <x v="34"/>
    <s v="C34"/>
    <n v="2"/>
    <m/>
  </r>
  <r>
    <n v="63"/>
    <m/>
    <x v="8"/>
    <s v="KIO2"/>
    <s v="Praxis Hauswirtschaft"/>
    <s v="GFPh"/>
    <x v="40"/>
    <s v="AE8"/>
    <n v="4"/>
    <m/>
  </r>
  <r>
    <n v="64"/>
    <m/>
    <x v="8"/>
    <s v="KIO2"/>
    <s v="Wirtschaft"/>
    <s v="AR"/>
    <x v="41"/>
    <s v="C34"/>
    <n v="2"/>
    <m/>
  </r>
  <r>
    <n v="65"/>
    <m/>
    <x v="8"/>
    <s v="KIO2"/>
    <s v="Praxis Hauswirtschaft"/>
    <s v="GFPh"/>
    <x v="43"/>
    <s v="A18"/>
    <n v="4"/>
    <m/>
  </r>
  <r>
    <n v="66"/>
    <m/>
    <x v="8"/>
    <s v="KIO2"/>
    <s v="Sozialpädagogik"/>
    <s v="SPK"/>
    <x v="36"/>
    <s v="C34"/>
    <n v="3"/>
    <m/>
  </r>
  <r>
    <n v="67"/>
    <m/>
    <x v="8"/>
    <s v="KIO2"/>
    <s v="Deutsch"/>
    <s v="DKO"/>
    <x v="110"/>
    <s v="C34"/>
    <n v="2"/>
    <m/>
  </r>
  <r>
    <n v="68"/>
    <m/>
    <x v="8"/>
    <s v="KIO2"/>
    <s v="Musik"/>
    <s v="Mu"/>
    <x v="50"/>
    <s v="A11"/>
    <n v="2"/>
    <m/>
  </r>
  <r>
    <n v="69"/>
    <m/>
    <x v="8"/>
    <s v="KIO2"/>
    <s v="Ernährungswissenschaft"/>
    <s v="GFP"/>
    <x v="57"/>
    <s v="C34"/>
    <n v="2"/>
    <m/>
  </r>
  <r>
    <n v="70"/>
    <m/>
    <x v="8"/>
    <s v="KIO2"/>
    <s v="Gesundheit"/>
    <s v="GFPe"/>
    <x v="60"/>
    <s v="C34"/>
    <n v="2"/>
    <m/>
  </r>
  <r>
    <n v="71"/>
    <m/>
    <x v="8"/>
    <s v="KIO2"/>
    <s v="Sozialpädagogik"/>
    <s v="SI"/>
    <x v="50"/>
    <s v="C34"/>
    <n v="2"/>
    <m/>
  </r>
  <r>
    <n v="72"/>
    <m/>
    <x v="8"/>
    <s v="KIO2"/>
    <s v="Religion"/>
    <s v="KRE"/>
    <x v="109"/>
    <s v="C34"/>
    <n v="2"/>
    <m/>
  </r>
  <r>
    <n v="73"/>
    <m/>
    <x v="8"/>
    <s v="KIO2"/>
    <s v="Deutsch"/>
    <s v="SPKl"/>
    <x v="105"/>
    <s v="C34"/>
    <n v="2"/>
    <m/>
  </r>
  <r>
    <n v="74"/>
    <m/>
    <x v="8"/>
    <s v="KIO2"/>
    <s v="Sport"/>
    <s v="SPG"/>
    <x v="109"/>
    <s v="SPO"/>
    <n v="2"/>
    <m/>
  </r>
  <r>
    <n v="75"/>
    <m/>
    <x v="8"/>
    <s v="KIO2"/>
    <s v="Englisch"/>
    <s v="E"/>
    <x v="15"/>
    <s v="C34"/>
    <n v="2"/>
    <m/>
  </r>
  <r>
    <n v="76"/>
    <m/>
    <x v="8"/>
    <s v="KIO2"/>
    <s v="Englisch"/>
    <s v="SPK"/>
    <x v="44"/>
    <s v="C34"/>
    <n v="2"/>
    <m/>
  </r>
  <r>
    <n v="78"/>
    <m/>
    <x v="8"/>
    <s v="KIU1"/>
    <s v="Praxis Hauswirtschaft"/>
    <s v="GFPh"/>
    <x v="40"/>
    <s v="AE8"/>
    <n v="4"/>
    <n v="2"/>
  </r>
  <r>
    <n v="79"/>
    <m/>
    <x v="8"/>
    <s v="KIU1"/>
    <s v="Mathematik"/>
    <s v="M"/>
    <x v="79"/>
    <s v="C22"/>
    <n v="2"/>
    <m/>
  </r>
  <r>
    <n v="80"/>
    <m/>
    <x v="8"/>
    <s v="KIU1"/>
    <s v="Kunst"/>
    <s v="SPKk"/>
    <x v="33"/>
    <s v="AE1"/>
    <n v="2"/>
    <m/>
  </r>
  <r>
    <n v="81"/>
    <m/>
    <x v="8"/>
    <s v="KIU1"/>
    <s v="Sozialpädagogik"/>
    <s v="SPKe"/>
    <x v="28"/>
    <s v="C22"/>
    <n v="2"/>
    <m/>
  </r>
  <r>
    <n v="82"/>
    <m/>
    <x v="8"/>
    <s v="KIU1"/>
    <s v="Praxis Hauswirtschaft"/>
    <s v="GFPh"/>
    <x v="56"/>
    <s v="A18"/>
    <n v="4"/>
    <n v="2"/>
  </r>
  <r>
    <n v="83"/>
    <m/>
    <x v="8"/>
    <s v="KIU1"/>
    <s v="Politik"/>
    <s v="PKG"/>
    <x v="45"/>
    <s v="C22"/>
    <n v="2"/>
    <m/>
  </r>
  <r>
    <n v="84"/>
    <m/>
    <x v="8"/>
    <s v="KIU1"/>
    <s v="Deutsch"/>
    <s v="DKO"/>
    <x v="68"/>
    <s v="C22"/>
    <n v="2"/>
    <m/>
  </r>
  <r>
    <n v="85"/>
    <m/>
    <x v="8"/>
    <s v="KIU1"/>
    <s v="Musik"/>
    <s v="MU"/>
    <x v="50"/>
    <s v="A11"/>
    <n v="2"/>
    <m/>
  </r>
  <r>
    <n v="86"/>
    <m/>
    <x v="8"/>
    <s v="KIU1"/>
    <s v="Ernährungswissenschaft"/>
    <s v="GFP"/>
    <x v="57"/>
    <s v="C22"/>
    <n v="2"/>
    <m/>
  </r>
  <r>
    <n v="87"/>
    <m/>
    <x v="8"/>
    <s v="KIU1 "/>
    <s v="Pflege/Gesundheit"/>
    <s v="GFPe"/>
    <x v="78"/>
    <s v="C22"/>
    <n v="2"/>
    <m/>
  </r>
  <r>
    <n v="88"/>
    <m/>
    <x v="8"/>
    <s v="KIU1"/>
    <s v="Wirtschaft/Politik"/>
    <s v="AR"/>
    <x v="69"/>
    <s v="C22"/>
    <n v="2"/>
    <m/>
  </r>
  <r>
    <n v="89"/>
    <m/>
    <x v="8"/>
    <s v="KIU1"/>
    <s v="Sozialpädagogik"/>
    <s v="SI"/>
    <x v="120"/>
    <s v="C22"/>
    <n v="2"/>
    <m/>
  </r>
  <r>
    <n v="90"/>
    <m/>
    <x v="8"/>
    <s v="KIU1"/>
    <s v="Religion"/>
    <s v="KRE"/>
    <x v="109"/>
    <s v="C22"/>
    <n v="2"/>
    <m/>
  </r>
  <r>
    <n v="91"/>
    <m/>
    <x v="8"/>
    <s v="KIU1"/>
    <s v="Deutsch"/>
    <s v="SPKl"/>
    <x v="90"/>
    <s v="C22"/>
    <n v="1"/>
    <m/>
  </r>
  <r>
    <n v="92"/>
    <m/>
    <x v="8"/>
    <s v="KIU1"/>
    <s v="Sport"/>
    <s v="SPG"/>
    <x v="109"/>
    <s v="SPO"/>
    <n v="2"/>
    <m/>
  </r>
  <r>
    <n v="93"/>
    <m/>
    <x v="8"/>
    <s v="KIU1"/>
    <s v="Englisch"/>
    <s v="E"/>
    <x v="15"/>
    <s v="C22"/>
    <n v="2"/>
    <m/>
  </r>
  <r>
    <n v="94"/>
    <m/>
    <x v="8"/>
    <s v="KIU1"/>
    <s v="Sozialpädagogik"/>
    <s v="SPK"/>
    <x v="2"/>
    <s v="C22"/>
    <n v="3"/>
    <m/>
  </r>
  <r>
    <n v="95"/>
    <m/>
    <x v="8"/>
    <s v="KIU1"/>
    <s v="Englisch"/>
    <s v="SPK"/>
    <x v="44"/>
    <s v="C34"/>
    <n v="2"/>
    <m/>
  </r>
  <r>
    <n v="97"/>
    <m/>
    <x v="8"/>
    <s v="KIU2"/>
    <s v="Deutsch"/>
    <s v="DKO"/>
    <x v="110"/>
    <s v="C24"/>
    <n v="2"/>
    <m/>
  </r>
  <r>
    <n v="98"/>
    <m/>
    <x v="8"/>
    <s v="KIU2"/>
    <s v="Mathematik"/>
    <s v="M"/>
    <x v="34"/>
    <s v="C24"/>
    <n v="2"/>
    <m/>
  </r>
  <r>
    <n v="99"/>
    <m/>
    <x v="8"/>
    <s v="KIU2"/>
    <s v="Sozialpädagogik"/>
    <s v="SPKe"/>
    <x v="33"/>
    <s v="C24"/>
    <n v="2"/>
    <m/>
  </r>
  <r>
    <n v="100"/>
    <m/>
    <x v="8"/>
    <s v="KIU2"/>
    <s v="Kunst"/>
    <s v="SPKk"/>
    <x v="33"/>
    <s v="AE1"/>
    <n v="2"/>
    <m/>
  </r>
  <r>
    <n v="101"/>
    <m/>
    <x v="8"/>
    <s v="KIU2"/>
    <s v="Praxis Hauswirtschaft"/>
    <s v="GFPh"/>
    <x v="40"/>
    <s v="A18"/>
    <n v="4"/>
    <n v="2"/>
  </r>
  <r>
    <n v="102"/>
    <m/>
    <x v="8"/>
    <s v="KIU2"/>
    <s v="Praxis Hauswirtschaft"/>
    <s v="GFPh"/>
    <x v="56"/>
    <s v="AE8"/>
    <n v="4"/>
    <n v="2"/>
  </r>
  <r>
    <n v="103"/>
    <m/>
    <x v="8"/>
    <s v="KIU2"/>
    <s v="Wirtschaft/Politik"/>
    <s v="AR"/>
    <x v="69"/>
    <s v="C24"/>
    <n v="2"/>
    <m/>
  </r>
  <r>
    <n v="104"/>
    <m/>
    <x v="8"/>
    <s v="KIU2"/>
    <s v="Politik"/>
    <s v="PKG"/>
    <x v="45"/>
    <s v="C24"/>
    <n v="2"/>
    <m/>
  </r>
  <r>
    <n v="105"/>
    <m/>
    <x v="8"/>
    <s v="KIU2"/>
    <s v="Musik"/>
    <s v="MU"/>
    <x v="50"/>
    <s v="A11"/>
    <n v="2"/>
    <m/>
  </r>
  <r>
    <n v="106"/>
    <m/>
    <x v="8"/>
    <s v="KIU2"/>
    <s v="Ernährungswissenschaft"/>
    <s v="GFP"/>
    <x v="60"/>
    <s v="C24"/>
    <n v="2"/>
    <m/>
  </r>
  <r>
    <n v="107"/>
    <m/>
    <x v="8"/>
    <s v="KIU2"/>
    <s v="Pflege/Gesundheit"/>
    <s v="GFPe"/>
    <x v="78"/>
    <s v="C24"/>
    <n v="2"/>
    <m/>
  </r>
  <r>
    <n v="108"/>
    <m/>
    <x v="8"/>
    <s v="KIU2"/>
    <s v="Deutsch"/>
    <s v="SPKl"/>
    <x v="90"/>
    <s v="C24"/>
    <n v="1"/>
    <m/>
  </r>
  <r>
    <n v="109"/>
    <m/>
    <x v="8"/>
    <s v="KIU2"/>
    <s v="Religion"/>
    <s v="KRE"/>
    <x v="30"/>
    <s v="C24"/>
    <n v="2"/>
    <m/>
  </r>
  <r>
    <n v="110"/>
    <m/>
    <x v="8"/>
    <s v="KIU2"/>
    <s v="Englisch"/>
    <s v="E"/>
    <x v="110"/>
    <s v="C24"/>
    <n v="2"/>
    <m/>
  </r>
  <r>
    <n v="111"/>
    <m/>
    <x v="8"/>
    <s v="KIU2"/>
    <s v="Sozialpädagogik"/>
    <s v="SPK"/>
    <x v="116"/>
    <s v="C24"/>
    <n v="3"/>
    <m/>
  </r>
  <r>
    <n v="112"/>
    <m/>
    <x v="8"/>
    <s v="KIU2"/>
    <s v="Sport"/>
    <s v="SPG"/>
    <x v="2"/>
    <s v="SPO"/>
    <n v="2"/>
    <m/>
  </r>
  <r>
    <n v="113"/>
    <m/>
    <x v="8"/>
    <s v="KIU2"/>
    <s v="Sozialpädagogik"/>
    <s v="SI"/>
    <x v="120"/>
    <s v="C24"/>
    <n v="2"/>
    <m/>
  </r>
  <r>
    <n v="114"/>
    <m/>
    <x v="8"/>
    <s v="KIU2"/>
    <s v="Englisch"/>
    <s v="SPK"/>
    <x v="44"/>
    <s v="C34"/>
    <n v="2"/>
    <m/>
  </r>
  <r>
    <n v="117"/>
    <m/>
    <x v="8"/>
    <s v="KIU3"/>
    <s v="Praxis Hauswirtschaft"/>
    <s v="GFPh"/>
    <x v="56"/>
    <s v="AE8"/>
    <n v="4"/>
    <n v="2"/>
  </r>
  <r>
    <n v="118"/>
    <m/>
    <x v="8"/>
    <s v="KIU3"/>
    <s v="Sozialpädagogik"/>
    <s v="SPKe"/>
    <x v="28"/>
    <s v="C23"/>
    <n v="2"/>
    <m/>
  </r>
  <r>
    <n v="119"/>
    <m/>
    <x v="8"/>
    <s v="KIU3"/>
    <s v="Kunst"/>
    <s v="SPKk"/>
    <x v="33"/>
    <s v="AE1"/>
    <n v="2"/>
    <m/>
  </r>
  <r>
    <n v="120"/>
    <m/>
    <x v="8"/>
    <s v="KIU3"/>
    <s v="Mathematik"/>
    <s v="M"/>
    <x v="34"/>
    <s v="C23"/>
    <n v="2"/>
    <m/>
  </r>
  <r>
    <n v="121"/>
    <m/>
    <x v="8"/>
    <s v="KIU3"/>
    <s v="Englisch"/>
    <s v="E"/>
    <x v="110"/>
    <s v="C23"/>
    <n v="2"/>
    <m/>
  </r>
  <r>
    <n v="122"/>
    <m/>
    <x v="8"/>
    <s v="KIU3"/>
    <s v="Religion"/>
    <s v="KRE"/>
    <x v="30"/>
    <s v="C23"/>
    <n v="2"/>
    <m/>
  </r>
  <r>
    <n v="123"/>
    <m/>
    <x v="8"/>
    <s v="KIU3"/>
    <s v="Praxis Hauswirtschaft"/>
    <s v="GFPh"/>
    <x v="9"/>
    <s v="A18"/>
    <n v="4"/>
    <n v="2"/>
  </r>
  <r>
    <n v="124"/>
    <m/>
    <x v="8"/>
    <s v="KIU3"/>
    <s v="Politik"/>
    <s v="PKG"/>
    <x v="45"/>
    <s v="C23"/>
    <n v="2"/>
    <m/>
  </r>
  <r>
    <n v="125"/>
    <m/>
    <x v="8"/>
    <s v="KIU3"/>
    <s v="Musik"/>
    <s v="MU"/>
    <x v="50"/>
    <s v="A11"/>
    <n v="2"/>
    <m/>
  </r>
  <r>
    <n v="126"/>
    <m/>
    <x v="8"/>
    <s v="KIU3"/>
    <s v="Ernährungswissenschaft"/>
    <s v="GFP"/>
    <x v="57"/>
    <s v="C23"/>
    <n v="2"/>
    <m/>
  </r>
  <r>
    <n v="127"/>
    <m/>
    <x v="8"/>
    <s v="KIU3"/>
    <s v="Pflege/Gesundheit"/>
    <s v="GFPe"/>
    <x v="9"/>
    <s v="C23"/>
    <n v="2"/>
    <m/>
  </r>
  <r>
    <n v="128"/>
    <m/>
    <x v="8"/>
    <s v="KIU3"/>
    <s v="Wirtschaft/Politik"/>
    <s v="AR"/>
    <x v="41"/>
    <s v="C23"/>
    <n v="2"/>
    <m/>
  </r>
  <r>
    <n v="129"/>
    <m/>
    <x v="8"/>
    <s v="KIU3"/>
    <s v="Sport"/>
    <s v="SPG"/>
    <x v="109"/>
    <s v="SPO"/>
    <n v="2"/>
    <m/>
  </r>
  <r>
    <n v="130"/>
    <m/>
    <x v="8"/>
    <s v="KIU3"/>
    <s v="Deutsch"/>
    <s v="SPKl"/>
    <x v="105"/>
    <s v="C23"/>
    <n v="1"/>
    <m/>
  </r>
  <r>
    <n v="131"/>
    <m/>
    <x v="8"/>
    <s v="KIU3"/>
    <s v="Deutsch"/>
    <s v="DKO"/>
    <x v="110"/>
    <s v="C23"/>
    <n v="2"/>
    <m/>
  </r>
  <r>
    <n v="132"/>
    <m/>
    <x v="8"/>
    <s v="KIU3"/>
    <s v="Sozialpädagogik"/>
    <s v="SPK"/>
    <x v="116"/>
    <s v="C23"/>
    <n v="3"/>
    <m/>
  </r>
  <r>
    <n v="133"/>
    <m/>
    <x v="8"/>
    <s v="KIU3"/>
    <s v="Sozialpädagogik"/>
    <s v="SI"/>
    <x v="68"/>
    <s v="C23"/>
    <n v="1"/>
    <m/>
  </r>
  <r>
    <n v="134"/>
    <m/>
    <x v="8"/>
    <s v="KIU3"/>
    <s v="Englisch"/>
    <s v="SPK"/>
    <x v="44"/>
    <s v="C3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9"/>
    <s v="11AH"/>
    <s v="Mathematik"/>
    <s v="M"/>
    <x v="10"/>
    <s v="C30"/>
    <n v="3"/>
    <m/>
  </r>
  <r>
    <n v="3"/>
    <m/>
    <x v="9"/>
    <s v="11AH"/>
    <s v="Religion"/>
    <s v="KRE"/>
    <x v="105"/>
    <s v="C30"/>
    <n v="2"/>
    <m/>
  </r>
  <r>
    <n v="4"/>
    <m/>
    <x v="9"/>
    <s v="11AH"/>
    <s v="Deutsch"/>
    <s v="D"/>
    <x v="26"/>
    <s v="C30"/>
    <n v="3"/>
    <m/>
  </r>
  <r>
    <n v="5"/>
    <m/>
    <x v="9"/>
    <s v="11AH"/>
    <s v="Politik"/>
    <s v="GL"/>
    <x v="30"/>
    <s v="C30"/>
    <n v="2"/>
    <m/>
  </r>
  <r>
    <n v="6"/>
    <m/>
    <x v="9"/>
    <s v="11AH"/>
    <s v="Sozialpädagogik"/>
    <s v="EW"/>
    <x v="29"/>
    <s v="C30"/>
    <n v="3"/>
    <m/>
  </r>
  <r>
    <n v="7"/>
    <m/>
    <x v="9"/>
    <s v="11AH"/>
    <s v="Erziehungswissenschaften"/>
    <s v="RW"/>
    <x v="29"/>
    <s v="C30"/>
    <n v="1"/>
    <m/>
  </r>
  <r>
    <n v="8"/>
    <m/>
    <x v="9"/>
    <s v="11AH"/>
    <s v="Biologie"/>
    <s v="BI"/>
    <x v="100"/>
    <s v="C30"/>
    <n v="3"/>
    <m/>
  </r>
  <r>
    <n v="9"/>
    <m/>
    <x v="9"/>
    <s v="11AH"/>
    <s v="Englisch"/>
    <s v="E"/>
    <x v="35"/>
    <s v="C30"/>
    <n v="3"/>
    <m/>
  </r>
  <r>
    <n v="10"/>
    <m/>
    <x v="9"/>
    <s v="11AH"/>
    <s v="Deutsch"/>
    <s v="VMS"/>
    <x v="35"/>
    <s v="C30"/>
    <n v="1"/>
    <m/>
  </r>
  <r>
    <n v="11"/>
    <m/>
    <x v="9"/>
    <s v="11AH"/>
    <s v="Sport"/>
    <s v="SPG"/>
    <x v="29"/>
    <s v="SPO"/>
    <n v="2"/>
    <m/>
  </r>
  <r>
    <n v="12"/>
    <m/>
    <x v="9"/>
    <s v="11AH"/>
    <s v="Französisch"/>
    <s v="F"/>
    <x v="104"/>
    <s v="C30"/>
    <n v="3"/>
    <n v="2"/>
  </r>
  <r>
    <n v="13"/>
    <m/>
    <x v="9"/>
    <s v="11AH"/>
    <s v="Musik"/>
    <s v="MU"/>
    <x v="104"/>
    <s v="A11"/>
    <n v="2"/>
    <m/>
  </r>
  <r>
    <n v="14"/>
    <m/>
    <x v="9"/>
    <s v="11AH"/>
    <s v="Deutsch"/>
    <s v="DKL"/>
    <x v="105"/>
    <s v="C30"/>
    <n v="2"/>
    <m/>
  </r>
  <r>
    <n v="15"/>
    <m/>
    <x v="9"/>
    <s v="11AH"/>
    <s v="Sozialpädagogik"/>
    <s v="SO"/>
    <x v="126"/>
    <s v="C30"/>
    <n v="3"/>
    <m/>
  </r>
  <r>
    <n v="16"/>
    <m/>
    <x v="9"/>
    <s v="11AH"/>
    <s v="Sozialpädagogik"/>
    <s v="SI"/>
    <x v="120"/>
    <s v="C30"/>
    <n v="2"/>
    <m/>
  </r>
  <r>
    <n v="17"/>
    <m/>
    <x v="9"/>
    <s v="11AH,12AH,13AH"/>
    <s v="Deutsch"/>
    <s v="LIT"/>
    <x v="12"/>
    <s v="CK4"/>
    <n v="3"/>
    <n v="2"/>
  </r>
  <r>
    <n v="18"/>
    <m/>
    <x v="9"/>
    <s v="12AH"/>
    <s v="Mathematik"/>
    <s v="M"/>
    <x v="79"/>
    <s v="C32"/>
    <n v="3"/>
    <m/>
  </r>
  <r>
    <n v="19"/>
    <m/>
    <x v="9"/>
    <s v="12AH"/>
    <s v="Deutsch"/>
    <s v="D"/>
    <x v="12"/>
    <s v="C32"/>
    <n v="3"/>
    <m/>
  </r>
  <r>
    <n v="20"/>
    <m/>
    <x v="9"/>
    <s v="12AH"/>
    <s v="Deutsch"/>
    <s v="MD"/>
    <x v="12"/>
    <s v="C32"/>
    <n v="2"/>
    <m/>
  </r>
  <r>
    <n v="21"/>
    <m/>
    <x v="9"/>
    <s v="12AH"/>
    <s v="Sozialpädagogik"/>
    <s v="SO"/>
    <x v="126"/>
    <s v="C32"/>
    <n v="3"/>
    <m/>
  </r>
  <r>
    <n v="22"/>
    <m/>
    <x v="9"/>
    <s v="12AH"/>
    <s v="Sport"/>
    <s v="SPG"/>
    <x v="66"/>
    <s v="SPO"/>
    <n v="2"/>
    <m/>
  </r>
  <r>
    <n v="23"/>
    <m/>
    <x v="9"/>
    <s v="12AH"/>
    <s v="Kunst "/>
    <s v="KU"/>
    <x v="33"/>
    <s v="AE1"/>
    <n v="2"/>
    <m/>
  </r>
  <r>
    <n v="24"/>
    <m/>
    <x v="9"/>
    <s v="12AH"/>
    <s v="Biologie"/>
    <s v="BI"/>
    <x v="35"/>
    <s v="C32"/>
    <n v="5"/>
    <m/>
  </r>
  <r>
    <n v="25"/>
    <m/>
    <x v="9"/>
    <s v="12AH"/>
    <s v="Erziehungswissenschaften"/>
    <s v="EW"/>
    <x v="29"/>
    <s v="C32"/>
    <n v="5"/>
    <m/>
  </r>
  <r>
    <n v="26"/>
    <m/>
    <x v="9"/>
    <s v="12AH"/>
    <s v="Englisch"/>
    <s v="E"/>
    <x v="107"/>
    <s v="C32"/>
    <n v="3"/>
    <m/>
  </r>
  <r>
    <n v="27"/>
    <m/>
    <x v="9"/>
    <s v="12AH"/>
    <s v="Französisch"/>
    <s v="F"/>
    <x v="107"/>
    <s v="C32"/>
    <n v="3"/>
    <n v="2"/>
  </r>
  <r>
    <n v="28"/>
    <m/>
    <x v="9"/>
    <s v="12AH"/>
    <s v="Religion"/>
    <s v="KRE"/>
    <x v="30"/>
    <s v="C32"/>
    <n v="2"/>
    <m/>
  </r>
  <r>
    <n v="29"/>
    <m/>
    <x v="9"/>
    <s v="12AH"/>
    <s v="Politik"/>
    <s v="GL"/>
    <x v="126"/>
    <s v="C32"/>
    <n v="2"/>
    <m/>
  </r>
  <r>
    <n v="30"/>
    <m/>
    <x v="9"/>
    <s v="13AH"/>
    <s v="Mathematik"/>
    <s v="M"/>
    <x v="11"/>
    <s v="C33"/>
    <n v="3"/>
    <m/>
  </r>
  <r>
    <n v="31"/>
    <m/>
    <x v="9"/>
    <s v="13AH"/>
    <s v="Deutsch"/>
    <s v="D"/>
    <x v="26"/>
    <s v="C33"/>
    <n v="3"/>
    <m/>
  </r>
  <r>
    <n v="32"/>
    <m/>
    <x v="9"/>
    <s v="13AH"/>
    <s v="Religion"/>
    <s v="ERE"/>
    <x v="24"/>
    <s v="C33"/>
    <n v="2"/>
    <m/>
  </r>
  <r>
    <n v="33"/>
    <m/>
    <x v="9"/>
    <s v="13AH"/>
    <s v="Erziehungswissenschaften"/>
    <s v="EW"/>
    <x v="118"/>
    <s v="C33"/>
    <n v="5"/>
    <m/>
  </r>
  <r>
    <n v="34"/>
    <m/>
    <x v="9"/>
    <s v="13AH"/>
    <s v="Erziehungswissenschaften"/>
    <s v="RW"/>
    <x v="29"/>
    <s v="C33"/>
    <n v="2"/>
    <m/>
  </r>
  <r>
    <n v="35"/>
    <m/>
    <x v="9"/>
    <s v="13AH"/>
    <s v="Biologie"/>
    <s v="BI"/>
    <x v="67"/>
    <s v="C33"/>
    <n v="5"/>
    <m/>
  </r>
  <r>
    <n v="36"/>
    <m/>
    <x v="9"/>
    <s v="13AH"/>
    <s v="Sport"/>
    <s v="SPG"/>
    <x v="29"/>
    <s v="SPO"/>
    <n v="2"/>
    <m/>
  </r>
  <r>
    <n v="37"/>
    <m/>
    <x v="9"/>
    <s v="13AH"/>
    <s v="Kunst "/>
    <s v="KU"/>
    <x v="33"/>
    <s v="AE1"/>
    <n v="2"/>
    <m/>
  </r>
  <r>
    <n v="38"/>
    <m/>
    <x v="9"/>
    <s v="13AH"/>
    <s v="Englisch"/>
    <s v="E"/>
    <x v="104"/>
    <s v="C33"/>
    <n v="3"/>
    <m/>
  </r>
  <r>
    <n v="39"/>
    <m/>
    <x v="9"/>
    <s v="13AH"/>
    <s v="Französisch"/>
    <s v="F"/>
    <x v="104"/>
    <s v="C33"/>
    <n v="3"/>
    <n v="2"/>
  </r>
  <r>
    <n v="40"/>
    <m/>
    <x v="9"/>
    <s v="13AH"/>
    <s v="Sozialpädagogik"/>
    <s v="SO"/>
    <x v="126"/>
    <s v="C33"/>
    <n v="3"/>
    <m/>
  </r>
  <r>
    <n v="41"/>
    <m/>
    <x v="9"/>
    <s v="13AH"/>
    <s v="Politik"/>
    <s v="GL"/>
    <x v="26"/>
    <s v="C33"/>
    <n v="2"/>
    <m/>
  </r>
  <r>
    <n v="42"/>
    <m/>
    <x v="9"/>
    <s v="13AH"/>
    <s v="Sozialpädagogik"/>
    <s v="SI"/>
    <x v="126"/>
    <s v="C33"/>
    <n v="2"/>
    <m/>
  </r>
  <r>
    <n v="43"/>
    <m/>
    <x v="9"/>
    <s v="14AH"/>
    <m/>
    <s v="PB"/>
    <x v="52"/>
    <m/>
    <n v="1"/>
    <m/>
  </r>
  <r>
    <n v="44"/>
    <m/>
    <x v="9"/>
    <s v="14AH"/>
    <m/>
    <s v="PB"/>
    <x v="29"/>
    <m/>
    <n v="2"/>
    <m/>
  </r>
  <r>
    <n v="45"/>
    <m/>
    <x v="9"/>
    <s v="14AH"/>
    <m/>
    <s v="PB"/>
    <x v="35"/>
    <m/>
    <n v="1"/>
    <m/>
  </r>
  <r>
    <n v="46"/>
    <m/>
    <x v="9"/>
    <s v="14AH"/>
    <m/>
    <s v="PB"/>
    <x v="105"/>
    <m/>
    <n v="1.5"/>
    <m/>
  </r>
  <r>
    <n v="47"/>
    <m/>
    <x v="9"/>
    <s v="14AH"/>
    <m/>
    <s v="PB"/>
    <x v="73"/>
    <m/>
    <n v="1"/>
    <m/>
  </r>
  <r>
    <n v="48"/>
    <m/>
    <x v="9"/>
    <s v="14AH"/>
    <m/>
    <s v="PB"/>
    <x v="12"/>
    <m/>
    <n v="2.5"/>
    <m/>
  </r>
  <r>
    <n v="49"/>
    <m/>
    <x v="9"/>
    <s v="14AH"/>
    <m/>
    <s v="PB"/>
    <x v="104"/>
    <m/>
    <n v="1.5"/>
    <m/>
  </r>
  <r>
    <n v="50"/>
    <m/>
    <x v="9"/>
    <s v="14AH"/>
    <m/>
    <s v="PB"/>
    <x v="126"/>
    <m/>
    <n v="1.5"/>
    <m/>
  </r>
  <r>
    <n v="51"/>
    <m/>
    <x v="9"/>
    <s v="BP1, BP2, BP3"/>
    <m/>
    <s v="PB"/>
    <x v="2"/>
    <m/>
    <n v="4"/>
    <m/>
  </r>
  <r>
    <n v="52"/>
    <m/>
    <x v="9"/>
    <s v="BP1, BP2, BP3 "/>
    <m/>
    <s v="PB"/>
    <x v="12"/>
    <m/>
    <n v="2"/>
    <m/>
  </r>
  <r>
    <n v="53"/>
    <m/>
    <x v="9"/>
    <s v="BP1, BP2"/>
    <m/>
    <s v="PB"/>
    <x v="24"/>
    <m/>
    <n v="3"/>
    <m/>
  </r>
  <r>
    <n v="54"/>
    <m/>
    <x v="9"/>
    <s v="BP1, BP2"/>
    <m/>
    <s v="PB"/>
    <x v="39"/>
    <m/>
    <n v="2"/>
    <m/>
  </r>
  <r>
    <n v="55"/>
    <m/>
    <x v="9"/>
    <s v="BP1, BP2"/>
    <m/>
    <s v="PB"/>
    <x v="44"/>
    <m/>
    <n v="0"/>
    <m/>
  </r>
  <r>
    <n v="56"/>
    <m/>
    <x v="9"/>
    <s v="BP1, BP2"/>
    <m/>
    <s v="PB"/>
    <x v="52"/>
    <m/>
    <n v="2"/>
    <m/>
  </r>
  <r>
    <n v="57"/>
    <m/>
    <x v="9"/>
    <s v="BP1, BP2"/>
    <m/>
    <s v="PB"/>
    <x v="62"/>
    <m/>
    <n v="4"/>
    <m/>
  </r>
  <r>
    <n v="58"/>
    <m/>
    <x v="9"/>
    <s v="BP1, BP2"/>
    <m/>
    <s v="PB"/>
    <x v="73"/>
    <m/>
    <n v="5"/>
    <m/>
  </r>
  <r>
    <n v="59"/>
    <m/>
    <x v="9"/>
    <s v="BP1, BP2"/>
    <m/>
    <s v="PB"/>
    <x v="84"/>
    <m/>
    <n v="4"/>
    <m/>
  </r>
  <r>
    <n v="60"/>
    <m/>
    <x v="9"/>
    <s v="BP1, BP2"/>
    <m/>
    <s v="PB"/>
    <x v="95"/>
    <m/>
    <n v="2"/>
    <m/>
  </r>
  <r>
    <n v="61"/>
    <m/>
    <x v="9"/>
    <s v="BP1, BP2"/>
    <m/>
    <s v="PB"/>
    <x v="108"/>
    <m/>
    <n v="3"/>
    <m/>
  </r>
  <r>
    <n v="62"/>
    <m/>
    <x v="9"/>
    <s v="BP1, BP2"/>
    <m/>
    <s v="PB"/>
    <x v="120"/>
    <m/>
    <n v="2"/>
    <m/>
  </r>
  <r>
    <n v="63"/>
    <m/>
    <x v="9"/>
    <s v="FSO1"/>
    <s v="Sozialpädagogik"/>
    <s v="LF1"/>
    <x v="84"/>
    <s v="C37"/>
    <n v="1"/>
    <m/>
  </r>
  <r>
    <n v="64"/>
    <m/>
    <x v="9"/>
    <s v="FSO1"/>
    <s v="Deutsch"/>
    <s v="DKO"/>
    <x v="48"/>
    <s v="C37"/>
    <n v="2"/>
    <m/>
  </r>
  <r>
    <n v="65"/>
    <m/>
    <x v="9"/>
    <s v="FSO1"/>
    <s v="Sozialpädagogik"/>
    <s v="LF2"/>
    <x v="52"/>
    <s v="C37"/>
    <n v="3"/>
    <m/>
  </r>
  <r>
    <n v="66"/>
    <m/>
    <x v="9"/>
    <s v="FSO1"/>
    <s v="Deutsch"/>
    <s v="LF2"/>
    <x v="87"/>
    <s v="C37"/>
    <n v="1"/>
    <m/>
  </r>
  <r>
    <n v="67"/>
    <m/>
    <x v="9"/>
    <s v="FSO1"/>
    <s v="Deutsch"/>
    <s v="LF2"/>
    <x v="120"/>
    <s v="C37"/>
    <n v="1"/>
    <m/>
  </r>
  <r>
    <n v="68"/>
    <m/>
    <x v="9"/>
    <s v="FSO1"/>
    <s v="Religion"/>
    <s v="ERE"/>
    <x v="68"/>
    <s v="C37"/>
    <n v="2"/>
    <m/>
  </r>
  <r>
    <n v="69"/>
    <m/>
    <x v="9"/>
    <s v="FSO1"/>
    <s v="Biologie"/>
    <s v="NW"/>
    <x v="90"/>
    <s v="C37"/>
    <n v="1"/>
    <m/>
  </r>
  <r>
    <n v="70"/>
    <m/>
    <x v="9"/>
    <s v="FSO1"/>
    <s v="Biologie"/>
    <s v="NW"/>
    <x v="120"/>
    <s v="C37"/>
    <n v="1"/>
    <m/>
  </r>
  <r>
    <n v="71"/>
    <m/>
    <x v="9"/>
    <s v="FSO1"/>
    <s v="Englisch"/>
    <s v="E"/>
    <x v="52"/>
    <s v="C37"/>
    <n v="1"/>
    <m/>
  </r>
  <r>
    <n v="72"/>
    <m/>
    <x v="9"/>
    <s v="FSO1"/>
    <s v="Sozialpädagogik"/>
    <s v="LF6"/>
    <x v="98"/>
    <s v="C37"/>
    <n v="2"/>
    <m/>
  </r>
  <r>
    <n v="73"/>
    <m/>
    <x v="9"/>
    <s v="FSO1"/>
    <s v="Kunst "/>
    <s v="LF4k"/>
    <x v="33"/>
    <s v="AE1"/>
    <n v="2"/>
    <m/>
  </r>
  <r>
    <n v="74"/>
    <m/>
    <x v="9"/>
    <s v="FSO1"/>
    <s v="Sozialpädagogik"/>
    <s v="LF3"/>
    <x v="52"/>
    <s v="C37"/>
    <n v="3"/>
    <m/>
  </r>
  <r>
    <n v="75"/>
    <m/>
    <x v="9"/>
    <s v="FSO1"/>
    <s v="Politik"/>
    <s v="PKG"/>
    <x v="44"/>
    <s v="C37"/>
    <n v="2"/>
    <m/>
  </r>
  <r>
    <n v="76"/>
    <m/>
    <x v="9"/>
    <s v="FSO1"/>
    <s v="Sozialpädagogik"/>
    <s v="LF1"/>
    <x v="84"/>
    <s v="C37"/>
    <n v="3"/>
    <m/>
  </r>
  <r>
    <n v="77"/>
    <m/>
    <x v="9"/>
    <s v="FSO1"/>
    <s v="Sozialpädagogik"/>
    <s v="LF4"/>
    <x v="52"/>
    <s v="C37"/>
    <n v="2"/>
    <m/>
  </r>
  <r>
    <n v="78"/>
    <m/>
    <x v="9"/>
    <s v="FSO1"/>
    <s v="Musik"/>
    <s v="LF4m"/>
    <x v="104"/>
    <s v="A11"/>
    <n v="1"/>
    <m/>
  </r>
  <r>
    <n v="79"/>
    <m/>
    <x v="9"/>
    <s v="FSO1"/>
    <s v="Musik"/>
    <s v="LF4m"/>
    <x v="120"/>
    <s v="A11"/>
    <n v="1"/>
    <m/>
  </r>
  <r>
    <n v="80"/>
    <m/>
    <x v="9"/>
    <s v="FSO1"/>
    <s v="Sport"/>
    <s v="LF4s"/>
    <x v="116"/>
    <s v="C37/SPO"/>
    <n v="2"/>
    <m/>
  </r>
  <r>
    <n v="81"/>
    <m/>
    <x v="9"/>
    <s v="FSO1"/>
    <s v="Englisch"/>
    <s v="E"/>
    <x v="120"/>
    <s v="C37"/>
    <n v="1"/>
    <m/>
  </r>
  <r>
    <n v="82"/>
    <m/>
    <x v="9"/>
    <s v="FSO1"/>
    <s v="Sozialpädagogik"/>
    <s v="LF5"/>
    <x v="98"/>
    <s v="C37"/>
    <n v="2"/>
    <m/>
  </r>
  <r>
    <n v="83"/>
    <m/>
    <x v="9"/>
    <s v="FSO1, FSO2"/>
    <s v="Sozialpädagogik"/>
    <s v="VA"/>
    <x v="120"/>
    <s v="C37"/>
    <n v="2"/>
    <n v="2"/>
  </r>
  <r>
    <n v="84"/>
    <m/>
    <x v="9"/>
    <s v="FSO1, FSO2"/>
    <s v="Sozialpädagogik"/>
    <s v="VB"/>
    <x v="52"/>
    <s v="C37"/>
    <n v="1"/>
    <n v="2"/>
  </r>
  <r>
    <n v="85"/>
    <m/>
    <x v="9"/>
    <s v="FSO1, FSO2"/>
    <s v="Sozialpädagogik"/>
    <s v="VB"/>
    <x v="120"/>
    <s v="C37"/>
    <n v="1"/>
    <n v="2"/>
  </r>
  <r>
    <n v="86"/>
    <m/>
    <x v="9"/>
    <s v="FSO1, FSO2"/>
    <s v="Sozialpädagogik"/>
    <s v="VA"/>
    <x v="2"/>
    <s v="C38"/>
    <n v="2"/>
    <n v="2"/>
  </r>
  <r>
    <n v="87"/>
    <m/>
    <x v="9"/>
    <s v="FSO1, FSO2"/>
    <s v="Sozialpädagogik"/>
    <s v="VB"/>
    <x v="66"/>
    <s v="C38"/>
    <n v="1"/>
    <n v="2"/>
  </r>
  <r>
    <n v="88"/>
    <m/>
    <x v="9"/>
    <s v="FSO1, FSO2"/>
    <s v="Sozialpädagogik"/>
    <s v="VB"/>
    <x v="52"/>
    <s v="C38"/>
    <n v="1"/>
    <n v="2"/>
  </r>
  <r>
    <n v="89"/>
    <m/>
    <x v="9"/>
    <s v="FSO2"/>
    <s v="Religion"/>
    <s v="KRE"/>
    <x v="68"/>
    <s v="C38"/>
    <n v="2"/>
    <m/>
  </r>
  <r>
    <n v="90"/>
    <m/>
    <x v="9"/>
    <s v="FSO2"/>
    <s v="Deutsch"/>
    <s v="DKO"/>
    <x v="87"/>
    <s v="C38"/>
    <n v="2"/>
    <m/>
  </r>
  <r>
    <n v="91"/>
    <m/>
    <x v="9"/>
    <s v="FSO2"/>
    <s v="Sozialpädagogik"/>
    <s v="LF2"/>
    <x v="66"/>
    <s v="C38"/>
    <n v="3"/>
    <m/>
  </r>
  <r>
    <n v="92"/>
    <m/>
    <x v="9"/>
    <s v="FSO2"/>
    <s v="Deutsch"/>
    <s v="LF2"/>
    <x v="87"/>
    <s v="C38"/>
    <n v="1"/>
    <m/>
  </r>
  <r>
    <n v="93"/>
    <m/>
    <x v="9"/>
    <s v="FSO2"/>
    <s v="Deutsch"/>
    <s v="LF2"/>
    <x v="120"/>
    <s v="C38"/>
    <n v="1"/>
    <m/>
  </r>
  <r>
    <n v="94"/>
    <m/>
    <x v="9"/>
    <s v="FSO2"/>
    <s v="Biologie"/>
    <s v="NW"/>
    <x v="90"/>
    <s v="C38"/>
    <n v="1"/>
    <m/>
  </r>
  <r>
    <n v="95"/>
    <m/>
    <x v="9"/>
    <s v="FSO2"/>
    <s v="Biologie"/>
    <s v="NW"/>
    <x v="120"/>
    <s v="C38"/>
    <n v="1"/>
    <m/>
  </r>
  <r>
    <n v="96"/>
    <m/>
    <x v="9"/>
    <s v="FSO2"/>
    <s v="Sozialpädagogik"/>
    <s v="LF3"/>
    <x v="108"/>
    <s v="CK8"/>
    <n v="3"/>
    <m/>
  </r>
  <r>
    <n v="97"/>
    <m/>
    <x v="9"/>
    <s v="FSO2"/>
    <s v="Politik"/>
    <s v="PKG"/>
    <x v="44"/>
    <s v="C38"/>
    <n v="2"/>
    <m/>
  </r>
  <r>
    <n v="98"/>
    <m/>
    <x v="9"/>
    <s v="FSO2"/>
    <s v="Sozialpädagogik"/>
    <s v="LF4"/>
    <x v="2"/>
    <s v="C38"/>
    <n v="2"/>
    <m/>
  </r>
  <r>
    <n v="99"/>
    <m/>
    <x v="9"/>
    <s v="FSO2"/>
    <s v="Englisch"/>
    <s v="E"/>
    <x v="52"/>
    <s v="C38"/>
    <n v="1"/>
    <m/>
  </r>
  <r>
    <n v="100"/>
    <m/>
    <x v="9"/>
    <s v="FSO2"/>
    <s v="Sozialpädagogik"/>
    <s v="LF6"/>
    <x v="52"/>
    <s v="C38"/>
    <n v="2"/>
    <m/>
  </r>
  <r>
    <n v="101"/>
    <m/>
    <x v="9"/>
    <s v="FSO2"/>
    <s v="Kunst "/>
    <s v="LF4k"/>
    <x v="108"/>
    <s v="AE1"/>
    <n v="2"/>
    <m/>
  </r>
  <r>
    <n v="102"/>
    <m/>
    <x v="9"/>
    <s v="FSO2"/>
    <s v="Sozialpädagogik"/>
    <s v="LF1"/>
    <x v="120"/>
    <s v="C38"/>
    <n v="1"/>
    <m/>
  </r>
  <r>
    <n v="103"/>
    <m/>
    <x v="9"/>
    <s v="FSO2"/>
    <s v="Sozialpädagogik"/>
    <s v="LF1"/>
    <x v="2"/>
    <s v="C38"/>
    <n v="3"/>
    <m/>
  </r>
  <r>
    <n v="104"/>
    <m/>
    <x v="9"/>
    <s v="FSO2"/>
    <s v="Musik"/>
    <s v="LF4m"/>
    <x v="104"/>
    <s v="A11"/>
    <n v="1"/>
    <m/>
  </r>
  <r>
    <n v="105"/>
    <m/>
    <x v="9"/>
    <s v="FSO2"/>
    <s v="Musik"/>
    <s v="LF4m"/>
    <x v="120"/>
    <s v="A11"/>
    <n v="1"/>
    <m/>
  </r>
  <r>
    <n v="106"/>
    <m/>
    <x v="9"/>
    <s v="FSO2"/>
    <s v="Sport"/>
    <s v="LF4s"/>
    <x v="2"/>
    <s v="C38/SPO"/>
    <n v="2"/>
    <m/>
  </r>
  <r>
    <n v="107"/>
    <m/>
    <x v="9"/>
    <s v="FSO2"/>
    <s v="Sozialpädagogik"/>
    <s v="LF5"/>
    <x v="52"/>
    <s v="C38"/>
    <n v="2"/>
    <m/>
  </r>
  <r>
    <n v="108"/>
    <m/>
    <x v="9"/>
    <s v="FSO2"/>
    <s v="Englisch"/>
    <s v="E"/>
    <x v="120"/>
    <s v="C38"/>
    <n v="1"/>
    <m/>
  </r>
  <r>
    <n v="109"/>
    <m/>
    <x v="9"/>
    <s v="FSU1"/>
    <s v="Deutsch"/>
    <s v="DKO"/>
    <x v="39"/>
    <s v="C36"/>
    <n v="2"/>
    <m/>
  </r>
  <r>
    <n v="110"/>
    <m/>
    <x v="9"/>
    <s v="FSU1"/>
    <s v="Sozialpädagogik"/>
    <s v="LF1"/>
    <x v="84"/>
    <s v="C36"/>
    <n v="3"/>
    <m/>
  </r>
  <r>
    <n v="111"/>
    <m/>
    <x v="9"/>
    <s v="FSU1"/>
    <s v="Sozialpädagogik"/>
    <s v="LF1"/>
    <x v="79"/>
    <s v="C36"/>
    <n v="1"/>
    <m/>
  </r>
  <r>
    <n v="112"/>
    <m/>
    <x v="9"/>
    <s v="FSU1"/>
    <s v="Englisch"/>
    <s v="E"/>
    <x v="36"/>
    <s v="C36"/>
    <n v="1"/>
    <m/>
  </r>
  <r>
    <n v="113"/>
    <m/>
    <x v="9"/>
    <s v="FSU1"/>
    <s v="Religion"/>
    <s v="ERE"/>
    <x v="24"/>
    <s v="C36"/>
    <n v="2"/>
    <m/>
  </r>
  <r>
    <n v="114"/>
    <m/>
    <x v="9"/>
    <s v="FSU1"/>
    <s v="Biologie"/>
    <s v="NW"/>
    <x v="90"/>
    <s v="C36"/>
    <n v="2"/>
    <m/>
  </r>
  <r>
    <n v="115"/>
    <m/>
    <x v="9"/>
    <s v="FSU1"/>
    <s v="Sozialpädagogik"/>
    <s v="LF2"/>
    <x v="79"/>
    <s v="C36"/>
    <n v="3"/>
    <m/>
  </r>
  <r>
    <n v="116"/>
    <m/>
    <x v="9"/>
    <s v="FSU1"/>
    <s v="Deutsch"/>
    <s v="LF2"/>
    <x v="68"/>
    <s v="C36"/>
    <n v="1"/>
    <m/>
  </r>
  <r>
    <n v="117"/>
    <m/>
    <x v="9"/>
    <s v="FSU1"/>
    <s v="Deutsch"/>
    <s v="LF2"/>
    <x v="120"/>
    <s v="C36"/>
    <n v="1"/>
    <m/>
  </r>
  <r>
    <n v="118"/>
    <m/>
    <x v="9"/>
    <s v="FSU1"/>
    <s v="Kunst "/>
    <s v="LF4k"/>
    <x v="108"/>
    <s v="AE1"/>
    <n v="1"/>
    <m/>
  </r>
  <r>
    <n v="119"/>
    <m/>
    <x v="9"/>
    <s v="FSU1"/>
    <s v="Kunst "/>
    <s v="LF4k"/>
    <x v="120"/>
    <s v="AE1"/>
    <n v="1"/>
    <m/>
  </r>
  <r>
    <n v="120"/>
    <m/>
    <x v="9"/>
    <s v="FSU1"/>
    <s v="Politik"/>
    <s v="PKG"/>
    <x v="44"/>
    <s v="C36"/>
    <n v="2"/>
    <m/>
  </r>
  <r>
    <n v="121"/>
    <m/>
    <x v="9"/>
    <s v="FSU1"/>
    <s v="Sozialpädagogik"/>
    <s v="LF4"/>
    <x v="120"/>
    <s v="C36"/>
    <n v="2"/>
    <m/>
  </r>
  <r>
    <n v="122"/>
    <m/>
    <x v="9"/>
    <s v="FSU1"/>
    <s v="Musik"/>
    <s v="LF4m"/>
    <x v="50"/>
    <s v="A11"/>
    <n v="2"/>
    <m/>
  </r>
  <r>
    <n v="123"/>
    <m/>
    <x v="9"/>
    <s v="FSU1"/>
    <s v="Sozialpädagogik"/>
    <s v="LF5"/>
    <x v="79"/>
    <s v="C36"/>
    <n v="1"/>
    <m/>
  </r>
  <r>
    <n v="124"/>
    <m/>
    <x v="9"/>
    <s v="FSU1"/>
    <s v="Sozialpädagogik"/>
    <s v="LF5"/>
    <x v="120"/>
    <s v="C36"/>
    <n v="1"/>
    <m/>
  </r>
  <r>
    <n v="125"/>
    <m/>
    <x v="9"/>
    <s v="FSU1"/>
    <s v="Sozialpädagogik"/>
    <s v="LF6"/>
    <x v="79"/>
    <s v="C36"/>
    <n v="1"/>
    <m/>
  </r>
  <r>
    <n v="126"/>
    <m/>
    <x v="9"/>
    <s v="FSU1"/>
    <s v="Sozialpädagogik"/>
    <s v="LF6"/>
    <x v="120"/>
    <s v="C36"/>
    <n v="1"/>
    <m/>
  </r>
  <r>
    <n v="127"/>
    <m/>
    <x v="9"/>
    <s v="FSU1"/>
    <s v="Sport"/>
    <s v="LF4s"/>
    <x v="116"/>
    <s v="C36/SPO"/>
    <n v="2"/>
    <m/>
  </r>
  <r>
    <n v="128"/>
    <m/>
    <x v="9"/>
    <s v="FSU1"/>
    <s v="Sozialpädagogik"/>
    <s v="LF3"/>
    <x v="39"/>
    <s v="C36"/>
    <n v="3"/>
    <m/>
  </r>
  <r>
    <n v="129"/>
    <m/>
    <x v="9"/>
    <s v="FSU1, FSU2"/>
    <s v="Sozialpädagogik"/>
    <s v="VB"/>
    <x v="36"/>
    <s v="C36"/>
    <n v="1"/>
    <n v="2"/>
  </r>
  <r>
    <n v="130"/>
    <m/>
    <x v="9"/>
    <s v="FSU1, FSU2"/>
    <s v="Sozialpädagogik"/>
    <s v="VB"/>
    <x v="52"/>
    <s v="C36"/>
    <n v="1"/>
    <n v="2"/>
  </r>
  <r>
    <n v="131"/>
    <m/>
    <x v="9"/>
    <s v="FSU1, FSU2"/>
    <s v="Sozialpädagogik"/>
    <s v="VA"/>
    <x v="84"/>
    <s v="C36"/>
    <n v="2"/>
    <n v="2"/>
  </r>
  <r>
    <n v="132"/>
    <m/>
    <x v="9"/>
    <s v="FSU1, FSU2"/>
    <s v="Sozialpädagogik"/>
    <s v="VB"/>
    <x v="2"/>
    <s v="C37/SPO"/>
    <n v="1"/>
    <n v="2"/>
  </r>
  <r>
    <n v="133"/>
    <m/>
    <x v="9"/>
    <s v="FSU1, FSU2"/>
    <s v="Sozialpädagogik"/>
    <s v="VA"/>
    <x v="98"/>
    <s v="C37"/>
    <n v="2"/>
    <n v="2"/>
  </r>
  <r>
    <n v="134"/>
    <m/>
    <x v="9"/>
    <s v="FSU1, FSU2"/>
    <s v="Sozialpädagogik"/>
    <s v="VB"/>
    <x v="52"/>
    <s v="C37"/>
    <n v="1"/>
    <n v="2"/>
  </r>
  <r>
    <n v="135"/>
    <m/>
    <x v="9"/>
    <s v="FSU2"/>
    <s v="Sozialpädagogik"/>
    <s v="LF3"/>
    <x v="98"/>
    <s v="C37"/>
    <n v="3"/>
    <m/>
  </r>
  <r>
    <n v="136"/>
    <m/>
    <x v="9"/>
    <s v="FSU2"/>
    <s v="Deutsch"/>
    <s v="DKO"/>
    <x v="12"/>
    <s v="C37"/>
    <n v="2"/>
    <m/>
  </r>
  <r>
    <n v="137"/>
    <m/>
    <x v="9"/>
    <s v="FSU2"/>
    <s v="Englisch"/>
    <s v="E"/>
    <x v="12"/>
    <s v="C37"/>
    <n v="1"/>
    <m/>
  </r>
  <r>
    <n v="138"/>
    <m/>
    <x v="9"/>
    <s v="FSU2"/>
    <s v="Englisch"/>
    <s v="E"/>
    <x v="120"/>
    <s v="C37"/>
    <n v="1"/>
    <m/>
  </r>
  <r>
    <n v="139"/>
    <m/>
    <x v="9"/>
    <s v="FSU2"/>
    <s v="Sozialpädagogik"/>
    <s v="LF2"/>
    <x v="52"/>
    <s v="C37"/>
    <n v="3"/>
    <m/>
  </r>
  <r>
    <n v="140"/>
    <m/>
    <x v="9"/>
    <s v="FSU2"/>
    <s v="Deutsch"/>
    <s v="LF2"/>
    <x v="68"/>
    <s v="C37"/>
    <n v="1"/>
    <m/>
  </r>
  <r>
    <n v="141"/>
    <m/>
    <x v="9"/>
    <s v="FSU2"/>
    <s v="Deutsch"/>
    <s v="LF2"/>
    <x v="120"/>
    <s v="C37"/>
    <n v="1"/>
    <m/>
  </r>
  <r>
    <n v="142"/>
    <m/>
    <x v="9"/>
    <s v="FSU2"/>
    <s v="Religion"/>
    <s v="ERE"/>
    <x v="24"/>
    <s v="C37"/>
    <n v="2"/>
    <m/>
  </r>
  <r>
    <n v="143"/>
    <m/>
    <x v="9"/>
    <s v="FSU2"/>
    <s v="Biologie"/>
    <s v="NW"/>
    <x v="90"/>
    <s v="C37"/>
    <n v="2"/>
    <m/>
  </r>
  <r>
    <n v="144"/>
    <m/>
    <x v="9"/>
    <s v="FSU2"/>
    <s v="Sozialpädagogik"/>
    <s v="LF6"/>
    <x v="2"/>
    <s v="C37"/>
    <n v="1"/>
    <m/>
  </r>
  <r>
    <n v="145"/>
    <m/>
    <x v="9"/>
    <s v="FSU2"/>
    <s v="Sozialpädagogik"/>
    <s v="LF6"/>
    <x v="120"/>
    <s v="C37"/>
    <n v="1"/>
    <m/>
  </r>
  <r>
    <n v="146"/>
    <m/>
    <x v="9"/>
    <s v="FSU2"/>
    <s v="Kunst "/>
    <s v="LF4k"/>
    <x v="33"/>
    <s v="AE1"/>
    <n v="1"/>
    <m/>
  </r>
  <r>
    <n v="147"/>
    <m/>
    <x v="9"/>
    <s v="FSU2"/>
    <s v="Kunst "/>
    <s v="LF4k"/>
    <x v="120"/>
    <s v="AE1"/>
    <n v="1"/>
    <m/>
  </r>
  <r>
    <n v="148"/>
    <m/>
    <x v="9"/>
    <s v="FSU2"/>
    <s v="Politik"/>
    <s v="PKG"/>
    <x v="44"/>
    <s v="C37"/>
    <n v="2"/>
    <m/>
  </r>
  <r>
    <n v="149"/>
    <m/>
    <x v="9"/>
    <s v="FSU2"/>
    <s v="Sozialpädagogik"/>
    <s v="LF4"/>
    <x v="116"/>
    <s v="C37"/>
    <n v="2"/>
    <m/>
  </r>
  <r>
    <n v="150"/>
    <m/>
    <x v="9"/>
    <s v="FSU2"/>
    <s v="Sozialpädagogik"/>
    <s v="LF1"/>
    <x v="2"/>
    <s v="C37"/>
    <n v="3"/>
    <m/>
  </r>
  <r>
    <n v="151"/>
    <m/>
    <x v="9"/>
    <s v="FSU2"/>
    <s v="Sozialpädagogik"/>
    <s v="LF1"/>
    <x v="2"/>
    <s v="C37"/>
    <n v="1"/>
    <m/>
  </r>
  <r>
    <n v="152"/>
    <m/>
    <x v="9"/>
    <s v="FSU2"/>
    <s v="Musik"/>
    <s v="LF4m"/>
    <x v="62"/>
    <s v="A11"/>
    <n v="2"/>
    <m/>
  </r>
  <r>
    <n v="153"/>
    <m/>
    <x v="9"/>
    <s v="FSU2"/>
    <s v="Sport"/>
    <s v="LF4s"/>
    <x v="2"/>
    <s v="C37/SPO"/>
    <n v="2"/>
    <m/>
  </r>
  <r>
    <n v="154"/>
    <m/>
    <x v="9"/>
    <s v="FSU2"/>
    <s v="Sozialpädagogik"/>
    <s v="LF5"/>
    <x v="2"/>
    <s v="C37"/>
    <n v="1"/>
    <m/>
  </r>
  <r>
    <n v="155"/>
    <m/>
    <x v="9"/>
    <s v="FSU2"/>
    <s v="Sozialpädagogik"/>
    <s v="LF5"/>
    <x v="120"/>
    <s v="C37"/>
    <n v="1"/>
    <m/>
  </r>
  <r>
    <n v="156"/>
    <m/>
    <x v="9"/>
    <s v="FIU1"/>
    <s v="Sozialpädagogik"/>
    <s v="LF1"/>
    <x v="84"/>
    <s v="C29"/>
    <n v="3"/>
    <m/>
  </r>
  <r>
    <n v="157"/>
    <m/>
    <x v="9"/>
    <s v="FIU1"/>
    <s v="Sozialpädagogik"/>
    <s v="LF2"/>
    <x v="66"/>
    <s v="C29"/>
    <n v="3"/>
    <m/>
  </r>
  <r>
    <n v="158"/>
    <m/>
    <x v="9"/>
    <s v="FIU1"/>
    <s v="Sozialpädagogik"/>
    <s v="LF3"/>
    <x v="39"/>
    <s v="C29"/>
    <n v="2"/>
    <m/>
  </r>
  <r>
    <n v="159"/>
    <m/>
    <x v="9"/>
    <s v="FIU1"/>
    <s v="Sozialpädagogik"/>
    <s v="LF4"/>
    <x v="84"/>
    <s v="C29"/>
    <n v="2"/>
    <m/>
  </r>
  <r>
    <n v="160"/>
    <m/>
    <x v="9"/>
    <s v="FIU1"/>
    <s v="Sport"/>
    <s v="LF4s"/>
    <x v="66"/>
    <s v="C29/SPO"/>
    <n v="2"/>
    <m/>
  </r>
  <r>
    <n v="161"/>
    <m/>
    <x v="9"/>
    <s v="FIU1"/>
    <s v="Sozialpädagogik"/>
    <s v="LF5"/>
    <x v="52"/>
    <s v="C29"/>
    <n v="2"/>
    <m/>
  </r>
  <r>
    <n v="162"/>
    <m/>
    <x v="9"/>
    <s v="FIU1"/>
    <s v="Sozialpädagogik"/>
    <s v="VA"/>
    <x v="120"/>
    <s v="C29"/>
    <n v="2"/>
    <m/>
  </r>
  <r>
    <n v="163"/>
    <m/>
    <x v="9"/>
    <s v="FIU1"/>
    <s v="Deutsch"/>
    <s v="DKO"/>
    <x v="48"/>
    <s v="C29"/>
    <n v="2"/>
    <m/>
  </r>
  <r>
    <n v="164"/>
    <m/>
    <x v="9"/>
    <s v="FIU1"/>
    <s v="Englisch"/>
    <s v="E"/>
    <x v="48"/>
    <s v="C29"/>
    <n v="2"/>
    <m/>
  </r>
  <r>
    <n v="165"/>
    <m/>
    <x v="9"/>
    <s v="FIU1"/>
    <s v="Politik"/>
    <s v="PKG"/>
    <x v="77"/>
    <s v="C29"/>
    <n v="2"/>
    <m/>
  </r>
  <r>
    <n v="166"/>
    <m/>
    <x v="9"/>
    <s v="FIU1"/>
    <s v="Religion"/>
    <s v="ERE"/>
    <x v="24"/>
    <s v="C29"/>
    <n v="2"/>
    <m/>
  </r>
  <r>
    <n v="167"/>
    <m/>
    <x v="9"/>
    <s v="FIU1,FIU2"/>
    <s v="Sozialpädagogik"/>
    <s v="PB"/>
    <x v="84"/>
    <s v="C29"/>
    <n v="3"/>
    <m/>
  </r>
  <r>
    <n v="168"/>
    <m/>
    <x v="9"/>
    <s v="FIU1,FIU2"/>
    <s v="Sozialpädagogik"/>
    <s v="PB"/>
    <x v="39"/>
    <s v="C29"/>
    <n v="3"/>
    <m/>
  </r>
  <r>
    <n v="169"/>
    <m/>
    <x v="9"/>
    <s v="FIU1,FIU2"/>
    <s v="Sozialpädagogik"/>
    <s v="PB"/>
    <x v="66"/>
    <s v="C29"/>
    <n v="1"/>
    <m/>
  </r>
  <r>
    <n v="170"/>
    <m/>
    <x v="9"/>
    <s v="FIU1,FIU2"/>
    <s v="Sozialpädagogik"/>
    <s v="PB"/>
    <x v="48"/>
    <s v="C29"/>
    <n v="1"/>
    <m/>
  </r>
  <r>
    <n v="171"/>
    <m/>
    <x v="9"/>
    <s v="FIU1,FIU2"/>
    <s v="Sozialpädagogik"/>
    <s v="PB"/>
    <x v="95"/>
    <s v="C22"/>
    <n v="1"/>
    <m/>
  </r>
  <r>
    <n v="172"/>
    <m/>
    <x v="9"/>
    <s v="FIU1,FIU2"/>
    <s v="Sozialpädagogik"/>
    <s v="PB"/>
    <x v="98"/>
    <s v="C22"/>
    <n v="3"/>
    <m/>
  </r>
  <r>
    <n v="173"/>
    <m/>
    <x v="9"/>
    <s v="FIU1,FIU2"/>
    <s v="Sozialpädagogik"/>
    <s v="PB"/>
    <x v="24"/>
    <s v="C22"/>
    <n v="2"/>
    <m/>
  </r>
  <r>
    <n v="174"/>
    <m/>
    <x v="9"/>
    <s v="FIU1,FIU2"/>
    <s v="Sozialpädagogik"/>
    <s v="PB"/>
    <x v="79"/>
    <s v="C22"/>
    <n v="1"/>
    <m/>
  </r>
  <r>
    <n v="175"/>
    <m/>
    <x v="9"/>
    <s v="FIU1,FIU2"/>
    <s v="Sozialpädagogik"/>
    <s v="PB"/>
    <x v="87"/>
    <s v="C22"/>
    <n v="1"/>
    <m/>
  </r>
  <r>
    <n v="176"/>
    <m/>
    <x v="9"/>
    <s v="FIU2"/>
    <s v="Sozialpädagogik"/>
    <s v="LF1"/>
    <x v="95"/>
    <s v="C22"/>
    <n v="3"/>
    <m/>
  </r>
  <r>
    <n v="177"/>
    <m/>
    <x v="9"/>
    <s v="FIU2"/>
    <s v="Sozialpädagogik"/>
    <s v="LF2"/>
    <x v="108"/>
    <s v="C22"/>
    <n v="3"/>
    <m/>
  </r>
  <r>
    <n v="178"/>
    <m/>
    <x v="9"/>
    <s v="FIU2"/>
    <s v="Sozialpädagogik"/>
    <s v="LF3"/>
    <x v="98"/>
    <s v="C22"/>
    <n v="0"/>
    <m/>
  </r>
  <r>
    <n v="179"/>
    <m/>
    <x v="9"/>
    <s v="FIU2"/>
    <s v="Sozialpädagogik"/>
    <s v="LF4"/>
    <x v="84"/>
    <s v="C22"/>
    <n v="2"/>
    <m/>
  </r>
  <r>
    <n v="180"/>
    <m/>
    <x v="9"/>
    <s v="FIU2"/>
    <s v="Sport"/>
    <s v="LF4s"/>
    <x v="29"/>
    <s v="C22/SPO"/>
    <n v="2"/>
    <m/>
  </r>
  <r>
    <n v="181"/>
    <m/>
    <x v="9"/>
    <s v="FIU2"/>
    <s v="Sozialpädagogik"/>
    <s v="LF5"/>
    <x v="79"/>
    <s v="C22"/>
    <n v="2"/>
    <m/>
  </r>
  <r>
    <n v="182"/>
    <m/>
    <x v="9"/>
    <s v="FIU2"/>
    <s v="Sozialpädagogik"/>
    <s v="VA"/>
    <x v="79"/>
    <s v="C22"/>
    <n v="2"/>
    <m/>
  </r>
  <r>
    <n v="183"/>
    <m/>
    <x v="9"/>
    <s v="FIU2"/>
    <s v="Deutsch"/>
    <s v="DKO"/>
    <x v="87"/>
    <s v="C22"/>
    <n v="2"/>
    <m/>
  </r>
  <r>
    <n v="184"/>
    <m/>
    <x v="9"/>
    <s v="FIU2"/>
    <s v="Englisch"/>
    <s v="E"/>
    <x v="36"/>
    <s v="C22"/>
    <n v="2"/>
    <m/>
  </r>
  <r>
    <n v="185"/>
    <m/>
    <x v="9"/>
    <s v="FIU2"/>
    <s v="Politik"/>
    <s v="PKG"/>
    <x v="87"/>
    <s v="C22"/>
    <n v="2"/>
    <m/>
  </r>
  <r>
    <n v="186"/>
    <m/>
    <x v="9"/>
    <s v="FIU2"/>
    <s v="Religion"/>
    <s v="ERE"/>
    <x v="24"/>
    <s v="C22"/>
    <n v="2"/>
    <m/>
  </r>
  <r>
    <n v="187"/>
    <m/>
    <x v="9"/>
    <s v="FIM1"/>
    <s v="Sozialpädagogik"/>
    <s v="LF1"/>
    <x v="12"/>
    <s v="C29"/>
    <n v="3"/>
    <m/>
  </r>
  <r>
    <n v="188"/>
    <m/>
    <x v="9"/>
    <s v="FIM1"/>
    <s v="Sozialpädagogik"/>
    <s v="LF2"/>
    <x v="39"/>
    <s v="C29"/>
    <n v="2"/>
    <m/>
  </r>
  <r>
    <n v="189"/>
    <m/>
    <x v="9"/>
    <s v="FIM1"/>
    <s v="Sozialpädagogik"/>
    <s v="LF3"/>
    <x v="39"/>
    <s v="C29"/>
    <n v="2"/>
    <m/>
  </r>
  <r>
    <n v="190"/>
    <m/>
    <x v="9"/>
    <s v="FIM1"/>
    <s v="Sozialpädagogik"/>
    <s v="LF4k"/>
    <x v="108"/>
    <s v="AE1"/>
    <n v="2"/>
    <m/>
  </r>
  <r>
    <n v="191"/>
    <m/>
    <x v="9"/>
    <s v="FIM1"/>
    <s v="Musik"/>
    <s v="LF4m"/>
    <x v="104"/>
    <s v="A11"/>
    <n v="2"/>
    <m/>
  </r>
  <r>
    <n v="192"/>
    <m/>
    <x v="9"/>
    <s v="FIM1"/>
    <s v="Sozialpädagogik"/>
    <s v="VB"/>
    <x v="126"/>
    <s v="C29"/>
    <n v="2"/>
    <m/>
  </r>
  <r>
    <n v="193"/>
    <m/>
    <x v="9"/>
    <s v="FIM1"/>
    <s v="Deutsch"/>
    <s v="DKO"/>
    <x v="39"/>
    <s v="C29"/>
    <n v="1"/>
    <m/>
  </r>
  <r>
    <n v="194"/>
    <m/>
    <x v="9"/>
    <s v="FIM1"/>
    <s v="Biologie"/>
    <s v="NW"/>
    <x v="66"/>
    <s v="C29"/>
    <n v="2"/>
    <m/>
  </r>
  <r>
    <n v="195"/>
    <m/>
    <x v="9"/>
    <s v="FIM1,FIM2"/>
    <s v="Sozialpädagogik"/>
    <s v="PB"/>
    <x v="12"/>
    <s v="C29"/>
    <n v="1.5"/>
    <m/>
  </r>
  <r>
    <n v="196"/>
    <m/>
    <x v="9"/>
    <s v="FIM1,FIM2"/>
    <s v="Sozialpädagogik"/>
    <s v="PB"/>
    <x v="39"/>
    <s v="C29"/>
    <n v="2"/>
    <m/>
  </r>
  <r>
    <n v="197"/>
    <m/>
    <x v="9"/>
    <s v="FIM1,FIM2"/>
    <s v="Sozialpädagogik"/>
    <s v="PB"/>
    <x v="84"/>
    <s v="C29"/>
    <n v="1"/>
    <m/>
  </r>
  <r>
    <n v="198"/>
    <m/>
    <x v="9"/>
    <s v="FIM1,FIM2"/>
    <s v="Sozialpädagogik"/>
    <s v="PB"/>
    <x v="126"/>
    <s v="C29"/>
    <n v="1"/>
    <m/>
  </r>
  <r>
    <n v="199"/>
    <m/>
    <x v="9"/>
    <s v="FIM1,FIM2"/>
    <s v="Sozialpädagogik"/>
    <s v="PB"/>
    <x v="95"/>
    <s v="C22"/>
    <n v="2"/>
    <m/>
  </r>
  <r>
    <n v="200"/>
    <m/>
    <x v="9"/>
    <s v="FIM1,FIM2"/>
    <s v="Sozialpädagogik"/>
    <s v="PB"/>
    <x v="98"/>
    <s v="C22"/>
    <n v="2"/>
    <m/>
  </r>
  <r>
    <n v="201"/>
    <m/>
    <x v="9"/>
    <s v="FIM1,FIM2"/>
    <s v="Sozialpädagogik"/>
    <s v="PB"/>
    <x v="104"/>
    <s v="C22"/>
    <n v="1"/>
    <m/>
  </r>
  <r>
    <n v="202"/>
    <m/>
    <x v="9"/>
    <s v="FIM1,FIM2"/>
    <s v="Sozialpädagogik"/>
    <s v="PB"/>
    <x v="66"/>
    <s v="C22"/>
    <n v="1"/>
    <m/>
  </r>
  <r>
    <n v="203"/>
    <m/>
    <x v="9"/>
    <s v="FIM2"/>
    <s v="Sozialpädagogik"/>
    <s v="LF1"/>
    <x v="95"/>
    <s v="C22"/>
    <n v="3"/>
    <m/>
  </r>
  <r>
    <n v="204"/>
    <m/>
    <x v="9"/>
    <s v="FIM2"/>
    <s v="Sozialpädagogik"/>
    <s v="LF2"/>
    <x v="108"/>
    <s v="C22"/>
    <n v="2"/>
    <m/>
  </r>
  <r>
    <n v="205"/>
    <m/>
    <x v="9"/>
    <s v="FIM2"/>
    <s v="Sozialpädagogik"/>
    <s v="LF3"/>
    <x v="95"/>
    <s v="C22"/>
    <n v="2"/>
    <m/>
  </r>
  <r>
    <n v="206"/>
    <m/>
    <x v="9"/>
    <s v="FIM2"/>
    <s v="Sozialpädagogik"/>
    <s v="LF4k"/>
    <x v="108"/>
    <s v="AE1"/>
    <n v="1"/>
    <m/>
  </r>
  <r>
    <n v="207"/>
    <m/>
    <x v="9"/>
    <s v="FIM2"/>
    <s v="Sozialpädagogik"/>
    <s v="LF4s"/>
    <x v="29"/>
    <s v="C22/SPO"/>
    <n v="1"/>
    <m/>
  </r>
  <r>
    <n v="208"/>
    <m/>
    <x v="9"/>
    <s v="FIM2"/>
    <s v="Musik"/>
    <s v="LF4m"/>
    <x v="104"/>
    <s v="A11"/>
    <n v="2"/>
    <m/>
  </r>
  <r>
    <n v="209"/>
    <m/>
    <x v="9"/>
    <s v="FIM2"/>
    <s v="Sozialpädagogik"/>
    <s v="VB"/>
    <x v="120"/>
    <s v="C22"/>
    <n v="2"/>
    <m/>
  </r>
  <r>
    <n v="210"/>
    <m/>
    <x v="9"/>
    <s v="FIM2"/>
    <s v="Deutsch"/>
    <s v="DKO"/>
    <x v="87"/>
    <s v="C22"/>
    <n v="1"/>
    <m/>
  </r>
  <r>
    <n v="211"/>
    <m/>
    <x v="9"/>
    <s v="FIM2"/>
    <s v="Biologie"/>
    <s v="NW"/>
    <x v="66"/>
    <s v="C22"/>
    <n v="2"/>
    <m/>
  </r>
  <r>
    <m/>
    <m/>
    <x v="0"/>
    <m/>
    <m/>
    <m/>
    <x v="119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s v="BOE"/>
    <s v="DE3"/>
    <n v="2"/>
    <m/>
    <n v="2"/>
    <n v="2"/>
    <n v="0"/>
    <m/>
  </r>
  <r>
    <n v="5"/>
    <m/>
    <s v="KRS"/>
    <x v="0"/>
    <s v="Bautechnik"/>
    <s v="FBBAU"/>
    <s v="BOM"/>
    <s v="DE3"/>
    <n v="6"/>
    <m/>
    <n v="6"/>
    <n v="6"/>
    <n v="0"/>
    <m/>
  </r>
  <r>
    <n v="6"/>
    <m/>
    <s v="KRS"/>
    <x v="0"/>
    <s v="Bautechnik"/>
    <s v="FBBAU"/>
    <s v="BOM"/>
    <s v="DE3"/>
    <n v="4"/>
    <n v="2"/>
    <n v="4"/>
    <n v="2"/>
    <n v="0"/>
    <n v="2"/>
  </r>
  <r>
    <n v="7"/>
    <m/>
    <s v="KRS"/>
    <x v="0"/>
    <s v="Bautechnik"/>
    <s v="FBBAU"/>
    <s v="BRA"/>
    <s v="DE3"/>
    <n v="6"/>
    <m/>
    <n v="6"/>
    <n v="6"/>
    <n v="0"/>
    <m/>
  </r>
  <r>
    <n v="8"/>
    <m/>
    <s v="KRS"/>
    <x v="0"/>
    <s v="Bautechnik"/>
    <s v="FBBAU"/>
    <s v="HOF"/>
    <s v="DE3"/>
    <n v="6"/>
    <m/>
    <n v="6"/>
    <n v="6"/>
    <n v="0"/>
    <m/>
  </r>
  <r>
    <n v="9"/>
    <m/>
    <s v="KRS"/>
    <x v="0"/>
    <s v="Bautechnik"/>
    <s v="FBBAU"/>
    <s v="HOF"/>
    <s v="D12"/>
    <n v="4"/>
    <n v="2"/>
    <n v="4"/>
    <n v="2"/>
    <n v="0"/>
    <n v="2"/>
  </r>
  <r>
    <n v="10"/>
    <m/>
    <s v="KRS"/>
    <x v="0"/>
    <s v="Politik"/>
    <s v="PKG"/>
    <s v="BOE"/>
    <s v="DE3"/>
    <n v="2"/>
    <m/>
    <n v="2"/>
    <n v="2"/>
    <n v="0"/>
    <m/>
  </r>
  <r>
    <n v="11"/>
    <m/>
    <s v="KRS"/>
    <x v="0"/>
    <s v="Politik"/>
    <s v="WBL"/>
    <s v="BOE"/>
    <s v="DE3"/>
    <n v="2"/>
    <m/>
    <n v="2"/>
    <n v="2"/>
    <n v="0"/>
    <m/>
  </r>
  <r>
    <n v="12"/>
    <m/>
    <s v="KRS"/>
    <x v="0"/>
    <s v="Sport"/>
    <s v="SPG"/>
    <s v="WEP"/>
    <s v="FE1"/>
    <n v="2"/>
    <m/>
    <n v="2"/>
    <n v="2"/>
    <n v="0"/>
    <m/>
  </r>
  <r>
    <n v="13"/>
    <m/>
    <s v="KRS"/>
    <x v="0"/>
    <s v="Deutsch"/>
    <s v="DKO"/>
    <s v="MUZ"/>
    <s v="DE3"/>
    <n v="2"/>
    <m/>
    <n v="2"/>
    <n v="2"/>
    <n v="0"/>
    <m/>
  </r>
  <r>
    <n v="22"/>
    <m/>
    <s v="KRS"/>
    <x v="1"/>
    <s v="Bautechnik"/>
    <s v="FBBAU"/>
    <s v="HUK"/>
    <s v="DE5"/>
    <n v="2.5"/>
    <m/>
    <n v="2.5"/>
    <n v="2.5"/>
    <n v="0"/>
    <m/>
  </r>
  <r>
    <n v="23"/>
    <m/>
    <s v="KRS"/>
    <x v="1"/>
    <s v="Sport"/>
    <s v="SPG"/>
    <s v="WEP"/>
    <s v="GE2"/>
    <n v="0.41666666666666663"/>
    <m/>
    <n v="0.41666666666666663"/>
    <n v="0.41666666666666663"/>
    <n v="0"/>
    <m/>
  </r>
  <r>
    <n v="24"/>
    <m/>
    <s v="KRS"/>
    <x v="1"/>
    <s v="Bautechnik"/>
    <s v="FBBAU"/>
    <s v="KRS"/>
    <s v="DE5"/>
    <n v="1.6666666666666665"/>
    <m/>
    <n v="1.6666666666666665"/>
    <n v="1.6666666666666665"/>
    <n v="0"/>
    <m/>
  </r>
  <r>
    <n v="25"/>
    <m/>
    <s v="KRS"/>
    <x v="1"/>
    <s v="Deutsch"/>
    <s v="DKO"/>
    <s v="MUZ"/>
    <s v="DE5"/>
    <n v="0.83333333333333326"/>
    <m/>
    <n v="0.83333333333333326"/>
    <n v="0.83333333333333326"/>
    <n v="0"/>
    <m/>
  </r>
  <r>
    <n v="26"/>
    <m/>
    <s v="KRS"/>
    <x v="1"/>
    <s v="Religion"/>
    <s v="ERE"/>
    <s v="LAH"/>
    <s v="DE5"/>
    <n v="0.83333333333333326"/>
    <m/>
    <n v="0.83333333333333326"/>
    <n v="0.83333333333333326"/>
    <n v="0"/>
    <m/>
  </r>
  <r>
    <n v="27"/>
    <m/>
    <s v="KRS"/>
    <x v="1"/>
    <s v="Bautechnik"/>
    <s v="FBBAU"/>
    <s v="WIL"/>
    <s v="DE5"/>
    <n v="2.5"/>
    <m/>
    <n v="2.5"/>
    <n v="2.5"/>
    <n v="0"/>
    <m/>
  </r>
  <r>
    <n v="29"/>
    <m/>
    <s v="KRS"/>
    <x v="1"/>
    <s v="Bautechnik"/>
    <s v="FBBAU"/>
    <s v="LAT"/>
    <s v="DE5"/>
    <n v="0.83333333333333326"/>
    <m/>
    <n v="0.83333333333333326"/>
    <n v="0.83333333333333326"/>
    <n v="0"/>
    <m/>
  </r>
  <r>
    <n v="30"/>
    <m/>
    <s v="KRS"/>
    <x v="1"/>
    <s v="Politik"/>
    <s v="WBL"/>
    <s v="MUZ"/>
    <s v="DE5"/>
    <n v="0.83333333333333326"/>
    <m/>
    <n v="0.83333333333333326"/>
    <n v="0.83333333333333326"/>
    <n v="0"/>
    <m/>
  </r>
  <r>
    <n v="31"/>
    <m/>
    <s v="KRS"/>
    <x v="1"/>
    <s v="Politik"/>
    <s v="PKG"/>
    <s v="GAT"/>
    <s v="DE5"/>
    <n v="0.83333333333333326"/>
    <m/>
    <n v="0.83333333333333326"/>
    <n v="0.83333333333333326"/>
    <n v="0"/>
    <m/>
  </r>
  <r>
    <n v="33"/>
    <m/>
    <s v="KRS"/>
    <x v="2"/>
    <s v="Bautechnik"/>
    <s v="FBBAU"/>
    <s v="HUK"/>
    <s v="…"/>
    <n v="2.5"/>
    <m/>
    <n v="2.5"/>
    <n v="2.5"/>
    <n v="0"/>
    <m/>
  </r>
  <r>
    <n v="34"/>
    <m/>
    <s v="KRS"/>
    <x v="2"/>
    <s v="Sport"/>
    <s v="SPG"/>
    <s v="WEP"/>
    <s v="GE2"/>
    <n v="0.41666666666666663"/>
    <m/>
    <n v="0.41666666666666663"/>
    <n v="0.41666666666666663"/>
    <n v="0"/>
    <m/>
  </r>
  <r>
    <n v="35"/>
    <m/>
    <s v="KRS"/>
    <x v="2"/>
    <s v="Bautechnik"/>
    <s v="FBBAU"/>
    <s v="KRS"/>
    <s v="…"/>
    <n v="1.6666666666666665"/>
    <m/>
    <n v="1.6666666666666665"/>
    <n v="1.6666666666666665"/>
    <n v="0"/>
    <m/>
  </r>
  <r>
    <n v="36"/>
    <m/>
    <s v="KRS"/>
    <x v="2"/>
    <s v="Deutsch"/>
    <s v="DKO"/>
    <s v="MUZ"/>
    <s v="…"/>
    <n v="0.83333333333333326"/>
    <m/>
    <n v="0.83333333333333326"/>
    <n v="0.83333333333333326"/>
    <n v="0"/>
    <m/>
  </r>
  <r>
    <n v="37"/>
    <m/>
    <s v="KRS"/>
    <x v="2"/>
    <s v="Religion"/>
    <s v="ERE"/>
    <s v="LAH"/>
    <s v="…"/>
    <n v="0.83333333333333326"/>
    <m/>
    <n v="0.83333333333333326"/>
    <n v="0.83333333333333326"/>
    <n v="0"/>
    <m/>
  </r>
  <r>
    <n v="38"/>
    <m/>
    <s v="KRS"/>
    <x v="2"/>
    <s v="Bautechnik"/>
    <s v="FBBAU"/>
    <s v="WIL"/>
    <s v="…"/>
    <n v="2.5"/>
    <m/>
    <n v="2.5"/>
    <n v="2.5"/>
    <n v="0"/>
    <m/>
  </r>
  <r>
    <n v="40"/>
    <m/>
    <s v="KRS"/>
    <x v="2"/>
    <s v="Bautechnik"/>
    <s v="FBBAU"/>
    <s v="LAT"/>
    <s v="…"/>
    <n v="0.83333333333333326"/>
    <m/>
    <n v="0.83333333333333326"/>
    <n v="0.83333333333333326"/>
    <n v="0"/>
    <m/>
  </r>
  <r>
    <n v="41"/>
    <m/>
    <s v="KRS"/>
    <x v="2"/>
    <s v="Politik"/>
    <s v="WBL"/>
    <s v="MUZ"/>
    <s v="…"/>
    <n v="0.83333333333333326"/>
    <m/>
    <n v="0.83333333333333326"/>
    <n v="0.83333333333333326"/>
    <n v="0"/>
    <m/>
  </r>
  <r>
    <n v="42"/>
    <m/>
    <s v="KRS"/>
    <x v="2"/>
    <s v="Politik"/>
    <s v="PKG"/>
    <s v="GAT"/>
    <s v="…"/>
    <n v="0.83333333333333326"/>
    <m/>
    <n v="0.83333333333333326"/>
    <n v="0.83333333333333326"/>
    <n v="0"/>
    <m/>
  </r>
  <r>
    <n v="44"/>
    <m/>
    <s v="KRS"/>
    <x v="3"/>
    <s v="Bautechnik"/>
    <s v="FBBAU"/>
    <s v="HUK"/>
    <s v="DE5"/>
    <n v="2.1666666666666665"/>
    <m/>
    <n v="2.1666666666666665"/>
    <n v="2.1666666666666665"/>
    <n v="0"/>
    <m/>
  </r>
  <r>
    <n v="45"/>
    <m/>
    <s v="KRS"/>
    <x v="3"/>
    <s v="Sport"/>
    <s v="SPG"/>
    <s v="WEP"/>
    <s v="GE2"/>
    <n v="0.3611111111111111"/>
    <m/>
    <n v="0.3611111111111111"/>
    <n v="0.3611111111111111"/>
    <n v="0"/>
    <m/>
  </r>
  <r>
    <n v="46"/>
    <m/>
    <s v="KRS"/>
    <x v="3"/>
    <s v="Bautechnik"/>
    <s v="FBBAU"/>
    <s v="KRS"/>
    <s v="DE5"/>
    <n v="1.4444444444444444"/>
    <m/>
    <n v="1.4444444444444444"/>
    <n v="1.4444444444444444"/>
    <n v="0"/>
    <m/>
  </r>
  <r>
    <n v="47"/>
    <m/>
    <s v="KRS"/>
    <x v="3"/>
    <s v="Deutsch"/>
    <s v="DKO"/>
    <s v="MUZ"/>
    <s v="DE5"/>
    <n v="0.72222222222222221"/>
    <m/>
    <n v="0.72222222222222221"/>
    <n v="0.72222222222222221"/>
    <n v="0"/>
    <m/>
  </r>
  <r>
    <n v="48"/>
    <m/>
    <s v="KRS"/>
    <x v="3"/>
    <s v="Religion"/>
    <s v="ERE"/>
    <s v="LAH"/>
    <s v="DE5"/>
    <n v="0.72222222222222221"/>
    <m/>
    <n v="0.72222222222222221"/>
    <n v="0.72222222222222221"/>
    <n v="0"/>
    <m/>
  </r>
  <r>
    <n v="50"/>
    <m/>
    <s v="KRS"/>
    <x v="3"/>
    <s v="Bautechnik"/>
    <s v="FBBAU"/>
    <s v="WIL"/>
    <s v="DE5"/>
    <n v="2.1666666666666665"/>
    <m/>
    <n v="2.1666666666666665"/>
    <n v="2.1666666666666665"/>
    <n v="0"/>
    <m/>
  </r>
  <r>
    <n v="51"/>
    <m/>
    <s v="KRS"/>
    <x v="3"/>
    <s v="Bautechnik"/>
    <s v="FBBAU"/>
    <s v="LAT"/>
    <s v="DE5"/>
    <n v="0.72222222222222221"/>
    <m/>
    <n v="0.72222222222222221"/>
    <n v="0.72222222222222221"/>
    <n v="0"/>
    <m/>
  </r>
  <r>
    <n v="52"/>
    <m/>
    <s v="KRS"/>
    <x v="3"/>
    <s v="Politik"/>
    <s v="WBL"/>
    <s v="MUZ"/>
    <s v="DE5"/>
    <n v="0.72222222222222221"/>
    <m/>
    <n v="0.72222222222222221"/>
    <n v="0.72222222222222221"/>
    <n v="0"/>
    <m/>
  </r>
  <r>
    <n v="53"/>
    <m/>
    <s v="KRS"/>
    <x v="3"/>
    <s v="Politik"/>
    <s v="PKG"/>
    <s v="GAT"/>
    <s v="DE5"/>
    <n v="0.72222222222222221"/>
    <m/>
    <n v="0.72222222222222221"/>
    <n v="0.72222222222222221"/>
    <n v="0"/>
    <m/>
  </r>
  <r>
    <n v="55"/>
    <m/>
    <s v="KRS"/>
    <x v="4"/>
    <s v="Bautechnik"/>
    <s v="FBBAU"/>
    <s v="HUK"/>
    <s v="…"/>
    <n v="2.1666666666666665"/>
    <m/>
    <n v="2.1666666666666665"/>
    <n v="2.1666666666666665"/>
    <n v="0"/>
    <m/>
  </r>
  <r>
    <n v="56"/>
    <m/>
    <s v="KRS"/>
    <x v="4"/>
    <s v="Sport"/>
    <s v="SPG"/>
    <s v="WEP"/>
    <s v="GE2"/>
    <n v="0.3611111111111111"/>
    <m/>
    <n v="0.3611111111111111"/>
    <n v="0.3611111111111111"/>
    <n v="0"/>
    <m/>
  </r>
  <r>
    <n v="57"/>
    <m/>
    <s v="KRS"/>
    <x v="4"/>
    <s v="Bautechnik"/>
    <s v="FBBAU"/>
    <s v="KRS"/>
    <s v="…"/>
    <n v="1.4444444444444444"/>
    <m/>
    <n v="1.4444444444444444"/>
    <n v="1.4444444444444444"/>
    <n v="0"/>
    <m/>
  </r>
  <r>
    <n v="58"/>
    <m/>
    <s v="KRS"/>
    <x v="4"/>
    <s v="Deutsch"/>
    <s v="DKO"/>
    <s v="MUZ"/>
    <s v="…"/>
    <n v="0.72222222222222221"/>
    <m/>
    <n v="0.72222222222222221"/>
    <n v="0.72222222222222221"/>
    <n v="0"/>
    <m/>
  </r>
  <r>
    <n v="59"/>
    <m/>
    <s v="KRS"/>
    <x v="4"/>
    <s v="Religion"/>
    <s v="ERE"/>
    <s v="LAH"/>
    <s v="…"/>
    <n v="0.72222222222222221"/>
    <m/>
    <n v="0.72222222222222221"/>
    <n v="0.72222222222222221"/>
    <n v="0"/>
    <m/>
  </r>
  <r>
    <n v="61"/>
    <m/>
    <s v="KRS"/>
    <x v="4"/>
    <s v="Bautechnik"/>
    <s v="FBBAU"/>
    <s v="WIL"/>
    <s v="…"/>
    <n v="2.1666666666666665"/>
    <m/>
    <n v="2.1666666666666665"/>
    <n v="2.1666666666666665"/>
    <n v="0"/>
    <m/>
  </r>
  <r>
    <n v="62"/>
    <m/>
    <s v="KRS"/>
    <x v="4"/>
    <s v="Bautechnik"/>
    <s v="FBBAU"/>
    <s v="LAT"/>
    <s v="…"/>
    <n v="0.72222222222222221"/>
    <m/>
    <n v="0.72222222222222221"/>
    <n v="0.72222222222222221"/>
    <n v="0"/>
    <m/>
  </r>
  <r>
    <n v="63"/>
    <m/>
    <s v="KRS"/>
    <x v="4"/>
    <s v="Politik"/>
    <s v="WBL"/>
    <s v="MUZ"/>
    <s v="…"/>
    <n v="0.72222222222222221"/>
    <m/>
    <n v="0.72222222222222221"/>
    <n v="0.72222222222222221"/>
    <n v="0"/>
    <m/>
  </r>
  <r>
    <n v="64"/>
    <m/>
    <s v="KRS"/>
    <x v="4"/>
    <s v="Politik"/>
    <s v="PKG"/>
    <s v="GAT"/>
    <s v="…"/>
    <n v="0.72222222222222221"/>
    <m/>
    <n v="0.72222222222222221"/>
    <n v="0.72222222222222221"/>
    <n v="0"/>
    <m/>
  </r>
  <r>
    <n v="66"/>
    <m/>
    <s v="KRS"/>
    <x v="5"/>
    <s v="Bautechnik"/>
    <s v="FBBAU"/>
    <s v="HUK"/>
    <s v="DE5"/>
    <n v="0.66666666666666663"/>
    <n v="2"/>
    <n v="0.66666666666666663"/>
    <n v="0.33333333333333331"/>
    <n v="0"/>
    <n v="2"/>
  </r>
  <r>
    <n v="67"/>
    <m/>
    <s v="KRS"/>
    <x v="5"/>
    <s v="Bautechnik"/>
    <s v="FBBAU"/>
    <s v="HUK"/>
    <s v="DE5"/>
    <n v="1.3333333333333333"/>
    <m/>
    <n v="1.3333333333333333"/>
    <n v="1.3333333333333333"/>
    <n v="0"/>
    <m/>
  </r>
  <r>
    <n v="68"/>
    <m/>
    <s v="KRS"/>
    <x v="5"/>
    <s v="Sport"/>
    <s v="SPG"/>
    <s v="WEP"/>
    <s v="GE2"/>
    <n v="0.66666666666666663"/>
    <m/>
    <n v="0.66666666666666663"/>
    <n v="0.66666666666666663"/>
    <n v="0"/>
    <m/>
  </r>
  <r>
    <n v="69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0"/>
    <m/>
    <s v="KRS"/>
    <x v="5"/>
    <s v="Bautechnik"/>
    <s v="FBBAU"/>
    <s v="KRS"/>
    <s v="DE5"/>
    <n v="1.3333333333333333"/>
    <m/>
    <n v="1.3333333333333333"/>
    <n v="1.3333333333333333"/>
    <n v="0"/>
    <m/>
  </r>
  <r>
    <n v="71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2"/>
    <m/>
    <s v="KRS"/>
    <x v="5"/>
    <s v="Deutsch"/>
    <s v="DKO"/>
    <s v="MUZ"/>
    <s v="DE5"/>
    <n v="0.66666666666666663"/>
    <m/>
    <n v="0.66666666666666663"/>
    <n v="0.66666666666666663"/>
    <n v="0"/>
    <m/>
  </r>
  <r>
    <n v="73"/>
    <m/>
    <s v="KRS"/>
    <x v="5"/>
    <s v="Religion"/>
    <s v="ERE"/>
    <s v="LAH"/>
    <s v="DE5"/>
    <n v="0.66666666666666663"/>
    <m/>
    <n v="0.66666666666666663"/>
    <n v="0.66666666666666663"/>
    <n v="0"/>
    <m/>
  </r>
  <r>
    <n v="74"/>
    <m/>
    <s v="KRS"/>
    <x v="5"/>
    <s v="Bautechnik"/>
    <s v="FBBAU"/>
    <s v="WIL"/>
    <s v="DE5"/>
    <n v="0.66666666666666663"/>
    <n v="2"/>
    <n v="0.66666666666666663"/>
    <n v="0.33333333333333331"/>
    <n v="0"/>
    <n v="2"/>
  </r>
  <r>
    <n v="75"/>
    <m/>
    <s v="KRS"/>
    <x v="5"/>
    <s v="Bautechnik"/>
    <s v="FBBAU"/>
    <s v="WIL"/>
    <s v="DE5"/>
    <n v="1.3333333333333333"/>
    <m/>
    <n v="1.3333333333333333"/>
    <n v="1.3333333333333333"/>
    <n v="0"/>
    <m/>
  </r>
  <r>
    <n v="78"/>
    <m/>
    <s v="KRS"/>
    <x v="5"/>
    <s v="Bautechnik"/>
    <s v="FBBAU"/>
    <s v="LAT"/>
    <s v="DK1"/>
    <n v="0.66666666666666663"/>
    <n v="2"/>
    <n v="0.66666666666666663"/>
    <n v="0.33333333333333331"/>
    <n v="0"/>
    <n v="2"/>
  </r>
  <r>
    <n v="79"/>
    <m/>
    <s v="KRS"/>
    <x v="5"/>
    <s v="Politik"/>
    <s v="WBL"/>
    <s v="MUZ"/>
    <s v="DE5"/>
    <n v="0.66666666666666663"/>
    <m/>
    <n v="0.66666666666666663"/>
    <n v="0.66666666666666663"/>
    <n v="0"/>
    <m/>
  </r>
  <r>
    <n v="80"/>
    <m/>
    <s v="KRS"/>
    <x v="5"/>
    <s v="Politik"/>
    <s v="PKG"/>
    <s v="GAT"/>
    <s v="DE5"/>
    <n v="0.66666666666666663"/>
    <m/>
    <n v="0.66666666666666663"/>
    <n v="0.66666666666666663"/>
    <n v="0"/>
    <m/>
  </r>
  <r>
    <n v="83"/>
    <m/>
    <s v="KRS"/>
    <x v="6"/>
    <s v="Englisch"/>
    <s v="E"/>
    <s v="MOE"/>
    <s v="DE1"/>
    <n v="1"/>
    <m/>
    <n v="1"/>
    <n v="1"/>
    <n v="0"/>
    <m/>
  </r>
  <r>
    <n v="84"/>
    <m/>
    <s v="KRS"/>
    <x v="6"/>
    <s v="Politik"/>
    <s v="PKG"/>
    <s v="BOM"/>
    <s v="DE1"/>
    <n v="1"/>
    <m/>
    <n v="1"/>
    <n v="1"/>
    <n v="0"/>
    <m/>
  </r>
  <r>
    <n v="85"/>
    <m/>
    <s v="KRS"/>
    <x v="6"/>
    <s v="Politik"/>
    <s v="WBL"/>
    <s v="BOM"/>
    <s v="DE1"/>
    <n v="1"/>
    <m/>
    <n v="1"/>
    <n v="1"/>
    <n v="0"/>
    <m/>
  </r>
  <r>
    <n v="86"/>
    <m/>
    <s v="KRS"/>
    <x v="6"/>
    <s v="Bautechnik"/>
    <s v="FBBAU"/>
    <s v="ROD"/>
    <s v="DE1"/>
    <n v="4"/>
    <m/>
    <n v="4"/>
    <n v="4"/>
    <n v="0"/>
    <m/>
  </r>
  <r>
    <n v="87"/>
    <m/>
    <s v="KRS"/>
    <x v="6"/>
    <s v="Bautechnik"/>
    <s v="FBBAU"/>
    <s v="BRA"/>
    <s v="DE1"/>
    <n v="2"/>
    <m/>
    <n v="2"/>
    <n v="2"/>
    <n v="0"/>
    <m/>
  </r>
  <r>
    <n v="88"/>
    <m/>
    <s v="KRS"/>
    <x v="6"/>
    <s v="Deutsch"/>
    <s v="DKO"/>
    <s v="ENG"/>
    <s v="DE1"/>
    <n v="1"/>
    <m/>
    <n v="1"/>
    <n v="1"/>
    <n v="0"/>
    <m/>
  </r>
  <r>
    <n v="89"/>
    <m/>
    <s v="KRS"/>
    <x v="6"/>
    <s v="Sport"/>
    <s v="SPG"/>
    <s v="BRN"/>
    <s v="FE1"/>
    <n v="1"/>
    <m/>
    <n v="1"/>
    <n v="1"/>
    <n v="0"/>
    <m/>
  </r>
  <r>
    <n v="90"/>
    <m/>
    <s v="KRS"/>
    <x v="6"/>
    <s v="Religion"/>
    <s v="KRE"/>
    <s v="KRH"/>
    <s v="DE1"/>
    <n v="1"/>
    <m/>
    <n v="1"/>
    <n v="1"/>
    <n v="0"/>
    <m/>
  </r>
  <r>
    <n v="92"/>
    <m/>
    <s v="KRS"/>
    <x v="7"/>
    <s v="Bautechnik"/>
    <s v="FBBAU"/>
    <s v="WIL"/>
    <s v="DE1"/>
    <n v="2"/>
    <n v="2"/>
    <n v="2"/>
    <n v="1"/>
    <n v="0"/>
    <n v="2"/>
  </r>
  <r>
    <n v="93"/>
    <m/>
    <s v="KRS"/>
    <x v="7"/>
    <s v="Bautechnik"/>
    <s v="FBBAU"/>
    <s v="ENG"/>
    <s v="DE1"/>
    <n v="2"/>
    <n v="2"/>
    <n v="2"/>
    <n v="1"/>
    <n v="0"/>
    <n v="2"/>
  </r>
  <r>
    <n v="94"/>
    <m/>
    <s v="KRS"/>
    <x v="7"/>
    <s v="Bautechnik"/>
    <s v="FBBAU"/>
    <s v="WIL"/>
    <s v="DE1"/>
    <n v="2"/>
    <m/>
    <n v="2"/>
    <n v="2"/>
    <n v="0"/>
    <m/>
  </r>
  <r>
    <n v="95"/>
    <m/>
    <s v="KRS"/>
    <x v="7"/>
    <s v="Bautechnik"/>
    <s v="FBBAU"/>
    <s v="ENG"/>
    <s v="DE1"/>
    <n v="2"/>
    <m/>
    <n v="2"/>
    <n v="2"/>
    <n v="0"/>
    <m/>
  </r>
  <r>
    <n v="96"/>
    <m/>
    <s v="KRS"/>
    <x v="7"/>
    <s v="Politik"/>
    <s v="PKG"/>
    <s v="BOM"/>
    <s v="DE1"/>
    <n v="1"/>
    <m/>
    <n v="1"/>
    <n v="1"/>
    <n v="0"/>
    <m/>
  </r>
  <r>
    <n v="97"/>
    <m/>
    <s v="KRS"/>
    <x v="7"/>
    <s v="Politik"/>
    <s v="WBL"/>
    <s v="BOM"/>
    <s v="DE1"/>
    <n v="1"/>
    <m/>
    <n v="1"/>
    <n v="1"/>
    <n v="0"/>
    <m/>
  </r>
  <r>
    <n v="98"/>
    <m/>
    <s v="KRS"/>
    <x v="7"/>
    <s v="Bautechnik"/>
    <s v="FBBAU"/>
    <s v="WIL"/>
    <s v="DE1"/>
    <n v="4"/>
    <n v="2"/>
    <n v="4"/>
    <n v="2"/>
    <n v="0"/>
    <n v="2"/>
  </r>
  <r>
    <n v="99"/>
    <m/>
    <s v="KRS"/>
    <x v="7"/>
    <s v="Bautechnik"/>
    <s v="FBBAU"/>
    <s v="BOM"/>
    <s v="DE1"/>
    <n v="4"/>
    <n v="2"/>
    <n v="4"/>
    <n v="2"/>
    <n v="0"/>
    <n v="2"/>
  </r>
  <r>
    <n v="101"/>
    <m/>
    <s v="KRS"/>
    <x v="8"/>
    <s v="Bautechnik"/>
    <s v="FBBAU"/>
    <s v="BRA"/>
    <s v="DE1"/>
    <n v="4"/>
    <m/>
    <n v="4"/>
    <n v="4"/>
    <n v="0"/>
    <m/>
  </r>
  <r>
    <n v="102"/>
    <m/>
    <s v="KRS"/>
    <x v="8"/>
    <s v="Bautechnik"/>
    <s v="FBBAU"/>
    <s v="ROD"/>
    <s v="DE1"/>
    <n v="2"/>
    <m/>
    <n v="2"/>
    <n v="2"/>
    <n v="0"/>
    <m/>
  </r>
  <r>
    <n v="103"/>
    <m/>
    <s v="KRS"/>
    <x v="8"/>
    <s v="Deutsch"/>
    <s v="DKO"/>
    <s v="ENG"/>
    <s v="DE1"/>
    <n v="1"/>
    <m/>
    <n v="1"/>
    <n v="1"/>
    <n v="0"/>
    <m/>
  </r>
  <r>
    <n v="104"/>
    <m/>
    <s v="KRS"/>
    <x v="8"/>
    <s v="Politik"/>
    <s v="PKG"/>
    <s v="BOM"/>
    <s v="DE1"/>
    <n v="1"/>
    <m/>
    <n v="1"/>
    <n v="1"/>
    <n v="0"/>
    <m/>
  </r>
  <r>
    <n v="105"/>
    <m/>
    <s v="KRS"/>
    <x v="8"/>
    <s v="Politik"/>
    <s v="WBL"/>
    <s v="BOM"/>
    <s v="DE1"/>
    <n v="1"/>
    <m/>
    <n v="1"/>
    <n v="1"/>
    <n v="0"/>
    <m/>
  </r>
  <r>
    <n v="106"/>
    <m/>
    <s v="KRS"/>
    <x v="8"/>
    <s v="Religion"/>
    <s v="KRE"/>
    <s v="KRH"/>
    <s v="DE1"/>
    <n v="1"/>
    <m/>
    <n v="1"/>
    <n v="1"/>
    <n v="0"/>
    <m/>
  </r>
  <r>
    <n v="107"/>
    <m/>
    <s v="KRS"/>
    <x v="8"/>
    <s v="Sport"/>
    <s v="SPG"/>
    <s v="BRN"/>
    <s v="GE1"/>
    <n v="1"/>
    <m/>
    <n v="1"/>
    <n v="1"/>
    <n v="0"/>
    <m/>
  </r>
  <r>
    <n v="110"/>
    <m/>
    <s v="KRS"/>
    <x v="9"/>
    <s v="Holztechnik"/>
    <s v="FBHOLZ"/>
    <s v="BOM"/>
    <s v="DE4"/>
    <n v="4"/>
    <m/>
    <n v="4"/>
    <n v="4"/>
    <n v="0"/>
    <m/>
  </r>
  <r>
    <n v="111"/>
    <m/>
    <s v="KRS"/>
    <x v="9"/>
    <s v="Praxis Holztechnik"/>
    <s v="FBHOLZ"/>
    <s v="PLO"/>
    <s v="EE1"/>
    <n v="4"/>
    <n v="2"/>
    <n v="4"/>
    <n v="2"/>
    <n v="0"/>
    <n v="2"/>
  </r>
  <r>
    <n v="112"/>
    <m/>
    <s v="KRS"/>
    <x v="9"/>
    <s v="Englisch"/>
    <s v="E"/>
    <s v="HOR"/>
    <s v="DE4"/>
    <n v="2"/>
    <m/>
    <n v="2"/>
    <n v="2"/>
    <n v="0"/>
    <m/>
  </r>
  <r>
    <n v="113"/>
    <m/>
    <s v="KRS"/>
    <x v="9"/>
    <s v="Holztechnik"/>
    <s v="FBHOLZ"/>
    <s v="KRS"/>
    <s v="DE4"/>
    <n v="2"/>
    <m/>
    <n v="2"/>
    <n v="2"/>
    <n v="0"/>
    <m/>
  </r>
  <r>
    <n v="114"/>
    <m/>
    <s v="KRS"/>
    <x v="9"/>
    <s v="Informationstechnik"/>
    <s v="DV"/>
    <s v="KRS"/>
    <s v="D12"/>
    <n v="4"/>
    <m/>
    <n v="4"/>
    <n v="4"/>
    <n v="0"/>
    <m/>
  </r>
  <r>
    <n v="115"/>
    <m/>
    <s v="KRS"/>
    <x v="9"/>
    <s v="Holztechnik"/>
    <s v="FBHOLZ"/>
    <s v="ROD"/>
    <s v="DE4"/>
    <n v="8"/>
    <m/>
    <n v="8"/>
    <n v="8"/>
    <n v="0"/>
    <m/>
  </r>
  <r>
    <n v="116"/>
    <m/>
    <s v="KRS"/>
    <x v="9"/>
    <s v="Holztechnik"/>
    <s v="FBHOLZ"/>
    <s v="ROD"/>
    <s v="D12"/>
    <n v="4"/>
    <n v="2"/>
    <n v="4"/>
    <n v="2"/>
    <n v="0"/>
    <n v="2"/>
  </r>
  <r>
    <n v="117"/>
    <m/>
    <s v="KRS"/>
    <x v="9"/>
    <s v="Politik"/>
    <s v="WBL"/>
    <s v="ROC"/>
    <s v="DE4"/>
    <n v="2"/>
    <m/>
    <n v="2"/>
    <n v="2"/>
    <n v="0"/>
    <m/>
  </r>
  <r>
    <n v="118"/>
    <m/>
    <s v="KRS"/>
    <x v="9"/>
    <s v="Politik"/>
    <s v="PKG"/>
    <s v="ROC"/>
    <s v="DE4"/>
    <n v="2"/>
    <m/>
    <n v="2"/>
    <n v="2"/>
    <n v="0"/>
    <m/>
  </r>
  <r>
    <n v="119"/>
    <m/>
    <s v="KRS"/>
    <x v="9"/>
    <s v="Sport"/>
    <s v="SPG"/>
    <s v="BRN"/>
    <s v="DE4"/>
    <n v="2"/>
    <m/>
    <n v="2"/>
    <n v="2"/>
    <n v="0"/>
    <m/>
  </r>
  <r>
    <n v="120"/>
    <m/>
    <s v="KRS"/>
    <x v="9"/>
    <s v="Deutsch"/>
    <s v="DKO"/>
    <s v="HOR"/>
    <s v="DE4"/>
    <n v="2"/>
    <m/>
    <n v="2"/>
    <n v="2"/>
    <n v="0"/>
    <m/>
  </r>
  <r>
    <n v="121"/>
    <m/>
    <s v="KRS"/>
    <x v="9"/>
    <s v="Religion"/>
    <s v="KRE"/>
    <s v="GAT"/>
    <s v="DE4"/>
    <n v="2"/>
    <m/>
    <n v="2"/>
    <n v="2"/>
    <n v="0"/>
    <m/>
  </r>
  <r>
    <n v="124"/>
    <m/>
    <s v="KRS"/>
    <x v="10"/>
    <s v="Bautechnik"/>
    <s v="FBMAL"/>
    <s v="HOF"/>
    <s v="D15"/>
    <n v="2"/>
    <m/>
    <n v="2"/>
    <n v="2"/>
    <n v="0"/>
    <m/>
  </r>
  <r>
    <n v="125"/>
    <m/>
    <s v="KRS"/>
    <x v="10"/>
    <s v="Bautechnik"/>
    <s v="FBMAL"/>
    <s v="BOE"/>
    <s v="D15"/>
    <n v="2"/>
    <n v="2"/>
    <n v="2"/>
    <n v="1"/>
    <n v="0"/>
    <n v="2"/>
  </r>
  <r>
    <n v="126"/>
    <m/>
    <s v="KRS"/>
    <x v="10"/>
    <s v="Bautechnik"/>
    <s v="FBMAL"/>
    <s v="BOE"/>
    <s v="D14"/>
    <n v="1"/>
    <m/>
    <n v="1"/>
    <n v="1"/>
    <n v="0"/>
    <m/>
  </r>
  <r>
    <n v="127"/>
    <m/>
    <s v="KRS"/>
    <x v="10"/>
    <s v="Bautechnik"/>
    <s v="FBMAL"/>
    <s v="NEU"/>
    <s v="D15"/>
    <n v="2"/>
    <m/>
    <n v="2"/>
    <n v="2"/>
    <n v="0"/>
    <m/>
  </r>
  <r>
    <n v="128"/>
    <m/>
    <s v="KRS"/>
    <x v="10"/>
    <s v="Bautechnik"/>
    <s v="FBMAL"/>
    <s v="NEU"/>
    <s v="D15"/>
    <n v="2"/>
    <n v="2"/>
    <n v="2"/>
    <n v="1"/>
    <n v="0"/>
    <n v="2"/>
  </r>
  <r>
    <n v="129"/>
    <m/>
    <s v="KRS"/>
    <x v="10"/>
    <s v="Politik"/>
    <s v="PKG"/>
    <s v="KNI"/>
    <s v="D15"/>
    <n v="1"/>
    <m/>
    <n v="1"/>
    <n v="1"/>
    <n v="0"/>
    <m/>
  </r>
  <r>
    <n v="130"/>
    <m/>
    <s v="KRS"/>
    <x v="10"/>
    <s v="Politik"/>
    <s v="WBL"/>
    <s v="KNI"/>
    <s v="D15"/>
    <n v="1"/>
    <m/>
    <n v="1"/>
    <n v="1"/>
    <n v="0"/>
    <m/>
  </r>
  <r>
    <n v="131"/>
    <m/>
    <s v="KRS"/>
    <x v="10"/>
    <s v="Sport"/>
    <s v="SPG"/>
    <s v="SIM"/>
    <s v="D15"/>
    <n v="1"/>
    <m/>
    <n v="1"/>
    <n v="1"/>
    <n v="0"/>
    <m/>
  </r>
  <r>
    <n v="132"/>
    <m/>
    <s v="KRS"/>
    <x v="10"/>
    <s v="Deutsch"/>
    <s v="DKO"/>
    <s v="MUZ"/>
    <s v="D15"/>
    <n v="1"/>
    <m/>
    <n v="1"/>
    <n v="1"/>
    <n v="0"/>
    <m/>
  </r>
  <r>
    <n v="133"/>
    <m/>
    <s v="KRS"/>
    <x v="10"/>
    <s v="Religion"/>
    <s v="KRE"/>
    <s v="GAT"/>
    <s v="D15"/>
    <n v="1"/>
    <m/>
    <n v="1"/>
    <n v="1"/>
    <n v="0"/>
    <m/>
  </r>
  <r>
    <n v="135"/>
    <m/>
    <s v="KRS"/>
    <x v="11"/>
    <s v="Bautechnik"/>
    <s v="FBMAL"/>
    <s v="NEU"/>
    <s v="D15"/>
    <n v="2"/>
    <m/>
    <n v="2"/>
    <n v="2"/>
    <n v="0"/>
    <m/>
  </r>
  <r>
    <n v="136"/>
    <m/>
    <s v="KRS"/>
    <x v="11"/>
    <s v="Bautechnik"/>
    <s v="FBMAL"/>
    <s v="BOE"/>
    <s v="D15"/>
    <n v="2"/>
    <m/>
    <n v="2"/>
    <n v="2"/>
    <n v="0"/>
    <m/>
  </r>
  <r>
    <n v="137"/>
    <m/>
    <s v="KRS"/>
    <x v="11"/>
    <s v="Bautechnik"/>
    <s v="FBMAL"/>
    <s v="HOF"/>
    <s v="D14"/>
    <n v="2"/>
    <m/>
    <n v="2"/>
    <n v="2"/>
    <n v="0"/>
    <m/>
  </r>
  <r>
    <n v="138"/>
    <m/>
    <s v="KRS"/>
    <x v="11"/>
    <s v="Politik"/>
    <s v="WBL"/>
    <s v="BOE"/>
    <s v="D15"/>
    <n v="1"/>
    <m/>
    <n v="1"/>
    <n v="1"/>
    <n v="0"/>
    <m/>
  </r>
  <r>
    <n v="139"/>
    <m/>
    <s v="KRS"/>
    <x v="11"/>
    <s v="Politik"/>
    <s v="PKG"/>
    <s v="BOE"/>
    <s v="D15"/>
    <n v="1"/>
    <m/>
    <n v="1"/>
    <n v="1"/>
    <n v="0"/>
    <m/>
  </r>
  <r>
    <n v="141"/>
    <m/>
    <s v="KRS"/>
    <x v="12"/>
    <s v="Bautechnik"/>
    <s v="FBMAL"/>
    <s v="HOF"/>
    <s v="D14"/>
    <n v="2"/>
    <n v="2"/>
    <n v="2"/>
    <n v="1"/>
    <n v="0"/>
    <n v="2"/>
  </r>
  <r>
    <n v="142"/>
    <m/>
    <s v="KRS"/>
    <x v="12"/>
    <s v="Bautechnik"/>
    <s v="FBMAL"/>
    <s v="NEU"/>
    <s v="D15"/>
    <n v="2"/>
    <m/>
    <n v="2"/>
    <n v="2"/>
    <n v="0"/>
    <m/>
  </r>
  <r>
    <n v="143"/>
    <m/>
    <s v="KRS"/>
    <x v="12"/>
    <s v="Bautechnik"/>
    <s v="FBMAL"/>
    <s v="NEU"/>
    <s v="D14"/>
    <n v="2"/>
    <m/>
    <n v="2"/>
    <n v="2"/>
    <n v="0"/>
    <m/>
  </r>
  <r>
    <n v="144"/>
    <m/>
    <s v="KRS"/>
    <x v="12"/>
    <s v="Bautechnik"/>
    <s v="FBMAL"/>
    <s v="BOE"/>
    <s v="D15"/>
    <n v="2"/>
    <n v="2"/>
    <n v="2"/>
    <n v="1"/>
    <n v="0"/>
    <n v="2"/>
  </r>
  <r>
    <n v="145"/>
    <m/>
    <s v="KRS"/>
    <x v="12"/>
    <s v="Bautechnik"/>
    <s v="WBL"/>
    <s v="HOF"/>
    <s v="D15"/>
    <n v="1"/>
    <m/>
    <n v="1"/>
    <n v="1"/>
    <n v="0"/>
    <m/>
  </r>
  <r>
    <n v="146"/>
    <m/>
    <s v="KRS"/>
    <x v="12"/>
    <s v="Bautechnik"/>
    <s v="PKG"/>
    <s v="HOF"/>
    <s v="D15"/>
    <n v="1"/>
    <m/>
    <n v="1"/>
    <n v="1"/>
    <n v="0"/>
    <m/>
  </r>
  <r>
    <n v="147"/>
    <m/>
    <s v="KRS"/>
    <x v="12"/>
    <s v="Bautechnik"/>
    <s v="FBMAL"/>
    <s v="BOE"/>
    <s v="D14"/>
    <n v="1"/>
    <m/>
    <n v="1"/>
    <n v="1"/>
    <n v="0"/>
    <m/>
  </r>
  <r>
    <n v="148"/>
    <m/>
    <s v="KRS"/>
    <x v="12"/>
    <s v="Deutsch"/>
    <s v="DKO"/>
    <s v="MUZ"/>
    <s v="D15"/>
    <n v="1"/>
    <m/>
    <n v="1"/>
    <n v="1"/>
    <n v="0"/>
    <m/>
  </r>
  <r>
    <n v="149"/>
    <m/>
    <s v="KRS"/>
    <x v="12"/>
    <s v="Religion"/>
    <s v="KRE"/>
    <s v="GAT"/>
    <s v="D15"/>
    <n v="1"/>
    <m/>
    <n v="1"/>
    <n v="1"/>
    <n v="0"/>
    <m/>
  </r>
  <r>
    <n v="150"/>
    <m/>
    <s v="KRS"/>
    <x v="12"/>
    <s v="Sport"/>
    <s v="SPG"/>
    <s v="SIM"/>
    <s v="D15"/>
    <n v="1"/>
    <m/>
    <n v="1"/>
    <n v="1"/>
    <n v="0"/>
    <m/>
  </r>
  <r>
    <n v="153"/>
    <m/>
    <s v="KRS"/>
    <x v="13"/>
    <s v="Metalltechnik"/>
    <s v="FBMET"/>
    <s v="JOE"/>
    <s v="D14"/>
    <n v="2"/>
    <m/>
    <n v="2"/>
    <n v="2"/>
    <n v="0"/>
    <m/>
  </r>
  <r>
    <n v="154"/>
    <m/>
    <s v="KRS"/>
    <x v="13"/>
    <s v="Metalltechnik"/>
    <s v="FBMET"/>
    <s v="DID"/>
    <s v="D14"/>
    <n v="1"/>
    <m/>
    <n v="1"/>
    <n v="1"/>
    <n v="0"/>
    <m/>
  </r>
  <r>
    <n v="155"/>
    <m/>
    <s v="KRS"/>
    <x v="13"/>
    <s v="Politik"/>
    <s v="PKG"/>
    <s v="KUC"/>
    <s v="D14"/>
    <n v="0.5"/>
    <m/>
    <n v="0.5"/>
    <n v="0.5"/>
    <n v="0"/>
    <m/>
  </r>
  <r>
    <n v="156"/>
    <m/>
    <s v="KRS"/>
    <x v="13"/>
    <s v="Politik"/>
    <s v="WBL"/>
    <s v="KUC"/>
    <s v="D14"/>
    <n v="0.5"/>
    <m/>
    <n v="0.5"/>
    <n v="0.5"/>
    <n v="0"/>
    <m/>
  </r>
  <r>
    <n v="158"/>
    <m/>
    <s v="KRS"/>
    <x v="14"/>
    <s v="Metalltechnik"/>
    <s v="FBMET"/>
    <s v="JOE"/>
    <s v="D14"/>
    <n v="2"/>
    <m/>
    <n v="2"/>
    <n v="2"/>
    <n v="0"/>
    <m/>
  </r>
  <r>
    <n v="159"/>
    <m/>
    <s v="KRS"/>
    <x v="14"/>
    <s v="Metalltechnik"/>
    <s v="FBMET"/>
    <s v="DID"/>
    <s v="D14"/>
    <n v="1"/>
    <m/>
    <n v="1"/>
    <n v="1"/>
    <n v="0"/>
    <m/>
  </r>
  <r>
    <n v="160"/>
    <m/>
    <s v="KRS"/>
    <x v="14"/>
    <s v="Politik"/>
    <s v="PKG"/>
    <s v="MUZ"/>
    <s v="D14"/>
    <n v="0.5"/>
    <m/>
    <n v="0.5"/>
    <n v="0.5"/>
    <n v="0"/>
    <m/>
  </r>
  <r>
    <n v="161"/>
    <m/>
    <s v="KRS"/>
    <x v="14"/>
    <s v="Politik"/>
    <s v="WBL"/>
    <s v="MUZ"/>
    <s v="D14"/>
    <n v="0.5"/>
    <m/>
    <n v="0.5"/>
    <n v="0.5"/>
    <n v="0"/>
    <m/>
  </r>
  <r>
    <n v="163"/>
    <m/>
    <s v="KRS"/>
    <x v="15"/>
    <s v="Englisch"/>
    <s v="E"/>
    <s v="NOB"/>
    <s v="D16"/>
    <n v="2"/>
    <m/>
    <n v="2"/>
    <n v="2"/>
    <n v="0"/>
    <m/>
  </r>
  <r>
    <n v="164"/>
    <m/>
    <s v="KRS"/>
    <x v="15"/>
    <s v="Metalltechnik"/>
    <s v="FBMET"/>
    <s v="DID"/>
    <s v="D16"/>
    <n v="2"/>
    <m/>
    <n v="2"/>
    <n v="2"/>
    <n v="0"/>
    <m/>
  </r>
  <r>
    <n v="165"/>
    <m/>
    <s v="KRS"/>
    <x v="15"/>
    <s v="Metalltechnik"/>
    <s v="FBMET"/>
    <s v="JOE"/>
    <s v="D16"/>
    <n v="2"/>
    <m/>
    <n v="2"/>
    <n v="2"/>
    <n v="0"/>
    <m/>
  </r>
  <r>
    <n v="166"/>
    <m/>
    <s v="KRS"/>
    <x v="15"/>
    <s v="Metalltechnik"/>
    <s v="FBMET"/>
    <s v="FEL"/>
    <s v="D16"/>
    <n v="1"/>
    <m/>
    <n v="1"/>
    <n v="1"/>
    <n v="0"/>
    <m/>
  </r>
  <r>
    <n v="167"/>
    <m/>
    <s v="KRS"/>
    <x v="15"/>
    <s v="Metalltechnik"/>
    <s v="FBMET"/>
    <s v="FEL"/>
    <s v="D16"/>
    <n v="2"/>
    <m/>
    <n v="2"/>
    <n v="2"/>
    <n v="0"/>
    <m/>
  </r>
  <r>
    <n v="168"/>
    <m/>
    <s v="KRS"/>
    <x v="15"/>
    <s v="Politik"/>
    <s v="PKG"/>
    <s v="KUC"/>
    <s v="D16"/>
    <n v="1"/>
    <m/>
    <n v="1"/>
    <n v="1"/>
    <n v="0"/>
    <m/>
  </r>
  <r>
    <n v="169"/>
    <m/>
    <s v="KRS"/>
    <x v="15"/>
    <s v="Politik"/>
    <s v="WBL"/>
    <s v="KUC"/>
    <s v="D16"/>
    <n v="2"/>
    <m/>
    <n v="2"/>
    <n v="2"/>
    <n v="0"/>
    <m/>
  </r>
  <r>
    <n v="170"/>
    <m/>
    <s v="KRS"/>
    <x v="15"/>
    <s v="Sport"/>
    <s v="SPG"/>
    <s v="BRN"/>
    <s v="GE2"/>
    <n v="2"/>
    <m/>
    <n v="2"/>
    <n v="2"/>
    <n v="0"/>
    <m/>
  </r>
  <r>
    <n v="171"/>
    <m/>
    <s v="KRS"/>
    <x v="15"/>
    <s v="Deutsch"/>
    <s v="DKO"/>
    <s v="DIC"/>
    <s v="D16"/>
    <n v="2"/>
    <m/>
    <n v="2"/>
    <n v="2"/>
    <n v="0"/>
    <m/>
  </r>
  <r>
    <n v="173"/>
    <m/>
    <s v="KRS"/>
    <x v="16"/>
    <s v="Metalltechnik"/>
    <s v="FBMET"/>
    <s v="DID"/>
    <s v="D16"/>
    <n v="2"/>
    <m/>
    <n v="2"/>
    <n v="2"/>
    <n v="0"/>
    <m/>
  </r>
  <r>
    <n v="174"/>
    <m/>
    <s v="KRS"/>
    <x v="16"/>
    <s v="Metalltechnik"/>
    <s v="FBMET"/>
    <s v="FEL"/>
    <s v="D16"/>
    <n v="2"/>
    <m/>
    <n v="2"/>
    <n v="2"/>
    <n v="0"/>
    <m/>
  </r>
  <r>
    <n v="175"/>
    <m/>
    <s v="KRS"/>
    <x v="16"/>
    <s v="Metalltechnik"/>
    <s v="FBMET"/>
    <s v="JOE"/>
    <s v="D16"/>
    <n v="2"/>
    <m/>
    <n v="2"/>
    <n v="2"/>
    <n v="0"/>
    <m/>
  </r>
  <r>
    <n v="176"/>
    <m/>
    <s v="KRS"/>
    <x v="16"/>
    <s v="Politik"/>
    <s v="PKG"/>
    <s v="MUZ"/>
    <s v="D16"/>
    <n v="1"/>
    <m/>
    <n v="1"/>
    <n v="1"/>
    <n v="0"/>
    <m/>
  </r>
  <r>
    <n v="177"/>
    <m/>
    <s v="KRS"/>
    <x v="16"/>
    <s v="Politik"/>
    <s v="WBL"/>
    <s v="MUZ"/>
    <s v="D16"/>
    <n v="1"/>
    <m/>
    <n v="1"/>
    <n v="1"/>
    <n v="0"/>
    <m/>
  </r>
  <r>
    <n v="179"/>
    <m/>
    <s v="KRS"/>
    <x v="17"/>
    <s v="Metalltechnik"/>
    <s v="FBMET"/>
    <s v="FEL"/>
    <s v="D16"/>
    <n v="4"/>
    <m/>
    <n v="4"/>
    <n v="4"/>
    <n v="0"/>
    <m/>
  </r>
  <r>
    <n v="180"/>
    <m/>
    <s v="KRS"/>
    <x v="17"/>
    <s v="Metalltechnik"/>
    <s v="FBMET"/>
    <s v="JOE"/>
    <s v="D16"/>
    <n v="2"/>
    <m/>
    <n v="2"/>
    <n v="2"/>
    <n v="0"/>
    <m/>
  </r>
  <r>
    <n v="181"/>
    <m/>
    <s v="KRS"/>
    <x v="17"/>
    <s v="Metalltechnik"/>
    <s v="FBMET"/>
    <s v="DID"/>
    <s v="D16"/>
    <n v="2"/>
    <m/>
    <n v="2"/>
    <n v="2"/>
    <n v="0"/>
    <m/>
  </r>
  <r>
    <n v="182"/>
    <m/>
    <s v="KRS"/>
    <x v="17"/>
    <s v="Politik"/>
    <s v="PKG"/>
    <s v="MUZ"/>
    <s v="D16"/>
    <n v="1"/>
    <m/>
    <n v="1"/>
    <n v="1"/>
    <n v="0"/>
    <m/>
  </r>
  <r>
    <n v="183"/>
    <m/>
    <s v="KRS"/>
    <x v="17"/>
    <s v="Politik"/>
    <s v="WBL"/>
    <s v="MUZ"/>
    <s v="D16"/>
    <n v="1"/>
    <m/>
    <n v="1"/>
    <n v="1"/>
    <n v="0"/>
    <m/>
  </r>
  <r>
    <n v="184"/>
    <m/>
    <s v="KRS"/>
    <x v="17"/>
    <s v="Deutsch"/>
    <s v="DKO"/>
    <s v="MUZ"/>
    <s v="D16"/>
    <n v="2"/>
    <m/>
    <n v="2"/>
    <n v="2"/>
    <n v="0"/>
    <m/>
  </r>
  <r>
    <n v="185"/>
    <m/>
    <s v="KRS"/>
    <x v="17"/>
    <s v="Religion"/>
    <s v="KRE"/>
    <s v="SIM"/>
    <s v="D16"/>
    <n v="2"/>
    <m/>
    <n v="2"/>
    <n v="2"/>
    <n v="0"/>
    <m/>
  </r>
  <r>
    <n v="186"/>
    <m/>
    <s v="KRS"/>
    <x v="17"/>
    <s v="Sport"/>
    <s v="SPG"/>
    <s v="SIM"/>
    <s v="FE2"/>
    <n v="2"/>
    <m/>
    <n v="2"/>
    <n v="2"/>
    <n v="0"/>
    <m/>
  </r>
  <r>
    <n v="4"/>
    <m/>
    <s v="HEG"/>
    <x v="18"/>
    <s v="Elektrotechnik"/>
    <s v="FBELK"/>
    <s v="DES"/>
    <s v="D24"/>
    <n v="2.5"/>
    <m/>
    <n v="2.5"/>
    <n v="2.5"/>
    <n v="0"/>
    <m/>
  </r>
  <r>
    <n v="5"/>
    <m/>
    <s v="HEG"/>
    <x v="18"/>
    <s v="Elektrotechnik"/>
    <s v="FBELK"/>
    <s v="NOS"/>
    <s v="D24"/>
    <n v="2"/>
    <m/>
    <n v="2"/>
    <n v="2"/>
    <n v="0"/>
    <m/>
  </r>
  <r>
    <n v="6"/>
    <m/>
    <s v="HEG"/>
    <x v="18"/>
    <s v="Elektrotechnik"/>
    <s v="FBELK"/>
    <s v="MOS"/>
    <s v="D24"/>
    <n v="2"/>
    <m/>
    <n v="2"/>
    <n v="2"/>
    <n v="0"/>
    <m/>
  </r>
  <r>
    <n v="7"/>
    <m/>
    <s v="HEG"/>
    <x v="18"/>
    <s v="Politik"/>
    <s v="WBL"/>
    <s v="HAN"/>
    <s v="D24"/>
    <n v="0.5"/>
    <m/>
    <n v="0.5"/>
    <n v="0.5"/>
    <n v="0"/>
    <m/>
  </r>
  <r>
    <n v="10"/>
    <m/>
    <s v="HEG"/>
    <x v="19"/>
    <s v="Elektrotechnik"/>
    <s v="FBELK"/>
    <s v="DES"/>
    <s v="D24"/>
    <n v="2.5"/>
    <m/>
    <n v="2.5"/>
    <n v="2.5"/>
    <n v="0"/>
    <m/>
  </r>
  <r>
    <n v="11"/>
    <m/>
    <s v="HEG"/>
    <x v="19"/>
    <s v="Elektrotechnik"/>
    <s v="FBELK"/>
    <s v="NOS"/>
    <s v="D24"/>
    <n v="2"/>
    <m/>
    <n v="2"/>
    <n v="2"/>
    <n v="0"/>
    <m/>
  </r>
  <r>
    <n v="12"/>
    <m/>
    <s v="HEG"/>
    <x v="19"/>
    <s v="Elektrotechnik"/>
    <s v="FBELK"/>
    <s v="MOS"/>
    <s v="D24"/>
    <n v="2"/>
    <m/>
    <n v="2"/>
    <n v="2"/>
    <n v="0"/>
    <m/>
  </r>
  <r>
    <n v="13"/>
    <m/>
    <s v="HEG"/>
    <x v="19"/>
    <s v="Politik"/>
    <s v="WBL"/>
    <s v="HAN"/>
    <s v="D24"/>
    <n v="0.5"/>
    <m/>
    <n v="0.5"/>
    <n v="0.5"/>
    <n v="0"/>
    <m/>
  </r>
  <r>
    <n v="16"/>
    <m/>
    <s v="HEG"/>
    <x v="20"/>
    <s v="Deutsch"/>
    <s v="DKO"/>
    <s v="KRH"/>
    <s v="D26"/>
    <n v="2"/>
    <m/>
    <n v="2"/>
    <n v="2"/>
    <n v="0"/>
    <m/>
  </r>
  <r>
    <n v="18"/>
    <m/>
    <s v="HEG"/>
    <x v="20"/>
    <s v="Englisch"/>
    <s v="E"/>
    <s v="DEX"/>
    <s v="D26"/>
    <n v="2"/>
    <m/>
    <n v="2"/>
    <n v="2"/>
    <n v="0"/>
    <m/>
  </r>
  <r>
    <n v="19"/>
    <m/>
    <s v="HEG"/>
    <x v="20"/>
    <s v="Elektrotechnik"/>
    <s v="FBELK"/>
    <s v="RAH"/>
    <s v="D26"/>
    <n v="2"/>
    <m/>
    <n v="2"/>
    <n v="2"/>
    <n v="0"/>
    <m/>
  </r>
  <r>
    <n v="20"/>
    <m/>
    <s v="HEG"/>
    <x v="20"/>
    <s v="Elektrotechnik"/>
    <s v="FBELK"/>
    <s v="BIL"/>
    <s v="D26"/>
    <n v="1"/>
    <m/>
    <n v="1"/>
    <n v="1"/>
    <n v="0"/>
    <m/>
  </r>
  <r>
    <n v="21"/>
    <m/>
    <s v="HEG"/>
    <x v="20"/>
    <s v="Elektrotechnik"/>
    <s v="FBELK"/>
    <s v="BIL"/>
    <s v="D26"/>
    <n v="3"/>
    <m/>
    <n v="3"/>
    <n v="3"/>
    <n v="0"/>
    <m/>
  </r>
  <r>
    <n v="22"/>
    <m/>
    <s v="HEG"/>
    <x v="20"/>
    <s v="Elektrotechnik"/>
    <s v="FBELK"/>
    <s v="BUK"/>
    <s v="D26"/>
    <n v="4"/>
    <m/>
    <n v="4"/>
    <n v="4"/>
    <n v="0"/>
    <m/>
  </r>
  <r>
    <n v="23"/>
    <m/>
    <s v="HEG"/>
    <x v="20"/>
    <s v="Elektrotechnik"/>
    <s v="FBELK"/>
    <s v="DES"/>
    <s v="D26"/>
    <n v="2"/>
    <m/>
    <n v="2"/>
    <n v="2"/>
    <n v="0"/>
    <m/>
  </r>
  <r>
    <n v="24"/>
    <m/>
    <s v="HEG"/>
    <x v="20"/>
    <s v="Elektrotechnik"/>
    <s v="FBELK"/>
    <s v="DES"/>
    <s v="D26"/>
    <n v="2"/>
    <m/>
    <n v="2"/>
    <n v="2"/>
    <n v="0"/>
    <m/>
  </r>
  <r>
    <n v="25"/>
    <m/>
    <s v="HEG"/>
    <x v="20"/>
    <s v="Elektrotechnik"/>
    <s v="FBELK"/>
    <s v="GRP"/>
    <s v="D26"/>
    <n v="3"/>
    <m/>
    <n v="3"/>
    <n v="3"/>
    <n v="0"/>
    <m/>
  </r>
  <r>
    <n v="26"/>
    <m/>
    <s v="HEG"/>
    <x v="20"/>
    <s v="Elektrotechnik"/>
    <s v="FBELK"/>
    <s v="MOS"/>
    <s v="D26"/>
    <n v="3"/>
    <m/>
    <n v="3"/>
    <n v="3"/>
    <n v="0"/>
    <m/>
  </r>
  <r>
    <n v="27"/>
    <m/>
    <s v="HEG"/>
    <x v="20"/>
    <s v="Automatisierungstechnik"/>
    <s v="FBELK"/>
    <s v="NOS"/>
    <s v="D26"/>
    <n v="4"/>
    <m/>
    <n v="4"/>
    <n v="4"/>
    <n v="0"/>
    <m/>
  </r>
  <r>
    <n v="28"/>
    <m/>
    <s v="HEG"/>
    <x v="20"/>
    <s v="Religion"/>
    <s v="KRE"/>
    <s v="KRH"/>
    <s v="D26"/>
    <n v="2"/>
    <m/>
    <n v="2"/>
    <n v="2"/>
    <n v="0"/>
    <m/>
  </r>
  <r>
    <n v="29"/>
    <m/>
    <s v="HEG"/>
    <x v="20"/>
    <s v="Politik"/>
    <s v="PKG"/>
    <s v="HAN"/>
    <s v="D26"/>
    <n v="2"/>
    <m/>
    <n v="2"/>
    <n v="2"/>
    <n v="0"/>
    <m/>
  </r>
  <r>
    <n v="30"/>
    <m/>
    <s v="HEG"/>
    <x v="20"/>
    <s v="Sport"/>
    <s v="SPG"/>
    <s v="JAG"/>
    <s v="D26"/>
    <n v="2"/>
    <m/>
    <n v="2"/>
    <n v="2"/>
    <n v="0"/>
    <m/>
  </r>
  <r>
    <n v="31"/>
    <m/>
    <s v="HEG"/>
    <x v="20"/>
    <s v="Politik"/>
    <s v="WBL"/>
    <s v="HAN"/>
    <s v="D26"/>
    <n v="2"/>
    <m/>
    <n v="2"/>
    <n v="2"/>
    <n v="0"/>
    <m/>
  </r>
  <r>
    <n v="34"/>
    <m/>
    <s v="HEG"/>
    <x v="21"/>
    <s v="Deutsch"/>
    <s v="DKO"/>
    <s v="KRH"/>
    <s v="D25"/>
    <n v="2"/>
    <m/>
    <n v="2"/>
    <n v="2"/>
    <n v="0"/>
    <m/>
  </r>
  <r>
    <n v="36"/>
    <m/>
    <s v="HEG"/>
    <x v="21"/>
    <s v="Englisch"/>
    <s v="E"/>
    <s v="DEX"/>
    <s v="D25"/>
    <n v="2"/>
    <m/>
    <n v="2"/>
    <n v="2"/>
    <n v="0"/>
    <m/>
  </r>
  <r>
    <n v="37"/>
    <m/>
    <s v="HEG"/>
    <x v="21"/>
    <s v="Elektrotechnik"/>
    <s v="FBELK"/>
    <s v="RAH"/>
    <s v="D25"/>
    <n v="2"/>
    <m/>
    <n v="2"/>
    <n v="2"/>
    <n v="0"/>
    <m/>
  </r>
  <r>
    <n v="38"/>
    <m/>
    <s v="HEG"/>
    <x v="21"/>
    <s v="Elektrotechnik"/>
    <s v="FBELK"/>
    <s v="BIL"/>
    <s v="D25"/>
    <n v="1"/>
    <m/>
    <n v="1"/>
    <n v="1"/>
    <n v="0"/>
    <m/>
  </r>
  <r>
    <n v="39"/>
    <m/>
    <s v="HEG"/>
    <x v="21"/>
    <s v="Elektrotechnik"/>
    <s v="FBELK"/>
    <s v="BIL"/>
    <s v="D25"/>
    <n v="3"/>
    <m/>
    <n v="3"/>
    <n v="3"/>
    <n v="0"/>
    <m/>
  </r>
  <r>
    <n v="40"/>
    <m/>
    <s v="HEG"/>
    <x v="21"/>
    <s v="Elektrotechnik"/>
    <s v="FBELK"/>
    <s v="BUK"/>
    <s v="D25"/>
    <n v="4"/>
    <m/>
    <n v="4"/>
    <n v="4"/>
    <n v="0"/>
    <m/>
  </r>
  <r>
    <n v="41"/>
    <m/>
    <s v="HEG"/>
    <x v="21"/>
    <s v="Elektrotechnik"/>
    <s v="FBELK"/>
    <s v="DES"/>
    <s v="D25"/>
    <n v="2"/>
    <m/>
    <n v="2"/>
    <n v="2"/>
    <n v="0"/>
    <m/>
  </r>
  <r>
    <n v="42"/>
    <m/>
    <s v="HEG"/>
    <x v="21"/>
    <s v="Elektrotechnik"/>
    <s v="FBELK"/>
    <s v="DES"/>
    <s v="D25"/>
    <n v="2"/>
    <m/>
    <n v="2"/>
    <n v="2"/>
    <n v="0"/>
    <m/>
  </r>
  <r>
    <n v="43"/>
    <m/>
    <s v="HEG"/>
    <x v="21"/>
    <s v="Elektrotechnik"/>
    <s v="FBELK"/>
    <s v="GRP"/>
    <s v="D25"/>
    <n v="3"/>
    <m/>
    <n v="3"/>
    <n v="3"/>
    <n v="0"/>
    <m/>
  </r>
  <r>
    <n v="44"/>
    <m/>
    <s v="HEG"/>
    <x v="21"/>
    <s v="Elektrotechnik"/>
    <s v="FBELK"/>
    <s v="MOS"/>
    <s v="D25"/>
    <n v="3"/>
    <m/>
    <n v="3"/>
    <n v="3"/>
    <n v="0"/>
    <m/>
  </r>
  <r>
    <n v="45"/>
    <m/>
    <s v="HEG"/>
    <x v="21"/>
    <s v="Automatisierungstechnik"/>
    <s v="FBELK"/>
    <s v="NOS"/>
    <s v="D25"/>
    <n v="4"/>
    <m/>
    <n v="4"/>
    <n v="4"/>
    <n v="0"/>
    <m/>
  </r>
  <r>
    <n v="46"/>
    <m/>
    <s v="HEG"/>
    <x v="21"/>
    <s v="Religion"/>
    <s v="KRE"/>
    <s v="KRH"/>
    <s v="D25"/>
    <n v="2"/>
    <m/>
    <n v="2"/>
    <n v="2"/>
    <n v="0"/>
    <m/>
  </r>
  <r>
    <n v="47"/>
    <m/>
    <s v="HEG"/>
    <x v="21"/>
    <s v="Politik"/>
    <s v="PKG"/>
    <s v="HAN"/>
    <s v="D25"/>
    <n v="2"/>
    <m/>
    <n v="2"/>
    <n v="2"/>
    <n v="0"/>
    <m/>
  </r>
  <r>
    <n v="48"/>
    <m/>
    <s v="HEG"/>
    <x v="21"/>
    <s v="Sport"/>
    <s v="SPG"/>
    <s v="JAG"/>
    <m/>
    <n v="2"/>
    <m/>
    <n v="2"/>
    <n v="2"/>
    <n v="0"/>
    <m/>
  </r>
  <r>
    <n v="49"/>
    <m/>
    <s v="HEG"/>
    <x v="21"/>
    <s v="Politik"/>
    <s v="WBL"/>
    <s v="HAN"/>
    <s v="D25"/>
    <n v="2"/>
    <m/>
    <n v="2"/>
    <n v="2"/>
    <n v="0"/>
    <m/>
  </r>
  <r>
    <n v="54"/>
    <m/>
    <s v="HEG"/>
    <x v="22"/>
    <s v="Elektrotechnik"/>
    <s v="EES"/>
    <s v="DES"/>
    <s v="D26"/>
    <n v="2"/>
    <m/>
    <n v="2"/>
    <n v="2"/>
    <n v="0"/>
    <m/>
  </r>
  <r>
    <n v="55"/>
    <m/>
    <s v="HEG"/>
    <x v="22"/>
    <s v="Politik"/>
    <s v="BW"/>
    <s v="HAN"/>
    <s v="D26"/>
    <n v="1"/>
    <m/>
    <n v="1"/>
    <n v="1"/>
    <n v="0"/>
    <m/>
  </r>
  <r>
    <n v="56"/>
    <m/>
    <s v="HEG"/>
    <x v="22"/>
    <s v="Informationstechnik"/>
    <s v="ITA"/>
    <s v="LAU"/>
    <s v="D26"/>
    <n v="1"/>
    <m/>
    <n v="1"/>
    <n v="1"/>
    <n v="0"/>
    <m/>
  </r>
  <r>
    <n v="57"/>
    <m/>
    <s v="HEG"/>
    <x v="22"/>
    <s v="Automatisierungstechnik"/>
    <s v="AUT"/>
    <s v="MOS"/>
    <s v="D26"/>
    <n v="1.5"/>
    <m/>
    <n v="1.5"/>
    <n v="1.5"/>
    <n v="0"/>
    <m/>
  </r>
  <r>
    <n v="58"/>
    <m/>
    <s v="HEG"/>
    <x v="22"/>
    <s v="Englisch"/>
    <s v="E"/>
    <s v="NOB"/>
    <s v="D26"/>
    <n v="1"/>
    <m/>
    <n v="1"/>
    <n v="1"/>
    <n v="0"/>
    <m/>
  </r>
  <r>
    <n v="60"/>
    <m/>
    <s v="HEG"/>
    <x v="23"/>
    <s v="Elektrotechnik"/>
    <s v="EES"/>
    <s v="DES"/>
    <s v="D26"/>
    <n v="2"/>
    <m/>
    <n v="2"/>
    <n v="2"/>
    <n v="0"/>
    <m/>
  </r>
  <r>
    <n v="61"/>
    <m/>
    <s v="HEG"/>
    <x v="23"/>
    <s v="Politik"/>
    <s v="PKG"/>
    <s v="HAN"/>
    <s v="D26"/>
    <n v="1"/>
    <m/>
    <n v="1"/>
    <n v="1"/>
    <n v="0"/>
    <m/>
  </r>
  <r>
    <n v="62"/>
    <m/>
    <s v="HEG"/>
    <x v="23"/>
    <s v="Informationstechnik"/>
    <s v="ITA"/>
    <s v="LAU"/>
    <s v="D26"/>
    <n v="1"/>
    <m/>
    <n v="1"/>
    <n v="1"/>
    <n v="0"/>
    <m/>
  </r>
  <r>
    <n v="63"/>
    <m/>
    <s v="HEG"/>
    <x v="23"/>
    <s v="Automatisierungstechnik"/>
    <s v="AUT"/>
    <s v="MOS"/>
    <s v="D26"/>
    <n v="1.5"/>
    <m/>
    <n v="1.5"/>
    <n v="1.5"/>
    <n v="0"/>
    <m/>
  </r>
  <r>
    <n v="64"/>
    <m/>
    <s v="HEG"/>
    <x v="23"/>
    <s v="Deutsch"/>
    <s v="DKO"/>
    <s v="NOB"/>
    <s v="D26"/>
    <n v="1"/>
    <m/>
    <n v="1"/>
    <n v="1"/>
    <n v="0"/>
    <m/>
  </r>
  <r>
    <n v="66"/>
    <m/>
    <s v="HEG"/>
    <x v="24"/>
    <s v="Automatisierungstechnik"/>
    <s v="AUT"/>
    <s v="BOR"/>
    <s v="D25"/>
    <n v="1"/>
    <m/>
    <n v="1"/>
    <n v="1"/>
    <n v="0"/>
    <m/>
  </r>
  <r>
    <n v="67"/>
    <m/>
    <s v="HEG"/>
    <x v="24"/>
    <s v="Politik"/>
    <s v="BWL"/>
    <s v="HAN"/>
    <s v="D25"/>
    <n v="1"/>
    <m/>
    <n v="1"/>
    <n v="1"/>
    <n v="0"/>
    <m/>
  </r>
  <r>
    <n v="68"/>
    <m/>
    <s v="HEG"/>
    <x v="24"/>
    <s v="Informationstechnik"/>
    <s v="ITA"/>
    <s v="LAU"/>
    <s v="D25"/>
    <n v="1"/>
    <m/>
    <n v="1"/>
    <n v="1"/>
    <n v="0"/>
    <m/>
  </r>
  <r>
    <n v="69"/>
    <m/>
    <s v="HEG"/>
    <x v="24"/>
    <s v="Mathematik"/>
    <s v="M"/>
    <s v="LAU"/>
    <s v="D25"/>
    <n v="0.5"/>
    <m/>
    <n v="0.5"/>
    <n v="0.5"/>
    <n v="0"/>
    <m/>
  </r>
  <r>
    <n v="70"/>
    <m/>
    <s v="HEG"/>
    <x v="24"/>
    <m/>
    <s v="SLP"/>
    <s v="MOS"/>
    <s v="D25"/>
    <n v="0.5"/>
    <m/>
    <n v="0.5"/>
    <n v="0.5"/>
    <n v="0"/>
    <m/>
  </r>
  <r>
    <n v="71"/>
    <m/>
    <s v="HEG"/>
    <x v="24"/>
    <s v="Automatisierungstechnik"/>
    <s v="AUT"/>
    <s v="MOS"/>
    <s v="D25"/>
    <n v="1"/>
    <m/>
    <n v="1"/>
    <n v="1"/>
    <n v="0"/>
    <m/>
  </r>
  <r>
    <n v="72"/>
    <m/>
    <s v="HEG"/>
    <x v="24"/>
    <s v="Deutsch"/>
    <s v="DKO"/>
    <s v="NOB"/>
    <s v="D25"/>
    <n v="1"/>
    <m/>
    <n v="1"/>
    <n v="1"/>
    <n v="0"/>
    <m/>
  </r>
  <r>
    <n v="73"/>
    <m/>
    <s v="HEG"/>
    <x v="24"/>
    <s v="Elektrotechnik"/>
    <s v="EES"/>
    <s v="NOS"/>
    <s v="D25"/>
    <n v="1"/>
    <m/>
    <n v="1"/>
    <n v="1"/>
    <n v="0"/>
    <m/>
  </r>
  <r>
    <n v="75"/>
    <m/>
    <s v="HEG"/>
    <x v="25"/>
    <s v="Automatisierungstechnik"/>
    <s v="AUT"/>
    <s v="BOR"/>
    <s v="D25"/>
    <n v="1"/>
    <m/>
    <n v="1"/>
    <n v="1"/>
    <n v="0"/>
    <m/>
  </r>
  <r>
    <n v="76"/>
    <m/>
    <s v="HEG"/>
    <x v="25"/>
    <s v="Wirtschaftswissenschaften"/>
    <s v="BM"/>
    <s v="HAN"/>
    <s v="D25"/>
    <n v="1"/>
    <m/>
    <n v="1"/>
    <n v="1"/>
    <n v="0"/>
    <m/>
  </r>
  <r>
    <n v="77"/>
    <m/>
    <s v="HEG"/>
    <x v="25"/>
    <s v="Informationstechnik"/>
    <s v="ITA"/>
    <s v="LAU"/>
    <s v="D25"/>
    <n v="1"/>
    <m/>
    <n v="1"/>
    <n v="1"/>
    <n v="0"/>
    <m/>
  </r>
  <r>
    <n v="78"/>
    <m/>
    <s v="HEG"/>
    <x v="25"/>
    <s v="Mathematik"/>
    <s v="M"/>
    <s v="LAU"/>
    <s v="D25"/>
    <n v="0.5"/>
    <m/>
    <n v="0.5"/>
    <n v="0.5"/>
    <n v="0"/>
    <m/>
  </r>
  <r>
    <n v="79"/>
    <m/>
    <s v="HEG"/>
    <x v="25"/>
    <s v="Automatisierungstechnik"/>
    <s v="AUT"/>
    <s v="MOS"/>
    <s v="D25"/>
    <n v="1"/>
    <m/>
    <n v="1"/>
    <n v="1"/>
    <n v="0"/>
    <m/>
  </r>
  <r>
    <n v="80"/>
    <m/>
    <s v="HEG"/>
    <x v="25"/>
    <s v="Elektrotechnik"/>
    <s v="SLP"/>
    <s v="MOS"/>
    <s v="D25"/>
    <n v="0.5"/>
    <m/>
    <n v="0.5"/>
    <n v="0.5"/>
    <n v="0"/>
    <m/>
  </r>
  <r>
    <n v="81"/>
    <m/>
    <s v="HEG"/>
    <x v="25"/>
    <s v="Deutsch"/>
    <s v="DKO"/>
    <s v="NOB"/>
    <s v="D25"/>
    <n v="1"/>
    <m/>
    <n v="1"/>
    <n v="1"/>
    <n v="0"/>
    <m/>
  </r>
  <r>
    <n v="82"/>
    <m/>
    <s v="HEG"/>
    <x v="25"/>
    <s v="Elektrotechnik"/>
    <s v="EES"/>
    <s v="NOS"/>
    <s v="D25"/>
    <n v="1"/>
    <m/>
    <n v="1"/>
    <n v="1"/>
    <n v="0"/>
    <m/>
  </r>
  <r>
    <n v="87"/>
    <m/>
    <s v="HEG"/>
    <x v="26"/>
    <s v="Informationstechnik"/>
    <s v="FBINF"/>
    <s v="BIL"/>
    <s v="CE2"/>
    <n v="2"/>
    <m/>
    <n v="2"/>
    <n v="2"/>
    <n v="0"/>
    <m/>
  </r>
  <r>
    <n v="88"/>
    <m/>
    <s v="HEG"/>
    <x v="26"/>
    <s v="Informationstechnik"/>
    <s v="FBINF"/>
    <s v="BOR"/>
    <s v="CE2"/>
    <n v="2"/>
    <m/>
    <n v="2"/>
    <n v="2"/>
    <n v="0"/>
    <m/>
  </r>
  <r>
    <n v="89"/>
    <m/>
    <s v="HEG"/>
    <x v="26"/>
    <s v="Informationstechnik"/>
    <s v="FBINF"/>
    <s v="BOR"/>
    <s v="CE2"/>
    <n v="2"/>
    <m/>
    <n v="2"/>
    <n v="2"/>
    <n v="0"/>
    <m/>
  </r>
  <r>
    <n v="90"/>
    <m/>
    <s v="HEG"/>
    <x v="26"/>
    <s v="Politik"/>
    <s v="WGP"/>
    <s v="HAN"/>
    <s v="CE2"/>
    <n v="2"/>
    <m/>
    <n v="2"/>
    <n v="2"/>
    <n v="0"/>
    <m/>
  </r>
  <r>
    <n v="91"/>
    <m/>
    <s v="HEG"/>
    <x v="26"/>
    <s v="Politik"/>
    <s v="PKG"/>
    <s v="HAN"/>
    <s v="CE2"/>
    <n v="1"/>
    <m/>
    <n v="1"/>
    <n v="1"/>
    <n v="0"/>
    <m/>
  </r>
  <r>
    <n v="92"/>
    <m/>
    <s v="HEG"/>
    <x v="26"/>
    <s v="Deutsch"/>
    <s v="DKO"/>
    <s v="KRH"/>
    <s v="CE2"/>
    <n v="1"/>
    <m/>
    <n v="1"/>
    <n v="1"/>
    <n v="0"/>
    <m/>
  </r>
  <r>
    <n v="93"/>
    <m/>
    <s v="HEG"/>
    <x v="26"/>
    <s v="Englisch"/>
    <s v="E"/>
    <s v="NOB"/>
    <s v="CE2"/>
    <n v="1"/>
    <m/>
    <n v="1"/>
    <n v="1"/>
    <n v="0"/>
    <m/>
  </r>
  <r>
    <n v="96"/>
    <m/>
    <s v="HEG"/>
    <x v="27"/>
    <s v="Informationstechnik"/>
    <s v="FBINF"/>
    <s v="QUI"/>
    <s v="CE2"/>
    <n v="2"/>
    <m/>
    <n v="2"/>
    <n v="2"/>
    <n v="0"/>
    <m/>
  </r>
  <r>
    <n v="97"/>
    <m/>
    <s v="HEG"/>
    <x v="27"/>
    <s v="Informationstechnik"/>
    <s v="FBINF"/>
    <s v="BOR"/>
    <s v="CE2"/>
    <n v="2"/>
    <m/>
    <n v="2"/>
    <n v="2"/>
    <n v="0"/>
    <m/>
  </r>
  <r>
    <n v="98"/>
    <m/>
    <s v="HEG"/>
    <x v="27"/>
    <s v="Informationstechnik"/>
    <s v="FBINF"/>
    <s v="QUI"/>
    <s v="CE2"/>
    <n v="2"/>
    <m/>
    <n v="2"/>
    <n v="2"/>
    <n v="0"/>
    <m/>
  </r>
  <r>
    <n v="99"/>
    <m/>
    <s v="HEG"/>
    <x v="27"/>
    <s v="Politik"/>
    <s v="WGP"/>
    <s v="SCH"/>
    <s v="CE2"/>
    <n v="2"/>
    <m/>
    <n v="2"/>
    <n v="2"/>
    <n v="0"/>
    <m/>
  </r>
  <r>
    <n v="100"/>
    <m/>
    <s v="HEG"/>
    <x v="27"/>
    <s v="Politik"/>
    <s v="PKG"/>
    <s v="SCH"/>
    <s v="CE2"/>
    <n v="1"/>
    <m/>
    <n v="1"/>
    <n v="1"/>
    <n v="0"/>
    <m/>
  </r>
  <r>
    <n v="101"/>
    <m/>
    <s v="HEG"/>
    <x v="27"/>
    <s v="Englisch"/>
    <s v="E"/>
    <s v="NOB"/>
    <s v="CE2"/>
    <n v="1"/>
    <m/>
    <n v="1"/>
    <n v="1"/>
    <n v="0"/>
    <m/>
  </r>
  <r>
    <n v="102"/>
    <m/>
    <s v="HEG"/>
    <x v="27"/>
    <s v="Deutsch"/>
    <s v="DKO"/>
    <s v="KRH"/>
    <s v="CE2"/>
    <n v="1"/>
    <m/>
    <n v="1"/>
    <n v="1"/>
    <n v="0"/>
    <m/>
  </r>
  <r>
    <n v="105"/>
    <m/>
    <s v="HEG"/>
    <x v="28"/>
    <s v="Sport"/>
    <s v="SPG"/>
    <s v="BEI"/>
    <s v="CE2"/>
    <n v="2"/>
    <m/>
    <n v="2"/>
    <n v="2"/>
    <n v="0"/>
    <m/>
  </r>
  <r>
    <n v="106"/>
    <m/>
    <s v="HEG"/>
    <x v="28"/>
    <s v="Informationstechnik"/>
    <s v="FBINF"/>
    <s v="BOR"/>
    <s v="CE2"/>
    <n v="2"/>
    <m/>
    <n v="2"/>
    <n v="2"/>
    <n v="0"/>
    <m/>
  </r>
  <r>
    <n v="107"/>
    <m/>
    <s v="HEG"/>
    <x v="28"/>
    <s v="Informationstechnik"/>
    <s v="FBINF"/>
    <s v="BOR"/>
    <s v="CE2"/>
    <n v="2"/>
    <m/>
    <n v="2"/>
    <n v="2"/>
    <n v="0"/>
    <m/>
  </r>
  <r>
    <n v="108"/>
    <m/>
    <s v="HEG"/>
    <x v="28"/>
    <s v="Informationstechnik"/>
    <s v="FBINF"/>
    <s v="BOR"/>
    <s v="CE2"/>
    <n v="2"/>
    <m/>
    <n v="2"/>
    <n v="2"/>
    <n v="0"/>
    <m/>
  </r>
  <r>
    <n v="109"/>
    <m/>
    <s v="HEG"/>
    <x v="28"/>
    <s v="Informationstechnik"/>
    <s v="FBINF"/>
    <s v="BOR"/>
    <s v="CE2"/>
    <n v="2"/>
    <m/>
    <n v="2"/>
    <n v="2"/>
    <n v="0"/>
    <m/>
  </r>
  <r>
    <n v="110"/>
    <m/>
    <s v="HEG"/>
    <x v="28"/>
    <s v="Englisch"/>
    <s v="E"/>
    <s v="DEX"/>
    <s v="CE2"/>
    <n v="2"/>
    <m/>
    <n v="2"/>
    <n v="2"/>
    <n v="0"/>
    <m/>
  </r>
  <r>
    <n v="111"/>
    <m/>
    <s v="HEG"/>
    <x v="28"/>
    <s v="Politik"/>
    <s v="WGP"/>
    <s v="HAN"/>
    <s v="CE2"/>
    <n v="2"/>
    <m/>
    <n v="2"/>
    <n v="2"/>
    <n v="0"/>
    <m/>
  </r>
  <r>
    <n v="115"/>
    <m/>
    <s v="HEG"/>
    <x v="29"/>
    <s v="Informationstechnik"/>
    <s v="FBINF"/>
    <s v="BOR"/>
    <s v="CE2"/>
    <n v="2"/>
    <m/>
    <n v="2"/>
    <n v="2"/>
    <n v="0"/>
    <m/>
  </r>
  <r>
    <n v="116"/>
    <m/>
    <s v="HEG"/>
    <x v="29"/>
    <s v="Sport"/>
    <s v="SPG"/>
    <s v="GER"/>
    <s v="CE2"/>
    <n v="2"/>
    <m/>
    <n v="2"/>
    <n v="2"/>
    <n v="0"/>
    <m/>
  </r>
  <r>
    <n v="117"/>
    <m/>
    <s v="HEG"/>
    <x v="29"/>
    <s v="Informationstechnik"/>
    <s v="FBINF"/>
    <s v="HEG"/>
    <m/>
    <n v="4"/>
    <m/>
    <n v="4"/>
    <n v="4"/>
    <n v="0"/>
    <m/>
  </r>
  <r>
    <n v="118"/>
    <m/>
    <s v="HEG"/>
    <x v="29"/>
    <s v="Religion"/>
    <s v="KRE"/>
    <s v="QUI"/>
    <s v="CE2"/>
    <n v="2"/>
    <m/>
    <n v="2"/>
    <n v="2"/>
    <n v="0"/>
    <m/>
  </r>
  <r>
    <n v="119"/>
    <m/>
    <s v="HEG"/>
    <x v="29"/>
    <s v="Informationstechnik"/>
    <s v="FBINF"/>
    <s v="QUI"/>
    <s v="CE2"/>
    <n v="2"/>
    <m/>
    <n v="2"/>
    <n v="2"/>
    <n v="0"/>
    <m/>
  </r>
  <r>
    <n v="120"/>
    <m/>
    <s v="HEG"/>
    <x v="29"/>
    <s v="Politik"/>
    <s v="WGP"/>
    <s v="SCH"/>
    <s v="CE2"/>
    <n v="2"/>
    <m/>
    <n v="2"/>
    <n v="2"/>
    <n v="0"/>
    <m/>
  </r>
  <r>
    <n v="121"/>
    <m/>
    <s v="HEG"/>
    <x v="29"/>
    <s v="Englisch"/>
    <s v="E"/>
    <s v="SET"/>
    <s v="CE2"/>
    <n v="2"/>
    <m/>
    <n v="2"/>
    <n v="2"/>
    <n v="0"/>
    <m/>
  </r>
  <r>
    <n v="124"/>
    <m/>
    <s v="HEG"/>
    <x v="30"/>
    <s v="Informationstechnik"/>
    <s v="FBINF"/>
    <s v="BOR"/>
    <m/>
    <n v="4"/>
    <m/>
    <n v="4"/>
    <n v="4"/>
    <n v="0"/>
    <m/>
  </r>
  <r>
    <n v="125"/>
    <m/>
    <s v="HEG"/>
    <x v="30"/>
    <s v="Politik"/>
    <s v="WGP"/>
    <s v="HAN"/>
    <s v="CE2"/>
    <n v="2"/>
    <m/>
    <n v="2"/>
    <n v="2"/>
    <n v="0"/>
    <m/>
  </r>
  <r>
    <n v="126"/>
    <m/>
    <s v="HEG"/>
    <x v="30"/>
    <s v="Politik"/>
    <s v="PKG"/>
    <s v="HAN"/>
    <s v="CE2"/>
    <n v="1"/>
    <m/>
    <n v="1"/>
    <n v="1"/>
    <n v="0"/>
    <m/>
  </r>
  <r>
    <n v="127"/>
    <m/>
    <s v="HEG"/>
    <x v="30"/>
    <s v="Deutsch"/>
    <s v="DKO"/>
    <s v="KRH"/>
    <s v="CE2"/>
    <n v="1"/>
    <m/>
    <n v="1"/>
    <n v="1"/>
    <n v="0"/>
    <m/>
  </r>
  <r>
    <n v="128"/>
    <m/>
    <s v="HEG"/>
    <x v="30"/>
    <s v="Englisch"/>
    <s v="E"/>
    <s v="SET"/>
    <s v="CE2"/>
    <n v="1"/>
    <m/>
    <n v="1"/>
    <n v="1"/>
    <n v="0"/>
    <m/>
  </r>
  <r>
    <n v="131"/>
    <m/>
    <s v="HEG"/>
    <x v="31"/>
    <s v="Politik"/>
    <s v="WGP"/>
    <s v="SCH"/>
    <s v="CE2"/>
    <n v="2"/>
    <m/>
    <n v="2"/>
    <n v="2"/>
    <n v="0"/>
    <m/>
  </r>
  <r>
    <n v="132"/>
    <m/>
    <s v="HEG"/>
    <x v="31"/>
    <s v="Informationstechnik"/>
    <s v="FBINF"/>
    <s v="HEG"/>
    <s v="CE2"/>
    <n v="4"/>
    <m/>
    <n v="4"/>
    <n v="4"/>
    <n v="0"/>
    <m/>
  </r>
  <r>
    <n v="133"/>
    <m/>
    <s v="HEG"/>
    <x v="31"/>
    <s v="Englisch"/>
    <s v="E"/>
    <s v="SET"/>
    <s v="CE2"/>
    <n v="1"/>
    <m/>
    <n v="1"/>
    <n v="1"/>
    <n v="0"/>
    <m/>
  </r>
  <r>
    <n v="134"/>
    <m/>
    <s v="HEG"/>
    <x v="31"/>
    <s v="Deutsch"/>
    <s v="DKO"/>
    <s v="KRH"/>
    <s v="CE2"/>
    <n v="1"/>
    <m/>
    <n v="1"/>
    <n v="1"/>
    <n v="0"/>
    <m/>
  </r>
  <r>
    <n v="135"/>
    <m/>
    <s v="HEG"/>
    <x v="31"/>
    <s v="Informationstechnik"/>
    <s v="AWE"/>
    <s v="QUI"/>
    <s v="CE2"/>
    <n v="2"/>
    <m/>
    <n v="2"/>
    <n v="2"/>
    <n v="0"/>
    <m/>
  </r>
  <r>
    <n v="136"/>
    <m/>
    <s v="HEG"/>
    <x v="31"/>
    <s v="Politik"/>
    <s v="PKG"/>
    <s v="SCH"/>
    <s v="CE2"/>
    <n v="1"/>
    <m/>
    <n v="1"/>
    <n v="1"/>
    <n v="0"/>
    <m/>
  </r>
  <r>
    <n v="141"/>
    <m/>
    <s v="HEG"/>
    <x v="32"/>
    <s v="Deutsch"/>
    <s v="AO"/>
    <s v="KRH"/>
    <s v="D27"/>
    <n v="1"/>
    <m/>
    <n v="1"/>
    <n v="1"/>
    <n v="0"/>
    <m/>
  </r>
  <r>
    <n v="142"/>
    <m/>
    <s v="HEG"/>
    <x v="32"/>
    <s v="Deutsch"/>
    <s v="DKO"/>
    <s v="KRH"/>
    <s v="D27"/>
    <n v="1"/>
    <m/>
    <n v="1"/>
    <n v="1"/>
    <n v="0"/>
    <m/>
  </r>
  <r>
    <n v="143"/>
    <m/>
    <s v="HEG"/>
    <x v="32"/>
    <s v="Englisch"/>
    <s v="E"/>
    <s v="OPZ"/>
    <s v="D27"/>
    <n v="2"/>
    <m/>
    <n v="2"/>
    <n v="2"/>
    <n v="0"/>
    <m/>
  </r>
  <r>
    <n v="144"/>
    <m/>
    <s v="HEG"/>
    <x v="32"/>
    <s v="Elektrotechnik"/>
    <s v="FBMECH"/>
    <s v="DES"/>
    <s v="D27"/>
    <n v="2"/>
    <m/>
    <n v="2"/>
    <n v="2"/>
    <n v="0"/>
    <m/>
  </r>
  <r>
    <n v="145"/>
    <m/>
    <s v="HEG"/>
    <x v="32"/>
    <s v="Metalltechnik"/>
    <s v="FBMECH"/>
    <s v="DID"/>
    <s v="D27"/>
    <n v="4"/>
    <m/>
    <n v="4"/>
    <n v="4"/>
    <n v="0"/>
    <m/>
  </r>
  <r>
    <n v="146"/>
    <m/>
    <s v="HEG"/>
    <x v="32"/>
    <s v="Automatisierungstechnik"/>
    <s v="FBMECH"/>
    <s v="MOS"/>
    <s v="D27"/>
    <n v="2"/>
    <m/>
    <n v="2"/>
    <n v="2"/>
    <n v="0"/>
    <m/>
  </r>
  <r>
    <n v="148"/>
    <m/>
    <s v="HEG"/>
    <x v="32"/>
    <s v="Sport"/>
    <s v="SPG"/>
    <s v="JAG"/>
    <s v="D27"/>
    <n v="2"/>
    <m/>
    <n v="2"/>
    <n v="2"/>
    <n v="0"/>
    <m/>
  </r>
  <r>
    <n v="151"/>
    <m/>
    <s v="HEG"/>
    <x v="33"/>
    <s v="Arbeitsorganisation"/>
    <s v="AO"/>
    <s v="NOB"/>
    <s v="D27"/>
    <n v="1"/>
    <m/>
    <n v="1"/>
    <n v="1"/>
    <n v="0"/>
    <m/>
  </r>
  <r>
    <n v="152"/>
    <m/>
    <s v="HEG"/>
    <x v="33"/>
    <s v="Deutsch"/>
    <s v="DKO"/>
    <s v="NOB"/>
    <s v="D27"/>
    <n v="1"/>
    <m/>
    <n v="1"/>
    <n v="1"/>
    <n v="0"/>
    <m/>
  </r>
  <r>
    <n v="153"/>
    <m/>
    <s v="HEG"/>
    <x v="33"/>
    <s v="Englisch"/>
    <s v="E"/>
    <s v="DEX"/>
    <s v="D27"/>
    <n v="2"/>
    <m/>
    <n v="2"/>
    <n v="2"/>
    <n v="0"/>
    <m/>
  </r>
  <r>
    <n v="154"/>
    <m/>
    <s v="HEG"/>
    <x v="33"/>
    <s v="Elektrotechnik"/>
    <s v="FBMECH"/>
    <s v="DES"/>
    <s v="D27"/>
    <n v="2"/>
    <m/>
    <n v="2"/>
    <n v="2"/>
    <n v="0"/>
    <m/>
  </r>
  <r>
    <n v="155"/>
    <m/>
    <s v="HEG"/>
    <x v="33"/>
    <s v="Metalltechnik"/>
    <s v="FBMECH"/>
    <s v="DID"/>
    <s v="D27"/>
    <n v="2"/>
    <m/>
    <n v="2"/>
    <n v="2"/>
    <n v="0"/>
    <m/>
  </r>
  <r>
    <n v="156"/>
    <m/>
    <s v="HEG"/>
    <x v="33"/>
    <s v="Automatisierungstechnik"/>
    <s v="FBMECH"/>
    <s v="GRP"/>
    <s v="D27"/>
    <n v="2"/>
    <m/>
    <n v="2"/>
    <n v="2"/>
    <n v="0"/>
    <m/>
  </r>
  <r>
    <n v="157"/>
    <m/>
    <s v="HEG"/>
    <x v="33"/>
    <s v="Metalltechnik"/>
    <s v="FBMECH"/>
    <s v="MOS"/>
    <s v="D27"/>
    <n v="2"/>
    <m/>
    <n v="2"/>
    <n v="2"/>
    <n v="0"/>
    <m/>
  </r>
  <r>
    <n v="158"/>
    <m/>
    <s v="HEG"/>
    <x v="33"/>
    <s v="Religion"/>
    <s v="KRE"/>
    <s v="KRH"/>
    <s v="D27"/>
    <n v="2"/>
    <m/>
    <n v="2"/>
    <n v="2"/>
    <n v="0"/>
    <m/>
  </r>
  <r>
    <n v="159"/>
    <m/>
    <s v="HEG"/>
    <x v="33"/>
    <s v="Politik"/>
    <s v="PKG"/>
    <s v="SCZ"/>
    <s v="D27"/>
    <n v="1"/>
    <m/>
    <n v="1"/>
    <n v="1"/>
    <n v="0"/>
    <m/>
  </r>
  <r>
    <n v="160"/>
    <m/>
    <s v="HEG"/>
    <x v="33"/>
    <s v="Politik"/>
    <s v="WBL"/>
    <s v="SCZ"/>
    <s v="D27"/>
    <n v="1"/>
    <m/>
    <n v="1"/>
    <n v="1"/>
    <n v="0"/>
    <m/>
  </r>
  <r>
    <n v="163"/>
    <m/>
    <s v="HEG"/>
    <x v="34"/>
    <s v="Elektrotechnik"/>
    <s v="FBMECH"/>
    <s v="DES"/>
    <s v="D27"/>
    <n v="2"/>
    <m/>
    <n v="2"/>
    <n v="2"/>
    <n v="0"/>
    <m/>
  </r>
  <r>
    <n v="164"/>
    <m/>
    <s v="HEG"/>
    <x v="34"/>
    <s v="Metalltechnik"/>
    <s v="FBMECH"/>
    <s v="DID"/>
    <m/>
    <n v="2"/>
    <m/>
    <n v="2"/>
    <n v="2"/>
    <n v="0"/>
    <m/>
  </r>
  <r>
    <n v="165"/>
    <m/>
    <s v="HEG"/>
    <x v="34"/>
    <s v="Metalltechnik"/>
    <s v="FBMECH"/>
    <s v="MOS"/>
    <s v="D27"/>
    <n v="2"/>
    <m/>
    <n v="2"/>
    <n v="2"/>
    <n v="0"/>
    <m/>
  </r>
  <r>
    <n v="166"/>
    <m/>
    <s v="HEG"/>
    <x v="34"/>
    <s v="Politik"/>
    <s v="PKG"/>
    <s v="SCZ"/>
    <s v="D27"/>
    <n v="1"/>
    <m/>
    <n v="1"/>
    <n v="1"/>
    <n v="0"/>
    <m/>
  </r>
  <r>
    <n v="167"/>
    <m/>
    <s v="HEG"/>
    <x v="34"/>
    <s v="Politik"/>
    <s v="WBL"/>
    <s v="SCZ"/>
    <s v="D27"/>
    <n v="1"/>
    <m/>
    <n v="1"/>
    <n v="1"/>
    <n v="0"/>
    <m/>
  </r>
  <r>
    <n v="169"/>
    <m/>
    <s v="HEG"/>
    <x v="35"/>
    <s v="Metalltechnik"/>
    <s v="FBMECH"/>
    <s v="DID"/>
    <s v="D24"/>
    <n v="1"/>
    <m/>
    <n v="1"/>
    <n v="1"/>
    <n v="0"/>
    <m/>
  </r>
  <r>
    <n v="170"/>
    <m/>
    <s v="HEG"/>
    <x v="35"/>
    <s v="Metalltechnik"/>
    <s v="FBMECH"/>
    <s v="MOS"/>
    <s v="D24"/>
    <n v="1"/>
    <m/>
    <n v="1"/>
    <n v="1"/>
    <n v="0"/>
    <m/>
  </r>
  <r>
    <n v="171"/>
    <m/>
    <s v="HEG"/>
    <x v="35"/>
    <s v="Metalltechnik"/>
    <s v="FBMECH"/>
    <s v="MOS"/>
    <s v="D24"/>
    <n v="1"/>
    <m/>
    <n v="1"/>
    <n v="1"/>
    <n v="0"/>
    <m/>
  </r>
  <r>
    <n v="172"/>
    <m/>
    <s v="HEG"/>
    <x v="35"/>
    <s v="Politik"/>
    <s v="PKG"/>
    <s v="SCZ"/>
    <s v="D24"/>
    <n v="0.5"/>
    <m/>
    <n v="0.5"/>
    <n v="0.5"/>
    <n v="0"/>
    <m/>
  </r>
  <r>
    <n v="173"/>
    <m/>
    <s v="HEG"/>
    <x v="35"/>
    <s v="Politik"/>
    <s v="WBL"/>
    <s v="SCZ"/>
    <s v="D24"/>
    <n v="0.5"/>
    <m/>
    <n v="0.5"/>
    <n v="0.5"/>
    <n v="0"/>
    <m/>
  </r>
  <r>
    <n v="178"/>
    <m/>
    <s v="HEG"/>
    <x v="36"/>
    <s v="Metalltechnik"/>
    <s v="FBMECH"/>
    <s v="GEH"/>
    <s v="D27"/>
    <n v="0"/>
    <m/>
    <n v="0"/>
    <n v="0"/>
    <n v="0"/>
    <m/>
  </r>
  <r>
    <n v="179"/>
    <m/>
    <s v="HEG"/>
    <x v="36"/>
    <s v="Metalltechnik"/>
    <s v="FBMECH"/>
    <s v="NN1"/>
    <s v="D27"/>
    <n v="0"/>
    <m/>
    <n v="0"/>
    <n v="0"/>
    <n v="0"/>
    <m/>
  </r>
  <r>
    <n v="180"/>
    <m/>
    <s v="HEG"/>
    <x v="36"/>
    <s v="Metalltechnik"/>
    <s v="FBMECH"/>
    <s v="NN2"/>
    <s v="D27"/>
    <n v="0"/>
    <m/>
    <n v="0"/>
    <n v="0"/>
    <n v="0"/>
    <m/>
  </r>
  <r>
    <n v="181"/>
    <m/>
    <s v="HEG"/>
    <x v="36"/>
    <s v="Metalltechnik"/>
    <s v="FBMECH"/>
    <s v="GAT"/>
    <s v="D27"/>
    <n v="0"/>
    <m/>
    <n v="0"/>
    <n v="0"/>
    <n v="0"/>
    <m/>
  </r>
  <r>
    <n v="182"/>
    <m/>
    <s v="HEG"/>
    <x v="36"/>
    <s v="Metalltechnik"/>
    <s v="FBMECH"/>
    <s v="GOL"/>
    <s v="D27"/>
    <n v="0"/>
    <m/>
    <n v="0"/>
    <n v="0"/>
    <n v="0"/>
    <m/>
  </r>
  <r>
    <n v="183"/>
    <m/>
    <s v="HEG"/>
    <x v="36"/>
    <s v="Metalltechnik"/>
    <s v="FBMECH"/>
    <s v="JOK"/>
    <s v="D27"/>
    <n v="0"/>
    <m/>
    <n v="0"/>
    <n v="0"/>
    <n v="0"/>
    <m/>
  </r>
  <r>
    <n v="184"/>
    <m/>
    <s v="HEG"/>
    <x v="36"/>
    <s v="Metalltechnik"/>
    <s v="FBMECH"/>
    <s v="LAH"/>
    <s v="D27"/>
    <n v="0"/>
    <m/>
    <n v="0"/>
    <n v="0"/>
    <n v="0"/>
    <m/>
  </r>
  <r>
    <n v="185"/>
    <m/>
    <s v="HEG"/>
    <x v="36"/>
    <s v="Metalltechnik"/>
    <s v="FBMECH"/>
    <s v="DON"/>
    <s v="D27"/>
    <n v="0"/>
    <m/>
    <n v="0"/>
    <n v="0"/>
    <n v="0"/>
    <m/>
  </r>
  <r>
    <n v="186"/>
    <m/>
    <s v="HEG"/>
    <x v="36"/>
    <s v="Metalltechnik"/>
    <s v="FBMECH"/>
    <s v="NEH"/>
    <s v="D27"/>
    <n v="0"/>
    <m/>
    <n v="0"/>
    <n v="0"/>
    <n v="0"/>
    <m/>
  </r>
  <r>
    <n v="187"/>
    <m/>
    <s v="HEG"/>
    <x v="36"/>
    <s v="Metalltechnik"/>
    <s v="FBMECH"/>
    <s v="KNI"/>
    <s v="D27"/>
    <n v="0"/>
    <m/>
    <n v="0"/>
    <n v="0"/>
    <n v="0"/>
    <m/>
  </r>
  <r>
    <n v="188"/>
    <m/>
    <s v="HEG"/>
    <x v="36"/>
    <s v="Metalltechnik"/>
    <s v="FBMECH"/>
    <s v="PRI"/>
    <s v="D27"/>
    <n v="0"/>
    <m/>
    <n v="0"/>
    <n v="0"/>
    <n v="0"/>
    <m/>
  </r>
  <r>
    <n v="2"/>
    <m/>
    <s v="DGR"/>
    <x v="37"/>
    <s v="Bautechnik"/>
    <s v="FB"/>
    <s v="NEU"/>
    <s v="J13"/>
    <n v="2"/>
    <m/>
    <n v="2"/>
    <n v="2"/>
    <n v="0"/>
    <m/>
  </r>
  <r>
    <n v="3"/>
    <m/>
    <s v="DGR"/>
    <x v="37"/>
    <s v="Bautechnik"/>
    <s v="FB"/>
    <s v="HUK"/>
    <s v="J13"/>
    <n v="3"/>
    <m/>
    <n v="3"/>
    <n v="3"/>
    <n v="0"/>
    <m/>
  </r>
  <r>
    <n v="4"/>
    <m/>
    <s v="DGR"/>
    <x v="37"/>
    <s v="Politik"/>
    <s v="PKG"/>
    <s v="HUK"/>
    <s v="J13"/>
    <n v="1"/>
    <m/>
    <n v="1"/>
    <n v="1"/>
    <n v="0"/>
    <m/>
  </r>
  <r>
    <n v="5"/>
    <m/>
    <s v="DGR"/>
    <x v="37"/>
    <s v="Wirtschaftslehre"/>
    <s v="WBL"/>
    <s v="HUK"/>
    <s v="J13"/>
    <n v="1"/>
    <m/>
    <n v="1"/>
    <n v="1"/>
    <n v="0"/>
    <m/>
  </r>
  <r>
    <n v="6"/>
    <m/>
    <s v="DGR"/>
    <x v="37"/>
    <s v="Bautechnik"/>
    <s v="FB"/>
    <s v="NEU"/>
    <s v="J13"/>
    <n v="3"/>
    <m/>
    <n v="3"/>
    <n v="3"/>
    <n v="0"/>
    <m/>
  </r>
  <r>
    <n v="7"/>
    <m/>
    <s v="DGR"/>
    <x v="37"/>
    <s v="Sport"/>
    <s v="SPG"/>
    <s v="ÜBL"/>
    <m/>
    <n v="2"/>
    <m/>
    <n v="2"/>
    <n v="2"/>
    <n v="0"/>
    <m/>
  </r>
  <r>
    <n v="10"/>
    <m/>
    <s v="DGR"/>
    <x v="38"/>
    <s v="Bautechnik"/>
    <s v="FB"/>
    <s v="HUK"/>
    <s v="J13"/>
    <n v="3"/>
    <m/>
    <n v="3"/>
    <n v="3"/>
    <n v="0"/>
    <m/>
  </r>
  <r>
    <n v="11"/>
    <m/>
    <s v="DGR"/>
    <x v="38"/>
    <s v="Wirtschaftslehre"/>
    <s v="PKG"/>
    <s v="HUK"/>
    <s v="J13"/>
    <n v="1"/>
    <m/>
    <n v="1"/>
    <n v="1"/>
    <n v="0"/>
    <m/>
  </r>
  <r>
    <n v="12"/>
    <m/>
    <s v="DGR"/>
    <x v="38"/>
    <s v="Politik"/>
    <s v="WBL"/>
    <s v="HUK"/>
    <s v="J13"/>
    <n v="1"/>
    <m/>
    <n v="1"/>
    <n v="1"/>
    <n v="0"/>
    <m/>
  </r>
  <r>
    <n v="13"/>
    <m/>
    <s v="DGR"/>
    <x v="38"/>
    <s v="Bautechnik"/>
    <s v="FB"/>
    <s v="NEU"/>
    <s v="J13"/>
    <n v="0"/>
    <m/>
    <n v="0"/>
    <n v="0"/>
    <n v="0"/>
    <m/>
  </r>
  <r>
    <n v="14"/>
    <m/>
    <s v="DGR"/>
    <x v="38"/>
    <s v="Bautechnik"/>
    <s v="FB"/>
    <s v="NEU"/>
    <s v="J13"/>
    <n v="3"/>
    <m/>
    <n v="3"/>
    <n v="3"/>
    <n v="0"/>
    <m/>
  </r>
  <r>
    <n v="15"/>
    <m/>
    <s v="DGR"/>
    <x v="38"/>
    <s v="Sport"/>
    <s v="SPG"/>
    <s v="ÜBL"/>
    <m/>
    <n v="2"/>
    <m/>
    <n v="2"/>
    <n v="2"/>
    <n v="0"/>
    <m/>
  </r>
  <r>
    <n v="16"/>
    <m/>
    <s v="DGR"/>
    <x v="38"/>
    <s v="Deutsch"/>
    <s v="DKO"/>
    <s v="ENG"/>
    <s v="J13"/>
    <n v="2"/>
    <m/>
    <n v="2"/>
    <n v="2"/>
    <n v="0"/>
    <m/>
  </r>
  <r>
    <n v="18"/>
    <m/>
    <s v="DGR"/>
    <x v="39"/>
    <s v="Deutsch"/>
    <s v="DKO"/>
    <s v="DGR"/>
    <s v="J08"/>
    <n v="3"/>
    <m/>
    <n v="3"/>
    <n v="3"/>
    <n v="0"/>
    <m/>
  </r>
  <r>
    <n v="19"/>
    <m/>
    <s v="DGR"/>
    <x v="39"/>
    <s v="Berufsorientierung"/>
    <s v="BOR"/>
    <s v="DGR"/>
    <s v="J10"/>
    <n v="2"/>
    <m/>
    <n v="2"/>
    <n v="2"/>
    <n v="0"/>
    <m/>
  </r>
  <r>
    <n v="20"/>
    <m/>
    <s v="DGR"/>
    <x v="39"/>
    <s v="Wirtschaftslehre"/>
    <s v="WBL"/>
    <s v="KUC"/>
    <s v="J10"/>
    <n v="2"/>
    <m/>
    <n v="2"/>
    <n v="2"/>
    <n v="0"/>
    <m/>
  </r>
  <r>
    <n v="21"/>
    <m/>
    <s v="DGR"/>
    <x v="39"/>
    <s v="Praxis Elektrotechnik"/>
    <s v="FP"/>
    <s v="ERD"/>
    <s v="EW"/>
    <n v="6"/>
    <m/>
    <n v="6"/>
    <n v="6"/>
    <n v="0"/>
    <m/>
  </r>
  <r>
    <n v="22"/>
    <m/>
    <s v="DGR"/>
    <x v="39"/>
    <s v="Praxis Elektrotechnik"/>
    <s v="FP"/>
    <s v="ERD"/>
    <s v="EW"/>
    <n v="2"/>
    <m/>
    <n v="2"/>
    <n v="2"/>
    <n v="0"/>
    <m/>
  </r>
  <r>
    <n v="23"/>
    <m/>
    <s v="DGR"/>
    <x v="39"/>
    <s v="Theorie Elektrotechnik"/>
    <s v="THE"/>
    <s v="NOS"/>
    <s v="J08"/>
    <n v="2"/>
    <m/>
    <n v="2"/>
    <n v="2"/>
    <n v="0"/>
    <m/>
  </r>
  <r>
    <n v="24"/>
    <m/>
    <s v="DGR"/>
    <x v="39"/>
    <s v="Praxis Metalltechnik"/>
    <s v="FP"/>
    <s v="HGN"/>
    <s v="MW"/>
    <n v="2"/>
    <m/>
    <n v="2"/>
    <n v="2"/>
    <n v="0"/>
    <m/>
  </r>
  <r>
    <n v="25"/>
    <m/>
    <s v="DGR"/>
    <x v="39"/>
    <s v="Praxis Metalltechnik"/>
    <s v="FP"/>
    <s v="HGN"/>
    <s v="MW"/>
    <n v="7"/>
    <m/>
    <n v="7"/>
    <n v="7"/>
    <n v="0"/>
    <m/>
  </r>
  <r>
    <n v="26"/>
    <m/>
    <s v="DGR"/>
    <x v="39"/>
    <s v="Politik"/>
    <s v="PKG"/>
    <s v="SCH"/>
    <s v="J11"/>
    <n v="2"/>
    <m/>
    <n v="2"/>
    <n v="2"/>
    <n v="0"/>
    <m/>
  </r>
  <r>
    <n v="27"/>
    <m/>
    <s v="DGR"/>
    <x v="39"/>
    <s v="Mathematik"/>
    <s v="M"/>
    <s v="LEH"/>
    <s v="J08"/>
    <n v="2"/>
    <m/>
    <n v="2"/>
    <n v="2"/>
    <n v="0"/>
    <m/>
  </r>
  <r>
    <n v="28"/>
    <m/>
    <s v="DGR"/>
    <x v="39"/>
    <s v="Englisch"/>
    <s v="E"/>
    <s v="HOR"/>
    <s v="J08"/>
    <n v="3"/>
    <m/>
    <n v="3"/>
    <n v="3"/>
    <n v="0"/>
    <m/>
  </r>
  <r>
    <n v="29"/>
    <m/>
    <s v="DGR"/>
    <x v="39"/>
    <s v="Sport"/>
    <s v="SPG"/>
    <s v="ÜBL"/>
    <m/>
    <n v="2"/>
    <m/>
    <n v="2"/>
    <n v="2"/>
    <n v="0"/>
    <m/>
  </r>
  <r>
    <n v="32"/>
    <m/>
    <s v="DGR"/>
    <x v="40"/>
    <s v="Politik"/>
    <s v="PKG"/>
    <s v="DGR"/>
    <s v="J11"/>
    <n v="2"/>
    <m/>
    <n v="2"/>
    <n v="2"/>
    <n v="0"/>
    <m/>
  </r>
  <r>
    <n v="33"/>
    <m/>
    <s v="DGR"/>
    <x v="40"/>
    <s v="Mathematik"/>
    <s v="M"/>
    <s v="LEH"/>
    <s v="J16"/>
    <n v="2"/>
    <m/>
    <n v="2"/>
    <n v="2"/>
    <n v="0"/>
    <m/>
  </r>
  <r>
    <n v="35"/>
    <m/>
    <s v="DGR"/>
    <x v="40"/>
    <s v="Wirtschaftslehre"/>
    <s v="WBL"/>
    <s v="SCH"/>
    <s v="J11"/>
    <n v="2"/>
    <m/>
    <n v="2"/>
    <n v="2"/>
    <n v="0"/>
    <m/>
  </r>
  <r>
    <n v="36"/>
    <m/>
    <s v="DGR"/>
    <x v="40"/>
    <s v="Naturwissenschaft"/>
    <s v="NW"/>
    <s v="LEH"/>
    <s v="J11"/>
    <n v="2"/>
    <m/>
    <n v="2"/>
    <n v="2"/>
    <n v="0"/>
    <m/>
  </r>
  <r>
    <n v="37"/>
    <m/>
    <s v="DGR"/>
    <x v="40"/>
    <s v="Mathematik"/>
    <s v="M"/>
    <s v="LEH"/>
    <s v="J11"/>
    <n v="2"/>
    <m/>
    <n v="2"/>
    <n v="2"/>
    <n v="0"/>
    <m/>
  </r>
  <r>
    <n v="38"/>
    <m/>
    <s v="DGR"/>
    <x v="40"/>
    <s v="Englisch"/>
    <s v="E"/>
    <s v="HOR"/>
    <s v="J11"/>
    <n v="2"/>
    <m/>
    <n v="2"/>
    <n v="2"/>
    <n v="0"/>
    <m/>
  </r>
  <r>
    <n v="39"/>
    <m/>
    <s v="DGR"/>
    <x v="40"/>
    <s v="Praxis Textiltechnik"/>
    <s v="FP"/>
    <s v="PEU"/>
    <s v="TW"/>
    <n v="14"/>
    <m/>
    <n v="14"/>
    <n v="14"/>
    <n v="0"/>
    <m/>
  </r>
  <r>
    <n v="40"/>
    <m/>
    <s v="DGR"/>
    <x v="40"/>
    <s v="Textiltechnik"/>
    <s v="TE"/>
    <s v="HNN"/>
    <s v="J11"/>
    <n v="1"/>
    <m/>
    <n v="1"/>
    <n v="1"/>
    <n v="0"/>
    <m/>
  </r>
  <r>
    <n v="41"/>
    <m/>
    <s v="DGR"/>
    <x v="40"/>
    <s v="Sport"/>
    <s v="SPG"/>
    <s v="ÜBL"/>
    <m/>
    <n v="2"/>
    <m/>
    <n v="2"/>
    <n v="2"/>
    <n v="0"/>
    <m/>
  </r>
  <r>
    <n v="45"/>
    <m/>
    <s v="DGR"/>
    <x v="41"/>
    <s v="Mathematik"/>
    <s v="M"/>
    <s v="BOE"/>
    <s v="J08"/>
    <n v="2"/>
    <m/>
    <n v="2"/>
    <n v="2"/>
    <n v="0"/>
    <m/>
  </r>
  <r>
    <n v="46"/>
    <m/>
    <s v="DGR"/>
    <x v="41"/>
    <s v="Naturwissenschaft"/>
    <s v="NW"/>
    <s v="DGR"/>
    <s v="J08"/>
    <n v="2"/>
    <m/>
    <n v="2"/>
    <n v="2"/>
    <n v="0"/>
    <m/>
  </r>
  <r>
    <n v="47"/>
    <m/>
    <s v="DGR"/>
    <x v="41"/>
    <s v="Bautechnik"/>
    <s v="TE"/>
    <s v="ENG"/>
    <s v="J08"/>
    <n v="1"/>
    <m/>
    <n v="1"/>
    <n v="1"/>
    <n v="0"/>
    <m/>
  </r>
  <r>
    <n v="48"/>
    <m/>
    <s v="DGR"/>
    <x v="41"/>
    <s v="Bautechnik"/>
    <s v="TZ"/>
    <s v="ENG"/>
    <s v="J08"/>
    <n v="1"/>
    <m/>
    <n v="1"/>
    <n v="1"/>
    <n v="0"/>
    <m/>
  </r>
  <r>
    <n v="49"/>
    <m/>
    <s v="DGR"/>
    <x v="41"/>
    <s v="Deutsch"/>
    <s v="DKO"/>
    <s v="HNN"/>
    <s v="J08"/>
    <n v="2"/>
    <m/>
    <n v="2"/>
    <n v="2"/>
    <n v="0"/>
    <m/>
  </r>
  <r>
    <n v="50"/>
    <m/>
    <s v="DGR"/>
    <x v="41"/>
    <s v="Politik"/>
    <s v="PKG"/>
    <s v="SCH"/>
    <s v="J08"/>
    <n v="1"/>
    <m/>
    <n v="1"/>
    <n v="1"/>
    <n v="0"/>
    <m/>
  </r>
  <r>
    <n v="51"/>
    <m/>
    <s v="DGR"/>
    <x v="41"/>
    <s v="Wirtschaftslehre"/>
    <s v="WBL"/>
    <s v="SCH"/>
    <s v="J08"/>
    <n v="2"/>
    <m/>
    <n v="2"/>
    <n v="2"/>
    <n v="0"/>
    <m/>
  </r>
  <r>
    <n v="52"/>
    <m/>
    <s v="DGR"/>
    <x v="41"/>
    <s v="Praxis Gestaltung"/>
    <s v="FP"/>
    <s v="KAL"/>
    <s v="GW"/>
    <n v="17"/>
    <m/>
    <n v="17"/>
    <n v="17"/>
    <n v="0"/>
    <m/>
  </r>
  <r>
    <n v="53"/>
    <m/>
    <s v="DGR"/>
    <x v="41"/>
    <s v="Englisch"/>
    <s v="E"/>
    <s v="HOR"/>
    <s v="J11"/>
    <n v="2"/>
    <m/>
    <n v="2"/>
    <n v="2"/>
    <n v="0"/>
    <m/>
  </r>
  <r>
    <n v="54"/>
    <m/>
    <s v="DGR"/>
    <x v="41"/>
    <s v="Sport"/>
    <s v="SPG"/>
    <s v="ÜBL"/>
    <m/>
    <n v="2"/>
    <m/>
    <n v="2"/>
    <n v="2"/>
    <n v="0"/>
    <m/>
  </r>
  <r>
    <n v="55"/>
    <m/>
    <s v="DGR"/>
    <x v="41"/>
    <s v="MPT"/>
    <s v="MPT"/>
    <s v="DGR"/>
    <s v="GW"/>
    <n v="2"/>
    <m/>
    <n v="2"/>
    <n v="2"/>
    <n v="0"/>
    <m/>
  </r>
  <r>
    <n v="57"/>
    <m/>
    <s v="DGR"/>
    <x v="42"/>
    <s v="Bautechnik"/>
    <s v="FB"/>
    <s v="BOE"/>
    <s v="W1"/>
    <n v="3"/>
    <m/>
    <n v="3"/>
    <n v="3"/>
    <n v="0"/>
    <m/>
  </r>
  <r>
    <n v="58"/>
    <m/>
    <s v="DGR"/>
    <x v="42"/>
    <s v="Bautechnik"/>
    <s v="FB"/>
    <s v="ENG"/>
    <s v="W1"/>
    <n v="3"/>
    <m/>
    <n v="3"/>
    <n v="3"/>
    <n v="0"/>
    <m/>
  </r>
  <r>
    <n v="59"/>
    <m/>
    <s v="DGR"/>
    <x v="42"/>
    <s v="Bautechnik"/>
    <s v="FB"/>
    <s v="NEU"/>
    <s v="W1"/>
    <n v="2"/>
    <m/>
    <n v="2"/>
    <n v="2"/>
    <n v="0"/>
    <m/>
  </r>
  <r>
    <n v="60"/>
    <m/>
    <s v="DGR"/>
    <x v="42"/>
    <s v="Politik"/>
    <s v="PKG"/>
    <s v="NEU"/>
    <s v="W1"/>
    <n v="1"/>
    <m/>
    <n v="1"/>
    <n v="1"/>
    <n v="0"/>
    <m/>
  </r>
  <r>
    <n v="61"/>
    <m/>
    <s v="DGR"/>
    <x v="42"/>
    <s v="Wirtschaftslehre"/>
    <s v="WBL"/>
    <s v="NEU"/>
    <s v="W1"/>
    <n v="1"/>
    <m/>
    <n v="1"/>
    <n v="1"/>
    <n v="0"/>
    <m/>
  </r>
  <r>
    <n v="62"/>
    <m/>
    <s v="DGR"/>
    <x v="42"/>
    <s v="Sport"/>
    <s v="SPG"/>
    <s v="ÜBL"/>
    <m/>
    <n v="2"/>
    <m/>
    <n v="2"/>
    <n v="2"/>
    <n v="0"/>
    <m/>
  </r>
  <r>
    <n v="63"/>
    <m/>
    <s v="DGR"/>
    <x v="42"/>
    <s v="Farbtechnik"/>
    <s v="FB"/>
    <s v="NEU"/>
    <s v="W1"/>
    <n v="2"/>
    <m/>
    <n v="2"/>
    <n v="2"/>
    <n v="0"/>
    <m/>
  </r>
  <r>
    <n v="66"/>
    <m/>
    <s v="DGR"/>
    <x v="43"/>
    <s v="Praxis Elektrotechnik"/>
    <s v="FP"/>
    <s v="ERD"/>
    <s v="EW"/>
    <n v="10"/>
    <m/>
    <n v="10"/>
    <n v="10"/>
    <n v="0"/>
    <m/>
  </r>
  <r>
    <n v="67"/>
    <m/>
    <s v="DGR"/>
    <x v="43"/>
    <s v="Theorie Elektrotechnik"/>
    <s v="THE"/>
    <s v="NOS"/>
    <s v="J15"/>
    <n v="3"/>
    <m/>
    <n v="3"/>
    <n v="3"/>
    <n v="0"/>
    <m/>
  </r>
  <r>
    <n v="68"/>
    <m/>
    <s v="DGR"/>
    <x v="43"/>
    <s v="Praxis Metalltechnik"/>
    <s v="FP"/>
    <s v="HGN"/>
    <s v="MW"/>
    <n v="5"/>
    <m/>
    <n v="5"/>
    <n v="5"/>
    <n v="0"/>
    <m/>
  </r>
  <r>
    <n v="69"/>
    <m/>
    <s v="DGR"/>
    <x v="43"/>
    <s v="Praxis Metalltechnik"/>
    <s v="FP"/>
    <s v="HGN"/>
    <s v="MW"/>
    <n v="3"/>
    <m/>
    <n v="3"/>
    <n v="3"/>
    <n v="0"/>
    <m/>
  </r>
  <r>
    <n v="70"/>
    <m/>
    <s v="DGR"/>
    <x v="43"/>
    <s v="Mathematik"/>
    <s v="M"/>
    <s v="LEH"/>
    <s v="J11"/>
    <n v="2"/>
    <m/>
    <n v="2"/>
    <n v="2"/>
    <n v="0"/>
    <m/>
  </r>
  <r>
    <n v="71"/>
    <m/>
    <s v="DGR"/>
    <x v="43"/>
    <s v="Naturwissenschaft"/>
    <s v="NW"/>
    <s v="LEH"/>
    <s v="J15"/>
    <n v="1"/>
    <m/>
    <n v="1"/>
    <n v="1"/>
    <n v="0"/>
    <m/>
  </r>
  <r>
    <n v="72"/>
    <m/>
    <s v="DGR"/>
    <x v="43"/>
    <s v="Politik"/>
    <s v="PKG"/>
    <s v="LEH"/>
    <s v="J11"/>
    <n v="1"/>
    <m/>
    <n v="1"/>
    <n v="1"/>
    <n v="0"/>
    <m/>
  </r>
  <r>
    <n v="73"/>
    <m/>
    <s v="DGR"/>
    <x v="43"/>
    <s v="Deutsch"/>
    <s v="DKO"/>
    <s v="DGR"/>
    <s v="J11"/>
    <n v="1"/>
    <m/>
    <n v="1"/>
    <n v="1"/>
    <n v="0"/>
    <m/>
  </r>
  <r>
    <n v="74"/>
    <m/>
    <s v="DGR"/>
    <x v="43"/>
    <s v="Wirtschaftslehre"/>
    <s v="WBL"/>
    <s v="DGR"/>
    <s v="J11"/>
    <n v="1"/>
    <m/>
    <n v="1"/>
    <n v="1"/>
    <n v="0"/>
    <m/>
  </r>
  <r>
    <n v="75"/>
    <m/>
    <s v="DGR"/>
    <x v="43"/>
    <s v="Sport"/>
    <s v="SPG"/>
    <s v="ÜBL"/>
    <m/>
    <n v="2"/>
    <m/>
    <n v="2"/>
    <n v="2"/>
    <n v="0"/>
    <m/>
  </r>
  <r>
    <n v="79"/>
    <m/>
    <s v="DGR"/>
    <x v="44"/>
    <s v="Naturwissenschaft"/>
    <s v="NW"/>
    <s v="DGR"/>
    <s v="J08"/>
    <n v="2"/>
    <m/>
    <n v="2"/>
    <n v="2"/>
    <n v="0"/>
    <m/>
  </r>
  <r>
    <n v="80"/>
    <m/>
    <s v="DGR"/>
    <x v="44"/>
    <s v="Praxis Metalltechnik"/>
    <s v="FP"/>
    <s v="HGN"/>
    <s v="MW"/>
    <n v="5"/>
    <m/>
    <n v="5"/>
    <n v="5"/>
    <n v="0"/>
    <m/>
  </r>
  <r>
    <n v="81"/>
    <m/>
    <s v="DGR"/>
    <x v="44"/>
    <s v="Politik"/>
    <s v="PKG"/>
    <s v="KUC"/>
    <s v="J08"/>
    <n v="1"/>
    <m/>
    <n v="1"/>
    <n v="1"/>
    <n v="0"/>
    <m/>
  </r>
  <r>
    <n v="82"/>
    <m/>
    <s v="DGR"/>
    <x v="44"/>
    <s v="Wirtschaftslehre"/>
    <s v="WBL"/>
    <s v="KUC"/>
    <s v="J08"/>
    <n v="2"/>
    <m/>
    <n v="2"/>
    <n v="2"/>
    <n v="0"/>
    <m/>
  </r>
  <r>
    <n v="83"/>
    <m/>
    <s v="DGR"/>
    <x v="44"/>
    <s v="Theorie Gestaltung"/>
    <s v="TE"/>
    <s v="HUK"/>
    <s v="J13"/>
    <n v="1"/>
    <m/>
    <n v="1"/>
    <n v="1"/>
    <n v="0"/>
    <m/>
  </r>
  <r>
    <n v="84"/>
    <m/>
    <s v="DGR"/>
    <x v="44"/>
    <s v="Praxis Gestaltung"/>
    <s v="FP"/>
    <s v="KAL"/>
    <s v="GW"/>
    <n v="10"/>
    <m/>
    <n v="10"/>
    <n v="10"/>
    <n v="0"/>
    <m/>
  </r>
  <r>
    <n v="85"/>
    <m/>
    <s v="DGR"/>
    <x v="44"/>
    <s v="Mathematik"/>
    <s v="M"/>
    <s v="HUK"/>
    <s v="J13"/>
    <n v="1"/>
    <m/>
    <n v="1"/>
    <n v="1"/>
    <n v="0"/>
    <m/>
  </r>
  <r>
    <n v="86"/>
    <m/>
    <s v="DGR"/>
    <x v="44"/>
    <s v="Sport"/>
    <s v="SPG"/>
    <s v="ÜBL"/>
    <m/>
    <n v="2"/>
    <m/>
    <n v="2"/>
    <n v="2"/>
    <n v="0"/>
    <m/>
  </r>
  <r>
    <n v="90"/>
    <m/>
    <s v="DGR"/>
    <x v="45"/>
    <s v="Praxis Elektrotechnik"/>
    <s v="FP"/>
    <s v="ERD"/>
    <s v="EW"/>
    <n v="2"/>
    <m/>
    <n v="2"/>
    <n v="2"/>
    <n v="0"/>
    <m/>
  </r>
  <r>
    <n v="91"/>
    <m/>
    <s v="DGR"/>
    <x v="45"/>
    <s v="Theorie Textiltechnik"/>
    <s v="THE"/>
    <s v="HNN"/>
    <s v="J08"/>
    <n v="2"/>
    <m/>
    <n v="2"/>
    <n v="2"/>
    <n v="0"/>
    <m/>
  </r>
  <r>
    <n v="92"/>
    <m/>
    <s v="DGR"/>
    <x v="45"/>
    <s v="Deutsch"/>
    <s v="DKO"/>
    <s v="DGR"/>
    <s v="J11"/>
    <n v="2"/>
    <m/>
    <n v="2"/>
    <n v="2"/>
    <n v="0"/>
    <m/>
  </r>
  <r>
    <n v="93"/>
    <m/>
    <s v="DGR"/>
    <x v="45"/>
    <s v="Wirtschaftslehre"/>
    <s v="WBL"/>
    <s v="DGR"/>
    <s v="J11"/>
    <n v="1"/>
    <m/>
    <n v="1"/>
    <n v="1"/>
    <n v="0"/>
    <m/>
  </r>
  <r>
    <n v="95"/>
    <m/>
    <s v="DGR"/>
    <x v="45"/>
    <s v="Mathematik"/>
    <s v="M"/>
    <s v="LEH"/>
    <s v="J11"/>
    <n v="2"/>
    <m/>
    <n v="2"/>
    <n v="2"/>
    <n v="0"/>
    <m/>
  </r>
  <r>
    <n v="96"/>
    <m/>
    <s v="DGR"/>
    <x v="45"/>
    <s v="Politik"/>
    <s v="PKG"/>
    <s v="LEH"/>
    <s v="J11"/>
    <n v="2"/>
    <m/>
    <n v="2"/>
    <n v="2"/>
    <n v="0"/>
    <m/>
  </r>
  <r>
    <n v="97"/>
    <m/>
    <s v="DGR"/>
    <x v="45"/>
    <s v="Naturwissenschaft"/>
    <s v="NW"/>
    <s v="LEH"/>
    <s v="J11"/>
    <n v="2"/>
    <m/>
    <n v="2"/>
    <n v="2"/>
    <n v="0"/>
    <m/>
  </r>
  <r>
    <n v="98"/>
    <m/>
    <s v="DGR"/>
    <x v="45"/>
    <s v="Praxis Textiltechni"/>
    <s v="FP"/>
    <s v="PEU"/>
    <s v="TW"/>
    <n v="12"/>
    <m/>
    <n v="12"/>
    <n v="12"/>
    <n v="0"/>
    <m/>
  </r>
  <r>
    <n v="99"/>
    <m/>
    <s v="DGR"/>
    <x v="45"/>
    <s v="Sport"/>
    <s v="SPG"/>
    <s v="ÜBL"/>
    <m/>
    <n v="2"/>
    <m/>
    <n v="2"/>
    <n v="2"/>
    <n v="0"/>
    <m/>
  </r>
  <r>
    <n v="102"/>
    <m/>
    <s v="DGR"/>
    <x v="46"/>
    <s v="Politik"/>
    <s v="PKG"/>
    <s v="WEP"/>
    <s v="J15"/>
    <n v="1"/>
    <m/>
    <n v="1"/>
    <n v="1"/>
    <n v="0"/>
    <m/>
  </r>
  <r>
    <n v="103"/>
    <m/>
    <s v="DGR"/>
    <x v="46"/>
    <s v="Metalltechnik"/>
    <s v="FB"/>
    <s v="WEP"/>
    <s v="J15"/>
    <n v="4"/>
    <m/>
    <n v="4"/>
    <n v="4"/>
    <n v="0"/>
    <m/>
  </r>
  <r>
    <n v="104"/>
    <m/>
    <s v="DGR"/>
    <x v="46"/>
    <s v="Metalltechnik"/>
    <s v="FB"/>
    <s v="JOE"/>
    <s v="J15"/>
    <n v="5"/>
    <m/>
    <n v="5"/>
    <n v="5"/>
    <n v="0"/>
    <m/>
  </r>
  <r>
    <n v="105"/>
    <m/>
    <s v="DGR"/>
    <x v="46"/>
    <s v="Wirtschaftslehre"/>
    <s v="WBL"/>
    <s v="DGR"/>
    <s v="J08"/>
    <n v="1"/>
    <m/>
    <n v="1"/>
    <n v="1"/>
    <n v="0"/>
    <m/>
  </r>
  <r>
    <n v="106"/>
    <m/>
    <s v="DGR"/>
    <x v="46"/>
    <s v="Deutsch"/>
    <s v="DKO"/>
    <s v="DGR"/>
    <s v="J08"/>
    <n v="1"/>
    <m/>
    <n v="1"/>
    <n v="1"/>
    <n v="0"/>
    <m/>
  </r>
  <r>
    <n v="107"/>
    <m/>
    <s v="DGR"/>
    <x v="46"/>
    <s v="Sport"/>
    <s v="SPG"/>
    <s v="ÜBL"/>
    <m/>
    <n v="2"/>
    <m/>
    <n v="2"/>
    <n v="2"/>
    <n v="0"/>
    <m/>
  </r>
  <r>
    <n v="110"/>
    <m/>
    <s v="DGR"/>
    <x v="47"/>
    <s v="Metalltechnik"/>
    <s v="FB"/>
    <s v="WEP"/>
    <s v="J15"/>
    <n v="5"/>
    <m/>
    <n v="5"/>
    <n v="5"/>
    <n v="0"/>
    <m/>
  </r>
  <r>
    <n v="111"/>
    <m/>
    <s v="DGR"/>
    <x v="47"/>
    <s v="Metalltechnik"/>
    <s v="FB"/>
    <s v="JOE"/>
    <s v="J15"/>
    <n v="5"/>
    <m/>
    <n v="5"/>
    <n v="5"/>
    <n v="0"/>
    <m/>
  </r>
  <r>
    <n v="112"/>
    <m/>
    <s v="DGR"/>
    <x v="47"/>
    <s v="Sport"/>
    <s v="SPG"/>
    <s v="ÜBL"/>
    <m/>
    <n v="2"/>
    <m/>
    <n v="2"/>
    <n v="2"/>
    <n v="0"/>
    <m/>
  </r>
  <r>
    <n v="5"/>
    <m/>
    <s v="KOH"/>
    <x v="48"/>
    <s v="Deutsch"/>
    <s v="DKO"/>
    <s v="KOH"/>
    <s v="AE5"/>
    <n v="2"/>
    <m/>
    <n v="2"/>
    <n v="2"/>
    <n v="0"/>
    <m/>
  </r>
  <r>
    <n v="6"/>
    <m/>
    <s v="KOH"/>
    <x v="48"/>
    <s v="Deutsch"/>
    <s v="MPT"/>
    <s v="GER"/>
    <s v="AE5"/>
    <n v="0"/>
    <m/>
    <n v="0"/>
    <n v="0"/>
    <n v="0"/>
    <m/>
  </r>
  <r>
    <n v="7"/>
    <m/>
    <s v="KOH"/>
    <x v="48"/>
    <s v="Mathematik"/>
    <s v="M"/>
    <s v="KOH"/>
    <s v="AE5"/>
    <n v="2"/>
    <m/>
    <n v="2"/>
    <n v="2"/>
    <n v="0"/>
    <m/>
  </r>
  <r>
    <n v="8"/>
    <m/>
    <s v="KOH"/>
    <x v="48"/>
    <s v="Politik"/>
    <s v="PKG"/>
    <s v="FRE"/>
    <s v="C10"/>
    <n v="1"/>
    <m/>
    <n v="1"/>
    <n v="1"/>
    <n v="0"/>
    <m/>
  </r>
  <r>
    <n v="9"/>
    <m/>
    <s v="KOH"/>
    <x v="48"/>
    <s v="WBL"/>
    <s v="WBL"/>
    <s v="FRE"/>
    <s v="C10"/>
    <n v="1"/>
    <m/>
    <n v="1"/>
    <n v="1"/>
    <n v="0"/>
    <m/>
  </r>
  <r>
    <n v="10"/>
    <m/>
    <s v="KOH"/>
    <x v="48"/>
    <s v="Sport"/>
    <s v="SPG"/>
    <s v="WEP"/>
    <s v="FE2"/>
    <n v="1"/>
    <m/>
    <n v="1"/>
    <n v="1"/>
    <n v="0"/>
    <m/>
  </r>
  <r>
    <n v="11"/>
    <m/>
    <s v="KOH"/>
    <x v="48"/>
    <s v="Naturwissenschaft"/>
    <s v="NW"/>
    <s v="SFB"/>
    <s v="D12"/>
    <n v="1"/>
    <m/>
    <n v="1"/>
    <n v="1"/>
    <n v="0"/>
    <m/>
  </r>
  <r>
    <n v="12"/>
    <m/>
    <s v="KOH"/>
    <x v="48"/>
    <s v="Englisch"/>
    <s v="E"/>
    <s v="MOE"/>
    <s v="D12"/>
    <n v="1"/>
    <m/>
    <n v="1"/>
    <n v="1"/>
    <n v="0"/>
    <m/>
  </r>
  <r>
    <n v="13"/>
    <m/>
    <s v="KOH"/>
    <x v="48"/>
    <s v="Religion"/>
    <s v="REL"/>
    <s v="WIT"/>
    <s v="D12"/>
    <n v="1"/>
    <m/>
    <n v="1"/>
    <n v="1"/>
    <n v="0"/>
    <m/>
  </r>
  <r>
    <n v="14"/>
    <m/>
    <s v="KOH"/>
    <x v="48"/>
    <s v="Praxis Elektrotechnik"/>
    <s v="FP-EL"/>
    <s v="JAN"/>
    <s v="D20"/>
    <n v="2"/>
    <n v="2"/>
    <n v="2"/>
    <n v="1"/>
    <n v="0"/>
    <n v="2"/>
  </r>
  <r>
    <n v="15"/>
    <m/>
    <s v="KOH"/>
    <x v="48"/>
    <s v="Praxis Metalltechnik"/>
    <s v="MPT"/>
    <s v="FEL"/>
    <s v="EK1"/>
    <n v="2"/>
    <n v="2"/>
    <n v="2"/>
    <n v="1"/>
    <n v="0"/>
    <n v="2"/>
  </r>
  <r>
    <n v="17"/>
    <m/>
    <s v="KOH"/>
    <x v="49"/>
    <s v="Deutsch"/>
    <s v="DKO"/>
    <s v="KOH"/>
    <s v="DK4"/>
    <n v="2"/>
    <n v="2"/>
    <n v="2"/>
    <n v="1"/>
    <n v="0"/>
    <n v="2"/>
  </r>
  <r>
    <n v="18"/>
    <m/>
    <s v="KOH"/>
    <x v="49"/>
    <s v="Deutsch"/>
    <s v="MPT"/>
    <s v="GER"/>
    <s v="D13"/>
    <n v="2"/>
    <n v="2"/>
    <n v="2"/>
    <n v="1"/>
    <n v="0"/>
    <n v="2"/>
  </r>
  <r>
    <n v="19"/>
    <m/>
    <s v="KOH"/>
    <x v="49"/>
    <s v="Mathematik"/>
    <s v="M"/>
    <s v="LEH"/>
    <s v="D13"/>
    <n v="2"/>
    <m/>
    <n v="2"/>
    <n v="2"/>
    <n v="0"/>
    <m/>
  </r>
  <r>
    <n v="20"/>
    <m/>
    <s v="KOH"/>
    <x v="49"/>
    <s v="Politik"/>
    <s v="PKG"/>
    <s v="FRE"/>
    <s v="DK5"/>
    <n v="1"/>
    <m/>
    <n v="1"/>
    <n v="1"/>
    <n v="0"/>
    <m/>
  </r>
  <r>
    <n v="21"/>
    <m/>
    <s v="KOH"/>
    <x v="49"/>
    <s v="WBL"/>
    <s v="WBL"/>
    <s v="FRE"/>
    <s v="C10"/>
    <n v="1"/>
    <m/>
    <n v="1"/>
    <n v="1"/>
    <n v="0"/>
    <m/>
  </r>
  <r>
    <n v="22"/>
    <m/>
    <s v="KOH"/>
    <x v="49"/>
    <s v="Sport"/>
    <s v="SPG"/>
    <s v="WEP"/>
    <s v="FE2"/>
    <n v="1"/>
    <m/>
    <n v="1"/>
    <n v="1"/>
    <n v="0"/>
    <m/>
  </r>
  <r>
    <n v="23"/>
    <m/>
    <s v="KOH"/>
    <x v="49"/>
    <s v="Naturwissenschaft"/>
    <s v="NW"/>
    <s v="SFB"/>
    <s v="DK5"/>
    <n v="1"/>
    <m/>
    <n v="1"/>
    <n v="1"/>
    <n v="0"/>
    <m/>
  </r>
  <r>
    <n v="24"/>
    <m/>
    <s v="KOH"/>
    <x v="49"/>
    <s v="Englisch"/>
    <s v="E"/>
    <s v="GER"/>
    <s v="D12"/>
    <n v="1"/>
    <m/>
    <n v="1"/>
    <n v="1"/>
    <n v="0"/>
    <m/>
  </r>
  <r>
    <n v="25"/>
    <m/>
    <s v="KOH"/>
    <x v="49"/>
    <s v="Religion"/>
    <s v="REL"/>
    <s v="WIT"/>
    <s v="D12"/>
    <n v="1"/>
    <m/>
    <n v="1"/>
    <n v="1"/>
    <n v="0"/>
    <m/>
  </r>
  <r>
    <n v="26"/>
    <m/>
    <s v="KOH"/>
    <x v="49"/>
    <s v="Praxis Elektrotechnik"/>
    <s v="FP-EL"/>
    <s v="JAN"/>
    <s v="D20"/>
    <n v="2"/>
    <n v="2"/>
    <n v="2"/>
    <n v="1"/>
    <n v="0"/>
    <n v="2"/>
  </r>
  <r>
    <n v="27"/>
    <m/>
    <s v="KOH"/>
    <x v="49"/>
    <s v="Praxis Metalltechnik"/>
    <s v="MPT"/>
    <s v="FEL"/>
    <s v="EK1"/>
    <n v="2"/>
    <n v="2"/>
    <n v="2"/>
    <n v="1"/>
    <n v="0"/>
    <n v="2"/>
  </r>
  <r>
    <n v="29"/>
    <m/>
    <s v="KOH"/>
    <x v="50"/>
    <s v="Deutsch"/>
    <s v="DKO"/>
    <s v="KOH"/>
    <s v="AE5"/>
    <n v="2"/>
    <n v="2"/>
    <n v="2"/>
    <n v="1"/>
    <n v="0"/>
    <n v="2"/>
  </r>
  <r>
    <n v="30"/>
    <m/>
    <s v="KOH"/>
    <x v="50"/>
    <s v="Deutsch"/>
    <s v="MPT"/>
    <s v="WIT"/>
    <s v="AE5"/>
    <n v="2"/>
    <n v="2"/>
    <n v="2"/>
    <n v="1"/>
    <n v="0"/>
    <n v="2"/>
  </r>
  <r>
    <n v="31"/>
    <m/>
    <s v="KOH"/>
    <x v="50"/>
    <s v="Mathematik"/>
    <s v="M"/>
    <s v="LEH"/>
    <s v="AE5"/>
    <n v="2"/>
    <m/>
    <n v="2"/>
    <n v="2"/>
    <n v="0"/>
    <m/>
  </r>
  <r>
    <n v="32"/>
    <m/>
    <s v="KOH"/>
    <x v="50"/>
    <s v="Politik"/>
    <s v="PKG"/>
    <s v="FRE"/>
    <s v="DK4"/>
    <n v="1"/>
    <m/>
    <n v="1"/>
    <n v="1"/>
    <n v="0"/>
    <m/>
  </r>
  <r>
    <n v="33"/>
    <m/>
    <s v="KOH"/>
    <x v="50"/>
    <s v="WBL"/>
    <s v="WBL"/>
    <s v="FRE"/>
    <s v="DK4"/>
    <n v="1"/>
    <m/>
    <n v="1"/>
    <n v="1"/>
    <n v="0"/>
    <m/>
  </r>
  <r>
    <n v="34"/>
    <m/>
    <s v="KOH"/>
    <x v="50"/>
    <s v="Sport"/>
    <s v="SPG"/>
    <s v="WEP"/>
    <s v="FE2"/>
    <n v="1"/>
    <m/>
    <n v="1"/>
    <n v="1"/>
    <n v="0"/>
    <m/>
  </r>
  <r>
    <n v="35"/>
    <m/>
    <s v="KOH"/>
    <x v="50"/>
    <s v="Naturwissenschaft"/>
    <s v="NW"/>
    <s v="SFB"/>
    <s v="D12"/>
    <n v="1"/>
    <m/>
    <n v="1"/>
    <n v="1"/>
    <n v="0"/>
    <m/>
  </r>
  <r>
    <n v="36"/>
    <m/>
    <s v="KOH"/>
    <x v="50"/>
    <s v="Religion"/>
    <s v="REL"/>
    <s v="WIT"/>
    <s v="D12"/>
    <n v="1"/>
    <m/>
    <n v="1"/>
    <n v="1"/>
    <n v="0"/>
    <m/>
  </r>
  <r>
    <n v="37"/>
    <m/>
    <s v="KOH"/>
    <x v="50"/>
    <s v="Englisch"/>
    <s v="E"/>
    <s v="MOE"/>
    <s v="D12"/>
    <n v="1"/>
    <m/>
    <n v="1"/>
    <n v="1"/>
    <n v="0"/>
    <m/>
  </r>
  <r>
    <n v="38"/>
    <m/>
    <s v="KOH"/>
    <x v="50"/>
    <s v="Praxis Elektrotechnik"/>
    <s v="FP-EL"/>
    <s v="JAN"/>
    <s v="D20"/>
    <n v="2"/>
    <n v="2"/>
    <n v="2"/>
    <n v="1"/>
    <n v="0"/>
    <n v="2"/>
  </r>
  <r>
    <n v="39"/>
    <m/>
    <s v="KOH"/>
    <x v="50"/>
    <s v="Praxis Metalltechnik"/>
    <s v="MPT"/>
    <s v="FEL"/>
    <s v="EK1"/>
    <n v="2"/>
    <n v="2"/>
    <n v="2"/>
    <n v="1"/>
    <n v="0"/>
    <n v="2"/>
  </r>
  <r>
    <n v="41"/>
    <m/>
    <s v="KOH"/>
    <x v="51"/>
    <s v="Deutsch"/>
    <s v="DKO"/>
    <s v="KOH"/>
    <s v="DK5"/>
    <n v="3"/>
    <m/>
    <n v="3"/>
    <n v="3"/>
    <n v="0"/>
    <m/>
  </r>
  <r>
    <n v="42"/>
    <m/>
    <s v="KOH"/>
    <x v="51"/>
    <s v="Mathematik"/>
    <s v="M"/>
    <s v="RAD"/>
    <s v="DK5"/>
    <n v="2"/>
    <m/>
    <n v="2"/>
    <n v="2"/>
    <n v="0"/>
    <m/>
  </r>
  <r>
    <n v="43"/>
    <m/>
    <s v="KOH"/>
    <x v="51"/>
    <s v="Politik"/>
    <s v="PKG"/>
    <s v="RAD"/>
    <s v="DK5"/>
    <n v="1"/>
    <m/>
    <n v="1"/>
    <n v="1"/>
    <n v="0"/>
    <m/>
  </r>
  <r>
    <n v="44"/>
    <m/>
    <s v="KOH"/>
    <x v="51"/>
    <s v="WBL"/>
    <s v="WBL"/>
    <s v="RAD"/>
    <s v="DK5"/>
    <n v="1"/>
    <m/>
    <n v="1"/>
    <n v="1"/>
    <n v="0"/>
    <m/>
  </r>
  <r>
    <n v="45"/>
    <m/>
    <s v="KOH"/>
    <x v="51"/>
    <s v="Sport"/>
    <s v="SPG"/>
    <s v="RAD"/>
    <s v="DK5"/>
    <n v="1"/>
    <m/>
    <n v="1"/>
    <n v="1"/>
    <n v="0"/>
    <m/>
  </r>
  <r>
    <n v="47"/>
    <m/>
    <s v="KOH"/>
    <x v="51"/>
    <s v="Religion"/>
    <s v="REL"/>
    <s v="WIT"/>
    <s v="D12"/>
    <n v="1"/>
    <m/>
    <n v="1"/>
    <n v="1"/>
    <n v="0"/>
    <m/>
  </r>
  <r>
    <n v="49"/>
    <m/>
    <s v="KOH"/>
    <x v="51"/>
    <s v="Berufsorientierung"/>
    <s v="BOR"/>
    <s v="RAD"/>
    <s v="DK5"/>
    <n v="2"/>
    <m/>
    <n v="2"/>
    <n v="2"/>
    <n v="0"/>
    <m/>
  </r>
  <r>
    <n v="50"/>
    <m/>
    <s v="KOH"/>
    <x v="51"/>
    <s v="ITK"/>
    <s v="ITK"/>
    <s v="GER"/>
    <m/>
    <n v="2"/>
    <m/>
    <n v="2"/>
    <n v="2"/>
    <n v="0"/>
    <m/>
  </r>
  <r>
    <n v="51"/>
    <m/>
    <s v="KOH"/>
    <x v="51"/>
    <s v="Praxis Hauswirtschaft"/>
    <s v="FP-ERN"/>
    <s v="JOK"/>
    <s v="DK5"/>
    <n v="2"/>
    <n v="2"/>
    <n v="2"/>
    <n v="1"/>
    <n v="0"/>
    <n v="2"/>
  </r>
  <r>
    <n v="52"/>
    <m/>
    <s v="KOH"/>
    <x v="51"/>
    <s v="Praxis Hauswirtschaft"/>
    <s v="MPT"/>
    <s v="GER"/>
    <s v="DK5"/>
    <n v="2"/>
    <n v="2"/>
    <n v="2"/>
    <n v="1"/>
    <n v="0"/>
    <n v="2"/>
  </r>
  <r>
    <n v="53"/>
    <m/>
    <s v="KOH"/>
    <x v="51"/>
    <s v="Praxis Holztechnik"/>
    <s v="FP-HO"/>
    <s v="PLO"/>
    <s v="EE1"/>
    <n v="2"/>
    <n v="2"/>
    <n v="2"/>
    <n v="1"/>
    <n v="0"/>
    <n v="2"/>
  </r>
  <r>
    <n v="54"/>
    <m/>
    <s v="KOH"/>
    <x v="51"/>
    <s v="Praxis Holztechnik"/>
    <s v="MPT"/>
    <s v="WIT"/>
    <s v="EE1"/>
    <n v="2"/>
    <n v="2"/>
    <n v="2"/>
    <n v="1"/>
    <n v="0"/>
    <n v="2"/>
  </r>
  <r>
    <n v="55"/>
    <m/>
    <s v="KOH"/>
    <x v="51"/>
    <s v="Praktikumsbetreuung"/>
    <s v="PB"/>
    <s v="RAD"/>
    <s v="DK5"/>
    <n v="3"/>
    <m/>
    <n v="0"/>
    <n v="0"/>
    <n v="3"/>
    <m/>
  </r>
  <r>
    <n v="57"/>
    <m/>
    <s v="KOH"/>
    <x v="52"/>
    <s v="Deutsch"/>
    <s v="DKO"/>
    <s v="KOH"/>
    <s v="DK5"/>
    <n v="2"/>
    <m/>
    <n v="2"/>
    <n v="2"/>
    <n v="0"/>
    <m/>
  </r>
  <r>
    <n v="58"/>
    <m/>
    <s v="KOH"/>
    <x v="52"/>
    <s v="Deutsch"/>
    <s v="DKO"/>
    <s v="HNN"/>
    <s v="DK5"/>
    <n v="2"/>
    <n v="2"/>
    <n v="2"/>
    <n v="1"/>
    <n v="0"/>
    <n v="2"/>
  </r>
  <r>
    <n v="60"/>
    <m/>
    <s v="KOH"/>
    <x v="52"/>
    <s v="Mathematik"/>
    <s v="M"/>
    <s v="RAD"/>
    <s v="DK5"/>
    <n v="2"/>
    <m/>
    <n v="2"/>
    <n v="2"/>
    <n v="0"/>
    <m/>
  </r>
  <r>
    <n v="61"/>
    <m/>
    <s v="KOH"/>
    <x v="52"/>
    <s v="Politik"/>
    <s v="PKG"/>
    <s v="ROC"/>
    <s v="DK5"/>
    <n v="1"/>
    <m/>
    <n v="1"/>
    <n v="1"/>
    <n v="0"/>
    <m/>
  </r>
  <r>
    <n v="62"/>
    <m/>
    <s v="KOH"/>
    <x v="52"/>
    <s v="WBL"/>
    <s v="WBL"/>
    <s v="ROC"/>
    <s v="DK5"/>
    <n v="1"/>
    <m/>
    <n v="1"/>
    <n v="1"/>
    <n v="0"/>
    <m/>
  </r>
  <r>
    <n v="63"/>
    <m/>
    <s v="KOH"/>
    <x v="52"/>
    <s v="Sport"/>
    <s v="SPG"/>
    <s v="WEP"/>
    <s v="DK5"/>
    <n v="1"/>
    <m/>
    <n v="1"/>
    <n v="1"/>
    <n v="0"/>
    <m/>
  </r>
  <r>
    <n v="66"/>
    <m/>
    <s v="KOH"/>
    <x v="52"/>
    <s v="Berufsorientierung"/>
    <s v="BOR"/>
    <s v="HNN"/>
    <s v="DK5"/>
    <n v="2"/>
    <m/>
    <n v="2"/>
    <n v="2"/>
    <n v="0"/>
    <m/>
  </r>
  <r>
    <n v="67"/>
    <m/>
    <s v="KOH"/>
    <x v="52"/>
    <s v="ITK"/>
    <s v="ITK"/>
    <s v="GER"/>
    <s v="DK5"/>
    <n v="2"/>
    <m/>
    <n v="2"/>
    <n v="2"/>
    <n v="0"/>
    <m/>
  </r>
  <r>
    <n v="68"/>
    <m/>
    <s v="KOH"/>
    <x v="52"/>
    <s v="Praxis Hauswirtschaft"/>
    <s v="FP-ERN"/>
    <s v="JOK"/>
    <s v="DK5"/>
    <n v="2"/>
    <n v="2"/>
    <n v="2"/>
    <n v="1"/>
    <n v="0"/>
    <n v="2"/>
  </r>
  <r>
    <n v="69"/>
    <m/>
    <s v="KOH"/>
    <x v="52"/>
    <s v="Praxis Hauswirtschaft"/>
    <s v="MPT"/>
    <s v="GER"/>
    <s v="DK5"/>
    <n v="2"/>
    <n v="2"/>
    <n v="2"/>
    <n v="1"/>
    <n v="0"/>
    <n v="2"/>
  </r>
  <r>
    <n v="70"/>
    <m/>
    <s v="KOH"/>
    <x v="52"/>
    <s v="Praxis Holztechnik"/>
    <s v="FP-HO"/>
    <s v="PLO"/>
    <s v="EE1"/>
    <n v="2"/>
    <n v="2"/>
    <n v="2"/>
    <n v="1"/>
    <n v="0"/>
    <n v="2"/>
  </r>
  <r>
    <n v="71"/>
    <m/>
    <s v="KOH"/>
    <x v="52"/>
    <s v="Praxis Holztechnik"/>
    <s v="MPT"/>
    <s v="WIT"/>
    <s v="EE1"/>
    <n v="2"/>
    <n v="2"/>
    <n v="2"/>
    <n v="1"/>
    <n v="0"/>
    <n v="2"/>
  </r>
  <r>
    <n v="72"/>
    <m/>
    <s v="KOH"/>
    <x v="52"/>
    <s v="Praktikumsbetreuung"/>
    <s v="PB"/>
    <s v="HNN"/>
    <s v="DK5"/>
    <n v="3"/>
    <m/>
    <n v="0"/>
    <n v="0"/>
    <n v="3"/>
    <m/>
  </r>
  <r>
    <n v="74"/>
    <m/>
    <s v="KOH"/>
    <x v="53"/>
    <s v="Deutsch"/>
    <s v="DKO"/>
    <s v="KUM"/>
    <s v="CE9"/>
    <n v="0"/>
    <m/>
    <n v="0"/>
    <n v="0"/>
    <n v="0"/>
    <m/>
  </r>
  <r>
    <n v="75"/>
    <m/>
    <s v="KOH"/>
    <x v="53"/>
    <s v="Mathematik"/>
    <s v="M"/>
    <s v="DID"/>
    <s v="CE9"/>
    <n v="0"/>
    <m/>
    <n v="0"/>
    <n v="0"/>
    <n v="0"/>
    <m/>
  </r>
  <r>
    <n v="76"/>
    <m/>
    <s v="KOH"/>
    <x v="53"/>
    <s v="Mathematik"/>
    <s v="MPT"/>
    <s v="GER"/>
    <s v="CE9"/>
    <n v="0"/>
    <m/>
    <n v="0"/>
    <n v="0"/>
    <n v="0"/>
    <m/>
  </r>
  <r>
    <n v="79"/>
    <m/>
    <s v="KOH"/>
    <x v="53"/>
    <s v="Sport"/>
    <s v="SPG"/>
    <s v="SIM"/>
    <s v="CE9"/>
    <n v="0"/>
    <m/>
    <n v="0"/>
    <n v="0"/>
    <n v="0"/>
    <m/>
  </r>
  <r>
    <n v="80"/>
    <m/>
    <s v="KOH"/>
    <x v="53"/>
    <s v="Naturwissenschaft"/>
    <s v="NW"/>
    <s v="KUM"/>
    <s v="D12"/>
    <n v="0"/>
    <m/>
    <n v="0"/>
    <n v="0"/>
    <n v="0"/>
    <m/>
  </r>
  <r>
    <n v="81"/>
    <m/>
    <s v="KOH"/>
    <x v="53"/>
    <s v="Religion"/>
    <s v="KRE"/>
    <s v="SIM"/>
    <s v="CE9"/>
    <n v="0"/>
    <m/>
    <n v="0"/>
    <n v="0"/>
    <n v="0"/>
    <m/>
  </r>
  <r>
    <n v="82"/>
    <m/>
    <s v="KOH"/>
    <x v="53"/>
    <s v="Englisch"/>
    <s v="E"/>
    <s v="OPZ"/>
    <s v="CE9"/>
    <n v="0"/>
    <m/>
    <n v="0"/>
    <n v="0"/>
    <n v="0"/>
    <m/>
  </r>
  <r>
    <n v="83"/>
    <m/>
    <s v="KOH"/>
    <x v="53"/>
    <s v="Berufsorientierung"/>
    <s v="BOR"/>
    <s v="GER"/>
    <s v="CE9"/>
    <n v="0"/>
    <m/>
    <n v="0"/>
    <n v="0"/>
    <n v="0"/>
    <m/>
  </r>
  <r>
    <n v="84"/>
    <m/>
    <s v="KOH"/>
    <x v="53"/>
    <s v="Berufsorientierung"/>
    <s v="MPT"/>
    <s v="KOH"/>
    <s v="CE9"/>
    <n v="0"/>
    <m/>
    <n v="0"/>
    <n v="0"/>
    <n v="0"/>
    <m/>
  </r>
  <r>
    <n v="85"/>
    <m/>
    <s v="KOH"/>
    <x v="53"/>
    <s v="Lernfeld/TLÜ"/>
    <s v="TEÜ"/>
    <s v="DID"/>
    <s v="CE9"/>
    <n v="0"/>
    <m/>
    <n v="0"/>
    <n v="0"/>
    <n v="0"/>
    <m/>
  </r>
  <r>
    <n v="86"/>
    <m/>
    <s v="KOH"/>
    <x v="53"/>
    <s v="Praxis Metalltechnik"/>
    <s v="FP-M"/>
    <s v="HGN"/>
    <m/>
    <n v="0"/>
    <m/>
    <n v="0"/>
    <n v="0"/>
    <n v="0"/>
    <m/>
  </r>
  <r>
    <n v="87"/>
    <m/>
    <s v="KOH"/>
    <x v="53"/>
    <s v="Praxis Metalltechnik"/>
    <s v="MPT"/>
    <s v="SIM"/>
    <m/>
    <n v="0"/>
    <m/>
    <n v="0"/>
    <n v="0"/>
    <n v="0"/>
    <m/>
  </r>
  <r>
    <n v="88"/>
    <m/>
    <s v="KOH"/>
    <x v="53"/>
    <s v="Praxis Holztechnik"/>
    <s v="FP-HO"/>
    <s v="PLO"/>
    <s v="EE1"/>
    <n v="0"/>
    <m/>
    <n v="0"/>
    <n v="0"/>
    <n v="0"/>
    <m/>
  </r>
  <r>
    <n v="89"/>
    <m/>
    <s v="KOH"/>
    <x v="53"/>
    <s v="Praxis Holztechnik"/>
    <s v="MPT"/>
    <s v="KOH"/>
    <s v="EE1"/>
    <n v="0"/>
    <m/>
    <n v="0"/>
    <n v="0"/>
    <n v="0"/>
    <m/>
  </r>
  <r>
    <n v="90"/>
    <m/>
    <s v="KOH"/>
    <x v="53"/>
    <s v="Praktikumsbetreuung"/>
    <s v="PB"/>
    <s v="GER"/>
    <m/>
    <n v="0"/>
    <m/>
    <n v="0"/>
    <n v="0"/>
    <n v="0"/>
    <m/>
  </r>
  <r>
    <n v="92"/>
    <m/>
    <s v="KOH"/>
    <x v="54"/>
    <s v="Deutsch"/>
    <s v="DKO"/>
    <s v="KUM"/>
    <s v="CE8"/>
    <n v="2"/>
    <m/>
    <n v="2"/>
    <n v="2"/>
    <n v="0"/>
    <m/>
  </r>
  <r>
    <n v="93"/>
    <m/>
    <s v="KOH"/>
    <x v="54"/>
    <s v="Deutsch"/>
    <s v="DKO"/>
    <s v="KUM"/>
    <s v="CE8"/>
    <n v="2"/>
    <m/>
    <n v="2"/>
    <n v="2"/>
    <n v="0"/>
    <m/>
  </r>
  <r>
    <n v="95"/>
    <m/>
    <s v="KOH"/>
    <x v="54"/>
    <s v="Mathematik"/>
    <s v="M"/>
    <s v="DID"/>
    <s v="CE8"/>
    <n v="2"/>
    <n v="2"/>
    <n v="2"/>
    <n v="1"/>
    <n v="0"/>
    <n v="2"/>
  </r>
  <r>
    <n v="97"/>
    <m/>
    <s v="KOH"/>
    <x v="54"/>
    <s v="Politik"/>
    <s v="PKG"/>
    <s v="KOH"/>
    <s v="CE8"/>
    <n v="1"/>
    <m/>
    <n v="1"/>
    <n v="1"/>
    <n v="0"/>
    <m/>
  </r>
  <r>
    <n v="98"/>
    <m/>
    <s v="KOH"/>
    <x v="54"/>
    <s v="Wirtschaftlsehre"/>
    <s v="WBL"/>
    <s v="KOH"/>
    <s v="CE8"/>
    <n v="1"/>
    <m/>
    <n v="1"/>
    <n v="1"/>
    <n v="0"/>
    <m/>
  </r>
  <r>
    <n v="99"/>
    <m/>
    <s v="KOH"/>
    <x v="54"/>
    <s v="Sport"/>
    <s v="SPG"/>
    <s v="SIM"/>
    <m/>
    <n v="1"/>
    <m/>
    <n v="1"/>
    <n v="1"/>
    <n v="0"/>
    <m/>
  </r>
  <r>
    <n v="100"/>
    <m/>
    <s v="KOH"/>
    <x v="54"/>
    <s v="Naturwissenschaft"/>
    <s v="NW"/>
    <s v="KUM"/>
    <s v="CE8"/>
    <n v="2"/>
    <m/>
    <n v="2"/>
    <n v="2"/>
    <n v="0"/>
    <m/>
  </r>
  <r>
    <n v="102"/>
    <m/>
    <s v="KOH"/>
    <x v="54"/>
    <s v="Religion"/>
    <s v="KRE"/>
    <s v="SIM"/>
    <s v="CE8"/>
    <n v="1"/>
    <m/>
    <n v="1"/>
    <n v="1"/>
    <n v="0"/>
    <m/>
  </r>
  <r>
    <n v="103"/>
    <m/>
    <s v="KOH"/>
    <x v="54"/>
    <s v="Englisch"/>
    <s v="E"/>
    <s v="OPZ"/>
    <s v="CE8"/>
    <n v="2"/>
    <m/>
    <n v="2"/>
    <n v="2"/>
    <n v="0"/>
    <m/>
  </r>
  <r>
    <n v="104"/>
    <m/>
    <s v="KOH"/>
    <x v="54"/>
    <s v="Berufsorientierung"/>
    <s v="BOR"/>
    <s v="SIM"/>
    <s v="CE8"/>
    <n v="2"/>
    <n v="2"/>
    <n v="2"/>
    <n v="1"/>
    <n v="0"/>
    <n v="2"/>
  </r>
  <r>
    <n v="105"/>
    <m/>
    <s v="KOH"/>
    <x v="54"/>
    <s v="Berufsorientierung"/>
    <s v="MPT"/>
    <s v="GER"/>
    <s v="CE8"/>
    <n v="2"/>
    <n v="2"/>
    <n v="2"/>
    <n v="1"/>
    <n v="0"/>
    <n v="2"/>
  </r>
  <r>
    <n v="106"/>
    <m/>
    <s v="KOH"/>
    <x v="54"/>
    <s v="ITK"/>
    <s v="ITK"/>
    <s v="SIM"/>
    <m/>
    <n v="2"/>
    <n v="2"/>
    <n v="2"/>
    <n v="1"/>
    <n v="0"/>
    <n v="2"/>
  </r>
  <r>
    <n v="108"/>
    <m/>
    <s v="KOH"/>
    <x v="54"/>
    <s v="Dienstleistung"/>
    <s v="DSL"/>
    <s v="HEI"/>
    <s v="CE8"/>
    <n v="2"/>
    <m/>
    <n v="2"/>
    <n v="2"/>
    <n v="0"/>
    <m/>
  </r>
  <r>
    <n v="109"/>
    <m/>
    <s v="KOH"/>
    <x v="54"/>
    <s v="Dienstleistung"/>
    <s v="DSL"/>
    <s v="SIM"/>
    <s v="CE8"/>
    <n v="0"/>
    <m/>
    <n v="0"/>
    <n v="0"/>
    <n v="0"/>
    <m/>
  </r>
  <r>
    <n v="110"/>
    <m/>
    <s v="KOH"/>
    <x v="54"/>
    <s v="Lernfeld/TLÜ"/>
    <s v="TEÜ"/>
    <s v="DID"/>
    <s v="CE8"/>
    <n v="2"/>
    <m/>
    <n v="2"/>
    <n v="2"/>
    <n v="0"/>
    <m/>
  </r>
  <r>
    <n v="111"/>
    <m/>
    <s v="KOH"/>
    <x v="54"/>
    <s v="Praxis Holztechnik"/>
    <s v="FP-HO"/>
    <s v="PLO"/>
    <s v="EE1"/>
    <n v="4"/>
    <n v="2"/>
    <n v="4"/>
    <n v="2"/>
    <n v="0"/>
    <n v="2"/>
  </r>
  <r>
    <n v="113"/>
    <m/>
    <s v="KOH"/>
    <x v="54"/>
    <s v="Praxis Metalltechnik"/>
    <s v="FP-M"/>
    <s v="HGN"/>
    <m/>
    <n v="2"/>
    <n v="2"/>
    <n v="2"/>
    <n v="1"/>
    <n v="0"/>
    <n v="2"/>
  </r>
  <r>
    <n v="114"/>
    <m/>
    <s v="KOH"/>
    <x v="54"/>
    <s v="Praxis Metalltechnik"/>
    <s v="MPT"/>
    <s v="SIM"/>
    <m/>
    <n v="2"/>
    <n v="2"/>
    <n v="2"/>
    <n v="1"/>
    <n v="0"/>
    <n v="2"/>
  </r>
  <r>
    <n v="115"/>
    <m/>
    <s v="KOH"/>
    <x v="54"/>
    <s v="Praxis Hauswirtschaft"/>
    <s v="FP-ERN"/>
    <s v="HEI"/>
    <s v="EE1"/>
    <n v="4"/>
    <n v="2"/>
    <n v="4"/>
    <n v="2"/>
    <n v="0"/>
    <n v="2"/>
  </r>
  <r>
    <n v="116"/>
    <m/>
    <s v="KOH"/>
    <x v="54"/>
    <s v="Praxis Hauswirtschaft"/>
    <s v="FP-ERN"/>
    <s v="GER"/>
    <s v="EE1"/>
    <n v="4"/>
    <n v="2"/>
    <n v="4"/>
    <n v="2"/>
    <n v="0"/>
    <n v="2"/>
  </r>
  <r>
    <n v="118"/>
    <m/>
    <s v="KOH"/>
    <x v="55"/>
    <s v="Deutsch"/>
    <s v="DKO"/>
    <s v="KUM"/>
    <s v="CE9"/>
    <n v="2"/>
    <m/>
    <n v="2"/>
    <n v="2"/>
    <n v="0"/>
    <m/>
  </r>
  <r>
    <n v="119"/>
    <m/>
    <s v="KOH"/>
    <x v="55"/>
    <s v="Mathematik"/>
    <s v="MAT"/>
    <s v="KLB"/>
    <s v="CE9"/>
    <n v="2"/>
    <m/>
    <n v="2"/>
    <n v="2"/>
    <n v="0"/>
    <m/>
  </r>
  <r>
    <n v="120"/>
    <m/>
    <s v="KOH"/>
    <x v="55"/>
    <s v="Religion"/>
    <s v="KRE"/>
    <s v="GAT"/>
    <s v="CE9"/>
    <n v="1"/>
    <m/>
    <n v="1"/>
    <n v="1"/>
    <n v="0"/>
    <m/>
  </r>
  <r>
    <n v="121"/>
    <m/>
    <s v="KOH"/>
    <x v="55"/>
    <s v="Politik"/>
    <s v="PKG"/>
    <s v="GAT"/>
    <s v="CE9"/>
    <n v="1"/>
    <m/>
    <n v="1"/>
    <n v="1"/>
    <n v="0"/>
    <m/>
  </r>
  <r>
    <n v="122"/>
    <m/>
    <s v="KOH"/>
    <x v="55"/>
    <s v="Sport"/>
    <s v="SPG"/>
    <s v="BCH"/>
    <m/>
    <n v="1"/>
    <m/>
    <n v="1"/>
    <n v="1"/>
    <n v="0"/>
    <m/>
  </r>
  <r>
    <n v="125"/>
    <m/>
    <s v="KOH"/>
    <x v="55"/>
    <s v="Englisch"/>
    <s v="ENG"/>
    <s v="BCH"/>
    <s v="CE9"/>
    <n v="2"/>
    <m/>
    <n v="2"/>
    <n v="2"/>
    <n v="0"/>
    <m/>
  </r>
  <r>
    <n v="126"/>
    <m/>
    <s v="KOH"/>
    <x v="55"/>
    <s v="Berufsorientierung"/>
    <s v="BOR"/>
    <s v="BCH"/>
    <s v="CE9"/>
    <n v="2"/>
    <m/>
    <n v="2"/>
    <n v="2"/>
    <n v="0"/>
    <m/>
  </r>
  <r>
    <n v="127"/>
    <m/>
    <s v="KOH"/>
    <x v="55"/>
    <s v="Praxis Elektrotechnik"/>
    <s v="FP-EL"/>
    <s v="JAN"/>
    <m/>
    <n v="2"/>
    <m/>
    <n v="2"/>
    <n v="2"/>
    <n v="0"/>
    <m/>
  </r>
  <r>
    <n v="128"/>
    <m/>
    <s v="KOH"/>
    <x v="55"/>
    <s v="Praxis Metalltechnik"/>
    <s v="FP-MT"/>
    <s v="SCL"/>
    <m/>
    <n v="2"/>
    <m/>
    <n v="2"/>
    <n v="2"/>
    <n v="0"/>
    <m/>
  </r>
  <r>
    <n v="129"/>
    <m/>
    <s v="KOH"/>
    <x v="55"/>
    <m/>
    <s v="PB"/>
    <s v="BCH"/>
    <m/>
    <n v="3.5"/>
    <m/>
    <n v="0"/>
    <n v="0"/>
    <n v="3.5"/>
    <m/>
  </r>
  <r>
    <n v="131"/>
    <m/>
    <s v="KOH"/>
    <x v="56"/>
    <s v="Ernährung+Hauswirt."/>
    <s v="FPSE"/>
    <s v="HEI"/>
    <s v="CE9"/>
    <n v="4"/>
    <m/>
    <n v="4"/>
    <n v="4"/>
    <n v="0"/>
    <m/>
  </r>
  <r>
    <n v="132"/>
    <m/>
    <s v="KOH"/>
    <x v="56"/>
    <s v="Fachbereich Service"/>
    <s v="FBSE"/>
    <s v="SCE"/>
    <m/>
    <n v="3"/>
    <m/>
    <n v="3"/>
    <n v="3"/>
    <n v="0"/>
    <m/>
  </r>
  <r>
    <n v="133"/>
    <m/>
    <s v="KOH"/>
    <x v="56"/>
    <s v="Fachbereich Service"/>
    <s v="FBSE"/>
    <s v="HNN"/>
    <m/>
    <n v="2"/>
    <m/>
    <n v="2"/>
    <n v="2"/>
    <n v="0"/>
    <m/>
  </r>
  <r>
    <n v="134"/>
    <m/>
    <s v="KOH"/>
    <x v="56"/>
    <s v="Deutsch"/>
    <s v="DKO"/>
    <s v="VBR"/>
    <m/>
    <n v="1"/>
    <m/>
    <n v="1"/>
    <n v="1"/>
    <n v="0"/>
    <m/>
  </r>
  <r>
    <n v="135"/>
    <m/>
    <s v="KOH"/>
    <x v="56"/>
    <s v="Sport"/>
    <s v="SPG"/>
    <s v="KOH"/>
    <m/>
    <n v="1"/>
    <m/>
    <n v="1"/>
    <n v="1"/>
    <n v="0"/>
    <m/>
  </r>
  <r>
    <n v="136"/>
    <m/>
    <s v="KOH"/>
    <x v="56"/>
    <s v="Wirtschaftslehre"/>
    <s v="WBL"/>
    <s v="SCH"/>
    <m/>
    <n v="0"/>
    <m/>
    <n v="0"/>
    <n v="0"/>
    <n v="0"/>
    <m/>
  </r>
  <r>
    <n v="137"/>
    <m/>
    <s v="KOH"/>
    <x v="56"/>
    <s v="Politk"/>
    <s v="PKG"/>
    <s v="SCH"/>
    <m/>
    <n v="0"/>
    <m/>
    <n v="0"/>
    <n v="0"/>
    <n v="0"/>
    <m/>
  </r>
  <r>
    <n v="138"/>
    <m/>
    <s v="KOH"/>
    <x v="56"/>
    <s v="Religion"/>
    <s v="KRE"/>
    <s v="KLB"/>
    <m/>
    <n v="1"/>
    <m/>
    <n v="1"/>
    <n v="1"/>
    <n v="0"/>
    <m/>
  </r>
  <r>
    <n v="141"/>
    <m/>
    <s v="KOH"/>
    <x v="57"/>
    <s v="Ernährung+Hauswirt."/>
    <s v="FPSE"/>
    <s v="HAA"/>
    <s v="A18"/>
    <n v="4"/>
    <m/>
    <n v="4"/>
    <n v="4"/>
    <n v="0"/>
    <m/>
  </r>
  <r>
    <n v="142"/>
    <m/>
    <s v="KOH"/>
    <x v="57"/>
    <s v="Fachbereich Service"/>
    <s v="FBSE"/>
    <s v="SCE"/>
    <s v="AE5"/>
    <n v="3"/>
    <m/>
    <n v="3"/>
    <n v="3"/>
    <n v="0"/>
    <m/>
  </r>
  <r>
    <n v="143"/>
    <m/>
    <s v="KOH"/>
    <x v="57"/>
    <s v="Fachbereich Service"/>
    <s v="FBSE"/>
    <s v="SFB"/>
    <s v="AE5"/>
    <n v="2"/>
    <m/>
    <n v="2"/>
    <n v="2"/>
    <n v="0"/>
    <m/>
  </r>
  <r>
    <n v="144"/>
    <m/>
    <s v="KOH"/>
    <x v="57"/>
    <s v="Deutsch"/>
    <s v="DKO"/>
    <s v="VBR"/>
    <s v="AE5"/>
    <n v="1"/>
    <m/>
    <n v="1"/>
    <n v="1"/>
    <n v="0"/>
    <m/>
  </r>
  <r>
    <n v="146"/>
    <m/>
    <s v="KOH"/>
    <x v="57"/>
    <s v="Wirtschaftslehre"/>
    <s v="WBL"/>
    <s v="SCH"/>
    <s v="AE5"/>
    <n v="1"/>
    <m/>
    <n v="1"/>
    <n v="1"/>
    <n v="0"/>
    <m/>
  </r>
  <r>
    <n v="147"/>
    <m/>
    <s v="KOH"/>
    <x v="57"/>
    <s v="Politk"/>
    <s v="PKG"/>
    <s v="SCH"/>
    <s v="AE5"/>
    <n v="1"/>
    <m/>
    <n v="1"/>
    <n v="1"/>
    <n v="0"/>
    <m/>
  </r>
  <r>
    <n v="148"/>
    <m/>
    <s v="KOH"/>
    <x v="57"/>
    <s v="Religion"/>
    <s v="KRE"/>
    <s v="KLB"/>
    <s v="AE5"/>
    <n v="0"/>
    <m/>
    <n v="0"/>
    <n v="0"/>
    <n v="0"/>
    <m/>
  </r>
  <r>
    <n v="3"/>
    <m/>
    <s v="SCN"/>
    <x v="58"/>
    <s v="Deutsch"/>
    <s v="DKO"/>
    <s v="SCU"/>
    <s v="DK5"/>
    <n v="6"/>
    <m/>
    <n v="6"/>
    <n v="6"/>
    <n v="0"/>
    <m/>
  </r>
  <r>
    <n v="4"/>
    <m/>
    <s v="SCN"/>
    <x v="58"/>
    <s v="Deutsch"/>
    <s v="DKO"/>
    <s v="PRI"/>
    <s v="DK5"/>
    <n v="2"/>
    <m/>
    <n v="2"/>
    <n v="2"/>
    <n v="0"/>
    <m/>
  </r>
  <r>
    <n v="5"/>
    <m/>
    <s v="SCN"/>
    <x v="58"/>
    <s v="Englisch-För"/>
    <s v="EFÖ"/>
    <s v="MOE"/>
    <s v="DK5"/>
    <n v="4"/>
    <m/>
    <n v="4"/>
    <n v="4"/>
    <n v="0"/>
    <m/>
  </r>
  <r>
    <n v="5"/>
    <m/>
    <s v="SCN"/>
    <x v="59"/>
    <s v="Englisch-För"/>
    <s v="EFÖ"/>
    <s v="MOE"/>
    <s v="DK5"/>
    <n v="4"/>
    <m/>
    <n v="4"/>
    <n v="4"/>
    <n v="0"/>
    <m/>
  </r>
  <r>
    <n v="6"/>
    <m/>
    <s v="SCN"/>
    <x v="58"/>
    <s v="Mathematik"/>
    <s v="M"/>
    <s v="TJI"/>
    <s v="DK5"/>
    <n v="4"/>
    <m/>
    <n v="4"/>
    <n v="4"/>
    <n v="0"/>
    <m/>
  </r>
  <r>
    <n v="7"/>
    <m/>
    <s v="SCN"/>
    <x v="58"/>
    <s v="Englisch"/>
    <s v="E"/>
    <s v="GOL"/>
    <s v="DK5"/>
    <n v="2"/>
    <m/>
    <n v="2"/>
    <n v="2"/>
    <n v="0"/>
    <m/>
  </r>
  <r>
    <n v="8"/>
    <m/>
    <s v="SCN"/>
    <x v="58"/>
    <s v="Politik"/>
    <s v="PKG"/>
    <s v="SCN"/>
    <s v="DK5"/>
    <n v="1"/>
    <m/>
    <n v="1"/>
    <n v="1"/>
    <n v="0"/>
    <m/>
  </r>
  <r>
    <n v="9"/>
    <m/>
    <s v="SCN"/>
    <x v="58"/>
    <s v="Datenverarbeitung"/>
    <s v="DV"/>
    <s v="SCN"/>
    <s v="D12"/>
    <n v="2"/>
    <m/>
    <n v="2"/>
    <n v="2"/>
    <n v="0"/>
    <m/>
  </r>
  <r>
    <n v="10"/>
    <m/>
    <s v="SCN"/>
    <x v="58"/>
    <s v="Sport"/>
    <s v="SPG"/>
    <s v="WEP"/>
    <s v="FE2"/>
    <n v="2"/>
    <m/>
    <n v="2"/>
    <n v="2"/>
    <n v="0"/>
    <m/>
  </r>
  <r>
    <n v="11"/>
    <m/>
    <s v="SCN"/>
    <x v="58"/>
    <s v="Religion"/>
    <s v="KRE"/>
    <s v="WIT"/>
    <s v="DK5"/>
    <n v="2"/>
    <m/>
    <n v="2"/>
    <n v="2"/>
    <n v="0"/>
    <m/>
  </r>
  <r>
    <n v="12"/>
    <m/>
    <s v="SCN"/>
    <x v="58"/>
    <s v="Praxis Hauswirtschaft"/>
    <s v="FP-ERN"/>
    <s v="JOK"/>
    <s v="AE8"/>
    <n v="4"/>
    <m/>
    <n v="4"/>
    <n v="4"/>
    <n v="0"/>
    <m/>
  </r>
  <r>
    <n v="13"/>
    <m/>
    <s v="SCN"/>
    <x v="58"/>
    <s v="Betreutes Selbstlernen"/>
    <s v="BSL"/>
    <s v="MOE"/>
    <s v="DK5"/>
    <n v="2"/>
    <m/>
    <n v="2"/>
    <n v="2"/>
    <n v="0"/>
    <m/>
  </r>
  <r>
    <n v="14"/>
    <m/>
    <s v="SCN"/>
    <x v="58"/>
    <s v="Praxis Holztechnik"/>
    <s v="MPT"/>
    <s v="PLO"/>
    <s v="EE1"/>
    <n v="4"/>
    <m/>
    <n v="4"/>
    <n v="4"/>
    <n v="0"/>
    <m/>
  </r>
  <r>
    <n v="15"/>
    <m/>
    <s v="SCN"/>
    <x v="58"/>
    <s v="Praxis Holztechnik"/>
    <s v="FP-HO"/>
    <s v="DEU"/>
    <s v="EE1"/>
    <n v="4"/>
    <m/>
    <n v="4"/>
    <n v="4"/>
    <n v="0"/>
    <m/>
  </r>
  <r>
    <n v="16"/>
    <m/>
    <s v="SCN"/>
    <x v="58"/>
    <s v="Praxis Metalltechnik"/>
    <s v="FP-M"/>
    <s v="SCL"/>
    <s v="EK1"/>
    <n v="4"/>
    <m/>
    <n v="4"/>
    <n v="4"/>
    <n v="0"/>
    <m/>
  </r>
  <r>
    <n v="17"/>
    <m/>
    <s v="SCN"/>
    <x v="58"/>
    <s v="Berufsorientierung"/>
    <s v="BOR"/>
    <s v="GOL"/>
    <s v="DK5"/>
    <n v="2"/>
    <m/>
    <n v="2"/>
    <n v="2"/>
    <n v="0"/>
    <m/>
  </r>
  <r>
    <n v="18"/>
    <m/>
    <s v="SCN"/>
    <x v="58"/>
    <s v="Wahlbereich"/>
    <s v="WB"/>
    <s v="TJI"/>
    <s v="DK5"/>
    <n v="1.5"/>
    <m/>
    <n v="1.5"/>
    <n v="1.5"/>
    <n v="0"/>
    <m/>
  </r>
  <r>
    <n v="21"/>
    <m/>
    <s v="SCN"/>
    <x v="59"/>
    <s v="Deutsch"/>
    <s v="DKO"/>
    <s v="BAU"/>
    <s v="D11"/>
    <n v="0"/>
    <n v="0"/>
    <n v="0"/>
    <n v="0"/>
    <n v="0"/>
    <n v="0"/>
  </r>
  <r>
    <n v="22"/>
    <m/>
    <s v="SCN"/>
    <x v="59"/>
    <s v="DAZ-Förder"/>
    <s v="DKO"/>
    <s v="MOE"/>
    <s v="D11"/>
    <n v="4"/>
    <m/>
    <n v="4"/>
    <n v="4"/>
    <n v="0"/>
    <m/>
  </r>
  <r>
    <n v="23"/>
    <m/>
    <s v="SCN"/>
    <x v="59"/>
    <s v="Deutsch"/>
    <s v="DKO"/>
    <s v="BAU"/>
    <s v="D11"/>
    <n v="6"/>
    <m/>
    <n v="6"/>
    <n v="6"/>
    <n v="0"/>
    <m/>
  </r>
  <r>
    <n v="24"/>
    <m/>
    <s v="SCN"/>
    <x v="59"/>
    <s v="DAZ-Förder"/>
    <s v="DKO"/>
    <s v="VHR"/>
    <s v="D11"/>
    <n v="0"/>
    <n v="0"/>
    <n v="0"/>
    <n v="0"/>
    <n v="0"/>
    <n v="0"/>
  </r>
  <r>
    <n v="25"/>
    <m/>
    <s v="SCN"/>
    <x v="59"/>
    <s v="Berufsorientierung"/>
    <s v="BOR"/>
    <s v="GOL"/>
    <s v="D11"/>
    <n v="2"/>
    <m/>
    <n v="2"/>
    <n v="2"/>
    <n v="0"/>
    <m/>
  </r>
  <r>
    <n v="26"/>
    <m/>
    <s v="SCN"/>
    <x v="59"/>
    <s v="Naturwissenschaft"/>
    <s v="NW"/>
    <s v="WIT"/>
    <s v="D11"/>
    <n v="0"/>
    <m/>
    <n v="0"/>
    <n v="0"/>
    <n v="0"/>
    <m/>
  </r>
  <r>
    <n v="27"/>
    <m/>
    <s v="SCN"/>
    <x v="59"/>
    <s v="Mathematik"/>
    <s v="M"/>
    <s v="WIT"/>
    <s v="D11"/>
    <n v="4"/>
    <m/>
    <n v="4"/>
    <n v="4"/>
    <n v="0"/>
    <m/>
  </r>
  <r>
    <n v="28"/>
    <m/>
    <s v="SCN"/>
    <x v="59"/>
    <s v="Politik"/>
    <s v="PKG"/>
    <s v="KRS"/>
    <s v="D11"/>
    <n v="2"/>
    <m/>
    <n v="2"/>
    <n v="2"/>
    <n v="0"/>
    <m/>
  </r>
  <r>
    <n v="29"/>
    <m/>
    <s v="SCN"/>
    <x v="59"/>
    <s v="Sport"/>
    <s v="SPG"/>
    <s v="WEP"/>
    <s v="FE2"/>
    <n v="1"/>
    <m/>
    <n v="1"/>
    <n v="1"/>
    <n v="0"/>
    <m/>
  </r>
  <r>
    <n v="30"/>
    <m/>
    <s v="SCN"/>
    <x v="59"/>
    <s v="Religion"/>
    <s v="KRE"/>
    <s v="WIT"/>
    <s v="D11"/>
    <n v="2"/>
    <m/>
    <n v="2"/>
    <n v="2"/>
    <n v="0"/>
    <m/>
  </r>
  <r>
    <n v="31"/>
    <m/>
    <s v="SCN"/>
    <x v="59"/>
    <s v="Praxis Hauswirtschaft"/>
    <s v="FP-ERN"/>
    <s v="JOK"/>
    <s v="AE8"/>
    <n v="2"/>
    <m/>
    <n v="2"/>
    <n v="2"/>
    <n v="0"/>
    <m/>
  </r>
  <r>
    <n v="32"/>
    <m/>
    <s v="SCN"/>
    <x v="59"/>
    <s v="Praxis Holztechnik"/>
    <s v="MPT"/>
    <s v="PLO"/>
    <s v="EE1"/>
    <n v="4"/>
    <m/>
    <n v="4"/>
    <n v="4"/>
    <n v="0"/>
    <m/>
  </r>
  <r>
    <n v="33"/>
    <m/>
    <s v="SCN"/>
    <x v="59"/>
    <s v="Praxis Holztechnik"/>
    <s v="FP-HO"/>
    <s v="DEU"/>
    <s v="EE1"/>
    <n v="4"/>
    <m/>
    <n v="4"/>
    <n v="4"/>
    <n v="0"/>
    <m/>
  </r>
  <r>
    <n v="34"/>
    <m/>
    <s v="SCN"/>
    <x v="58"/>
    <s v="Englisch-För"/>
    <s v="EFÖ"/>
    <s v="MOE"/>
    <s v="DK5"/>
    <n v="0"/>
    <m/>
    <n v="0"/>
    <n v="0"/>
    <n v="0"/>
    <m/>
  </r>
  <r>
    <n v="34"/>
    <m/>
    <s v="SCN"/>
    <x v="59"/>
    <s v="Englisch-För"/>
    <s v="EFÖ"/>
    <s v="MOE"/>
    <s v="DK5"/>
    <n v="0"/>
    <m/>
    <n v="0"/>
    <n v="0"/>
    <n v="0"/>
    <m/>
  </r>
  <r>
    <n v="35"/>
    <m/>
    <s v="SCN"/>
    <x v="59"/>
    <s v="Praxis Metalltechnik"/>
    <s v="FP-M"/>
    <s v="SCL"/>
    <s v="EK1"/>
    <n v="4"/>
    <m/>
    <n v="4"/>
    <n v="4"/>
    <n v="0"/>
    <m/>
  </r>
  <r>
    <n v="36"/>
    <m/>
    <s v="SCN"/>
    <x v="59"/>
    <s v="Wahlbereich"/>
    <s v="WB"/>
    <s v="WIT"/>
    <s v="D11"/>
    <n v="2"/>
    <m/>
    <n v="2"/>
    <n v="2"/>
    <n v="0"/>
    <m/>
  </r>
  <r>
    <n v="37"/>
    <m/>
    <s v="SCN"/>
    <x v="59"/>
    <s v="Betreutes Selbstlernen"/>
    <s v="BSL"/>
    <s v="GOL"/>
    <s v="D11"/>
    <n v="0"/>
    <m/>
    <n v="0"/>
    <n v="0"/>
    <n v="0"/>
    <m/>
  </r>
  <r>
    <n v="38"/>
    <m/>
    <s v="SCN"/>
    <x v="58"/>
    <s v="Projekt"/>
    <s v="PKG"/>
    <s v="WIT"/>
    <m/>
    <n v="2"/>
    <n v="2"/>
    <n v="2"/>
    <n v="1"/>
    <n v="0"/>
    <n v="2"/>
  </r>
  <r>
    <n v="38"/>
    <m/>
    <s v="SCN"/>
    <x v="59"/>
    <s v="Projekt"/>
    <s v="PKG"/>
    <s v="WIT"/>
    <m/>
    <n v="2"/>
    <n v="2"/>
    <n v="2"/>
    <n v="1"/>
    <n v="0"/>
    <n v="2"/>
  </r>
  <r>
    <n v="39"/>
    <m/>
    <s v="SCN"/>
    <x v="58"/>
    <s v="Projekt"/>
    <s v="PKG"/>
    <s v="TJI"/>
    <m/>
    <n v="2"/>
    <n v="2"/>
    <n v="2"/>
    <n v="1"/>
    <n v="0"/>
    <n v="2"/>
  </r>
  <r>
    <n v="39"/>
    <m/>
    <s v="SCN"/>
    <x v="59"/>
    <s v="Projekt"/>
    <s v="PKG"/>
    <s v="TJI"/>
    <m/>
    <n v="2"/>
    <n v="2"/>
    <n v="2"/>
    <n v="1"/>
    <n v="0"/>
    <n v="2"/>
  </r>
  <r>
    <n v="40"/>
    <m/>
    <s v="SCN"/>
    <x v="58"/>
    <s v="Projekt"/>
    <s v="PKG"/>
    <s v="SCN"/>
    <m/>
    <n v="2"/>
    <n v="2"/>
    <n v="2"/>
    <n v="1"/>
    <n v="0"/>
    <n v="2"/>
  </r>
  <r>
    <n v="40"/>
    <m/>
    <s v="SCN"/>
    <x v="59"/>
    <s v="Projekt"/>
    <s v="PKG"/>
    <s v="SCN"/>
    <m/>
    <n v="2"/>
    <n v="2"/>
    <n v="2"/>
    <n v="1"/>
    <n v="0"/>
    <n v="2"/>
  </r>
  <r>
    <n v="41"/>
    <m/>
    <s v="SCN"/>
    <x v="58"/>
    <s v="Projekt"/>
    <s v="DAZ"/>
    <s v="VHR"/>
    <m/>
    <n v="2"/>
    <n v="0"/>
    <n v="2"/>
    <n v="2"/>
    <n v="0"/>
    <n v="0"/>
  </r>
  <r>
    <n v="41"/>
    <m/>
    <s v="SCN"/>
    <x v="59"/>
    <s v="Projekt"/>
    <s v="DAZ"/>
    <s v="VHR"/>
    <m/>
    <n v="2"/>
    <n v="0"/>
    <n v="2"/>
    <n v="2"/>
    <n v="0"/>
    <n v="0"/>
  </r>
  <r>
    <n v="44"/>
    <m/>
    <s v="SCN"/>
    <x v="60"/>
    <s v="Extern"/>
    <s v="Deutsch"/>
    <s v="VHR"/>
    <s v="D10"/>
    <n v="10"/>
    <n v="0"/>
    <n v="10"/>
    <n v="10"/>
    <n v="0"/>
    <n v="0"/>
  </r>
  <r>
    <n v="45"/>
    <m/>
    <s v="SCN"/>
    <x v="60"/>
    <s v="Wahlbereich"/>
    <s v="WB"/>
    <s v="MOE"/>
    <s v="D10"/>
    <n v="2"/>
    <m/>
    <n v="2"/>
    <n v="2"/>
    <n v="0"/>
    <m/>
  </r>
  <r>
    <n v="46"/>
    <m/>
    <s v="SCN"/>
    <x v="60"/>
    <s v="Landeskunde"/>
    <s v="NW"/>
    <s v="PRI"/>
    <s v="D10"/>
    <n v="3"/>
    <m/>
    <n v="3"/>
    <n v="3"/>
    <n v="0"/>
    <m/>
  </r>
  <r>
    <n v="47"/>
    <m/>
    <s v="SCN"/>
    <x v="60"/>
    <s v="Religion"/>
    <s v="KRE"/>
    <s v="WIT"/>
    <s v="D10"/>
    <n v="2"/>
    <m/>
    <n v="2"/>
    <n v="2"/>
    <n v="0"/>
    <m/>
  </r>
  <r>
    <n v="48"/>
    <m/>
    <s v="SCN"/>
    <x v="60"/>
    <s v="Deutsch"/>
    <s v="DKO"/>
    <s v="PRI"/>
    <s v="D10"/>
    <n v="4"/>
    <m/>
    <n v="4"/>
    <n v="4"/>
    <n v="0"/>
    <m/>
  </r>
  <r>
    <n v="49"/>
    <m/>
    <s v="SCN"/>
    <x v="60"/>
    <s v="Mathematik"/>
    <s v="M"/>
    <s v="TJI"/>
    <s v="D10"/>
    <n v="4"/>
    <m/>
    <n v="4"/>
    <n v="4"/>
    <n v="0"/>
    <m/>
  </r>
  <r>
    <n v="50"/>
    <m/>
    <s v="SCN"/>
    <x v="60"/>
    <s v="Praxis Holztechnik"/>
    <s v="MPT"/>
    <s v="PLO"/>
    <s v="EE1"/>
    <n v="4"/>
    <m/>
    <n v="4"/>
    <n v="4"/>
    <n v="0"/>
    <m/>
  </r>
  <r>
    <n v="51"/>
    <m/>
    <s v="SCN"/>
    <x v="60"/>
    <s v="Praxis Holztechnik"/>
    <s v="FP-HO"/>
    <s v="DEU"/>
    <s v="EE1"/>
    <n v="4"/>
    <m/>
    <n v="4"/>
    <n v="4"/>
    <n v="0"/>
    <m/>
  </r>
  <r>
    <n v="52"/>
    <m/>
    <s v="SCN"/>
    <x v="60"/>
    <s v="Praxis Hauswirtschaft"/>
    <s v="FP-ERN"/>
    <s v="JOK"/>
    <s v="AE8"/>
    <n v="2"/>
    <m/>
    <n v="2"/>
    <n v="2"/>
    <n v="0"/>
    <m/>
  </r>
  <r>
    <n v="53"/>
    <m/>
    <s v="SCN"/>
    <x v="60"/>
    <s v="Sport"/>
    <s v="SPG"/>
    <s v="WEP"/>
    <m/>
    <n v="1"/>
    <m/>
    <n v="1"/>
    <n v="1"/>
    <n v="0"/>
    <m/>
  </r>
  <r>
    <n v="54"/>
    <m/>
    <s v="SCN"/>
    <x v="60"/>
    <s v="Praxis Metalltechnik"/>
    <s v="FP-M"/>
    <s v="HGN"/>
    <s v="EK1"/>
    <n v="2"/>
    <m/>
    <n v="2"/>
    <n v="2"/>
    <n v="0"/>
    <m/>
  </r>
  <r>
    <n v="55"/>
    <m/>
    <s v="SCN"/>
    <x v="58"/>
    <s v="Deutsch-FÖR"/>
    <s v="DAZ"/>
    <s v="MOE"/>
    <m/>
    <n v="4"/>
    <m/>
    <n v="4"/>
    <n v="4"/>
    <n v="0"/>
    <m/>
  </r>
  <r>
    <n v="55"/>
    <m/>
    <s v="SCN"/>
    <x v="59"/>
    <s v="Deutsch-FÖR"/>
    <s v="DAZ"/>
    <s v="MOE"/>
    <m/>
    <n v="4"/>
    <m/>
    <n v="4"/>
    <n v="4"/>
    <n v="0"/>
    <m/>
  </r>
  <r>
    <n v="55"/>
    <m/>
    <s v="SCN"/>
    <x v="60"/>
    <s v="Deutsch-FÖR"/>
    <s v="DAZ"/>
    <s v="MOE"/>
    <m/>
    <n v="4"/>
    <m/>
    <n v="4"/>
    <n v="4"/>
    <n v="0"/>
    <m/>
  </r>
  <r>
    <n v="56"/>
    <m/>
    <s v="SCN"/>
    <x v="58"/>
    <s v="Projekt"/>
    <s v="PKG"/>
    <s v="WIT"/>
    <m/>
    <n v="0"/>
    <n v="0"/>
    <n v="0"/>
    <n v="0"/>
    <n v="0"/>
    <n v="0"/>
  </r>
  <r>
    <n v="56"/>
    <m/>
    <s v="SCN"/>
    <x v="59"/>
    <s v="Projekt"/>
    <s v="PKG"/>
    <s v="WIT"/>
    <m/>
    <n v="0"/>
    <n v="0"/>
    <n v="0"/>
    <n v="0"/>
    <n v="0"/>
    <n v="0"/>
  </r>
  <r>
    <n v="56"/>
    <m/>
    <s v="SCN"/>
    <x v="60"/>
    <s v="Projekt"/>
    <s v="PKG"/>
    <s v="WIT"/>
    <m/>
    <n v="0"/>
    <n v="0"/>
    <n v="0"/>
    <n v="0"/>
    <n v="0"/>
    <n v="0"/>
  </r>
  <r>
    <n v="57"/>
    <m/>
    <s v="SCN"/>
    <x v="58"/>
    <s v="Projekt"/>
    <s v="PKG"/>
    <s v="TJI"/>
    <m/>
    <n v="0"/>
    <n v="0"/>
    <n v="0"/>
    <n v="0"/>
    <n v="0"/>
    <n v="0"/>
  </r>
  <r>
    <n v="57"/>
    <m/>
    <s v="SCN"/>
    <x v="59"/>
    <s v="Projekt"/>
    <s v="PKG"/>
    <s v="TJI"/>
    <m/>
    <n v="0"/>
    <n v="0"/>
    <n v="0"/>
    <n v="0"/>
    <n v="0"/>
    <n v="0"/>
  </r>
  <r>
    <n v="57"/>
    <m/>
    <s v="SCN"/>
    <x v="60"/>
    <s v="Projekt"/>
    <s v="PKG"/>
    <s v="TJI"/>
    <m/>
    <n v="0"/>
    <n v="0"/>
    <n v="0"/>
    <n v="0"/>
    <n v="0"/>
    <n v="0"/>
  </r>
  <r>
    <n v="58"/>
    <m/>
    <s v="SCN"/>
    <x v="58"/>
    <s v="Projekt"/>
    <s v="PKG"/>
    <s v="SCN"/>
    <m/>
    <n v="0"/>
    <n v="0"/>
    <n v="0"/>
    <n v="0"/>
    <n v="0"/>
    <n v="0"/>
  </r>
  <r>
    <n v="58"/>
    <m/>
    <s v="SCN"/>
    <x v="59"/>
    <s v="Projekt"/>
    <s v="PKG"/>
    <s v="SCN"/>
    <m/>
    <n v="0"/>
    <n v="0"/>
    <n v="0"/>
    <n v="0"/>
    <n v="0"/>
    <n v="0"/>
  </r>
  <r>
    <n v="58"/>
    <m/>
    <s v="SCN"/>
    <x v="60"/>
    <s v="Projekt"/>
    <s v="PKG"/>
    <s v="SCN"/>
    <m/>
    <n v="0"/>
    <n v="0"/>
    <n v="0"/>
    <n v="0"/>
    <n v="0"/>
    <n v="0"/>
  </r>
  <r>
    <n v="59"/>
    <m/>
    <s v="SCN"/>
    <x v="58"/>
    <s v="Projekt"/>
    <s v="PKG"/>
    <s v="VHR"/>
    <m/>
    <n v="0"/>
    <n v="0"/>
    <n v="0"/>
    <n v="0"/>
    <n v="0"/>
    <n v="0"/>
  </r>
  <r>
    <n v="59"/>
    <m/>
    <s v="SCN"/>
    <x v="59"/>
    <s v="Projekt"/>
    <s v="PKG"/>
    <s v="VHR"/>
    <m/>
    <n v="0"/>
    <n v="0"/>
    <n v="0"/>
    <n v="0"/>
    <n v="0"/>
    <n v="0"/>
  </r>
  <r>
    <n v="59"/>
    <m/>
    <s v="SCN"/>
    <x v="60"/>
    <s v="Projekt"/>
    <s v="PKG"/>
    <s v="VHR"/>
    <m/>
    <n v="0"/>
    <n v="0"/>
    <n v="0"/>
    <n v="0"/>
    <n v="0"/>
    <n v="0"/>
  </r>
  <r>
    <n v="62"/>
    <m/>
    <s v="SCN"/>
    <x v="61"/>
    <s v="Praxis Bautechnik"/>
    <s v="BO"/>
    <s v="LAT"/>
    <s v="DK1"/>
    <n v="1"/>
    <n v="2"/>
    <n v="1"/>
    <n v="0.5"/>
    <n v="0"/>
    <n v="2"/>
  </r>
  <r>
    <n v="63"/>
    <m/>
    <s v="SCN"/>
    <x v="61"/>
    <s v="Praxis Bautechnik"/>
    <s v="FP-Bau"/>
    <s v="LAT"/>
    <s v="DK1"/>
    <n v="3"/>
    <n v="2"/>
    <n v="3"/>
    <n v="1.5"/>
    <n v="0"/>
    <n v="2"/>
  </r>
  <r>
    <n v="64"/>
    <m/>
    <s v="SCN"/>
    <x v="61"/>
    <s v="Praxis Holztechnik"/>
    <s v="BO"/>
    <s v="DEU"/>
    <s v="EE1"/>
    <n v="1"/>
    <n v="2"/>
    <n v="1"/>
    <n v="0.5"/>
    <n v="0"/>
    <n v="2"/>
  </r>
  <r>
    <n v="65"/>
    <m/>
    <s v="SCN"/>
    <x v="61"/>
    <s v="Praxis Holztechnik"/>
    <s v="PRD"/>
    <s v="DEU"/>
    <s v="EE1"/>
    <n v="3"/>
    <n v="2"/>
    <n v="3"/>
    <n v="1.5"/>
    <n v="0"/>
    <n v="2"/>
  </r>
  <r>
    <n v="66"/>
    <m/>
    <s v="SCN"/>
    <x v="61"/>
    <s v="Praxis Metalltechnik"/>
    <s v="MIP"/>
    <s v="SCL"/>
    <s v="EK1"/>
    <n v="0.5"/>
    <n v="2"/>
    <n v="0.5"/>
    <n v="0.25"/>
    <n v="0"/>
    <n v="2"/>
  </r>
  <r>
    <n v="67"/>
    <m/>
    <s v="SCN"/>
    <x v="61"/>
    <s v="Praxis Metalltechnik"/>
    <s v="FPZ"/>
    <s v="SCL"/>
    <s v="EK1"/>
    <n v="1.5"/>
    <n v="2"/>
    <n v="1.5"/>
    <n v="0.75"/>
    <n v="0"/>
    <n v="2"/>
  </r>
  <r>
    <n v="68"/>
    <m/>
    <s v="SCN"/>
    <x v="61"/>
    <s v="Metalltechnik"/>
    <s v="MIP"/>
    <s v="FEL"/>
    <s v="AK6"/>
    <n v="1"/>
    <m/>
    <n v="1"/>
    <n v="1"/>
    <n v="0"/>
    <m/>
  </r>
  <r>
    <n v="69"/>
    <m/>
    <s v="SCN"/>
    <x v="61"/>
    <s v="Elektrotechnik"/>
    <s v="FPZ"/>
    <s v="JAN"/>
    <s v="D20"/>
    <n v="2"/>
    <n v="2"/>
    <n v="2"/>
    <n v="1"/>
    <n v="0"/>
    <n v="2"/>
  </r>
  <r>
    <n v="70"/>
    <m/>
    <s v="SCN"/>
    <x v="61"/>
    <s v="Technische Übungen"/>
    <s v="TEÜ"/>
    <s v="DEU"/>
    <s v="EE1"/>
    <n v="3"/>
    <m/>
    <n v="3"/>
    <n v="3"/>
    <n v="0"/>
    <m/>
  </r>
  <r>
    <n v="71"/>
    <m/>
    <s v="SCN"/>
    <x v="61"/>
    <s v="Mathematik"/>
    <s v="M"/>
    <s v="LAT"/>
    <s v="AK6"/>
    <n v="4"/>
    <m/>
    <n v="4"/>
    <n v="4"/>
    <n v="0"/>
    <m/>
  </r>
  <r>
    <n v="72"/>
    <m/>
    <s v="SCN"/>
    <x v="61"/>
    <s v="Englisch"/>
    <s v="E"/>
    <s v="GOL"/>
    <s v="AK6"/>
    <n v="3"/>
    <m/>
    <n v="3"/>
    <n v="3"/>
    <n v="0"/>
    <m/>
  </r>
  <r>
    <n v="73"/>
    <m/>
    <s v="SCN"/>
    <x v="61"/>
    <s v="Englisch"/>
    <s v="MPT"/>
    <s v="MME"/>
    <s v="AK6"/>
    <n v="2"/>
    <m/>
    <n v="2"/>
    <n v="2"/>
    <n v="0"/>
    <m/>
  </r>
  <r>
    <n v="74"/>
    <m/>
    <s v="SCN"/>
    <x v="61"/>
    <s v="Deutsch"/>
    <s v="DKO"/>
    <s v="LAH"/>
    <s v="AK6"/>
    <n v="4"/>
    <m/>
    <n v="4"/>
    <n v="4"/>
    <n v="0"/>
    <m/>
  </r>
  <r>
    <n v="75"/>
    <m/>
    <s v="SCN"/>
    <x v="61"/>
    <s v="Wirtschaft"/>
    <s v="WBL"/>
    <s v="KNI"/>
    <s v="AK6"/>
    <n v="1"/>
    <m/>
    <n v="1"/>
    <n v="1"/>
    <n v="0"/>
    <m/>
  </r>
  <r>
    <n v="76"/>
    <m/>
    <s v="SCN"/>
    <x v="61"/>
    <s v="Politik"/>
    <s v="PKG"/>
    <s v="GAT"/>
    <s v="AK6"/>
    <n v="1"/>
    <m/>
    <n v="1"/>
    <n v="1"/>
    <n v="0"/>
    <m/>
  </r>
  <r>
    <n v="77"/>
    <m/>
    <s v="SCN"/>
    <x v="61"/>
    <s v="Datenverarbeitung"/>
    <s v="DV"/>
    <s v="SCN"/>
    <s v="D12"/>
    <n v="1"/>
    <m/>
    <n v="1"/>
    <n v="1"/>
    <n v="0"/>
    <m/>
  </r>
  <r>
    <n v="78"/>
    <m/>
    <s v="SCN"/>
    <x v="61"/>
    <s v="Sport"/>
    <s v="SPG"/>
    <s v="WEP"/>
    <s v="GE1"/>
    <n v="1"/>
    <m/>
    <n v="1"/>
    <n v="1"/>
    <n v="0"/>
    <m/>
  </r>
  <r>
    <n v="79"/>
    <m/>
    <s v="SCN"/>
    <x v="61"/>
    <s v="Betreutes Selbstlernen"/>
    <s v="BSL"/>
    <s v="GOL"/>
    <s v="AK6"/>
    <n v="0"/>
    <m/>
    <n v="0"/>
    <n v="0"/>
    <n v="0"/>
    <m/>
  </r>
  <r>
    <n v="80"/>
    <m/>
    <s v="SCN"/>
    <x v="61"/>
    <s v="Religion"/>
    <s v="KRE"/>
    <s v="LAH"/>
    <s v="AK6"/>
    <n v="2"/>
    <m/>
    <n v="2"/>
    <n v="2"/>
    <n v="0"/>
    <m/>
  </r>
  <r>
    <n v="81"/>
    <m/>
    <s v="SCN"/>
    <x v="61"/>
    <s v="Berufsorientierung"/>
    <s v="BOR"/>
    <s v="GOL"/>
    <s v="AK6"/>
    <n v="2"/>
    <m/>
    <n v="2"/>
    <n v="2"/>
    <n v="0"/>
    <m/>
  </r>
  <r>
    <n v="83"/>
    <m/>
    <s v="SCN"/>
    <x v="62"/>
    <s v="Praxis Hauswirtschaft"/>
    <s v="PRD"/>
    <s v="JOK"/>
    <s v="AE8"/>
    <n v="8"/>
    <m/>
    <n v="8"/>
    <n v="8"/>
    <n v="0"/>
    <m/>
  </r>
  <r>
    <n v="84"/>
    <m/>
    <s v="SCN"/>
    <x v="62"/>
    <s v="Praxis Hauswirtschaft"/>
    <s v="BO"/>
    <s v="BSC"/>
    <s v="DK5"/>
    <n v="2"/>
    <m/>
    <n v="2"/>
    <n v="2"/>
    <n v="0"/>
    <m/>
  </r>
  <r>
    <n v="85"/>
    <m/>
    <s v="SCN"/>
    <x v="62"/>
    <s v="Praxis Hauswirtschaft"/>
    <s v="DSL"/>
    <s v="BSC"/>
    <s v="DK5"/>
    <n v="2"/>
    <m/>
    <n v="2"/>
    <n v="2"/>
    <n v="0"/>
    <m/>
  </r>
  <r>
    <n v="86"/>
    <m/>
    <s v="SCN"/>
    <x v="62"/>
    <s v="Mathematik"/>
    <s v="M"/>
    <s v="KLB"/>
    <s v="DK5"/>
    <n v="4"/>
    <m/>
    <n v="4"/>
    <n v="4"/>
    <n v="0"/>
    <m/>
  </r>
  <r>
    <n v="87"/>
    <m/>
    <s v="SCN"/>
    <x v="62"/>
    <s v="Englisch"/>
    <s v="E"/>
    <s v="GOL"/>
    <s v="DK5"/>
    <n v="3"/>
    <m/>
    <n v="3"/>
    <n v="3"/>
    <n v="0"/>
    <m/>
  </r>
  <r>
    <n v="88"/>
    <m/>
    <s v="SCN"/>
    <x v="62"/>
    <s v="Englisch"/>
    <s v="MPT"/>
    <s v="MME"/>
    <s v="DK5"/>
    <n v="2"/>
    <m/>
    <n v="2"/>
    <n v="2"/>
    <n v="0"/>
    <m/>
  </r>
  <r>
    <n v="89"/>
    <m/>
    <s v="SCN"/>
    <x v="62"/>
    <s v="Deutsch"/>
    <s v="DKO"/>
    <s v="LAH"/>
    <s v="DK5"/>
    <n v="4"/>
    <m/>
    <n v="4"/>
    <n v="4"/>
    <n v="0"/>
    <m/>
  </r>
  <r>
    <n v="90"/>
    <m/>
    <s v="SCN"/>
    <x v="62"/>
    <s v="Wirtschaft"/>
    <s v="WBL"/>
    <s v="KNI"/>
    <s v="DK5"/>
    <n v="1"/>
    <m/>
    <n v="1"/>
    <n v="1"/>
    <n v="0"/>
    <m/>
  </r>
  <r>
    <n v="91"/>
    <m/>
    <s v="SCN"/>
    <x v="62"/>
    <s v="Politik"/>
    <s v="PKG"/>
    <s v="GAT"/>
    <s v="DK5"/>
    <n v="1"/>
    <m/>
    <n v="1"/>
    <n v="1"/>
    <n v="0"/>
    <m/>
  </r>
  <r>
    <n v="92"/>
    <m/>
    <s v="SCN"/>
    <x v="62"/>
    <s v="Datenverarbeitung"/>
    <s v="DV"/>
    <s v="SCN"/>
    <s v="DK5"/>
    <n v="1"/>
    <m/>
    <n v="1"/>
    <n v="1"/>
    <n v="0"/>
    <m/>
  </r>
  <r>
    <n v="93"/>
    <m/>
    <s v="SCN"/>
    <x v="62"/>
    <s v="Sport"/>
    <s v="SPG"/>
    <s v="WEP"/>
    <s v="GE1"/>
    <n v="1"/>
    <m/>
    <n v="1"/>
    <n v="1"/>
    <n v="0"/>
    <m/>
  </r>
  <r>
    <n v="94"/>
    <m/>
    <s v="SCN"/>
    <x v="62"/>
    <s v="Betreutes Selbstlernen"/>
    <s v="BSL"/>
    <s v="GOL"/>
    <s v="DK5"/>
    <n v="0"/>
    <m/>
    <n v="0"/>
    <n v="0"/>
    <n v="0"/>
    <m/>
  </r>
  <r>
    <n v="95"/>
    <m/>
    <s v="SCN"/>
    <x v="62"/>
    <s v="Religion"/>
    <s v="KRE"/>
    <s v="KLB"/>
    <s v="DK5"/>
    <n v="2"/>
    <m/>
    <n v="2"/>
    <n v="2"/>
    <n v="0"/>
    <m/>
  </r>
  <r>
    <n v="96"/>
    <m/>
    <s v="SCN"/>
    <x v="62"/>
    <s v="Berufsorientierung"/>
    <s v="BOR"/>
    <s v="GOL"/>
    <s v="DK5"/>
    <n v="2"/>
    <m/>
    <n v="2"/>
    <n v="2"/>
    <n v="0"/>
    <m/>
  </r>
  <r>
    <n v="97"/>
    <m/>
    <s v="SCN"/>
    <x v="62"/>
    <s v="individ. Praktikum"/>
    <s v="Pbv"/>
    <s v="KLB"/>
    <s v="DK5"/>
    <n v="2"/>
    <m/>
    <n v="2"/>
    <n v="2"/>
    <n v="0"/>
    <m/>
  </r>
  <r>
    <n v="98"/>
    <m/>
    <s v="SCN"/>
    <x v="61"/>
    <s v="DAZ-För"/>
    <s v="DAZ"/>
    <s v="VHR"/>
    <s v="DK5"/>
    <n v="4"/>
    <n v="0"/>
    <n v="4"/>
    <n v="4"/>
    <n v="0"/>
    <n v="0"/>
  </r>
  <r>
    <n v="98"/>
    <m/>
    <s v="SCN"/>
    <x v="62"/>
    <s v="DAZ-För"/>
    <s v="DAZ"/>
    <s v="VHR"/>
    <s v="DK5"/>
    <n v="4"/>
    <n v="0"/>
    <n v="4"/>
    <n v="4"/>
    <n v="0"/>
    <n v="0"/>
  </r>
  <r>
    <n v="98"/>
    <m/>
    <s v="SCN"/>
    <x v="63"/>
    <s v="DAZ-För"/>
    <s v="DAZ"/>
    <s v="VHR"/>
    <s v="DK5"/>
    <n v="4"/>
    <n v="0"/>
    <n v="4"/>
    <n v="4"/>
    <n v="0"/>
    <n v="0"/>
  </r>
  <r>
    <n v="99"/>
    <m/>
    <s v="SCN"/>
    <x v="61"/>
    <s v="Englisch-För"/>
    <s v="EFÖ"/>
    <s v="MME"/>
    <s v="DK5"/>
    <n v="4"/>
    <m/>
    <n v="4"/>
    <n v="4"/>
    <n v="0"/>
    <m/>
  </r>
  <r>
    <n v="99"/>
    <m/>
    <s v="SCN"/>
    <x v="62"/>
    <s v="Englisch-För"/>
    <s v="EFÖ"/>
    <s v="MME"/>
    <s v="DK5"/>
    <n v="4"/>
    <m/>
    <n v="4"/>
    <n v="4"/>
    <n v="0"/>
    <m/>
  </r>
  <r>
    <n v="99"/>
    <m/>
    <s v="SCN"/>
    <x v="63"/>
    <s v="Englisch-För"/>
    <s v="EFÖ"/>
    <s v="MME"/>
    <s v="DK5"/>
    <n v="4"/>
    <m/>
    <n v="4"/>
    <n v="4"/>
    <n v="0"/>
    <m/>
  </r>
  <r>
    <n v="100"/>
    <m/>
    <s v="SCN"/>
    <x v="62"/>
    <s v="indiv. Praktikum"/>
    <s v="Pbv"/>
    <s v="MME"/>
    <s v="DK5"/>
    <n v="3"/>
    <m/>
    <n v="3"/>
    <n v="3"/>
    <n v="0"/>
    <m/>
  </r>
  <r>
    <n v="100"/>
    <m/>
    <s v="SCN"/>
    <x v="63"/>
    <s v="indiv. Praktikum"/>
    <s v="Pbv"/>
    <s v="MME"/>
    <s v="DK5"/>
    <n v="3"/>
    <m/>
    <n v="3"/>
    <n v="3"/>
    <n v="0"/>
    <m/>
  </r>
  <r>
    <n v="102"/>
    <m/>
    <s v="SCN"/>
    <x v="63"/>
    <s v="Praxis Bautechnik"/>
    <s v="BO"/>
    <s v="ENG"/>
    <s v="DK1"/>
    <n v="1"/>
    <n v="2"/>
    <n v="1"/>
    <n v="0.5"/>
    <n v="0"/>
    <n v="2"/>
  </r>
  <r>
    <n v="103"/>
    <m/>
    <s v="SCN"/>
    <x v="63"/>
    <s v="Praxis Bautechnik"/>
    <s v="FP-Bau"/>
    <s v="ENG"/>
    <s v="DK1"/>
    <n v="3"/>
    <n v="2"/>
    <n v="3"/>
    <n v="1.5"/>
    <n v="0"/>
    <n v="2"/>
  </r>
  <r>
    <n v="104"/>
    <m/>
    <s v="SCN"/>
    <x v="63"/>
    <s v="Praxis Holztechnik"/>
    <s v="BO"/>
    <s v="DEU"/>
    <s v="EE1"/>
    <n v="1"/>
    <n v="2"/>
    <n v="1"/>
    <n v="0.5"/>
    <n v="0"/>
    <n v="2"/>
  </r>
  <r>
    <n v="105"/>
    <m/>
    <s v="SCN"/>
    <x v="63"/>
    <s v="Praxis Holztechnik"/>
    <s v="PRD"/>
    <s v="DEU"/>
    <s v="EE1"/>
    <n v="3"/>
    <n v="2"/>
    <n v="3"/>
    <n v="1.5"/>
    <n v="0"/>
    <n v="2"/>
  </r>
  <r>
    <n v="106"/>
    <m/>
    <s v="SCN"/>
    <x v="63"/>
    <s v="Praxis Metalltechnik"/>
    <s v="MIP"/>
    <s v="SCL"/>
    <s v="EK1"/>
    <n v="0.5"/>
    <m/>
    <n v="0.5"/>
    <n v="0.5"/>
    <n v="0"/>
    <m/>
  </r>
  <r>
    <n v="107"/>
    <m/>
    <s v="SCN"/>
    <x v="63"/>
    <s v="Praxis Metalltechnik"/>
    <s v="FPZ"/>
    <s v="SCL"/>
    <s v="EK1"/>
    <n v="1.5"/>
    <n v="2"/>
    <n v="1.5"/>
    <n v="0.75"/>
    <n v="0"/>
    <n v="2"/>
  </r>
  <r>
    <n v="108"/>
    <m/>
    <s v="SCN"/>
    <x v="63"/>
    <s v="Praxis Metalltechnik"/>
    <s v="MIP"/>
    <s v="FEL"/>
    <s v="EK1"/>
    <n v="1"/>
    <m/>
    <n v="1"/>
    <n v="1"/>
    <n v="0"/>
    <m/>
  </r>
  <r>
    <n v="109"/>
    <m/>
    <s v="SCN"/>
    <x v="63"/>
    <s v="Elektrotechnik"/>
    <s v="FPZ"/>
    <s v="JAN"/>
    <s v="D20"/>
    <n v="2"/>
    <n v="2"/>
    <n v="2"/>
    <n v="1"/>
    <n v="0"/>
    <n v="2"/>
  </r>
  <r>
    <n v="110"/>
    <m/>
    <s v="SCN"/>
    <x v="63"/>
    <s v="Technische Übungen"/>
    <s v="TEÜ"/>
    <s v="DEU"/>
    <s v="EE1"/>
    <n v="3"/>
    <m/>
    <n v="3"/>
    <n v="3"/>
    <n v="0"/>
    <m/>
  </r>
  <r>
    <n v="111"/>
    <m/>
    <s v="SCN"/>
    <x v="63"/>
    <s v="Praxis Hauswirtschaft"/>
    <s v="PRD"/>
    <s v="JOK"/>
    <s v="AE8"/>
    <n v="4"/>
    <m/>
    <n v="4"/>
    <n v="4"/>
    <n v="0"/>
    <m/>
  </r>
  <r>
    <n v="112"/>
    <m/>
    <s v="SCN"/>
    <x v="63"/>
    <s v="Praxis Hauswirtschaft"/>
    <s v="BO"/>
    <s v="BSC"/>
    <s v="DK4"/>
    <n v="2"/>
    <m/>
    <n v="2"/>
    <n v="2"/>
    <n v="0"/>
    <m/>
  </r>
  <r>
    <n v="113"/>
    <m/>
    <s v="SCN"/>
    <x v="63"/>
    <s v="Praxis Hauswirtschaft"/>
    <s v="DSL"/>
    <s v="NAC"/>
    <s v="DK4"/>
    <n v="2"/>
    <m/>
    <n v="2"/>
    <n v="2"/>
    <n v="0"/>
    <m/>
  </r>
  <r>
    <n v="114"/>
    <m/>
    <s v="SCN"/>
    <x v="63"/>
    <s v="Mathematik"/>
    <s v="M"/>
    <s v="KLB"/>
    <s v="AK6"/>
    <n v="4"/>
    <m/>
    <n v="4"/>
    <n v="4"/>
    <n v="0"/>
    <m/>
  </r>
  <r>
    <n v="115"/>
    <m/>
    <s v="SCN"/>
    <x v="63"/>
    <s v="Englisch"/>
    <s v="E"/>
    <s v="OPZ"/>
    <s v="AK6"/>
    <n v="3"/>
    <m/>
    <n v="3"/>
    <n v="3"/>
    <n v="0"/>
    <m/>
  </r>
  <r>
    <n v="116"/>
    <m/>
    <s v="SCN"/>
    <x v="63"/>
    <s v="Englisch"/>
    <s v="MPT"/>
    <s v="MME"/>
    <s v="AK6"/>
    <n v="2"/>
    <m/>
    <n v="2"/>
    <n v="2"/>
    <n v="0"/>
    <m/>
  </r>
  <r>
    <n v="117"/>
    <m/>
    <s v="SCN"/>
    <x v="63"/>
    <s v="Deutsch"/>
    <s v="DKO"/>
    <s v="LAH"/>
    <s v="AK6"/>
    <n v="4"/>
    <m/>
    <n v="4"/>
    <n v="4"/>
    <n v="0"/>
    <m/>
  </r>
  <r>
    <n v="118"/>
    <m/>
    <s v="SCN"/>
    <x v="63"/>
    <s v="Wirtschaft"/>
    <s v="WBL"/>
    <s v="KNI"/>
    <s v="AK6"/>
    <n v="1"/>
    <m/>
    <n v="1"/>
    <n v="1"/>
    <n v="0"/>
    <m/>
  </r>
  <r>
    <n v="119"/>
    <m/>
    <s v="SCN"/>
    <x v="63"/>
    <s v="Politik"/>
    <s v="PKG"/>
    <s v="KNI"/>
    <s v="AK6"/>
    <n v="1"/>
    <m/>
    <n v="1"/>
    <n v="1"/>
    <n v="0"/>
    <m/>
  </r>
  <r>
    <n v="120"/>
    <m/>
    <s v="SCN"/>
    <x v="63"/>
    <s v="Datenverarbeitung"/>
    <s v="DV"/>
    <s v="SCN"/>
    <s v="D12"/>
    <n v="1"/>
    <m/>
    <n v="1"/>
    <n v="1"/>
    <n v="0"/>
    <m/>
  </r>
  <r>
    <n v="122"/>
    <m/>
    <s v="SCN"/>
    <x v="63"/>
    <s v="Betreutes Selbstlernen"/>
    <s v="BSL"/>
    <s v="GOL"/>
    <s v="AK6"/>
    <n v="0"/>
    <m/>
    <n v="0"/>
    <n v="0"/>
    <n v="0"/>
    <m/>
  </r>
  <r>
    <n v="123"/>
    <m/>
    <s v="SCN"/>
    <x v="63"/>
    <s v="Religion"/>
    <s v="KRE"/>
    <s v="OPZ"/>
    <s v="AK6"/>
    <n v="2"/>
    <m/>
    <n v="2"/>
    <n v="2"/>
    <n v="0"/>
    <m/>
  </r>
  <r>
    <n v="124"/>
    <m/>
    <s v="SCN"/>
    <x v="63"/>
    <s v="Berufsorientierung"/>
    <s v="BOR"/>
    <s v="GOL"/>
    <s v="AK6"/>
    <n v="2"/>
    <m/>
    <n v="2"/>
    <n v="2"/>
    <n v="0"/>
    <m/>
  </r>
  <r>
    <n v="125"/>
    <m/>
    <s v="SCN"/>
    <x v="63"/>
    <s v="Beliebig"/>
    <s v="WB"/>
    <s v="ENG"/>
    <s v="D23"/>
    <n v="2"/>
    <m/>
    <n v="2"/>
    <n v="2"/>
    <n v="0"/>
    <m/>
  </r>
  <r>
    <n v="127"/>
    <m/>
    <s v="SCN"/>
    <x v="64"/>
    <s v="Elektrotechnik"/>
    <s v="PPZ"/>
    <s v="JAN"/>
    <s v="D20"/>
    <n v="2"/>
    <m/>
    <n v="2"/>
    <n v="2"/>
    <n v="0"/>
    <m/>
  </r>
  <r>
    <n v="128"/>
    <m/>
    <s v="SCN"/>
    <x v="64"/>
    <s v="Elektrotechnik"/>
    <s v="IPZ"/>
    <s v="RAH"/>
    <s v="D23"/>
    <n v="2"/>
    <m/>
    <n v="2"/>
    <n v="2"/>
    <n v="0"/>
    <m/>
  </r>
  <r>
    <n v="129"/>
    <m/>
    <s v="SCN"/>
    <x v="64"/>
    <s v="Elektrotechnik"/>
    <s v="PPZ"/>
    <s v="RAH"/>
    <s v="D20"/>
    <n v="0"/>
    <m/>
    <n v="0"/>
    <n v="0"/>
    <n v="0"/>
    <m/>
  </r>
  <r>
    <n v="130"/>
    <m/>
    <s v="SCN"/>
    <x v="64"/>
    <s v="Praxis Elektrotechnik"/>
    <s v="FP-EL"/>
    <s v="JAN"/>
    <s v="D20"/>
    <n v="4"/>
    <n v="2"/>
    <n v="4"/>
    <n v="2"/>
    <n v="0"/>
    <n v="2"/>
  </r>
  <r>
    <n v="131"/>
    <m/>
    <s v="SCN"/>
    <x v="64"/>
    <s v="Praxis Elektrotechnik"/>
    <s v="FP-EL"/>
    <s v="RAH"/>
    <s v="D23"/>
    <n v="0"/>
    <n v="0"/>
    <n v="0"/>
    <n v="0"/>
    <n v="0"/>
    <n v="0"/>
  </r>
  <r>
    <n v="132"/>
    <m/>
    <s v="SCN"/>
    <x v="64"/>
    <s v="Praxis Elektrotechnik"/>
    <s v="FP-EL"/>
    <s v="JAN"/>
    <s v="D20"/>
    <n v="4"/>
    <n v="2"/>
    <n v="4"/>
    <n v="2"/>
    <n v="0"/>
    <n v="2"/>
  </r>
  <r>
    <n v="133"/>
    <m/>
    <s v="SCN"/>
    <x v="64"/>
    <s v="Praxis Metalltechnik"/>
    <s v="FPZ"/>
    <s v="SCL"/>
    <s v="EK1"/>
    <n v="4"/>
    <n v="2"/>
    <n v="4"/>
    <n v="2"/>
    <n v="0"/>
    <n v="2"/>
  </r>
  <r>
    <n v="134"/>
    <m/>
    <s v="SCN"/>
    <x v="64"/>
    <s v="Mathematik"/>
    <s v="M"/>
    <s v="TJI"/>
    <s v="D23"/>
    <n v="2"/>
    <m/>
    <n v="2"/>
    <n v="2"/>
    <n v="0"/>
    <m/>
  </r>
  <r>
    <n v="135"/>
    <m/>
    <s v="SCN"/>
    <x v="64"/>
    <s v="Mathematik"/>
    <s v="M"/>
    <s v="GEH"/>
    <s v="D23"/>
    <n v="2"/>
    <m/>
    <n v="2"/>
    <n v="2"/>
    <n v="0"/>
    <m/>
  </r>
  <r>
    <n v="136"/>
    <m/>
    <s v="SCN"/>
    <x v="64"/>
    <s v="Englisch"/>
    <s v="E"/>
    <s v="BCH"/>
    <s v="D23"/>
    <n v="3"/>
    <m/>
    <n v="3"/>
    <n v="3"/>
    <n v="0"/>
    <m/>
  </r>
  <r>
    <n v="137"/>
    <m/>
    <s v="SCN"/>
    <x v="64"/>
    <s v="Englisch-FÖR"/>
    <s v="E"/>
    <s v="MME"/>
    <s v="D23"/>
    <n v="2"/>
    <m/>
    <n v="2"/>
    <n v="2"/>
    <n v="0"/>
    <m/>
  </r>
  <r>
    <n v="137"/>
    <m/>
    <s v="SCN"/>
    <x v="65"/>
    <s v="Englisch-FÖR"/>
    <s v="E"/>
    <s v="MME"/>
    <s v="D23"/>
    <n v="2"/>
    <m/>
    <n v="2"/>
    <n v="2"/>
    <n v="0"/>
    <m/>
  </r>
  <r>
    <n v="138"/>
    <m/>
    <s v="SCN"/>
    <x v="64"/>
    <s v="Deutsch"/>
    <s v="DKO"/>
    <s v="OFM"/>
    <s v="D23"/>
    <n v="4"/>
    <m/>
    <n v="4"/>
    <n v="4"/>
    <n v="0"/>
    <m/>
  </r>
  <r>
    <n v="139"/>
    <m/>
    <s v="SCN"/>
    <x v="64"/>
    <s v="Wirtschaft"/>
    <s v="WBL"/>
    <s v="GIL"/>
    <s v="D23"/>
    <n v="2"/>
    <m/>
    <n v="2"/>
    <n v="2"/>
    <n v="0"/>
    <m/>
  </r>
  <r>
    <n v="140"/>
    <m/>
    <s v="SCN"/>
    <x v="64"/>
    <s v="Politik"/>
    <s v="PKG"/>
    <s v="SCN"/>
    <s v="D23"/>
    <n v="1"/>
    <m/>
    <n v="1"/>
    <n v="1"/>
    <n v="0"/>
    <m/>
  </r>
  <r>
    <n v="141"/>
    <m/>
    <s v="SCN"/>
    <x v="64"/>
    <s v="Informationstechnik"/>
    <s v="DV"/>
    <s v="SCN"/>
    <s v="D12"/>
    <n v="2"/>
    <n v="2"/>
    <n v="2"/>
    <n v="1"/>
    <n v="0"/>
    <n v="2"/>
  </r>
  <r>
    <n v="142"/>
    <m/>
    <s v="SCN"/>
    <x v="64"/>
    <s v="Sport"/>
    <s v="SPG"/>
    <s v="BCH"/>
    <s v="GE1"/>
    <n v="2"/>
    <m/>
    <n v="2"/>
    <n v="2"/>
    <n v="0"/>
    <m/>
  </r>
  <r>
    <n v="143"/>
    <m/>
    <s v="SCN"/>
    <x v="64"/>
    <s v="Physik"/>
    <s v="PH"/>
    <s v="TJI"/>
    <s v="CE6"/>
    <n v="1"/>
    <m/>
    <n v="1"/>
    <n v="1"/>
    <n v="0"/>
    <m/>
  </r>
  <r>
    <n v="144"/>
    <m/>
    <s v="SCN"/>
    <x v="64"/>
    <s v="Religion"/>
    <s v="ERE"/>
    <s v="ERN"/>
    <s v="D23"/>
    <n v="2"/>
    <m/>
    <n v="2"/>
    <n v="2"/>
    <n v="0"/>
    <m/>
  </r>
  <r>
    <n v="145"/>
    <m/>
    <s v="SCN"/>
    <x v="64"/>
    <s v="Beliebig"/>
    <s v="BOR"/>
    <s v="RAH"/>
    <s v="D23"/>
    <n v="2"/>
    <m/>
    <n v="2"/>
    <n v="2"/>
    <n v="0"/>
    <m/>
  </r>
  <r>
    <n v="146"/>
    <m/>
    <s v="SCN"/>
    <x v="64"/>
    <s v="Beliebig"/>
    <s v="WB"/>
    <s v="RAH"/>
    <s v="D23"/>
    <n v="2"/>
    <n v="2"/>
    <n v="2"/>
    <n v="1"/>
    <n v="0"/>
    <n v="2"/>
  </r>
  <r>
    <n v="149"/>
    <m/>
    <s v="SCN"/>
    <x v="65"/>
    <s v="Praxis Metalltechnik"/>
    <s v="FPZ"/>
    <s v="SCL"/>
    <s v="D14"/>
    <n v="2"/>
    <m/>
    <n v="2"/>
    <n v="2"/>
    <n v="0"/>
    <m/>
  </r>
  <r>
    <n v="150"/>
    <m/>
    <s v="SCN"/>
    <x v="65"/>
    <s v="Metalltechnik"/>
    <s v="MIP"/>
    <s v="FEL"/>
    <s v="D14"/>
    <n v="2"/>
    <m/>
    <n v="2"/>
    <n v="2"/>
    <n v="0"/>
    <m/>
  </r>
  <r>
    <n v="151"/>
    <m/>
    <s v="SCN"/>
    <x v="65"/>
    <s v="Metalltechnik"/>
    <s v="FPZ"/>
    <s v="FEL"/>
    <s v="D14"/>
    <n v="2"/>
    <m/>
    <n v="2"/>
    <n v="2"/>
    <n v="0"/>
    <m/>
  </r>
  <r>
    <n v="152"/>
    <m/>
    <s v="SCN"/>
    <x v="65"/>
    <s v="Praxis Metalltechnik"/>
    <s v="FPZ"/>
    <s v="SCL"/>
    <s v="EK1"/>
    <n v="4"/>
    <n v="2"/>
    <n v="4"/>
    <n v="2"/>
    <n v="0"/>
    <n v="2"/>
  </r>
  <r>
    <n v="153"/>
    <m/>
    <s v="SCN"/>
    <x v="65"/>
    <s v="Praxis Elektrotechnik"/>
    <s v="PPZ"/>
    <s v="JAN"/>
    <s v="D20"/>
    <n v="4"/>
    <n v="2"/>
    <n v="4"/>
    <n v="2"/>
    <n v="0"/>
    <n v="2"/>
  </r>
  <r>
    <n v="154"/>
    <m/>
    <s v="SCN"/>
    <x v="65"/>
    <s v="Praxis Metalltechnik"/>
    <s v="MIP"/>
    <s v="SCL"/>
    <s v="EK1"/>
    <n v="4"/>
    <n v="2"/>
    <n v="4"/>
    <n v="2"/>
    <n v="0"/>
    <n v="2"/>
  </r>
  <r>
    <n v="155"/>
    <m/>
    <s v="SCN"/>
    <x v="65"/>
    <s v="Mathematik"/>
    <s v="M"/>
    <s v="DIC"/>
    <s v="D14"/>
    <n v="2"/>
    <m/>
    <n v="2"/>
    <n v="2"/>
    <n v="0"/>
    <m/>
  </r>
  <r>
    <n v="156"/>
    <m/>
    <s v="SCN"/>
    <x v="65"/>
    <s v="Mathematik"/>
    <s v="M"/>
    <s v="GEH"/>
    <s v="D14"/>
    <n v="2"/>
    <m/>
    <n v="2"/>
    <n v="2"/>
    <n v="0"/>
    <m/>
  </r>
  <r>
    <n v="157"/>
    <m/>
    <s v="SCN"/>
    <x v="64"/>
    <s v="Englisch-FÖR"/>
    <s v="E"/>
    <s v="MME"/>
    <s v="D23"/>
    <n v="0"/>
    <m/>
    <n v="0"/>
    <n v="0"/>
    <n v="0"/>
    <m/>
  </r>
  <r>
    <n v="157"/>
    <m/>
    <s v="SCN"/>
    <x v="65"/>
    <s v="Englisch-FÖR"/>
    <s v="E"/>
    <s v="MME"/>
    <s v="D23"/>
    <n v="0"/>
    <m/>
    <n v="0"/>
    <n v="0"/>
    <n v="0"/>
    <m/>
  </r>
  <r>
    <n v="158"/>
    <m/>
    <s v="SCN"/>
    <x v="65"/>
    <s v="Englisch"/>
    <s v="E"/>
    <s v="OPZ"/>
    <s v="D14"/>
    <n v="3"/>
    <m/>
    <n v="3"/>
    <n v="3"/>
    <n v="0"/>
    <m/>
  </r>
  <r>
    <n v="159"/>
    <m/>
    <s v="SCN"/>
    <x v="65"/>
    <s v="Deutsch"/>
    <s v="DKO"/>
    <s v="OFM"/>
    <s v="D14"/>
    <n v="4"/>
    <m/>
    <n v="4"/>
    <n v="4"/>
    <n v="0"/>
    <m/>
  </r>
  <r>
    <n v="160"/>
    <m/>
    <s v="SCN"/>
    <x v="65"/>
    <s v="Wirtschaft"/>
    <s v="WBL"/>
    <s v="GIL"/>
    <s v="D14"/>
    <n v="2"/>
    <m/>
    <n v="2"/>
    <n v="2"/>
    <n v="0"/>
    <m/>
  </r>
  <r>
    <n v="161"/>
    <m/>
    <s v="SCN"/>
    <x v="65"/>
    <s v="Politik"/>
    <s v="PKG"/>
    <s v="SCN"/>
    <s v="D14"/>
    <n v="1"/>
    <m/>
    <n v="1"/>
    <n v="1"/>
    <n v="0"/>
    <m/>
  </r>
  <r>
    <n v="162"/>
    <m/>
    <s v="SCN"/>
    <x v="65"/>
    <s v="Informationstechnik"/>
    <s v="DV"/>
    <s v="SCN"/>
    <s v="D12"/>
    <n v="2"/>
    <n v="2"/>
    <n v="2"/>
    <n v="1"/>
    <n v="0"/>
    <n v="2"/>
  </r>
  <r>
    <n v="163"/>
    <m/>
    <s v="SCN"/>
    <x v="65"/>
    <s v="Sport"/>
    <s v="SPG"/>
    <s v="BCH"/>
    <s v="GE1"/>
    <n v="2"/>
    <m/>
    <n v="2"/>
    <n v="2"/>
    <n v="0"/>
    <m/>
  </r>
  <r>
    <n v="164"/>
    <m/>
    <s v="SCN"/>
    <x v="65"/>
    <s v="Physik"/>
    <s v="PH"/>
    <s v="TJI"/>
    <s v="CE6"/>
    <n v="1"/>
    <m/>
    <n v="1"/>
    <n v="1"/>
    <n v="0"/>
    <m/>
  </r>
  <r>
    <n v="165"/>
    <m/>
    <s v="SCN"/>
    <x v="65"/>
    <s v="Religion"/>
    <s v="ERE"/>
    <s v="ERN"/>
    <s v="D14"/>
    <n v="2"/>
    <m/>
    <n v="2"/>
    <n v="2"/>
    <n v="0"/>
    <m/>
  </r>
  <r>
    <n v="166"/>
    <m/>
    <s v="SCN"/>
    <x v="65"/>
    <s v="Beliebig"/>
    <s v="WB"/>
    <s v="FEL"/>
    <s v="D14"/>
    <n v="2"/>
    <n v="2"/>
    <n v="2"/>
    <n v="1"/>
    <n v="0"/>
    <n v="2"/>
  </r>
  <r>
    <n v="167"/>
    <m/>
    <s v="SCN"/>
    <x v="65"/>
    <s v="Beliebig"/>
    <s v="BOR"/>
    <s v="FEL"/>
    <s v="D14"/>
    <n v="2"/>
    <m/>
    <n v="2"/>
    <n v="2"/>
    <n v="0"/>
    <m/>
  </r>
  <r>
    <n v="168"/>
    <m/>
    <s v="SCN"/>
    <x v="65"/>
    <s v="Beliebig"/>
    <s v="BOR"/>
    <s v="OFM"/>
    <s v="D14"/>
    <n v="2"/>
    <m/>
    <n v="2"/>
    <n v="2"/>
    <n v="0"/>
    <m/>
  </r>
  <r>
    <n v="2"/>
    <m/>
    <s v="BUE"/>
    <x v="66"/>
    <s v="Deutsch"/>
    <s v="DKOp"/>
    <s v="SCU"/>
    <s v="CK6"/>
    <n v="2"/>
    <m/>
    <n v="2"/>
    <n v="2"/>
    <n v="0"/>
    <m/>
  </r>
  <r>
    <n v="3"/>
    <m/>
    <s v="BUE"/>
    <x v="66"/>
    <s v="Englisch"/>
    <s v="Ep"/>
    <s v="MOE"/>
    <s v="CK6"/>
    <n v="2"/>
    <m/>
    <n v="2"/>
    <n v="2"/>
    <n v="0"/>
    <m/>
  </r>
  <r>
    <n v="4"/>
    <m/>
    <s v="BUE"/>
    <x v="66"/>
    <s v="Erziehungswissenschaften"/>
    <s v="EW"/>
    <s v="BAU"/>
    <s v="CK6"/>
    <n v="2"/>
    <m/>
    <n v="2"/>
    <n v="2"/>
    <n v="0"/>
    <m/>
  </r>
  <r>
    <n v="5"/>
    <m/>
    <s v="BUE"/>
    <x v="66"/>
    <s v="Pflege/Gesundheit"/>
    <s v="GES"/>
    <s v="WAM"/>
    <s v="CK6"/>
    <n v="2"/>
    <m/>
    <n v="2"/>
    <n v="2"/>
    <n v="0"/>
    <m/>
  </r>
  <r>
    <n v="6"/>
    <m/>
    <s v="BUE"/>
    <x v="66"/>
    <s v="Religion"/>
    <s v="KRE"/>
    <s v="KRH"/>
    <s v="CK6"/>
    <n v="1"/>
    <m/>
    <n v="1"/>
    <n v="1"/>
    <n v="0"/>
    <m/>
  </r>
  <r>
    <n v="7"/>
    <m/>
    <s v="BUE"/>
    <x v="66"/>
    <s v="Mathematik"/>
    <s v="Mp"/>
    <s v="BUE"/>
    <s v="CK6"/>
    <n v="2"/>
    <m/>
    <n v="2"/>
    <n v="2"/>
    <n v="0"/>
    <m/>
  </r>
  <r>
    <n v="8"/>
    <m/>
    <s v="BUE"/>
    <x v="66"/>
    <s v="Politik"/>
    <s v="PKG"/>
    <s v="FAR"/>
    <s v="CK6"/>
    <n v="1"/>
    <m/>
    <n v="1"/>
    <n v="1"/>
    <n v="0"/>
    <m/>
  </r>
  <r>
    <n v="9"/>
    <m/>
    <s v="BUE"/>
    <x v="66"/>
    <s v="Praktische Sozialwissenschaft"/>
    <s v="PSW"/>
    <s v="WAM"/>
    <s v="CK6"/>
    <n v="1"/>
    <m/>
    <n v="1"/>
    <n v="1"/>
    <n v="0"/>
    <m/>
  </r>
  <r>
    <n v="10"/>
    <m/>
    <s v="BUE"/>
    <x v="67"/>
    <s v="Pflege/Gesundheit"/>
    <s v="GES"/>
    <s v="DRE"/>
    <s v="CK7"/>
    <n v="2"/>
    <m/>
    <n v="2"/>
    <n v="2"/>
    <n v="0"/>
    <m/>
  </r>
  <r>
    <n v="11"/>
    <m/>
    <s v="BUE"/>
    <x v="67"/>
    <s v="Deutsch"/>
    <s v="DKOp"/>
    <s v="BAU"/>
    <s v="CK7"/>
    <n v="2"/>
    <m/>
    <n v="2"/>
    <n v="2"/>
    <n v="0"/>
    <m/>
  </r>
  <r>
    <n v="12"/>
    <m/>
    <s v="BUE"/>
    <x v="67"/>
    <s v="Politik"/>
    <s v="PKG"/>
    <s v="FAR"/>
    <s v="CK7"/>
    <n v="1"/>
    <m/>
    <n v="1"/>
    <n v="1"/>
    <n v="0"/>
    <m/>
  </r>
  <r>
    <n v="13"/>
    <m/>
    <s v="BUE"/>
    <x v="67"/>
    <s v="Erziehungswissenschaften"/>
    <s v="EW"/>
    <s v="BAU"/>
    <s v="CK7"/>
    <n v="2"/>
    <m/>
    <n v="2"/>
    <n v="2"/>
    <n v="0"/>
    <m/>
  </r>
  <r>
    <n v="14"/>
    <m/>
    <s v="BUE"/>
    <x v="67"/>
    <s v="Praktische Sozialwissenschaft"/>
    <s v="PSW"/>
    <s v="BAU"/>
    <s v="CK7"/>
    <n v="1"/>
    <m/>
    <n v="1"/>
    <n v="1"/>
    <n v="0"/>
    <m/>
  </r>
  <r>
    <n v="15"/>
    <m/>
    <s v="BUE"/>
    <x v="67"/>
    <s v="Englisch"/>
    <s v="Ep"/>
    <s v="GOE"/>
    <s v="CK7"/>
    <n v="2"/>
    <m/>
    <n v="2"/>
    <n v="2"/>
    <n v="0"/>
    <m/>
  </r>
  <r>
    <n v="16"/>
    <m/>
    <s v="BUE"/>
    <x v="67"/>
    <s v="Mathematik"/>
    <s v="Mp"/>
    <s v="TJI"/>
    <s v="CK6"/>
    <n v="2"/>
    <m/>
    <n v="2"/>
    <n v="2"/>
    <n v="0"/>
    <m/>
  </r>
  <r>
    <n v="17"/>
    <m/>
    <s v="BUE"/>
    <x v="67"/>
    <s v="Religion"/>
    <s v="KRE"/>
    <s v="KRH"/>
    <s v="CK7"/>
    <n v="1"/>
    <m/>
    <n v="1"/>
    <n v="1"/>
    <n v="0"/>
    <m/>
  </r>
  <r>
    <n v="18"/>
    <m/>
    <s v="BUE"/>
    <x v="68"/>
    <s v="Religion"/>
    <s v="KRE"/>
    <s v="SCU"/>
    <s v="CK6"/>
    <n v="1"/>
    <m/>
    <n v="1"/>
    <n v="1"/>
    <n v="0"/>
    <m/>
  </r>
  <r>
    <n v="19"/>
    <m/>
    <s v="BUE"/>
    <x v="68"/>
    <s v="Erziehungswissenschaften"/>
    <s v="EW"/>
    <s v="GRA"/>
    <s v="CK6"/>
    <n v="2"/>
    <m/>
    <n v="2"/>
    <n v="2"/>
    <n v="0"/>
    <m/>
  </r>
  <r>
    <n v="20"/>
    <m/>
    <s v="BUE"/>
    <x v="68"/>
    <s v="Englisch"/>
    <s v="Ep"/>
    <s v="THL"/>
    <s v="CK6"/>
    <n v="2"/>
    <m/>
    <n v="2"/>
    <n v="2"/>
    <n v="0"/>
    <m/>
  </r>
  <r>
    <n v="21"/>
    <m/>
    <s v="BUE"/>
    <x v="68"/>
    <s v="Pflege/Gesundheit"/>
    <s v="GES"/>
    <s v="WAM"/>
    <s v="CK6"/>
    <n v="2"/>
    <m/>
    <n v="2"/>
    <n v="2"/>
    <n v="0"/>
    <m/>
  </r>
  <r>
    <n v="22"/>
    <m/>
    <s v="BUE"/>
    <x v="68"/>
    <s v="Politik"/>
    <s v="PKG"/>
    <s v="SCH"/>
    <s v="CK6"/>
    <n v="1"/>
    <m/>
    <n v="1"/>
    <n v="1"/>
    <n v="0"/>
    <m/>
  </r>
  <r>
    <n v="23"/>
    <m/>
    <s v="BUE"/>
    <x v="68"/>
    <s v="Deutsch"/>
    <s v="DKOp"/>
    <s v="THL"/>
    <s v="CK6"/>
    <n v="2"/>
    <m/>
    <n v="2"/>
    <n v="2"/>
    <n v="0"/>
    <m/>
  </r>
  <r>
    <n v="24"/>
    <m/>
    <s v="BUE"/>
    <x v="68"/>
    <s v="Praktische Sozialwissenschaft"/>
    <s v="PSW"/>
    <s v="THL"/>
    <s v="CK7"/>
    <n v="1"/>
    <m/>
    <n v="1"/>
    <n v="1"/>
    <n v="0"/>
    <m/>
  </r>
  <r>
    <n v="25"/>
    <m/>
    <s v="BUE"/>
    <x v="68"/>
    <s v="Mathematik"/>
    <s v="Mp"/>
    <s v="NEH"/>
    <s v="CK6"/>
    <n v="2"/>
    <m/>
    <n v="2"/>
    <n v="2"/>
    <n v="0"/>
    <m/>
  </r>
  <r>
    <n v="26"/>
    <m/>
    <s v="BUE"/>
    <x v="69"/>
    <s v="Englisch"/>
    <s v="Ep"/>
    <s v="GOE"/>
    <s v="CK7"/>
    <n v="2"/>
    <m/>
    <n v="2"/>
    <n v="2"/>
    <n v="0"/>
    <m/>
  </r>
  <r>
    <n v="27"/>
    <m/>
    <s v="BUE"/>
    <x v="69"/>
    <s v="Religion"/>
    <s v="KRE"/>
    <s v="SCU"/>
    <s v="CK7"/>
    <n v="1"/>
    <m/>
    <n v="1"/>
    <n v="1"/>
    <n v="0"/>
    <m/>
  </r>
  <r>
    <n v="28"/>
    <m/>
    <s v="BUE"/>
    <x v="69"/>
    <s v="Pflege/Gesundheit"/>
    <s v="GES"/>
    <s v="KUM"/>
    <s v="CK7"/>
    <n v="2"/>
    <m/>
    <n v="2"/>
    <n v="2"/>
    <n v="0"/>
    <m/>
  </r>
  <r>
    <n v="29"/>
    <m/>
    <s v="BUE"/>
    <x v="69"/>
    <s v="Deutsch"/>
    <s v="DKOp"/>
    <s v="FAR"/>
    <s v="CK7"/>
    <n v="2"/>
    <m/>
    <n v="2"/>
    <n v="2"/>
    <n v="0"/>
    <m/>
  </r>
  <r>
    <n v="30"/>
    <m/>
    <s v="BUE"/>
    <x v="69"/>
    <s v="Praktische Sozialwissenschaft"/>
    <s v="PSW"/>
    <s v="KLB"/>
    <s v="CK7"/>
    <n v="1"/>
    <m/>
    <n v="1"/>
    <n v="1"/>
    <n v="0"/>
    <m/>
  </r>
  <r>
    <n v="31"/>
    <m/>
    <s v="BUE"/>
    <x v="69"/>
    <s v="Mathematik"/>
    <s v="Mp"/>
    <s v="KLB"/>
    <s v="CK7"/>
    <n v="2"/>
    <m/>
    <n v="2"/>
    <n v="2"/>
    <n v="0"/>
    <m/>
  </r>
  <r>
    <n v="32"/>
    <m/>
    <s v="BUE"/>
    <x v="69"/>
    <s v="Politik"/>
    <s v="PKG"/>
    <s v="SCH"/>
    <s v="CK7"/>
    <n v="1"/>
    <m/>
    <n v="1"/>
    <n v="1"/>
    <n v="0"/>
    <m/>
  </r>
  <r>
    <n v="33"/>
    <m/>
    <s v="BUE"/>
    <x v="69"/>
    <s v="Erziehungswissenschaften"/>
    <s v="EW"/>
    <s v="VAS"/>
    <s v="CK7"/>
    <n v="2"/>
    <m/>
    <n v="2"/>
    <n v="2"/>
    <n v="0"/>
    <m/>
  </r>
  <r>
    <n v="34"/>
    <m/>
    <s v="BUE"/>
    <x v="70"/>
    <s v="Erziehungswissenschaften"/>
    <s v="EW"/>
    <s v="BAU"/>
    <s v="C14"/>
    <n v="5"/>
    <m/>
    <n v="5"/>
    <n v="5"/>
    <n v="0"/>
    <m/>
  </r>
  <r>
    <n v="35"/>
    <m/>
    <s v="BUE"/>
    <x v="70"/>
    <s v="Informatik"/>
    <s v="Inf"/>
    <s v="BIL"/>
    <s v="PC-Raum"/>
    <n v="2"/>
    <m/>
    <n v="2"/>
    <n v="2"/>
    <n v="0"/>
    <m/>
  </r>
  <r>
    <n v="36"/>
    <m/>
    <s v="BUE"/>
    <x v="70"/>
    <s v="Englisch"/>
    <s v="Ep"/>
    <s v="DON"/>
    <s v="C14"/>
    <n v="4"/>
    <m/>
    <n v="4"/>
    <n v="4"/>
    <n v="0"/>
    <m/>
  </r>
  <r>
    <n v="37"/>
    <m/>
    <s v="BUE"/>
    <x v="70"/>
    <s v="Mathematik"/>
    <s v="Mp"/>
    <s v="BUE"/>
    <s v="C14"/>
    <n v="4"/>
    <m/>
    <n v="4"/>
    <n v="4"/>
    <n v="0"/>
    <m/>
  </r>
  <r>
    <n v="38"/>
    <m/>
    <s v="BUE"/>
    <x v="70"/>
    <s v="Sport"/>
    <s v="SPG"/>
    <s v="BRN"/>
    <s v="SPO"/>
    <n v="2"/>
    <m/>
    <n v="2"/>
    <n v="2"/>
    <n v="0"/>
    <m/>
  </r>
  <r>
    <n v="39"/>
    <m/>
    <s v="BUE"/>
    <x v="70"/>
    <s v="Psychologie"/>
    <s v="PS"/>
    <s v="SAL"/>
    <s v="C14"/>
    <n v="2"/>
    <m/>
    <n v="2"/>
    <n v="2"/>
    <n v="0"/>
    <m/>
  </r>
  <r>
    <n v="40"/>
    <m/>
    <s v="BUE"/>
    <x v="70"/>
    <s v="Politik"/>
    <s v="PKG"/>
    <s v="HER"/>
    <s v="C14"/>
    <n v="2"/>
    <m/>
    <n v="2"/>
    <n v="2"/>
    <n v="0"/>
    <m/>
  </r>
  <r>
    <n v="41"/>
    <m/>
    <s v="BUE"/>
    <x v="70"/>
    <s v="Wirtschaft"/>
    <s v="WL"/>
    <s v="HER"/>
    <s v="C14"/>
    <n v="2"/>
    <m/>
    <n v="2"/>
    <n v="2"/>
    <n v="0"/>
    <m/>
  </r>
  <r>
    <n v="42"/>
    <m/>
    <s v="BUE"/>
    <x v="70"/>
    <s v="Biologie"/>
    <s v="BI"/>
    <s v="WAM"/>
    <s v="C14"/>
    <n v="2"/>
    <m/>
    <n v="2"/>
    <n v="2"/>
    <n v="0"/>
    <m/>
  </r>
  <r>
    <n v="43"/>
    <m/>
    <s v="BUE"/>
    <x v="70"/>
    <s v="Pflege/Gesundheit"/>
    <s v="GES"/>
    <s v="WAM"/>
    <s v="C14"/>
    <n v="2"/>
    <m/>
    <n v="2"/>
    <n v="2"/>
    <n v="0"/>
    <m/>
  </r>
  <r>
    <n v="44"/>
    <m/>
    <s v="BUE"/>
    <x v="70"/>
    <s v="Praktische Sozialwissenschaft"/>
    <s v="PSW"/>
    <s v="SCU"/>
    <s v="C14"/>
    <n v="1"/>
    <m/>
    <n v="1"/>
    <n v="1"/>
    <n v="0"/>
    <m/>
  </r>
  <r>
    <n v="45"/>
    <m/>
    <s v="BUE"/>
    <x v="70"/>
    <s v="Deutsch"/>
    <s v="DKOp"/>
    <s v="SCU"/>
    <s v="C14"/>
    <n v="4"/>
    <m/>
    <n v="4"/>
    <n v="4"/>
    <n v="0"/>
    <m/>
  </r>
  <r>
    <n v="46"/>
    <m/>
    <s v="BUE"/>
    <x v="70"/>
    <s v="Religion"/>
    <s v="KRE"/>
    <s v="WIT"/>
    <s v="C14"/>
    <n v="2"/>
    <m/>
    <n v="2"/>
    <n v="2"/>
    <n v="0"/>
    <m/>
  </r>
  <r>
    <n v="47"/>
    <m/>
    <s v="BUE"/>
    <x v="71"/>
    <s v="Erziehungswissenschaften"/>
    <s v="EW"/>
    <s v="GRA"/>
    <s v="C16"/>
    <n v="4"/>
    <m/>
    <n v="4"/>
    <n v="4"/>
    <n v="0"/>
    <m/>
  </r>
  <r>
    <n v="48"/>
    <m/>
    <s v="BUE"/>
    <x v="71"/>
    <s v="Praktische Sozialwissenschaft"/>
    <s v="PSW"/>
    <s v="FRE"/>
    <s v="C16"/>
    <n v="1"/>
    <m/>
    <n v="1"/>
    <n v="1"/>
    <n v="0"/>
    <m/>
  </r>
  <r>
    <n v="49"/>
    <m/>
    <s v="BUE"/>
    <x v="71"/>
    <s v="Informatik"/>
    <s v="Inf"/>
    <s v="BIL"/>
    <s v="PC-Raum"/>
    <n v="2"/>
    <m/>
    <n v="2"/>
    <n v="2"/>
    <n v="0"/>
    <m/>
  </r>
  <r>
    <n v="50"/>
    <m/>
    <s v="BUE"/>
    <x v="71"/>
    <s v="Pflege/Gesundheit"/>
    <s v="GES"/>
    <s v="DRE"/>
    <s v="C16"/>
    <n v="2"/>
    <m/>
    <n v="2"/>
    <n v="2"/>
    <n v="0"/>
    <m/>
  </r>
  <r>
    <n v="51"/>
    <m/>
    <s v="BUE"/>
    <x v="71"/>
    <s v="Politik"/>
    <s v="PKG"/>
    <s v="FAR"/>
    <s v="C16"/>
    <n v="2"/>
    <m/>
    <n v="2"/>
    <n v="2"/>
    <n v="0"/>
    <m/>
  </r>
  <r>
    <n v="52"/>
    <m/>
    <s v="BUE"/>
    <x v="71"/>
    <s v="Sport"/>
    <s v="SPG"/>
    <s v="GER"/>
    <s v="SPO"/>
    <n v="2"/>
    <m/>
    <n v="2"/>
    <n v="2"/>
    <n v="0"/>
    <m/>
  </r>
  <r>
    <n v="53"/>
    <m/>
    <s v="BUE"/>
    <x v="71"/>
    <s v="Englisch"/>
    <s v="Ep"/>
    <s v="GOE"/>
    <s v="C16"/>
    <n v="4"/>
    <m/>
    <n v="4"/>
    <n v="4"/>
    <n v="0"/>
    <m/>
  </r>
  <r>
    <n v="54"/>
    <m/>
    <s v="BUE"/>
    <x v="71"/>
    <s v="Religion"/>
    <s v="KRE"/>
    <s v="GOE"/>
    <s v="C16"/>
    <n v="2"/>
    <m/>
    <n v="2"/>
    <n v="2"/>
    <n v="0"/>
    <m/>
  </r>
  <r>
    <n v="55"/>
    <m/>
    <s v="BUE"/>
    <x v="71"/>
    <s v="Psychologie"/>
    <s v="PS"/>
    <s v="FRE"/>
    <s v="C16"/>
    <n v="2"/>
    <m/>
    <n v="2"/>
    <n v="2"/>
    <n v="0"/>
    <m/>
  </r>
  <r>
    <n v="56"/>
    <m/>
    <s v="BUE"/>
    <x v="71"/>
    <s v="Mathematik"/>
    <s v="Mp"/>
    <s v="KLB"/>
    <s v="C16"/>
    <n v="4"/>
    <m/>
    <n v="4"/>
    <n v="4"/>
    <n v="0"/>
    <m/>
  </r>
  <r>
    <n v="57"/>
    <m/>
    <s v="BUE"/>
    <x v="71"/>
    <s v="Biologie"/>
    <s v="BI"/>
    <s v="KUM"/>
    <s v="C16"/>
    <n v="2"/>
    <m/>
    <n v="2"/>
    <n v="2"/>
    <n v="0"/>
    <m/>
  </r>
  <r>
    <n v="58"/>
    <m/>
    <s v="BUE"/>
    <x v="71"/>
    <s v="Wirtschaft"/>
    <s v="WL"/>
    <s v="HER"/>
    <s v="C16"/>
    <n v="2"/>
    <m/>
    <n v="2"/>
    <n v="2"/>
    <n v="0"/>
    <m/>
  </r>
  <r>
    <n v="59"/>
    <m/>
    <s v="BUE"/>
    <x v="71"/>
    <s v="Deutsch"/>
    <s v="DKOp"/>
    <s v="FAR"/>
    <s v="C16"/>
    <n v="4"/>
    <m/>
    <n v="4"/>
    <n v="4"/>
    <n v="0"/>
    <m/>
  </r>
  <r>
    <n v="60"/>
    <m/>
    <s v="BUE"/>
    <x v="72"/>
    <s v="Informatik"/>
    <s v="Inf"/>
    <s v="BIL"/>
    <s v="PC-Raum"/>
    <n v="2"/>
    <m/>
    <n v="2"/>
    <n v="2"/>
    <n v="0"/>
    <m/>
  </r>
  <r>
    <n v="61"/>
    <m/>
    <s v="BUE"/>
    <x v="72"/>
    <s v="Sport"/>
    <s v="SPG"/>
    <s v="BRN"/>
    <s v="SPO"/>
    <n v="2"/>
    <m/>
    <n v="2"/>
    <n v="2"/>
    <n v="0"/>
    <m/>
  </r>
  <r>
    <n v="62"/>
    <m/>
    <s v="BUE"/>
    <x v="72"/>
    <s v="Deutsch"/>
    <s v="DKOp"/>
    <s v="THL"/>
    <s v="C26"/>
    <n v="4"/>
    <m/>
    <n v="4"/>
    <n v="4"/>
    <n v="0"/>
    <m/>
  </r>
  <r>
    <n v="63"/>
    <m/>
    <s v="BUE"/>
    <x v="72"/>
    <s v="Politik"/>
    <s v="PKG"/>
    <s v="FAR"/>
    <s v="C26"/>
    <n v="2"/>
    <m/>
    <n v="2"/>
    <n v="2"/>
    <n v="0"/>
    <m/>
  </r>
  <r>
    <n v="64"/>
    <m/>
    <s v="BUE"/>
    <x v="72"/>
    <s v="Praktische Sozialwissenschaft"/>
    <s v="PSW"/>
    <s v="KUM"/>
    <s v="C26"/>
    <n v="1"/>
    <m/>
    <n v="1"/>
    <n v="1"/>
    <n v="0"/>
    <m/>
  </r>
  <r>
    <n v="65"/>
    <m/>
    <s v="BUE"/>
    <x v="72"/>
    <s v="Psychologie"/>
    <s v="PS"/>
    <s v="SAL"/>
    <s v="C26"/>
    <n v="2"/>
    <n v="2"/>
    <n v="2"/>
    <n v="1"/>
    <n v="0"/>
    <n v="2"/>
  </r>
  <r>
    <n v="66"/>
    <m/>
    <s v="BUE"/>
    <x v="72"/>
    <s v="Psychologie"/>
    <s v="PS"/>
    <s v="FRE"/>
    <s v="C26"/>
    <n v="2"/>
    <n v="2"/>
    <n v="2"/>
    <n v="1"/>
    <n v="0"/>
    <n v="2"/>
  </r>
  <r>
    <n v="67"/>
    <m/>
    <s v="BUE"/>
    <x v="72"/>
    <s v="Biologie"/>
    <s v="BI"/>
    <s v="KUM"/>
    <s v="C26"/>
    <n v="2"/>
    <m/>
    <n v="2"/>
    <n v="2"/>
    <n v="0"/>
    <m/>
  </r>
  <r>
    <n v="68"/>
    <m/>
    <s v="BUE"/>
    <x v="72"/>
    <s v="Englisch"/>
    <s v="Ep"/>
    <s v="DON"/>
    <s v="C26"/>
    <n v="4"/>
    <m/>
    <n v="4"/>
    <n v="4"/>
    <n v="0"/>
    <m/>
  </r>
  <r>
    <n v="69"/>
    <m/>
    <s v="BUE"/>
    <x v="72"/>
    <s v="Erziehungswissenschaften"/>
    <s v="EW"/>
    <s v="VAS"/>
    <s v="C26"/>
    <n v="4"/>
    <m/>
    <n v="4"/>
    <n v="4"/>
    <n v="0"/>
    <m/>
  </r>
  <r>
    <n v="70"/>
    <m/>
    <s v="BUE"/>
    <x v="72"/>
    <s v="Mathematik"/>
    <s v="Mp"/>
    <s v="TJI"/>
    <s v="C26"/>
    <n v="4"/>
    <m/>
    <n v="4"/>
    <n v="4"/>
    <n v="0"/>
    <m/>
  </r>
  <r>
    <n v="71"/>
    <m/>
    <s v="BUE"/>
    <x v="72"/>
    <s v="Wirtschaft"/>
    <s v="WL"/>
    <s v="HER"/>
    <s v="C26"/>
    <n v="2"/>
    <m/>
    <n v="2"/>
    <n v="2"/>
    <n v="0"/>
    <m/>
  </r>
  <r>
    <n v="72"/>
    <m/>
    <s v="BUE"/>
    <x v="72"/>
    <s v="Pflege/Gesundheit"/>
    <s v="GES"/>
    <s v="KUM"/>
    <s v="C26"/>
    <n v="2"/>
    <m/>
    <n v="2"/>
    <n v="2"/>
    <n v="0"/>
    <m/>
  </r>
  <r>
    <n v="73"/>
    <m/>
    <s v="BUE"/>
    <x v="72"/>
    <s v="Religion"/>
    <s v="KRE"/>
    <s v="WIT"/>
    <s v="C26"/>
    <n v="2"/>
    <m/>
    <n v="2"/>
    <n v="2"/>
    <n v="0"/>
    <m/>
  </r>
  <r>
    <n v="74"/>
    <m/>
    <s v="BUE"/>
    <x v="73"/>
    <s v="Automatisierungstechnik"/>
    <s v="AMT"/>
    <s v="DID"/>
    <s v="D17"/>
    <n v="1"/>
    <m/>
    <n v="1"/>
    <n v="1"/>
    <n v="0"/>
    <m/>
  </r>
  <r>
    <n v="75"/>
    <m/>
    <s v="BUE"/>
    <x v="73"/>
    <s v="Deutsch"/>
    <s v="DKOp"/>
    <s v="THL"/>
    <s v="D17"/>
    <n v="3"/>
    <m/>
    <n v="3"/>
    <n v="3"/>
    <n v="0"/>
    <m/>
  </r>
  <r>
    <n v="77"/>
    <m/>
    <s v="BUE"/>
    <x v="73"/>
    <s v="Englisch"/>
    <s v="Ep"/>
    <s v="HOR"/>
    <s v="D17"/>
    <n v="3"/>
    <m/>
    <n v="3"/>
    <n v="3"/>
    <n v="0"/>
    <m/>
  </r>
  <r>
    <n v="78"/>
    <m/>
    <s v="BUE"/>
    <x v="73"/>
    <s v="Elektrotechnik"/>
    <s v="ET"/>
    <s v="NOS"/>
    <s v="D17"/>
    <n v="1"/>
    <n v="2"/>
    <n v="1"/>
    <n v="0.5"/>
    <n v="0"/>
    <n v="2"/>
  </r>
  <r>
    <n v="79"/>
    <m/>
    <s v="BUE"/>
    <x v="73"/>
    <s v="Elektrotechnik"/>
    <s v="ETPraxis"/>
    <s v="JAN"/>
    <s v="D17"/>
    <n v="1"/>
    <n v="2"/>
    <n v="1"/>
    <n v="0.5"/>
    <n v="0"/>
    <n v="2"/>
  </r>
  <r>
    <n v="80"/>
    <m/>
    <s v="BUE"/>
    <x v="73"/>
    <s v="Informationstechnik"/>
    <s v="ITS"/>
    <s v="BIL"/>
    <s v="D17"/>
    <n v="5"/>
    <m/>
    <n v="5"/>
    <n v="5"/>
    <n v="0"/>
    <m/>
  </r>
  <r>
    <n v="81"/>
    <m/>
    <s v="BUE"/>
    <x v="73"/>
    <s v="Religion"/>
    <s v="KRE"/>
    <s v="QUI"/>
    <s v="D17"/>
    <n v="2"/>
    <m/>
    <n v="2"/>
    <n v="2"/>
    <n v="0"/>
    <m/>
  </r>
  <r>
    <n v="82"/>
    <m/>
    <s v="BUE"/>
    <x v="73"/>
    <s v="Mathematik"/>
    <s v="Mp"/>
    <s v="DIC"/>
    <s v="D17"/>
    <n v="3"/>
    <m/>
    <n v="3"/>
    <n v="3"/>
    <n v="0"/>
    <m/>
  </r>
  <r>
    <n v="83"/>
    <m/>
    <s v="BUE"/>
    <x v="73"/>
    <s v="Physik"/>
    <s v="PH"/>
    <s v="TJI"/>
    <s v="D17"/>
    <n v="1"/>
    <m/>
    <n v="1"/>
    <n v="1"/>
    <n v="0"/>
    <m/>
  </r>
  <r>
    <n v="84"/>
    <m/>
    <s v="BUE"/>
    <x v="73"/>
    <s v="Politik"/>
    <s v="PKG"/>
    <s v="LAS"/>
    <s v="D17"/>
    <n v="2"/>
    <m/>
    <n v="2"/>
    <n v="2"/>
    <n v="0"/>
    <m/>
  </r>
  <r>
    <n v="85"/>
    <m/>
    <s v="BUE"/>
    <x v="73"/>
    <s v="Informationstechnik"/>
    <s v="SAW"/>
    <s v="QUI"/>
    <s v="D17"/>
    <n v="4"/>
    <m/>
    <n v="4"/>
    <n v="4"/>
    <n v="0"/>
    <m/>
  </r>
  <r>
    <n v="86"/>
    <m/>
    <s v="BUE"/>
    <x v="73"/>
    <s v="Sport"/>
    <s v="SPG"/>
    <s v="GER"/>
    <s v="D17"/>
    <n v="2"/>
    <m/>
    <n v="2"/>
    <n v="2"/>
    <n v="0"/>
    <m/>
  </r>
  <r>
    <n v="87"/>
    <m/>
    <s v="BUE"/>
    <x v="73"/>
    <s v="Wirtschaft"/>
    <s v="WBL"/>
    <s v="LAS"/>
    <s v="D17"/>
    <n v="2"/>
    <m/>
    <n v="2"/>
    <n v="2"/>
    <n v="0"/>
    <m/>
  </r>
  <r>
    <n v="88"/>
    <m/>
    <s v="BUE"/>
    <x v="74"/>
    <s v="Bautechnik"/>
    <s v="BKS"/>
    <s v="WIL"/>
    <s v="CE4"/>
    <n v="4"/>
    <m/>
    <n v="4"/>
    <n v="4"/>
    <n v="0"/>
    <m/>
  </r>
  <r>
    <n v="89"/>
    <m/>
    <s v="BUE"/>
    <x v="74"/>
    <s v="Bautechnik"/>
    <s v="TEK"/>
    <s v="ROD"/>
    <s v="PCR"/>
    <n v="4"/>
    <m/>
    <n v="4"/>
    <n v="4"/>
    <n v="0"/>
    <m/>
  </r>
  <r>
    <n v="90"/>
    <m/>
    <s v="BUE"/>
    <x v="74"/>
    <s v="Bautechnik"/>
    <s v="TM"/>
    <s v="WIL"/>
    <s v="CE4"/>
    <n v="2"/>
    <m/>
    <n v="2"/>
    <n v="2"/>
    <n v="0"/>
    <m/>
  </r>
  <r>
    <n v="91"/>
    <m/>
    <s v="BUE"/>
    <x v="74"/>
    <s v="Bautechnik"/>
    <s v="BKS"/>
    <s v="KRS"/>
    <s v="PCR"/>
    <n v="4"/>
    <m/>
    <n v="4"/>
    <n v="4"/>
    <n v="0"/>
    <m/>
  </r>
  <r>
    <n v="92"/>
    <m/>
    <s v="BUE"/>
    <x v="74"/>
    <s v="Deutsch"/>
    <s v="DKOp"/>
    <s v="LAH"/>
    <s v="CE4"/>
    <n v="3"/>
    <m/>
    <n v="3"/>
    <n v="3"/>
    <n v="0"/>
    <m/>
  </r>
  <r>
    <n v="93"/>
    <m/>
    <s v="BUE"/>
    <x v="74"/>
    <s v="Englisch"/>
    <s v="Ep"/>
    <s v="BCH"/>
    <s v="CE4"/>
    <n v="3"/>
    <m/>
    <n v="3"/>
    <n v="3"/>
    <n v="0"/>
    <m/>
  </r>
  <r>
    <n v="94"/>
    <m/>
    <s v="BUE"/>
    <x v="74"/>
    <s v="Religion"/>
    <s v="KRE"/>
    <s v="LAH"/>
    <s v="CE4"/>
    <n v="2"/>
    <m/>
    <n v="2"/>
    <n v="2"/>
    <n v="0"/>
    <m/>
  </r>
  <r>
    <n v="95"/>
    <m/>
    <s v="BUE"/>
    <x v="74"/>
    <s v="Informationstechnik"/>
    <s v="INF"/>
    <s v="BIL"/>
    <s v="CE4"/>
    <n v="2"/>
    <m/>
    <n v="2"/>
    <n v="2"/>
    <n v="0"/>
    <m/>
  </r>
  <r>
    <n v="96"/>
    <m/>
    <s v="BUE"/>
    <x v="74"/>
    <s v="Mathematik"/>
    <s v="Mp"/>
    <s v="NN1"/>
    <s v="CE4"/>
    <n v="3"/>
    <m/>
    <n v="3"/>
    <n v="3"/>
    <n v="0"/>
    <m/>
  </r>
  <r>
    <n v="97"/>
    <m/>
    <s v="BUE"/>
    <x v="74"/>
    <s v="Physik"/>
    <s v="PH"/>
    <s v="TJI"/>
    <s v="CE4"/>
    <n v="1"/>
    <m/>
    <n v="1"/>
    <n v="1"/>
    <n v="0"/>
    <m/>
  </r>
  <r>
    <n v="98"/>
    <m/>
    <s v="BUE"/>
    <x v="74"/>
    <s v="Politik"/>
    <s v="PKG"/>
    <s v="SCH"/>
    <s v="CE4"/>
    <n v="2"/>
    <m/>
    <n v="2"/>
    <n v="2"/>
    <n v="0"/>
    <m/>
  </r>
  <r>
    <n v="99"/>
    <m/>
    <s v="BUE"/>
    <x v="74"/>
    <s v="Wirtschaft"/>
    <s v="WBL"/>
    <s v="SCH"/>
    <s v="CE4"/>
    <n v="2"/>
    <m/>
    <n v="2"/>
    <n v="2"/>
    <n v="0"/>
    <m/>
  </r>
  <r>
    <n v="100"/>
    <m/>
    <s v="BUE"/>
    <x v="74"/>
    <s v="Sport"/>
    <s v="SPG"/>
    <s v="JAG"/>
    <s v="CE4"/>
    <n v="2"/>
    <m/>
    <n v="2"/>
    <n v="2"/>
    <n v="0"/>
    <m/>
  </r>
  <r>
    <n v="101"/>
    <m/>
    <s v="BUE"/>
    <x v="75"/>
    <s v="Deutsch"/>
    <s v="DKOp"/>
    <s v="DIC"/>
    <s v="CE4"/>
    <n v="3"/>
    <m/>
    <n v="3"/>
    <n v="3"/>
    <n v="0"/>
    <m/>
  </r>
  <r>
    <n v="102"/>
    <m/>
    <s v="BUE"/>
    <x v="75"/>
    <s v="Englisch"/>
    <s v="Ep"/>
    <s v="HOR"/>
    <s v="CE4"/>
    <n v="3"/>
    <m/>
    <n v="3"/>
    <n v="3"/>
    <n v="0"/>
    <m/>
  </r>
  <r>
    <n v="103"/>
    <m/>
    <s v="BUE"/>
    <x v="75"/>
    <s v="Religion"/>
    <s v="KRE"/>
    <s v="DEX"/>
    <s v="CE4"/>
    <n v="2"/>
    <m/>
    <n v="2"/>
    <n v="2"/>
    <n v="0"/>
    <m/>
  </r>
  <r>
    <n v="104"/>
    <m/>
    <s v="BUE"/>
    <x v="75"/>
    <s v="Informationstechnik"/>
    <s v="INF"/>
    <s v="BUE"/>
    <s v="CE4"/>
    <n v="2"/>
    <m/>
    <n v="2"/>
    <n v="2"/>
    <n v="0"/>
    <m/>
  </r>
  <r>
    <n v="105"/>
    <m/>
    <s v="BUE"/>
    <x v="75"/>
    <s v="Mathematik"/>
    <s v="Mp"/>
    <s v="BUE"/>
    <s v="CE4"/>
    <n v="3"/>
    <m/>
    <n v="3"/>
    <n v="3"/>
    <n v="0"/>
    <m/>
  </r>
  <r>
    <n v="106"/>
    <m/>
    <s v="BUE"/>
    <x v="75"/>
    <s v="Physik"/>
    <s v="PH"/>
    <s v="TJI"/>
    <s v="CE4"/>
    <n v="1"/>
    <m/>
    <n v="1"/>
    <n v="1"/>
    <n v="0"/>
    <m/>
  </r>
  <r>
    <n v="109"/>
    <m/>
    <s v="BUE"/>
    <x v="75"/>
    <s v="Sport"/>
    <s v="SPG"/>
    <s v="GER"/>
    <s v="CE4"/>
    <n v="2"/>
    <m/>
    <n v="2"/>
    <n v="2"/>
    <n v="0"/>
    <m/>
  </r>
  <r>
    <n v="111"/>
    <m/>
    <s v="BUE"/>
    <x v="75"/>
    <s v="Elektrotechnik"/>
    <s v="ETS"/>
    <s v="BUK"/>
    <s v="CE9"/>
    <n v="2"/>
    <m/>
    <n v="2"/>
    <n v="2"/>
    <n v="0"/>
    <m/>
  </r>
  <r>
    <n v="112"/>
    <m/>
    <s v="BUE"/>
    <x v="75"/>
    <s v="Automatisierungstechnik"/>
    <s v="AMT"/>
    <s v="DID"/>
    <s v="CE9"/>
    <n v="1"/>
    <m/>
    <n v="1"/>
    <n v="1"/>
    <n v="0"/>
    <m/>
  </r>
  <r>
    <n v="113"/>
    <m/>
    <s v="BUE"/>
    <x v="75"/>
    <s v="Elektrotechnik"/>
    <s v="ETPraxis"/>
    <s v="JAN"/>
    <s v="D2?"/>
    <n v="1"/>
    <m/>
    <n v="1"/>
    <n v="1"/>
    <n v="0"/>
    <m/>
  </r>
  <r>
    <n v="114"/>
    <m/>
    <s v="BUE"/>
    <x v="75"/>
    <s v="Elektrotechnik"/>
    <s v="MSR"/>
    <s v="NOS"/>
    <s v="CE9"/>
    <n v="2"/>
    <m/>
    <n v="2"/>
    <n v="2"/>
    <n v="0"/>
    <m/>
  </r>
  <r>
    <n v="115"/>
    <m/>
    <s v="BUE"/>
    <x v="75"/>
    <s v="Elektrotechnik"/>
    <s v="ETS"/>
    <s v="RAH"/>
    <s v="CE9"/>
    <n v="2"/>
    <m/>
    <n v="2"/>
    <n v="2"/>
    <n v="0"/>
    <m/>
  </r>
  <r>
    <n v="116"/>
    <m/>
    <s v="BUE"/>
    <x v="75"/>
    <s v="Elektrotechnik"/>
    <s v="MSR"/>
    <s v="RAH"/>
    <s v="CE9"/>
    <n v="4"/>
    <m/>
    <n v="4"/>
    <n v="4"/>
    <n v="0"/>
    <m/>
  </r>
  <r>
    <n v="120"/>
    <m/>
    <s v="BUE"/>
    <x v="76"/>
    <s v="Sport"/>
    <s v="SPG"/>
    <s v="GER"/>
    <s v="C27"/>
    <n v="2"/>
    <m/>
    <n v="2"/>
    <n v="2"/>
    <n v="0"/>
    <m/>
  </r>
  <r>
    <n v="121"/>
    <m/>
    <s v="BUE"/>
    <x v="76"/>
    <s v="Informationstechnik"/>
    <s v="ITS"/>
    <s v="HEG"/>
    <s v="C27"/>
    <n v="6"/>
    <m/>
    <n v="6"/>
    <n v="6"/>
    <n v="0"/>
    <m/>
  </r>
  <r>
    <n v="122"/>
    <m/>
    <s v="BUE"/>
    <x v="76"/>
    <s v="Englisch"/>
    <s v="Ep"/>
    <s v="SET"/>
    <s v="C27"/>
    <n v="3"/>
    <m/>
    <n v="3"/>
    <n v="3"/>
    <n v="0"/>
    <m/>
  </r>
  <r>
    <n v="123"/>
    <m/>
    <s v="BUE"/>
    <x v="76"/>
    <s v="Politik"/>
    <s v="PKG"/>
    <s v="DON"/>
    <s v="C27"/>
    <n v="2"/>
    <m/>
    <n v="2"/>
    <n v="2"/>
    <n v="0"/>
    <m/>
  </r>
  <r>
    <n v="124"/>
    <m/>
    <s v="BUE"/>
    <x v="76"/>
    <s v="Politik"/>
    <s v="WBL"/>
    <s v="DON"/>
    <s v="C27"/>
    <n v="2"/>
    <m/>
    <n v="2"/>
    <n v="2"/>
    <n v="0"/>
    <m/>
  </r>
  <r>
    <n v="125"/>
    <m/>
    <s v="BUE"/>
    <x v="76"/>
    <s v="Religion"/>
    <s v="KRE"/>
    <s v="OPZ"/>
    <s v="C27"/>
    <n v="2"/>
    <m/>
    <n v="2"/>
    <n v="2"/>
    <n v="0"/>
    <m/>
  </r>
  <r>
    <n v="126"/>
    <m/>
    <s v="BUE"/>
    <x v="76"/>
    <s v="Informationstechnik"/>
    <s v="SAW"/>
    <s v="QUI"/>
    <s v="C27"/>
    <n v="4"/>
    <m/>
    <n v="4"/>
    <n v="4"/>
    <n v="0"/>
    <m/>
  </r>
  <r>
    <n v="127"/>
    <m/>
    <s v="BUE"/>
    <x v="76"/>
    <s v="Elektrotechnik"/>
    <s v="ET"/>
    <s v="RAH"/>
    <s v="C27"/>
    <n v="0"/>
    <m/>
    <n v="0"/>
    <n v="0"/>
    <n v="0"/>
    <m/>
  </r>
  <r>
    <n v="128"/>
    <m/>
    <s v="BUE"/>
    <x v="76"/>
    <s v="Deutsch"/>
    <s v="DKOp"/>
    <s v="MUZ"/>
    <s v="C27"/>
    <n v="3"/>
    <m/>
    <n v="3"/>
    <n v="3"/>
    <n v="0"/>
    <m/>
  </r>
  <r>
    <n v="129"/>
    <m/>
    <s v="BUE"/>
    <x v="76"/>
    <s v="Mathematik"/>
    <s v="Mp"/>
    <s v="RAH"/>
    <s v="C27"/>
    <n v="3"/>
    <m/>
    <n v="3"/>
    <n v="3"/>
    <n v="0"/>
    <m/>
  </r>
  <r>
    <n v="130"/>
    <m/>
    <s v="BUE"/>
    <x v="76"/>
    <s v="Physik"/>
    <s v="PH"/>
    <s v="TJI"/>
    <s v="C27"/>
    <n v="1"/>
    <m/>
    <n v="1"/>
    <n v="1"/>
    <n v="0"/>
    <m/>
  </r>
  <r>
    <n v="139"/>
    <m/>
    <s v="BUE"/>
    <x v="77"/>
    <s v="Bautechnik"/>
    <s v="TEK"/>
    <s v="HOF"/>
    <s v="D13"/>
    <n v="2"/>
    <m/>
    <n v="2"/>
    <n v="2"/>
    <n v="0"/>
    <m/>
  </r>
  <r>
    <n v="140"/>
    <m/>
    <s v="BUE"/>
    <x v="77"/>
    <s v="Bautechnik"/>
    <s v="TEK"/>
    <s v="ENG"/>
    <s v="D13"/>
    <n v="4"/>
    <m/>
    <n v="4"/>
    <n v="4"/>
    <n v="0"/>
    <m/>
  </r>
  <r>
    <n v="141"/>
    <m/>
    <s v="BUE"/>
    <x v="77"/>
    <s v="Bautechnik"/>
    <s v="BKS"/>
    <s v="BOE"/>
    <s v="D13"/>
    <n v="2"/>
    <m/>
    <n v="2"/>
    <n v="2"/>
    <n v="0"/>
    <m/>
  </r>
  <r>
    <n v="142"/>
    <m/>
    <s v="BUE"/>
    <x v="77"/>
    <s v="Bautechnik"/>
    <s v="BKS"/>
    <s v="HOF"/>
    <s v="D13"/>
    <n v="2"/>
    <m/>
    <n v="2"/>
    <n v="2"/>
    <n v="0"/>
    <m/>
  </r>
  <r>
    <n v="143"/>
    <m/>
    <s v="BUE"/>
    <x v="77"/>
    <s v="Bautechnik"/>
    <s v="BKS"/>
    <s v="LAT"/>
    <s v="D13"/>
    <n v="3"/>
    <m/>
    <n v="3"/>
    <n v="3"/>
    <n v="0"/>
    <m/>
  </r>
  <r>
    <n v="144"/>
    <m/>
    <s v="BUE"/>
    <x v="77"/>
    <s v="Bautechnik"/>
    <s v="TM"/>
    <s v="HOF"/>
    <s v="D13"/>
    <n v="2"/>
    <m/>
    <n v="2"/>
    <n v="2"/>
    <n v="0"/>
    <m/>
  </r>
  <r>
    <n v="155"/>
    <m/>
    <s v="BUE"/>
    <x v="78"/>
    <s v="Elektrotechnik"/>
    <s v="ETS"/>
    <s v="RAH"/>
    <s v="D24"/>
    <n v="4"/>
    <m/>
    <n v="4"/>
    <n v="4"/>
    <n v="0"/>
    <m/>
  </r>
  <r>
    <n v="156"/>
    <m/>
    <s v="BUE"/>
    <x v="78"/>
    <s v="Elektrotechnik"/>
    <s v="MST"/>
    <s v="NOS"/>
    <s v="D24"/>
    <n v="2"/>
    <m/>
    <n v="2"/>
    <n v="2"/>
    <n v="0"/>
    <m/>
  </r>
  <r>
    <n v="157"/>
    <m/>
    <s v="BUE"/>
    <x v="78"/>
    <s v="Elektrotechnik"/>
    <s v="MST"/>
    <s v="BUK"/>
    <s v="D24"/>
    <n v="4"/>
    <m/>
    <n v="4"/>
    <n v="4"/>
    <n v="0"/>
    <m/>
  </r>
  <r>
    <n v="158"/>
    <m/>
    <s v="BUE"/>
    <x v="78"/>
    <s v="Elektrotechnik"/>
    <s v="PET"/>
    <s v="JAN"/>
    <s v="D20"/>
    <n v="2"/>
    <m/>
    <n v="2"/>
    <n v="2"/>
    <n v="0"/>
    <m/>
  </r>
  <r>
    <n v="159"/>
    <m/>
    <s v="BUE"/>
    <x v="77"/>
    <s v="Englisch"/>
    <s v="Ep"/>
    <s v="HOR"/>
    <s v="D13"/>
    <n v="3"/>
    <m/>
    <n v="3"/>
    <n v="3"/>
    <n v="0"/>
    <m/>
  </r>
  <r>
    <n v="159"/>
    <m/>
    <s v="BUE"/>
    <x v="78"/>
    <s v="Englisch"/>
    <s v="Ep"/>
    <s v="HOR"/>
    <s v="D13"/>
    <n v="3"/>
    <m/>
    <n v="3"/>
    <n v="3"/>
    <n v="0"/>
    <m/>
  </r>
  <r>
    <n v="160"/>
    <m/>
    <s v="BUE"/>
    <x v="77"/>
    <s v="Sport"/>
    <s v="SPG"/>
    <s v="JAG"/>
    <s v="D13"/>
    <n v="2"/>
    <m/>
    <n v="2"/>
    <n v="2"/>
    <n v="0"/>
    <m/>
  </r>
  <r>
    <n v="160"/>
    <m/>
    <s v="BUE"/>
    <x v="78"/>
    <s v="Sport"/>
    <s v="SPG"/>
    <s v="JAG"/>
    <s v="D13"/>
    <n v="2"/>
    <m/>
    <n v="2"/>
    <n v="2"/>
    <n v="0"/>
    <m/>
  </r>
  <r>
    <n v="161"/>
    <m/>
    <s v="BUE"/>
    <x v="77"/>
    <s v="Religion"/>
    <s v="ERE"/>
    <s v="ERN"/>
    <s v="D13"/>
    <n v="2"/>
    <m/>
    <n v="2"/>
    <n v="2"/>
    <n v="0"/>
    <m/>
  </r>
  <r>
    <n v="161"/>
    <m/>
    <s v="BUE"/>
    <x v="78"/>
    <s v="Religion"/>
    <s v="ERE"/>
    <s v="ERN"/>
    <s v="D13"/>
    <n v="2"/>
    <m/>
    <n v="2"/>
    <n v="2"/>
    <n v="0"/>
    <m/>
  </r>
  <r>
    <n v="162"/>
    <m/>
    <s v="BUE"/>
    <x v="77"/>
    <s v="Deutsch"/>
    <s v="DKOp"/>
    <s v="NOB"/>
    <s v="D13"/>
    <n v="3"/>
    <m/>
    <n v="3"/>
    <n v="3"/>
    <n v="0"/>
    <m/>
  </r>
  <r>
    <n v="162"/>
    <m/>
    <s v="BUE"/>
    <x v="78"/>
    <s v="Deutsch"/>
    <s v="DKOp"/>
    <s v="NOB"/>
    <s v="D13"/>
    <n v="3"/>
    <m/>
    <n v="3"/>
    <n v="3"/>
    <n v="0"/>
    <m/>
  </r>
  <r>
    <n v="163"/>
    <m/>
    <s v="BUE"/>
    <x v="77"/>
    <s v="Mathematik"/>
    <s v="Mp"/>
    <s v="LAU"/>
    <s v="D13"/>
    <n v="3"/>
    <m/>
    <n v="3"/>
    <n v="3"/>
    <n v="0"/>
    <m/>
  </r>
  <r>
    <n v="163"/>
    <m/>
    <s v="BUE"/>
    <x v="78"/>
    <s v="Mathematik"/>
    <s v="Mp"/>
    <s v="LAU"/>
    <s v="D13"/>
    <n v="3"/>
    <m/>
    <n v="3"/>
    <n v="3"/>
    <n v="0"/>
    <m/>
  </r>
  <r>
    <n v="164"/>
    <m/>
    <s v="BUE"/>
    <x v="77"/>
    <s v="Politik"/>
    <s v="PKG"/>
    <s v="SCH"/>
    <s v="D13"/>
    <n v="2"/>
    <m/>
    <n v="2"/>
    <n v="2"/>
    <n v="0"/>
    <m/>
  </r>
  <r>
    <n v="164"/>
    <m/>
    <s v="BUE"/>
    <x v="78"/>
    <s v="Politik"/>
    <s v="PKG"/>
    <s v="SCH"/>
    <s v="D13"/>
    <n v="2"/>
    <m/>
    <n v="2"/>
    <n v="2"/>
    <n v="0"/>
    <m/>
  </r>
  <r>
    <n v="165"/>
    <m/>
    <s v="BUE"/>
    <x v="77"/>
    <s v="Wirtschaft"/>
    <s v="WL"/>
    <s v="DON"/>
    <s v="D13"/>
    <n v="2"/>
    <m/>
    <n v="2"/>
    <n v="2"/>
    <n v="0"/>
    <m/>
  </r>
  <r>
    <n v="165"/>
    <m/>
    <s v="BUE"/>
    <x v="78"/>
    <s v="Wirtschaft"/>
    <s v="WL"/>
    <s v="DON"/>
    <s v="D13"/>
    <n v="2"/>
    <m/>
    <n v="2"/>
    <n v="2"/>
    <n v="0"/>
    <m/>
  </r>
  <r>
    <n v="166"/>
    <m/>
    <s v="BUE"/>
    <x v="77"/>
    <s v="Physik"/>
    <s v="PH"/>
    <s v="TJI"/>
    <s v="D13"/>
    <n v="1"/>
    <m/>
    <n v="1"/>
    <n v="1"/>
    <n v="0"/>
    <m/>
  </r>
  <r>
    <n v="166"/>
    <m/>
    <s v="BUE"/>
    <x v="78"/>
    <s v="Physik"/>
    <s v="PH"/>
    <s v="TJI"/>
    <s v="D13"/>
    <n v="1"/>
    <m/>
    <n v="1"/>
    <n v="1"/>
    <n v="0"/>
    <m/>
  </r>
  <r>
    <n v="167"/>
    <m/>
    <s v="BUE"/>
    <x v="77"/>
    <s v="Informatik"/>
    <s v="INF"/>
    <s v="BIL"/>
    <s v="PCR"/>
    <n v="2"/>
    <m/>
    <n v="2"/>
    <n v="2"/>
    <n v="0"/>
    <m/>
  </r>
  <r>
    <n v="167"/>
    <m/>
    <s v="BUE"/>
    <x v="78"/>
    <s v="Informatik"/>
    <s v="INF"/>
    <s v="BIL"/>
    <s v="PCR"/>
    <n v="2"/>
    <m/>
    <n v="2"/>
    <n v="2"/>
    <n v="0"/>
    <m/>
  </r>
  <r>
    <n v="3"/>
    <m/>
    <s v="NOW"/>
    <x v="79"/>
    <s v="Psychologie"/>
    <s v="PS"/>
    <s v="FRE"/>
    <s v="A15"/>
    <n v="2"/>
    <m/>
    <n v="2"/>
    <n v="2"/>
    <n v="0"/>
    <m/>
  </r>
  <r>
    <n v="4"/>
    <m/>
    <s v="NOW"/>
    <x v="79"/>
    <s v="Pflege/Gesundheit"/>
    <s v="GP"/>
    <s v="ROB"/>
    <s v="A15"/>
    <n v="2"/>
    <m/>
    <n v="2"/>
    <n v="2"/>
    <n v="0"/>
    <m/>
  </r>
  <r>
    <n v="5"/>
    <m/>
    <s v="NOW"/>
    <x v="79"/>
    <s v="Pflege/Gesundheit"/>
    <s v="GP"/>
    <s v="NOW"/>
    <s v="A15"/>
    <n v="2"/>
    <m/>
    <n v="2"/>
    <n v="2"/>
    <n v="0"/>
    <m/>
  </r>
  <r>
    <n v="6"/>
    <m/>
    <s v="NOW"/>
    <x v="79"/>
    <s v="Sozialpädagogik"/>
    <s v="TPH"/>
    <s v="FRI"/>
    <s v="A15"/>
    <n v="2"/>
    <m/>
    <n v="2"/>
    <n v="2"/>
    <n v="0"/>
    <m/>
  </r>
  <r>
    <n v="7"/>
    <m/>
    <s v="NOW"/>
    <x v="79"/>
    <s v="Sozialpädagogik"/>
    <s v="TPH"/>
    <s v="HNN"/>
    <s v="A15"/>
    <n v="2"/>
    <m/>
    <n v="2"/>
    <n v="2"/>
    <n v="0"/>
    <m/>
  </r>
  <r>
    <n v="8"/>
    <m/>
    <s v="NOW"/>
    <x v="79"/>
    <s v="Religion"/>
    <s v="KRE"/>
    <s v="TRA"/>
    <s v="A15"/>
    <n v="2"/>
    <m/>
    <n v="2"/>
    <n v="2"/>
    <n v="0"/>
    <m/>
  </r>
  <r>
    <n v="9"/>
    <m/>
    <s v="NOW"/>
    <x v="79"/>
    <s v="Deutsch"/>
    <s v="DKO"/>
    <s v="VBR"/>
    <s v="A15"/>
    <n v="1"/>
    <m/>
    <n v="1"/>
    <n v="1"/>
    <n v="0"/>
    <m/>
  </r>
  <r>
    <n v="10"/>
    <m/>
    <s v="NOW"/>
    <x v="79"/>
    <s v="Politik"/>
    <s v="ORV"/>
    <s v="TRA"/>
    <s v="A15"/>
    <n v="1"/>
    <m/>
    <n v="1"/>
    <n v="1"/>
    <n v="0"/>
    <m/>
  </r>
  <r>
    <n v="11"/>
    <m/>
    <s v="NOW"/>
    <x v="79"/>
    <s v="Politik"/>
    <s v="PKG"/>
    <s v="TRA"/>
    <s v="A15"/>
    <n v="1"/>
    <m/>
    <n v="1"/>
    <n v="1"/>
    <n v="0"/>
    <m/>
  </r>
  <r>
    <n v="12"/>
    <m/>
    <s v="NOW"/>
    <x v="79"/>
    <s v="Pflege/Gesundheit"/>
    <s v="PB"/>
    <s v="HNN"/>
    <s v="A15"/>
    <n v="3"/>
    <m/>
    <n v="0"/>
    <n v="0"/>
    <n v="3"/>
    <m/>
  </r>
  <r>
    <n v="13"/>
    <m/>
    <s v="NOW"/>
    <x v="79"/>
    <s v="Sozialpädagogik"/>
    <s v="PB"/>
    <s v="TRA"/>
    <s v="A15"/>
    <n v="1"/>
    <m/>
    <n v="0"/>
    <n v="0"/>
    <n v="1"/>
    <m/>
  </r>
  <r>
    <n v="14"/>
    <m/>
    <s v="NOW"/>
    <x v="79"/>
    <s v="Sozialpädagogik"/>
    <s v="PB"/>
    <s v="NOW"/>
    <s v="A15"/>
    <n v="2"/>
    <m/>
    <n v="0"/>
    <n v="0"/>
    <n v="2"/>
    <m/>
  </r>
  <r>
    <n v="15"/>
    <m/>
    <s v="NOW"/>
    <x v="79"/>
    <m/>
    <s v="PB"/>
    <s v="ROB"/>
    <s v="A15"/>
    <n v="1"/>
    <m/>
    <n v="0"/>
    <n v="0"/>
    <n v="1"/>
    <m/>
  </r>
  <r>
    <n v="16"/>
    <m/>
    <s v="NOW"/>
    <x v="79"/>
    <s v="Pflege/Gesundheit"/>
    <s v="PB"/>
    <s v="FRI"/>
    <s v="A15"/>
    <n v="2"/>
    <m/>
    <n v="0"/>
    <n v="0"/>
    <n v="2"/>
    <m/>
  </r>
  <r>
    <n v="17"/>
    <m/>
    <s v="NOW"/>
    <x v="79"/>
    <s v="Sozialpädagogik"/>
    <s v="HPSf"/>
    <s v="HNN"/>
    <s v="A15"/>
    <n v="1"/>
    <m/>
    <n v="1"/>
    <n v="1"/>
    <n v="0"/>
    <m/>
  </r>
  <r>
    <n v="18"/>
    <m/>
    <s v="NOW"/>
    <x v="79"/>
    <s v="Sozialpädagogik"/>
    <s v="HPSs"/>
    <s v="HNN"/>
    <s v="A15"/>
    <n v="1"/>
    <m/>
    <n v="1"/>
    <n v="1"/>
    <n v="0"/>
    <m/>
  </r>
  <r>
    <n v="19"/>
    <m/>
    <s v="NOW"/>
    <x v="79"/>
    <s v="Musik"/>
    <s v="HPSm"/>
    <s v="HST"/>
    <s v="A11"/>
    <n v="2"/>
    <m/>
    <n v="2"/>
    <n v="2"/>
    <n v="0"/>
    <m/>
  </r>
  <r>
    <n v="20"/>
    <m/>
    <s v="NOW"/>
    <x v="79"/>
    <s v="Sozialpädagogik"/>
    <s v="HPSb"/>
    <s v="BRN"/>
    <s v="A15"/>
    <n v="1"/>
    <m/>
    <n v="1"/>
    <n v="1"/>
    <n v="0"/>
    <m/>
  </r>
  <r>
    <n v="21"/>
    <m/>
    <s v="NOW"/>
    <x v="79"/>
    <s v="Sozialpädagogik"/>
    <s v="HPSp"/>
    <s v="BRN"/>
    <s v="SPO"/>
    <n v="1"/>
    <m/>
    <n v="1"/>
    <n v="1"/>
    <n v="0"/>
    <m/>
  </r>
  <r>
    <n v="22"/>
    <m/>
    <s v="NOW"/>
    <x v="79"/>
    <s v="Deutsch"/>
    <s v="HPSg"/>
    <s v="VBR"/>
    <s v="A15"/>
    <n v="1"/>
    <m/>
    <n v="1"/>
    <n v="1"/>
    <n v="0"/>
    <m/>
  </r>
  <r>
    <n v="23"/>
    <m/>
    <s v="NOW"/>
    <x v="79"/>
    <s v="Hauswirtschaft"/>
    <s v="HPSh"/>
    <s v="HAA"/>
    <s v="AE8"/>
    <n v="4"/>
    <n v="2"/>
    <n v="4"/>
    <n v="2"/>
    <n v="0"/>
    <n v="2"/>
  </r>
  <r>
    <n v="24"/>
    <m/>
    <s v="NOW"/>
    <x v="79"/>
    <s v="Gesundheit/Pflege"/>
    <s v="HPSo"/>
    <s v="ROB"/>
    <s v="PCR"/>
    <n v="1"/>
    <n v="2"/>
    <n v="1"/>
    <n v="0.5"/>
    <n v="0"/>
    <n v="2"/>
  </r>
  <r>
    <n v="25"/>
    <m/>
    <s v="NOW"/>
    <x v="79"/>
    <s v="Gesundheit/Pflege"/>
    <s v="GP"/>
    <s v="ROB"/>
    <s v="PCR"/>
    <n v="1"/>
    <n v="2"/>
    <n v="1"/>
    <n v="0.5"/>
    <n v="0"/>
    <n v="2"/>
  </r>
  <r>
    <n v="27"/>
    <m/>
    <s v="NOW"/>
    <x v="80"/>
    <s v="Psychologie"/>
    <s v="PS"/>
    <s v="FRE"/>
    <s v="A13"/>
    <n v="2"/>
    <m/>
    <n v="2"/>
    <n v="2"/>
    <n v="0"/>
    <m/>
  </r>
  <r>
    <n v="28"/>
    <m/>
    <s v="NOW"/>
    <x v="80"/>
    <s v="Pflege/Gesundheit"/>
    <s v="GP"/>
    <s v="ROB"/>
    <s v="A13"/>
    <n v="2"/>
    <m/>
    <n v="2"/>
    <n v="2"/>
    <n v="0"/>
    <m/>
  </r>
  <r>
    <n v="29"/>
    <m/>
    <s v="NOW"/>
    <x v="80"/>
    <s v="Pflege/Gesundheit"/>
    <s v="GP"/>
    <s v="SCE"/>
    <s v="A13"/>
    <n v="2"/>
    <m/>
    <n v="2"/>
    <n v="2"/>
    <n v="0"/>
    <m/>
  </r>
  <r>
    <n v="30"/>
    <m/>
    <s v="NOW"/>
    <x v="80"/>
    <s v="Sozialpädagogik"/>
    <s v="TPH"/>
    <s v="RAD"/>
    <s v="A13"/>
    <n v="2"/>
    <m/>
    <n v="2"/>
    <n v="2"/>
    <n v="0"/>
    <m/>
  </r>
  <r>
    <n v="31"/>
    <m/>
    <s v="NOW"/>
    <x v="80"/>
    <s v="Sozialpädagogik"/>
    <s v="TPH"/>
    <s v="VBR"/>
    <s v="A13"/>
    <n v="2"/>
    <m/>
    <n v="2"/>
    <n v="2"/>
    <n v="0"/>
    <m/>
  </r>
  <r>
    <n v="32"/>
    <m/>
    <s v="NOW"/>
    <x v="80"/>
    <s v="Religion"/>
    <s v="KRE"/>
    <s v="GAT"/>
    <s v="A13"/>
    <n v="2"/>
    <m/>
    <n v="2"/>
    <n v="2"/>
    <n v="0"/>
    <m/>
  </r>
  <r>
    <n v="33"/>
    <m/>
    <s v="NOW"/>
    <x v="80"/>
    <s v="Deutsch"/>
    <s v="DKO"/>
    <s v="VBR"/>
    <s v="A13"/>
    <n v="2"/>
    <m/>
    <n v="2"/>
    <n v="2"/>
    <n v="0"/>
    <m/>
  </r>
  <r>
    <n v="34"/>
    <m/>
    <s v="NOW"/>
    <x v="80"/>
    <s v="Politik"/>
    <s v="ORV"/>
    <s v="TRA"/>
    <s v="A13"/>
    <n v="1"/>
    <m/>
    <n v="1"/>
    <n v="1"/>
    <n v="0"/>
    <m/>
  </r>
  <r>
    <n v="35"/>
    <m/>
    <s v="NOW"/>
    <x v="80"/>
    <s v="Politik"/>
    <s v="PKG"/>
    <s v="TRA"/>
    <s v="A13"/>
    <n v="1"/>
    <m/>
    <n v="1"/>
    <n v="1"/>
    <n v="0"/>
    <m/>
  </r>
  <r>
    <n v="36"/>
    <m/>
    <s v="NOW"/>
    <x v="80"/>
    <s v="Sozialpädagogik"/>
    <s v="PB"/>
    <s v="RAD"/>
    <s v="A13"/>
    <n v="4"/>
    <m/>
    <n v="0"/>
    <n v="0"/>
    <n v="4"/>
    <m/>
  </r>
  <r>
    <n v="37"/>
    <m/>
    <s v="NOW"/>
    <x v="80"/>
    <s v="Sozialpädagogik"/>
    <s v="PB"/>
    <s v="TRA"/>
    <s v="A13"/>
    <n v="2"/>
    <m/>
    <n v="0"/>
    <n v="0"/>
    <n v="2"/>
    <m/>
  </r>
  <r>
    <n v="38"/>
    <m/>
    <s v="NOW"/>
    <x v="80"/>
    <s v="Sozialpädagogik"/>
    <s v="PB"/>
    <s v="SCE"/>
    <s v="A13"/>
    <n v="1"/>
    <m/>
    <n v="0"/>
    <n v="0"/>
    <n v="1"/>
    <m/>
  </r>
  <r>
    <n v="41"/>
    <m/>
    <s v="NOW"/>
    <x v="81"/>
    <s v="Psychologie"/>
    <s v="PS"/>
    <s v="FRE"/>
    <s v="AE5"/>
    <n v="2"/>
    <m/>
    <n v="2"/>
    <n v="2"/>
    <n v="0"/>
    <m/>
  </r>
  <r>
    <n v="42"/>
    <m/>
    <s v="NOW"/>
    <x v="81"/>
    <s v="Pflege/Gesundheit"/>
    <s v="GP"/>
    <s v="ROB"/>
    <s v="AE5"/>
    <n v="2"/>
    <m/>
    <n v="2"/>
    <n v="2"/>
    <n v="0"/>
    <m/>
  </r>
  <r>
    <n v="43"/>
    <m/>
    <s v="NOW"/>
    <x v="81"/>
    <s v="Pflege/Gesundheit"/>
    <s v="GP"/>
    <s v="DRE"/>
    <s v="AE5"/>
    <n v="2"/>
    <m/>
    <n v="2"/>
    <n v="2"/>
    <n v="0"/>
    <m/>
  </r>
  <r>
    <n v="44"/>
    <m/>
    <s v="NOW"/>
    <x v="81"/>
    <s v="Sozialpädagogik"/>
    <s v="TPH"/>
    <s v="RAD"/>
    <s v="AE5"/>
    <n v="2"/>
    <m/>
    <n v="2"/>
    <n v="2"/>
    <n v="0"/>
    <m/>
  </r>
  <r>
    <n v="45"/>
    <m/>
    <s v="NOW"/>
    <x v="81"/>
    <s v="Sozialpädagogik"/>
    <s v="TPH"/>
    <s v="VBR"/>
    <s v="AE5"/>
    <n v="2"/>
    <m/>
    <n v="2"/>
    <n v="2"/>
    <n v="0"/>
    <m/>
  </r>
  <r>
    <n v="46"/>
    <m/>
    <s v="NOW"/>
    <x v="81"/>
    <s v="Religion"/>
    <s v="KRE"/>
    <s v="TRA"/>
    <s v="AE5"/>
    <n v="2"/>
    <m/>
    <n v="2"/>
    <n v="2"/>
    <n v="0"/>
    <m/>
  </r>
  <r>
    <n v="47"/>
    <m/>
    <s v="NOW"/>
    <x v="81"/>
    <s v="Deutsch"/>
    <s v="DKO"/>
    <s v="VBR"/>
    <s v="AE5"/>
    <n v="2"/>
    <m/>
    <n v="2"/>
    <n v="2"/>
    <n v="0"/>
    <m/>
  </r>
  <r>
    <n v="48"/>
    <m/>
    <s v="NOW"/>
    <x v="81"/>
    <s v="Politik"/>
    <s v="ORV"/>
    <s v="TRA"/>
    <s v="AE5"/>
    <n v="1"/>
    <m/>
    <n v="1"/>
    <n v="1"/>
    <n v="0"/>
    <m/>
  </r>
  <r>
    <n v="49"/>
    <m/>
    <s v="NOW"/>
    <x v="81"/>
    <s v="Politik"/>
    <s v="PKG"/>
    <s v="TRA"/>
    <s v="AE5"/>
    <n v="1"/>
    <m/>
    <n v="1"/>
    <n v="1"/>
    <n v="0"/>
    <m/>
  </r>
  <r>
    <n v="50"/>
    <m/>
    <s v="NOW"/>
    <x v="81"/>
    <s v="Sozialpädagogik"/>
    <s v="PB"/>
    <s v="VBR"/>
    <s v="AE5"/>
    <n v="2"/>
    <m/>
    <n v="0"/>
    <n v="0"/>
    <n v="2"/>
    <m/>
  </r>
  <r>
    <n v="51"/>
    <m/>
    <s v="NOW"/>
    <x v="81"/>
    <m/>
    <s v="PB"/>
    <s v="ROB"/>
    <s v="AE5"/>
    <n v="1"/>
    <m/>
    <n v="0"/>
    <n v="0"/>
    <n v="1"/>
    <m/>
  </r>
  <r>
    <n v="52"/>
    <m/>
    <s v="NOW"/>
    <x v="81"/>
    <s v="Sozialpädagogik"/>
    <s v="PB"/>
    <s v="NOW"/>
    <s v="AE5"/>
    <n v="1"/>
    <m/>
    <n v="0"/>
    <n v="0"/>
    <n v="1"/>
    <m/>
  </r>
  <r>
    <n v="54"/>
    <m/>
    <s v="NOW"/>
    <x v="82"/>
    <s v="Englisch"/>
    <s v="E"/>
    <s v="DON"/>
    <s v="A15"/>
    <n v="2"/>
    <m/>
    <n v="2"/>
    <n v="2"/>
    <n v="0"/>
    <m/>
  </r>
  <r>
    <n v="55"/>
    <m/>
    <s v="NOW"/>
    <x v="82"/>
    <s v="Deutsch"/>
    <s v="DKO"/>
    <s v="OFM"/>
    <s v="A15"/>
    <n v="2"/>
    <m/>
    <n v="2"/>
    <n v="2"/>
    <n v="0"/>
    <m/>
  </r>
  <r>
    <n v="56"/>
    <m/>
    <s v="NOW"/>
    <x v="82"/>
    <s v="Sozialpädagogik"/>
    <s v="TPH"/>
    <s v="HNN"/>
    <s v="A15"/>
    <n v="2"/>
    <m/>
    <n v="2"/>
    <n v="2"/>
    <n v="0"/>
    <m/>
  </r>
  <r>
    <n v="57"/>
    <m/>
    <s v="NOW"/>
    <x v="82"/>
    <s v="Sozialpädagogik"/>
    <s v="TPH"/>
    <s v="RAD"/>
    <s v="A15"/>
    <n v="2"/>
    <m/>
    <n v="2"/>
    <n v="2"/>
    <n v="0"/>
    <m/>
  </r>
  <r>
    <n v="58"/>
    <m/>
    <s v="NOW"/>
    <x v="82"/>
    <s v="Pflege/Gesundheit"/>
    <s v="GP"/>
    <s v="ROB"/>
    <s v="A15"/>
    <n v="2"/>
    <m/>
    <n v="2"/>
    <n v="2"/>
    <n v="0"/>
    <m/>
  </r>
  <r>
    <n v="59"/>
    <m/>
    <s v="NOW"/>
    <x v="82"/>
    <s v="Pflege/Gesundheit"/>
    <s v="GP"/>
    <s v="SCE"/>
    <s v="A15"/>
    <n v="2"/>
    <m/>
    <n v="2"/>
    <n v="2"/>
    <n v="0"/>
    <m/>
  </r>
  <r>
    <n v="60"/>
    <m/>
    <s v="NOW"/>
    <x v="82"/>
    <s v="Kunst"/>
    <s v="HPSw"/>
    <s v="GIE"/>
    <s v="A15"/>
    <n v="2"/>
    <m/>
    <n v="2"/>
    <n v="2"/>
    <n v="0"/>
    <m/>
  </r>
  <r>
    <n v="61"/>
    <m/>
    <s v="NOW"/>
    <x v="82"/>
    <s v="Politik"/>
    <s v="ORV"/>
    <s v="TRA"/>
    <s v="A15"/>
    <n v="1"/>
    <m/>
    <n v="1"/>
    <n v="1"/>
    <n v="0"/>
    <m/>
  </r>
  <r>
    <n v="62"/>
    <m/>
    <s v="NOW"/>
    <x v="82"/>
    <s v="Politik"/>
    <s v="PKG"/>
    <s v="TRA"/>
    <s v="A15"/>
    <n v="1"/>
    <m/>
    <n v="1"/>
    <n v="1"/>
    <n v="0"/>
    <m/>
  </r>
  <r>
    <n v="63"/>
    <m/>
    <s v="NOW"/>
    <x v="82"/>
    <s v="Sozialpädagogik"/>
    <s v="PB"/>
    <s v="HNN"/>
    <s v="A15"/>
    <n v="2"/>
    <m/>
    <n v="0"/>
    <n v="0"/>
    <n v="2"/>
    <m/>
  </r>
  <r>
    <n v="64"/>
    <m/>
    <s v="NOW"/>
    <x v="82"/>
    <s v="Sozialpädagogik"/>
    <s v="PB"/>
    <s v="NOW"/>
    <s v="A15"/>
    <n v="1"/>
    <m/>
    <n v="0"/>
    <n v="0"/>
    <n v="1"/>
    <m/>
  </r>
  <r>
    <n v="65"/>
    <m/>
    <s v="NOW"/>
    <x v="82"/>
    <s v="Sozialpädagogik"/>
    <s v="PB"/>
    <s v="SCE"/>
    <s v="A15"/>
    <n v="2"/>
    <m/>
    <n v="0"/>
    <n v="0"/>
    <n v="2"/>
    <m/>
  </r>
  <r>
    <n v="66"/>
    <m/>
    <s v="NOW"/>
    <x v="82"/>
    <m/>
    <s v="PB"/>
    <s v="ROB"/>
    <s v="A15"/>
    <n v="1"/>
    <m/>
    <n v="0"/>
    <n v="0"/>
    <n v="1"/>
    <m/>
  </r>
  <r>
    <n v="67"/>
    <m/>
    <s v="NOW"/>
    <x v="82"/>
    <m/>
    <s v="PB"/>
    <s v="RAD"/>
    <s v="A15"/>
    <n v="1"/>
    <m/>
    <n v="0"/>
    <n v="0"/>
    <n v="1"/>
    <m/>
  </r>
  <r>
    <n v="68"/>
    <m/>
    <s v="NOW"/>
    <x v="82"/>
    <s v="Sozialpädagogik"/>
    <s v="PB"/>
    <s v="TRA"/>
    <s v="A15"/>
    <n v="1"/>
    <m/>
    <n v="0"/>
    <n v="0"/>
    <n v="1"/>
    <m/>
  </r>
  <r>
    <n v="70"/>
    <m/>
    <s v="NOW"/>
    <x v="83"/>
    <s v="Ernährungswissenschaft"/>
    <s v="FBP"/>
    <s v="WIE"/>
    <s v="C10"/>
    <n v="6"/>
    <m/>
    <n v="6"/>
    <n v="6"/>
    <n v="0"/>
    <m/>
  </r>
  <r>
    <n v="71"/>
    <m/>
    <s v="NOW"/>
    <x v="83"/>
    <s v="Politik"/>
    <s v="PKG"/>
    <s v="KUC"/>
    <s v="C10"/>
    <n v="0"/>
    <m/>
    <n v="0"/>
    <n v="0"/>
    <n v="0"/>
    <m/>
  </r>
  <r>
    <n v="71"/>
    <m/>
    <s v="NOW"/>
    <x v="84"/>
    <s v="Politik"/>
    <s v="PKG"/>
    <s v="KUC"/>
    <s v="C10"/>
    <n v="0"/>
    <m/>
    <n v="0"/>
    <n v="0"/>
    <n v="0"/>
    <m/>
  </r>
  <r>
    <n v="72"/>
    <m/>
    <s v="NOW"/>
    <x v="83"/>
    <s v="Wirtschaftslehre"/>
    <s v="WBL"/>
    <s v="KUC"/>
    <s v="C10"/>
    <n v="0"/>
    <m/>
    <n v="0"/>
    <n v="0"/>
    <n v="0"/>
    <m/>
  </r>
  <r>
    <n v="72"/>
    <m/>
    <s v="NOW"/>
    <x v="84"/>
    <s v="Wirtschaftslehre"/>
    <s v="WBL"/>
    <s v="KUC"/>
    <s v="C10"/>
    <n v="0"/>
    <m/>
    <n v="0"/>
    <n v="0"/>
    <n v="0"/>
    <m/>
  </r>
  <r>
    <n v="74"/>
    <m/>
    <s v="NOW"/>
    <x v="85"/>
    <s v="Ernährungswissenschaft"/>
    <s v="FBP"/>
    <s v="BSC"/>
    <s v="C10"/>
    <n v="4"/>
    <m/>
    <n v="4"/>
    <n v="4"/>
    <n v="0"/>
    <m/>
  </r>
  <r>
    <n v="75"/>
    <m/>
    <s v="NOW"/>
    <x v="85"/>
    <s v="Ernährungswissenschaft"/>
    <s v="FBP"/>
    <s v="KNI"/>
    <s v="C10"/>
    <n v="2"/>
    <m/>
    <n v="2"/>
    <n v="2"/>
    <n v="0"/>
    <m/>
  </r>
  <r>
    <n v="76"/>
    <m/>
    <s v="NOW"/>
    <x v="85"/>
    <s v="Wirtschaftslehre"/>
    <s v="WBL"/>
    <s v="KUC"/>
    <s v="C10"/>
    <n v="0"/>
    <m/>
    <n v="0"/>
    <n v="0"/>
    <n v="0"/>
    <m/>
  </r>
  <r>
    <n v="76"/>
    <m/>
    <s v="NOW"/>
    <x v="86"/>
    <s v="Wirtschaftslehre"/>
    <s v="WBL"/>
    <s v="KUC"/>
    <s v="C10"/>
    <n v="0"/>
    <m/>
    <n v="0"/>
    <n v="0"/>
    <n v="0"/>
    <m/>
  </r>
  <r>
    <n v="77"/>
    <m/>
    <s v="NOW"/>
    <x v="85"/>
    <s v="Deutsch "/>
    <s v="DKO"/>
    <s v="OFM"/>
    <s v="C10"/>
    <n v="0"/>
    <m/>
    <n v="0"/>
    <n v="0"/>
    <n v="0"/>
    <m/>
  </r>
  <r>
    <n v="77"/>
    <m/>
    <s v="NOW"/>
    <x v="86"/>
    <s v="Deutsch "/>
    <s v="DKO"/>
    <s v="OFM"/>
    <s v="C10"/>
    <n v="0"/>
    <m/>
    <n v="0"/>
    <n v="0"/>
    <n v="0"/>
    <m/>
  </r>
  <r>
    <n v="78"/>
    <m/>
    <s v="NOW"/>
    <x v="85"/>
    <s v="Ernährungswissenschaft"/>
    <s v="FBP"/>
    <s v="KUC"/>
    <s v="C10"/>
    <n v="0"/>
    <m/>
    <n v="0"/>
    <n v="0"/>
    <n v="0"/>
    <m/>
  </r>
  <r>
    <n v="78"/>
    <m/>
    <s v="NOW"/>
    <x v="86"/>
    <s v="Ernährungswissenschaft"/>
    <s v="FBP"/>
    <s v="KUC"/>
    <s v="C10"/>
    <n v="0"/>
    <m/>
    <n v="0"/>
    <n v="0"/>
    <n v="0"/>
    <m/>
  </r>
  <r>
    <n v="79"/>
    <m/>
    <s v="NOW"/>
    <x v="85"/>
    <s v="Ernährungswissenschaft"/>
    <s v="FBP"/>
    <s v="KUC"/>
    <s v="C10"/>
    <n v="0"/>
    <m/>
    <n v="0"/>
    <n v="0"/>
    <n v="0"/>
    <m/>
  </r>
  <r>
    <n v="79"/>
    <m/>
    <s v="NOW"/>
    <x v="86"/>
    <s v="Ernährungswissenschaft"/>
    <s v="FBP"/>
    <s v="KUC"/>
    <s v="C10"/>
    <n v="0"/>
    <m/>
    <n v="0"/>
    <n v="0"/>
    <n v="0"/>
    <m/>
  </r>
  <r>
    <n v="81"/>
    <m/>
    <s v="NOW"/>
    <x v="85"/>
    <s v="Wirtschaftslehre"/>
    <s v="RE"/>
    <s v="GAT"/>
    <s v="C10"/>
    <n v="0"/>
    <m/>
    <n v="0"/>
    <n v="0"/>
    <n v="0"/>
    <m/>
  </r>
  <r>
    <n v="81"/>
    <m/>
    <s v="NOW"/>
    <x v="86"/>
    <s v="Wirtschaftslehre"/>
    <s v="RE"/>
    <s v="GAT"/>
    <s v="C10"/>
    <n v="0"/>
    <m/>
    <n v="0"/>
    <n v="0"/>
    <n v="0"/>
    <m/>
  </r>
  <r>
    <n v="83"/>
    <m/>
    <s v="NOW"/>
    <x v="87"/>
    <s v="Ernährungswissenschaft"/>
    <s v="FBV"/>
    <s v="NOW"/>
    <s v="AK4"/>
    <n v="4"/>
    <m/>
    <n v="4"/>
    <n v="4"/>
    <n v="0"/>
    <m/>
  </r>
  <r>
    <n v="84"/>
    <m/>
    <s v="NOW"/>
    <x v="87"/>
    <s v="Ernährungswissenschaft"/>
    <s v="FBV"/>
    <s v="VBE"/>
    <s v="AK4"/>
    <n v="2"/>
    <m/>
    <n v="2"/>
    <n v="2"/>
    <n v="0"/>
    <m/>
  </r>
  <r>
    <n v="85"/>
    <m/>
    <s v="NOW"/>
    <x v="87"/>
    <s v="Wirtschaftslehre"/>
    <s v="WBL"/>
    <s v="KUC"/>
    <s v="AK4"/>
    <n v="1"/>
    <m/>
    <n v="1"/>
    <n v="1"/>
    <n v="0"/>
    <m/>
  </r>
  <r>
    <n v="86"/>
    <m/>
    <s v="NOW"/>
    <x v="87"/>
    <s v="Politk"/>
    <s v="PKG"/>
    <s v="KUC"/>
    <s v="AK4"/>
    <n v="1"/>
    <m/>
    <n v="1"/>
    <n v="1"/>
    <n v="0"/>
    <m/>
  </r>
  <r>
    <n v="87"/>
    <m/>
    <s v="NOW"/>
    <x v="87"/>
    <s v="Ernährungswissenschaft"/>
    <s v="FBV"/>
    <s v="VBE"/>
    <s v="AK4"/>
    <n v="2"/>
    <m/>
    <n v="2"/>
    <n v="2"/>
    <n v="0"/>
    <m/>
  </r>
  <r>
    <n v="88"/>
    <m/>
    <s v="NOW"/>
    <x v="87"/>
    <s v="Ernährungswissenschaft"/>
    <s v="FBV"/>
    <s v="KUC"/>
    <s v="AK4"/>
    <n v="1"/>
    <m/>
    <n v="1"/>
    <n v="1"/>
    <n v="0"/>
    <m/>
  </r>
  <r>
    <n v="89"/>
    <m/>
    <s v="NOW"/>
    <x v="87"/>
    <s v="Sport"/>
    <s v="FKO"/>
    <s v="WAM"/>
    <s v="AK4"/>
    <n v="1"/>
    <m/>
    <n v="1"/>
    <n v="1"/>
    <n v="0"/>
    <m/>
  </r>
  <r>
    <n v="91"/>
    <m/>
    <s v="NOW"/>
    <x v="88"/>
    <s v="Ernährungswissenschaft"/>
    <s v="FBV"/>
    <s v="DRE"/>
    <s v="AK5"/>
    <n v="4"/>
    <m/>
    <n v="4"/>
    <n v="4"/>
    <n v="0"/>
    <m/>
  </r>
  <r>
    <n v="92"/>
    <m/>
    <s v="NOW"/>
    <x v="88"/>
    <s v="Ernährungswissenschaft"/>
    <s v="FBV"/>
    <s v="VBE"/>
    <s v="AK5"/>
    <n v="2"/>
    <m/>
    <n v="2"/>
    <n v="2"/>
    <n v="0"/>
    <m/>
  </r>
  <r>
    <n v="93"/>
    <m/>
    <s v="NOW"/>
    <x v="88"/>
    <s v="Wirtschaftslehre"/>
    <s v="WBL"/>
    <s v="KUC"/>
    <s v="AK5"/>
    <n v="1"/>
    <m/>
    <n v="1"/>
    <n v="1"/>
    <n v="0"/>
    <m/>
  </r>
  <r>
    <n v="94"/>
    <m/>
    <s v="NOW"/>
    <x v="88"/>
    <s v="Wirtschaftslehre"/>
    <s v="PKG"/>
    <s v="KUC"/>
    <s v="AK5"/>
    <n v="1"/>
    <m/>
    <n v="1"/>
    <n v="1"/>
    <n v="0"/>
    <m/>
  </r>
  <r>
    <n v="95"/>
    <m/>
    <s v="NOW"/>
    <x v="88"/>
    <s v="Ernährungswissenschaft"/>
    <s v="FBV"/>
    <s v="HAA"/>
    <s v="A18"/>
    <n v="2"/>
    <m/>
    <n v="2"/>
    <n v="2"/>
    <n v="0"/>
    <m/>
  </r>
  <r>
    <n v="96"/>
    <m/>
    <s v="NOW"/>
    <x v="88"/>
    <s v="Wirtschaftslehre"/>
    <s v="FBV"/>
    <s v="VBE"/>
    <s v="AK5 "/>
    <n v="1"/>
    <m/>
    <n v="1"/>
    <n v="1"/>
    <n v="0"/>
    <m/>
  </r>
  <r>
    <n v="99"/>
    <m/>
    <s v="NOW"/>
    <x v="89"/>
    <s v="Ernährungswissenschaft"/>
    <s v="FBV"/>
    <s v="NOW"/>
    <s v="AK4"/>
    <n v="4"/>
    <m/>
    <n v="4"/>
    <n v="4"/>
    <n v="0"/>
    <m/>
  </r>
  <r>
    <n v="100"/>
    <m/>
    <s v="NOW"/>
    <x v="89"/>
    <s v="Ernährungswissenschaft"/>
    <s v="FBV"/>
    <s v="VBE"/>
    <s v="AK4"/>
    <n v="2"/>
    <m/>
    <n v="2"/>
    <n v="2"/>
    <n v="0"/>
    <m/>
  </r>
  <r>
    <n v="101"/>
    <m/>
    <s v="NOW"/>
    <x v="89"/>
    <s v="Politik"/>
    <s v="PKG"/>
    <s v="KUC"/>
    <s v="AK4"/>
    <n v="1"/>
    <m/>
    <n v="1"/>
    <n v="1"/>
    <n v="0"/>
    <m/>
  </r>
  <r>
    <n v="102"/>
    <m/>
    <s v="NOW"/>
    <x v="89"/>
    <s v="Wirtschaftslehre"/>
    <s v="WBL"/>
    <s v="KUC"/>
    <s v="AK4"/>
    <n v="1"/>
    <m/>
    <n v="1"/>
    <n v="1"/>
    <n v="0"/>
    <m/>
  </r>
  <r>
    <n v="104"/>
    <m/>
    <s v="NOW"/>
    <x v="84"/>
    <s v="Ernährungswissenschaft"/>
    <s v="FBV"/>
    <s v="DRE"/>
    <s v="AK5"/>
    <n v="4"/>
    <m/>
    <n v="4"/>
    <n v="4"/>
    <n v="0"/>
    <m/>
  </r>
  <r>
    <n v="105"/>
    <m/>
    <s v="NOW"/>
    <x v="84"/>
    <s v="Ernährungswissenschaft"/>
    <s v="FBV"/>
    <s v="VBE"/>
    <s v="AK5"/>
    <n v="2"/>
    <m/>
    <n v="2"/>
    <n v="2"/>
    <n v="0"/>
    <m/>
  </r>
  <r>
    <n v="106"/>
    <m/>
    <s v="NOW"/>
    <x v="84"/>
    <s v="Politik"/>
    <s v="PKG"/>
    <s v="KUC"/>
    <s v="C10"/>
    <n v="1"/>
    <m/>
    <n v="1"/>
    <n v="1"/>
    <n v="0"/>
    <m/>
  </r>
  <r>
    <n v="106"/>
    <m/>
    <s v="NOW"/>
    <x v="83"/>
    <s v="Politik"/>
    <s v="PKG"/>
    <s v="KUC"/>
    <s v="C10"/>
    <n v="1"/>
    <m/>
    <n v="1"/>
    <n v="1"/>
    <n v="0"/>
    <m/>
  </r>
  <r>
    <n v="107"/>
    <m/>
    <s v="NOW"/>
    <x v="84"/>
    <s v="Wirtschaftslehre"/>
    <s v="WBL"/>
    <s v="KUC"/>
    <s v="C10"/>
    <n v="1"/>
    <m/>
    <n v="1"/>
    <n v="1"/>
    <n v="0"/>
    <m/>
  </r>
  <r>
    <n v="107"/>
    <m/>
    <s v="NOW"/>
    <x v="83"/>
    <s v="Wirtschaftslehre"/>
    <s v="WBL"/>
    <s v="KUC"/>
    <s v="C10"/>
    <n v="1"/>
    <m/>
    <n v="1"/>
    <n v="1"/>
    <n v="0"/>
    <m/>
  </r>
  <r>
    <n v="109"/>
    <m/>
    <s v="NOW"/>
    <x v="86"/>
    <s v="Ernährungswissenschaft"/>
    <s v="FBV"/>
    <s v="VBE"/>
    <s v="AK4"/>
    <n v="4"/>
    <m/>
    <n v="4"/>
    <n v="4"/>
    <n v="0"/>
    <m/>
  </r>
  <r>
    <n v="110"/>
    <m/>
    <s v="NOW"/>
    <x v="86"/>
    <s v="Ernährungswissenschaft"/>
    <s v="FBV"/>
    <s v="KNI"/>
    <s v="AK4"/>
    <n v="2"/>
    <m/>
    <n v="2"/>
    <n v="2"/>
    <n v="0"/>
    <m/>
  </r>
  <r>
    <n v="111"/>
    <m/>
    <s v="NOW"/>
    <x v="85"/>
    <s v="Wirtschaftslehre"/>
    <s v="WBL"/>
    <s v="KUC"/>
    <s v="C10"/>
    <n v="1"/>
    <m/>
    <n v="1"/>
    <n v="1"/>
    <n v="0"/>
    <m/>
  </r>
  <r>
    <n v="111"/>
    <m/>
    <s v="NOW"/>
    <x v="86"/>
    <s v="Wirtschaftslehre"/>
    <s v="WBL"/>
    <s v="KUC"/>
    <s v="C10"/>
    <n v="1"/>
    <m/>
    <n v="1"/>
    <n v="1"/>
    <n v="0"/>
    <m/>
  </r>
  <r>
    <n v="112"/>
    <m/>
    <s v="NOW"/>
    <x v="85"/>
    <s v="Deutsch "/>
    <s v="DKO"/>
    <s v="OFM"/>
    <s v="C10"/>
    <n v="1"/>
    <m/>
    <n v="1"/>
    <n v="1"/>
    <n v="0"/>
    <m/>
  </r>
  <r>
    <n v="112"/>
    <m/>
    <s v="NOW"/>
    <x v="86"/>
    <s v="Deutsch "/>
    <s v="DKO"/>
    <s v="OFM"/>
    <s v="C10"/>
    <n v="1"/>
    <m/>
    <n v="1"/>
    <n v="1"/>
    <n v="0"/>
    <m/>
  </r>
  <r>
    <n v="113"/>
    <m/>
    <s v="NOW"/>
    <x v="85"/>
    <s v="Ernährungswissenschaft"/>
    <s v="FBP"/>
    <s v="KUC"/>
    <s v="C10"/>
    <n v="1"/>
    <m/>
    <n v="1"/>
    <n v="1"/>
    <n v="0"/>
    <m/>
  </r>
  <r>
    <n v="113"/>
    <m/>
    <s v="NOW"/>
    <x v="86"/>
    <s v="Ernährungswissenschaft"/>
    <s v="FBP"/>
    <s v="KUC"/>
    <s v="C10"/>
    <n v="1"/>
    <m/>
    <n v="1"/>
    <n v="1"/>
    <n v="0"/>
    <m/>
  </r>
  <r>
    <n v="114"/>
    <m/>
    <s v="NOW"/>
    <x v="85"/>
    <s v="Ernährungswissenschaft"/>
    <s v="FBP"/>
    <s v="KUC"/>
    <s v="C10"/>
    <n v="1"/>
    <m/>
    <n v="1"/>
    <n v="1"/>
    <n v="0"/>
    <m/>
  </r>
  <r>
    <n v="114"/>
    <m/>
    <s v="NOW"/>
    <x v="86"/>
    <s v="Ernährungswissenschaft"/>
    <s v="FBP"/>
    <s v="KUC"/>
    <s v="C10"/>
    <n v="1"/>
    <m/>
    <n v="1"/>
    <n v="1"/>
    <n v="0"/>
    <m/>
  </r>
  <r>
    <n v="116"/>
    <m/>
    <s v="NOW"/>
    <x v="85"/>
    <s v="Wirtschaftslehre"/>
    <s v="RE"/>
    <s v="GAT"/>
    <s v="C10"/>
    <n v="1"/>
    <m/>
    <n v="1"/>
    <n v="1"/>
    <n v="0"/>
    <m/>
  </r>
  <r>
    <n v="116"/>
    <m/>
    <s v="NOW"/>
    <x v="86"/>
    <s v="Wirtschaftslehre"/>
    <s v="RE"/>
    <s v="GAT"/>
    <s v="C10"/>
    <n v="1"/>
    <m/>
    <n v="1"/>
    <n v="1"/>
    <n v="0"/>
    <m/>
  </r>
  <r>
    <n v="118"/>
    <m/>
    <s v="NOW"/>
    <x v="90"/>
    <s v="Ernährungswissenschaft"/>
    <s v="FBV"/>
    <s v="DRE"/>
    <s v="AK5"/>
    <n v="4"/>
    <m/>
    <n v="4"/>
    <n v="4"/>
    <n v="0"/>
    <m/>
  </r>
  <r>
    <n v="119"/>
    <m/>
    <s v="NOW"/>
    <x v="90"/>
    <s v="Ernährungswissenschaft"/>
    <s v="FBV"/>
    <s v="VBE"/>
    <s v="AK5"/>
    <n v="2"/>
    <m/>
    <n v="2"/>
    <n v="2"/>
    <n v="0"/>
    <m/>
  </r>
  <r>
    <n v="120"/>
    <m/>
    <s v="NOW"/>
    <x v="90"/>
    <m/>
    <s v="WBL"/>
    <s v="KUC"/>
    <s v="AK5"/>
    <n v="1"/>
    <m/>
    <n v="1"/>
    <n v="1"/>
    <n v="0"/>
    <m/>
  </r>
  <r>
    <n v="121"/>
    <m/>
    <s v="NOW"/>
    <x v="90"/>
    <m/>
    <s v="DKO"/>
    <s v="OFM"/>
    <s v="AK5"/>
    <n v="1"/>
    <m/>
    <n v="1"/>
    <n v="1"/>
    <n v="0"/>
    <m/>
  </r>
  <r>
    <n v="122"/>
    <m/>
    <s v="NOW"/>
    <x v="90"/>
    <s v="Ernährungswissenschaft"/>
    <s v="FBV"/>
    <s v="VBE"/>
    <s v="AK5"/>
    <n v="2"/>
    <m/>
    <n v="2"/>
    <n v="2"/>
    <n v="0"/>
    <m/>
  </r>
  <r>
    <n v="123"/>
    <m/>
    <s v="NOW"/>
    <x v="90"/>
    <s v="Wirtschaftslehre"/>
    <s v="FKO"/>
    <s v="WAM"/>
    <s v="AK5"/>
    <n v="1"/>
    <m/>
    <n v="1"/>
    <n v="1"/>
    <n v="0"/>
    <m/>
  </r>
  <r>
    <n v="124"/>
    <m/>
    <s v="NOW"/>
    <x v="90"/>
    <s v="Religion"/>
    <s v="KRE"/>
    <s v="KRH"/>
    <s v="AK5"/>
    <n v="1"/>
    <m/>
    <n v="1"/>
    <n v="1"/>
    <n v="0"/>
    <m/>
  </r>
  <r>
    <n v="127"/>
    <m/>
    <s v="NOW"/>
    <x v="91"/>
    <s v="Mathematik"/>
    <s v="WB"/>
    <s v="ROC"/>
    <s v="CE1"/>
    <n v="1"/>
    <m/>
    <n v="1"/>
    <n v="1"/>
    <n v="0"/>
    <m/>
  </r>
  <r>
    <n v="128"/>
    <m/>
    <s v="NOW"/>
    <x v="91"/>
    <s v="Biotechnik/Körperpflege"/>
    <s v="FBFRIS"/>
    <s v="ROC"/>
    <s v="CE1"/>
    <n v="1"/>
    <m/>
    <n v="1"/>
    <n v="1"/>
    <n v="0"/>
    <m/>
  </r>
  <r>
    <n v="129"/>
    <m/>
    <s v="NOW"/>
    <x v="91"/>
    <s v="Deutsch"/>
    <s v="DKO"/>
    <s v="OFM"/>
    <s v="CE1"/>
    <n v="1"/>
    <m/>
    <n v="1"/>
    <n v="1"/>
    <n v="0"/>
    <m/>
  </r>
  <r>
    <n v="130"/>
    <m/>
    <s v="NOW"/>
    <x v="91"/>
    <s v="Englisch"/>
    <s v="FKO"/>
    <s v="WAM"/>
    <s v="CE1"/>
    <n v="1"/>
    <m/>
    <n v="1"/>
    <n v="1"/>
    <n v="0"/>
    <m/>
  </r>
  <r>
    <n v="131"/>
    <m/>
    <s v="NOW"/>
    <x v="91"/>
    <s v="Biotechnik/Körperpflege"/>
    <s v="FBFRIS"/>
    <s v="ROC"/>
    <s v="CE1"/>
    <n v="2"/>
    <m/>
    <n v="2"/>
    <n v="2"/>
    <n v="0"/>
    <m/>
  </r>
  <r>
    <n v="132"/>
    <m/>
    <s v="NOW"/>
    <x v="91"/>
    <s v="Deutsch"/>
    <s v="FBFRIS"/>
    <s v="ESW"/>
    <s v="CE1"/>
    <n v="4"/>
    <m/>
    <n v="4"/>
    <n v="4"/>
    <n v="0"/>
    <m/>
  </r>
  <r>
    <n v="133"/>
    <m/>
    <s v="NOW"/>
    <x v="91"/>
    <s v="Politik"/>
    <s v="PKG"/>
    <s v="ROC"/>
    <s v="CE1"/>
    <n v="1"/>
    <m/>
    <n v="1"/>
    <n v="1"/>
    <n v="0"/>
    <m/>
  </r>
  <r>
    <n v="134"/>
    <m/>
    <s v="NOW"/>
    <x v="91"/>
    <s v="Wirtschaftslehre"/>
    <s v="WBL"/>
    <s v="ROC"/>
    <s v="CE1"/>
    <n v="1"/>
    <m/>
    <n v="1"/>
    <n v="1"/>
    <n v="0"/>
    <m/>
  </r>
  <r>
    <n v="137"/>
    <m/>
    <s v="NOW"/>
    <x v="92"/>
    <m/>
    <s v="FBFRIS"/>
    <s v="WAM"/>
    <s v="CE1"/>
    <n v="4"/>
    <n v="2"/>
    <n v="4"/>
    <n v="2"/>
    <n v="0"/>
    <n v="2"/>
  </r>
  <r>
    <n v="138"/>
    <m/>
    <s v="NOW"/>
    <x v="92"/>
    <m/>
    <s v="FBFRIS"/>
    <s v="ROC"/>
    <s v="CE2"/>
    <n v="4"/>
    <n v="2"/>
    <n v="4"/>
    <n v="2"/>
    <n v="0"/>
    <n v="2"/>
  </r>
  <r>
    <n v="139"/>
    <m/>
    <s v="NOW"/>
    <x v="92"/>
    <m/>
    <s v="FBFRIS"/>
    <s v="WAM"/>
    <s v="CE1"/>
    <n v="2"/>
    <m/>
    <n v="2"/>
    <n v="2"/>
    <n v="0"/>
    <m/>
  </r>
  <r>
    <n v="140"/>
    <m/>
    <s v="NOW"/>
    <x v="92"/>
    <s v="Politik"/>
    <s v="PKG"/>
    <s v="ROC"/>
    <s v="CE1"/>
    <n v="1"/>
    <m/>
    <n v="1"/>
    <n v="1"/>
    <n v="0"/>
    <m/>
  </r>
  <r>
    <n v="141"/>
    <m/>
    <s v="NOW"/>
    <x v="92"/>
    <s v="Wirtschaftslehre"/>
    <s v="WBL"/>
    <s v="ROC"/>
    <s v="CE1"/>
    <n v="1"/>
    <m/>
    <n v="1"/>
    <n v="1"/>
    <n v="0"/>
    <m/>
  </r>
  <r>
    <n v="143"/>
    <m/>
    <s v="NOW"/>
    <x v="93"/>
    <s v="Biotechnik/Körperpflege"/>
    <s v="FBFRIS"/>
    <s v="WAM"/>
    <s v="CE1"/>
    <n v="4"/>
    <m/>
    <n v="4"/>
    <n v="4"/>
    <n v="0"/>
    <m/>
  </r>
  <r>
    <n v="144"/>
    <m/>
    <s v="NOW"/>
    <x v="93"/>
    <s v="Deutsch"/>
    <s v="DKO"/>
    <s v="OFM"/>
    <s v="CE1"/>
    <n v="2"/>
    <m/>
    <n v="2"/>
    <n v="2"/>
    <n v="0"/>
    <m/>
  </r>
  <r>
    <n v="145"/>
    <m/>
    <s v="NOW"/>
    <x v="93"/>
    <s v="Sport"/>
    <s v="SPG"/>
    <s v="BRN"/>
    <s v="SPO"/>
    <n v="2"/>
    <m/>
    <n v="2"/>
    <n v="2"/>
    <n v="0"/>
    <m/>
  </r>
  <r>
    <n v="146"/>
    <m/>
    <s v="NOW"/>
    <x v="93"/>
    <s v="Religion"/>
    <s v="KRE"/>
    <s v="ESW"/>
    <s v="CE1"/>
    <n v="2"/>
    <m/>
    <n v="2"/>
    <n v="2"/>
    <n v="0"/>
    <m/>
  </r>
  <r>
    <n v="147"/>
    <m/>
    <s v="NOW"/>
    <x v="93"/>
    <s v="Biotechnik/Körperpflege"/>
    <s v="FBFRIS"/>
    <s v="ROC"/>
    <s v="CE1"/>
    <n v="4"/>
    <m/>
    <n v="4"/>
    <n v="4"/>
    <n v="0"/>
    <m/>
  </r>
  <r>
    <n v="148"/>
    <m/>
    <s v="NOW"/>
    <x v="93"/>
    <s v="Politik"/>
    <s v="PKG"/>
    <s v="ROC"/>
    <s v="CE1"/>
    <n v="1"/>
    <m/>
    <n v="1"/>
    <n v="1"/>
    <n v="0"/>
    <m/>
  </r>
  <r>
    <n v="149"/>
    <m/>
    <s v="NOW"/>
    <x v="93"/>
    <s v="Wirtschaftslehre"/>
    <s v="WBL"/>
    <s v="ROC"/>
    <s v="CE1"/>
    <n v="1"/>
    <m/>
    <n v="1"/>
    <n v="1"/>
    <n v="0"/>
    <m/>
  </r>
  <r>
    <n v="4"/>
    <m/>
    <s v="GIL"/>
    <x v="94"/>
    <s v="Kunst"/>
    <s v="Ku"/>
    <s v="GIE"/>
    <s v="AE1"/>
    <n v="1"/>
    <m/>
    <n v="1"/>
    <n v="1"/>
    <n v="0"/>
    <m/>
  </r>
  <r>
    <n v="5"/>
    <m/>
    <s v="GIL"/>
    <x v="94"/>
    <s v="Wirtschaft/Politik"/>
    <s v="AR"/>
    <s v="HER"/>
    <s v="A13"/>
    <n v="2"/>
    <m/>
    <n v="2"/>
    <n v="2"/>
    <n v="0"/>
    <m/>
  </r>
  <r>
    <n v="6"/>
    <m/>
    <s v="GIL"/>
    <x v="94"/>
    <s v="Englisch"/>
    <s v="E"/>
    <s v="DON"/>
    <s v="A13"/>
    <n v="2"/>
    <m/>
    <n v="2"/>
    <n v="2"/>
    <n v="0"/>
    <m/>
  </r>
  <r>
    <n v="7"/>
    <m/>
    <s v="GIL"/>
    <x v="94"/>
    <s v="Politik"/>
    <s v="PKG"/>
    <s v="HER"/>
    <s v="A13"/>
    <n v="2"/>
    <m/>
    <n v="2"/>
    <n v="2"/>
    <n v="0"/>
    <m/>
  </r>
  <r>
    <n v="8"/>
    <m/>
    <s v="GIL"/>
    <x v="94"/>
    <s v="Sozialpädagogik"/>
    <s v="EZS"/>
    <s v="LAS"/>
    <s v="A13"/>
    <n v="4"/>
    <m/>
    <n v="4"/>
    <n v="4"/>
    <n v="0"/>
    <m/>
  </r>
  <r>
    <n v="9"/>
    <m/>
    <s v="GIL"/>
    <x v="94"/>
    <s v="Pflege/Gesundheit"/>
    <s v="GFP"/>
    <s v="KUL"/>
    <s v="A13"/>
    <n v="2"/>
    <m/>
    <n v="2"/>
    <n v="2"/>
    <n v="0"/>
    <m/>
  </r>
  <r>
    <n v="10"/>
    <m/>
    <s v="GIL"/>
    <x v="94"/>
    <s v="Praxis Hauswirtschaft"/>
    <s v="GFPh"/>
    <s v="HEI"/>
    <s v="A18"/>
    <n v="4"/>
    <m/>
    <n v="4"/>
    <n v="4"/>
    <n v="0"/>
    <m/>
  </r>
  <r>
    <n v="11"/>
    <m/>
    <s v="GIL"/>
    <x v="94"/>
    <s v="Musik"/>
    <s v="Mu"/>
    <s v="HST"/>
    <s v="A11"/>
    <n v="2"/>
    <m/>
    <n v="2"/>
    <n v="2"/>
    <n v="0"/>
    <m/>
  </r>
  <r>
    <n v="12"/>
    <m/>
    <s v="GIL"/>
    <x v="94"/>
    <s v="Ernährungswissenschaft"/>
    <s v="GFPe"/>
    <s v="NAC"/>
    <s v="A13"/>
    <n v="2"/>
    <m/>
    <n v="2"/>
    <n v="2"/>
    <n v="0"/>
    <m/>
  </r>
  <r>
    <n v="13"/>
    <m/>
    <s v="GIL"/>
    <x v="94"/>
    <s v="Mathematik"/>
    <s v="M"/>
    <s v="GIL"/>
    <s v="A13"/>
    <n v="2"/>
    <m/>
    <n v="2"/>
    <n v="2"/>
    <n v="0"/>
    <m/>
  </r>
  <r>
    <n v="14"/>
    <m/>
    <s v="GIL"/>
    <x v="94"/>
    <s v="Deutsch"/>
    <s v="DKO"/>
    <s v="VBR"/>
    <s v="A13"/>
    <n v="2"/>
    <m/>
    <n v="2"/>
    <n v="2"/>
    <n v="0"/>
    <m/>
  </r>
  <r>
    <n v="15"/>
    <m/>
    <s v="GIL"/>
    <x v="94"/>
    <s v="Religion"/>
    <s v="KRE"/>
    <s v="GAT"/>
    <s v="A13"/>
    <n v="2"/>
    <m/>
    <n v="2"/>
    <n v="2"/>
    <n v="0"/>
    <m/>
  </r>
  <r>
    <n v="16"/>
    <m/>
    <s v="GIL"/>
    <x v="94"/>
    <s v="Pflege/Gesundheit"/>
    <s v="GFP"/>
    <s v="ROB"/>
    <s v="A13"/>
    <n v="2"/>
    <m/>
    <n v="2"/>
    <n v="2"/>
    <n v="0"/>
    <m/>
  </r>
  <r>
    <n v="17"/>
    <m/>
    <s v="GIL"/>
    <x v="94"/>
    <s v="Sozialpädagogik"/>
    <s v="EZS"/>
    <s v="VBR"/>
    <s v="A13"/>
    <n v="2"/>
    <m/>
    <n v="2"/>
    <n v="2"/>
    <n v="0"/>
    <m/>
  </r>
  <r>
    <n v="20"/>
    <m/>
    <s v="GIL"/>
    <x v="95"/>
    <s v="Musik"/>
    <s v="Mu"/>
    <s v="HST"/>
    <s v="A11"/>
    <n v="2"/>
    <m/>
    <n v="2"/>
    <n v="2"/>
    <n v="0"/>
    <m/>
  </r>
  <r>
    <n v="21"/>
    <m/>
    <s v="GIL"/>
    <x v="95"/>
    <s v="Wirtschaft/Politik"/>
    <s v="AR"/>
    <s v="HER"/>
    <s v="AE3"/>
    <n v="2"/>
    <m/>
    <n v="2"/>
    <n v="2"/>
    <n v="0"/>
    <m/>
  </r>
  <r>
    <n v="22"/>
    <m/>
    <s v="GIL"/>
    <x v="95"/>
    <s v="Englisch"/>
    <s v="E"/>
    <s v="DON"/>
    <s v="AE3"/>
    <n v="2"/>
    <m/>
    <n v="2"/>
    <n v="2"/>
    <n v="0"/>
    <m/>
  </r>
  <r>
    <n v="23"/>
    <m/>
    <s v="GIL"/>
    <x v="95"/>
    <s v="Sozialpädagogik"/>
    <s v="EZS"/>
    <s v="LAS"/>
    <s v="AE3"/>
    <n v="0"/>
    <m/>
    <n v="0"/>
    <n v="0"/>
    <n v="0"/>
    <m/>
  </r>
  <r>
    <n v="24"/>
    <m/>
    <s v="GIL"/>
    <x v="95"/>
    <s v="Politik"/>
    <s v="PKG"/>
    <s v="HER"/>
    <s v="AE3"/>
    <n v="2"/>
    <m/>
    <n v="2"/>
    <n v="2"/>
    <n v="0"/>
    <m/>
  </r>
  <r>
    <n v="25"/>
    <m/>
    <s v="GIL"/>
    <x v="95"/>
    <s v="Praxis Hauswirtschaft"/>
    <s v="GFPh"/>
    <s v="JOK"/>
    <s v="AE8"/>
    <n v="0"/>
    <m/>
    <n v="0"/>
    <n v="0"/>
    <n v="0"/>
    <m/>
  </r>
  <r>
    <n v="26"/>
    <m/>
    <s v="GIL"/>
    <x v="95"/>
    <m/>
    <s v="GFPh"/>
    <s v="HEI"/>
    <s v="A18"/>
    <n v="4"/>
    <m/>
    <n v="4"/>
    <n v="4"/>
    <n v="0"/>
    <m/>
  </r>
  <r>
    <n v="27"/>
    <m/>
    <s v="GIL"/>
    <x v="95"/>
    <s v="Pflege/Gesundheit"/>
    <s v="GFP"/>
    <s v="KUL"/>
    <s v="AE3"/>
    <n v="4"/>
    <m/>
    <n v="4"/>
    <n v="4"/>
    <n v="0"/>
    <m/>
  </r>
  <r>
    <n v="28"/>
    <m/>
    <s v="GIL"/>
    <x v="95"/>
    <s v="Musik"/>
    <s v="Mu"/>
    <s v="HST"/>
    <s v="A11"/>
    <n v="0"/>
    <m/>
    <n v="0"/>
    <n v="0"/>
    <n v="0"/>
    <m/>
  </r>
  <r>
    <n v="29"/>
    <m/>
    <s v="GIL"/>
    <x v="95"/>
    <s v="Pflege/Gesundheit"/>
    <s v="GFP"/>
    <s v="SCE"/>
    <s v="AE3"/>
    <n v="2"/>
    <m/>
    <n v="2"/>
    <n v="2"/>
    <n v="0"/>
    <m/>
  </r>
  <r>
    <n v="30"/>
    <m/>
    <s v="GIL"/>
    <x v="95"/>
    <s v="Ernährungswissenschaft"/>
    <s v="GFPe"/>
    <s v="NAC"/>
    <s v="AE3"/>
    <n v="2"/>
    <m/>
    <n v="2"/>
    <n v="2"/>
    <n v="0"/>
    <m/>
  </r>
  <r>
    <n v="32"/>
    <m/>
    <s v="GIL"/>
    <x v="95"/>
    <s v="Sozialpädagogik"/>
    <s v="EZS"/>
    <s v="LAS"/>
    <s v="AE3"/>
    <n v="4"/>
    <m/>
    <n v="4"/>
    <n v="4"/>
    <n v="0"/>
    <m/>
  </r>
  <r>
    <n v="33"/>
    <m/>
    <s v="GIL"/>
    <x v="95"/>
    <s v="Mathematik"/>
    <s v="M"/>
    <s v="GIL"/>
    <s v="AE3"/>
    <n v="2"/>
    <m/>
    <n v="2"/>
    <n v="2"/>
    <n v="0"/>
    <m/>
  </r>
  <r>
    <n v="34"/>
    <m/>
    <s v="GIL"/>
    <x v="95"/>
    <s v="Deutsch"/>
    <s v="DKO"/>
    <s v="VBR"/>
    <s v="AE3"/>
    <n v="2"/>
    <m/>
    <n v="2"/>
    <n v="2"/>
    <n v="0"/>
    <m/>
  </r>
  <r>
    <n v="35"/>
    <m/>
    <s v="GIL"/>
    <x v="95"/>
    <s v="Religion"/>
    <s v="KRE"/>
    <s v="GAT"/>
    <s v="AE3"/>
    <n v="2"/>
    <m/>
    <n v="2"/>
    <n v="2"/>
    <n v="0"/>
    <m/>
  </r>
  <r>
    <n v="36"/>
    <m/>
    <s v="GIL"/>
    <x v="95"/>
    <s v="Kunst"/>
    <s v="Ku"/>
    <s v="GIE"/>
    <s v="AE1"/>
    <n v="1"/>
    <m/>
    <n v="1"/>
    <n v="1"/>
    <n v="0"/>
    <m/>
  </r>
  <r>
    <n v="37"/>
    <m/>
    <s v="GIL"/>
    <x v="95"/>
    <s v="Sozialpädagogik"/>
    <s v="EZS"/>
    <s v="VBR"/>
    <s v="AE3"/>
    <n v="2"/>
    <m/>
    <n v="2"/>
    <n v="2"/>
    <n v="0"/>
    <m/>
  </r>
  <r>
    <n v="40"/>
    <m/>
    <s v="GIL"/>
    <x v="96"/>
    <s v="Sozialpädagogik"/>
    <s v="SPK"/>
    <s v="VAS"/>
    <s v="C36"/>
    <n v="3"/>
    <m/>
    <n v="3"/>
    <n v="3"/>
    <n v="0"/>
    <m/>
  </r>
  <r>
    <n v="41"/>
    <m/>
    <s v="GIL"/>
    <x v="96"/>
    <s v="Sozialpädagogik"/>
    <s v="SPKe"/>
    <s v="FRE"/>
    <s v="C36"/>
    <n v="2"/>
    <m/>
    <n v="2"/>
    <n v="2"/>
    <n v="0"/>
    <m/>
  </r>
  <r>
    <n v="42"/>
    <m/>
    <s v="GIL"/>
    <x v="96"/>
    <s v="Kunst"/>
    <s v="SPKk"/>
    <s v="GIE"/>
    <s v="AE1"/>
    <n v="1"/>
    <m/>
    <n v="1"/>
    <n v="1"/>
    <n v="0"/>
    <m/>
  </r>
  <r>
    <n v="43"/>
    <m/>
    <s v="GIL"/>
    <x v="96"/>
    <s v="Mathematik"/>
    <s v="M"/>
    <s v="BUE"/>
    <s v="C36"/>
    <n v="2"/>
    <m/>
    <n v="2"/>
    <n v="2"/>
    <n v="0"/>
    <m/>
  </r>
  <r>
    <n v="44"/>
    <m/>
    <s v="GIL"/>
    <x v="96"/>
    <s v="Politik"/>
    <s v="PKG"/>
    <s v="GIL"/>
    <s v="C24"/>
    <n v="2"/>
    <m/>
    <n v="2"/>
    <n v="2"/>
    <n v="0"/>
    <m/>
  </r>
  <r>
    <n v="45"/>
    <m/>
    <s v="GIL"/>
    <x v="96"/>
    <s v="Praxis Hauswirtschaft"/>
    <s v="GFPh"/>
    <s v="HAA"/>
    <s v="A18"/>
    <n v="4"/>
    <m/>
    <n v="4"/>
    <n v="4"/>
    <n v="0"/>
    <m/>
  </r>
  <r>
    <n v="46"/>
    <m/>
    <s v="GIL"/>
    <x v="96"/>
    <s v="Wirtschaft"/>
    <s v="AR"/>
    <s v="HAN"/>
    <s v="C36"/>
    <n v="2"/>
    <m/>
    <n v="2"/>
    <n v="2"/>
    <n v="0"/>
    <m/>
  </r>
  <r>
    <n v="47"/>
    <m/>
    <s v="GIL"/>
    <x v="96"/>
    <s v="Praxis Hauswirtschaft"/>
    <s v="GFPh"/>
    <s v="HEI"/>
    <s v="AE8"/>
    <n v="4"/>
    <m/>
    <n v="4"/>
    <n v="4"/>
    <n v="0"/>
    <m/>
  </r>
  <r>
    <n v="48"/>
    <m/>
    <s v="GIL"/>
    <x v="96"/>
    <s v="Musik"/>
    <s v="Mu"/>
    <s v="HST"/>
    <s v="A11"/>
    <n v="2"/>
    <m/>
    <n v="2"/>
    <n v="2"/>
    <n v="0"/>
    <m/>
  </r>
  <r>
    <n v="49"/>
    <m/>
    <s v="GIL"/>
    <x v="96"/>
    <s v="Gesundheit"/>
    <s v="GFP"/>
    <s v="JUE"/>
    <s v="C36"/>
    <n v="2"/>
    <m/>
    <n v="2"/>
    <n v="2"/>
    <n v="0"/>
    <m/>
  </r>
  <r>
    <n v="50"/>
    <m/>
    <s v="GIL"/>
    <x v="96"/>
    <s v="Ernährungswissenschaft"/>
    <s v="GFPe"/>
    <s v="KNI"/>
    <s v="C36"/>
    <n v="2"/>
    <m/>
    <n v="2"/>
    <n v="2"/>
    <n v="0"/>
    <m/>
  </r>
  <r>
    <n v="51"/>
    <m/>
    <s v="GIL"/>
    <x v="96"/>
    <s v="Sozialpädagogik"/>
    <s v="SI"/>
    <s v="VAS"/>
    <s v="C36"/>
    <n v="1"/>
    <m/>
    <n v="1"/>
    <n v="1"/>
    <n v="0"/>
    <m/>
  </r>
  <r>
    <n v="52"/>
    <m/>
    <s v="GIL"/>
    <x v="96"/>
    <s v="Deutsch"/>
    <s v="SPKl"/>
    <s v="SCU"/>
    <s v="C36"/>
    <n v="2"/>
    <m/>
    <n v="2"/>
    <n v="2"/>
    <n v="0"/>
    <m/>
  </r>
  <r>
    <n v="53"/>
    <m/>
    <s v="GIL"/>
    <x v="96"/>
    <s v="Religion"/>
    <s v="KRE"/>
    <s v="QUI"/>
    <s v="C36"/>
    <n v="2"/>
    <m/>
    <n v="2"/>
    <n v="2"/>
    <n v="0"/>
    <m/>
  </r>
  <r>
    <n v="54"/>
    <m/>
    <s v="GIL"/>
    <x v="96"/>
    <s v="Sport"/>
    <s v="SPG"/>
    <s v="VAS"/>
    <s v="SPO"/>
    <n v="1"/>
    <m/>
    <n v="1"/>
    <n v="1"/>
    <n v="0"/>
    <m/>
  </r>
  <r>
    <n v="55"/>
    <m/>
    <s v="GIL"/>
    <x v="96"/>
    <s v="Englisch"/>
    <s v="E"/>
    <s v="THL"/>
    <s v="C36"/>
    <n v="2"/>
    <m/>
    <n v="2"/>
    <n v="2"/>
    <n v="0"/>
    <m/>
  </r>
  <r>
    <n v="56"/>
    <m/>
    <s v="GIL"/>
    <x v="96"/>
    <s v="Deutsch"/>
    <s v="DKO"/>
    <s v="THL"/>
    <s v="C36"/>
    <n v="2"/>
    <m/>
    <n v="2"/>
    <n v="2"/>
    <n v="0"/>
    <m/>
  </r>
  <r>
    <n v="57"/>
    <m/>
    <s v="GIL"/>
    <x v="96"/>
    <s v="Englisch"/>
    <s v="SPK"/>
    <s v="HEL"/>
    <s v="C34"/>
    <n v="2"/>
    <m/>
    <n v="2"/>
    <n v="2"/>
    <n v="0"/>
    <m/>
  </r>
  <r>
    <n v="59"/>
    <m/>
    <s v="GIL"/>
    <x v="97"/>
    <s v="Sozialpädagogik"/>
    <s v="SPKe"/>
    <s v="FRE"/>
    <s v="C34"/>
    <n v="2"/>
    <m/>
    <n v="2"/>
    <n v="2"/>
    <n v="0"/>
    <m/>
  </r>
  <r>
    <n v="60"/>
    <m/>
    <s v="GIL"/>
    <x v="97"/>
    <s v="Kunst"/>
    <s v="SPKk"/>
    <s v="GIE"/>
    <s v="AE1"/>
    <n v="1"/>
    <m/>
    <n v="1"/>
    <n v="1"/>
    <n v="0"/>
    <m/>
  </r>
  <r>
    <n v="61"/>
    <m/>
    <s v="GIL"/>
    <x v="97"/>
    <s v="Mathematik"/>
    <s v="M"/>
    <s v="BUE"/>
    <s v="C34"/>
    <n v="2"/>
    <m/>
    <n v="2"/>
    <n v="2"/>
    <n v="0"/>
    <m/>
  </r>
  <r>
    <n v="62"/>
    <m/>
    <s v="GIL"/>
    <x v="97"/>
    <s v="Politik"/>
    <s v="PKG"/>
    <s v="GIL"/>
    <s v="C34"/>
    <n v="2"/>
    <m/>
    <n v="2"/>
    <n v="2"/>
    <n v="0"/>
    <m/>
  </r>
  <r>
    <n v="63"/>
    <m/>
    <s v="GIL"/>
    <x v="97"/>
    <s v="Praxis Hauswirtschaft"/>
    <s v="GFPh"/>
    <s v="HAA"/>
    <s v="AE8"/>
    <n v="4"/>
    <m/>
    <n v="4"/>
    <n v="4"/>
    <n v="0"/>
    <m/>
  </r>
  <r>
    <n v="64"/>
    <m/>
    <s v="GIL"/>
    <x v="97"/>
    <s v="Wirtschaft"/>
    <s v="AR"/>
    <s v="HAN"/>
    <s v="C34"/>
    <n v="2"/>
    <m/>
    <n v="2"/>
    <n v="2"/>
    <n v="0"/>
    <m/>
  </r>
  <r>
    <n v="65"/>
    <m/>
    <s v="GIL"/>
    <x v="97"/>
    <s v="Praxis Hauswirtschaft"/>
    <s v="GFPh"/>
    <s v="HEI"/>
    <s v="A18"/>
    <n v="4"/>
    <m/>
    <n v="4"/>
    <n v="4"/>
    <n v="0"/>
    <m/>
  </r>
  <r>
    <n v="66"/>
    <m/>
    <s v="GIL"/>
    <x v="97"/>
    <s v="Sozialpädagogik"/>
    <s v="SPK"/>
    <s v="GOL"/>
    <s v="C34"/>
    <n v="3"/>
    <m/>
    <n v="3"/>
    <n v="3"/>
    <n v="0"/>
    <m/>
  </r>
  <r>
    <n v="67"/>
    <m/>
    <s v="GIL"/>
    <x v="97"/>
    <s v="Deutsch"/>
    <s v="DKO"/>
    <s v="THL"/>
    <s v="C34"/>
    <n v="2"/>
    <m/>
    <n v="2"/>
    <n v="2"/>
    <n v="0"/>
    <m/>
  </r>
  <r>
    <n v="68"/>
    <m/>
    <s v="GIL"/>
    <x v="97"/>
    <s v="Musik"/>
    <s v="Mu"/>
    <s v="HST"/>
    <s v="A11"/>
    <n v="2"/>
    <m/>
    <n v="2"/>
    <n v="2"/>
    <n v="0"/>
    <m/>
  </r>
  <r>
    <n v="69"/>
    <m/>
    <s v="GIL"/>
    <x v="97"/>
    <s v="Ernährungswissenschaft"/>
    <s v="GFP"/>
    <s v="JUE"/>
    <s v="C34"/>
    <n v="2"/>
    <m/>
    <n v="2"/>
    <n v="2"/>
    <n v="0"/>
    <m/>
  </r>
  <r>
    <n v="70"/>
    <m/>
    <s v="GIL"/>
    <x v="97"/>
    <s v="Gesundheit"/>
    <s v="GFPe"/>
    <s v="KNI"/>
    <s v="C34"/>
    <n v="2"/>
    <m/>
    <n v="2"/>
    <n v="2"/>
    <n v="0"/>
    <m/>
  </r>
  <r>
    <n v="71"/>
    <m/>
    <s v="GIL"/>
    <x v="97"/>
    <s v="Sozialpädagogik"/>
    <s v="SI"/>
    <s v="HST"/>
    <s v="C34"/>
    <n v="2"/>
    <m/>
    <n v="2"/>
    <n v="2"/>
    <n v="0"/>
    <m/>
  </r>
  <r>
    <n v="72"/>
    <m/>
    <s v="GIL"/>
    <x v="97"/>
    <s v="Religion"/>
    <s v="KRE"/>
    <s v="SIM"/>
    <s v="C34"/>
    <n v="2"/>
    <m/>
    <n v="2"/>
    <n v="2"/>
    <n v="0"/>
    <m/>
  </r>
  <r>
    <n v="73"/>
    <m/>
    <s v="GIL"/>
    <x v="97"/>
    <s v="Deutsch"/>
    <s v="SPKl"/>
    <s v="SCU"/>
    <s v="C34"/>
    <n v="2"/>
    <m/>
    <n v="2"/>
    <n v="2"/>
    <n v="0"/>
    <m/>
  </r>
  <r>
    <n v="74"/>
    <m/>
    <s v="GIL"/>
    <x v="97"/>
    <s v="Sport"/>
    <s v="SPG"/>
    <s v="SIM"/>
    <s v="SPO"/>
    <n v="2"/>
    <m/>
    <n v="2"/>
    <n v="2"/>
    <n v="0"/>
    <m/>
  </r>
  <r>
    <n v="75"/>
    <m/>
    <s v="GIL"/>
    <x v="97"/>
    <s v="Englisch"/>
    <s v="E"/>
    <s v="DEX"/>
    <s v="C34"/>
    <n v="2"/>
    <m/>
    <n v="2"/>
    <n v="2"/>
    <n v="0"/>
    <m/>
  </r>
  <r>
    <n v="76"/>
    <m/>
    <s v="GIL"/>
    <x v="97"/>
    <s v="Englisch"/>
    <s v="SPK"/>
    <s v="HEL"/>
    <s v="C34"/>
    <n v="2"/>
    <m/>
    <n v="2"/>
    <n v="2"/>
    <n v="0"/>
    <m/>
  </r>
  <r>
    <n v="78"/>
    <m/>
    <s v="GIL"/>
    <x v="98"/>
    <s v="Praxis Hauswirtschaft"/>
    <s v="GFPh"/>
    <s v="HAA"/>
    <s v="AE8"/>
    <n v="4"/>
    <n v="2"/>
    <n v="4"/>
    <n v="2"/>
    <n v="0"/>
    <n v="2"/>
  </r>
  <r>
    <n v="79"/>
    <m/>
    <s v="GIL"/>
    <x v="98"/>
    <s v="Mathematik"/>
    <s v="M"/>
    <s v="NEH"/>
    <s v="C22"/>
    <n v="2"/>
    <m/>
    <n v="2"/>
    <n v="2"/>
    <n v="0"/>
    <m/>
  </r>
  <r>
    <n v="80"/>
    <m/>
    <s v="GIL"/>
    <x v="98"/>
    <s v="Kunst"/>
    <s v="SPKk"/>
    <s v="GIE"/>
    <s v="AE1"/>
    <n v="2"/>
    <m/>
    <n v="2"/>
    <n v="2"/>
    <n v="0"/>
    <m/>
  </r>
  <r>
    <n v="81"/>
    <m/>
    <s v="GIL"/>
    <x v="98"/>
    <s v="Sozialpädagogik"/>
    <s v="SPKe"/>
    <s v="FRE"/>
    <s v="C22"/>
    <n v="2"/>
    <m/>
    <n v="2"/>
    <n v="2"/>
    <n v="0"/>
    <m/>
  </r>
  <r>
    <n v="82"/>
    <m/>
    <s v="GIL"/>
    <x v="98"/>
    <s v="Praxis Hauswirtschaft"/>
    <s v="GFPh"/>
    <s v="JOK"/>
    <s v="A18"/>
    <n v="4"/>
    <n v="2"/>
    <n v="4"/>
    <n v="2"/>
    <n v="0"/>
    <n v="2"/>
  </r>
  <r>
    <n v="83"/>
    <m/>
    <s v="GIL"/>
    <x v="98"/>
    <s v="Politik"/>
    <s v="PKG"/>
    <s v="HER"/>
    <s v="C22"/>
    <n v="2"/>
    <m/>
    <n v="2"/>
    <n v="2"/>
    <n v="0"/>
    <m/>
  </r>
  <r>
    <n v="84"/>
    <m/>
    <s v="GIL"/>
    <x v="98"/>
    <s v="Deutsch"/>
    <s v="DKO"/>
    <s v="LAH"/>
    <s v="C22"/>
    <n v="2"/>
    <m/>
    <n v="2"/>
    <n v="2"/>
    <n v="0"/>
    <m/>
  </r>
  <r>
    <n v="85"/>
    <m/>
    <s v="GIL"/>
    <x v="98"/>
    <s v="Musik"/>
    <s v="MU"/>
    <s v="HST"/>
    <s v="A11"/>
    <n v="2"/>
    <m/>
    <n v="2"/>
    <n v="2"/>
    <n v="0"/>
    <m/>
  </r>
  <r>
    <n v="86"/>
    <m/>
    <s v="GIL"/>
    <x v="98"/>
    <s v="Ernährungswissenschaft"/>
    <s v="GFP"/>
    <s v="JUE"/>
    <s v="C22"/>
    <n v="2"/>
    <m/>
    <n v="2"/>
    <n v="2"/>
    <n v="0"/>
    <m/>
  </r>
  <r>
    <n v="87"/>
    <m/>
    <s v="GIL"/>
    <x v="98"/>
    <s v="Pflege/Gesundheit"/>
    <s v="GFPe"/>
    <s v="NAC"/>
    <s v="C22"/>
    <n v="2"/>
    <m/>
    <n v="2"/>
    <n v="2"/>
    <n v="0"/>
    <m/>
  </r>
  <r>
    <n v="88"/>
    <m/>
    <s v="GIL"/>
    <x v="98"/>
    <s v="Wirtschaft/Politik"/>
    <s v="AR"/>
    <s v="LAS"/>
    <s v="C22"/>
    <n v="2"/>
    <m/>
    <n v="2"/>
    <n v="2"/>
    <n v="0"/>
    <m/>
  </r>
  <r>
    <n v="90"/>
    <m/>
    <s v="GIL"/>
    <x v="98"/>
    <s v="Religion"/>
    <s v="KRE"/>
    <s v="SIM"/>
    <s v="C22"/>
    <n v="2"/>
    <m/>
    <n v="2"/>
    <n v="2"/>
    <n v="0"/>
    <m/>
  </r>
  <r>
    <n v="91"/>
    <m/>
    <s v="GIL"/>
    <x v="98"/>
    <s v="Deutsch"/>
    <s v="SPKl"/>
    <s v="PRI"/>
    <s v="C22"/>
    <n v="1"/>
    <m/>
    <n v="1"/>
    <n v="1"/>
    <n v="0"/>
    <m/>
  </r>
  <r>
    <n v="92"/>
    <m/>
    <s v="GIL"/>
    <x v="98"/>
    <s v="Sport"/>
    <s v="SPG"/>
    <s v="SIM"/>
    <s v="SPO"/>
    <n v="2"/>
    <m/>
    <n v="2"/>
    <n v="2"/>
    <n v="0"/>
    <m/>
  </r>
  <r>
    <n v="93"/>
    <m/>
    <s v="GIL"/>
    <x v="98"/>
    <s v="Englisch"/>
    <s v="E"/>
    <s v="DEX"/>
    <s v="C22"/>
    <n v="2"/>
    <m/>
    <n v="2"/>
    <n v="2"/>
    <n v="0"/>
    <m/>
  </r>
  <r>
    <n v="94"/>
    <m/>
    <s v="GIL"/>
    <x v="98"/>
    <s v="Sozialpädagogik"/>
    <s v="SPK"/>
    <s v="BEI"/>
    <s v="C22"/>
    <n v="3"/>
    <m/>
    <n v="3"/>
    <n v="3"/>
    <n v="0"/>
    <m/>
  </r>
  <r>
    <n v="95"/>
    <m/>
    <s v="GIL"/>
    <x v="98"/>
    <s v="Englisch"/>
    <s v="SPK"/>
    <s v="HEL"/>
    <s v="C34"/>
    <n v="2"/>
    <m/>
    <n v="2"/>
    <n v="2"/>
    <n v="0"/>
    <m/>
  </r>
  <r>
    <n v="97"/>
    <m/>
    <s v="GIL"/>
    <x v="99"/>
    <s v="Deutsch"/>
    <s v="DKO"/>
    <s v="THL"/>
    <s v="C24"/>
    <n v="2"/>
    <m/>
    <n v="2"/>
    <n v="2"/>
    <n v="0"/>
    <m/>
  </r>
  <r>
    <n v="98"/>
    <m/>
    <s v="GIL"/>
    <x v="99"/>
    <s v="Mathematik"/>
    <s v="M"/>
    <s v="GIL"/>
    <s v="C24"/>
    <n v="2"/>
    <m/>
    <n v="2"/>
    <n v="2"/>
    <n v="0"/>
    <m/>
  </r>
  <r>
    <n v="99"/>
    <m/>
    <s v="GIL"/>
    <x v="99"/>
    <s v="Sozialpädagogik"/>
    <s v="SPKe"/>
    <s v="GIE"/>
    <s v="C24"/>
    <n v="2"/>
    <m/>
    <n v="2"/>
    <n v="2"/>
    <n v="0"/>
    <m/>
  </r>
  <r>
    <n v="100"/>
    <m/>
    <s v="GIL"/>
    <x v="99"/>
    <s v="Kunst"/>
    <s v="SPKk"/>
    <s v="GIE"/>
    <s v="AE1"/>
    <n v="2"/>
    <m/>
    <n v="2"/>
    <n v="2"/>
    <n v="0"/>
    <m/>
  </r>
  <r>
    <n v="101"/>
    <m/>
    <s v="GIL"/>
    <x v="99"/>
    <s v="Praxis Hauswirtschaft"/>
    <s v="GFPh"/>
    <s v="HAA"/>
    <s v="A18"/>
    <n v="4"/>
    <n v="2"/>
    <n v="4"/>
    <n v="2"/>
    <n v="0"/>
    <n v="2"/>
  </r>
  <r>
    <n v="102"/>
    <m/>
    <s v="GIL"/>
    <x v="99"/>
    <s v="Praxis Hauswirtschaft"/>
    <s v="GFPh"/>
    <s v="JOK"/>
    <s v="AE8"/>
    <n v="4"/>
    <n v="2"/>
    <n v="4"/>
    <n v="2"/>
    <n v="0"/>
    <n v="2"/>
  </r>
  <r>
    <n v="103"/>
    <m/>
    <s v="GIL"/>
    <x v="99"/>
    <s v="Wirtschaft/Politik"/>
    <s v="AR"/>
    <s v="LAS"/>
    <s v="C24"/>
    <n v="2"/>
    <m/>
    <n v="2"/>
    <n v="2"/>
    <n v="0"/>
    <m/>
  </r>
  <r>
    <n v="104"/>
    <m/>
    <s v="GIL"/>
    <x v="99"/>
    <s v="Politik"/>
    <s v="PKG"/>
    <s v="HER"/>
    <s v="C24"/>
    <n v="2"/>
    <m/>
    <n v="2"/>
    <n v="2"/>
    <n v="0"/>
    <m/>
  </r>
  <r>
    <n v="105"/>
    <m/>
    <s v="GIL"/>
    <x v="99"/>
    <s v="Musik"/>
    <s v="MU"/>
    <s v="HST"/>
    <s v="A11"/>
    <n v="2"/>
    <m/>
    <n v="2"/>
    <n v="2"/>
    <n v="0"/>
    <m/>
  </r>
  <r>
    <n v="106"/>
    <m/>
    <s v="GIL"/>
    <x v="99"/>
    <s v="Ernährungswissenschaft"/>
    <s v="GFP"/>
    <s v="KNI"/>
    <s v="C24"/>
    <n v="2"/>
    <m/>
    <n v="2"/>
    <n v="2"/>
    <n v="0"/>
    <m/>
  </r>
  <r>
    <n v="107"/>
    <m/>
    <s v="GIL"/>
    <x v="99"/>
    <s v="Pflege/Gesundheit"/>
    <s v="GFPe"/>
    <s v="NAC"/>
    <s v="C24"/>
    <n v="2"/>
    <m/>
    <n v="2"/>
    <n v="2"/>
    <n v="0"/>
    <m/>
  </r>
  <r>
    <n v="108"/>
    <m/>
    <s v="GIL"/>
    <x v="99"/>
    <s v="Deutsch"/>
    <s v="SPKl"/>
    <s v="PRI"/>
    <s v="C24"/>
    <n v="1"/>
    <m/>
    <n v="1"/>
    <n v="1"/>
    <n v="0"/>
    <m/>
  </r>
  <r>
    <n v="109"/>
    <m/>
    <s v="GIL"/>
    <x v="99"/>
    <s v="Religion"/>
    <s v="KRE"/>
    <s v="GAT"/>
    <s v="C24"/>
    <n v="2"/>
    <m/>
    <n v="2"/>
    <n v="2"/>
    <n v="0"/>
    <m/>
  </r>
  <r>
    <n v="110"/>
    <m/>
    <s v="GIL"/>
    <x v="99"/>
    <s v="Englisch"/>
    <s v="E"/>
    <s v="THL"/>
    <s v="C24"/>
    <n v="2"/>
    <m/>
    <n v="2"/>
    <n v="2"/>
    <n v="0"/>
    <m/>
  </r>
  <r>
    <n v="111"/>
    <m/>
    <s v="GIL"/>
    <x v="99"/>
    <s v="Sozialpädagogik"/>
    <s v="SPK"/>
    <s v="VAS"/>
    <s v="C24"/>
    <n v="3"/>
    <m/>
    <n v="3"/>
    <n v="3"/>
    <n v="0"/>
    <m/>
  </r>
  <r>
    <n v="112"/>
    <m/>
    <s v="GIL"/>
    <x v="99"/>
    <s v="Sport"/>
    <s v="SPG"/>
    <s v="BEI"/>
    <s v="SPO"/>
    <n v="2"/>
    <m/>
    <n v="2"/>
    <n v="2"/>
    <n v="0"/>
    <m/>
  </r>
  <r>
    <n v="114"/>
    <m/>
    <s v="GIL"/>
    <x v="99"/>
    <s v="Englisch"/>
    <s v="SPK"/>
    <s v="HEL"/>
    <s v="C34"/>
    <n v="2"/>
    <m/>
    <n v="2"/>
    <n v="2"/>
    <n v="0"/>
    <m/>
  </r>
  <r>
    <n v="117"/>
    <m/>
    <s v="GIL"/>
    <x v="100"/>
    <s v="Praxis Hauswirtschaft"/>
    <s v="GFPh"/>
    <s v="JOK"/>
    <s v="AE8"/>
    <n v="4"/>
    <n v="2"/>
    <n v="4"/>
    <n v="2"/>
    <n v="0"/>
    <n v="2"/>
  </r>
  <r>
    <n v="118"/>
    <m/>
    <s v="GIL"/>
    <x v="100"/>
    <s v="Sozialpädagogik"/>
    <s v="SPKe"/>
    <s v="FRE"/>
    <s v="C23"/>
    <n v="2"/>
    <m/>
    <n v="2"/>
    <n v="2"/>
    <n v="0"/>
    <m/>
  </r>
  <r>
    <n v="119"/>
    <m/>
    <s v="GIL"/>
    <x v="100"/>
    <s v="Kunst"/>
    <s v="SPKk"/>
    <s v="GIE"/>
    <s v="AE1"/>
    <n v="2"/>
    <m/>
    <n v="2"/>
    <n v="2"/>
    <n v="0"/>
    <m/>
  </r>
  <r>
    <n v="120"/>
    <m/>
    <s v="GIL"/>
    <x v="100"/>
    <s v="Mathematik"/>
    <s v="M"/>
    <s v="GIL"/>
    <s v="C23"/>
    <n v="2"/>
    <m/>
    <n v="2"/>
    <n v="2"/>
    <n v="0"/>
    <m/>
  </r>
  <r>
    <n v="121"/>
    <m/>
    <s v="GIL"/>
    <x v="100"/>
    <s v="Englisch"/>
    <s v="E"/>
    <s v="THL"/>
    <s v="C23"/>
    <n v="2"/>
    <m/>
    <n v="2"/>
    <n v="2"/>
    <n v="0"/>
    <m/>
  </r>
  <r>
    <n v="122"/>
    <m/>
    <s v="GIL"/>
    <x v="100"/>
    <s v="Religion"/>
    <s v="KRE"/>
    <s v="GAT"/>
    <s v="C23"/>
    <n v="2"/>
    <m/>
    <n v="2"/>
    <n v="2"/>
    <n v="0"/>
    <m/>
  </r>
  <r>
    <n v="123"/>
    <m/>
    <s v="GIL"/>
    <x v="100"/>
    <s v="Praxis Hauswirtschaft"/>
    <s v="GFPh"/>
    <s v="BSC"/>
    <s v="A18"/>
    <n v="4"/>
    <n v="2"/>
    <n v="4"/>
    <n v="2"/>
    <n v="0"/>
    <n v="2"/>
  </r>
  <r>
    <n v="124"/>
    <m/>
    <s v="GIL"/>
    <x v="100"/>
    <s v="Politik"/>
    <s v="PKG"/>
    <s v="HER"/>
    <s v="C23"/>
    <n v="2"/>
    <m/>
    <n v="2"/>
    <n v="2"/>
    <n v="0"/>
    <m/>
  </r>
  <r>
    <n v="125"/>
    <m/>
    <s v="GIL"/>
    <x v="100"/>
    <s v="Musik"/>
    <s v="MU"/>
    <s v="HST"/>
    <s v="A11"/>
    <n v="2"/>
    <m/>
    <n v="2"/>
    <n v="2"/>
    <n v="0"/>
    <m/>
  </r>
  <r>
    <n v="126"/>
    <m/>
    <s v="GIL"/>
    <x v="100"/>
    <s v="Ernährungswissenschaft"/>
    <s v="GFP"/>
    <s v="JUE"/>
    <s v="C23"/>
    <n v="2"/>
    <m/>
    <n v="2"/>
    <n v="2"/>
    <n v="0"/>
    <m/>
  </r>
  <r>
    <n v="127"/>
    <m/>
    <s v="GIL"/>
    <x v="100"/>
    <s v="Pflege/Gesundheit"/>
    <s v="GFPe"/>
    <s v="BSC"/>
    <s v="C23"/>
    <n v="2"/>
    <m/>
    <n v="2"/>
    <n v="2"/>
    <n v="0"/>
    <m/>
  </r>
  <r>
    <n v="128"/>
    <m/>
    <s v="GIL"/>
    <x v="100"/>
    <s v="Wirtschaft/Politik"/>
    <s v="AR"/>
    <s v="HAN"/>
    <s v="C23"/>
    <n v="2"/>
    <m/>
    <n v="2"/>
    <n v="2"/>
    <n v="0"/>
    <m/>
  </r>
  <r>
    <n v="129"/>
    <m/>
    <s v="GIL"/>
    <x v="100"/>
    <s v="Sport"/>
    <s v="SPG"/>
    <s v="SIM"/>
    <s v="SPO"/>
    <n v="2"/>
    <m/>
    <n v="2"/>
    <n v="2"/>
    <n v="0"/>
    <m/>
  </r>
  <r>
    <n v="130"/>
    <m/>
    <s v="GIL"/>
    <x v="100"/>
    <s v="Deutsch"/>
    <s v="SPKl"/>
    <s v="SCU"/>
    <s v="C23"/>
    <n v="1"/>
    <m/>
    <n v="1"/>
    <n v="1"/>
    <n v="0"/>
    <m/>
  </r>
  <r>
    <n v="131"/>
    <m/>
    <s v="GIL"/>
    <x v="100"/>
    <s v="Deutsch"/>
    <s v="DKO"/>
    <s v="THL"/>
    <s v="C23"/>
    <n v="2"/>
    <m/>
    <n v="2"/>
    <n v="2"/>
    <n v="0"/>
    <m/>
  </r>
  <r>
    <n v="132"/>
    <m/>
    <s v="GIL"/>
    <x v="100"/>
    <s v="Sozialpädagogik"/>
    <s v="SPK"/>
    <s v="VAS"/>
    <s v="C23"/>
    <n v="3"/>
    <m/>
    <n v="3"/>
    <n v="3"/>
    <n v="0"/>
    <m/>
  </r>
  <r>
    <n v="133"/>
    <m/>
    <s v="GIL"/>
    <x v="100"/>
    <s v="Sozialpädagogik"/>
    <s v="SI"/>
    <s v="LAH"/>
    <s v="C23"/>
    <n v="1"/>
    <m/>
    <n v="1"/>
    <n v="1"/>
    <n v="0"/>
    <m/>
  </r>
  <r>
    <n v="134"/>
    <m/>
    <s v="GIL"/>
    <x v="100"/>
    <s v="Englisch"/>
    <s v="SPK"/>
    <s v="HEL"/>
    <s v="C34"/>
    <n v="2"/>
    <m/>
    <n v="2"/>
    <n v="2"/>
    <n v="0"/>
    <m/>
  </r>
  <r>
    <n v="2"/>
    <m/>
    <s v="SCR"/>
    <x v="101"/>
    <s v="Mathematik"/>
    <s v="M"/>
    <s v="BUE"/>
    <s v="C30"/>
    <n v="3"/>
    <m/>
    <n v="3"/>
    <n v="3"/>
    <n v="0"/>
    <m/>
  </r>
  <r>
    <n v="3"/>
    <m/>
    <s v="SCR"/>
    <x v="101"/>
    <s v="Religion"/>
    <s v="KRE"/>
    <s v="SCU"/>
    <s v="C30"/>
    <n v="2"/>
    <m/>
    <n v="2"/>
    <n v="2"/>
    <n v="0"/>
    <m/>
  </r>
  <r>
    <n v="4"/>
    <m/>
    <s v="SCR"/>
    <x v="101"/>
    <s v="Deutsch"/>
    <s v="D"/>
    <s v="FAR"/>
    <s v="C30"/>
    <n v="3"/>
    <m/>
    <n v="3"/>
    <n v="3"/>
    <n v="0"/>
    <m/>
  </r>
  <r>
    <n v="5"/>
    <m/>
    <s v="SCR"/>
    <x v="101"/>
    <s v="Politik"/>
    <s v="GL"/>
    <s v="GAT"/>
    <s v="C30"/>
    <n v="2"/>
    <m/>
    <n v="2"/>
    <n v="2"/>
    <n v="0"/>
    <m/>
  </r>
  <r>
    <n v="6"/>
    <m/>
    <s v="SCR"/>
    <x v="101"/>
    <s v="Sozialpädagogik"/>
    <s v="EW"/>
    <s v="FRI"/>
    <s v="C30"/>
    <n v="3"/>
    <m/>
    <n v="3"/>
    <n v="3"/>
    <n v="0"/>
    <m/>
  </r>
  <r>
    <n v="7"/>
    <m/>
    <s v="SCR"/>
    <x v="101"/>
    <s v="Erziehungswissenschaften"/>
    <s v="RW"/>
    <s v="FRI"/>
    <s v="C30"/>
    <n v="1"/>
    <m/>
    <n v="1"/>
    <n v="1"/>
    <n v="0"/>
    <m/>
  </r>
  <r>
    <n v="8"/>
    <m/>
    <s v="SCR"/>
    <x v="101"/>
    <s v="Biologie"/>
    <s v="BI"/>
    <s v="SCE"/>
    <s v="C30"/>
    <n v="3"/>
    <m/>
    <n v="3"/>
    <n v="3"/>
    <n v="0"/>
    <m/>
  </r>
  <r>
    <n v="9"/>
    <m/>
    <s v="SCR"/>
    <x v="101"/>
    <s v="Englisch"/>
    <s v="E"/>
    <s v="GOE"/>
    <s v="C30"/>
    <n v="3"/>
    <m/>
    <n v="3"/>
    <n v="3"/>
    <n v="0"/>
    <m/>
  </r>
  <r>
    <n v="10"/>
    <m/>
    <s v="SCR"/>
    <x v="101"/>
    <s v="Deutsch"/>
    <s v="VMS"/>
    <s v="GOE"/>
    <s v="C30"/>
    <n v="1"/>
    <m/>
    <n v="1"/>
    <n v="1"/>
    <n v="0"/>
    <m/>
  </r>
  <r>
    <n v="11"/>
    <m/>
    <s v="SCR"/>
    <x v="101"/>
    <s v="Sport"/>
    <s v="SPG"/>
    <s v="FRI"/>
    <s v="SPO"/>
    <n v="2"/>
    <m/>
    <n v="2"/>
    <n v="2"/>
    <n v="0"/>
    <m/>
  </r>
  <r>
    <n v="12"/>
    <m/>
    <s v="SCR"/>
    <x v="101"/>
    <s v="Französisch"/>
    <s v="F"/>
    <s v="SCR"/>
    <s v="C30"/>
    <n v="3"/>
    <n v="2"/>
    <n v="3"/>
    <n v="1.5"/>
    <n v="0"/>
    <n v="2"/>
  </r>
  <r>
    <n v="13"/>
    <m/>
    <s v="SCR"/>
    <x v="101"/>
    <s v="Musik"/>
    <s v="MU"/>
    <s v="SCR"/>
    <s v="A11"/>
    <n v="2"/>
    <m/>
    <n v="2"/>
    <n v="2"/>
    <n v="0"/>
    <m/>
  </r>
  <r>
    <n v="14"/>
    <m/>
    <s v="SCR"/>
    <x v="101"/>
    <s v="Deutsch"/>
    <s v="DKL"/>
    <s v="SCU"/>
    <s v="C30"/>
    <n v="2"/>
    <m/>
    <n v="2"/>
    <n v="2"/>
    <n v="0"/>
    <m/>
  </r>
  <r>
    <n v="15"/>
    <m/>
    <s v="SCR"/>
    <x v="101"/>
    <s v="Sozialpädagogik"/>
    <s v="SO"/>
    <s v="WEI"/>
    <s v="C30"/>
    <n v="3"/>
    <m/>
    <n v="3"/>
    <n v="3"/>
    <n v="0"/>
    <m/>
  </r>
  <r>
    <n v="17"/>
    <m/>
    <s v="SCR"/>
    <x v="101"/>
    <s v="Deutsch"/>
    <s v="LIT"/>
    <s v="CLA"/>
    <s v="CK4"/>
    <n v="3"/>
    <n v="2"/>
    <n v="3"/>
    <n v="1.5"/>
    <n v="0"/>
    <n v="2"/>
  </r>
  <r>
    <n v="17"/>
    <m/>
    <s v="SCR"/>
    <x v="102"/>
    <s v="Deutsch"/>
    <s v="LIT"/>
    <s v="CLA"/>
    <s v="CK4"/>
    <n v="3"/>
    <n v="2"/>
    <n v="3"/>
    <n v="1.5"/>
    <n v="0"/>
    <n v="2"/>
  </r>
  <r>
    <n v="17"/>
    <m/>
    <s v="SCR"/>
    <x v="103"/>
    <s v="Deutsch"/>
    <s v="LIT"/>
    <s v="CLA"/>
    <s v="CK4"/>
    <n v="3"/>
    <n v="2"/>
    <n v="3"/>
    <n v="1.5"/>
    <n v="0"/>
    <n v="2"/>
  </r>
  <r>
    <n v="18"/>
    <m/>
    <s v="SCR"/>
    <x v="102"/>
    <s v="Mathematik"/>
    <s v="M"/>
    <s v="NEH"/>
    <s v="C32"/>
    <n v="3"/>
    <m/>
    <n v="3"/>
    <n v="3"/>
    <n v="0"/>
    <m/>
  </r>
  <r>
    <n v="19"/>
    <m/>
    <s v="SCR"/>
    <x v="102"/>
    <s v="Deutsch"/>
    <s v="D"/>
    <s v="CLA"/>
    <s v="C32"/>
    <n v="3"/>
    <m/>
    <n v="3"/>
    <n v="3"/>
    <n v="0"/>
    <m/>
  </r>
  <r>
    <n v="20"/>
    <m/>
    <s v="SCR"/>
    <x v="102"/>
    <s v="Deutsch"/>
    <s v="MD"/>
    <s v="CLA"/>
    <s v="C32"/>
    <n v="2"/>
    <m/>
    <n v="2"/>
    <n v="2"/>
    <n v="0"/>
    <m/>
  </r>
  <r>
    <n v="21"/>
    <m/>
    <s v="SCR"/>
    <x v="102"/>
    <s v="Sozialpädagogik"/>
    <s v="SO"/>
    <s v="WEI"/>
    <s v="C32"/>
    <n v="3"/>
    <m/>
    <n v="3"/>
    <n v="3"/>
    <n v="0"/>
    <m/>
  </r>
  <r>
    <n v="22"/>
    <m/>
    <s v="SCR"/>
    <x v="102"/>
    <s v="Sport"/>
    <s v="SPG"/>
    <s v="KUL"/>
    <s v="SPO"/>
    <n v="2"/>
    <m/>
    <n v="2"/>
    <n v="2"/>
    <n v="0"/>
    <m/>
  </r>
  <r>
    <n v="23"/>
    <m/>
    <s v="SCR"/>
    <x v="102"/>
    <s v="Kunst "/>
    <s v="KU"/>
    <s v="GIE"/>
    <s v="AE1"/>
    <n v="2"/>
    <m/>
    <n v="2"/>
    <n v="2"/>
    <n v="0"/>
    <m/>
  </r>
  <r>
    <n v="24"/>
    <m/>
    <s v="SCR"/>
    <x v="102"/>
    <s v="Biologie"/>
    <s v="BI"/>
    <s v="GOE"/>
    <s v="C32"/>
    <n v="5"/>
    <m/>
    <n v="5"/>
    <n v="5"/>
    <n v="0"/>
    <m/>
  </r>
  <r>
    <n v="25"/>
    <m/>
    <s v="SCR"/>
    <x v="102"/>
    <s v="Erziehungswissenschaften"/>
    <s v="EW"/>
    <s v="FRI"/>
    <s v="C32"/>
    <n v="5"/>
    <m/>
    <n v="5"/>
    <n v="5"/>
    <n v="0"/>
    <m/>
  </r>
  <r>
    <n v="26"/>
    <m/>
    <s v="SCR"/>
    <x v="102"/>
    <s v="Englisch"/>
    <s v="E"/>
    <s v="SET"/>
    <s v="C32"/>
    <n v="3"/>
    <m/>
    <n v="3"/>
    <n v="3"/>
    <n v="0"/>
    <m/>
  </r>
  <r>
    <n v="27"/>
    <m/>
    <s v="SCR"/>
    <x v="102"/>
    <s v="Französisch"/>
    <s v="F"/>
    <s v="SET"/>
    <s v="C32"/>
    <n v="3"/>
    <n v="2"/>
    <n v="3"/>
    <n v="1.5"/>
    <n v="0"/>
    <n v="2"/>
  </r>
  <r>
    <n v="28"/>
    <m/>
    <s v="SCR"/>
    <x v="102"/>
    <s v="Religion"/>
    <s v="KRE"/>
    <s v="GAT"/>
    <s v="C32"/>
    <n v="2"/>
    <m/>
    <n v="2"/>
    <n v="2"/>
    <n v="0"/>
    <m/>
  </r>
  <r>
    <n v="29"/>
    <m/>
    <s v="SCR"/>
    <x v="102"/>
    <s v="Politik"/>
    <s v="GL"/>
    <s v="WEI"/>
    <s v="C32"/>
    <n v="2"/>
    <m/>
    <n v="2"/>
    <n v="2"/>
    <n v="0"/>
    <m/>
  </r>
  <r>
    <n v="30"/>
    <m/>
    <s v="SCR"/>
    <x v="103"/>
    <s v="Mathematik"/>
    <s v="M"/>
    <s v="BUK"/>
    <s v="C33"/>
    <n v="3"/>
    <m/>
    <n v="3"/>
    <n v="3"/>
    <n v="0"/>
    <m/>
  </r>
  <r>
    <n v="31"/>
    <m/>
    <s v="SCR"/>
    <x v="103"/>
    <s v="Deutsch"/>
    <s v="D"/>
    <s v="FAR"/>
    <s v="C33"/>
    <n v="3"/>
    <m/>
    <n v="3"/>
    <n v="3"/>
    <n v="0"/>
    <m/>
  </r>
  <r>
    <n v="32"/>
    <m/>
    <s v="SCR"/>
    <x v="103"/>
    <s v="Religion"/>
    <s v="ERE"/>
    <s v="ERN"/>
    <s v="C33"/>
    <n v="2"/>
    <m/>
    <n v="2"/>
    <n v="2"/>
    <n v="0"/>
    <m/>
  </r>
  <r>
    <n v="33"/>
    <m/>
    <s v="SCR"/>
    <x v="103"/>
    <s v="Erziehungswissenschaften"/>
    <s v="EW"/>
    <s v="VBR"/>
    <s v="C33"/>
    <n v="5"/>
    <m/>
    <n v="5"/>
    <n v="5"/>
    <n v="0"/>
    <m/>
  </r>
  <r>
    <n v="34"/>
    <m/>
    <s v="SCR"/>
    <x v="103"/>
    <s v="Erziehungswissenschaften"/>
    <s v="RW"/>
    <s v="FRI"/>
    <s v="C33"/>
    <n v="2"/>
    <m/>
    <n v="2"/>
    <n v="2"/>
    <n v="0"/>
    <m/>
  </r>
  <r>
    <n v="35"/>
    <m/>
    <s v="SCR"/>
    <x v="103"/>
    <s v="Biologie"/>
    <s v="BI"/>
    <s v="KUM"/>
    <s v="C33"/>
    <n v="5"/>
    <m/>
    <n v="5"/>
    <n v="5"/>
    <n v="0"/>
    <m/>
  </r>
  <r>
    <n v="36"/>
    <m/>
    <s v="SCR"/>
    <x v="103"/>
    <s v="Sport"/>
    <s v="SPG"/>
    <s v="FRI"/>
    <s v="SPO"/>
    <n v="2"/>
    <m/>
    <n v="2"/>
    <n v="2"/>
    <n v="0"/>
    <m/>
  </r>
  <r>
    <n v="37"/>
    <m/>
    <s v="SCR"/>
    <x v="103"/>
    <s v="Kunst "/>
    <s v="KU"/>
    <s v="GIE"/>
    <s v="AE1"/>
    <n v="2"/>
    <m/>
    <n v="2"/>
    <n v="2"/>
    <n v="0"/>
    <m/>
  </r>
  <r>
    <n v="38"/>
    <m/>
    <s v="SCR"/>
    <x v="103"/>
    <s v="Englisch"/>
    <s v="E"/>
    <s v="SCR"/>
    <s v="C33"/>
    <n v="3"/>
    <m/>
    <n v="3"/>
    <n v="3"/>
    <n v="0"/>
    <m/>
  </r>
  <r>
    <n v="39"/>
    <m/>
    <s v="SCR"/>
    <x v="103"/>
    <s v="Französisch"/>
    <s v="F"/>
    <s v="SCR"/>
    <s v="C33"/>
    <n v="3"/>
    <n v="2"/>
    <n v="3"/>
    <n v="1.5"/>
    <n v="0"/>
    <n v="2"/>
  </r>
  <r>
    <n v="40"/>
    <m/>
    <s v="SCR"/>
    <x v="103"/>
    <s v="Sozialpädagogik"/>
    <s v="SO"/>
    <s v="WEI"/>
    <s v="C33"/>
    <n v="3"/>
    <m/>
    <n v="3"/>
    <n v="3"/>
    <n v="0"/>
    <m/>
  </r>
  <r>
    <n v="41"/>
    <m/>
    <s v="SCR"/>
    <x v="103"/>
    <s v="Politik"/>
    <s v="GL"/>
    <s v="FAR"/>
    <s v="C33"/>
    <n v="2"/>
    <m/>
    <n v="2"/>
    <n v="2"/>
    <n v="0"/>
    <m/>
  </r>
  <r>
    <n v="42"/>
    <m/>
    <s v="SCR"/>
    <x v="103"/>
    <s v="Sozialpädagogik"/>
    <s v="SI"/>
    <s v="WEI"/>
    <s v="C33"/>
    <n v="2"/>
    <m/>
    <n v="2"/>
    <n v="2"/>
    <n v="0"/>
    <m/>
  </r>
  <r>
    <n v="43"/>
    <m/>
    <s v="SCR"/>
    <x v="104"/>
    <m/>
    <s v="PB"/>
    <s v="JAC"/>
    <m/>
    <n v="1"/>
    <m/>
    <n v="0"/>
    <n v="0"/>
    <n v="1"/>
    <m/>
  </r>
  <r>
    <n v="44"/>
    <m/>
    <s v="SCR"/>
    <x v="104"/>
    <m/>
    <s v="PB"/>
    <s v="FRI"/>
    <m/>
    <n v="2"/>
    <m/>
    <n v="0"/>
    <n v="0"/>
    <n v="2"/>
    <m/>
  </r>
  <r>
    <n v="45"/>
    <m/>
    <s v="SCR"/>
    <x v="104"/>
    <m/>
    <s v="PB"/>
    <s v="GOE"/>
    <m/>
    <n v="1"/>
    <m/>
    <n v="0"/>
    <n v="0"/>
    <n v="1"/>
    <m/>
  </r>
  <r>
    <n v="46"/>
    <m/>
    <s v="SCR"/>
    <x v="104"/>
    <m/>
    <s v="PB"/>
    <s v="SCU"/>
    <m/>
    <n v="1.5"/>
    <m/>
    <n v="0"/>
    <n v="0"/>
    <n v="1.5"/>
    <m/>
  </r>
  <r>
    <n v="47"/>
    <m/>
    <s v="SCR"/>
    <x v="104"/>
    <m/>
    <s v="PB"/>
    <s v="LEN"/>
    <m/>
    <n v="1"/>
    <m/>
    <n v="0"/>
    <n v="0"/>
    <n v="1"/>
    <m/>
  </r>
  <r>
    <n v="48"/>
    <m/>
    <s v="SCR"/>
    <x v="104"/>
    <m/>
    <s v="PB"/>
    <s v="CLA"/>
    <m/>
    <n v="2.5"/>
    <m/>
    <n v="0"/>
    <n v="0"/>
    <n v="2.5"/>
    <m/>
  </r>
  <r>
    <n v="49"/>
    <m/>
    <s v="SCR"/>
    <x v="104"/>
    <m/>
    <s v="PB"/>
    <s v="SCR"/>
    <m/>
    <n v="1.5"/>
    <m/>
    <n v="0"/>
    <n v="0"/>
    <n v="1.5"/>
    <m/>
  </r>
  <r>
    <n v="50"/>
    <m/>
    <s v="SCR"/>
    <x v="104"/>
    <m/>
    <s v="PB"/>
    <s v="WEI"/>
    <m/>
    <n v="1.5"/>
    <m/>
    <n v="0"/>
    <n v="0"/>
    <n v="1.5"/>
    <m/>
  </r>
  <r>
    <n v="51"/>
    <m/>
    <s v="SCR"/>
    <x v="105"/>
    <m/>
    <s v="PB"/>
    <s v="BEI"/>
    <m/>
    <n v="4"/>
    <m/>
    <n v="0"/>
    <n v="0"/>
    <n v="4"/>
    <m/>
  </r>
  <r>
    <n v="51"/>
    <m/>
    <s v="SCR"/>
    <x v="106"/>
    <m/>
    <s v="PB"/>
    <s v="BEI"/>
    <m/>
    <n v="4"/>
    <m/>
    <n v="0"/>
    <n v="0"/>
    <n v="4"/>
    <m/>
  </r>
  <r>
    <n v="51"/>
    <m/>
    <s v="SCR"/>
    <x v="107"/>
    <m/>
    <s v="PB"/>
    <s v="BEI"/>
    <m/>
    <n v="4"/>
    <m/>
    <n v="0"/>
    <n v="0"/>
    <n v="4"/>
    <m/>
  </r>
  <r>
    <n v="52"/>
    <m/>
    <s v="SCR"/>
    <x v="105"/>
    <m/>
    <s v="PB"/>
    <s v="CLA"/>
    <m/>
    <n v="2"/>
    <m/>
    <n v="0"/>
    <n v="0"/>
    <n v="2"/>
    <m/>
  </r>
  <r>
    <n v="52"/>
    <m/>
    <s v="SCR"/>
    <x v="106"/>
    <m/>
    <s v="PB"/>
    <s v="CLA"/>
    <m/>
    <n v="2"/>
    <m/>
    <n v="0"/>
    <n v="0"/>
    <n v="2"/>
    <m/>
  </r>
  <r>
    <n v="52"/>
    <m/>
    <s v="SCR"/>
    <x v="107"/>
    <m/>
    <s v="PB"/>
    <s v="CLA"/>
    <m/>
    <n v="2"/>
    <m/>
    <n v="0"/>
    <n v="0"/>
    <n v="2"/>
    <m/>
  </r>
  <r>
    <n v="53"/>
    <m/>
    <s v="SCR"/>
    <x v="105"/>
    <m/>
    <s v="PB"/>
    <s v="ERN"/>
    <m/>
    <n v="3"/>
    <m/>
    <n v="0"/>
    <n v="0"/>
    <n v="3"/>
    <m/>
  </r>
  <r>
    <n v="53"/>
    <m/>
    <s v="SCR"/>
    <x v="106"/>
    <m/>
    <s v="PB"/>
    <s v="ERN"/>
    <m/>
    <n v="3"/>
    <m/>
    <n v="0"/>
    <n v="0"/>
    <n v="3"/>
    <m/>
  </r>
  <r>
    <n v="54"/>
    <m/>
    <s v="SCR"/>
    <x v="105"/>
    <m/>
    <s v="PB"/>
    <s v="GRA"/>
    <m/>
    <n v="2"/>
    <m/>
    <n v="0"/>
    <n v="0"/>
    <n v="2"/>
    <m/>
  </r>
  <r>
    <n v="54"/>
    <m/>
    <s v="SCR"/>
    <x v="106"/>
    <m/>
    <s v="PB"/>
    <s v="GRA"/>
    <m/>
    <n v="2"/>
    <m/>
    <n v="0"/>
    <n v="0"/>
    <n v="2"/>
    <m/>
  </r>
  <r>
    <n v="55"/>
    <m/>
    <s v="SCR"/>
    <x v="105"/>
    <m/>
    <s v="PB"/>
    <s v="HEL"/>
    <m/>
    <n v="0"/>
    <m/>
    <n v="0"/>
    <n v="0"/>
    <n v="0"/>
    <m/>
  </r>
  <r>
    <n v="55"/>
    <m/>
    <s v="SCR"/>
    <x v="106"/>
    <m/>
    <s v="PB"/>
    <s v="HEL"/>
    <m/>
    <n v="0"/>
    <m/>
    <n v="0"/>
    <n v="0"/>
    <n v="0"/>
    <m/>
  </r>
  <r>
    <n v="56"/>
    <m/>
    <s v="SCR"/>
    <x v="105"/>
    <m/>
    <s v="PB"/>
    <s v="JAC"/>
    <m/>
    <n v="2"/>
    <m/>
    <n v="0"/>
    <n v="0"/>
    <n v="2"/>
    <m/>
  </r>
  <r>
    <n v="56"/>
    <m/>
    <s v="SCR"/>
    <x v="106"/>
    <m/>
    <s v="PB"/>
    <s v="JAC"/>
    <m/>
    <n v="2"/>
    <m/>
    <n v="0"/>
    <n v="0"/>
    <n v="2"/>
    <m/>
  </r>
  <r>
    <n v="57"/>
    <m/>
    <s v="SCR"/>
    <x v="105"/>
    <m/>
    <s v="PB"/>
    <s v="KRA"/>
    <m/>
    <n v="4"/>
    <m/>
    <n v="0"/>
    <n v="0"/>
    <n v="4"/>
    <m/>
  </r>
  <r>
    <n v="57"/>
    <m/>
    <s v="SCR"/>
    <x v="106"/>
    <m/>
    <s v="PB"/>
    <s v="KRA"/>
    <m/>
    <n v="4"/>
    <m/>
    <n v="0"/>
    <n v="0"/>
    <n v="4"/>
    <m/>
  </r>
  <r>
    <n v="58"/>
    <m/>
    <s v="SCR"/>
    <x v="105"/>
    <m/>
    <s v="PB"/>
    <s v="LEN"/>
    <m/>
    <n v="5"/>
    <m/>
    <n v="0"/>
    <n v="0"/>
    <n v="5"/>
    <m/>
  </r>
  <r>
    <n v="58"/>
    <m/>
    <s v="SCR"/>
    <x v="106"/>
    <m/>
    <s v="PB"/>
    <s v="LEN"/>
    <m/>
    <n v="5"/>
    <m/>
    <n v="0"/>
    <n v="0"/>
    <n v="5"/>
    <m/>
  </r>
  <r>
    <n v="59"/>
    <m/>
    <s v="SCR"/>
    <x v="105"/>
    <m/>
    <s v="PB"/>
    <s v="NOE"/>
    <m/>
    <n v="4"/>
    <m/>
    <n v="0"/>
    <n v="0"/>
    <n v="4"/>
    <m/>
  </r>
  <r>
    <n v="59"/>
    <m/>
    <s v="SCR"/>
    <x v="106"/>
    <m/>
    <s v="PB"/>
    <s v="NOE"/>
    <m/>
    <n v="4"/>
    <m/>
    <n v="0"/>
    <n v="0"/>
    <n v="4"/>
    <m/>
  </r>
  <r>
    <n v="60"/>
    <m/>
    <s v="SCR"/>
    <x v="105"/>
    <m/>
    <s v="PB"/>
    <s v="RIE"/>
    <m/>
    <n v="2"/>
    <m/>
    <n v="0"/>
    <n v="0"/>
    <n v="2"/>
    <m/>
  </r>
  <r>
    <n v="60"/>
    <m/>
    <s v="SCR"/>
    <x v="106"/>
    <m/>
    <s v="PB"/>
    <s v="RIE"/>
    <m/>
    <n v="2"/>
    <m/>
    <n v="0"/>
    <n v="0"/>
    <n v="2"/>
    <m/>
  </r>
  <r>
    <n v="61"/>
    <m/>
    <s v="SCR"/>
    <x v="105"/>
    <m/>
    <s v="PB"/>
    <s v="SFB"/>
    <m/>
    <n v="3"/>
    <m/>
    <n v="0"/>
    <n v="0"/>
    <n v="3"/>
    <m/>
  </r>
  <r>
    <n v="61"/>
    <m/>
    <s v="SCR"/>
    <x v="106"/>
    <m/>
    <s v="PB"/>
    <s v="SFB"/>
    <m/>
    <n v="3"/>
    <m/>
    <n v="0"/>
    <n v="0"/>
    <n v="3"/>
    <m/>
  </r>
  <r>
    <n v="63"/>
    <m/>
    <s v="SCR"/>
    <x v="108"/>
    <s v="Sozialpädagogik"/>
    <s v="LF1"/>
    <s v="NOE"/>
    <s v="C37"/>
    <n v="1"/>
    <m/>
    <n v="1"/>
    <n v="1"/>
    <n v="0"/>
    <m/>
  </r>
  <r>
    <n v="64"/>
    <m/>
    <s v="SCR"/>
    <x v="108"/>
    <s v="Deutsch"/>
    <s v="DKO"/>
    <s v="HOR"/>
    <s v="C37"/>
    <n v="2"/>
    <m/>
    <n v="2"/>
    <n v="2"/>
    <n v="0"/>
    <m/>
  </r>
  <r>
    <n v="65"/>
    <m/>
    <s v="SCR"/>
    <x v="108"/>
    <s v="Sozialpädagogik"/>
    <s v="LF2"/>
    <s v="JAC"/>
    <s v="C37"/>
    <n v="3"/>
    <m/>
    <n v="3"/>
    <n v="3"/>
    <n v="0"/>
    <m/>
  </r>
  <r>
    <n v="66"/>
    <m/>
    <s v="SCR"/>
    <x v="108"/>
    <s v="Deutsch"/>
    <s v="LF2"/>
    <s v="OFM"/>
    <s v="C37"/>
    <n v="1"/>
    <m/>
    <n v="1"/>
    <n v="1"/>
    <n v="0"/>
    <m/>
  </r>
  <r>
    <n v="68"/>
    <m/>
    <s v="SCR"/>
    <x v="108"/>
    <s v="Religion"/>
    <s v="ERE"/>
    <s v="LAH"/>
    <s v="C37"/>
    <n v="2"/>
    <m/>
    <n v="2"/>
    <n v="2"/>
    <n v="0"/>
    <m/>
  </r>
  <r>
    <n v="69"/>
    <m/>
    <s v="SCR"/>
    <x v="108"/>
    <s v="Biologie"/>
    <s v="NW"/>
    <s v="PRI"/>
    <s v="C37"/>
    <n v="1"/>
    <m/>
    <n v="1"/>
    <n v="1"/>
    <n v="0"/>
    <m/>
  </r>
  <r>
    <n v="71"/>
    <m/>
    <s v="SCR"/>
    <x v="108"/>
    <s v="Englisch"/>
    <s v="E"/>
    <s v="JAC"/>
    <s v="C37"/>
    <n v="1"/>
    <m/>
    <n v="1"/>
    <n v="1"/>
    <n v="0"/>
    <m/>
  </r>
  <r>
    <n v="72"/>
    <m/>
    <s v="SCR"/>
    <x v="108"/>
    <s v="Sozialpädagogik"/>
    <s v="LF6"/>
    <s v="SAL"/>
    <s v="C37"/>
    <n v="2"/>
    <m/>
    <n v="2"/>
    <n v="2"/>
    <n v="0"/>
    <m/>
  </r>
  <r>
    <n v="73"/>
    <m/>
    <s v="SCR"/>
    <x v="108"/>
    <s v="Kunst "/>
    <s v="LF4k"/>
    <s v="GIE"/>
    <s v="AE1"/>
    <n v="2"/>
    <m/>
    <n v="2"/>
    <n v="2"/>
    <n v="0"/>
    <m/>
  </r>
  <r>
    <n v="74"/>
    <m/>
    <s v="SCR"/>
    <x v="108"/>
    <s v="Sozialpädagogik"/>
    <s v="LF3"/>
    <s v="JAC"/>
    <s v="C37"/>
    <n v="3"/>
    <m/>
    <n v="3"/>
    <n v="3"/>
    <n v="0"/>
    <m/>
  </r>
  <r>
    <n v="75"/>
    <m/>
    <s v="SCR"/>
    <x v="108"/>
    <s v="Politik"/>
    <s v="PKG"/>
    <s v="HEL"/>
    <s v="C37"/>
    <n v="2"/>
    <m/>
    <n v="2"/>
    <n v="2"/>
    <n v="0"/>
    <m/>
  </r>
  <r>
    <n v="76"/>
    <m/>
    <s v="SCR"/>
    <x v="108"/>
    <s v="Sozialpädagogik"/>
    <s v="LF1"/>
    <s v="NOE"/>
    <s v="C37"/>
    <n v="3"/>
    <m/>
    <n v="3"/>
    <n v="3"/>
    <n v="0"/>
    <m/>
  </r>
  <r>
    <n v="77"/>
    <m/>
    <s v="SCR"/>
    <x v="108"/>
    <s v="Sozialpädagogik"/>
    <s v="LF4"/>
    <s v="JAC"/>
    <s v="C37"/>
    <n v="2"/>
    <m/>
    <n v="2"/>
    <n v="2"/>
    <n v="0"/>
    <m/>
  </r>
  <r>
    <n v="78"/>
    <m/>
    <s v="SCR"/>
    <x v="108"/>
    <s v="Musik"/>
    <s v="LF4m"/>
    <s v="SCR"/>
    <s v="A11"/>
    <n v="1"/>
    <m/>
    <n v="1"/>
    <n v="1"/>
    <n v="0"/>
    <m/>
  </r>
  <r>
    <n v="80"/>
    <m/>
    <s v="SCR"/>
    <x v="108"/>
    <s v="Sport"/>
    <s v="LF4s"/>
    <s v="VAS"/>
    <s v="C37/SPO"/>
    <n v="2"/>
    <m/>
    <n v="2"/>
    <n v="2"/>
    <n v="0"/>
    <m/>
  </r>
  <r>
    <n v="82"/>
    <m/>
    <s v="SCR"/>
    <x v="108"/>
    <s v="Sozialpädagogik"/>
    <s v="LF5"/>
    <s v="SAL"/>
    <s v="C37"/>
    <n v="2"/>
    <m/>
    <n v="2"/>
    <n v="2"/>
    <n v="0"/>
    <m/>
  </r>
  <r>
    <n v="84"/>
    <m/>
    <s v="SCR"/>
    <x v="108"/>
    <s v="Sozialpädagogik"/>
    <s v="VB"/>
    <s v="JAC"/>
    <s v="C37"/>
    <n v="1"/>
    <n v="2"/>
    <n v="1"/>
    <n v="0.5"/>
    <n v="0"/>
    <n v="2"/>
  </r>
  <r>
    <n v="84"/>
    <m/>
    <s v="SCR"/>
    <x v="109"/>
    <s v="Sozialpädagogik"/>
    <s v="VB"/>
    <s v="JAC"/>
    <s v="C37"/>
    <n v="1"/>
    <n v="2"/>
    <n v="1"/>
    <n v="0.5"/>
    <n v="0"/>
    <n v="2"/>
  </r>
  <r>
    <n v="86"/>
    <m/>
    <s v="SCR"/>
    <x v="108"/>
    <s v="Sozialpädagogik"/>
    <s v="VA"/>
    <s v="BEI"/>
    <s v="C38"/>
    <n v="2"/>
    <n v="2"/>
    <n v="2"/>
    <n v="1"/>
    <n v="0"/>
    <n v="2"/>
  </r>
  <r>
    <n v="86"/>
    <m/>
    <s v="SCR"/>
    <x v="109"/>
    <s v="Sozialpädagogik"/>
    <s v="VA"/>
    <s v="BEI"/>
    <s v="C38"/>
    <n v="2"/>
    <n v="2"/>
    <n v="2"/>
    <n v="1"/>
    <n v="0"/>
    <n v="2"/>
  </r>
  <r>
    <n v="87"/>
    <m/>
    <s v="SCR"/>
    <x v="108"/>
    <s v="Sozialpädagogik"/>
    <s v="VB"/>
    <s v="KUL"/>
    <s v="C38"/>
    <n v="1"/>
    <n v="2"/>
    <n v="1"/>
    <n v="0.5"/>
    <n v="0"/>
    <n v="2"/>
  </r>
  <r>
    <n v="87"/>
    <m/>
    <s v="SCR"/>
    <x v="109"/>
    <s v="Sozialpädagogik"/>
    <s v="VB"/>
    <s v="KUL"/>
    <s v="C38"/>
    <n v="1"/>
    <n v="2"/>
    <n v="1"/>
    <n v="0.5"/>
    <n v="0"/>
    <n v="2"/>
  </r>
  <r>
    <n v="88"/>
    <m/>
    <s v="SCR"/>
    <x v="108"/>
    <s v="Sozialpädagogik"/>
    <s v="VB"/>
    <s v="JAC"/>
    <s v="C38"/>
    <n v="1"/>
    <n v="2"/>
    <n v="1"/>
    <n v="0.5"/>
    <n v="0"/>
    <n v="2"/>
  </r>
  <r>
    <n v="88"/>
    <m/>
    <s v="SCR"/>
    <x v="109"/>
    <s v="Sozialpädagogik"/>
    <s v="VB"/>
    <s v="JAC"/>
    <s v="C38"/>
    <n v="1"/>
    <n v="2"/>
    <n v="1"/>
    <n v="0.5"/>
    <n v="0"/>
    <n v="2"/>
  </r>
  <r>
    <n v="89"/>
    <m/>
    <s v="SCR"/>
    <x v="109"/>
    <s v="Religion"/>
    <s v="KRE"/>
    <s v="LAH"/>
    <s v="C38"/>
    <n v="2"/>
    <m/>
    <n v="2"/>
    <n v="2"/>
    <n v="0"/>
    <m/>
  </r>
  <r>
    <n v="90"/>
    <m/>
    <s v="SCR"/>
    <x v="109"/>
    <s v="Deutsch"/>
    <s v="DKO"/>
    <s v="OFM"/>
    <s v="C38"/>
    <n v="2"/>
    <m/>
    <n v="2"/>
    <n v="2"/>
    <n v="0"/>
    <m/>
  </r>
  <r>
    <n v="91"/>
    <m/>
    <s v="SCR"/>
    <x v="109"/>
    <s v="Sozialpädagogik"/>
    <s v="LF2"/>
    <s v="KUL"/>
    <s v="C38"/>
    <n v="3"/>
    <m/>
    <n v="3"/>
    <n v="3"/>
    <n v="0"/>
    <m/>
  </r>
  <r>
    <n v="92"/>
    <m/>
    <s v="SCR"/>
    <x v="109"/>
    <s v="Deutsch"/>
    <s v="LF2"/>
    <s v="OFM"/>
    <s v="C38"/>
    <n v="1"/>
    <m/>
    <n v="1"/>
    <n v="1"/>
    <n v="0"/>
    <m/>
  </r>
  <r>
    <n v="94"/>
    <m/>
    <s v="SCR"/>
    <x v="109"/>
    <s v="Biologie"/>
    <s v="NW"/>
    <s v="PRI"/>
    <s v="C38"/>
    <n v="1"/>
    <m/>
    <n v="1"/>
    <n v="1"/>
    <n v="0"/>
    <m/>
  </r>
  <r>
    <n v="96"/>
    <m/>
    <s v="SCR"/>
    <x v="109"/>
    <s v="Sozialpädagogik"/>
    <s v="LF3"/>
    <s v="SFB"/>
    <s v="CK8"/>
    <n v="3"/>
    <m/>
    <n v="3"/>
    <n v="3"/>
    <n v="0"/>
    <m/>
  </r>
  <r>
    <n v="97"/>
    <m/>
    <s v="SCR"/>
    <x v="109"/>
    <s v="Politik"/>
    <s v="PKG"/>
    <s v="HEL"/>
    <s v="C38"/>
    <n v="2"/>
    <m/>
    <n v="2"/>
    <n v="2"/>
    <n v="0"/>
    <m/>
  </r>
  <r>
    <n v="98"/>
    <m/>
    <s v="SCR"/>
    <x v="109"/>
    <s v="Sozialpädagogik"/>
    <s v="LF4"/>
    <s v="BEI"/>
    <s v="C38"/>
    <n v="2"/>
    <m/>
    <n v="2"/>
    <n v="2"/>
    <n v="0"/>
    <m/>
  </r>
  <r>
    <n v="99"/>
    <m/>
    <s v="SCR"/>
    <x v="109"/>
    <s v="Englisch"/>
    <s v="E"/>
    <s v="JAC"/>
    <s v="C38"/>
    <n v="1"/>
    <m/>
    <n v="1"/>
    <n v="1"/>
    <n v="0"/>
    <m/>
  </r>
  <r>
    <n v="100"/>
    <m/>
    <s v="SCR"/>
    <x v="109"/>
    <s v="Sozialpädagogik"/>
    <s v="LF6"/>
    <s v="JAC"/>
    <s v="C38"/>
    <n v="2"/>
    <m/>
    <n v="2"/>
    <n v="2"/>
    <n v="0"/>
    <m/>
  </r>
  <r>
    <n v="101"/>
    <m/>
    <s v="SCR"/>
    <x v="109"/>
    <s v="Kunst "/>
    <s v="LF4k"/>
    <s v="SFB"/>
    <s v="AE1"/>
    <n v="2"/>
    <m/>
    <n v="2"/>
    <n v="2"/>
    <n v="0"/>
    <m/>
  </r>
  <r>
    <n v="103"/>
    <m/>
    <s v="SCR"/>
    <x v="109"/>
    <s v="Sozialpädagogik"/>
    <s v="LF1"/>
    <s v="BEI"/>
    <s v="C38"/>
    <n v="3"/>
    <m/>
    <n v="3"/>
    <n v="3"/>
    <n v="0"/>
    <m/>
  </r>
  <r>
    <n v="104"/>
    <m/>
    <s v="SCR"/>
    <x v="109"/>
    <s v="Musik"/>
    <s v="LF4m"/>
    <s v="SCR"/>
    <s v="A11"/>
    <n v="1"/>
    <m/>
    <n v="1"/>
    <n v="1"/>
    <n v="0"/>
    <m/>
  </r>
  <r>
    <n v="106"/>
    <m/>
    <s v="SCR"/>
    <x v="109"/>
    <s v="Sport"/>
    <s v="LF4s"/>
    <s v="BEI"/>
    <s v="C38/SPO"/>
    <n v="2"/>
    <m/>
    <n v="2"/>
    <n v="2"/>
    <n v="0"/>
    <m/>
  </r>
  <r>
    <n v="107"/>
    <m/>
    <s v="SCR"/>
    <x v="109"/>
    <s v="Sozialpädagogik"/>
    <s v="LF5"/>
    <s v="JAC"/>
    <s v="C38"/>
    <n v="2"/>
    <m/>
    <n v="2"/>
    <n v="2"/>
    <n v="0"/>
    <m/>
  </r>
  <r>
    <n v="109"/>
    <m/>
    <s v="SCR"/>
    <x v="110"/>
    <s v="Deutsch"/>
    <s v="DKO"/>
    <s v="GRA"/>
    <s v="C36"/>
    <n v="2"/>
    <m/>
    <n v="2"/>
    <n v="2"/>
    <n v="0"/>
    <m/>
  </r>
  <r>
    <n v="110"/>
    <m/>
    <s v="SCR"/>
    <x v="110"/>
    <s v="Sozialpädagogik"/>
    <s v="LF1"/>
    <s v="NOE"/>
    <s v="C36"/>
    <n v="3"/>
    <m/>
    <n v="3"/>
    <n v="3"/>
    <n v="0"/>
    <m/>
  </r>
  <r>
    <n v="111"/>
    <m/>
    <s v="SCR"/>
    <x v="110"/>
    <s v="Sozialpädagogik"/>
    <s v="LF1"/>
    <s v="NEH"/>
    <s v="C36"/>
    <n v="1"/>
    <m/>
    <n v="1"/>
    <n v="1"/>
    <n v="0"/>
    <m/>
  </r>
  <r>
    <n v="112"/>
    <m/>
    <s v="SCR"/>
    <x v="110"/>
    <s v="Englisch"/>
    <s v="E"/>
    <s v="GOL"/>
    <s v="C36"/>
    <n v="1"/>
    <m/>
    <n v="1"/>
    <n v="1"/>
    <n v="0"/>
    <m/>
  </r>
  <r>
    <n v="113"/>
    <m/>
    <s v="SCR"/>
    <x v="110"/>
    <s v="Religion"/>
    <s v="ERE"/>
    <s v="ERN"/>
    <s v="C36"/>
    <n v="2"/>
    <m/>
    <n v="2"/>
    <n v="2"/>
    <n v="0"/>
    <m/>
  </r>
  <r>
    <n v="114"/>
    <m/>
    <s v="SCR"/>
    <x v="110"/>
    <s v="Biologie"/>
    <s v="NW"/>
    <s v="PRI"/>
    <s v="C36"/>
    <n v="2"/>
    <m/>
    <n v="2"/>
    <n v="2"/>
    <n v="0"/>
    <m/>
  </r>
  <r>
    <n v="115"/>
    <m/>
    <s v="SCR"/>
    <x v="110"/>
    <s v="Sozialpädagogik"/>
    <s v="LF2"/>
    <s v="NEH"/>
    <s v="C36"/>
    <n v="3"/>
    <m/>
    <n v="3"/>
    <n v="3"/>
    <n v="0"/>
    <m/>
  </r>
  <r>
    <n v="116"/>
    <m/>
    <s v="SCR"/>
    <x v="110"/>
    <s v="Deutsch"/>
    <s v="LF2"/>
    <s v="LAH"/>
    <s v="C36"/>
    <n v="1"/>
    <m/>
    <n v="1"/>
    <n v="1"/>
    <n v="0"/>
    <m/>
  </r>
  <r>
    <n v="118"/>
    <m/>
    <s v="SCR"/>
    <x v="110"/>
    <s v="Kunst "/>
    <s v="LF4k"/>
    <s v="SFB"/>
    <s v="AE1"/>
    <n v="1"/>
    <m/>
    <n v="1"/>
    <n v="1"/>
    <n v="0"/>
    <m/>
  </r>
  <r>
    <n v="120"/>
    <m/>
    <s v="SCR"/>
    <x v="110"/>
    <s v="Politik"/>
    <s v="PKG"/>
    <s v="HEL"/>
    <s v="C36"/>
    <n v="2"/>
    <m/>
    <n v="2"/>
    <n v="2"/>
    <n v="0"/>
    <m/>
  </r>
  <r>
    <n v="122"/>
    <m/>
    <s v="SCR"/>
    <x v="110"/>
    <s v="Musik"/>
    <s v="LF4m"/>
    <s v="HST"/>
    <s v="A11"/>
    <n v="2"/>
    <m/>
    <n v="2"/>
    <n v="2"/>
    <n v="0"/>
    <m/>
  </r>
  <r>
    <n v="123"/>
    <m/>
    <s v="SCR"/>
    <x v="110"/>
    <s v="Sozialpädagogik"/>
    <s v="LF5"/>
    <s v="NEH"/>
    <s v="C36"/>
    <n v="1"/>
    <m/>
    <n v="1"/>
    <n v="1"/>
    <n v="0"/>
    <m/>
  </r>
  <r>
    <n v="125"/>
    <m/>
    <s v="SCR"/>
    <x v="110"/>
    <s v="Sozialpädagogik"/>
    <s v="LF6"/>
    <s v="NEH"/>
    <s v="C36"/>
    <n v="1"/>
    <m/>
    <n v="1"/>
    <n v="1"/>
    <n v="0"/>
    <m/>
  </r>
  <r>
    <n v="127"/>
    <m/>
    <s v="SCR"/>
    <x v="110"/>
    <s v="Sport"/>
    <s v="LF4s"/>
    <s v="VAS"/>
    <s v="C36/SPO"/>
    <n v="2"/>
    <m/>
    <n v="2"/>
    <n v="2"/>
    <n v="0"/>
    <m/>
  </r>
  <r>
    <n v="128"/>
    <m/>
    <s v="SCR"/>
    <x v="110"/>
    <s v="Sozialpädagogik"/>
    <s v="LF3"/>
    <s v="GRA"/>
    <s v="C36"/>
    <n v="3"/>
    <m/>
    <n v="3"/>
    <n v="3"/>
    <n v="0"/>
    <m/>
  </r>
  <r>
    <n v="129"/>
    <m/>
    <s v="SCR"/>
    <x v="110"/>
    <s v="Sozialpädagogik"/>
    <s v="VB"/>
    <s v="GOL"/>
    <s v="C36"/>
    <n v="1"/>
    <n v="2"/>
    <n v="1"/>
    <n v="0.5"/>
    <n v="0"/>
    <n v="2"/>
  </r>
  <r>
    <n v="129"/>
    <m/>
    <s v="SCR"/>
    <x v="111"/>
    <s v="Sozialpädagogik"/>
    <s v="VB"/>
    <s v="GOL"/>
    <s v="C36"/>
    <n v="1"/>
    <n v="2"/>
    <n v="1"/>
    <n v="0.5"/>
    <n v="0"/>
    <n v="2"/>
  </r>
  <r>
    <n v="130"/>
    <m/>
    <s v="SCR"/>
    <x v="110"/>
    <s v="Sozialpädagogik"/>
    <s v="VB"/>
    <s v="JAC"/>
    <s v="C36"/>
    <n v="1"/>
    <n v="2"/>
    <n v="1"/>
    <n v="0.5"/>
    <n v="0"/>
    <n v="2"/>
  </r>
  <r>
    <n v="130"/>
    <m/>
    <s v="SCR"/>
    <x v="111"/>
    <s v="Sozialpädagogik"/>
    <s v="VB"/>
    <s v="JAC"/>
    <s v="C36"/>
    <n v="1"/>
    <n v="2"/>
    <n v="1"/>
    <n v="0.5"/>
    <n v="0"/>
    <n v="2"/>
  </r>
  <r>
    <n v="131"/>
    <m/>
    <s v="SCR"/>
    <x v="110"/>
    <s v="Sozialpädagogik"/>
    <s v="VA"/>
    <s v="NOE"/>
    <s v="C36"/>
    <n v="2"/>
    <n v="2"/>
    <n v="2"/>
    <n v="1"/>
    <n v="0"/>
    <n v="2"/>
  </r>
  <r>
    <n v="131"/>
    <m/>
    <s v="SCR"/>
    <x v="111"/>
    <s v="Sozialpädagogik"/>
    <s v="VA"/>
    <s v="NOE"/>
    <s v="C36"/>
    <n v="2"/>
    <n v="2"/>
    <n v="2"/>
    <n v="1"/>
    <n v="0"/>
    <n v="2"/>
  </r>
  <r>
    <n v="132"/>
    <m/>
    <s v="SCR"/>
    <x v="110"/>
    <s v="Sozialpädagogik"/>
    <s v="VB"/>
    <s v="BEI"/>
    <s v="C37/SPO"/>
    <n v="1"/>
    <n v="2"/>
    <n v="1"/>
    <n v="0.5"/>
    <n v="0"/>
    <n v="2"/>
  </r>
  <r>
    <n v="132"/>
    <m/>
    <s v="SCR"/>
    <x v="111"/>
    <s v="Sozialpädagogik"/>
    <s v="VB"/>
    <s v="BEI"/>
    <s v="C37/SPO"/>
    <n v="1"/>
    <n v="2"/>
    <n v="1"/>
    <n v="0.5"/>
    <n v="0"/>
    <n v="2"/>
  </r>
  <r>
    <n v="133"/>
    <m/>
    <s v="SCR"/>
    <x v="110"/>
    <s v="Sozialpädagogik"/>
    <s v="VA"/>
    <s v="SAL"/>
    <s v="C37"/>
    <n v="2"/>
    <n v="2"/>
    <n v="2"/>
    <n v="1"/>
    <n v="0"/>
    <n v="2"/>
  </r>
  <r>
    <n v="133"/>
    <m/>
    <s v="SCR"/>
    <x v="111"/>
    <s v="Sozialpädagogik"/>
    <s v="VA"/>
    <s v="SAL"/>
    <s v="C37"/>
    <n v="2"/>
    <n v="2"/>
    <n v="2"/>
    <n v="1"/>
    <n v="0"/>
    <n v="2"/>
  </r>
  <r>
    <n v="134"/>
    <m/>
    <s v="SCR"/>
    <x v="110"/>
    <s v="Sozialpädagogik"/>
    <s v="VB"/>
    <s v="JAC"/>
    <s v="C37"/>
    <n v="1"/>
    <n v="2"/>
    <n v="1"/>
    <n v="0.5"/>
    <n v="0"/>
    <n v="2"/>
  </r>
  <r>
    <n v="134"/>
    <m/>
    <s v="SCR"/>
    <x v="111"/>
    <s v="Sozialpädagogik"/>
    <s v="VB"/>
    <s v="JAC"/>
    <s v="C37"/>
    <n v="1"/>
    <n v="2"/>
    <n v="1"/>
    <n v="0.5"/>
    <n v="0"/>
    <n v="2"/>
  </r>
  <r>
    <n v="135"/>
    <m/>
    <s v="SCR"/>
    <x v="111"/>
    <s v="Sozialpädagogik"/>
    <s v="LF3"/>
    <s v="SAL"/>
    <s v="C37"/>
    <n v="3"/>
    <m/>
    <n v="3"/>
    <n v="3"/>
    <n v="0"/>
    <m/>
  </r>
  <r>
    <n v="136"/>
    <m/>
    <s v="SCR"/>
    <x v="111"/>
    <s v="Deutsch"/>
    <s v="DKO"/>
    <s v="CLA"/>
    <s v="C37"/>
    <n v="2"/>
    <m/>
    <n v="2"/>
    <n v="2"/>
    <n v="0"/>
    <m/>
  </r>
  <r>
    <n v="137"/>
    <m/>
    <s v="SCR"/>
    <x v="111"/>
    <s v="Englisch"/>
    <s v="E"/>
    <s v="CLA"/>
    <s v="C37"/>
    <n v="1"/>
    <m/>
    <n v="1"/>
    <n v="1"/>
    <n v="0"/>
    <m/>
  </r>
  <r>
    <n v="139"/>
    <m/>
    <s v="SCR"/>
    <x v="111"/>
    <s v="Sozialpädagogik"/>
    <s v="LF2"/>
    <s v="JAC"/>
    <s v="C37"/>
    <n v="3"/>
    <m/>
    <n v="3"/>
    <n v="3"/>
    <n v="0"/>
    <m/>
  </r>
  <r>
    <n v="140"/>
    <m/>
    <s v="SCR"/>
    <x v="111"/>
    <s v="Deutsch"/>
    <s v="LF2"/>
    <s v="LAH"/>
    <s v="C37"/>
    <n v="1"/>
    <m/>
    <n v="1"/>
    <n v="1"/>
    <n v="0"/>
    <m/>
  </r>
  <r>
    <n v="142"/>
    <m/>
    <s v="SCR"/>
    <x v="111"/>
    <s v="Religion"/>
    <s v="ERE"/>
    <s v="ERN"/>
    <s v="C37"/>
    <n v="2"/>
    <m/>
    <n v="2"/>
    <n v="2"/>
    <n v="0"/>
    <m/>
  </r>
  <r>
    <n v="143"/>
    <m/>
    <s v="SCR"/>
    <x v="111"/>
    <s v="Biologie"/>
    <s v="NW"/>
    <s v="PRI"/>
    <s v="C37"/>
    <n v="2"/>
    <m/>
    <n v="2"/>
    <n v="2"/>
    <n v="0"/>
    <m/>
  </r>
  <r>
    <n v="144"/>
    <m/>
    <s v="SCR"/>
    <x v="111"/>
    <s v="Sozialpädagogik"/>
    <s v="LF6"/>
    <s v="BEI"/>
    <s v="C37"/>
    <n v="1"/>
    <m/>
    <n v="1"/>
    <n v="1"/>
    <n v="0"/>
    <m/>
  </r>
  <r>
    <n v="146"/>
    <m/>
    <s v="SCR"/>
    <x v="111"/>
    <s v="Kunst "/>
    <s v="LF4k"/>
    <s v="GIE"/>
    <s v="AE1"/>
    <n v="1"/>
    <m/>
    <n v="1"/>
    <n v="1"/>
    <n v="0"/>
    <m/>
  </r>
  <r>
    <n v="148"/>
    <m/>
    <s v="SCR"/>
    <x v="111"/>
    <s v="Politik"/>
    <s v="PKG"/>
    <s v="HEL"/>
    <s v="C37"/>
    <n v="2"/>
    <m/>
    <n v="2"/>
    <n v="2"/>
    <n v="0"/>
    <m/>
  </r>
  <r>
    <n v="149"/>
    <m/>
    <s v="SCR"/>
    <x v="111"/>
    <s v="Sozialpädagogik"/>
    <s v="LF4"/>
    <s v="VAS"/>
    <s v="C37"/>
    <n v="2"/>
    <m/>
    <n v="2"/>
    <n v="2"/>
    <n v="0"/>
    <m/>
  </r>
  <r>
    <n v="150"/>
    <m/>
    <s v="SCR"/>
    <x v="111"/>
    <s v="Sozialpädagogik"/>
    <s v="LF1"/>
    <s v="BEI"/>
    <s v="C37"/>
    <n v="3"/>
    <m/>
    <n v="3"/>
    <n v="3"/>
    <n v="0"/>
    <m/>
  </r>
  <r>
    <n v="151"/>
    <m/>
    <s v="SCR"/>
    <x v="111"/>
    <s v="Sozialpädagogik"/>
    <s v="LF1"/>
    <s v="BEI"/>
    <s v="C37"/>
    <n v="1"/>
    <m/>
    <n v="1"/>
    <n v="1"/>
    <n v="0"/>
    <m/>
  </r>
  <r>
    <n v="152"/>
    <m/>
    <s v="SCR"/>
    <x v="111"/>
    <s v="Musik"/>
    <s v="LF4m"/>
    <s v="KRA"/>
    <s v="A11"/>
    <n v="2"/>
    <m/>
    <n v="2"/>
    <n v="2"/>
    <n v="0"/>
    <m/>
  </r>
  <r>
    <n v="153"/>
    <m/>
    <s v="SCR"/>
    <x v="111"/>
    <s v="Sport"/>
    <s v="LF4s"/>
    <s v="BEI"/>
    <s v="C37/SPO"/>
    <n v="2"/>
    <m/>
    <n v="2"/>
    <n v="2"/>
    <n v="0"/>
    <m/>
  </r>
  <r>
    <n v="154"/>
    <m/>
    <s v="SCR"/>
    <x v="111"/>
    <s v="Sozialpädagogik"/>
    <s v="LF5"/>
    <s v="BEI"/>
    <s v="C37"/>
    <n v="1"/>
    <m/>
    <n v="1"/>
    <n v="1"/>
    <n v="0"/>
    <m/>
  </r>
  <r>
    <n v="156"/>
    <m/>
    <s v="SCR"/>
    <x v="112"/>
    <s v="Sozialpädagogik"/>
    <s v="LF1"/>
    <s v="NOE"/>
    <s v="C29"/>
    <n v="3"/>
    <m/>
    <n v="3"/>
    <n v="3"/>
    <n v="0"/>
    <m/>
  </r>
  <r>
    <n v="157"/>
    <m/>
    <s v="SCR"/>
    <x v="112"/>
    <s v="Sozialpädagogik"/>
    <s v="LF2"/>
    <s v="KUL"/>
    <s v="C29"/>
    <n v="3"/>
    <m/>
    <n v="3"/>
    <n v="3"/>
    <n v="0"/>
    <m/>
  </r>
  <r>
    <n v="158"/>
    <m/>
    <s v="SCR"/>
    <x v="112"/>
    <s v="Sozialpädagogik"/>
    <s v="LF3"/>
    <s v="GRA"/>
    <s v="C29"/>
    <n v="2"/>
    <m/>
    <n v="2"/>
    <n v="2"/>
    <n v="0"/>
    <m/>
  </r>
  <r>
    <n v="159"/>
    <m/>
    <s v="SCR"/>
    <x v="112"/>
    <s v="Sozialpädagogik"/>
    <s v="LF4"/>
    <s v="NOE"/>
    <s v="C29"/>
    <n v="2"/>
    <m/>
    <n v="2"/>
    <n v="2"/>
    <n v="0"/>
    <m/>
  </r>
  <r>
    <n v="160"/>
    <m/>
    <s v="SCR"/>
    <x v="112"/>
    <s v="Sport"/>
    <s v="LF4s"/>
    <s v="KUL"/>
    <s v="C29/SPO"/>
    <n v="2"/>
    <m/>
    <n v="2"/>
    <n v="2"/>
    <n v="0"/>
    <m/>
  </r>
  <r>
    <n v="161"/>
    <m/>
    <s v="SCR"/>
    <x v="112"/>
    <s v="Sozialpädagogik"/>
    <s v="LF5"/>
    <s v="JAC"/>
    <s v="C29"/>
    <n v="2"/>
    <m/>
    <n v="2"/>
    <n v="2"/>
    <n v="0"/>
    <m/>
  </r>
  <r>
    <n v="163"/>
    <m/>
    <s v="SCR"/>
    <x v="112"/>
    <s v="Deutsch"/>
    <s v="DKO"/>
    <s v="HOR"/>
    <s v="C29"/>
    <n v="2"/>
    <m/>
    <n v="2"/>
    <n v="2"/>
    <n v="0"/>
    <m/>
  </r>
  <r>
    <n v="164"/>
    <m/>
    <s v="SCR"/>
    <x v="112"/>
    <s v="Englisch"/>
    <s v="E"/>
    <s v="HOR"/>
    <s v="C29"/>
    <n v="2"/>
    <m/>
    <n v="2"/>
    <n v="2"/>
    <n v="0"/>
    <m/>
  </r>
  <r>
    <n v="165"/>
    <m/>
    <s v="SCR"/>
    <x v="112"/>
    <s v="Politik"/>
    <s v="PKG"/>
    <s v="MUZ"/>
    <s v="C29"/>
    <n v="2"/>
    <m/>
    <n v="2"/>
    <n v="2"/>
    <n v="0"/>
    <m/>
  </r>
  <r>
    <n v="166"/>
    <m/>
    <s v="SCR"/>
    <x v="112"/>
    <s v="Religion"/>
    <s v="ERE"/>
    <s v="ERN"/>
    <s v="C29"/>
    <n v="2"/>
    <m/>
    <n v="2"/>
    <n v="2"/>
    <n v="0"/>
    <m/>
  </r>
  <r>
    <n v="167"/>
    <m/>
    <s v="SCR"/>
    <x v="112"/>
    <s v="Sozialpädagogik"/>
    <s v="PB"/>
    <s v="NOE"/>
    <s v="C29"/>
    <n v="3"/>
    <m/>
    <n v="0"/>
    <n v="0"/>
    <n v="3"/>
    <m/>
  </r>
  <r>
    <n v="167"/>
    <m/>
    <s v="SCR"/>
    <x v="113"/>
    <s v="Sozialpädagogik"/>
    <s v="PB"/>
    <s v="NOE"/>
    <s v="C29"/>
    <n v="3"/>
    <m/>
    <n v="0"/>
    <n v="0"/>
    <n v="3"/>
    <m/>
  </r>
  <r>
    <n v="168"/>
    <m/>
    <s v="SCR"/>
    <x v="112"/>
    <s v="Sozialpädagogik"/>
    <s v="PB"/>
    <s v="GRA"/>
    <s v="C29"/>
    <n v="3"/>
    <m/>
    <n v="0"/>
    <n v="0"/>
    <n v="3"/>
    <m/>
  </r>
  <r>
    <n v="168"/>
    <m/>
    <s v="SCR"/>
    <x v="113"/>
    <s v="Sozialpädagogik"/>
    <s v="PB"/>
    <s v="GRA"/>
    <s v="C29"/>
    <n v="3"/>
    <m/>
    <n v="0"/>
    <n v="0"/>
    <n v="3"/>
    <m/>
  </r>
  <r>
    <n v="169"/>
    <m/>
    <s v="SCR"/>
    <x v="112"/>
    <s v="Sozialpädagogik"/>
    <s v="PB"/>
    <s v="KUL"/>
    <s v="C29"/>
    <n v="1"/>
    <m/>
    <n v="0"/>
    <n v="0"/>
    <n v="1"/>
    <m/>
  </r>
  <r>
    <n v="169"/>
    <m/>
    <s v="SCR"/>
    <x v="113"/>
    <s v="Sozialpädagogik"/>
    <s v="PB"/>
    <s v="KUL"/>
    <s v="C29"/>
    <n v="1"/>
    <m/>
    <n v="0"/>
    <n v="0"/>
    <n v="1"/>
    <m/>
  </r>
  <r>
    <n v="170"/>
    <m/>
    <s v="SCR"/>
    <x v="112"/>
    <s v="Sozialpädagogik"/>
    <s v="PB"/>
    <s v="HOR"/>
    <s v="C29"/>
    <n v="1"/>
    <m/>
    <n v="0"/>
    <n v="0"/>
    <n v="1"/>
    <m/>
  </r>
  <r>
    <n v="170"/>
    <m/>
    <s v="SCR"/>
    <x v="113"/>
    <s v="Sozialpädagogik"/>
    <s v="PB"/>
    <s v="HOR"/>
    <s v="C29"/>
    <n v="1"/>
    <m/>
    <n v="0"/>
    <n v="0"/>
    <n v="1"/>
    <m/>
  </r>
  <r>
    <n v="171"/>
    <m/>
    <s v="SCR"/>
    <x v="112"/>
    <s v="Sozialpädagogik"/>
    <s v="PB"/>
    <s v="RIE"/>
    <s v="C22"/>
    <n v="1"/>
    <m/>
    <n v="0"/>
    <n v="0"/>
    <n v="1"/>
    <m/>
  </r>
  <r>
    <n v="171"/>
    <m/>
    <s v="SCR"/>
    <x v="113"/>
    <s v="Sozialpädagogik"/>
    <s v="PB"/>
    <s v="RIE"/>
    <s v="C22"/>
    <n v="1"/>
    <m/>
    <n v="0"/>
    <n v="0"/>
    <n v="1"/>
    <m/>
  </r>
  <r>
    <n v="172"/>
    <m/>
    <s v="SCR"/>
    <x v="112"/>
    <s v="Sozialpädagogik"/>
    <s v="PB"/>
    <s v="SAL"/>
    <s v="C22"/>
    <n v="3"/>
    <m/>
    <n v="0"/>
    <n v="0"/>
    <n v="3"/>
    <m/>
  </r>
  <r>
    <n v="172"/>
    <m/>
    <s v="SCR"/>
    <x v="113"/>
    <s v="Sozialpädagogik"/>
    <s v="PB"/>
    <s v="SAL"/>
    <s v="C22"/>
    <n v="3"/>
    <m/>
    <n v="0"/>
    <n v="0"/>
    <n v="3"/>
    <m/>
  </r>
  <r>
    <n v="173"/>
    <m/>
    <s v="SCR"/>
    <x v="112"/>
    <s v="Sozialpädagogik"/>
    <s v="PB"/>
    <s v="ERN"/>
    <s v="C22"/>
    <n v="2"/>
    <m/>
    <n v="0"/>
    <n v="0"/>
    <n v="2"/>
    <m/>
  </r>
  <r>
    <n v="173"/>
    <m/>
    <s v="SCR"/>
    <x v="113"/>
    <s v="Sozialpädagogik"/>
    <s v="PB"/>
    <s v="ERN"/>
    <s v="C22"/>
    <n v="2"/>
    <m/>
    <n v="0"/>
    <n v="0"/>
    <n v="2"/>
    <m/>
  </r>
  <r>
    <n v="174"/>
    <m/>
    <s v="SCR"/>
    <x v="112"/>
    <s v="Sozialpädagogik"/>
    <s v="PB"/>
    <s v="NEH"/>
    <s v="C22"/>
    <n v="1"/>
    <m/>
    <n v="0"/>
    <n v="0"/>
    <n v="1"/>
    <m/>
  </r>
  <r>
    <n v="174"/>
    <m/>
    <s v="SCR"/>
    <x v="113"/>
    <s v="Sozialpädagogik"/>
    <s v="PB"/>
    <s v="NEH"/>
    <s v="C22"/>
    <n v="1"/>
    <m/>
    <n v="0"/>
    <n v="0"/>
    <n v="1"/>
    <m/>
  </r>
  <r>
    <n v="175"/>
    <m/>
    <s v="SCR"/>
    <x v="112"/>
    <s v="Sozialpädagogik"/>
    <s v="PB"/>
    <s v="OFM"/>
    <s v="C22"/>
    <n v="1"/>
    <m/>
    <n v="0"/>
    <n v="0"/>
    <n v="1"/>
    <m/>
  </r>
  <r>
    <n v="175"/>
    <m/>
    <s v="SCR"/>
    <x v="113"/>
    <s v="Sozialpädagogik"/>
    <s v="PB"/>
    <s v="OFM"/>
    <s v="C22"/>
    <n v="1"/>
    <m/>
    <n v="0"/>
    <n v="0"/>
    <n v="1"/>
    <m/>
  </r>
  <r>
    <n v="176"/>
    <m/>
    <s v="SCR"/>
    <x v="113"/>
    <s v="Sozialpädagogik"/>
    <s v="LF1"/>
    <s v="RIE"/>
    <s v="C22"/>
    <n v="3"/>
    <m/>
    <n v="3"/>
    <n v="3"/>
    <n v="0"/>
    <m/>
  </r>
  <r>
    <n v="177"/>
    <m/>
    <s v="SCR"/>
    <x v="113"/>
    <s v="Sozialpädagogik"/>
    <s v="LF2"/>
    <s v="SFB"/>
    <s v="C22"/>
    <n v="3"/>
    <m/>
    <n v="3"/>
    <n v="3"/>
    <n v="0"/>
    <m/>
  </r>
  <r>
    <n v="178"/>
    <m/>
    <s v="SCR"/>
    <x v="113"/>
    <s v="Sozialpädagogik"/>
    <s v="LF3"/>
    <s v="SAL"/>
    <s v="C22"/>
    <n v="0"/>
    <m/>
    <n v="0"/>
    <n v="0"/>
    <n v="0"/>
    <m/>
  </r>
  <r>
    <n v="179"/>
    <m/>
    <s v="SCR"/>
    <x v="113"/>
    <s v="Sozialpädagogik"/>
    <s v="LF4"/>
    <s v="NOE"/>
    <s v="C22"/>
    <n v="2"/>
    <m/>
    <n v="2"/>
    <n v="2"/>
    <n v="0"/>
    <m/>
  </r>
  <r>
    <n v="180"/>
    <m/>
    <s v="SCR"/>
    <x v="113"/>
    <s v="Sport"/>
    <s v="LF4s"/>
    <s v="FRI"/>
    <s v="C22/SPO"/>
    <n v="2"/>
    <m/>
    <n v="2"/>
    <n v="2"/>
    <n v="0"/>
    <m/>
  </r>
  <r>
    <n v="181"/>
    <m/>
    <s v="SCR"/>
    <x v="113"/>
    <s v="Sozialpädagogik"/>
    <s v="LF5"/>
    <s v="NEH"/>
    <s v="C22"/>
    <n v="2"/>
    <m/>
    <n v="2"/>
    <n v="2"/>
    <n v="0"/>
    <m/>
  </r>
  <r>
    <n v="182"/>
    <m/>
    <s v="SCR"/>
    <x v="113"/>
    <s v="Sozialpädagogik"/>
    <s v="VA"/>
    <s v="NEH"/>
    <s v="C22"/>
    <n v="2"/>
    <m/>
    <n v="2"/>
    <n v="2"/>
    <n v="0"/>
    <m/>
  </r>
  <r>
    <n v="183"/>
    <m/>
    <s v="SCR"/>
    <x v="113"/>
    <s v="Deutsch"/>
    <s v="DKO"/>
    <s v="OFM"/>
    <s v="C22"/>
    <n v="2"/>
    <m/>
    <n v="2"/>
    <n v="2"/>
    <n v="0"/>
    <m/>
  </r>
  <r>
    <n v="184"/>
    <m/>
    <s v="SCR"/>
    <x v="113"/>
    <s v="Englisch"/>
    <s v="E"/>
    <s v="GOL"/>
    <s v="C22"/>
    <n v="2"/>
    <m/>
    <n v="2"/>
    <n v="2"/>
    <n v="0"/>
    <m/>
  </r>
  <r>
    <n v="185"/>
    <m/>
    <s v="SCR"/>
    <x v="113"/>
    <s v="Politik"/>
    <s v="PKG"/>
    <s v="OFM"/>
    <s v="C22"/>
    <n v="2"/>
    <m/>
    <n v="2"/>
    <n v="2"/>
    <n v="0"/>
    <m/>
  </r>
  <r>
    <n v="186"/>
    <m/>
    <s v="SCR"/>
    <x v="113"/>
    <s v="Religion"/>
    <s v="ERE"/>
    <s v="ERN"/>
    <s v="C22"/>
    <n v="2"/>
    <m/>
    <n v="2"/>
    <n v="2"/>
    <n v="0"/>
    <m/>
  </r>
  <r>
    <n v="187"/>
    <m/>
    <s v="SCR"/>
    <x v="114"/>
    <s v="Sozialpädagogik"/>
    <s v="LF1"/>
    <s v="CLA"/>
    <s v="C29"/>
    <n v="3"/>
    <m/>
    <n v="3"/>
    <n v="3"/>
    <n v="0"/>
    <m/>
  </r>
  <r>
    <n v="188"/>
    <m/>
    <s v="SCR"/>
    <x v="114"/>
    <s v="Sozialpädagogik"/>
    <s v="LF2"/>
    <s v="GRA"/>
    <s v="C29"/>
    <n v="2"/>
    <m/>
    <n v="2"/>
    <n v="2"/>
    <n v="0"/>
    <m/>
  </r>
  <r>
    <n v="189"/>
    <m/>
    <s v="SCR"/>
    <x v="114"/>
    <s v="Sozialpädagogik"/>
    <s v="LF3"/>
    <s v="GRA"/>
    <s v="C29"/>
    <n v="2"/>
    <m/>
    <n v="2"/>
    <n v="2"/>
    <n v="0"/>
    <m/>
  </r>
  <r>
    <n v="190"/>
    <m/>
    <s v="SCR"/>
    <x v="114"/>
    <s v="Sozialpädagogik"/>
    <s v="LF4k"/>
    <s v="SFB"/>
    <s v="AE1"/>
    <n v="2"/>
    <m/>
    <n v="2"/>
    <n v="2"/>
    <n v="0"/>
    <m/>
  </r>
  <r>
    <n v="191"/>
    <m/>
    <s v="SCR"/>
    <x v="114"/>
    <s v="Musik"/>
    <s v="LF4m"/>
    <s v="SCR"/>
    <s v="A11"/>
    <n v="2"/>
    <m/>
    <n v="2"/>
    <n v="2"/>
    <n v="0"/>
    <m/>
  </r>
  <r>
    <n v="192"/>
    <m/>
    <s v="SCR"/>
    <x v="114"/>
    <s v="Sozialpädagogik"/>
    <s v="VB"/>
    <s v="WEI"/>
    <s v="C29"/>
    <n v="2"/>
    <m/>
    <n v="2"/>
    <n v="2"/>
    <n v="0"/>
    <m/>
  </r>
  <r>
    <n v="193"/>
    <m/>
    <s v="SCR"/>
    <x v="114"/>
    <s v="Deutsch"/>
    <s v="DKO"/>
    <s v="GRA"/>
    <s v="C29"/>
    <n v="1"/>
    <m/>
    <n v="1"/>
    <n v="1"/>
    <n v="0"/>
    <m/>
  </r>
  <r>
    <n v="194"/>
    <m/>
    <s v="SCR"/>
    <x v="114"/>
    <s v="Biologie"/>
    <s v="NW"/>
    <s v="KUL"/>
    <s v="C29"/>
    <n v="2"/>
    <m/>
    <n v="2"/>
    <n v="2"/>
    <n v="0"/>
    <m/>
  </r>
  <r>
    <n v="195"/>
    <m/>
    <s v="SCR"/>
    <x v="114"/>
    <s v="Sozialpädagogik"/>
    <s v="PB"/>
    <s v="CLA"/>
    <s v="C29"/>
    <n v="1.5"/>
    <m/>
    <n v="0"/>
    <n v="0"/>
    <n v="1.5"/>
    <m/>
  </r>
  <r>
    <n v="195"/>
    <m/>
    <s v="SCR"/>
    <x v="115"/>
    <s v="Sozialpädagogik"/>
    <s v="PB"/>
    <s v="CLA"/>
    <s v="C29"/>
    <n v="1.5"/>
    <m/>
    <n v="0"/>
    <n v="0"/>
    <n v="1.5"/>
    <m/>
  </r>
  <r>
    <n v="196"/>
    <m/>
    <s v="SCR"/>
    <x v="114"/>
    <s v="Sozialpädagogik"/>
    <s v="PB"/>
    <s v="GRA"/>
    <s v="C29"/>
    <n v="2"/>
    <m/>
    <n v="0"/>
    <n v="0"/>
    <n v="2"/>
    <m/>
  </r>
  <r>
    <n v="196"/>
    <m/>
    <s v="SCR"/>
    <x v="115"/>
    <s v="Sozialpädagogik"/>
    <s v="PB"/>
    <s v="GRA"/>
    <s v="C29"/>
    <n v="2"/>
    <m/>
    <n v="0"/>
    <n v="0"/>
    <n v="2"/>
    <m/>
  </r>
  <r>
    <n v="197"/>
    <m/>
    <s v="SCR"/>
    <x v="114"/>
    <s v="Sozialpädagogik"/>
    <s v="PB"/>
    <s v="NOE"/>
    <s v="C29"/>
    <n v="1"/>
    <m/>
    <n v="0"/>
    <n v="0"/>
    <n v="1"/>
    <m/>
  </r>
  <r>
    <n v="197"/>
    <m/>
    <s v="SCR"/>
    <x v="115"/>
    <s v="Sozialpädagogik"/>
    <s v="PB"/>
    <s v="NOE"/>
    <s v="C29"/>
    <n v="1"/>
    <m/>
    <n v="0"/>
    <n v="0"/>
    <n v="1"/>
    <m/>
  </r>
  <r>
    <n v="198"/>
    <m/>
    <s v="SCR"/>
    <x v="114"/>
    <s v="Sozialpädagogik"/>
    <s v="PB"/>
    <s v="WEI"/>
    <s v="C29"/>
    <n v="1"/>
    <m/>
    <n v="0"/>
    <n v="0"/>
    <n v="1"/>
    <m/>
  </r>
  <r>
    <n v="198"/>
    <m/>
    <s v="SCR"/>
    <x v="115"/>
    <s v="Sozialpädagogik"/>
    <s v="PB"/>
    <s v="WEI"/>
    <s v="C29"/>
    <n v="1"/>
    <m/>
    <n v="0"/>
    <n v="0"/>
    <n v="1"/>
    <m/>
  </r>
  <r>
    <n v="199"/>
    <m/>
    <s v="SCR"/>
    <x v="114"/>
    <s v="Sozialpädagogik"/>
    <s v="PB"/>
    <s v="RIE"/>
    <s v="C22"/>
    <n v="2"/>
    <m/>
    <n v="0"/>
    <n v="0"/>
    <n v="2"/>
    <m/>
  </r>
  <r>
    <n v="199"/>
    <m/>
    <s v="SCR"/>
    <x v="115"/>
    <s v="Sozialpädagogik"/>
    <s v="PB"/>
    <s v="RIE"/>
    <s v="C22"/>
    <n v="2"/>
    <m/>
    <n v="0"/>
    <n v="0"/>
    <n v="2"/>
    <m/>
  </r>
  <r>
    <n v="200"/>
    <m/>
    <s v="SCR"/>
    <x v="114"/>
    <s v="Sozialpädagogik"/>
    <s v="PB"/>
    <s v="SAL"/>
    <s v="C22"/>
    <n v="2"/>
    <m/>
    <n v="0"/>
    <n v="0"/>
    <n v="2"/>
    <m/>
  </r>
  <r>
    <n v="200"/>
    <m/>
    <s v="SCR"/>
    <x v="115"/>
    <s v="Sozialpädagogik"/>
    <s v="PB"/>
    <s v="SAL"/>
    <s v="C22"/>
    <n v="2"/>
    <m/>
    <n v="0"/>
    <n v="0"/>
    <n v="2"/>
    <m/>
  </r>
  <r>
    <n v="201"/>
    <m/>
    <s v="SCR"/>
    <x v="114"/>
    <s v="Sozialpädagogik"/>
    <s v="PB"/>
    <s v="SCR"/>
    <s v="C22"/>
    <n v="1"/>
    <m/>
    <n v="0"/>
    <n v="0"/>
    <n v="1"/>
    <m/>
  </r>
  <r>
    <n v="201"/>
    <m/>
    <s v="SCR"/>
    <x v="115"/>
    <s v="Sozialpädagogik"/>
    <s v="PB"/>
    <s v="SCR"/>
    <s v="C22"/>
    <n v="1"/>
    <m/>
    <n v="0"/>
    <n v="0"/>
    <n v="1"/>
    <m/>
  </r>
  <r>
    <n v="202"/>
    <m/>
    <s v="SCR"/>
    <x v="114"/>
    <s v="Sozialpädagogik"/>
    <s v="PB"/>
    <s v="KUL"/>
    <s v="C22"/>
    <n v="1"/>
    <m/>
    <n v="0"/>
    <n v="0"/>
    <n v="1"/>
    <m/>
  </r>
  <r>
    <n v="202"/>
    <m/>
    <s v="SCR"/>
    <x v="115"/>
    <s v="Sozialpädagogik"/>
    <s v="PB"/>
    <s v="KUL"/>
    <s v="C22"/>
    <n v="1"/>
    <m/>
    <n v="0"/>
    <n v="0"/>
    <n v="1"/>
    <m/>
  </r>
  <r>
    <n v="203"/>
    <m/>
    <s v="SCR"/>
    <x v="115"/>
    <s v="Sozialpädagogik"/>
    <s v="LF1"/>
    <s v="RIE"/>
    <s v="C22"/>
    <n v="3"/>
    <m/>
    <n v="3"/>
    <n v="3"/>
    <n v="0"/>
    <m/>
  </r>
  <r>
    <n v="204"/>
    <m/>
    <s v="SCR"/>
    <x v="115"/>
    <s v="Sozialpädagogik"/>
    <s v="LF2"/>
    <s v="SFB"/>
    <s v="C22"/>
    <n v="2"/>
    <m/>
    <n v="2"/>
    <n v="2"/>
    <n v="0"/>
    <m/>
  </r>
  <r>
    <n v="205"/>
    <m/>
    <s v="SCR"/>
    <x v="115"/>
    <s v="Sozialpädagogik"/>
    <s v="LF3"/>
    <s v="RIE"/>
    <s v="C22"/>
    <n v="2"/>
    <m/>
    <n v="2"/>
    <n v="2"/>
    <n v="0"/>
    <m/>
  </r>
  <r>
    <n v="206"/>
    <m/>
    <s v="SCR"/>
    <x v="115"/>
    <s v="Sozialpädagogik"/>
    <s v="LF4k"/>
    <s v="SFB"/>
    <s v="AE1"/>
    <n v="1"/>
    <m/>
    <n v="1"/>
    <n v="1"/>
    <n v="0"/>
    <m/>
  </r>
  <r>
    <n v="207"/>
    <m/>
    <s v="SCR"/>
    <x v="115"/>
    <s v="Sozialpädagogik"/>
    <s v="LF4s"/>
    <s v="FRI"/>
    <s v="C22/SPO"/>
    <n v="1"/>
    <m/>
    <n v="1"/>
    <n v="1"/>
    <n v="0"/>
    <m/>
  </r>
  <r>
    <n v="208"/>
    <m/>
    <s v="SCR"/>
    <x v="115"/>
    <s v="Musik"/>
    <s v="LF4m"/>
    <s v="SCR"/>
    <s v="A11"/>
    <n v="2"/>
    <m/>
    <n v="2"/>
    <n v="2"/>
    <n v="0"/>
    <m/>
  </r>
  <r>
    <n v="210"/>
    <m/>
    <s v="SCR"/>
    <x v="115"/>
    <s v="Deutsch"/>
    <s v="DKO"/>
    <s v="OFM"/>
    <s v="C22"/>
    <n v="1"/>
    <m/>
    <n v="1"/>
    <n v="1"/>
    <n v="0"/>
    <m/>
  </r>
  <r>
    <n v="211"/>
    <m/>
    <s v="SCR"/>
    <x v="115"/>
    <s v="Biologie"/>
    <s v="NW"/>
    <s v="KUL"/>
    <s v="C22"/>
    <n v="2"/>
    <m/>
    <n v="2"/>
    <n v="2"/>
    <n v="0"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x v="0"/>
    <s v="DE3"/>
    <n v="2"/>
    <m/>
    <n v="2"/>
    <n v="2"/>
    <n v="0"/>
    <m/>
    <x v="0"/>
  </r>
  <r>
    <n v="5"/>
    <m/>
    <s v="KRS"/>
    <x v="0"/>
    <s v="Bautechnik"/>
    <s v="FBBAU"/>
    <x v="1"/>
    <s v="DE3"/>
    <n v="6"/>
    <m/>
    <n v="6"/>
    <n v="6"/>
    <n v="0"/>
    <m/>
    <x v="0"/>
  </r>
  <r>
    <n v="6"/>
    <m/>
    <s v="KRS"/>
    <x v="0"/>
    <s v="Bautechnik"/>
    <s v="FBBAU"/>
    <x v="1"/>
    <s v="DE3"/>
    <n v="4"/>
    <n v="2"/>
    <n v="4"/>
    <n v="2"/>
    <n v="0"/>
    <n v="2"/>
    <x v="0"/>
  </r>
  <r>
    <n v="7"/>
    <m/>
    <s v="KRS"/>
    <x v="0"/>
    <s v="Bautechnik"/>
    <s v="FBBAU"/>
    <x v="2"/>
    <s v="DE3"/>
    <n v="6"/>
    <m/>
    <n v="6"/>
    <n v="6"/>
    <n v="0"/>
    <m/>
    <x v="0"/>
  </r>
  <r>
    <n v="8"/>
    <m/>
    <s v="KRS"/>
    <x v="0"/>
    <s v="Bautechnik"/>
    <s v="FBBAU"/>
    <x v="3"/>
    <s v="DE3"/>
    <n v="6"/>
    <m/>
    <n v="6"/>
    <n v="6"/>
    <n v="0"/>
    <m/>
    <x v="0"/>
  </r>
  <r>
    <n v="9"/>
    <m/>
    <s v="KRS"/>
    <x v="0"/>
    <s v="Bautechnik"/>
    <s v="FBBAU"/>
    <x v="3"/>
    <s v="D12"/>
    <n v="4"/>
    <n v="2"/>
    <n v="4"/>
    <n v="2"/>
    <n v="0"/>
    <n v="2"/>
    <x v="0"/>
  </r>
  <r>
    <n v="10"/>
    <m/>
    <s v="KRS"/>
    <x v="0"/>
    <s v="Politik"/>
    <s v="PKG"/>
    <x v="0"/>
    <s v="DE3"/>
    <n v="2"/>
    <m/>
    <n v="2"/>
    <n v="2"/>
    <n v="0"/>
    <m/>
    <x v="0"/>
  </r>
  <r>
    <n v="11"/>
    <m/>
    <s v="KRS"/>
    <x v="0"/>
    <s v="Politik"/>
    <s v="WBL"/>
    <x v="0"/>
    <s v="DE3"/>
    <n v="2"/>
    <m/>
    <n v="2"/>
    <n v="2"/>
    <n v="0"/>
    <m/>
    <x v="0"/>
  </r>
  <r>
    <n v="12"/>
    <m/>
    <s v="KRS"/>
    <x v="0"/>
    <s v="Sport"/>
    <s v="SPG"/>
    <x v="4"/>
    <s v="FE1"/>
    <n v="2"/>
    <m/>
    <n v="2"/>
    <n v="2"/>
    <n v="0"/>
    <m/>
    <x v="0"/>
  </r>
  <r>
    <n v="13"/>
    <m/>
    <s v="KRS"/>
    <x v="0"/>
    <s v="Deutsch"/>
    <s v="DKO"/>
    <x v="5"/>
    <s v="DE3"/>
    <n v="2"/>
    <m/>
    <n v="2"/>
    <n v="2"/>
    <n v="0"/>
    <m/>
    <x v="0"/>
  </r>
  <r>
    <n v="22"/>
    <m/>
    <s v="KRS"/>
    <x v="1"/>
    <s v="Bautechnik"/>
    <s v="FBBAU"/>
    <x v="6"/>
    <s v="DE5"/>
    <n v="2.5"/>
    <m/>
    <n v="2.5"/>
    <n v="2.5"/>
    <n v="0"/>
    <m/>
    <x v="0"/>
  </r>
  <r>
    <n v="23"/>
    <m/>
    <s v="KRS"/>
    <x v="1"/>
    <s v="Sport"/>
    <s v="SPG"/>
    <x v="4"/>
    <s v="GE2"/>
    <n v="0.41666666666666663"/>
    <m/>
    <n v="0.41666666666666663"/>
    <n v="0.41666666666666663"/>
    <n v="0"/>
    <m/>
    <x v="0"/>
  </r>
  <r>
    <n v="24"/>
    <m/>
    <s v="KRS"/>
    <x v="1"/>
    <s v="Bautechnik"/>
    <s v="FBBAU"/>
    <x v="7"/>
    <s v="DE5"/>
    <n v="1.6666666666666665"/>
    <m/>
    <n v="1.6666666666666665"/>
    <n v="1.6666666666666665"/>
    <n v="0"/>
    <m/>
    <x v="0"/>
  </r>
  <r>
    <n v="25"/>
    <m/>
    <s v="KRS"/>
    <x v="1"/>
    <s v="Deutsch"/>
    <s v="DKO"/>
    <x v="5"/>
    <s v="DE5"/>
    <n v="0.83333333333333326"/>
    <m/>
    <n v="0.83333333333333326"/>
    <n v="0.83333333333333326"/>
    <n v="0"/>
    <m/>
    <x v="0"/>
  </r>
  <r>
    <n v="26"/>
    <m/>
    <s v="KRS"/>
    <x v="1"/>
    <s v="Religion"/>
    <s v="ERE"/>
    <x v="8"/>
    <s v="DE5"/>
    <n v="0.83333333333333326"/>
    <m/>
    <n v="0.83333333333333326"/>
    <n v="0.83333333333333326"/>
    <n v="0"/>
    <m/>
    <x v="0"/>
  </r>
  <r>
    <n v="27"/>
    <m/>
    <s v="KRS"/>
    <x v="1"/>
    <s v="Bautechnik"/>
    <s v="FBBAU"/>
    <x v="9"/>
    <s v="DE5"/>
    <n v="2.5"/>
    <m/>
    <n v="2.5"/>
    <n v="2.5"/>
    <n v="0"/>
    <m/>
    <x v="0"/>
  </r>
  <r>
    <n v="29"/>
    <m/>
    <s v="KRS"/>
    <x v="1"/>
    <s v="Bautechnik"/>
    <s v="FBBAU"/>
    <x v="10"/>
    <s v="DE5"/>
    <n v="0.83333333333333326"/>
    <m/>
    <n v="0.83333333333333326"/>
    <n v="0.83333333333333326"/>
    <n v="0"/>
    <m/>
    <x v="0"/>
  </r>
  <r>
    <n v="30"/>
    <m/>
    <s v="KRS"/>
    <x v="1"/>
    <s v="Politik"/>
    <s v="WBL"/>
    <x v="5"/>
    <s v="DE5"/>
    <n v="0.83333333333333326"/>
    <m/>
    <n v="0.83333333333333326"/>
    <n v="0.83333333333333326"/>
    <n v="0"/>
    <m/>
    <x v="0"/>
  </r>
  <r>
    <n v="31"/>
    <m/>
    <s v="KRS"/>
    <x v="1"/>
    <s v="Politik"/>
    <s v="PKG"/>
    <x v="11"/>
    <s v="DE5"/>
    <n v="0.83333333333333326"/>
    <m/>
    <n v="0.83333333333333326"/>
    <n v="0.83333333333333326"/>
    <n v="0"/>
    <m/>
    <x v="0"/>
  </r>
  <r>
    <n v="33"/>
    <m/>
    <s v="KRS"/>
    <x v="2"/>
    <s v="Bautechnik"/>
    <s v="FBBAU"/>
    <x v="6"/>
    <s v="…"/>
    <n v="2.5"/>
    <m/>
    <n v="2.5"/>
    <n v="2.5"/>
    <n v="0"/>
    <m/>
    <x v="0"/>
  </r>
  <r>
    <n v="34"/>
    <m/>
    <s v="KRS"/>
    <x v="2"/>
    <s v="Sport"/>
    <s v="SPG"/>
    <x v="4"/>
    <s v="GE2"/>
    <n v="0.41666666666666663"/>
    <m/>
    <n v="0.41666666666666663"/>
    <n v="0.41666666666666663"/>
    <n v="0"/>
    <m/>
    <x v="0"/>
  </r>
  <r>
    <n v="35"/>
    <m/>
    <s v="KRS"/>
    <x v="2"/>
    <s v="Bautechnik"/>
    <s v="FBBAU"/>
    <x v="7"/>
    <s v="…"/>
    <n v="1.6666666666666665"/>
    <m/>
    <n v="1.6666666666666665"/>
    <n v="1.6666666666666665"/>
    <n v="0"/>
    <m/>
    <x v="0"/>
  </r>
  <r>
    <n v="36"/>
    <m/>
    <s v="KRS"/>
    <x v="2"/>
    <s v="Deutsch"/>
    <s v="DKO"/>
    <x v="5"/>
    <s v="…"/>
    <n v="0.83333333333333326"/>
    <m/>
    <n v="0.83333333333333326"/>
    <n v="0.83333333333333326"/>
    <n v="0"/>
    <m/>
    <x v="0"/>
  </r>
  <r>
    <n v="37"/>
    <m/>
    <s v="KRS"/>
    <x v="2"/>
    <s v="Religion"/>
    <s v="ERE"/>
    <x v="8"/>
    <s v="…"/>
    <n v="0.83333333333333326"/>
    <m/>
    <n v="0.83333333333333326"/>
    <n v="0.83333333333333326"/>
    <n v="0"/>
    <m/>
    <x v="0"/>
  </r>
  <r>
    <n v="38"/>
    <m/>
    <s v="KRS"/>
    <x v="2"/>
    <s v="Bautechnik"/>
    <s v="FBBAU"/>
    <x v="9"/>
    <s v="…"/>
    <n v="2.5"/>
    <m/>
    <n v="2.5"/>
    <n v="2.5"/>
    <n v="0"/>
    <m/>
    <x v="0"/>
  </r>
  <r>
    <n v="40"/>
    <m/>
    <s v="KRS"/>
    <x v="2"/>
    <s v="Bautechnik"/>
    <s v="FBBAU"/>
    <x v="10"/>
    <s v="…"/>
    <n v="0.83333333333333326"/>
    <m/>
    <n v="0.83333333333333326"/>
    <n v="0.83333333333333326"/>
    <n v="0"/>
    <m/>
    <x v="0"/>
  </r>
  <r>
    <n v="41"/>
    <m/>
    <s v="KRS"/>
    <x v="2"/>
    <s v="Politik"/>
    <s v="WBL"/>
    <x v="5"/>
    <s v="…"/>
    <n v="0.83333333333333326"/>
    <m/>
    <n v="0.83333333333333326"/>
    <n v="0.83333333333333326"/>
    <n v="0"/>
    <m/>
    <x v="0"/>
  </r>
  <r>
    <n v="42"/>
    <m/>
    <s v="KRS"/>
    <x v="2"/>
    <s v="Politik"/>
    <s v="PKG"/>
    <x v="11"/>
    <s v="…"/>
    <n v="0.83333333333333326"/>
    <m/>
    <n v="0.83333333333333326"/>
    <n v="0.83333333333333326"/>
    <n v="0"/>
    <m/>
    <x v="0"/>
  </r>
  <r>
    <n v="44"/>
    <m/>
    <s v="KRS"/>
    <x v="3"/>
    <s v="Bautechnik"/>
    <s v="FBBAU"/>
    <x v="6"/>
    <s v="DE5"/>
    <n v="2.1666666666666665"/>
    <m/>
    <n v="2.1666666666666665"/>
    <n v="2.1666666666666665"/>
    <n v="0"/>
    <m/>
    <x v="0"/>
  </r>
  <r>
    <n v="45"/>
    <m/>
    <s v="KRS"/>
    <x v="3"/>
    <s v="Sport"/>
    <s v="SPG"/>
    <x v="4"/>
    <s v="GE2"/>
    <n v="0.3611111111111111"/>
    <m/>
    <n v="0.3611111111111111"/>
    <n v="0.3611111111111111"/>
    <n v="0"/>
    <m/>
    <x v="0"/>
  </r>
  <r>
    <n v="46"/>
    <m/>
    <s v="KRS"/>
    <x v="3"/>
    <s v="Bautechnik"/>
    <s v="FBBAU"/>
    <x v="7"/>
    <s v="DE5"/>
    <n v="1.4444444444444444"/>
    <m/>
    <n v="1.4444444444444444"/>
    <n v="1.4444444444444444"/>
    <n v="0"/>
    <m/>
    <x v="0"/>
  </r>
  <r>
    <n v="47"/>
    <m/>
    <s v="KRS"/>
    <x v="3"/>
    <s v="Deutsch"/>
    <s v="DKO"/>
    <x v="5"/>
    <s v="DE5"/>
    <n v="0.72222222222222221"/>
    <m/>
    <n v="0.72222222222222221"/>
    <n v="0.72222222222222221"/>
    <n v="0"/>
    <m/>
    <x v="0"/>
  </r>
  <r>
    <n v="48"/>
    <m/>
    <s v="KRS"/>
    <x v="3"/>
    <s v="Religion"/>
    <s v="ERE"/>
    <x v="8"/>
    <s v="DE5"/>
    <n v="0.72222222222222221"/>
    <m/>
    <n v="0.72222222222222221"/>
    <n v="0.72222222222222221"/>
    <n v="0"/>
    <m/>
    <x v="0"/>
  </r>
  <r>
    <n v="50"/>
    <m/>
    <s v="KRS"/>
    <x v="3"/>
    <s v="Bautechnik"/>
    <s v="FBBAU"/>
    <x v="9"/>
    <s v="DE5"/>
    <n v="2.1666666666666665"/>
    <m/>
    <n v="2.1666666666666665"/>
    <n v="2.1666666666666665"/>
    <n v="0"/>
    <m/>
    <x v="0"/>
  </r>
  <r>
    <n v="51"/>
    <m/>
    <s v="KRS"/>
    <x v="3"/>
    <s v="Bautechnik"/>
    <s v="FBBAU"/>
    <x v="10"/>
    <s v="DE5"/>
    <n v="0.72222222222222221"/>
    <m/>
    <n v="0.72222222222222221"/>
    <n v="0.72222222222222221"/>
    <n v="0"/>
    <m/>
    <x v="0"/>
  </r>
  <r>
    <n v="52"/>
    <m/>
    <s v="KRS"/>
    <x v="3"/>
    <s v="Politik"/>
    <s v="WBL"/>
    <x v="5"/>
    <s v="DE5"/>
    <n v="0.72222222222222221"/>
    <m/>
    <n v="0.72222222222222221"/>
    <n v="0.72222222222222221"/>
    <n v="0"/>
    <m/>
    <x v="0"/>
  </r>
  <r>
    <n v="53"/>
    <m/>
    <s v="KRS"/>
    <x v="3"/>
    <s v="Politik"/>
    <s v="PKG"/>
    <x v="11"/>
    <s v="DE5"/>
    <n v="0.72222222222222221"/>
    <m/>
    <n v="0.72222222222222221"/>
    <n v="0.72222222222222221"/>
    <n v="0"/>
    <m/>
    <x v="0"/>
  </r>
  <r>
    <n v="55"/>
    <m/>
    <s v="KRS"/>
    <x v="4"/>
    <s v="Bautechnik"/>
    <s v="FBBAU"/>
    <x v="6"/>
    <s v="…"/>
    <n v="2.1666666666666665"/>
    <m/>
    <n v="2.1666666666666665"/>
    <n v="2.1666666666666665"/>
    <n v="0"/>
    <m/>
    <x v="0"/>
  </r>
  <r>
    <n v="56"/>
    <m/>
    <s v="KRS"/>
    <x v="4"/>
    <s v="Sport"/>
    <s v="SPG"/>
    <x v="4"/>
    <s v="GE2"/>
    <n v="0.3611111111111111"/>
    <m/>
    <n v="0.3611111111111111"/>
    <n v="0.3611111111111111"/>
    <n v="0"/>
    <m/>
    <x v="0"/>
  </r>
  <r>
    <n v="57"/>
    <m/>
    <s v="KRS"/>
    <x v="4"/>
    <s v="Bautechnik"/>
    <s v="FBBAU"/>
    <x v="7"/>
    <s v="…"/>
    <n v="1.4444444444444444"/>
    <m/>
    <n v="1.4444444444444444"/>
    <n v="1.4444444444444444"/>
    <n v="0"/>
    <m/>
    <x v="0"/>
  </r>
  <r>
    <n v="58"/>
    <m/>
    <s v="KRS"/>
    <x v="4"/>
    <s v="Deutsch"/>
    <s v="DKO"/>
    <x v="5"/>
    <s v="…"/>
    <n v="0.72222222222222221"/>
    <m/>
    <n v="0.72222222222222221"/>
    <n v="0.72222222222222221"/>
    <n v="0"/>
    <m/>
    <x v="0"/>
  </r>
  <r>
    <n v="59"/>
    <m/>
    <s v="KRS"/>
    <x v="4"/>
    <s v="Religion"/>
    <s v="ERE"/>
    <x v="8"/>
    <s v="…"/>
    <n v="0.72222222222222221"/>
    <m/>
    <n v="0.72222222222222221"/>
    <n v="0.72222222222222221"/>
    <n v="0"/>
    <m/>
    <x v="0"/>
  </r>
  <r>
    <n v="61"/>
    <m/>
    <s v="KRS"/>
    <x v="4"/>
    <s v="Bautechnik"/>
    <s v="FBBAU"/>
    <x v="9"/>
    <s v="…"/>
    <n v="2.1666666666666665"/>
    <m/>
    <n v="2.1666666666666665"/>
    <n v="2.1666666666666665"/>
    <n v="0"/>
    <m/>
    <x v="0"/>
  </r>
  <r>
    <n v="62"/>
    <m/>
    <s v="KRS"/>
    <x v="4"/>
    <s v="Bautechnik"/>
    <s v="FBBAU"/>
    <x v="10"/>
    <s v="…"/>
    <n v="0.72222222222222221"/>
    <m/>
    <n v="0.72222222222222221"/>
    <n v="0.72222222222222221"/>
    <n v="0"/>
    <m/>
    <x v="0"/>
  </r>
  <r>
    <n v="63"/>
    <m/>
    <s v="KRS"/>
    <x v="4"/>
    <s v="Politik"/>
    <s v="WBL"/>
    <x v="5"/>
    <s v="…"/>
    <n v="0.72222222222222221"/>
    <m/>
    <n v="0.72222222222222221"/>
    <n v="0.72222222222222221"/>
    <n v="0"/>
    <m/>
    <x v="0"/>
  </r>
  <r>
    <n v="64"/>
    <m/>
    <s v="KRS"/>
    <x v="4"/>
    <s v="Politik"/>
    <s v="PKG"/>
    <x v="11"/>
    <s v="…"/>
    <n v="0.72222222222222221"/>
    <m/>
    <n v="0.72222222222222221"/>
    <n v="0.72222222222222221"/>
    <n v="0"/>
    <m/>
    <x v="0"/>
  </r>
  <r>
    <n v="66"/>
    <m/>
    <s v="KRS"/>
    <x v="5"/>
    <s v="Bautechnik"/>
    <s v="FBBAU"/>
    <x v="6"/>
    <s v="DE5"/>
    <n v="0.66666666666666663"/>
    <n v="2"/>
    <n v="0.66666666666666663"/>
    <n v="0.33333333333333331"/>
    <n v="0"/>
    <n v="2"/>
    <x v="0"/>
  </r>
  <r>
    <n v="67"/>
    <m/>
    <s v="KRS"/>
    <x v="5"/>
    <s v="Bautechnik"/>
    <s v="FBBAU"/>
    <x v="6"/>
    <s v="DE5"/>
    <n v="1.3333333333333333"/>
    <m/>
    <n v="1.3333333333333333"/>
    <n v="1.3333333333333333"/>
    <n v="0"/>
    <m/>
    <x v="0"/>
  </r>
  <r>
    <n v="68"/>
    <m/>
    <s v="KRS"/>
    <x v="5"/>
    <s v="Sport"/>
    <s v="SPG"/>
    <x v="4"/>
    <s v="GE2"/>
    <n v="0.66666666666666663"/>
    <m/>
    <n v="0.66666666666666663"/>
    <n v="0.66666666666666663"/>
    <n v="0"/>
    <m/>
    <x v="0"/>
  </r>
  <r>
    <n v="69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0"/>
    <m/>
    <s v="KRS"/>
    <x v="5"/>
    <s v="Bautechnik"/>
    <s v="FBBAU"/>
    <x v="7"/>
    <s v="DE5"/>
    <n v="1.3333333333333333"/>
    <m/>
    <n v="1.3333333333333333"/>
    <n v="1.3333333333333333"/>
    <n v="0"/>
    <m/>
    <x v="0"/>
  </r>
  <r>
    <n v="71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2"/>
    <m/>
    <s v="KRS"/>
    <x v="5"/>
    <s v="Deutsch"/>
    <s v="DKO"/>
    <x v="5"/>
    <s v="DE5"/>
    <n v="0.66666666666666663"/>
    <m/>
    <n v="0.66666666666666663"/>
    <n v="0.66666666666666663"/>
    <n v="0"/>
    <m/>
    <x v="0"/>
  </r>
  <r>
    <n v="73"/>
    <m/>
    <s v="KRS"/>
    <x v="5"/>
    <s v="Religion"/>
    <s v="ERE"/>
    <x v="8"/>
    <s v="DE5"/>
    <n v="0.66666666666666663"/>
    <m/>
    <n v="0.66666666666666663"/>
    <n v="0.66666666666666663"/>
    <n v="0"/>
    <m/>
    <x v="0"/>
  </r>
  <r>
    <n v="74"/>
    <m/>
    <s v="KRS"/>
    <x v="5"/>
    <s v="Bautechnik"/>
    <s v="FBBAU"/>
    <x v="9"/>
    <s v="DE5"/>
    <n v="0.66666666666666663"/>
    <n v="2"/>
    <n v="0.66666666666666663"/>
    <n v="0.33333333333333331"/>
    <n v="0"/>
    <n v="2"/>
    <x v="0"/>
  </r>
  <r>
    <n v="75"/>
    <m/>
    <s v="KRS"/>
    <x v="5"/>
    <s v="Bautechnik"/>
    <s v="FBBAU"/>
    <x v="9"/>
    <s v="DE5"/>
    <n v="1.3333333333333333"/>
    <m/>
    <n v="1.3333333333333333"/>
    <n v="1.3333333333333333"/>
    <n v="0"/>
    <m/>
    <x v="0"/>
  </r>
  <r>
    <n v="78"/>
    <m/>
    <s v="KRS"/>
    <x v="5"/>
    <s v="Bautechnik"/>
    <s v="FBBAU"/>
    <x v="10"/>
    <s v="DK1"/>
    <n v="0.66666666666666663"/>
    <n v="2"/>
    <n v="0.66666666666666663"/>
    <n v="0.33333333333333331"/>
    <n v="0"/>
    <n v="2"/>
    <x v="0"/>
  </r>
  <r>
    <n v="79"/>
    <m/>
    <s v="KRS"/>
    <x v="5"/>
    <s v="Politik"/>
    <s v="WBL"/>
    <x v="5"/>
    <s v="DE5"/>
    <n v="0.66666666666666663"/>
    <m/>
    <n v="0.66666666666666663"/>
    <n v="0.66666666666666663"/>
    <n v="0"/>
    <m/>
    <x v="0"/>
  </r>
  <r>
    <n v="80"/>
    <m/>
    <s v="KRS"/>
    <x v="5"/>
    <s v="Politik"/>
    <s v="PKG"/>
    <x v="11"/>
    <s v="DE5"/>
    <n v="0.66666666666666663"/>
    <m/>
    <n v="0.66666666666666663"/>
    <n v="0.66666666666666663"/>
    <n v="0"/>
    <m/>
    <x v="0"/>
  </r>
  <r>
    <n v="83"/>
    <m/>
    <s v="KRS"/>
    <x v="6"/>
    <s v="Englisch"/>
    <s v="E"/>
    <x v="12"/>
    <s v="DE1"/>
    <n v="1"/>
    <m/>
    <n v="1"/>
    <n v="1"/>
    <n v="0"/>
    <m/>
    <x v="1"/>
  </r>
  <r>
    <n v="84"/>
    <m/>
    <s v="KRS"/>
    <x v="6"/>
    <s v="Politik"/>
    <s v="PKG"/>
    <x v="1"/>
    <s v="DE1"/>
    <n v="1"/>
    <m/>
    <n v="1"/>
    <n v="1"/>
    <n v="0"/>
    <m/>
    <x v="1"/>
  </r>
  <r>
    <n v="85"/>
    <m/>
    <s v="KRS"/>
    <x v="6"/>
    <s v="Politik"/>
    <s v="WBL"/>
    <x v="1"/>
    <s v="DE1"/>
    <n v="1"/>
    <m/>
    <n v="1"/>
    <n v="1"/>
    <n v="0"/>
    <m/>
    <x v="1"/>
  </r>
  <r>
    <n v="86"/>
    <m/>
    <s v="KRS"/>
    <x v="6"/>
    <s v="Bautechnik"/>
    <s v="FBBAU"/>
    <x v="13"/>
    <s v="DE1"/>
    <n v="4"/>
    <m/>
    <n v="4"/>
    <n v="4"/>
    <n v="0"/>
    <m/>
    <x v="1"/>
  </r>
  <r>
    <n v="87"/>
    <m/>
    <s v="KRS"/>
    <x v="6"/>
    <s v="Bautechnik"/>
    <s v="FBBAU"/>
    <x v="2"/>
    <s v="DE1"/>
    <n v="2"/>
    <m/>
    <n v="2"/>
    <n v="2"/>
    <n v="0"/>
    <m/>
    <x v="1"/>
  </r>
  <r>
    <n v="88"/>
    <m/>
    <s v="KRS"/>
    <x v="6"/>
    <s v="Deutsch"/>
    <s v="DKO"/>
    <x v="14"/>
    <s v="DE1"/>
    <n v="1"/>
    <m/>
    <n v="1"/>
    <n v="1"/>
    <n v="0"/>
    <m/>
    <x v="1"/>
  </r>
  <r>
    <n v="89"/>
    <m/>
    <s v="KRS"/>
    <x v="6"/>
    <s v="Sport"/>
    <s v="SPG"/>
    <x v="15"/>
    <s v="FE1"/>
    <n v="1"/>
    <m/>
    <n v="1"/>
    <n v="1"/>
    <n v="0"/>
    <m/>
    <x v="1"/>
  </r>
  <r>
    <n v="90"/>
    <m/>
    <s v="KRS"/>
    <x v="6"/>
    <s v="Religion"/>
    <s v="KRE"/>
    <x v="16"/>
    <s v="DE1"/>
    <n v="1"/>
    <m/>
    <n v="1"/>
    <n v="1"/>
    <n v="0"/>
    <m/>
    <x v="1"/>
  </r>
  <r>
    <n v="92"/>
    <m/>
    <s v="KRS"/>
    <x v="7"/>
    <s v="Bautechnik"/>
    <s v="FBBAU"/>
    <x v="9"/>
    <s v="DE1"/>
    <n v="2"/>
    <n v="2"/>
    <n v="2"/>
    <n v="1"/>
    <n v="0"/>
    <n v="2"/>
    <x v="1"/>
  </r>
  <r>
    <n v="93"/>
    <m/>
    <s v="KRS"/>
    <x v="7"/>
    <s v="Bautechnik"/>
    <s v="FBBAU"/>
    <x v="14"/>
    <s v="DE1"/>
    <n v="2"/>
    <n v="2"/>
    <n v="2"/>
    <n v="1"/>
    <n v="0"/>
    <n v="2"/>
    <x v="1"/>
  </r>
  <r>
    <n v="94"/>
    <m/>
    <s v="KRS"/>
    <x v="7"/>
    <s v="Bautechnik"/>
    <s v="FBBAU"/>
    <x v="9"/>
    <s v="DE1"/>
    <n v="2"/>
    <m/>
    <n v="2"/>
    <n v="2"/>
    <n v="0"/>
    <m/>
    <x v="1"/>
  </r>
  <r>
    <n v="95"/>
    <m/>
    <s v="KRS"/>
    <x v="7"/>
    <s v="Bautechnik"/>
    <s v="FBBAU"/>
    <x v="14"/>
    <s v="DE1"/>
    <n v="2"/>
    <m/>
    <n v="2"/>
    <n v="2"/>
    <n v="0"/>
    <m/>
    <x v="1"/>
  </r>
  <r>
    <n v="96"/>
    <m/>
    <s v="KRS"/>
    <x v="7"/>
    <s v="Politik"/>
    <s v="PKG"/>
    <x v="1"/>
    <s v="DE1"/>
    <n v="1"/>
    <m/>
    <n v="1"/>
    <n v="1"/>
    <n v="0"/>
    <m/>
    <x v="1"/>
  </r>
  <r>
    <n v="97"/>
    <m/>
    <s v="KRS"/>
    <x v="7"/>
    <s v="Politik"/>
    <s v="WBL"/>
    <x v="1"/>
    <s v="DE1"/>
    <n v="1"/>
    <m/>
    <n v="1"/>
    <n v="1"/>
    <n v="0"/>
    <m/>
    <x v="1"/>
  </r>
  <r>
    <n v="98"/>
    <m/>
    <s v="KRS"/>
    <x v="7"/>
    <s v="Bautechnik"/>
    <s v="FBBAU"/>
    <x v="9"/>
    <s v="DE1"/>
    <n v="4"/>
    <n v="2"/>
    <n v="4"/>
    <n v="2"/>
    <n v="0"/>
    <n v="2"/>
    <x v="1"/>
  </r>
  <r>
    <n v="99"/>
    <m/>
    <s v="KRS"/>
    <x v="7"/>
    <s v="Bautechnik"/>
    <s v="FBBAU"/>
    <x v="1"/>
    <s v="DE1"/>
    <n v="4"/>
    <n v="2"/>
    <n v="4"/>
    <n v="2"/>
    <n v="0"/>
    <n v="2"/>
    <x v="1"/>
  </r>
  <r>
    <n v="101"/>
    <m/>
    <s v="KRS"/>
    <x v="8"/>
    <s v="Bautechnik"/>
    <s v="FBBAU"/>
    <x v="2"/>
    <s v="DE1"/>
    <n v="4"/>
    <m/>
    <n v="4"/>
    <n v="4"/>
    <n v="0"/>
    <m/>
    <x v="1"/>
  </r>
  <r>
    <n v="102"/>
    <m/>
    <s v="KRS"/>
    <x v="8"/>
    <s v="Bautechnik"/>
    <s v="FBBAU"/>
    <x v="13"/>
    <s v="DE1"/>
    <n v="2"/>
    <m/>
    <n v="2"/>
    <n v="2"/>
    <n v="0"/>
    <m/>
    <x v="1"/>
  </r>
  <r>
    <n v="103"/>
    <m/>
    <s v="KRS"/>
    <x v="8"/>
    <s v="Deutsch"/>
    <s v="DKO"/>
    <x v="14"/>
    <s v="DE1"/>
    <n v="1"/>
    <m/>
    <n v="1"/>
    <n v="1"/>
    <n v="0"/>
    <m/>
    <x v="1"/>
  </r>
  <r>
    <n v="104"/>
    <m/>
    <s v="KRS"/>
    <x v="8"/>
    <s v="Politik"/>
    <s v="PKG"/>
    <x v="1"/>
    <s v="DE1"/>
    <n v="1"/>
    <m/>
    <n v="1"/>
    <n v="1"/>
    <n v="0"/>
    <m/>
    <x v="1"/>
  </r>
  <r>
    <n v="105"/>
    <m/>
    <s v="KRS"/>
    <x v="8"/>
    <s v="Politik"/>
    <s v="WBL"/>
    <x v="1"/>
    <s v="DE1"/>
    <n v="1"/>
    <m/>
    <n v="1"/>
    <n v="1"/>
    <n v="0"/>
    <m/>
    <x v="1"/>
  </r>
  <r>
    <n v="106"/>
    <m/>
    <s v="KRS"/>
    <x v="8"/>
    <s v="Religion"/>
    <s v="KRE"/>
    <x v="16"/>
    <s v="DE1"/>
    <n v="1"/>
    <m/>
    <n v="1"/>
    <n v="1"/>
    <n v="0"/>
    <m/>
    <x v="1"/>
  </r>
  <r>
    <n v="107"/>
    <m/>
    <s v="KRS"/>
    <x v="8"/>
    <s v="Sport"/>
    <s v="SPG"/>
    <x v="15"/>
    <s v="GE1"/>
    <n v="1"/>
    <m/>
    <n v="1"/>
    <n v="1"/>
    <n v="0"/>
    <m/>
    <x v="1"/>
  </r>
  <r>
    <n v="110"/>
    <m/>
    <s v="KRS"/>
    <x v="9"/>
    <s v="Holztechnik"/>
    <s v="FBHOLZ"/>
    <x v="1"/>
    <s v="DE4"/>
    <n v="4"/>
    <m/>
    <n v="4"/>
    <n v="4"/>
    <n v="0"/>
    <m/>
    <x v="0"/>
  </r>
  <r>
    <n v="111"/>
    <m/>
    <s v="KRS"/>
    <x v="9"/>
    <s v="Praxis Holztechnik"/>
    <s v="FBHOLZ"/>
    <x v="17"/>
    <s v="EE1"/>
    <n v="4"/>
    <n v="2"/>
    <n v="4"/>
    <n v="2"/>
    <n v="0"/>
    <n v="2"/>
    <x v="0"/>
  </r>
  <r>
    <n v="112"/>
    <m/>
    <s v="KRS"/>
    <x v="9"/>
    <s v="Englisch"/>
    <s v="E"/>
    <x v="18"/>
    <s v="DE4"/>
    <n v="2"/>
    <m/>
    <n v="2"/>
    <n v="2"/>
    <n v="0"/>
    <m/>
    <x v="0"/>
  </r>
  <r>
    <n v="113"/>
    <m/>
    <s v="KRS"/>
    <x v="9"/>
    <s v="Holztechnik"/>
    <s v="FBHOLZ"/>
    <x v="7"/>
    <s v="DE4"/>
    <n v="2"/>
    <m/>
    <n v="2"/>
    <n v="2"/>
    <n v="0"/>
    <m/>
    <x v="0"/>
  </r>
  <r>
    <n v="114"/>
    <m/>
    <s v="KRS"/>
    <x v="9"/>
    <s v="Informationstechnik"/>
    <s v="DV"/>
    <x v="7"/>
    <s v="D12"/>
    <n v="4"/>
    <m/>
    <n v="4"/>
    <n v="4"/>
    <n v="0"/>
    <m/>
    <x v="0"/>
  </r>
  <r>
    <n v="115"/>
    <m/>
    <s v="KRS"/>
    <x v="9"/>
    <s v="Holztechnik"/>
    <s v="FBHOLZ"/>
    <x v="13"/>
    <s v="DE4"/>
    <n v="8"/>
    <m/>
    <n v="8"/>
    <n v="8"/>
    <n v="0"/>
    <m/>
    <x v="0"/>
  </r>
  <r>
    <n v="116"/>
    <m/>
    <s v="KRS"/>
    <x v="9"/>
    <s v="Holztechnik"/>
    <s v="FBHOLZ"/>
    <x v="13"/>
    <s v="D12"/>
    <n v="4"/>
    <n v="2"/>
    <n v="4"/>
    <n v="2"/>
    <n v="0"/>
    <n v="2"/>
    <x v="0"/>
  </r>
  <r>
    <n v="117"/>
    <m/>
    <s v="KRS"/>
    <x v="9"/>
    <s v="Politik"/>
    <s v="WBL"/>
    <x v="19"/>
    <s v="DE4"/>
    <n v="2"/>
    <m/>
    <n v="2"/>
    <n v="2"/>
    <n v="0"/>
    <m/>
    <x v="0"/>
  </r>
  <r>
    <n v="118"/>
    <m/>
    <s v="KRS"/>
    <x v="9"/>
    <s v="Politik"/>
    <s v="PKG"/>
    <x v="19"/>
    <s v="DE4"/>
    <n v="2"/>
    <m/>
    <n v="2"/>
    <n v="2"/>
    <n v="0"/>
    <m/>
    <x v="0"/>
  </r>
  <r>
    <n v="119"/>
    <m/>
    <s v="KRS"/>
    <x v="9"/>
    <s v="Sport"/>
    <s v="SPG"/>
    <x v="15"/>
    <s v="DE4"/>
    <n v="2"/>
    <m/>
    <n v="2"/>
    <n v="2"/>
    <n v="0"/>
    <m/>
    <x v="0"/>
  </r>
  <r>
    <n v="120"/>
    <m/>
    <s v="KRS"/>
    <x v="9"/>
    <s v="Deutsch"/>
    <s v="DKO"/>
    <x v="18"/>
    <s v="DE4"/>
    <n v="2"/>
    <m/>
    <n v="2"/>
    <n v="2"/>
    <n v="0"/>
    <m/>
    <x v="0"/>
  </r>
  <r>
    <n v="121"/>
    <m/>
    <s v="KRS"/>
    <x v="9"/>
    <s v="Religion"/>
    <s v="KRE"/>
    <x v="11"/>
    <s v="DE4"/>
    <n v="2"/>
    <m/>
    <n v="2"/>
    <n v="2"/>
    <n v="0"/>
    <m/>
    <x v="0"/>
  </r>
  <r>
    <n v="124"/>
    <m/>
    <s v="KRS"/>
    <x v="10"/>
    <s v="Bautechnik"/>
    <s v="FBMAL"/>
    <x v="3"/>
    <s v="D15"/>
    <n v="2"/>
    <m/>
    <n v="2"/>
    <n v="2"/>
    <n v="0"/>
    <m/>
    <x v="1"/>
  </r>
  <r>
    <n v="125"/>
    <m/>
    <s v="KRS"/>
    <x v="10"/>
    <s v="Bautechnik"/>
    <s v="FBMAL"/>
    <x v="0"/>
    <s v="D15"/>
    <n v="2"/>
    <n v="2"/>
    <n v="2"/>
    <n v="1"/>
    <n v="0"/>
    <n v="2"/>
    <x v="1"/>
  </r>
  <r>
    <n v="126"/>
    <m/>
    <s v="KRS"/>
    <x v="10"/>
    <s v="Bautechnik"/>
    <s v="FBMAL"/>
    <x v="0"/>
    <s v="D14"/>
    <n v="1"/>
    <m/>
    <n v="1"/>
    <n v="1"/>
    <n v="0"/>
    <m/>
    <x v="1"/>
  </r>
  <r>
    <n v="127"/>
    <m/>
    <s v="KRS"/>
    <x v="10"/>
    <s v="Bautechnik"/>
    <s v="FBMAL"/>
    <x v="20"/>
    <s v="D15"/>
    <n v="2"/>
    <m/>
    <n v="2"/>
    <n v="2"/>
    <n v="0"/>
    <m/>
    <x v="1"/>
  </r>
  <r>
    <n v="128"/>
    <m/>
    <s v="KRS"/>
    <x v="10"/>
    <s v="Bautechnik"/>
    <s v="FBMAL"/>
    <x v="20"/>
    <s v="D15"/>
    <n v="2"/>
    <n v="2"/>
    <n v="2"/>
    <n v="1"/>
    <n v="0"/>
    <n v="2"/>
    <x v="1"/>
  </r>
  <r>
    <n v="129"/>
    <m/>
    <s v="KRS"/>
    <x v="10"/>
    <s v="Politik"/>
    <s v="PKG"/>
    <x v="21"/>
    <s v="D15"/>
    <n v="1"/>
    <m/>
    <n v="1"/>
    <n v="1"/>
    <n v="0"/>
    <m/>
    <x v="1"/>
  </r>
  <r>
    <n v="130"/>
    <m/>
    <s v="KRS"/>
    <x v="10"/>
    <s v="Politik"/>
    <s v="WBL"/>
    <x v="21"/>
    <s v="D15"/>
    <n v="1"/>
    <m/>
    <n v="1"/>
    <n v="1"/>
    <n v="0"/>
    <m/>
    <x v="1"/>
  </r>
  <r>
    <n v="131"/>
    <m/>
    <s v="KRS"/>
    <x v="10"/>
    <s v="Sport"/>
    <s v="SPG"/>
    <x v="22"/>
    <s v="D15"/>
    <n v="1"/>
    <m/>
    <n v="1"/>
    <n v="1"/>
    <n v="0"/>
    <m/>
    <x v="1"/>
  </r>
  <r>
    <n v="132"/>
    <m/>
    <s v="KRS"/>
    <x v="10"/>
    <s v="Deutsch"/>
    <s v="DKO"/>
    <x v="5"/>
    <s v="D15"/>
    <n v="1"/>
    <m/>
    <n v="1"/>
    <n v="1"/>
    <n v="0"/>
    <m/>
    <x v="1"/>
  </r>
  <r>
    <n v="133"/>
    <m/>
    <s v="KRS"/>
    <x v="10"/>
    <s v="Religion"/>
    <s v="KRE"/>
    <x v="11"/>
    <s v="D15"/>
    <n v="1"/>
    <m/>
    <n v="1"/>
    <n v="1"/>
    <n v="0"/>
    <m/>
    <x v="1"/>
  </r>
  <r>
    <n v="135"/>
    <m/>
    <s v="KRS"/>
    <x v="11"/>
    <s v="Bautechnik"/>
    <s v="FBMAL"/>
    <x v="20"/>
    <s v="D15"/>
    <n v="2"/>
    <m/>
    <n v="2"/>
    <n v="2"/>
    <n v="0"/>
    <m/>
    <x v="1"/>
  </r>
  <r>
    <n v="136"/>
    <m/>
    <s v="KRS"/>
    <x v="11"/>
    <s v="Bautechnik"/>
    <s v="FBMAL"/>
    <x v="0"/>
    <s v="D15"/>
    <n v="2"/>
    <m/>
    <n v="2"/>
    <n v="2"/>
    <n v="0"/>
    <m/>
    <x v="1"/>
  </r>
  <r>
    <n v="137"/>
    <m/>
    <s v="KRS"/>
    <x v="11"/>
    <s v="Bautechnik"/>
    <s v="FBMAL"/>
    <x v="3"/>
    <s v="D14"/>
    <n v="2"/>
    <m/>
    <n v="2"/>
    <n v="2"/>
    <n v="0"/>
    <m/>
    <x v="1"/>
  </r>
  <r>
    <n v="138"/>
    <m/>
    <s v="KRS"/>
    <x v="11"/>
    <s v="Politik"/>
    <s v="WBL"/>
    <x v="0"/>
    <s v="D15"/>
    <n v="1"/>
    <m/>
    <n v="1"/>
    <n v="1"/>
    <n v="0"/>
    <m/>
    <x v="1"/>
  </r>
  <r>
    <n v="139"/>
    <m/>
    <s v="KRS"/>
    <x v="11"/>
    <s v="Politik"/>
    <s v="PKG"/>
    <x v="0"/>
    <s v="D15"/>
    <n v="1"/>
    <m/>
    <n v="1"/>
    <n v="1"/>
    <n v="0"/>
    <m/>
    <x v="1"/>
  </r>
  <r>
    <n v="141"/>
    <m/>
    <s v="KRS"/>
    <x v="12"/>
    <s v="Bautechnik"/>
    <s v="FBMAL"/>
    <x v="3"/>
    <s v="D14"/>
    <n v="2"/>
    <n v="2"/>
    <n v="2"/>
    <n v="1"/>
    <n v="0"/>
    <n v="2"/>
    <x v="1"/>
  </r>
  <r>
    <n v="142"/>
    <m/>
    <s v="KRS"/>
    <x v="12"/>
    <s v="Bautechnik"/>
    <s v="FBMAL"/>
    <x v="20"/>
    <s v="D15"/>
    <n v="2"/>
    <m/>
    <n v="2"/>
    <n v="2"/>
    <n v="0"/>
    <m/>
    <x v="1"/>
  </r>
  <r>
    <n v="143"/>
    <m/>
    <s v="KRS"/>
    <x v="12"/>
    <s v="Bautechnik"/>
    <s v="FBMAL"/>
    <x v="20"/>
    <s v="D14"/>
    <n v="2"/>
    <m/>
    <n v="2"/>
    <n v="2"/>
    <n v="0"/>
    <m/>
    <x v="1"/>
  </r>
  <r>
    <n v="144"/>
    <m/>
    <s v="KRS"/>
    <x v="12"/>
    <s v="Bautechnik"/>
    <s v="FBMAL"/>
    <x v="0"/>
    <s v="D15"/>
    <n v="2"/>
    <n v="2"/>
    <n v="2"/>
    <n v="1"/>
    <n v="0"/>
    <n v="2"/>
    <x v="1"/>
  </r>
  <r>
    <n v="145"/>
    <m/>
    <s v="KRS"/>
    <x v="12"/>
    <s v="Bautechnik"/>
    <s v="WBL"/>
    <x v="3"/>
    <s v="D15"/>
    <n v="1"/>
    <m/>
    <n v="1"/>
    <n v="1"/>
    <n v="0"/>
    <m/>
    <x v="1"/>
  </r>
  <r>
    <n v="146"/>
    <m/>
    <s v="KRS"/>
    <x v="12"/>
    <s v="Bautechnik"/>
    <s v="PKG"/>
    <x v="3"/>
    <s v="D15"/>
    <n v="1"/>
    <m/>
    <n v="1"/>
    <n v="1"/>
    <n v="0"/>
    <m/>
    <x v="1"/>
  </r>
  <r>
    <n v="147"/>
    <m/>
    <s v="KRS"/>
    <x v="12"/>
    <s v="Bautechnik"/>
    <s v="FBMAL"/>
    <x v="0"/>
    <s v="D14"/>
    <n v="1"/>
    <m/>
    <n v="1"/>
    <n v="1"/>
    <n v="0"/>
    <m/>
    <x v="1"/>
  </r>
  <r>
    <n v="148"/>
    <m/>
    <s v="KRS"/>
    <x v="12"/>
    <s v="Deutsch"/>
    <s v="DKO"/>
    <x v="5"/>
    <s v="D15"/>
    <n v="1"/>
    <m/>
    <n v="1"/>
    <n v="1"/>
    <n v="0"/>
    <m/>
    <x v="1"/>
  </r>
  <r>
    <n v="149"/>
    <m/>
    <s v="KRS"/>
    <x v="12"/>
    <s v="Religion"/>
    <s v="KRE"/>
    <x v="11"/>
    <s v="D15"/>
    <n v="1"/>
    <m/>
    <n v="1"/>
    <n v="1"/>
    <n v="0"/>
    <m/>
    <x v="1"/>
  </r>
  <r>
    <n v="150"/>
    <m/>
    <s v="KRS"/>
    <x v="12"/>
    <s v="Sport"/>
    <s v="SPG"/>
    <x v="22"/>
    <s v="D15"/>
    <n v="1"/>
    <m/>
    <n v="1"/>
    <n v="1"/>
    <n v="0"/>
    <m/>
    <x v="1"/>
  </r>
  <r>
    <n v="153"/>
    <m/>
    <s v="KRS"/>
    <x v="13"/>
    <s v="Metalltechnik"/>
    <s v="FBMET"/>
    <x v="23"/>
    <s v="D14"/>
    <n v="2"/>
    <m/>
    <n v="2"/>
    <n v="2"/>
    <n v="0"/>
    <m/>
    <x v="1"/>
  </r>
  <r>
    <n v="154"/>
    <m/>
    <s v="KRS"/>
    <x v="13"/>
    <s v="Metalltechnik"/>
    <s v="FBMET"/>
    <x v="24"/>
    <s v="D14"/>
    <n v="1"/>
    <m/>
    <n v="1"/>
    <n v="1"/>
    <n v="0"/>
    <m/>
    <x v="1"/>
  </r>
  <r>
    <n v="155"/>
    <m/>
    <s v="KRS"/>
    <x v="13"/>
    <s v="Politik"/>
    <s v="PKG"/>
    <x v="25"/>
    <s v="D14"/>
    <n v="0.5"/>
    <m/>
    <n v="0.5"/>
    <n v="0.5"/>
    <n v="0"/>
    <m/>
    <x v="1"/>
  </r>
  <r>
    <n v="156"/>
    <m/>
    <s v="KRS"/>
    <x v="13"/>
    <s v="Politik"/>
    <s v="WBL"/>
    <x v="25"/>
    <s v="D14"/>
    <n v="0.5"/>
    <m/>
    <n v="0.5"/>
    <n v="0.5"/>
    <n v="0"/>
    <m/>
    <x v="1"/>
  </r>
  <r>
    <n v="158"/>
    <m/>
    <s v="KRS"/>
    <x v="14"/>
    <s v="Metalltechnik"/>
    <s v="FBMET"/>
    <x v="23"/>
    <s v="D14"/>
    <n v="2"/>
    <m/>
    <n v="2"/>
    <n v="2"/>
    <n v="0"/>
    <m/>
    <x v="1"/>
  </r>
  <r>
    <n v="159"/>
    <m/>
    <s v="KRS"/>
    <x v="14"/>
    <s v="Metalltechnik"/>
    <s v="FBMET"/>
    <x v="24"/>
    <s v="D14"/>
    <n v="1"/>
    <m/>
    <n v="1"/>
    <n v="1"/>
    <n v="0"/>
    <m/>
    <x v="1"/>
  </r>
  <r>
    <n v="160"/>
    <m/>
    <s v="KRS"/>
    <x v="14"/>
    <s v="Politik"/>
    <s v="PKG"/>
    <x v="5"/>
    <s v="D14"/>
    <n v="0.5"/>
    <m/>
    <n v="0.5"/>
    <n v="0.5"/>
    <n v="0"/>
    <m/>
    <x v="1"/>
  </r>
  <r>
    <n v="161"/>
    <m/>
    <s v="KRS"/>
    <x v="14"/>
    <s v="Politik"/>
    <s v="WBL"/>
    <x v="5"/>
    <s v="D14"/>
    <n v="0.5"/>
    <m/>
    <n v="0.5"/>
    <n v="0.5"/>
    <n v="0"/>
    <m/>
    <x v="1"/>
  </r>
  <r>
    <n v="163"/>
    <m/>
    <s v="KRS"/>
    <x v="15"/>
    <s v="Englisch"/>
    <s v="E"/>
    <x v="26"/>
    <s v="D16"/>
    <n v="2"/>
    <m/>
    <n v="2"/>
    <n v="2"/>
    <n v="0"/>
    <m/>
    <x v="1"/>
  </r>
  <r>
    <n v="164"/>
    <m/>
    <s v="KRS"/>
    <x v="15"/>
    <s v="Metalltechnik"/>
    <s v="FBMET"/>
    <x v="24"/>
    <s v="D16"/>
    <n v="2"/>
    <m/>
    <n v="2"/>
    <n v="2"/>
    <n v="0"/>
    <m/>
    <x v="1"/>
  </r>
  <r>
    <n v="165"/>
    <m/>
    <s v="KRS"/>
    <x v="15"/>
    <s v="Metalltechnik"/>
    <s v="FBMET"/>
    <x v="23"/>
    <s v="D16"/>
    <n v="2"/>
    <m/>
    <n v="2"/>
    <n v="2"/>
    <n v="0"/>
    <m/>
    <x v="1"/>
  </r>
  <r>
    <n v="166"/>
    <m/>
    <s v="KRS"/>
    <x v="15"/>
    <s v="Metalltechnik"/>
    <s v="FBMET"/>
    <x v="27"/>
    <s v="D16"/>
    <n v="1"/>
    <m/>
    <n v="1"/>
    <n v="1"/>
    <n v="0"/>
    <m/>
    <x v="1"/>
  </r>
  <r>
    <n v="167"/>
    <m/>
    <s v="KRS"/>
    <x v="15"/>
    <s v="Metalltechnik"/>
    <s v="FBMET"/>
    <x v="27"/>
    <s v="D16"/>
    <n v="2"/>
    <m/>
    <n v="2"/>
    <n v="2"/>
    <n v="0"/>
    <m/>
    <x v="1"/>
  </r>
  <r>
    <n v="168"/>
    <m/>
    <s v="KRS"/>
    <x v="15"/>
    <s v="Politik"/>
    <s v="PKG"/>
    <x v="25"/>
    <s v="D16"/>
    <n v="1"/>
    <m/>
    <n v="1"/>
    <n v="1"/>
    <n v="0"/>
    <m/>
    <x v="1"/>
  </r>
  <r>
    <n v="169"/>
    <m/>
    <s v="KRS"/>
    <x v="15"/>
    <s v="Politik"/>
    <s v="WBL"/>
    <x v="25"/>
    <s v="D16"/>
    <n v="2"/>
    <m/>
    <n v="2"/>
    <n v="2"/>
    <n v="0"/>
    <m/>
    <x v="1"/>
  </r>
  <r>
    <n v="170"/>
    <m/>
    <s v="KRS"/>
    <x v="15"/>
    <s v="Sport"/>
    <s v="SPG"/>
    <x v="15"/>
    <s v="GE2"/>
    <n v="2"/>
    <m/>
    <n v="2"/>
    <n v="2"/>
    <n v="0"/>
    <m/>
    <x v="1"/>
  </r>
  <r>
    <n v="171"/>
    <m/>
    <s v="KRS"/>
    <x v="15"/>
    <s v="Deutsch"/>
    <s v="DKO"/>
    <x v="28"/>
    <s v="D16"/>
    <n v="2"/>
    <m/>
    <n v="2"/>
    <n v="2"/>
    <n v="0"/>
    <m/>
    <x v="1"/>
  </r>
  <r>
    <n v="173"/>
    <m/>
    <s v="KRS"/>
    <x v="16"/>
    <s v="Metalltechnik"/>
    <s v="FBMET"/>
    <x v="24"/>
    <s v="D16"/>
    <n v="2"/>
    <m/>
    <n v="2"/>
    <n v="2"/>
    <n v="0"/>
    <m/>
    <x v="1"/>
  </r>
  <r>
    <n v="174"/>
    <m/>
    <s v="KRS"/>
    <x v="16"/>
    <s v="Metalltechnik"/>
    <s v="FBMET"/>
    <x v="27"/>
    <s v="D16"/>
    <n v="2"/>
    <m/>
    <n v="2"/>
    <n v="2"/>
    <n v="0"/>
    <m/>
    <x v="1"/>
  </r>
  <r>
    <n v="175"/>
    <m/>
    <s v="KRS"/>
    <x v="16"/>
    <s v="Metalltechnik"/>
    <s v="FBMET"/>
    <x v="23"/>
    <s v="D16"/>
    <n v="2"/>
    <m/>
    <n v="2"/>
    <n v="2"/>
    <n v="0"/>
    <m/>
    <x v="1"/>
  </r>
  <r>
    <n v="176"/>
    <m/>
    <s v="KRS"/>
    <x v="16"/>
    <s v="Politik"/>
    <s v="PKG"/>
    <x v="5"/>
    <s v="D16"/>
    <n v="1"/>
    <m/>
    <n v="1"/>
    <n v="1"/>
    <n v="0"/>
    <m/>
    <x v="1"/>
  </r>
  <r>
    <n v="177"/>
    <m/>
    <s v="KRS"/>
    <x v="16"/>
    <s v="Politik"/>
    <s v="WBL"/>
    <x v="5"/>
    <s v="D16"/>
    <n v="1"/>
    <m/>
    <n v="1"/>
    <n v="1"/>
    <n v="0"/>
    <m/>
    <x v="1"/>
  </r>
  <r>
    <n v="179"/>
    <m/>
    <s v="KRS"/>
    <x v="17"/>
    <s v="Metalltechnik"/>
    <s v="FBMET"/>
    <x v="27"/>
    <s v="D16"/>
    <n v="4"/>
    <m/>
    <n v="4"/>
    <n v="4"/>
    <n v="0"/>
    <m/>
    <x v="1"/>
  </r>
  <r>
    <n v="180"/>
    <m/>
    <s v="KRS"/>
    <x v="17"/>
    <s v="Metalltechnik"/>
    <s v="FBMET"/>
    <x v="23"/>
    <s v="D16"/>
    <n v="2"/>
    <m/>
    <n v="2"/>
    <n v="2"/>
    <n v="0"/>
    <m/>
    <x v="1"/>
  </r>
  <r>
    <n v="181"/>
    <m/>
    <s v="KRS"/>
    <x v="17"/>
    <s v="Metalltechnik"/>
    <s v="FBMET"/>
    <x v="24"/>
    <s v="D16"/>
    <n v="2"/>
    <m/>
    <n v="2"/>
    <n v="2"/>
    <n v="0"/>
    <m/>
    <x v="1"/>
  </r>
  <r>
    <n v="182"/>
    <m/>
    <s v="KRS"/>
    <x v="17"/>
    <s v="Politik"/>
    <s v="PKG"/>
    <x v="5"/>
    <s v="D16"/>
    <n v="1"/>
    <m/>
    <n v="1"/>
    <n v="1"/>
    <n v="0"/>
    <m/>
    <x v="1"/>
  </r>
  <r>
    <n v="183"/>
    <m/>
    <s v="KRS"/>
    <x v="17"/>
    <s v="Politik"/>
    <s v="WBL"/>
    <x v="5"/>
    <s v="D16"/>
    <n v="1"/>
    <m/>
    <n v="1"/>
    <n v="1"/>
    <n v="0"/>
    <m/>
    <x v="1"/>
  </r>
  <r>
    <n v="184"/>
    <m/>
    <s v="KRS"/>
    <x v="17"/>
    <s v="Deutsch"/>
    <s v="DKO"/>
    <x v="5"/>
    <s v="D16"/>
    <n v="2"/>
    <m/>
    <n v="2"/>
    <n v="2"/>
    <n v="0"/>
    <m/>
    <x v="1"/>
  </r>
  <r>
    <n v="185"/>
    <m/>
    <s v="KRS"/>
    <x v="17"/>
    <s v="Religion"/>
    <s v="KRE"/>
    <x v="22"/>
    <s v="D16"/>
    <n v="2"/>
    <m/>
    <n v="2"/>
    <n v="2"/>
    <n v="0"/>
    <m/>
    <x v="1"/>
  </r>
  <r>
    <n v="186"/>
    <m/>
    <s v="KRS"/>
    <x v="17"/>
    <s v="Sport"/>
    <s v="SPG"/>
    <x v="22"/>
    <s v="FE2"/>
    <n v="2"/>
    <m/>
    <n v="2"/>
    <n v="2"/>
    <n v="0"/>
    <m/>
    <x v="1"/>
  </r>
  <r>
    <n v="4"/>
    <m/>
    <s v="HEG"/>
    <x v="18"/>
    <s v="Elektrotechnik"/>
    <s v="FBELK"/>
    <x v="29"/>
    <s v="D24"/>
    <n v="2.5"/>
    <m/>
    <n v="2.5"/>
    <n v="2.5"/>
    <n v="0"/>
    <m/>
    <x v="1"/>
  </r>
  <r>
    <n v="5"/>
    <m/>
    <s v="HEG"/>
    <x v="18"/>
    <s v="Elektrotechnik"/>
    <s v="FBELK"/>
    <x v="30"/>
    <s v="D24"/>
    <n v="2"/>
    <m/>
    <n v="2"/>
    <n v="2"/>
    <n v="0"/>
    <m/>
    <x v="1"/>
  </r>
  <r>
    <n v="6"/>
    <m/>
    <s v="HEG"/>
    <x v="18"/>
    <s v="Elektrotechnik"/>
    <s v="FBELK"/>
    <x v="31"/>
    <s v="D24"/>
    <n v="2"/>
    <m/>
    <n v="2"/>
    <n v="2"/>
    <n v="0"/>
    <m/>
    <x v="1"/>
  </r>
  <r>
    <n v="7"/>
    <m/>
    <s v="HEG"/>
    <x v="18"/>
    <s v="Politik"/>
    <s v="WBL"/>
    <x v="32"/>
    <s v="D24"/>
    <n v="0.5"/>
    <m/>
    <n v="0.5"/>
    <n v="0.5"/>
    <n v="0"/>
    <m/>
    <x v="1"/>
  </r>
  <r>
    <n v="10"/>
    <m/>
    <s v="HEG"/>
    <x v="19"/>
    <s v="Elektrotechnik"/>
    <s v="FBELK"/>
    <x v="29"/>
    <s v="D24"/>
    <n v="2.5"/>
    <m/>
    <n v="2.5"/>
    <n v="2.5"/>
    <n v="0"/>
    <m/>
    <x v="1"/>
  </r>
  <r>
    <n v="11"/>
    <m/>
    <s v="HEG"/>
    <x v="19"/>
    <s v="Elektrotechnik"/>
    <s v="FBELK"/>
    <x v="30"/>
    <s v="D24"/>
    <n v="2"/>
    <m/>
    <n v="2"/>
    <n v="2"/>
    <n v="0"/>
    <m/>
    <x v="1"/>
  </r>
  <r>
    <n v="12"/>
    <m/>
    <s v="HEG"/>
    <x v="19"/>
    <s v="Elektrotechnik"/>
    <s v="FBELK"/>
    <x v="31"/>
    <s v="D24"/>
    <n v="2"/>
    <m/>
    <n v="2"/>
    <n v="2"/>
    <n v="0"/>
    <m/>
    <x v="1"/>
  </r>
  <r>
    <n v="13"/>
    <m/>
    <s v="HEG"/>
    <x v="19"/>
    <s v="Politik"/>
    <s v="WBL"/>
    <x v="32"/>
    <s v="D24"/>
    <n v="0.5"/>
    <m/>
    <n v="0.5"/>
    <n v="0.5"/>
    <n v="0"/>
    <m/>
    <x v="1"/>
  </r>
  <r>
    <n v="16"/>
    <m/>
    <s v="HEG"/>
    <x v="20"/>
    <s v="Deutsch"/>
    <s v="DKO"/>
    <x v="16"/>
    <s v="D26"/>
    <n v="2"/>
    <m/>
    <n v="2"/>
    <n v="2"/>
    <n v="0"/>
    <m/>
    <x v="0"/>
  </r>
  <r>
    <n v="18"/>
    <m/>
    <s v="HEG"/>
    <x v="20"/>
    <s v="Englisch"/>
    <s v="E"/>
    <x v="33"/>
    <s v="D26"/>
    <n v="2"/>
    <m/>
    <n v="2"/>
    <n v="2"/>
    <n v="0"/>
    <m/>
    <x v="0"/>
  </r>
  <r>
    <n v="19"/>
    <m/>
    <s v="HEG"/>
    <x v="20"/>
    <s v="Elektrotechnik"/>
    <s v="FBELK"/>
    <x v="34"/>
    <s v="D26"/>
    <n v="2"/>
    <m/>
    <n v="2"/>
    <n v="2"/>
    <n v="0"/>
    <m/>
    <x v="0"/>
  </r>
  <r>
    <n v="20"/>
    <m/>
    <s v="HEG"/>
    <x v="20"/>
    <s v="Elektrotechnik"/>
    <s v="FBELK"/>
    <x v="35"/>
    <s v="D26"/>
    <n v="1"/>
    <m/>
    <n v="1"/>
    <n v="1"/>
    <n v="0"/>
    <m/>
    <x v="0"/>
  </r>
  <r>
    <n v="21"/>
    <m/>
    <s v="HEG"/>
    <x v="20"/>
    <s v="Elektrotechnik"/>
    <s v="FBELK"/>
    <x v="35"/>
    <s v="D26"/>
    <n v="3"/>
    <m/>
    <n v="3"/>
    <n v="3"/>
    <n v="0"/>
    <m/>
    <x v="0"/>
  </r>
  <r>
    <n v="22"/>
    <m/>
    <s v="HEG"/>
    <x v="20"/>
    <s v="Elektrotechnik"/>
    <s v="FBELK"/>
    <x v="36"/>
    <s v="D26"/>
    <n v="4"/>
    <m/>
    <n v="4"/>
    <n v="4"/>
    <n v="0"/>
    <m/>
    <x v="0"/>
  </r>
  <r>
    <n v="23"/>
    <m/>
    <s v="HEG"/>
    <x v="20"/>
    <s v="Elektrotechnik"/>
    <s v="FBELK"/>
    <x v="29"/>
    <s v="D26"/>
    <n v="2"/>
    <m/>
    <n v="2"/>
    <n v="2"/>
    <n v="0"/>
    <m/>
    <x v="0"/>
  </r>
  <r>
    <n v="24"/>
    <m/>
    <s v="HEG"/>
    <x v="20"/>
    <s v="Elektrotechnik"/>
    <s v="FBELK"/>
    <x v="29"/>
    <s v="D26"/>
    <n v="2"/>
    <m/>
    <n v="2"/>
    <n v="2"/>
    <n v="0"/>
    <m/>
    <x v="0"/>
  </r>
  <r>
    <n v="25"/>
    <m/>
    <s v="HEG"/>
    <x v="20"/>
    <s v="Elektrotechnik"/>
    <s v="FBELK"/>
    <x v="37"/>
    <s v="D26"/>
    <n v="3"/>
    <m/>
    <n v="3"/>
    <n v="3"/>
    <n v="0"/>
    <m/>
    <x v="0"/>
  </r>
  <r>
    <n v="26"/>
    <m/>
    <s v="HEG"/>
    <x v="20"/>
    <s v="Elektrotechnik"/>
    <s v="FBELK"/>
    <x v="31"/>
    <s v="D26"/>
    <n v="3"/>
    <m/>
    <n v="3"/>
    <n v="3"/>
    <n v="0"/>
    <m/>
    <x v="0"/>
  </r>
  <r>
    <n v="27"/>
    <m/>
    <s v="HEG"/>
    <x v="20"/>
    <s v="Automatisierungstechnik"/>
    <s v="FBELK"/>
    <x v="30"/>
    <s v="D26"/>
    <n v="4"/>
    <m/>
    <n v="4"/>
    <n v="4"/>
    <n v="0"/>
    <m/>
    <x v="0"/>
  </r>
  <r>
    <n v="28"/>
    <m/>
    <s v="HEG"/>
    <x v="20"/>
    <s v="Religion"/>
    <s v="KRE"/>
    <x v="16"/>
    <s v="D26"/>
    <n v="2"/>
    <m/>
    <n v="2"/>
    <n v="2"/>
    <n v="0"/>
    <m/>
    <x v="0"/>
  </r>
  <r>
    <n v="29"/>
    <m/>
    <s v="HEG"/>
    <x v="20"/>
    <s v="Politik"/>
    <s v="PKG"/>
    <x v="32"/>
    <s v="D26"/>
    <n v="2"/>
    <m/>
    <n v="2"/>
    <n v="2"/>
    <n v="0"/>
    <m/>
    <x v="0"/>
  </r>
  <r>
    <n v="30"/>
    <m/>
    <s v="HEG"/>
    <x v="20"/>
    <s v="Sport"/>
    <s v="SPG"/>
    <x v="38"/>
    <s v="D26"/>
    <n v="2"/>
    <m/>
    <n v="2"/>
    <n v="2"/>
    <n v="0"/>
    <m/>
    <x v="0"/>
  </r>
  <r>
    <n v="31"/>
    <m/>
    <s v="HEG"/>
    <x v="20"/>
    <s v="Politik"/>
    <s v="WBL"/>
    <x v="32"/>
    <s v="D26"/>
    <n v="2"/>
    <m/>
    <n v="2"/>
    <n v="2"/>
    <n v="0"/>
    <m/>
    <x v="0"/>
  </r>
  <r>
    <n v="34"/>
    <m/>
    <s v="HEG"/>
    <x v="21"/>
    <s v="Deutsch"/>
    <s v="DKO"/>
    <x v="16"/>
    <s v="D25"/>
    <n v="2"/>
    <m/>
    <n v="2"/>
    <n v="2"/>
    <n v="0"/>
    <m/>
    <x v="0"/>
  </r>
  <r>
    <n v="36"/>
    <m/>
    <s v="HEG"/>
    <x v="21"/>
    <s v="Englisch"/>
    <s v="E"/>
    <x v="33"/>
    <s v="D25"/>
    <n v="2"/>
    <m/>
    <n v="2"/>
    <n v="2"/>
    <n v="0"/>
    <m/>
    <x v="0"/>
  </r>
  <r>
    <n v="37"/>
    <m/>
    <s v="HEG"/>
    <x v="21"/>
    <s v="Elektrotechnik"/>
    <s v="FBELK"/>
    <x v="34"/>
    <s v="D25"/>
    <n v="2"/>
    <m/>
    <n v="2"/>
    <n v="2"/>
    <n v="0"/>
    <m/>
    <x v="0"/>
  </r>
  <r>
    <n v="38"/>
    <m/>
    <s v="HEG"/>
    <x v="21"/>
    <s v="Elektrotechnik"/>
    <s v="FBELK"/>
    <x v="35"/>
    <s v="D25"/>
    <n v="1"/>
    <m/>
    <n v="1"/>
    <n v="1"/>
    <n v="0"/>
    <m/>
    <x v="0"/>
  </r>
  <r>
    <n v="39"/>
    <m/>
    <s v="HEG"/>
    <x v="21"/>
    <s v="Elektrotechnik"/>
    <s v="FBELK"/>
    <x v="35"/>
    <s v="D25"/>
    <n v="3"/>
    <m/>
    <n v="3"/>
    <n v="3"/>
    <n v="0"/>
    <m/>
    <x v="0"/>
  </r>
  <r>
    <n v="40"/>
    <m/>
    <s v="HEG"/>
    <x v="21"/>
    <s v="Elektrotechnik"/>
    <s v="FBELK"/>
    <x v="36"/>
    <s v="D25"/>
    <n v="4"/>
    <m/>
    <n v="4"/>
    <n v="4"/>
    <n v="0"/>
    <m/>
    <x v="0"/>
  </r>
  <r>
    <n v="41"/>
    <m/>
    <s v="HEG"/>
    <x v="21"/>
    <s v="Elektrotechnik"/>
    <s v="FBELK"/>
    <x v="29"/>
    <s v="D25"/>
    <n v="2"/>
    <m/>
    <n v="2"/>
    <n v="2"/>
    <n v="0"/>
    <m/>
    <x v="0"/>
  </r>
  <r>
    <n v="42"/>
    <m/>
    <s v="HEG"/>
    <x v="21"/>
    <s v="Elektrotechnik"/>
    <s v="FBELK"/>
    <x v="29"/>
    <s v="D25"/>
    <n v="2"/>
    <m/>
    <n v="2"/>
    <n v="2"/>
    <n v="0"/>
    <m/>
    <x v="0"/>
  </r>
  <r>
    <n v="43"/>
    <m/>
    <s v="HEG"/>
    <x v="21"/>
    <s v="Elektrotechnik"/>
    <s v="FBELK"/>
    <x v="37"/>
    <s v="D25"/>
    <n v="3"/>
    <m/>
    <n v="3"/>
    <n v="3"/>
    <n v="0"/>
    <m/>
    <x v="0"/>
  </r>
  <r>
    <n v="44"/>
    <m/>
    <s v="HEG"/>
    <x v="21"/>
    <s v="Elektrotechnik"/>
    <s v="FBELK"/>
    <x v="31"/>
    <s v="D25"/>
    <n v="3"/>
    <m/>
    <n v="3"/>
    <n v="3"/>
    <n v="0"/>
    <m/>
    <x v="0"/>
  </r>
  <r>
    <n v="45"/>
    <m/>
    <s v="HEG"/>
    <x v="21"/>
    <s v="Automatisierungstechnik"/>
    <s v="FBELK"/>
    <x v="30"/>
    <s v="D25"/>
    <n v="4"/>
    <m/>
    <n v="4"/>
    <n v="4"/>
    <n v="0"/>
    <m/>
    <x v="0"/>
  </r>
  <r>
    <n v="46"/>
    <m/>
    <s v="HEG"/>
    <x v="21"/>
    <s v="Religion"/>
    <s v="KRE"/>
    <x v="16"/>
    <s v="D25"/>
    <n v="2"/>
    <m/>
    <n v="2"/>
    <n v="2"/>
    <n v="0"/>
    <m/>
    <x v="0"/>
  </r>
  <r>
    <n v="47"/>
    <m/>
    <s v="HEG"/>
    <x v="21"/>
    <s v="Politik"/>
    <s v="PKG"/>
    <x v="32"/>
    <s v="D25"/>
    <n v="2"/>
    <m/>
    <n v="2"/>
    <n v="2"/>
    <n v="0"/>
    <m/>
    <x v="0"/>
  </r>
  <r>
    <n v="48"/>
    <m/>
    <s v="HEG"/>
    <x v="21"/>
    <s v="Sport"/>
    <s v="SPG"/>
    <x v="38"/>
    <m/>
    <n v="2"/>
    <m/>
    <n v="2"/>
    <n v="2"/>
    <n v="0"/>
    <m/>
    <x v="0"/>
  </r>
  <r>
    <n v="49"/>
    <m/>
    <s v="HEG"/>
    <x v="21"/>
    <s v="Politik"/>
    <s v="WBL"/>
    <x v="32"/>
    <s v="D25"/>
    <n v="2"/>
    <m/>
    <n v="2"/>
    <n v="2"/>
    <n v="0"/>
    <m/>
    <x v="0"/>
  </r>
  <r>
    <n v="54"/>
    <m/>
    <s v="HEG"/>
    <x v="22"/>
    <s v="Elektrotechnik"/>
    <s v="EES"/>
    <x v="29"/>
    <s v="D26"/>
    <n v="2"/>
    <m/>
    <n v="2"/>
    <n v="2"/>
    <n v="0"/>
    <m/>
    <x v="2"/>
  </r>
  <r>
    <n v="55"/>
    <m/>
    <s v="HEG"/>
    <x v="22"/>
    <s v="Politik"/>
    <s v="BW"/>
    <x v="32"/>
    <s v="D26"/>
    <n v="1"/>
    <m/>
    <n v="1"/>
    <n v="1"/>
    <n v="0"/>
    <m/>
    <x v="2"/>
  </r>
  <r>
    <n v="56"/>
    <m/>
    <s v="HEG"/>
    <x v="22"/>
    <s v="Informationstechnik"/>
    <s v="ITA"/>
    <x v="39"/>
    <s v="D26"/>
    <n v="1"/>
    <m/>
    <n v="1"/>
    <n v="1"/>
    <n v="0"/>
    <m/>
    <x v="2"/>
  </r>
  <r>
    <n v="57"/>
    <m/>
    <s v="HEG"/>
    <x v="22"/>
    <s v="Automatisierungstechnik"/>
    <s v="AUT"/>
    <x v="31"/>
    <s v="D26"/>
    <n v="1.5"/>
    <m/>
    <n v="1.5"/>
    <n v="1.5"/>
    <n v="0"/>
    <m/>
    <x v="2"/>
  </r>
  <r>
    <n v="58"/>
    <m/>
    <s v="HEG"/>
    <x v="22"/>
    <s v="Englisch"/>
    <s v="E"/>
    <x v="26"/>
    <s v="D26"/>
    <n v="1"/>
    <m/>
    <n v="1"/>
    <n v="1"/>
    <n v="0"/>
    <m/>
    <x v="2"/>
  </r>
  <r>
    <n v="60"/>
    <m/>
    <s v="HEG"/>
    <x v="23"/>
    <s v="Elektrotechnik"/>
    <s v="EES"/>
    <x v="29"/>
    <s v="D26"/>
    <n v="2"/>
    <m/>
    <n v="2"/>
    <n v="2"/>
    <n v="0"/>
    <m/>
    <x v="2"/>
  </r>
  <r>
    <n v="61"/>
    <m/>
    <s v="HEG"/>
    <x v="23"/>
    <s v="Politik"/>
    <s v="PKG"/>
    <x v="32"/>
    <s v="D26"/>
    <n v="1"/>
    <m/>
    <n v="1"/>
    <n v="1"/>
    <n v="0"/>
    <m/>
    <x v="2"/>
  </r>
  <r>
    <n v="62"/>
    <m/>
    <s v="HEG"/>
    <x v="23"/>
    <s v="Informationstechnik"/>
    <s v="ITA"/>
    <x v="39"/>
    <s v="D26"/>
    <n v="1"/>
    <m/>
    <n v="1"/>
    <n v="1"/>
    <n v="0"/>
    <m/>
    <x v="2"/>
  </r>
  <r>
    <n v="63"/>
    <m/>
    <s v="HEG"/>
    <x v="23"/>
    <s v="Automatisierungstechnik"/>
    <s v="AUT"/>
    <x v="31"/>
    <s v="D26"/>
    <n v="1.5"/>
    <m/>
    <n v="1.5"/>
    <n v="1.5"/>
    <n v="0"/>
    <m/>
    <x v="2"/>
  </r>
  <r>
    <n v="64"/>
    <m/>
    <s v="HEG"/>
    <x v="23"/>
    <s v="Deutsch"/>
    <s v="DKO"/>
    <x v="26"/>
    <s v="D26"/>
    <n v="1"/>
    <m/>
    <n v="1"/>
    <n v="1"/>
    <n v="0"/>
    <m/>
    <x v="2"/>
  </r>
  <r>
    <n v="66"/>
    <m/>
    <s v="HEG"/>
    <x v="24"/>
    <s v="Automatisierungstechnik"/>
    <s v="AUT"/>
    <x v="40"/>
    <s v="D25"/>
    <n v="1"/>
    <m/>
    <n v="1"/>
    <n v="1"/>
    <n v="0"/>
    <m/>
    <x v="2"/>
  </r>
  <r>
    <n v="67"/>
    <m/>
    <s v="HEG"/>
    <x v="24"/>
    <s v="Politik"/>
    <s v="BWL"/>
    <x v="32"/>
    <s v="D25"/>
    <n v="1"/>
    <m/>
    <n v="1"/>
    <n v="1"/>
    <n v="0"/>
    <m/>
    <x v="2"/>
  </r>
  <r>
    <n v="68"/>
    <m/>
    <s v="HEG"/>
    <x v="24"/>
    <s v="Informationstechnik"/>
    <s v="ITA"/>
    <x v="39"/>
    <s v="D25"/>
    <n v="1"/>
    <m/>
    <n v="1"/>
    <n v="1"/>
    <n v="0"/>
    <m/>
    <x v="2"/>
  </r>
  <r>
    <n v="69"/>
    <m/>
    <s v="HEG"/>
    <x v="24"/>
    <s v="Mathematik"/>
    <s v="M"/>
    <x v="39"/>
    <s v="D25"/>
    <n v="0.5"/>
    <m/>
    <n v="0.5"/>
    <n v="0.5"/>
    <n v="0"/>
    <m/>
    <x v="2"/>
  </r>
  <r>
    <n v="70"/>
    <m/>
    <s v="HEG"/>
    <x v="24"/>
    <m/>
    <s v="SLP"/>
    <x v="31"/>
    <s v="D25"/>
    <n v="0.5"/>
    <m/>
    <n v="0.5"/>
    <n v="0.5"/>
    <n v="0"/>
    <m/>
    <x v="2"/>
  </r>
  <r>
    <n v="71"/>
    <m/>
    <s v="HEG"/>
    <x v="24"/>
    <s v="Automatisierungstechnik"/>
    <s v="AUT"/>
    <x v="31"/>
    <s v="D25"/>
    <n v="1"/>
    <m/>
    <n v="1"/>
    <n v="1"/>
    <n v="0"/>
    <m/>
    <x v="2"/>
  </r>
  <r>
    <n v="72"/>
    <m/>
    <s v="HEG"/>
    <x v="24"/>
    <s v="Deutsch"/>
    <s v="DKO"/>
    <x v="26"/>
    <s v="D25"/>
    <n v="1"/>
    <m/>
    <n v="1"/>
    <n v="1"/>
    <n v="0"/>
    <m/>
    <x v="2"/>
  </r>
  <r>
    <n v="73"/>
    <m/>
    <s v="HEG"/>
    <x v="24"/>
    <s v="Elektrotechnik"/>
    <s v="EES"/>
    <x v="30"/>
    <s v="D25"/>
    <n v="1"/>
    <m/>
    <n v="1"/>
    <n v="1"/>
    <n v="0"/>
    <m/>
    <x v="2"/>
  </r>
  <r>
    <n v="75"/>
    <m/>
    <s v="HEG"/>
    <x v="25"/>
    <s v="Automatisierungstechnik"/>
    <s v="AUT"/>
    <x v="40"/>
    <s v="D25"/>
    <n v="1"/>
    <m/>
    <n v="1"/>
    <n v="1"/>
    <n v="0"/>
    <m/>
    <x v="2"/>
  </r>
  <r>
    <n v="76"/>
    <m/>
    <s v="HEG"/>
    <x v="25"/>
    <s v="Wirtschaftswissenschaften"/>
    <s v="BM"/>
    <x v="32"/>
    <s v="D25"/>
    <n v="1"/>
    <m/>
    <n v="1"/>
    <n v="1"/>
    <n v="0"/>
    <m/>
    <x v="2"/>
  </r>
  <r>
    <n v="77"/>
    <m/>
    <s v="HEG"/>
    <x v="25"/>
    <s v="Informationstechnik"/>
    <s v="ITA"/>
    <x v="39"/>
    <s v="D25"/>
    <n v="1"/>
    <m/>
    <n v="1"/>
    <n v="1"/>
    <n v="0"/>
    <m/>
    <x v="2"/>
  </r>
  <r>
    <n v="78"/>
    <m/>
    <s v="HEG"/>
    <x v="25"/>
    <s v="Mathematik"/>
    <s v="M"/>
    <x v="39"/>
    <s v="D25"/>
    <n v="0.5"/>
    <m/>
    <n v="0.5"/>
    <n v="0.5"/>
    <n v="0"/>
    <m/>
    <x v="2"/>
  </r>
  <r>
    <n v="79"/>
    <m/>
    <s v="HEG"/>
    <x v="25"/>
    <s v="Automatisierungstechnik"/>
    <s v="AUT"/>
    <x v="31"/>
    <s v="D25"/>
    <n v="1"/>
    <m/>
    <n v="1"/>
    <n v="1"/>
    <n v="0"/>
    <m/>
    <x v="2"/>
  </r>
  <r>
    <n v="80"/>
    <m/>
    <s v="HEG"/>
    <x v="25"/>
    <s v="Elektrotechnik"/>
    <s v="SLP"/>
    <x v="31"/>
    <s v="D25"/>
    <n v="0.5"/>
    <m/>
    <n v="0.5"/>
    <n v="0.5"/>
    <n v="0"/>
    <m/>
    <x v="2"/>
  </r>
  <r>
    <n v="81"/>
    <m/>
    <s v="HEG"/>
    <x v="25"/>
    <s v="Deutsch"/>
    <s v="DKO"/>
    <x v="26"/>
    <s v="D25"/>
    <n v="1"/>
    <m/>
    <n v="1"/>
    <n v="1"/>
    <n v="0"/>
    <m/>
    <x v="2"/>
  </r>
  <r>
    <n v="82"/>
    <m/>
    <s v="HEG"/>
    <x v="25"/>
    <s v="Elektrotechnik"/>
    <s v="EES"/>
    <x v="30"/>
    <s v="D25"/>
    <n v="1"/>
    <m/>
    <n v="1"/>
    <n v="1"/>
    <n v="0"/>
    <m/>
    <x v="2"/>
  </r>
  <r>
    <n v="87"/>
    <m/>
    <s v="HEG"/>
    <x v="26"/>
    <s v="Informationstechnik"/>
    <s v="FBINF"/>
    <x v="35"/>
    <s v="CE2"/>
    <n v="2"/>
    <m/>
    <n v="2"/>
    <n v="2"/>
    <n v="0"/>
    <m/>
    <x v="1"/>
  </r>
  <r>
    <n v="88"/>
    <m/>
    <s v="HEG"/>
    <x v="26"/>
    <s v="Informationstechnik"/>
    <s v="FBINF"/>
    <x v="40"/>
    <s v="CE2"/>
    <n v="2"/>
    <m/>
    <n v="2"/>
    <n v="2"/>
    <n v="0"/>
    <m/>
    <x v="1"/>
  </r>
  <r>
    <n v="89"/>
    <m/>
    <s v="HEG"/>
    <x v="26"/>
    <s v="Informationstechnik"/>
    <s v="FBINF"/>
    <x v="40"/>
    <s v="CE2"/>
    <n v="2"/>
    <m/>
    <n v="2"/>
    <n v="2"/>
    <n v="0"/>
    <m/>
    <x v="1"/>
  </r>
  <r>
    <n v="90"/>
    <m/>
    <s v="HEG"/>
    <x v="26"/>
    <s v="Politik"/>
    <s v="WGP"/>
    <x v="32"/>
    <s v="CE2"/>
    <n v="2"/>
    <m/>
    <n v="2"/>
    <n v="2"/>
    <n v="0"/>
    <m/>
    <x v="1"/>
  </r>
  <r>
    <n v="91"/>
    <m/>
    <s v="HEG"/>
    <x v="26"/>
    <s v="Politik"/>
    <s v="PKG"/>
    <x v="32"/>
    <s v="CE2"/>
    <n v="1"/>
    <m/>
    <n v="1"/>
    <n v="1"/>
    <n v="0"/>
    <m/>
    <x v="1"/>
  </r>
  <r>
    <n v="92"/>
    <m/>
    <s v="HEG"/>
    <x v="26"/>
    <s v="Deutsch"/>
    <s v="DKO"/>
    <x v="16"/>
    <s v="CE2"/>
    <n v="1"/>
    <m/>
    <n v="1"/>
    <n v="1"/>
    <n v="0"/>
    <m/>
    <x v="1"/>
  </r>
  <r>
    <n v="93"/>
    <m/>
    <s v="HEG"/>
    <x v="26"/>
    <s v="Englisch"/>
    <s v="E"/>
    <x v="26"/>
    <s v="CE2"/>
    <n v="1"/>
    <m/>
    <n v="1"/>
    <n v="1"/>
    <n v="0"/>
    <m/>
    <x v="1"/>
  </r>
  <r>
    <n v="96"/>
    <m/>
    <s v="HEG"/>
    <x v="27"/>
    <s v="Informationstechnik"/>
    <s v="FBINF"/>
    <x v="41"/>
    <s v="CE2"/>
    <n v="2"/>
    <m/>
    <n v="2"/>
    <n v="2"/>
    <n v="0"/>
    <m/>
    <x v="1"/>
  </r>
  <r>
    <n v="97"/>
    <m/>
    <s v="HEG"/>
    <x v="27"/>
    <s v="Informationstechnik"/>
    <s v="FBINF"/>
    <x v="40"/>
    <s v="CE2"/>
    <n v="2"/>
    <m/>
    <n v="2"/>
    <n v="2"/>
    <n v="0"/>
    <m/>
    <x v="1"/>
  </r>
  <r>
    <n v="98"/>
    <m/>
    <s v="HEG"/>
    <x v="27"/>
    <s v="Informationstechnik"/>
    <s v="FBINF"/>
    <x v="41"/>
    <s v="CE2"/>
    <n v="2"/>
    <m/>
    <n v="2"/>
    <n v="2"/>
    <n v="0"/>
    <m/>
    <x v="1"/>
  </r>
  <r>
    <n v="99"/>
    <m/>
    <s v="HEG"/>
    <x v="27"/>
    <s v="Politik"/>
    <s v="WGP"/>
    <x v="42"/>
    <s v="CE2"/>
    <n v="2"/>
    <m/>
    <n v="2"/>
    <n v="2"/>
    <n v="0"/>
    <m/>
    <x v="1"/>
  </r>
  <r>
    <n v="100"/>
    <m/>
    <s v="HEG"/>
    <x v="27"/>
    <s v="Politik"/>
    <s v="PKG"/>
    <x v="42"/>
    <s v="CE2"/>
    <n v="1"/>
    <m/>
    <n v="1"/>
    <n v="1"/>
    <n v="0"/>
    <m/>
    <x v="1"/>
  </r>
  <r>
    <n v="101"/>
    <m/>
    <s v="HEG"/>
    <x v="27"/>
    <s v="Englisch"/>
    <s v="E"/>
    <x v="26"/>
    <s v="CE2"/>
    <n v="1"/>
    <m/>
    <n v="1"/>
    <n v="1"/>
    <n v="0"/>
    <m/>
    <x v="1"/>
  </r>
  <r>
    <n v="102"/>
    <m/>
    <s v="HEG"/>
    <x v="27"/>
    <s v="Deutsch"/>
    <s v="DKO"/>
    <x v="16"/>
    <s v="CE2"/>
    <n v="1"/>
    <m/>
    <n v="1"/>
    <n v="1"/>
    <n v="0"/>
    <m/>
    <x v="1"/>
  </r>
  <r>
    <n v="105"/>
    <m/>
    <s v="HEG"/>
    <x v="28"/>
    <s v="Sport"/>
    <s v="SPG"/>
    <x v="43"/>
    <s v="CE2"/>
    <n v="2"/>
    <m/>
    <n v="2"/>
    <n v="2"/>
    <n v="0"/>
    <m/>
    <x v="1"/>
  </r>
  <r>
    <n v="106"/>
    <m/>
    <s v="HEG"/>
    <x v="28"/>
    <s v="Informationstechnik"/>
    <s v="FBINF"/>
    <x v="40"/>
    <s v="CE2"/>
    <n v="2"/>
    <m/>
    <n v="2"/>
    <n v="2"/>
    <n v="0"/>
    <m/>
    <x v="1"/>
  </r>
  <r>
    <n v="107"/>
    <m/>
    <s v="HEG"/>
    <x v="28"/>
    <s v="Informationstechnik"/>
    <s v="FBINF"/>
    <x v="40"/>
    <s v="CE2"/>
    <n v="2"/>
    <m/>
    <n v="2"/>
    <n v="2"/>
    <n v="0"/>
    <m/>
    <x v="1"/>
  </r>
  <r>
    <n v="108"/>
    <m/>
    <s v="HEG"/>
    <x v="28"/>
    <s v="Informationstechnik"/>
    <s v="FBINF"/>
    <x v="40"/>
    <s v="CE2"/>
    <n v="2"/>
    <m/>
    <n v="2"/>
    <n v="2"/>
    <n v="0"/>
    <m/>
    <x v="1"/>
  </r>
  <r>
    <n v="109"/>
    <m/>
    <s v="HEG"/>
    <x v="28"/>
    <s v="Informationstechnik"/>
    <s v="FBINF"/>
    <x v="40"/>
    <s v="CE2"/>
    <n v="2"/>
    <m/>
    <n v="2"/>
    <n v="2"/>
    <n v="0"/>
    <m/>
    <x v="1"/>
  </r>
  <r>
    <n v="110"/>
    <m/>
    <s v="HEG"/>
    <x v="28"/>
    <s v="Englisch"/>
    <s v="E"/>
    <x v="33"/>
    <s v="CE2"/>
    <n v="2"/>
    <m/>
    <n v="2"/>
    <n v="2"/>
    <n v="0"/>
    <m/>
    <x v="1"/>
  </r>
  <r>
    <n v="111"/>
    <m/>
    <s v="HEG"/>
    <x v="28"/>
    <s v="Politik"/>
    <s v="WGP"/>
    <x v="32"/>
    <s v="CE2"/>
    <n v="2"/>
    <m/>
    <n v="2"/>
    <n v="2"/>
    <n v="0"/>
    <m/>
    <x v="1"/>
  </r>
  <r>
    <n v="115"/>
    <m/>
    <s v="HEG"/>
    <x v="29"/>
    <s v="Informationstechnik"/>
    <s v="FBINF"/>
    <x v="40"/>
    <s v="CE2"/>
    <n v="2"/>
    <m/>
    <n v="2"/>
    <n v="2"/>
    <n v="0"/>
    <m/>
    <x v="1"/>
  </r>
  <r>
    <n v="116"/>
    <m/>
    <s v="HEG"/>
    <x v="29"/>
    <s v="Sport"/>
    <s v="SPG"/>
    <x v="44"/>
    <s v="CE2"/>
    <n v="2"/>
    <m/>
    <n v="2"/>
    <n v="2"/>
    <n v="0"/>
    <m/>
    <x v="1"/>
  </r>
  <r>
    <n v="117"/>
    <m/>
    <s v="HEG"/>
    <x v="29"/>
    <s v="Informationstechnik"/>
    <s v="FBINF"/>
    <x v="45"/>
    <m/>
    <n v="4"/>
    <m/>
    <n v="4"/>
    <n v="4"/>
    <n v="0"/>
    <m/>
    <x v="1"/>
  </r>
  <r>
    <n v="118"/>
    <m/>
    <s v="HEG"/>
    <x v="29"/>
    <s v="Religion"/>
    <s v="KRE"/>
    <x v="41"/>
    <s v="CE2"/>
    <n v="2"/>
    <m/>
    <n v="2"/>
    <n v="2"/>
    <n v="0"/>
    <m/>
    <x v="1"/>
  </r>
  <r>
    <n v="119"/>
    <m/>
    <s v="HEG"/>
    <x v="29"/>
    <s v="Informationstechnik"/>
    <s v="FBINF"/>
    <x v="41"/>
    <s v="CE2"/>
    <n v="2"/>
    <m/>
    <n v="2"/>
    <n v="2"/>
    <n v="0"/>
    <m/>
    <x v="1"/>
  </r>
  <r>
    <n v="120"/>
    <m/>
    <s v="HEG"/>
    <x v="29"/>
    <s v="Politik"/>
    <s v="WGP"/>
    <x v="42"/>
    <s v="CE2"/>
    <n v="2"/>
    <m/>
    <n v="2"/>
    <n v="2"/>
    <n v="0"/>
    <m/>
    <x v="1"/>
  </r>
  <r>
    <n v="121"/>
    <m/>
    <s v="HEG"/>
    <x v="29"/>
    <s v="Englisch"/>
    <s v="E"/>
    <x v="46"/>
    <s v="CE2"/>
    <n v="2"/>
    <m/>
    <n v="2"/>
    <n v="2"/>
    <n v="0"/>
    <m/>
    <x v="1"/>
  </r>
  <r>
    <n v="124"/>
    <m/>
    <s v="HEG"/>
    <x v="30"/>
    <s v="Informationstechnik"/>
    <s v="FBINF"/>
    <x v="40"/>
    <m/>
    <n v="4"/>
    <m/>
    <n v="4"/>
    <n v="4"/>
    <n v="0"/>
    <m/>
    <x v="1"/>
  </r>
  <r>
    <n v="125"/>
    <m/>
    <s v="HEG"/>
    <x v="30"/>
    <s v="Politik"/>
    <s v="WGP"/>
    <x v="32"/>
    <s v="CE2"/>
    <n v="2"/>
    <m/>
    <n v="2"/>
    <n v="2"/>
    <n v="0"/>
    <m/>
    <x v="1"/>
  </r>
  <r>
    <n v="126"/>
    <m/>
    <s v="HEG"/>
    <x v="30"/>
    <s v="Politik"/>
    <s v="PKG"/>
    <x v="32"/>
    <s v="CE2"/>
    <n v="1"/>
    <m/>
    <n v="1"/>
    <n v="1"/>
    <n v="0"/>
    <m/>
    <x v="1"/>
  </r>
  <r>
    <n v="127"/>
    <m/>
    <s v="HEG"/>
    <x v="30"/>
    <s v="Deutsch"/>
    <s v="DKO"/>
    <x v="16"/>
    <s v="CE2"/>
    <n v="1"/>
    <m/>
    <n v="1"/>
    <n v="1"/>
    <n v="0"/>
    <m/>
    <x v="1"/>
  </r>
  <r>
    <n v="128"/>
    <m/>
    <s v="HEG"/>
    <x v="30"/>
    <s v="Englisch"/>
    <s v="E"/>
    <x v="46"/>
    <s v="CE2"/>
    <n v="1"/>
    <m/>
    <n v="1"/>
    <n v="1"/>
    <n v="0"/>
    <m/>
    <x v="1"/>
  </r>
  <r>
    <n v="131"/>
    <m/>
    <s v="HEG"/>
    <x v="31"/>
    <s v="Politik"/>
    <s v="WGP"/>
    <x v="42"/>
    <s v="CE2"/>
    <n v="2"/>
    <m/>
    <n v="2"/>
    <n v="2"/>
    <n v="0"/>
    <m/>
    <x v="1"/>
  </r>
  <r>
    <n v="132"/>
    <m/>
    <s v="HEG"/>
    <x v="31"/>
    <s v="Informationstechnik"/>
    <s v="FBINF"/>
    <x v="45"/>
    <s v="CE2"/>
    <n v="4"/>
    <m/>
    <n v="4"/>
    <n v="4"/>
    <n v="0"/>
    <m/>
    <x v="1"/>
  </r>
  <r>
    <n v="133"/>
    <m/>
    <s v="HEG"/>
    <x v="31"/>
    <s v="Englisch"/>
    <s v="E"/>
    <x v="46"/>
    <s v="CE2"/>
    <n v="1"/>
    <m/>
    <n v="1"/>
    <n v="1"/>
    <n v="0"/>
    <m/>
    <x v="1"/>
  </r>
  <r>
    <n v="134"/>
    <m/>
    <s v="HEG"/>
    <x v="31"/>
    <s v="Deutsch"/>
    <s v="DKO"/>
    <x v="16"/>
    <s v="CE2"/>
    <n v="1"/>
    <m/>
    <n v="1"/>
    <n v="1"/>
    <n v="0"/>
    <m/>
    <x v="1"/>
  </r>
  <r>
    <n v="135"/>
    <m/>
    <s v="HEG"/>
    <x v="31"/>
    <s v="Informationstechnik"/>
    <s v="AWE"/>
    <x v="41"/>
    <s v="CE2"/>
    <n v="2"/>
    <m/>
    <n v="2"/>
    <n v="2"/>
    <n v="0"/>
    <m/>
    <x v="1"/>
  </r>
  <r>
    <n v="136"/>
    <m/>
    <s v="HEG"/>
    <x v="31"/>
    <s v="Politik"/>
    <s v="PKG"/>
    <x v="42"/>
    <s v="CE2"/>
    <n v="1"/>
    <m/>
    <n v="1"/>
    <n v="1"/>
    <n v="0"/>
    <m/>
    <x v="1"/>
  </r>
  <r>
    <n v="141"/>
    <m/>
    <s v="HEG"/>
    <x v="32"/>
    <s v="Deutsch"/>
    <s v="AO"/>
    <x v="16"/>
    <s v="D27"/>
    <n v="1"/>
    <m/>
    <n v="1"/>
    <n v="1"/>
    <n v="0"/>
    <m/>
    <x v="1"/>
  </r>
  <r>
    <n v="142"/>
    <m/>
    <s v="HEG"/>
    <x v="32"/>
    <s v="Deutsch"/>
    <s v="DKO"/>
    <x v="16"/>
    <s v="D27"/>
    <n v="1"/>
    <m/>
    <n v="1"/>
    <n v="1"/>
    <n v="0"/>
    <m/>
    <x v="1"/>
  </r>
  <r>
    <n v="143"/>
    <m/>
    <s v="HEG"/>
    <x v="32"/>
    <s v="Englisch"/>
    <s v="E"/>
    <x v="47"/>
    <s v="D27"/>
    <n v="2"/>
    <m/>
    <n v="2"/>
    <n v="2"/>
    <n v="0"/>
    <m/>
    <x v="1"/>
  </r>
  <r>
    <n v="144"/>
    <m/>
    <s v="HEG"/>
    <x v="32"/>
    <s v="Elektrotechnik"/>
    <s v="FBMECH"/>
    <x v="29"/>
    <s v="D27"/>
    <n v="2"/>
    <m/>
    <n v="2"/>
    <n v="2"/>
    <n v="0"/>
    <m/>
    <x v="1"/>
  </r>
  <r>
    <n v="145"/>
    <m/>
    <s v="HEG"/>
    <x v="32"/>
    <s v="Metalltechnik"/>
    <s v="FBMECH"/>
    <x v="24"/>
    <s v="D27"/>
    <n v="4"/>
    <m/>
    <n v="4"/>
    <n v="4"/>
    <n v="0"/>
    <m/>
    <x v="1"/>
  </r>
  <r>
    <n v="146"/>
    <m/>
    <s v="HEG"/>
    <x v="32"/>
    <s v="Automatisierungstechnik"/>
    <s v="FBMECH"/>
    <x v="31"/>
    <s v="D27"/>
    <n v="2"/>
    <m/>
    <n v="2"/>
    <n v="2"/>
    <n v="0"/>
    <m/>
    <x v="1"/>
  </r>
  <r>
    <n v="148"/>
    <m/>
    <s v="HEG"/>
    <x v="32"/>
    <s v="Sport"/>
    <s v="SPG"/>
    <x v="38"/>
    <s v="D27"/>
    <n v="2"/>
    <m/>
    <n v="2"/>
    <n v="2"/>
    <n v="0"/>
    <m/>
    <x v="1"/>
  </r>
  <r>
    <n v="151"/>
    <m/>
    <s v="HEG"/>
    <x v="33"/>
    <s v="Arbeitsorganisation"/>
    <s v="AO"/>
    <x v="26"/>
    <s v="D27"/>
    <n v="1"/>
    <m/>
    <n v="1"/>
    <n v="1"/>
    <n v="0"/>
    <m/>
    <x v="1"/>
  </r>
  <r>
    <n v="152"/>
    <m/>
    <s v="HEG"/>
    <x v="33"/>
    <s v="Deutsch"/>
    <s v="DKO"/>
    <x v="26"/>
    <s v="D27"/>
    <n v="1"/>
    <m/>
    <n v="1"/>
    <n v="1"/>
    <n v="0"/>
    <m/>
    <x v="1"/>
  </r>
  <r>
    <n v="153"/>
    <m/>
    <s v="HEG"/>
    <x v="33"/>
    <s v="Englisch"/>
    <s v="E"/>
    <x v="33"/>
    <s v="D27"/>
    <n v="2"/>
    <m/>
    <n v="2"/>
    <n v="2"/>
    <n v="0"/>
    <m/>
    <x v="1"/>
  </r>
  <r>
    <n v="154"/>
    <m/>
    <s v="HEG"/>
    <x v="33"/>
    <s v="Elektrotechnik"/>
    <s v="FBMECH"/>
    <x v="29"/>
    <s v="D27"/>
    <n v="2"/>
    <m/>
    <n v="2"/>
    <n v="2"/>
    <n v="0"/>
    <m/>
    <x v="1"/>
  </r>
  <r>
    <n v="155"/>
    <m/>
    <s v="HEG"/>
    <x v="33"/>
    <s v="Metalltechnik"/>
    <s v="FBMECH"/>
    <x v="24"/>
    <s v="D27"/>
    <n v="2"/>
    <m/>
    <n v="2"/>
    <n v="2"/>
    <n v="0"/>
    <m/>
    <x v="1"/>
  </r>
  <r>
    <n v="156"/>
    <m/>
    <s v="HEG"/>
    <x v="33"/>
    <s v="Automatisierungstechnik"/>
    <s v="FBMECH"/>
    <x v="37"/>
    <s v="D27"/>
    <n v="2"/>
    <m/>
    <n v="2"/>
    <n v="2"/>
    <n v="0"/>
    <m/>
    <x v="1"/>
  </r>
  <r>
    <n v="157"/>
    <m/>
    <s v="HEG"/>
    <x v="33"/>
    <s v="Metalltechnik"/>
    <s v="FBMECH"/>
    <x v="31"/>
    <s v="D27"/>
    <n v="2"/>
    <m/>
    <n v="2"/>
    <n v="2"/>
    <n v="0"/>
    <m/>
    <x v="1"/>
  </r>
  <r>
    <n v="158"/>
    <m/>
    <s v="HEG"/>
    <x v="33"/>
    <s v="Religion"/>
    <s v="KRE"/>
    <x v="16"/>
    <s v="D27"/>
    <n v="2"/>
    <m/>
    <n v="2"/>
    <n v="2"/>
    <n v="0"/>
    <m/>
    <x v="1"/>
  </r>
  <r>
    <n v="159"/>
    <m/>
    <s v="HEG"/>
    <x v="33"/>
    <s v="Politik"/>
    <s v="PKG"/>
    <x v="48"/>
    <s v="D27"/>
    <n v="1"/>
    <m/>
    <n v="1"/>
    <n v="1"/>
    <n v="0"/>
    <m/>
    <x v="1"/>
  </r>
  <r>
    <n v="160"/>
    <m/>
    <s v="HEG"/>
    <x v="33"/>
    <s v="Politik"/>
    <s v="WBL"/>
    <x v="48"/>
    <s v="D27"/>
    <n v="1"/>
    <m/>
    <n v="1"/>
    <n v="1"/>
    <n v="0"/>
    <m/>
    <x v="1"/>
  </r>
  <r>
    <n v="163"/>
    <m/>
    <s v="HEG"/>
    <x v="34"/>
    <s v="Elektrotechnik"/>
    <s v="FBMECH"/>
    <x v="29"/>
    <s v="D27"/>
    <n v="2"/>
    <m/>
    <n v="2"/>
    <n v="2"/>
    <n v="0"/>
    <m/>
    <x v="1"/>
  </r>
  <r>
    <n v="164"/>
    <m/>
    <s v="HEG"/>
    <x v="34"/>
    <s v="Metalltechnik"/>
    <s v="FBMECH"/>
    <x v="24"/>
    <m/>
    <n v="2"/>
    <m/>
    <n v="2"/>
    <n v="2"/>
    <n v="0"/>
    <m/>
    <x v="1"/>
  </r>
  <r>
    <n v="165"/>
    <m/>
    <s v="HEG"/>
    <x v="34"/>
    <s v="Metalltechnik"/>
    <s v="FBMECH"/>
    <x v="31"/>
    <s v="D27"/>
    <n v="2"/>
    <m/>
    <n v="2"/>
    <n v="2"/>
    <n v="0"/>
    <m/>
    <x v="1"/>
  </r>
  <r>
    <n v="166"/>
    <m/>
    <s v="HEG"/>
    <x v="34"/>
    <s v="Politik"/>
    <s v="PKG"/>
    <x v="48"/>
    <s v="D27"/>
    <n v="1"/>
    <m/>
    <n v="1"/>
    <n v="1"/>
    <n v="0"/>
    <m/>
    <x v="1"/>
  </r>
  <r>
    <n v="167"/>
    <m/>
    <s v="HEG"/>
    <x v="34"/>
    <s v="Politik"/>
    <s v="WBL"/>
    <x v="48"/>
    <s v="D27"/>
    <n v="1"/>
    <m/>
    <n v="1"/>
    <n v="1"/>
    <n v="0"/>
    <m/>
    <x v="1"/>
  </r>
  <r>
    <n v="169"/>
    <m/>
    <s v="HEG"/>
    <x v="35"/>
    <s v="Metalltechnik"/>
    <s v="FBMECH"/>
    <x v="24"/>
    <s v="D24"/>
    <n v="1"/>
    <m/>
    <n v="1"/>
    <n v="1"/>
    <n v="0"/>
    <m/>
    <x v="1"/>
  </r>
  <r>
    <n v="170"/>
    <m/>
    <s v="HEG"/>
    <x v="35"/>
    <s v="Metalltechnik"/>
    <s v="FBMECH"/>
    <x v="31"/>
    <s v="D24"/>
    <n v="1"/>
    <m/>
    <n v="1"/>
    <n v="1"/>
    <n v="0"/>
    <m/>
    <x v="1"/>
  </r>
  <r>
    <n v="171"/>
    <m/>
    <s v="HEG"/>
    <x v="35"/>
    <s v="Metalltechnik"/>
    <s v="FBMECH"/>
    <x v="31"/>
    <s v="D24"/>
    <n v="1"/>
    <m/>
    <n v="1"/>
    <n v="1"/>
    <n v="0"/>
    <m/>
    <x v="1"/>
  </r>
  <r>
    <n v="172"/>
    <m/>
    <s v="HEG"/>
    <x v="35"/>
    <s v="Politik"/>
    <s v="PKG"/>
    <x v="48"/>
    <s v="D24"/>
    <n v="0.5"/>
    <m/>
    <n v="0.5"/>
    <n v="0.5"/>
    <n v="0"/>
    <m/>
    <x v="1"/>
  </r>
  <r>
    <n v="173"/>
    <m/>
    <s v="HEG"/>
    <x v="35"/>
    <s v="Politik"/>
    <s v="WBL"/>
    <x v="48"/>
    <s v="D24"/>
    <n v="0.5"/>
    <m/>
    <n v="0.5"/>
    <n v="0.5"/>
    <n v="0"/>
    <m/>
    <x v="1"/>
  </r>
  <r>
    <n v="178"/>
    <m/>
    <s v="HEG"/>
    <x v="36"/>
    <s v="Metalltechnik"/>
    <s v="FBMECH"/>
    <x v="49"/>
    <s v="D27"/>
    <n v="0"/>
    <m/>
    <n v="0"/>
    <n v="0"/>
    <n v="0"/>
    <m/>
    <x v="3"/>
  </r>
  <r>
    <n v="179"/>
    <m/>
    <s v="HEG"/>
    <x v="36"/>
    <s v="Metalltechnik"/>
    <s v="FBMECH"/>
    <x v="50"/>
    <s v="D27"/>
    <n v="0"/>
    <m/>
    <n v="0"/>
    <n v="0"/>
    <n v="0"/>
    <m/>
    <x v="3"/>
  </r>
  <r>
    <n v="180"/>
    <m/>
    <s v="HEG"/>
    <x v="36"/>
    <s v="Metalltechnik"/>
    <s v="FBMECH"/>
    <x v="51"/>
    <s v="D27"/>
    <n v="0"/>
    <m/>
    <n v="0"/>
    <n v="0"/>
    <n v="0"/>
    <m/>
    <x v="3"/>
  </r>
  <r>
    <n v="181"/>
    <m/>
    <s v="HEG"/>
    <x v="36"/>
    <s v="Metalltechnik"/>
    <s v="FBMECH"/>
    <x v="11"/>
    <s v="D27"/>
    <n v="0"/>
    <m/>
    <n v="0"/>
    <n v="0"/>
    <n v="0"/>
    <m/>
    <x v="3"/>
  </r>
  <r>
    <n v="182"/>
    <m/>
    <s v="HEG"/>
    <x v="36"/>
    <s v="Metalltechnik"/>
    <s v="FBMECH"/>
    <x v="52"/>
    <s v="D27"/>
    <n v="0"/>
    <m/>
    <n v="0"/>
    <n v="0"/>
    <n v="0"/>
    <m/>
    <x v="3"/>
  </r>
  <r>
    <n v="183"/>
    <m/>
    <s v="HEG"/>
    <x v="36"/>
    <s v="Metalltechnik"/>
    <s v="FBMECH"/>
    <x v="53"/>
    <s v="D27"/>
    <n v="0"/>
    <m/>
    <n v="0"/>
    <n v="0"/>
    <n v="0"/>
    <m/>
    <x v="3"/>
  </r>
  <r>
    <n v="184"/>
    <m/>
    <s v="HEG"/>
    <x v="36"/>
    <s v="Metalltechnik"/>
    <s v="FBMECH"/>
    <x v="8"/>
    <s v="D27"/>
    <n v="0"/>
    <m/>
    <n v="0"/>
    <n v="0"/>
    <n v="0"/>
    <m/>
    <x v="3"/>
  </r>
  <r>
    <n v="185"/>
    <m/>
    <s v="HEG"/>
    <x v="36"/>
    <s v="Metalltechnik"/>
    <s v="FBMECH"/>
    <x v="54"/>
    <s v="D27"/>
    <n v="0"/>
    <m/>
    <n v="0"/>
    <n v="0"/>
    <n v="0"/>
    <m/>
    <x v="3"/>
  </r>
  <r>
    <n v="186"/>
    <m/>
    <s v="HEG"/>
    <x v="36"/>
    <s v="Metalltechnik"/>
    <s v="FBMECH"/>
    <x v="55"/>
    <s v="D27"/>
    <n v="0"/>
    <m/>
    <n v="0"/>
    <n v="0"/>
    <n v="0"/>
    <m/>
    <x v="3"/>
  </r>
  <r>
    <n v="187"/>
    <m/>
    <s v="HEG"/>
    <x v="36"/>
    <s v="Metalltechnik"/>
    <s v="FBMECH"/>
    <x v="21"/>
    <s v="D27"/>
    <n v="0"/>
    <m/>
    <n v="0"/>
    <n v="0"/>
    <n v="0"/>
    <m/>
    <x v="3"/>
  </r>
  <r>
    <n v="188"/>
    <m/>
    <s v="HEG"/>
    <x v="36"/>
    <s v="Metalltechnik"/>
    <s v="FBMECH"/>
    <x v="56"/>
    <s v="D27"/>
    <n v="0"/>
    <m/>
    <n v="0"/>
    <n v="0"/>
    <n v="0"/>
    <m/>
    <x v="3"/>
  </r>
  <r>
    <n v="2"/>
    <m/>
    <s v="DGR"/>
    <x v="37"/>
    <s v="Bautechnik"/>
    <s v="FB"/>
    <x v="20"/>
    <s v="J13"/>
    <n v="2"/>
    <m/>
    <n v="2"/>
    <n v="2"/>
    <n v="0"/>
    <m/>
    <x v="1"/>
  </r>
  <r>
    <n v="3"/>
    <m/>
    <s v="DGR"/>
    <x v="37"/>
    <s v="Bautechnik"/>
    <s v="FB"/>
    <x v="6"/>
    <s v="J13"/>
    <n v="3"/>
    <m/>
    <n v="3"/>
    <n v="3"/>
    <n v="0"/>
    <m/>
    <x v="1"/>
  </r>
  <r>
    <n v="4"/>
    <m/>
    <s v="DGR"/>
    <x v="37"/>
    <s v="Politik"/>
    <s v="PKG"/>
    <x v="6"/>
    <s v="J13"/>
    <n v="1"/>
    <m/>
    <n v="1"/>
    <n v="1"/>
    <n v="0"/>
    <m/>
    <x v="1"/>
  </r>
  <r>
    <n v="5"/>
    <m/>
    <s v="DGR"/>
    <x v="37"/>
    <s v="Wirtschaftslehre"/>
    <s v="WBL"/>
    <x v="6"/>
    <s v="J13"/>
    <n v="1"/>
    <m/>
    <n v="1"/>
    <n v="1"/>
    <n v="0"/>
    <m/>
    <x v="1"/>
  </r>
  <r>
    <n v="6"/>
    <m/>
    <s v="DGR"/>
    <x v="37"/>
    <s v="Bautechnik"/>
    <s v="FB"/>
    <x v="20"/>
    <s v="J13"/>
    <n v="3"/>
    <m/>
    <n v="3"/>
    <n v="3"/>
    <n v="0"/>
    <m/>
    <x v="1"/>
  </r>
  <r>
    <n v="7"/>
    <m/>
    <s v="DGR"/>
    <x v="37"/>
    <s v="Sport"/>
    <s v="SPG"/>
    <x v="57"/>
    <m/>
    <n v="2"/>
    <m/>
    <n v="2"/>
    <n v="2"/>
    <n v="0"/>
    <m/>
    <x v="1"/>
  </r>
  <r>
    <n v="10"/>
    <m/>
    <s v="DGR"/>
    <x v="38"/>
    <s v="Bautechnik"/>
    <s v="FB"/>
    <x v="6"/>
    <s v="J13"/>
    <n v="3"/>
    <m/>
    <n v="3"/>
    <n v="3"/>
    <n v="0"/>
    <m/>
    <x v="1"/>
  </r>
  <r>
    <n v="11"/>
    <m/>
    <s v="DGR"/>
    <x v="38"/>
    <s v="Wirtschaftslehre"/>
    <s v="PKG"/>
    <x v="6"/>
    <s v="J13"/>
    <n v="1"/>
    <m/>
    <n v="1"/>
    <n v="1"/>
    <n v="0"/>
    <m/>
    <x v="1"/>
  </r>
  <r>
    <n v="12"/>
    <m/>
    <s v="DGR"/>
    <x v="38"/>
    <s v="Politik"/>
    <s v="WBL"/>
    <x v="6"/>
    <s v="J13"/>
    <n v="1"/>
    <m/>
    <n v="1"/>
    <n v="1"/>
    <n v="0"/>
    <m/>
    <x v="1"/>
  </r>
  <r>
    <n v="13"/>
    <m/>
    <s v="DGR"/>
    <x v="38"/>
    <s v="Bautechnik"/>
    <s v="FB"/>
    <x v="20"/>
    <s v="J13"/>
    <n v="0"/>
    <m/>
    <n v="0"/>
    <n v="0"/>
    <n v="0"/>
    <m/>
    <x v="1"/>
  </r>
  <r>
    <n v="14"/>
    <m/>
    <s v="DGR"/>
    <x v="38"/>
    <s v="Bautechnik"/>
    <s v="FB"/>
    <x v="20"/>
    <s v="J13"/>
    <n v="3"/>
    <m/>
    <n v="3"/>
    <n v="3"/>
    <n v="0"/>
    <m/>
    <x v="1"/>
  </r>
  <r>
    <n v="15"/>
    <m/>
    <s v="DGR"/>
    <x v="38"/>
    <s v="Sport"/>
    <s v="SPG"/>
    <x v="57"/>
    <m/>
    <n v="2"/>
    <m/>
    <n v="2"/>
    <n v="2"/>
    <n v="0"/>
    <m/>
    <x v="1"/>
  </r>
  <r>
    <n v="16"/>
    <m/>
    <s v="DGR"/>
    <x v="38"/>
    <s v="Deutsch"/>
    <s v="DKO"/>
    <x v="14"/>
    <s v="J13"/>
    <n v="2"/>
    <m/>
    <n v="2"/>
    <n v="2"/>
    <n v="0"/>
    <m/>
    <x v="1"/>
  </r>
  <r>
    <n v="18"/>
    <m/>
    <s v="DGR"/>
    <x v="39"/>
    <s v="Deutsch"/>
    <s v="DKO"/>
    <x v="58"/>
    <s v="J08"/>
    <n v="3"/>
    <m/>
    <n v="3"/>
    <n v="3"/>
    <n v="0"/>
    <m/>
    <x v="4"/>
  </r>
  <r>
    <n v="19"/>
    <m/>
    <s v="DGR"/>
    <x v="39"/>
    <s v="Berufsorientierung"/>
    <s v="BOR"/>
    <x v="58"/>
    <s v="J10"/>
    <n v="2"/>
    <m/>
    <n v="2"/>
    <n v="2"/>
    <n v="0"/>
    <m/>
    <x v="4"/>
  </r>
  <r>
    <n v="20"/>
    <m/>
    <s v="DGR"/>
    <x v="39"/>
    <s v="Wirtschaftslehre"/>
    <s v="WBL"/>
    <x v="25"/>
    <s v="J10"/>
    <n v="2"/>
    <m/>
    <n v="2"/>
    <n v="2"/>
    <n v="0"/>
    <m/>
    <x v="4"/>
  </r>
  <r>
    <n v="21"/>
    <m/>
    <s v="DGR"/>
    <x v="39"/>
    <s v="Praxis Elektrotechnik"/>
    <s v="FP"/>
    <x v="59"/>
    <s v="EW"/>
    <n v="6"/>
    <m/>
    <n v="6"/>
    <n v="6"/>
    <n v="0"/>
    <m/>
    <x v="4"/>
  </r>
  <r>
    <n v="22"/>
    <m/>
    <s v="DGR"/>
    <x v="39"/>
    <s v="Praxis Elektrotechnik"/>
    <s v="FP"/>
    <x v="59"/>
    <s v="EW"/>
    <n v="2"/>
    <m/>
    <n v="2"/>
    <n v="2"/>
    <n v="0"/>
    <m/>
    <x v="4"/>
  </r>
  <r>
    <n v="23"/>
    <m/>
    <s v="DGR"/>
    <x v="39"/>
    <s v="Theorie Elektrotechnik"/>
    <s v="THE"/>
    <x v="30"/>
    <s v="J08"/>
    <n v="2"/>
    <m/>
    <n v="2"/>
    <n v="2"/>
    <n v="0"/>
    <m/>
    <x v="4"/>
  </r>
  <r>
    <n v="24"/>
    <m/>
    <s v="DGR"/>
    <x v="39"/>
    <s v="Praxis Metalltechnik"/>
    <s v="FP"/>
    <x v="60"/>
    <s v="MW"/>
    <n v="2"/>
    <m/>
    <n v="2"/>
    <n v="2"/>
    <n v="0"/>
    <m/>
    <x v="4"/>
  </r>
  <r>
    <n v="25"/>
    <m/>
    <s v="DGR"/>
    <x v="39"/>
    <s v="Praxis Metalltechnik"/>
    <s v="FP"/>
    <x v="60"/>
    <s v="MW"/>
    <n v="7"/>
    <m/>
    <n v="7"/>
    <n v="7"/>
    <n v="0"/>
    <m/>
    <x v="4"/>
  </r>
  <r>
    <n v="26"/>
    <m/>
    <s v="DGR"/>
    <x v="39"/>
    <s v="Politik"/>
    <s v="PKG"/>
    <x v="42"/>
    <s v="J11"/>
    <n v="2"/>
    <m/>
    <n v="2"/>
    <n v="2"/>
    <n v="0"/>
    <m/>
    <x v="4"/>
  </r>
  <r>
    <n v="27"/>
    <m/>
    <s v="DGR"/>
    <x v="39"/>
    <s v="Mathematik"/>
    <s v="M"/>
    <x v="61"/>
    <s v="J08"/>
    <n v="2"/>
    <m/>
    <n v="2"/>
    <n v="2"/>
    <n v="0"/>
    <m/>
    <x v="4"/>
  </r>
  <r>
    <n v="28"/>
    <m/>
    <s v="DGR"/>
    <x v="39"/>
    <s v="Englisch"/>
    <s v="E"/>
    <x v="18"/>
    <s v="J08"/>
    <n v="3"/>
    <m/>
    <n v="3"/>
    <n v="3"/>
    <n v="0"/>
    <m/>
    <x v="4"/>
  </r>
  <r>
    <n v="29"/>
    <m/>
    <s v="DGR"/>
    <x v="39"/>
    <s v="Sport"/>
    <s v="SPG"/>
    <x v="57"/>
    <m/>
    <n v="2"/>
    <m/>
    <n v="2"/>
    <n v="2"/>
    <n v="0"/>
    <m/>
    <x v="4"/>
  </r>
  <r>
    <n v="32"/>
    <m/>
    <s v="DGR"/>
    <x v="40"/>
    <s v="Politik"/>
    <s v="PKG"/>
    <x v="58"/>
    <s v="J11"/>
    <n v="2"/>
    <m/>
    <n v="2"/>
    <n v="2"/>
    <n v="0"/>
    <m/>
    <x v="4"/>
  </r>
  <r>
    <n v="33"/>
    <m/>
    <s v="DGR"/>
    <x v="40"/>
    <s v="Mathematik"/>
    <s v="M"/>
    <x v="61"/>
    <s v="J16"/>
    <n v="2"/>
    <m/>
    <n v="2"/>
    <n v="2"/>
    <n v="0"/>
    <m/>
    <x v="4"/>
  </r>
  <r>
    <n v="35"/>
    <m/>
    <s v="DGR"/>
    <x v="40"/>
    <s v="Wirtschaftslehre"/>
    <s v="WBL"/>
    <x v="42"/>
    <s v="J11"/>
    <n v="2"/>
    <m/>
    <n v="2"/>
    <n v="2"/>
    <n v="0"/>
    <m/>
    <x v="4"/>
  </r>
  <r>
    <n v="36"/>
    <m/>
    <s v="DGR"/>
    <x v="40"/>
    <s v="Naturwissenschaft"/>
    <s v="NW"/>
    <x v="61"/>
    <s v="J11"/>
    <n v="2"/>
    <m/>
    <n v="2"/>
    <n v="2"/>
    <n v="0"/>
    <m/>
    <x v="4"/>
  </r>
  <r>
    <n v="37"/>
    <m/>
    <s v="DGR"/>
    <x v="40"/>
    <s v="Mathematik"/>
    <s v="M"/>
    <x v="61"/>
    <s v="J11"/>
    <n v="2"/>
    <m/>
    <n v="2"/>
    <n v="2"/>
    <n v="0"/>
    <m/>
    <x v="4"/>
  </r>
  <r>
    <n v="38"/>
    <m/>
    <s v="DGR"/>
    <x v="40"/>
    <s v="Englisch"/>
    <s v="E"/>
    <x v="18"/>
    <s v="J11"/>
    <n v="2"/>
    <m/>
    <n v="2"/>
    <n v="2"/>
    <n v="0"/>
    <m/>
    <x v="4"/>
  </r>
  <r>
    <n v="39"/>
    <m/>
    <s v="DGR"/>
    <x v="40"/>
    <s v="Praxis Textiltechnik"/>
    <s v="FP"/>
    <x v="62"/>
    <s v="TW"/>
    <n v="14"/>
    <m/>
    <n v="14"/>
    <n v="14"/>
    <n v="0"/>
    <m/>
    <x v="4"/>
  </r>
  <r>
    <n v="40"/>
    <m/>
    <s v="DGR"/>
    <x v="40"/>
    <s v="Textiltechnik"/>
    <s v="TE"/>
    <x v="63"/>
    <s v="J11"/>
    <n v="1"/>
    <m/>
    <n v="1"/>
    <n v="1"/>
    <n v="0"/>
    <m/>
    <x v="4"/>
  </r>
  <r>
    <n v="41"/>
    <m/>
    <s v="DGR"/>
    <x v="40"/>
    <s v="Sport"/>
    <s v="SPG"/>
    <x v="57"/>
    <m/>
    <n v="2"/>
    <m/>
    <n v="2"/>
    <n v="2"/>
    <n v="0"/>
    <m/>
    <x v="4"/>
  </r>
  <r>
    <n v="45"/>
    <m/>
    <s v="DGR"/>
    <x v="41"/>
    <s v="Mathematik"/>
    <s v="M"/>
    <x v="0"/>
    <s v="J08"/>
    <n v="2"/>
    <m/>
    <n v="2"/>
    <n v="2"/>
    <n v="0"/>
    <m/>
    <x v="4"/>
  </r>
  <r>
    <n v="46"/>
    <m/>
    <s v="DGR"/>
    <x v="41"/>
    <s v="Naturwissenschaft"/>
    <s v="NW"/>
    <x v="58"/>
    <s v="J08"/>
    <n v="2"/>
    <m/>
    <n v="2"/>
    <n v="2"/>
    <n v="0"/>
    <m/>
    <x v="4"/>
  </r>
  <r>
    <n v="47"/>
    <m/>
    <s v="DGR"/>
    <x v="41"/>
    <s v="Bautechnik"/>
    <s v="TE"/>
    <x v="14"/>
    <s v="J08"/>
    <n v="1"/>
    <m/>
    <n v="1"/>
    <n v="1"/>
    <n v="0"/>
    <m/>
    <x v="4"/>
  </r>
  <r>
    <n v="48"/>
    <m/>
    <s v="DGR"/>
    <x v="41"/>
    <s v="Bautechnik"/>
    <s v="TZ"/>
    <x v="14"/>
    <s v="J08"/>
    <n v="1"/>
    <m/>
    <n v="1"/>
    <n v="1"/>
    <n v="0"/>
    <m/>
    <x v="4"/>
  </r>
  <r>
    <n v="49"/>
    <m/>
    <s v="DGR"/>
    <x v="41"/>
    <s v="Deutsch"/>
    <s v="DKO"/>
    <x v="63"/>
    <s v="J08"/>
    <n v="2"/>
    <m/>
    <n v="2"/>
    <n v="2"/>
    <n v="0"/>
    <m/>
    <x v="4"/>
  </r>
  <r>
    <n v="50"/>
    <m/>
    <s v="DGR"/>
    <x v="41"/>
    <s v="Politik"/>
    <s v="PKG"/>
    <x v="42"/>
    <s v="J08"/>
    <n v="1"/>
    <m/>
    <n v="1"/>
    <n v="1"/>
    <n v="0"/>
    <m/>
    <x v="4"/>
  </r>
  <r>
    <n v="51"/>
    <m/>
    <s v="DGR"/>
    <x v="41"/>
    <s v="Wirtschaftslehre"/>
    <s v="WBL"/>
    <x v="42"/>
    <s v="J08"/>
    <n v="2"/>
    <m/>
    <n v="2"/>
    <n v="2"/>
    <n v="0"/>
    <m/>
    <x v="4"/>
  </r>
  <r>
    <n v="52"/>
    <m/>
    <s v="DGR"/>
    <x v="41"/>
    <s v="Praxis Gestaltung"/>
    <s v="FP"/>
    <x v="64"/>
    <s v="GW"/>
    <n v="17"/>
    <m/>
    <n v="17"/>
    <n v="17"/>
    <n v="0"/>
    <m/>
    <x v="4"/>
  </r>
  <r>
    <n v="53"/>
    <m/>
    <s v="DGR"/>
    <x v="41"/>
    <s v="Englisch"/>
    <s v="E"/>
    <x v="18"/>
    <s v="J11"/>
    <n v="2"/>
    <m/>
    <n v="2"/>
    <n v="2"/>
    <n v="0"/>
    <m/>
    <x v="4"/>
  </r>
  <r>
    <n v="54"/>
    <m/>
    <s v="DGR"/>
    <x v="41"/>
    <s v="Sport"/>
    <s v="SPG"/>
    <x v="57"/>
    <m/>
    <n v="2"/>
    <m/>
    <n v="2"/>
    <n v="2"/>
    <n v="0"/>
    <m/>
    <x v="4"/>
  </r>
  <r>
    <n v="55"/>
    <m/>
    <s v="DGR"/>
    <x v="41"/>
    <s v="MPT"/>
    <s v="MPT"/>
    <x v="58"/>
    <s v="GW"/>
    <n v="2"/>
    <m/>
    <n v="2"/>
    <n v="2"/>
    <n v="0"/>
    <m/>
    <x v="4"/>
  </r>
  <r>
    <n v="57"/>
    <m/>
    <s v="DGR"/>
    <x v="42"/>
    <s v="Bautechnik"/>
    <s v="FB"/>
    <x v="0"/>
    <s v="W1"/>
    <n v="3"/>
    <m/>
    <n v="3"/>
    <n v="3"/>
    <n v="0"/>
    <m/>
    <x v="1"/>
  </r>
  <r>
    <n v="58"/>
    <m/>
    <s v="DGR"/>
    <x v="42"/>
    <s v="Bautechnik"/>
    <s v="FB"/>
    <x v="14"/>
    <s v="W1"/>
    <n v="3"/>
    <m/>
    <n v="3"/>
    <n v="3"/>
    <n v="0"/>
    <m/>
    <x v="1"/>
  </r>
  <r>
    <n v="59"/>
    <m/>
    <s v="DGR"/>
    <x v="42"/>
    <s v="Bautechnik"/>
    <s v="FB"/>
    <x v="20"/>
    <s v="W1"/>
    <n v="2"/>
    <m/>
    <n v="2"/>
    <n v="2"/>
    <n v="0"/>
    <m/>
    <x v="1"/>
  </r>
  <r>
    <n v="60"/>
    <m/>
    <s v="DGR"/>
    <x v="42"/>
    <s v="Politik"/>
    <s v="PKG"/>
    <x v="20"/>
    <s v="W1"/>
    <n v="1"/>
    <m/>
    <n v="1"/>
    <n v="1"/>
    <n v="0"/>
    <m/>
    <x v="1"/>
  </r>
  <r>
    <n v="61"/>
    <m/>
    <s v="DGR"/>
    <x v="42"/>
    <s v="Wirtschaftslehre"/>
    <s v="WBL"/>
    <x v="20"/>
    <s v="W1"/>
    <n v="1"/>
    <m/>
    <n v="1"/>
    <n v="1"/>
    <n v="0"/>
    <m/>
    <x v="1"/>
  </r>
  <r>
    <n v="62"/>
    <m/>
    <s v="DGR"/>
    <x v="42"/>
    <s v="Sport"/>
    <s v="SPG"/>
    <x v="57"/>
    <m/>
    <n v="2"/>
    <m/>
    <n v="2"/>
    <n v="2"/>
    <n v="0"/>
    <m/>
    <x v="1"/>
  </r>
  <r>
    <n v="63"/>
    <m/>
    <s v="DGR"/>
    <x v="42"/>
    <s v="Farbtechnik"/>
    <s v="FB"/>
    <x v="20"/>
    <s v="W1"/>
    <n v="2"/>
    <m/>
    <n v="2"/>
    <n v="2"/>
    <n v="0"/>
    <m/>
    <x v="1"/>
  </r>
  <r>
    <n v="66"/>
    <m/>
    <s v="DGR"/>
    <x v="43"/>
    <s v="Praxis Elektrotechnik"/>
    <s v="FP"/>
    <x v="59"/>
    <s v="EW"/>
    <n v="10"/>
    <m/>
    <n v="10"/>
    <n v="10"/>
    <n v="0"/>
    <m/>
    <x v="5"/>
  </r>
  <r>
    <n v="67"/>
    <m/>
    <s v="DGR"/>
    <x v="43"/>
    <s v="Theorie Elektrotechnik"/>
    <s v="THE"/>
    <x v="30"/>
    <s v="J15"/>
    <n v="3"/>
    <m/>
    <n v="3"/>
    <n v="3"/>
    <n v="0"/>
    <m/>
    <x v="5"/>
  </r>
  <r>
    <n v="68"/>
    <m/>
    <s v="DGR"/>
    <x v="43"/>
    <s v="Praxis Metalltechnik"/>
    <s v="FP"/>
    <x v="60"/>
    <s v="MW"/>
    <n v="5"/>
    <m/>
    <n v="5"/>
    <n v="5"/>
    <n v="0"/>
    <m/>
    <x v="5"/>
  </r>
  <r>
    <n v="69"/>
    <m/>
    <s v="DGR"/>
    <x v="43"/>
    <s v="Praxis Metalltechnik"/>
    <s v="FP"/>
    <x v="60"/>
    <s v="MW"/>
    <n v="3"/>
    <m/>
    <n v="3"/>
    <n v="3"/>
    <n v="0"/>
    <m/>
    <x v="5"/>
  </r>
  <r>
    <n v="70"/>
    <m/>
    <s v="DGR"/>
    <x v="43"/>
    <s v="Mathematik"/>
    <s v="M"/>
    <x v="61"/>
    <s v="J11"/>
    <n v="2"/>
    <m/>
    <n v="2"/>
    <n v="2"/>
    <n v="0"/>
    <m/>
    <x v="5"/>
  </r>
  <r>
    <n v="71"/>
    <m/>
    <s v="DGR"/>
    <x v="43"/>
    <s v="Naturwissenschaft"/>
    <s v="NW"/>
    <x v="61"/>
    <s v="J15"/>
    <n v="1"/>
    <m/>
    <n v="1"/>
    <n v="1"/>
    <n v="0"/>
    <m/>
    <x v="5"/>
  </r>
  <r>
    <n v="72"/>
    <m/>
    <s v="DGR"/>
    <x v="43"/>
    <s v="Politik"/>
    <s v="PKG"/>
    <x v="61"/>
    <s v="J11"/>
    <n v="1"/>
    <m/>
    <n v="1"/>
    <n v="1"/>
    <n v="0"/>
    <m/>
    <x v="5"/>
  </r>
  <r>
    <n v="73"/>
    <m/>
    <s v="DGR"/>
    <x v="43"/>
    <s v="Deutsch"/>
    <s v="DKO"/>
    <x v="58"/>
    <s v="J11"/>
    <n v="1"/>
    <m/>
    <n v="1"/>
    <n v="1"/>
    <n v="0"/>
    <m/>
    <x v="5"/>
  </r>
  <r>
    <n v="74"/>
    <m/>
    <s v="DGR"/>
    <x v="43"/>
    <s v="Wirtschaftslehre"/>
    <s v="WBL"/>
    <x v="58"/>
    <s v="J11"/>
    <n v="1"/>
    <m/>
    <n v="1"/>
    <n v="1"/>
    <n v="0"/>
    <m/>
    <x v="5"/>
  </r>
  <r>
    <n v="75"/>
    <m/>
    <s v="DGR"/>
    <x v="43"/>
    <s v="Sport"/>
    <s v="SPG"/>
    <x v="57"/>
    <m/>
    <n v="2"/>
    <m/>
    <n v="2"/>
    <n v="2"/>
    <n v="0"/>
    <m/>
    <x v="5"/>
  </r>
  <r>
    <n v="79"/>
    <m/>
    <s v="DGR"/>
    <x v="44"/>
    <s v="Naturwissenschaft"/>
    <s v="NW"/>
    <x v="58"/>
    <s v="J08"/>
    <n v="2"/>
    <m/>
    <n v="2"/>
    <n v="2"/>
    <n v="0"/>
    <m/>
    <x v="5"/>
  </r>
  <r>
    <n v="80"/>
    <m/>
    <s v="DGR"/>
    <x v="44"/>
    <s v="Praxis Metalltechnik"/>
    <s v="FP"/>
    <x v="60"/>
    <s v="MW"/>
    <n v="5"/>
    <m/>
    <n v="5"/>
    <n v="5"/>
    <n v="0"/>
    <m/>
    <x v="5"/>
  </r>
  <r>
    <n v="81"/>
    <m/>
    <s v="DGR"/>
    <x v="44"/>
    <s v="Politik"/>
    <s v="PKG"/>
    <x v="25"/>
    <s v="J08"/>
    <n v="1"/>
    <m/>
    <n v="1"/>
    <n v="1"/>
    <n v="0"/>
    <m/>
    <x v="5"/>
  </r>
  <r>
    <n v="82"/>
    <m/>
    <s v="DGR"/>
    <x v="44"/>
    <s v="Wirtschaftslehre"/>
    <s v="WBL"/>
    <x v="25"/>
    <s v="J08"/>
    <n v="2"/>
    <m/>
    <n v="2"/>
    <n v="2"/>
    <n v="0"/>
    <m/>
    <x v="5"/>
  </r>
  <r>
    <n v="83"/>
    <m/>
    <s v="DGR"/>
    <x v="44"/>
    <s v="Theorie Gestaltung"/>
    <s v="TE"/>
    <x v="6"/>
    <s v="J13"/>
    <n v="1"/>
    <m/>
    <n v="1"/>
    <n v="1"/>
    <n v="0"/>
    <m/>
    <x v="5"/>
  </r>
  <r>
    <n v="84"/>
    <m/>
    <s v="DGR"/>
    <x v="44"/>
    <s v="Praxis Gestaltung"/>
    <s v="FP"/>
    <x v="64"/>
    <s v="GW"/>
    <n v="10"/>
    <m/>
    <n v="10"/>
    <n v="10"/>
    <n v="0"/>
    <m/>
    <x v="5"/>
  </r>
  <r>
    <n v="85"/>
    <m/>
    <s v="DGR"/>
    <x v="44"/>
    <s v="Mathematik"/>
    <s v="M"/>
    <x v="6"/>
    <s v="J13"/>
    <n v="1"/>
    <m/>
    <n v="1"/>
    <n v="1"/>
    <n v="0"/>
    <m/>
    <x v="5"/>
  </r>
  <r>
    <n v="86"/>
    <m/>
    <s v="DGR"/>
    <x v="44"/>
    <s v="Sport"/>
    <s v="SPG"/>
    <x v="57"/>
    <m/>
    <n v="2"/>
    <m/>
    <n v="2"/>
    <n v="2"/>
    <n v="0"/>
    <m/>
    <x v="5"/>
  </r>
  <r>
    <n v="90"/>
    <m/>
    <s v="DGR"/>
    <x v="45"/>
    <s v="Praxis Elektrotechnik"/>
    <s v="FP"/>
    <x v="59"/>
    <s v="EW"/>
    <n v="2"/>
    <m/>
    <n v="2"/>
    <n v="2"/>
    <n v="0"/>
    <m/>
    <x v="5"/>
  </r>
  <r>
    <n v="91"/>
    <m/>
    <s v="DGR"/>
    <x v="45"/>
    <s v="Theorie Textiltechnik"/>
    <s v="THE"/>
    <x v="63"/>
    <s v="J08"/>
    <n v="2"/>
    <m/>
    <n v="2"/>
    <n v="2"/>
    <n v="0"/>
    <m/>
    <x v="5"/>
  </r>
  <r>
    <n v="92"/>
    <m/>
    <s v="DGR"/>
    <x v="45"/>
    <s v="Deutsch"/>
    <s v="DKO"/>
    <x v="58"/>
    <s v="J11"/>
    <n v="2"/>
    <m/>
    <n v="2"/>
    <n v="2"/>
    <n v="0"/>
    <m/>
    <x v="5"/>
  </r>
  <r>
    <n v="93"/>
    <m/>
    <s v="DGR"/>
    <x v="45"/>
    <s v="Wirtschaftslehre"/>
    <s v="WBL"/>
    <x v="58"/>
    <s v="J11"/>
    <n v="1"/>
    <m/>
    <n v="1"/>
    <n v="1"/>
    <n v="0"/>
    <m/>
    <x v="5"/>
  </r>
  <r>
    <n v="95"/>
    <m/>
    <s v="DGR"/>
    <x v="45"/>
    <s v="Mathematik"/>
    <s v="M"/>
    <x v="61"/>
    <s v="J11"/>
    <n v="2"/>
    <m/>
    <n v="2"/>
    <n v="2"/>
    <n v="0"/>
    <m/>
    <x v="5"/>
  </r>
  <r>
    <n v="96"/>
    <m/>
    <s v="DGR"/>
    <x v="45"/>
    <s v="Politik"/>
    <s v="PKG"/>
    <x v="61"/>
    <s v="J11"/>
    <n v="2"/>
    <m/>
    <n v="2"/>
    <n v="2"/>
    <n v="0"/>
    <m/>
    <x v="5"/>
  </r>
  <r>
    <n v="97"/>
    <m/>
    <s v="DGR"/>
    <x v="45"/>
    <s v="Naturwissenschaft"/>
    <s v="NW"/>
    <x v="61"/>
    <s v="J11"/>
    <n v="2"/>
    <m/>
    <n v="2"/>
    <n v="2"/>
    <n v="0"/>
    <m/>
    <x v="5"/>
  </r>
  <r>
    <n v="98"/>
    <m/>
    <s v="DGR"/>
    <x v="45"/>
    <s v="Praxis Textiltechni"/>
    <s v="FP"/>
    <x v="62"/>
    <s v="TW"/>
    <n v="12"/>
    <m/>
    <n v="12"/>
    <n v="12"/>
    <n v="0"/>
    <m/>
    <x v="5"/>
  </r>
  <r>
    <n v="99"/>
    <m/>
    <s v="DGR"/>
    <x v="45"/>
    <s v="Sport"/>
    <s v="SPG"/>
    <x v="57"/>
    <m/>
    <n v="2"/>
    <m/>
    <n v="2"/>
    <n v="2"/>
    <n v="0"/>
    <m/>
    <x v="5"/>
  </r>
  <r>
    <n v="102"/>
    <m/>
    <s v="DGR"/>
    <x v="46"/>
    <s v="Politik"/>
    <s v="PKG"/>
    <x v="4"/>
    <s v="J15"/>
    <n v="1"/>
    <m/>
    <n v="1"/>
    <n v="1"/>
    <n v="0"/>
    <m/>
    <x v="3"/>
  </r>
  <r>
    <n v="103"/>
    <m/>
    <s v="DGR"/>
    <x v="46"/>
    <s v="Metalltechnik"/>
    <s v="FB"/>
    <x v="4"/>
    <s v="J15"/>
    <n v="4"/>
    <m/>
    <n v="4"/>
    <n v="4"/>
    <n v="0"/>
    <m/>
    <x v="3"/>
  </r>
  <r>
    <n v="104"/>
    <m/>
    <s v="DGR"/>
    <x v="46"/>
    <s v="Metalltechnik"/>
    <s v="FB"/>
    <x v="23"/>
    <s v="J15"/>
    <n v="5"/>
    <m/>
    <n v="5"/>
    <n v="5"/>
    <n v="0"/>
    <m/>
    <x v="3"/>
  </r>
  <r>
    <n v="105"/>
    <m/>
    <s v="DGR"/>
    <x v="46"/>
    <s v="Wirtschaftslehre"/>
    <s v="WBL"/>
    <x v="58"/>
    <s v="J08"/>
    <n v="1"/>
    <m/>
    <n v="1"/>
    <n v="1"/>
    <n v="0"/>
    <m/>
    <x v="3"/>
  </r>
  <r>
    <n v="106"/>
    <m/>
    <s v="DGR"/>
    <x v="46"/>
    <s v="Deutsch"/>
    <s v="DKO"/>
    <x v="58"/>
    <s v="J08"/>
    <n v="1"/>
    <m/>
    <n v="1"/>
    <n v="1"/>
    <n v="0"/>
    <m/>
    <x v="3"/>
  </r>
  <r>
    <n v="107"/>
    <m/>
    <s v="DGR"/>
    <x v="46"/>
    <s v="Sport"/>
    <s v="SPG"/>
    <x v="57"/>
    <m/>
    <n v="2"/>
    <m/>
    <n v="2"/>
    <n v="2"/>
    <n v="0"/>
    <m/>
    <x v="3"/>
  </r>
  <r>
    <n v="110"/>
    <m/>
    <s v="DGR"/>
    <x v="47"/>
    <s v="Metalltechnik"/>
    <s v="FB"/>
    <x v="4"/>
    <s v="J15"/>
    <n v="5"/>
    <m/>
    <n v="5"/>
    <n v="5"/>
    <n v="0"/>
    <m/>
    <x v="1"/>
  </r>
  <r>
    <n v="111"/>
    <m/>
    <s v="DGR"/>
    <x v="47"/>
    <s v="Metalltechnik"/>
    <s v="FB"/>
    <x v="23"/>
    <s v="J15"/>
    <n v="5"/>
    <m/>
    <n v="5"/>
    <n v="5"/>
    <n v="0"/>
    <m/>
    <x v="1"/>
  </r>
  <r>
    <n v="112"/>
    <m/>
    <s v="DGR"/>
    <x v="47"/>
    <s v="Sport"/>
    <s v="SPG"/>
    <x v="57"/>
    <m/>
    <n v="2"/>
    <m/>
    <n v="2"/>
    <n v="2"/>
    <n v="0"/>
    <m/>
    <x v="1"/>
  </r>
  <r>
    <n v="5"/>
    <m/>
    <s v="KOH"/>
    <x v="48"/>
    <s v="Deutsch"/>
    <s v="DKO"/>
    <x v="65"/>
    <s v="AE5"/>
    <n v="2"/>
    <m/>
    <n v="2"/>
    <n v="2"/>
    <n v="0"/>
    <m/>
    <x v="6"/>
  </r>
  <r>
    <n v="6"/>
    <m/>
    <s v="KOH"/>
    <x v="48"/>
    <s v="Deutsch"/>
    <s v="MPT"/>
    <x v="44"/>
    <s v="AE5"/>
    <n v="0"/>
    <m/>
    <n v="0"/>
    <n v="0"/>
    <n v="0"/>
    <m/>
    <x v="6"/>
  </r>
  <r>
    <n v="7"/>
    <m/>
    <s v="KOH"/>
    <x v="48"/>
    <s v="Mathematik"/>
    <s v="M"/>
    <x v="65"/>
    <s v="AE5"/>
    <n v="2"/>
    <m/>
    <n v="2"/>
    <n v="2"/>
    <n v="0"/>
    <m/>
    <x v="6"/>
  </r>
  <r>
    <n v="8"/>
    <m/>
    <s v="KOH"/>
    <x v="48"/>
    <s v="Politik"/>
    <s v="PKG"/>
    <x v="66"/>
    <s v="C10"/>
    <n v="1"/>
    <m/>
    <n v="1"/>
    <n v="1"/>
    <n v="0"/>
    <m/>
    <x v="6"/>
  </r>
  <r>
    <n v="9"/>
    <m/>
    <s v="KOH"/>
    <x v="48"/>
    <s v="WBL"/>
    <s v="WBL"/>
    <x v="66"/>
    <s v="C10"/>
    <n v="1"/>
    <m/>
    <n v="1"/>
    <n v="1"/>
    <n v="0"/>
    <m/>
    <x v="6"/>
  </r>
  <r>
    <n v="10"/>
    <m/>
    <s v="KOH"/>
    <x v="48"/>
    <s v="Sport"/>
    <s v="SPG"/>
    <x v="4"/>
    <s v="FE2"/>
    <n v="1"/>
    <m/>
    <n v="1"/>
    <n v="1"/>
    <n v="0"/>
    <m/>
    <x v="6"/>
  </r>
  <r>
    <n v="11"/>
    <m/>
    <s v="KOH"/>
    <x v="48"/>
    <s v="Naturwissenschaft"/>
    <s v="NW"/>
    <x v="67"/>
    <s v="D12"/>
    <n v="1"/>
    <m/>
    <n v="1"/>
    <n v="1"/>
    <n v="0"/>
    <m/>
    <x v="6"/>
  </r>
  <r>
    <n v="12"/>
    <m/>
    <s v="KOH"/>
    <x v="48"/>
    <s v="Englisch"/>
    <s v="E"/>
    <x v="12"/>
    <s v="D12"/>
    <n v="1"/>
    <m/>
    <n v="1"/>
    <n v="1"/>
    <n v="0"/>
    <m/>
    <x v="6"/>
  </r>
  <r>
    <n v="13"/>
    <m/>
    <s v="KOH"/>
    <x v="48"/>
    <s v="Religion"/>
    <s v="REL"/>
    <x v="68"/>
    <s v="D12"/>
    <n v="1"/>
    <m/>
    <n v="1"/>
    <n v="1"/>
    <n v="0"/>
    <m/>
    <x v="6"/>
  </r>
  <r>
    <n v="14"/>
    <m/>
    <s v="KOH"/>
    <x v="48"/>
    <s v="Praxis Elektrotechnik"/>
    <s v="FP-EL"/>
    <x v="69"/>
    <s v="D20"/>
    <n v="2"/>
    <n v="2"/>
    <n v="2"/>
    <n v="1"/>
    <n v="0"/>
    <n v="2"/>
    <x v="6"/>
  </r>
  <r>
    <n v="15"/>
    <m/>
    <s v="KOH"/>
    <x v="48"/>
    <s v="Praxis Metalltechnik"/>
    <s v="MPT"/>
    <x v="27"/>
    <s v="EK1"/>
    <n v="2"/>
    <n v="2"/>
    <n v="2"/>
    <n v="1"/>
    <n v="0"/>
    <n v="2"/>
    <x v="6"/>
  </r>
  <r>
    <n v="17"/>
    <m/>
    <s v="KOH"/>
    <x v="49"/>
    <s v="Deutsch"/>
    <s v="DKO"/>
    <x v="65"/>
    <s v="DK4"/>
    <n v="2"/>
    <n v="2"/>
    <n v="2"/>
    <n v="1"/>
    <n v="0"/>
    <n v="2"/>
    <x v="6"/>
  </r>
  <r>
    <n v="18"/>
    <m/>
    <s v="KOH"/>
    <x v="49"/>
    <s v="Deutsch"/>
    <s v="MPT"/>
    <x v="44"/>
    <s v="D13"/>
    <n v="2"/>
    <n v="2"/>
    <n v="2"/>
    <n v="1"/>
    <n v="0"/>
    <n v="2"/>
    <x v="6"/>
  </r>
  <r>
    <n v="19"/>
    <m/>
    <s v="KOH"/>
    <x v="49"/>
    <s v="Mathematik"/>
    <s v="M"/>
    <x v="61"/>
    <s v="D13"/>
    <n v="2"/>
    <m/>
    <n v="2"/>
    <n v="2"/>
    <n v="0"/>
    <m/>
    <x v="6"/>
  </r>
  <r>
    <n v="20"/>
    <m/>
    <s v="KOH"/>
    <x v="49"/>
    <s v="Politik"/>
    <s v="PKG"/>
    <x v="66"/>
    <s v="DK5"/>
    <n v="1"/>
    <m/>
    <n v="1"/>
    <n v="1"/>
    <n v="0"/>
    <m/>
    <x v="6"/>
  </r>
  <r>
    <n v="21"/>
    <m/>
    <s v="KOH"/>
    <x v="49"/>
    <s v="WBL"/>
    <s v="WBL"/>
    <x v="66"/>
    <s v="C10"/>
    <n v="1"/>
    <m/>
    <n v="1"/>
    <n v="1"/>
    <n v="0"/>
    <m/>
    <x v="6"/>
  </r>
  <r>
    <n v="22"/>
    <m/>
    <s v="KOH"/>
    <x v="49"/>
    <s v="Sport"/>
    <s v="SPG"/>
    <x v="4"/>
    <s v="FE2"/>
    <n v="1"/>
    <m/>
    <n v="1"/>
    <n v="1"/>
    <n v="0"/>
    <m/>
    <x v="6"/>
  </r>
  <r>
    <n v="23"/>
    <m/>
    <s v="KOH"/>
    <x v="49"/>
    <s v="Naturwissenschaft"/>
    <s v="NW"/>
    <x v="67"/>
    <s v="DK5"/>
    <n v="1"/>
    <m/>
    <n v="1"/>
    <n v="1"/>
    <n v="0"/>
    <m/>
    <x v="6"/>
  </r>
  <r>
    <n v="24"/>
    <m/>
    <s v="KOH"/>
    <x v="49"/>
    <s v="Englisch"/>
    <s v="E"/>
    <x v="44"/>
    <s v="D12"/>
    <n v="1"/>
    <m/>
    <n v="1"/>
    <n v="1"/>
    <n v="0"/>
    <m/>
    <x v="6"/>
  </r>
  <r>
    <n v="25"/>
    <m/>
    <s v="KOH"/>
    <x v="49"/>
    <s v="Religion"/>
    <s v="REL"/>
    <x v="68"/>
    <s v="D12"/>
    <n v="1"/>
    <m/>
    <n v="1"/>
    <n v="1"/>
    <n v="0"/>
    <m/>
    <x v="6"/>
  </r>
  <r>
    <n v="26"/>
    <m/>
    <s v="KOH"/>
    <x v="49"/>
    <s v="Praxis Elektrotechnik"/>
    <s v="FP-EL"/>
    <x v="69"/>
    <s v="D20"/>
    <n v="2"/>
    <n v="2"/>
    <n v="2"/>
    <n v="1"/>
    <n v="0"/>
    <n v="2"/>
    <x v="6"/>
  </r>
  <r>
    <n v="27"/>
    <m/>
    <s v="KOH"/>
    <x v="49"/>
    <s v="Praxis Metalltechnik"/>
    <s v="MPT"/>
    <x v="27"/>
    <s v="EK1"/>
    <n v="2"/>
    <n v="2"/>
    <n v="2"/>
    <n v="1"/>
    <n v="0"/>
    <n v="2"/>
    <x v="6"/>
  </r>
  <r>
    <n v="29"/>
    <m/>
    <s v="KOH"/>
    <x v="50"/>
    <s v="Deutsch"/>
    <s v="DKO"/>
    <x v="65"/>
    <s v="AE5"/>
    <n v="2"/>
    <n v="2"/>
    <n v="2"/>
    <n v="1"/>
    <n v="0"/>
    <n v="2"/>
    <x v="6"/>
  </r>
  <r>
    <n v="30"/>
    <m/>
    <s v="KOH"/>
    <x v="50"/>
    <s v="Deutsch"/>
    <s v="MPT"/>
    <x v="68"/>
    <s v="AE5"/>
    <n v="2"/>
    <n v="2"/>
    <n v="2"/>
    <n v="1"/>
    <n v="0"/>
    <n v="2"/>
    <x v="6"/>
  </r>
  <r>
    <n v="31"/>
    <m/>
    <s v="KOH"/>
    <x v="50"/>
    <s v="Mathematik"/>
    <s v="M"/>
    <x v="61"/>
    <s v="AE5"/>
    <n v="2"/>
    <m/>
    <n v="2"/>
    <n v="2"/>
    <n v="0"/>
    <m/>
    <x v="6"/>
  </r>
  <r>
    <n v="32"/>
    <m/>
    <s v="KOH"/>
    <x v="50"/>
    <s v="Politik"/>
    <s v="PKG"/>
    <x v="66"/>
    <s v="DK4"/>
    <n v="1"/>
    <m/>
    <n v="1"/>
    <n v="1"/>
    <n v="0"/>
    <m/>
    <x v="6"/>
  </r>
  <r>
    <n v="33"/>
    <m/>
    <s v="KOH"/>
    <x v="50"/>
    <s v="WBL"/>
    <s v="WBL"/>
    <x v="66"/>
    <s v="DK4"/>
    <n v="1"/>
    <m/>
    <n v="1"/>
    <n v="1"/>
    <n v="0"/>
    <m/>
    <x v="6"/>
  </r>
  <r>
    <n v="34"/>
    <m/>
    <s v="KOH"/>
    <x v="50"/>
    <s v="Sport"/>
    <s v="SPG"/>
    <x v="4"/>
    <s v="FE2"/>
    <n v="1"/>
    <m/>
    <n v="1"/>
    <n v="1"/>
    <n v="0"/>
    <m/>
    <x v="6"/>
  </r>
  <r>
    <n v="35"/>
    <m/>
    <s v="KOH"/>
    <x v="50"/>
    <s v="Naturwissenschaft"/>
    <s v="NW"/>
    <x v="67"/>
    <s v="D12"/>
    <n v="1"/>
    <m/>
    <n v="1"/>
    <n v="1"/>
    <n v="0"/>
    <m/>
    <x v="6"/>
  </r>
  <r>
    <n v="36"/>
    <m/>
    <s v="KOH"/>
    <x v="50"/>
    <s v="Religion"/>
    <s v="REL"/>
    <x v="68"/>
    <s v="D12"/>
    <n v="1"/>
    <m/>
    <n v="1"/>
    <n v="1"/>
    <n v="0"/>
    <m/>
    <x v="6"/>
  </r>
  <r>
    <n v="37"/>
    <m/>
    <s v="KOH"/>
    <x v="50"/>
    <s v="Englisch"/>
    <s v="E"/>
    <x v="12"/>
    <s v="D12"/>
    <n v="1"/>
    <m/>
    <n v="1"/>
    <n v="1"/>
    <n v="0"/>
    <m/>
    <x v="6"/>
  </r>
  <r>
    <n v="38"/>
    <m/>
    <s v="KOH"/>
    <x v="50"/>
    <s v="Praxis Elektrotechnik"/>
    <s v="FP-EL"/>
    <x v="69"/>
    <s v="D20"/>
    <n v="2"/>
    <n v="2"/>
    <n v="2"/>
    <n v="1"/>
    <n v="0"/>
    <n v="2"/>
    <x v="6"/>
  </r>
  <r>
    <n v="39"/>
    <m/>
    <s v="KOH"/>
    <x v="50"/>
    <s v="Praxis Metalltechnik"/>
    <s v="MPT"/>
    <x v="27"/>
    <s v="EK1"/>
    <n v="2"/>
    <n v="2"/>
    <n v="2"/>
    <n v="1"/>
    <n v="0"/>
    <n v="2"/>
    <x v="6"/>
  </r>
  <r>
    <n v="41"/>
    <m/>
    <s v="KOH"/>
    <x v="51"/>
    <s v="Deutsch"/>
    <s v="DKO"/>
    <x v="65"/>
    <s v="DK5"/>
    <n v="3"/>
    <m/>
    <n v="3"/>
    <n v="3"/>
    <n v="0"/>
    <m/>
    <x v="7"/>
  </r>
  <r>
    <n v="42"/>
    <m/>
    <s v="KOH"/>
    <x v="51"/>
    <s v="Mathematik"/>
    <s v="M"/>
    <x v="70"/>
    <s v="DK5"/>
    <n v="2"/>
    <m/>
    <n v="2"/>
    <n v="2"/>
    <n v="0"/>
    <m/>
    <x v="7"/>
  </r>
  <r>
    <n v="43"/>
    <m/>
    <s v="KOH"/>
    <x v="51"/>
    <s v="Politik"/>
    <s v="PKG"/>
    <x v="70"/>
    <s v="DK5"/>
    <n v="1"/>
    <m/>
    <n v="1"/>
    <n v="1"/>
    <n v="0"/>
    <m/>
    <x v="7"/>
  </r>
  <r>
    <n v="44"/>
    <m/>
    <s v="KOH"/>
    <x v="51"/>
    <s v="WBL"/>
    <s v="WBL"/>
    <x v="70"/>
    <s v="DK5"/>
    <n v="1"/>
    <m/>
    <n v="1"/>
    <n v="1"/>
    <n v="0"/>
    <m/>
    <x v="7"/>
  </r>
  <r>
    <n v="45"/>
    <m/>
    <s v="KOH"/>
    <x v="51"/>
    <s v="Sport"/>
    <s v="SPG"/>
    <x v="70"/>
    <s v="DK5"/>
    <n v="1"/>
    <m/>
    <n v="1"/>
    <n v="1"/>
    <n v="0"/>
    <m/>
    <x v="7"/>
  </r>
  <r>
    <n v="47"/>
    <m/>
    <s v="KOH"/>
    <x v="51"/>
    <s v="Religion"/>
    <s v="REL"/>
    <x v="68"/>
    <s v="D12"/>
    <n v="1"/>
    <m/>
    <n v="1"/>
    <n v="1"/>
    <n v="0"/>
    <m/>
    <x v="7"/>
  </r>
  <r>
    <n v="49"/>
    <m/>
    <s v="KOH"/>
    <x v="51"/>
    <s v="Berufsorientierung"/>
    <s v="BOR"/>
    <x v="70"/>
    <s v="DK5"/>
    <n v="2"/>
    <m/>
    <n v="2"/>
    <n v="2"/>
    <n v="0"/>
    <m/>
    <x v="7"/>
  </r>
  <r>
    <n v="50"/>
    <m/>
    <s v="KOH"/>
    <x v="51"/>
    <s v="ITK"/>
    <s v="ITK"/>
    <x v="44"/>
    <m/>
    <n v="2"/>
    <m/>
    <n v="2"/>
    <n v="2"/>
    <n v="0"/>
    <m/>
    <x v="7"/>
  </r>
  <r>
    <n v="51"/>
    <m/>
    <s v="KOH"/>
    <x v="51"/>
    <s v="Praxis Hauswirtschaft"/>
    <s v="FP-ERN"/>
    <x v="53"/>
    <s v="DK5"/>
    <n v="2"/>
    <n v="2"/>
    <n v="2"/>
    <n v="1"/>
    <n v="0"/>
    <n v="2"/>
    <x v="7"/>
  </r>
  <r>
    <n v="52"/>
    <m/>
    <s v="KOH"/>
    <x v="51"/>
    <s v="Praxis Hauswirtschaft"/>
    <s v="MPT"/>
    <x v="44"/>
    <s v="DK5"/>
    <n v="2"/>
    <n v="2"/>
    <n v="2"/>
    <n v="1"/>
    <n v="0"/>
    <n v="2"/>
    <x v="7"/>
  </r>
  <r>
    <n v="53"/>
    <m/>
    <s v="KOH"/>
    <x v="51"/>
    <s v="Praxis Holztechnik"/>
    <s v="FP-HO"/>
    <x v="17"/>
    <s v="EE1"/>
    <n v="2"/>
    <n v="2"/>
    <n v="2"/>
    <n v="1"/>
    <n v="0"/>
    <n v="2"/>
    <x v="7"/>
  </r>
  <r>
    <n v="54"/>
    <m/>
    <s v="KOH"/>
    <x v="51"/>
    <s v="Praxis Holztechnik"/>
    <s v="MPT"/>
    <x v="68"/>
    <s v="EE1"/>
    <n v="2"/>
    <n v="2"/>
    <n v="2"/>
    <n v="1"/>
    <n v="0"/>
    <n v="2"/>
    <x v="7"/>
  </r>
  <r>
    <n v="55"/>
    <m/>
    <s v="KOH"/>
    <x v="51"/>
    <s v="Praktikumsbetreuung"/>
    <s v="PB"/>
    <x v="70"/>
    <s v="DK5"/>
    <n v="3"/>
    <m/>
    <n v="0"/>
    <n v="0"/>
    <n v="3"/>
    <m/>
    <x v="7"/>
  </r>
  <r>
    <n v="57"/>
    <m/>
    <s v="KOH"/>
    <x v="52"/>
    <s v="Deutsch"/>
    <s v="DKO"/>
    <x v="65"/>
    <s v="DK5"/>
    <n v="2"/>
    <m/>
    <n v="2"/>
    <n v="2"/>
    <n v="0"/>
    <m/>
    <x v="7"/>
  </r>
  <r>
    <n v="58"/>
    <m/>
    <s v="KOH"/>
    <x v="52"/>
    <s v="Deutsch"/>
    <s v="DKO"/>
    <x v="63"/>
    <s v="DK5"/>
    <n v="2"/>
    <n v="2"/>
    <n v="2"/>
    <n v="1"/>
    <n v="0"/>
    <n v="2"/>
    <x v="7"/>
  </r>
  <r>
    <n v="60"/>
    <m/>
    <s v="KOH"/>
    <x v="52"/>
    <s v="Mathematik"/>
    <s v="M"/>
    <x v="70"/>
    <s v="DK5"/>
    <n v="2"/>
    <m/>
    <n v="2"/>
    <n v="2"/>
    <n v="0"/>
    <m/>
    <x v="7"/>
  </r>
  <r>
    <n v="61"/>
    <m/>
    <s v="KOH"/>
    <x v="52"/>
    <s v="Politik"/>
    <s v="PKG"/>
    <x v="19"/>
    <s v="DK5"/>
    <n v="1"/>
    <m/>
    <n v="1"/>
    <n v="1"/>
    <n v="0"/>
    <m/>
    <x v="7"/>
  </r>
  <r>
    <n v="62"/>
    <m/>
    <s v="KOH"/>
    <x v="52"/>
    <s v="WBL"/>
    <s v="WBL"/>
    <x v="19"/>
    <s v="DK5"/>
    <n v="1"/>
    <m/>
    <n v="1"/>
    <n v="1"/>
    <n v="0"/>
    <m/>
    <x v="7"/>
  </r>
  <r>
    <n v="63"/>
    <m/>
    <s v="KOH"/>
    <x v="52"/>
    <s v="Sport"/>
    <s v="SPG"/>
    <x v="4"/>
    <s v="DK5"/>
    <n v="1"/>
    <m/>
    <n v="1"/>
    <n v="1"/>
    <n v="0"/>
    <m/>
    <x v="7"/>
  </r>
  <r>
    <n v="66"/>
    <m/>
    <s v="KOH"/>
    <x v="52"/>
    <s v="Berufsorientierung"/>
    <s v="BOR"/>
    <x v="63"/>
    <s v="DK5"/>
    <n v="2"/>
    <m/>
    <n v="2"/>
    <n v="2"/>
    <n v="0"/>
    <m/>
    <x v="7"/>
  </r>
  <r>
    <n v="67"/>
    <m/>
    <s v="KOH"/>
    <x v="52"/>
    <s v="ITK"/>
    <s v="ITK"/>
    <x v="44"/>
    <s v="DK5"/>
    <n v="2"/>
    <m/>
    <n v="2"/>
    <n v="2"/>
    <n v="0"/>
    <m/>
    <x v="7"/>
  </r>
  <r>
    <n v="68"/>
    <m/>
    <s v="KOH"/>
    <x v="52"/>
    <s v="Praxis Hauswirtschaft"/>
    <s v="FP-ERN"/>
    <x v="53"/>
    <s v="DK5"/>
    <n v="2"/>
    <n v="2"/>
    <n v="2"/>
    <n v="1"/>
    <n v="0"/>
    <n v="2"/>
    <x v="7"/>
  </r>
  <r>
    <n v="69"/>
    <m/>
    <s v="KOH"/>
    <x v="52"/>
    <s v="Praxis Hauswirtschaft"/>
    <s v="MPT"/>
    <x v="44"/>
    <s v="DK5"/>
    <n v="2"/>
    <n v="2"/>
    <n v="2"/>
    <n v="1"/>
    <n v="0"/>
    <n v="2"/>
    <x v="7"/>
  </r>
  <r>
    <n v="70"/>
    <m/>
    <s v="KOH"/>
    <x v="52"/>
    <s v="Praxis Holztechnik"/>
    <s v="FP-HO"/>
    <x v="17"/>
    <s v="EE1"/>
    <n v="2"/>
    <n v="2"/>
    <n v="2"/>
    <n v="1"/>
    <n v="0"/>
    <n v="2"/>
    <x v="7"/>
  </r>
  <r>
    <n v="71"/>
    <m/>
    <s v="KOH"/>
    <x v="52"/>
    <s v="Praxis Holztechnik"/>
    <s v="MPT"/>
    <x v="68"/>
    <s v="EE1"/>
    <n v="2"/>
    <n v="2"/>
    <n v="2"/>
    <n v="1"/>
    <n v="0"/>
    <n v="2"/>
    <x v="7"/>
  </r>
  <r>
    <n v="72"/>
    <m/>
    <s v="KOH"/>
    <x v="52"/>
    <s v="Praktikumsbetreuung"/>
    <s v="PB"/>
    <x v="63"/>
    <s v="DK5"/>
    <n v="3"/>
    <m/>
    <n v="0"/>
    <n v="0"/>
    <n v="3"/>
    <m/>
    <x v="7"/>
  </r>
  <r>
    <n v="74"/>
    <m/>
    <s v="KOH"/>
    <x v="53"/>
    <s v="Deutsch"/>
    <s v="DKO"/>
    <x v="71"/>
    <s v="CE9"/>
    <n v="0"/>
    <m/>
    <n v="0"/>
    <n v="0"/>
    <n v="0"/>
    <m/>
    <x v="5"/>
  </r>
  <r>
    <n v="75"/>
    <m/>
    <s v="KOH"/>
    <x v="53"/>
    <s v="Mathematik"/>
    <s v="M"/>
    <x v="24"/>
    <s v="CE9"/>
    <n v="0"/>
    <m/>
    <n v="0"/>
    <n v="0"/>
    <n v="0"/>
    <m/>
    <x v="5"/>
  </r>
  <r>
    <n v="76"/>
    <m/>
    <s v="KOH"/>
    <x v="53"/>
    <s v="Mathematik"/>
    <s v="MPT"/>
    <x v="44"/>
    <s v="CE9"/>
    <n v="0"/>
    <m/>
    <n v="0"/>
    <n v="0"/>
    <n v="0"/>
    <m/>
    <x v="5"/>
  </r>
  <r>
    <n v="79"/>
    <m/>
    <s v="KOH"/>
    <x v="53"/>
    <s v="Sport"/>
    <s v="SPG"/>
    <x v="22"/>
    <s v="CE9"/>
    <n v="0"/>
    <m/>
    <n v="0"/>
    <n v="0"/>
    <n v="0"/>
    <m/>
    <x v="5"/>
  </r>
  <r>
    <n v="80"/>
    <m/>
    <s v="KOH"/>
    <x v="53"/>
    <s v="Naturwissenschaft"/>
    <s v="NW"/>
    <x v="71"/>
    <s v="D12"/>
    <n v="0"/>
    <m/>
    <n v="0"/>
    <n v="0"/>
    <n v="0"/>
    <m/>
    <x v="5"/>
  </r>
  <r>
    <n v="81"/>
    <m/>
    <s v="KOH"/>
    <x v="53"/>
    <s v="Religion"/>
    <s v="KRE"/>
    <x v="22"/>
    <s v="CE9"/>
    <n v="0"/>
    <m/>
    <n v="0"/>
    <n v="0"/>
    <n v="0"/>
    <m/>
    <x v="5"/>
  </r>
  <r>
    <n v="82"/>
    <m/>
    <s v="KOH"/>
    <x v="53"/>
    <s v="Englisch"/>
    <s v="E"/>
    <x v="47"/>
    <s v="CE9"/>
    <n v="0"/>
    <m/>
    <n v="0"/>
    <n v="0"/>
    <n v="0"/>
    <m/>
    <x v="5"/>
  </r>
  <r>
    <n v="83"/>
    <m/>
    <s v="KOH"/>
    <x v="53"/>
    <s v="Berufsorientierung"/>
    <s v="BOR"/>
    <x v="44"/>
    <s v="CE9"/>
    <n v="0"/>
    <m/>
    <n v="0"/>
    <n v="0"/>
    <n v="0"/>
    <m/>
    <x v="5"/>
  </r>
  <r>
    <n v="84"/>
    <m/>
    <s v="KOH"/>
    <x v="53"/>
    <s v="Berufsorientierung"/>
    <s v="MPT"/>
    <x v="65"/>
    <s v="CE9"/>
    <n v="0"/>
    <m/>
    <n v="0"/>
    <n v="0"/>
    <n v="0"/>
    <m/>
    <x v="5"/>
  </r>
  <r>
    <n v="85"/>
    <m/>
    <s v="KOH"/>
    <x v="53"/>
    <s v="Lernfeld/TLÜ"/>
    <s v="TEÜ"/>
    <x v="24"/>
    <s v="CE9"/>
    <n v="0"/>
    <m/>
    <n v="0"/>
    <n v="0"/>
    <n v="0"/>
    <m/>
    <x v="5"/>
  </r>
  <r>
    <n v="86"/>
    <m/>
    <s v="KOH"/>
    <x v="53"/>
    <s v="Praxis Metalltechnik"/>
    <s v="FP-M"/>
    <x v="60"/>
    <m/>
    <n v="0"/>
    <m/>
    <n v="0"/>
    <n v="0"/>
    <n v="0"/>
    <m/>
    <x v="5"/>
  </r>
  <r>
    <n v="87"/>
    <m/>
    <s v="KOH"/>
    <x v="53"/>
    <s v="Praxis Metalltechnik"/>
    <s v="MPT"/>
    <x v="22"/>
    <m/>
    <n v="0"/>
    <m/>
    <n v="0"/>
    <n v="0"/>
    <n v="0"/>
    <m/>
    <x v="5"/>
  </r>
  <r>
    <n v="88"/>
    <m/>
    <s v="KOH"/>
    <x v="53"/>
    <s v="Praxis Holztechnik"/>
    <s v="FP-HO"/>
    <x v="17"/>
    <s v="EE1"/>
    <n v="0"/>
    <m/>
    <n v="0"/>
    <n v="0"/>
    <n v="0"/>
    <m/>
    <x v="5"/>
  </r>
  <r>
    <n v="89"/>
    <m/>
    <s v="KOH"/>
    <x v="53"/>
    <s v="Praxis Holztechnik"/>
    <s v="MPT"/>
    <x v="65"/>
    <s v="EE1"/>
    <n v="0"/>
    <m/>
    <n v="0"/>
    <n v="0"/>
    <n v="0"/>
    <m/>
    <x v="5"/>
  </r>
  <r>
    <n v="90"/>
    <m/>
    <s v="KOH"/>
    <x v="53"/>
    <s v="Praktikumsbetreuung"/>
    <s v="PB"/>
    <x v="44"/>
    <m/>
    <n v="0"/>
    <m/>
    <n v="0"/>
    <n v="0"/>
    <n v="0"/>
    <m/>
    <x v="5"/>
  </r>
  <r>
    <n v="92"/>
    <m/>
    <s v="KOH"/>
    <x v="54"/>
    <s v="Deutsch"/>
    <s v="DKO"/>
    <x v="71"/>
    <s v="CE8"/>
    <n v="2"/>
    <m/>
    <n v="2"/>
    <n v="2"/>
    <n v="0"/>
    <m/>
    <x v="5"/>
  </r>
  <r>
    <n v="93"/>
    <m/>
    <s v="KOH"/>
    <x v="54"/>
    <s v="Deutsch"/>
    <s v="DKO"/>
    <x v="71"/>
    <s v="CE8"/>
    <n v="2"/>
    <m/>
    <n v="2"/>
    <n v="2"/>
    <n v="0"/>
    <m/>
    <x v="5"/>
  </r>
  <r>
    <n v="95"/>
    <m/>
    <s v="KOH"/>
    <x v="54"/>
    <s v="Mathematik"/>
    <s v="M"/>
    <x v="24"/>
    <s v="CE8"/>
    <n v="2"/>
    <n v="2"/>
    <n v="2"/>
    <n v="1"/>
    <n v="0"/>
    <n v="2"/>
    <x v="5"/>
  </r>
  <r>
    <n v="97"/>
    <m/>
    <s v="KOH"/>
    <x v="54"/>
    <s v="Politik"/>
    <s v="PKG"/>
    <x v="65"/>
    <s v="CE8"/>
    <n v="1"/>
    <m/>
    <n v="1"/>
    <n v="1"/>
    <n v="0"/>
    <m/>
    <x v="5"/>
  </r>
  <r>
    <n v="98"/>
    <m/>
    <s v="KOH"/>
    <x v="54"/>
    <s v="Wirtschaftlsehre"/>
    <s v="WBL"/>
    <x v="65"/>
    <s v="CE8"/>
    <n v="1"/>
    <m/>
    <n v="1"/>
    <n v="1"/>
    <n v="0"/>
    <m/>
    <x v="5"/>
  </r>
  <r>
    <n v="99"/>
    <m/>
    <s v="KOH"/>
    <x v="54"/>
    <s v="Sport"/>
    <s v="SPG"/>
    <x v="22"/>
    <m/>
    <n v="1"/>
    <m/>
    <n v="1"/>
    <n v="1"/>
    <n v="0"/>
    <m/>
    <x v="5"/>
  </r>
  <r>
    <n v="100"/>
    <m/>
    <s v="KOH"/>
    <x v="54"/>
    <s v="Naturwissenschaft"/>
    <s v="NW"/>
    <x v="71"/>
    <s v="CE8"/>
    <n v="2"/>
    <m/>
    <n v="2"/>
    <n v="2"/>
    <n v="0"/>
    <m/>
    <x v="5"/>
  </r>
  <r>
    <n v="102"/>
    <m/>
    <s v="KOH"/>
    <x v="54"/>
    <s v="Religion"/>
    <s v="KRE"/>
    <x v="22"/>
    <s v="CE8"/>
    <n v="1"/>
    <m/>
    <n v="1"/>
    <n v="1"/>
    <n v="0"/>
    <m/>
    <x v="5"/>
  </r>
  <r>
    <n v="103"/>
    <m/>
    <s v="KOH"/>
    <x v="54"/>
    <s v="Englisch"/>
    <s v="E"/>
    <x v="47"/>
    <s v="CE8"/>
    <n v="2"/>
    <m/>
    <n v="2"/>
    <n v="2"/>
    <n v="0"/>
    <m/>
    <x v="5"/>
  </r>
  <r>
    <n v="104"/>
    <m/>
    <s v="KOH"/>
    <x v="54"/>
    <s v="Berufsorientierung"/>
    <s v="BOR"/>
    <x v="22"/>
    <s v="CE8"/>
    <n v="2"/>
    <n v="2"/>
    <n v="2"/>
    <n v="1"/>
    <n v="0"/>
    <n v="2"/>
    <x v="5"/>
  </r>
  <r>
    <n v="105"/>
    <m/>
    <s v="KOH"/>
    <x v="54"/>
    <s v="Berufsorientierung"/>
    <s v="MPT"/>
    <x v="44"/>
    <s v="CE8"/>
    <n v="2"/>
    <n v="2"/>
    <n v="2"/>
    <n v="1"/>
    <n v="0"/>
    <n v="2"/>
    <x v="5"/>
  </r>
  <r>
    <n v="106"/>
    <m/>
    <s v="KOH"/>
    <x v="54"/>
    <s v="ITK"/>
    <s v="ITK"/>
    <x v="22"/>
    <m/>
    <n v="2"/>
    <n v="2"/>
    <n v="2"/>
    <n v="1"/>
    <n v="0"/>
    <n v="2"/>
    <x v="5"/>
  </r>
  <r>
    <n v="108"/>
    <m/>
    <s v="KOH"/>
    <x v="54"/>
    <s v="Dienstleistung"/>
    <s v="DSL"/>
    <x v="72"/>
    <s v="CE8"/>
    <n v="2"/>
    <m/>
    <n v="2"/>
    <n v="2"/>
    <n v="0"/>
    <m/>
    <x v="5"/>
  </r>
  <r>
    <n v="109"/>
    <m/>
    <s v="KOH"/>
    <x v="54"/>
    <s v="Dienstleistung"/>
    <s v="DSL"/>
    <x v="22"/>
    <s v="CE8"/>
    <n v="0"/>
    <m/>
    <n v="0"/>
    <n v="0"/>
    <n v="0"/>
    <m/>
    <x v="5"/>
  </r>
  <r>
    <n v="110"/>
    <m/>
    <s v="KOH"/>
    <x v="54"/>
    <s v="Lernfeld/TLÜ"/>
    <s v="TEÜ"/>
    <x v="24"/>
    <s v="CE8"/>
    <n v="2"/>
    <m/>
    <n v="2"/>
    <n v="2"/>
    <n v="0"/>
    <m/>
    <x v="5"/>
  </r>
  <r>
    <n v="111"/>
    <m/>
    <s v="KOH"/>
    <x v="54"/>
    <s v="Praxis Holztechnik"/>
    <s v="FP-HO"/>
    <x v="17"/>
    <s v="EE1"/>
    <n v="4"/>
    <n v="2"/>
    <n v="4"/>
    <n v="2"/>
    <n v="0"/>
    <n v="2"/>
    <x v="5"/>
  </r>
  <r>
    <n v="113"/>
    <m/>
    <s v="KOH"/>
    <x v="54"/>
    <s v="Praxis Metalltechnik"/>
    <s v="FP-M"/>
    <x v="60"/>
    <m/>
    <n v="2"/>
    <n v="2"/>
    <n v="2"/>
    <n v="1"/>
    <n v="0"/>
    <n v="2"/>
    <x v="5"/>
  </r>
  <r>
    <n v="114"/>
    <m/>
    <s v="KOH"/>
    <x v="54"/>
    <s v="Praxis Metalltechnik"/>
    <s v="MPT"/>
    <x v="22"/>
    <m/>
    <n v="2"/>
    <n v="2"/>
    <n v="2"/>
    <n v="1"/>
    <n v="0"/>
    <n v="2"/>
    <x v="5"/>
  </r>
  <r>
    <n v="115"/>
    <m/>
    <s v="KOH"/>
    <x v="54"/>
    <s v="Praxis Hauswirtschaft"/>
    <s v="FP-ERN"/>
    <x v="72"/>
    <s v="EE1"/>
    <n v="4"/>
    <n v="2"/>
    <n v="4"/>
    <n v="2"/>
    <n v="0"/>
    <n v="2"/>
    <x v="5"/>
  </r>
  <r>
    <n v="116"/>
    <m/>
    <s v="KOH"/>
    <x v="54"/>
    <s v="Praxis Hauswirtschaft"/>
    <s v="FP-ERN"/>
    <x v="44"/>
    <s v="EE1"/>
    <n v="4"/>
    <n v="2"/>
    <n v="4"/>
    <n v="2"/>
    <n v="0"/>
    <n v="2"/>
    <x v="5"/>
  </r>
  <r>
    <n v="118"/>
    <m/>
    <s v="KOH"/>
    <x v="55"/>
    <s v="Deutsch"/>
    <s v="DKO"/>
    <x v="71"/>
    <s v="CE9"/>
    <n v="2"/>
    <m/>
    <n v="2"/>
    <n v="2"/>
    <n v="0"/>
    <m/>
    <x v="6"/>
  </r>
  <r>
    <n v="119"/>
    <m/>
    <s v="KOH"/>
    <x v="55"/>
    <s v="Mathematik"/>
    <s v="MAT"/>
    <x v="73"/>
    <s v="CE9"/>
    <n v="2"/>
    <m/>
    <n v="2"/>
    <n v="2"/>
    <n v="0"/>
    <m/>
    <x v="6"/>
  </r>
  <r>
    <n v="120"/>
    <m/>
    <s v="KOH"/>
    <x v="55"/>
    <s v="Religion"/>
    <s v="KRE"/>
    <x v="11"/>
    <s v="CE9"/>
    <n v="1"/>
    <m/>
    <n v="1"/>
    <n v="1"/>
    <n v="0"/>
    <m/>
    <x v="6"/>
  </r>
  <r>
    <n v="121"/>
    <m/>
    <s v="KOH"/>
    <x v="55"/>
    <s v="Politik"/>
    <s v="PKG"/>
    <x v="11"/>
    <s v="CE9"/>
    <n v="1"/>
    <m/>
    <n v="1"/>
    <n v="1"/>
    <n v="0"/>
    <m/>
    <x v="6"/>
  </r>
  <r>
    <n v="122"/>
    <m/>
    <s v="KOH"/>
    <x v="55"/>
    <s v="Sport"/>
    <s v="SPG"/>
    <x v="74"/>
    <m/>
    <n v="1"/>
    <m/>
    <n v="1"/>
    <n v="1"/>
    <n v="0"/>
    <m/>
    <x v="6"/>
  </r>
  <r>
    <n v="125"/>
    <m/>
    <s v="KOH"/>
    <x v="55"/>
    <s v="Englisch"/>
    <s v="ENG"/>
    <x v="74"/>
    <s v="CE9"/>
    <n v="2"/>
    <m/>
    <n v="2"/>
    <n v="2"/>
    <n v="0"/>
    <m/>
    <x v="6"/>
  </r>
  <r>
    <n v="126"/>
    <m/>
    <s v="KOH"/>
    <x v="55"/>
    <s v="Berufsorientierung"/>
    <s v="BOR"/>
    <x v="74"/>
    <s v="CE9"/>
    <n v="2"/>
    <m/>
    <n v="2"/>
    <n v="2"/>
    <n v="0"/>
    <m/>
    <x v="6"/>
  </r>
  <r>
    <n v="127"/>
    <m/>
    <s v="KOH"/>
    <x v="55"/>
    <s v="Praxis Elektrotechnik"/>
    <s v="FP-EL"/>
    <x v="69"/>
    <m/>
    <n v="2"/>
    <m/>
    <n v="2"/>
    <n v="2"/>
    <n v="0"/>
    <m/>
    <x v="6"/>
  </r>
  <r>
    <n v="128"/>
    <m/>
    <s v="KOH"/>
    <x v="55"/>
    <s v="Praxis Metalltechnik"/>
    <s v="FP-MT"/>
    <x v="75"/>
    <m/>
    <n v="2"/>
    <m/>
    <n v="2"/>
    <n v="2"/>
    <n v="0"/>
    <m/>
    <x v="6"/>
  </r>
  <r>
    <n v="129"/>
    <m/>
    <s v="KOH"/>
    <x v="55"/>
    <m/>
    <s v="PB"/>
    <x v="74"/>
    <m/>
    <n v="3.5"/>
    <m/>
    <n v="0"/>
    <n v="0"/>
    <n v="3.5"/>
    <m/>
    <x v="6"/>
  </r>
  <r>
    <n v="131"/>
    <m/>
    <s v="KOH"/>
    <x v="56"/>
    <s v="Ernährung+Hauswirt."/>
    <s v="FPSE"/>
    <x v="72"/>
    <s v="CE9"/>
    <n v="4"/>
    <m/>
    <n v="4"/>
    <n v="4"/>
    <n v="0"/>
    <m/>
    <x v="1"/>
  </r>
  <r>
    <n v="132"/>
    <m/>
    <s v="KOH"/>
    <x v="56"/>
    <s v="Fachbereich Service"/>
    <s v="FBSE"/>
    <x v="76"/>
    <m/>
    <n v="3"/>
    <m/>
    <n v="3"/>
    <n v="3"/>
    <n v="0"/>
    <m/>
    <x v="1"/>
  </r>
  <r>
    <n v="133"/>
    <m/>
    <s v="KOH"/>
    <x v="56"/>
    <s v="Fachbereich Service"/>
    <s v="FBSE"/>
    <x v="63"/>
    <m/>
    <n v="2"/>
    <m/>
    <n v="2"/>
    <n v="2"/>
    <n v="0"/>
    <m/>
    <x v="1"/>
  </r>
  <r>
    <n v="134"/>
    <m/>
    <s v="KOH"/>
    <x v="56"/>
    <s v="Deutsch"/>
    <s v="DKO"/>
    <x v="77"/>
    <m/>
    <n v="1"/>
    <m/>
    <n v="1"/>
    <n v="1"/>
    <n v="0"/>
    <m/>
    <x v="1"/>
  </r>
  <r>
    <n v="135"/>
    <m/>
    <s v="KOH"/>
    <x v="56"/>
    <s v="Sport"/>
    <s v="SPG"/>
    <x v="65"/>
    <m/>
    <n v="1"/>
    <m/>
    <n v="1"/>
    <n v="1"/>
    <n v="0"/>
    <m/>
    <x v="1"/>
  </r>
  <r>
    <n v="136"/>
    <m/>
    <s v="KOH"/>
    <x v="56"/>
    <s v="Wirtschaftslehre"/>
    <s v="WBL"/>
    <x v="42"/>
    <m/>
    <n v="0"/>
    <m/>
    <n v="0"/>
    <n v="0"/>
    <n v="0"/>
    <m/>
    <x v="1"/>
  </r>
  <r>
    <n v="137"/>
    <m/>
    <s v="KOH"/>
    <x v="56"/>
    <s v="Politk"/>
    <s v="PKG"/>
    <x v="42"/>
    <m/>
    <n v="0"/>
    <m/>
    <n v="0"/>
    <n v="0"/>
    <n v="0"/>
    <m/>
    <x v="1"/>
  </r>
  <r>
    <n v="138"/>
    <m/>
    <s v="KOH"/>
    <x v="56"/>
    <s v="Religion"/>
    <s v="KRE"/>
    <x v="73"/>
    <m/>
    <n v="1"/>
    <m/>
    <n v="1"/>
    <n v="1"/>
    <n v="0"/>
    <m/>
    <x v="1"/>
  </r>
  <r>
    <n v="141"/>
    <m/>
    <s v="KOH"/>
    <x v="57"/>
    <s v="Ernährung+Hauswirt."/>
    <s v="FPSE"/>
    <x v="78"/>
    <s v="A18"/>
    <n v="4"/>
    <m/>
    <n v="4"/>
    <n v="4"/>
    <n v="0"/>
    <m/>
    <x v="1"/>
  </r>
  <r>
    <n v="142"/>
    <m/>
    <s v="KOH"/>
    <x v="57"/>
    <s v="Fachbereich Service"/>
    <s v="FBSE"/>
    <x v="76"/>
    <s v="AE5"/>
    <n v="3"/>
    <m/>
    <n v="3"/>
    <n v="3"/>
    <n v="0"/>
    <m/>
    <x v="1"/>
  </r>
  <r>
    <n v="143"/>
    <m/>
    <s v="KOH"/>
    <x v="57"/>
    <s v="Fachbereich Service"/>
    <s v="FBSE"/>
    <x v="67"/>
    <s v="AE5"/>
    <n v="2"/>
    <m/>
    <n v="2"/>
    <n v="2"/>
    <n v="0"/>
    <m/>
    <x v="1"/>
  </r>
  <r>
    <n v="144"/>
    <m/>
    <s v="KOH"/>
    <x v="57"/>
    <s v="Deutsch"/>
    <s v="DKO"/>
    <x v="77"/>
    <s v="AE5"/>
    <n v="1"/>
    <m/>
    <n v="1"/>
    <n v="1"/>
    <n v="0"/>
    <m/>
    <x v="1"/>
  </r>
  <r>
    <n v="146"/>
    <m/>
    <s v="KOH"/>
    <x v="57"/>
    <s v="Wirtschaftslehre"/>
    <s v="WBL"/>
    <x v="42"/>
    <s v="AE5"/>
    <n v="1"/>
    <m/>
    <n v="1"/>
    <n v="1"/>
    <n v="0"/>
    <m/>
    <x v="1"/>
  </r>
  <r>
    <n v="147"/>
    <m/>
    <s v="KOH"/>
    <x v="57"/>
    <s v="Politk"/>
    <s v="PKG"/>
    <x v="42"/>
    <s v="AE5"/>
    <n v="1"/>
    <m/>
    <n v="1"/>
    <n v="1"/>
    <n v="0"/>
    <m/>
    <x v="1"/>
  </r>
  <r>
    <n v="148"/>
    <m/>
    <s v="KOH"/>
    <x v="57"/>
    <s v="Religion"/>
    <s v="KRE"/>
    <x v="73"/>
    <s v="AE5"/>
    <n v="0"/>
    <m/>
    <n v="0"/>
    <n v="0"/>
    <n v="0"/>
    <m/>
    <x v="1"/>
  </r>
  <r>
    <n v="3"/>
    <m/>
    <s v="SCN"/>
    <x v="58"/>
    <s v="Deutsch"/>
    <s v="DKO"/>
    <x v="79"/>
    <s v="DK5"/>
    <n v="6"/>
    <m/>
    <n v="6"/>
    <n v="6"/>
    <n v="0"/>
    <m/>
    <x v="8"/>
  </r>
  <r>
    <n v="4"/>
    <m/>
    <s v="SCN"/>
    <x v="58"/>
    <s v="Deutsch"/>
    <s v="DKO"/>
    <x v="56"/>
    <s v="DK5"/>
    <n v="2"/>
    <m/>
    <n v="2"/>
    <n v="2"/>
    <n v="0"/>
    <m/>
    <x v="8"/>
  </r>
  <r>
    <n v="5"/>
    <m/>
    <s v="SCN"/>
    <x v="58"/>
    <s v="Englisch-För"/>
    <s v="EFÖ"/>
    <x v="12"/>
    <s v="DK5"/>
    <n v="4"/>
    <m/>
    <n v="4"/>
    <n v="4"/>
    <n v="0"/>
    <m/>
    <x v="8"/>
  </r>
  <r>
    <n v="5"/>
    <m/>
    <s v="SCN"/>
    <x v="59"/>
    <s v="Englisch-För"/>
    <s v="EFÖ"/>
    <x v="12"/>
    <s v="DK5"/>
    <n v="4"/>
    <m/>
    <n v="4"/>
    <n v="4"/>
    <n v="0"/>
    <m/>
    <x v="8"/>
  </r>
  <r>
    <n v="6"/>
    <m/>
    <s v="SCN"/>
    <x v="58"/>
    <s v="Mathematik"/>
    <s v="M"/>
    <x v="80"/>
    <s v="DK5"/>
    <n v="4"/>
    <m/>
    <n v="4"/>
    <n v="4"/>
    <n v="0"/>
    <m/>
    <x v="8"/>
  </r>
  <r>
    <n v="7"/>
    <m/>
    <s v="SCN"/>
    <x v="58"/>
    <s v="Englisch"/>
    <s v="E"/>
    <x v="52"/>
    <s v="DK5"/>
    <n v="2"/>
    <m/>
    <n v="2"/>
    <n v="2"/>
    <n v="0"/>
    <m/>
    <x v="8"/>
  </r>
  <r>
    <n v="8"/>
    <m/>
    <s v="SCN"/>
    <x v="58"/>
    <s v="Politik"/>
    <s v="PKG"/>
    <x v="81"/>
    <s v="DK5"/>
    <n v="1"/>
    <m/>
    <n v="1"/>
    <n v="1"/>
    <n v="0"/>
    <m/>
    <x v="8"/>
  </r>
  <r>
    <n v="9"/>
    <m/>
    <s v="SCN"/>
    <x v="58"/>
    <s v="Datenverarbeitung"/>
    <s v="DV"/>
    <x v="81"/>
    <s v="D12"/>
    <n v="2"/>
    <m/>
    <n v="2"/>
    <n v="2"/>
    <n v="0"/>
    <m/>
    <x v="8"/>
  </r>
  <r>
    <n v="10"/>
    <m/>
    <s v="SCN"/>
    <x v="58"/>
    <s v="Sport"/>
    <s v="SPG"/>
    <x v="4"/>
    <s v="FE2"/>
    <n v="2"/>
    <m/>
    <n v="2"/>
    <n v="2"/>
    <n v="0"/>
    <m/>
    <x v="8"/>
  </r>
  <r>
    <n v="11"/>
    <m/>
    <s v="SCN"/>
    <x v="58"/>
    <s v="Religion"/>
    <s v="KRE"/>
    <x v="68"/>
    <s v="DK5"/>
    <n v="2"/>
    <m/>
    <n v="2"/>
    <n v="2"/>
    <n v="0"/>
    <m/>
    <x v="8"/>
  </r>
  <r>
    <n v="12"/>
    <m/>
    <s v="SCN"/>
    <x v="58"/>
    <s v="Praxis Hauswirtschaft"/>
    <s v="FP-ERN"/>
    <x v="53"/>
    <s v="AE8"/>
    <n v="4"/>
    <m/>
    <n v="4"/>
    <n v="4"/>
    <n v="0"/>
    <m/>
    <x v="8"/>
  </r>
  <r>
    <n v="13"/>
    <m/>
    <s v="SCN"/>
    <x v="58"/>
    <s v="Betreutes Selbstlernen"/>
    <s v="BSL"/>
    <x v="12"/>
    <s v="DK5"/>
    <n v="2"/>
    <m/>
    <n v="2"/>
    <n v="2"/>
    <n v="0"/>
    <m/>
    <x v="8"/>
  </r>
  <r>
    <n v="14"/>
    <m/>
    <s v="SCN"/>
    <x v="58"/>
    <s v="Praxis Holztechnik"/>
    <s v="MPT"/>
    <x v="17"/>
    <s v="EE1"/>
    <n v="4"/>
    <m/>
    <n v="4"/>
    <n v="4"/>
    <n v="0"/>
    <m/>
    <x v="8"/>
  </r>
  <r>
    <n v="15"/>
    <m/>
    <s v="SCN"/>
    <x v="58"/>
    <s v="Praxis Holztechnik"/>
    <s v="FP-HO"/>
    <x v="82"/>
    <s v="EE1"/>
    <n v="4"/>
    <m/>
    <n v="4"/>
    <n v="4"/>
    <n v="0"/>
    <m/>
    <x v="8"/>
  </r>
  <r>
    <n v="16"/>
    <m/>
    <s v="SCN"/>
    <x v="58"/>
    <s v="Praxis Metalltechnik"/>
    <s v="FP-M"/>
    <x v="75"/>
    <s v="EK1"/>
    <n v="4"/>
    <m/>
    <n v="4"/>
    <n v="4"/>
    <n v="0"/>
    <m/>
    <x v="8"/>
  </r>
  <r>
    <n v="17"/>
    <m/>
    <s v="SCN"/>
    <x v="58"/>
    <s v="Berufsorientierung"/>
    <s v="BOR"/>
    <x v="52"/>
    <s v="DK5"/>
    <n v="2"/>
    <m/>
    <n v="2"/>
    <n v="2"/>
    <n v="0"/>
    <m/>
    <x v="8"/>
  </r>
  <r>
    <n v="18"/>
    <m/>
    <s v="SCN"/>
    <x v="58"/>
    <s v="Wahlbereich"/>
    <s v="WB"/>
    <x v="80"/>
    <s v="DK5"/>
    <n v="1.5"/>
    <m/>
    <n v="1.5"/>
    <n v="1.5"/>
    <n v="0"/>
    <m/>
    <x v="8"/>
  </r>
  <r>
    <n v="21"/>
    <m/>
    <s v="SCN"/>
    <x v="59"/>
    <s v="Deutsch"/>
    <s v="DKO"/>
    <x v="83"/>
    <s v="D11"/>
    <n v="0"/>
    <n v="0"/>
    <n v="0"/>
    <n v="0"/>
    <n v="0"/>
    <n v="0"/>
    <x v="8"/>
  </r>
  <r>
    <n v="22"/>
    <m/>
    <s v="SCN"/>
    <x v="59"/>
    <s v="DAZ-Förder"/>
    <s v="DKO"/>
    <x v="12"/>
    <s v="D11"/>
    <n v="4"/>
    <m/>
    <n v="4"/>
    <n v="4"/>
    <n v="0"/>
    <m/>
    <x v="8"/>
  </r>
  <r>
    <n v="23"/>
    <m/>
    <s v="SCN"/>
    <x v="59"/>
    <s v="Deutsch"/>
    <s v="DKO"/>
    <x v="83"/>
    <s v="D11"/>
    <n v="6"/>
    <m/>
    <n v="6"/>
    <n v="6"/>
    <n v="0"/>
    <m/>
    <x v="8"/>
  </r>
  <r>
    <n v="24"/>
    <m/>
    <s v="SCN"/>
    <x v="59"/>
    <s v="DAZ-Förder"/>
    <s v="DKO"/>
    <x v="84"/>
    <s v="D11"/>
    <n v="0"/>
    <n v="0"/>
    <n v="0"/>
    <n v="0"/>
    <n v="0"/>
    <n v="0"/>
    <x v="8"/>
  </r>
  <r>
    <n v="25"/>
    <m/>
    <s v="SCN"/>
    <x v="59"/>
    <s v="Berufsorientierung"/>
    <s v="BOR"/>
    <x v="52"/>
    <s v="D11"/>
    <n v="2"/>
    <m/>
    <n v="2"/>
    <n v="2"/>
    <n v="0"/>
    <m/>
    <x v="8"/>
  </r>
  <r>
    <n v="26"/>
    <m/>
    <s v="SCN"/>
    <x v="59"/>
    <s v="Naturwissenschaft"/>
    <s v="NW"/>
    <x v="68"/>
    <s v="D11"/>
    <n v="0"/>
    <m/>
    <n v="0"/>
    <n v="0"/>
    <n v="0"/>
    <m/>
    <x v="8"/>
  </r>
  <r>
    <n v="27"/>
    <m/>
    <s v="SCN"/>
    <x v="59"/>
    <s v="Mathematik"/>
    <s v="M"/>
    <x v="68"/>
    <s v="D11"/>
    <n v="4"/>
    <m/>
    <n v="4"/>
    <n v="4"/>
    <n v="0"/>
    <m/>
    <x v="8"/>
  </r>
  <r>
    <n v="28"/>
    <m/>
    <s v="SCN"/>
    <x v="59"/>
    <s v="Politik"/>
    <s v="PKG"/>
    <x v="7"/>
    <s v="D11"/>
    <n v="2"/>
    <m/>
    <n v="2"/>
    <n v="2"/>
    <n v="0"/>
    <m/>
    <x v="8"/>
  </r>
  <r>
    <n v="29"/>
    <m/>
    <s v="SCN"/>
    <x v="59"/>
    <s v="Sport"/>
    <s v="SPG"/>
    <x v="4"/>
    <s v="FE2"/>
    <n v="1"/>
    <m/>
    <n v="1"/>
    <n v="1"/>
    <n v="0"/>
    <m/>
    <x v="8"/>
  </r>
  <r>
    <n v="30"/>
    <m/>
    <s v="SCN"/>
    <x v="59"/>
    <s v="Religion"/>
    <s v="KRE"/>
    <x v="68"/>
    <s v="D11"/>
    <n v="2"/>
    <m/>
    <n v="2"/>
    <n v="2"/>
    <n v="0"/>
    <m/>
    <x v="8"/>
  </r>
  <r>
    <n v="31"/>
    <m/>
    <s v="SCN"/>
    <x v="59"/>
    <s v="Praxis Hauswirtschaft"/>
    <s v="FP-ERN"/>
    <x v="53"/>
    <s v="AE8"/>
    <n v="2"/>
    <m/>
    <n v="2"/>
    <n v="2"/>
    <n v="0"/>
    <m/>
    <x v="8"/>
  </r>
  <r>
    <n v="32"/>
    <m/>
    <s v="SCN"/>
    <x v="59"/>
    <s v="Praxis Holztechnik"/>
    <s v="MPT"/>
    <x v="17"/>
    <s v="EE1"/>
    <n v="4"/>
    <m/>
    <n v="4"/>
    <n v="4"/>
    <n v="0"/>
    <m/>
    <x v="8"/>
  </r>
  <r>
    <n v="33"/>
    <m/>
    <s v="SCN"/>
    <x v="59"/>
    <s v="Praxis Holztechnik"/>
    <s v="FP-HO"/>
    <x v="82"/>
    <s v="EE1"/>
    <n v="4"/>
    <m/>
    <n v="4"/>
    <n v="4"/>
    <n v="0"/>
    <m/>
    <x v="8"/>
  </r>
  <r>
    <n v="34"/>
    <m/>
    <s v="SCN"/>
    <x v="58"/>
    <s v="Englisch-För"/>
    <s v="EFÖ"/>
    <x v="12"/>
    <s v="DK5"/>
    <n v="0"/>
    <m/>
    <n v="0"/>
    <n v="0"/>
    <n v="0"/>
    <m/>
    <x v="8"/>
  </r>
  <r>
    <n v="34"/>
    <m/>
    <s v="SCN"/>
    <x v="59"/>
    <s v="Englisch-För"/>
    <s v="EFÖ"/>
    <x v="12"/>
    <s v="DK5"/>
    <n v="0"/>
    <m/>
    <n v="0"/>
    <n v="0"/>
    <n v="0"/>
    <m/>
    <x v="8"/>
  </r>
  <r>
    <n v="35"/>
    <m/>
    <s v="SCN"/>
    <x v="59"/>
    <s v="Praxis Metalltechnik"/>
    <s v="FP-M"/>
    <x v="75"/>
    <s v="EK1"/>
    <n v="4"/>
    <m/>
    <n v="4"/>
    <n v="4"/>
    <n v="0"/>
    <m/>
    <x v="8"/>
  </r>
  <r>
    <n v="36"/>
    <m/>
    <s v="SCN"/>
    <x v="59"/>
    <s v="Wahlbereich"/>
    <s v="WB"/>
    <x v="68"/>
    <s v="D11"/>
    <n v="2"/>
    <m/>
    <n v="2"/>
    <n v="2"/>
    <n v="0"/>
    <m/>
    <x v="8"/>
  </r>
  <r>
    <n v="37"/>
    <m/>
    <s v="SCN"/>
    <x v="59"/>
    <s v="Betreutes Selbstlernen"/>
    <s v="BSL"/>
    <x v="52"/>
    <s v="D11"/>
    <n v="0"/>
    <m/>
    <n v="0"/>
    <n v="0"/>
    <n v="0"/>
    <m/>
    <x v="8"/>
  </r>
  <r>
    <n v="38"/>
    <m/>
    <s v="SCN"/>
    <x v="58"/>
    <s v="Projekt"/>
    <s v="PKG"/>
    <x v="68"/>
    <m/>
    <n v="2"/>
    <n v="2"/>
    <n v="2"/>
    <n v="1"/>
    <n v="0"/>
    <n v="2"/>
    <x v="8"/>
  </r>
  <r>
    <n v="38"/>
    <m/>
    <s v="SCN"/>
    <x v="59"/>
    <s v="Projekt"/>
    <s v="PKG"/>
    <x v="68"/>
    <m/>
    <n v="2"/>
    <n v="2"/>
    <n v="2"/>
    <n v="1"/>
    <n v="0"/>
    <n v="2"/>
    <x v="8"/>
  </r>
  <r>
    <n v="39"/>
    <m/>
    <s v="SCN"/>
    <x v="58"/>
    <s v="Projekt"/>
    <s v="PKG"/>
    <x v="80"/>
    <m/>
    <n v="2"/>
    <n v="2"/>
    <n v="2"/>
    <n v="1"/>
    <n v="0"/>
    <n v="2"/>
    <x v="8"/>
  </r>
  <r>
    <n v="39"/>
    <m/>
    <s v="SCN"/>
    <x v="59"/>
    <s v="Projekt"/>
    <s v="PKG"/>
    <x v="80"/>
    <m/>
    <n v="2"/>
    <n v="2"/>
    <n v="2"/>
    <n v="1"/>
    <n v="0"/>
    <n v="2"/>
    <x v="8"/>
  </r>
  <r>
    <n v="40"/>
    <m/>
    <s v="SCN"/>
    <x v="58"/>
    <s v="Projekt"/>
    <s v="PKG"/>
    <x v="81"/>
    <m/>
    <n v="2"/>
    <n v="2"/>
    <n v="2"/>
    <n v="1"/>
    <n v="0"/>
    <n v="2"/>
    <x v="8"/>
  </r>
  <r>
    <n v="40"/>
    <m/>
    <s v="SCN"/>
    <x v="59"/>
    <s v="Projekt"/>
    <s v="PKG"/>
    <x v="81"/>
    <m/>
    <n v="2"/>
    <n v="2"/>
    <n v="2"/>
    <n v="1"/>
    <n v="0"/>
    <n v="2"/>
    <x v="8"/>
  </r>
  <r>
    <n v="41"/>
    <m/>
    <s v="SCN"/>
    <x v="58"/>
    <s v="Projekt"/>
    <s v="DAZ"/>
    <x v="84"/>
    <m/>
    <n v="2"/>
    <n v="0"/>
    <n v="2"/>
    <n v="2"/>
    <n v="0"/>
    <n v="0"/>
    <x v="8"/>
  </r>
  <r>
    <n v="41"/>
    <m/>
    <s v="SCN"/>
    <x v="59"/>
    <s v="Projekt"/>
    <s v="DAZ"/>
    <x v="84"/>
    <m/>
    <n v="2"/>
    <n v="0"/>
    <n v="2"/>
    <n v="2"/>
    <n v="0"/>
    <n v="0"/>
    <x v="8"/>
  </r>
  <r>
    <n v="44"/>
    <m/>
    <s v="SCN"/>
    <x v="60"/>
    <s v="Extern"/>
    <s v="Deutsch"/>
    <x v="84"/>
    <s v="D10"/>
    <n v="10"/>
    <n v="0"/>
    <n v="10"/>
    <n v="10"/>
    <n v="0"/>
    <n v="0"/>
    <x v="8"/>
  </r>
  <r>
    <n v="45"/>
    <m/>
    <s v="SCN"/>
    <x v="60"/>
    <s v="Wahlbereich"/>
    <s v="WB"/>
    <x v="12"/>
    <s v="D10"/>
    <n v="2"/>
    <m/>
    <n v="2"/>
    <n v="2"/>
    <n v="0"/>
    <m/>
    <x v="8"/>
  </r>
  <r>
    <n v="46"/>
    <m/>
    <s v="SCN"/>
    <x v="60"/>
    <s v="Landeskunde"/>
    <s v="NW"/>
    <x v="56"/>
    <s v="D10"/>
    <n v="3"/>
    <m/>
    <n v="3"/>
    <n v="3"/>
    <n v="0"/>
    <m/>
    <x v="8"/>
  </r>
  <r>
    <n v="47"/>
    <m/>
    <s v="SCN"/>
    <x v="60"/>
    <s v="Religion"/>
    <s v="KRE"/>
    <x v="68"/>
    <s v="D10"/>
    <n v="2"/>
    <m/>
    <n v="2"/>
    <n v="2"/>
    <n v="0"/>
    <m/>
    <x v="8"/>
  </r>
  <r>
    <n v="48"/>
    <m/>
    <s v="SCN"/>
    <x v="60"/>
    <s v="Deutsch"/>
    <s v="DKO"/>
    <x v="56"/>
    <s v="D10"/>
    <n v="4"/>
    <m/>
    <n v="4"/>
    <n v="4"/>
    <n v="0"/>
    <m/>
    <x v="8"/>
  </r>
  <r>
    <n v="49"/>
    <m/>
    <s v="SCN"/>
    <x v="60"/>
    <s v="Mathematik"/>
    <s v="M"/>
    <x v="80"/>
    <s v="D10"/>
    <n v="4"/>
    <m/>
    <n v="4"/>
    <n v="4"/>
    <n v="0"/>
    <m/>
    <x v="8"/>
  </r>
  <r>
    <n v="50"/>
    <m/>
    <s v="SCN"/>
    <x v="60"/>
    <s v="Praxis Holztechnik"/>
    <s v="MPT"/>
    <x v="17"/>
    <s v="EE1"/>
    <n v="4"/>
    <m/>
    <n v="4"/>
    <n v="4"/>
    <n v="0"/>
    <m/>
    <x v="8"/>
  </r>
  <r>
    <n v="51"/>
    <m/>
    <s v="SCN"/>
    <x v="60"/>
    <s v="Praxis Holztechnik"/>
    <s v="FP-HO"/>
    <x v="82"/>
    <s v="EE1"/>
    <n v="4"/>
    <m/>
    <n v="4"/>
    <n v="4"/>
    <n v="0"/>
    <m/>
    <x v="8"/>
  </r>
  <r>
    <n v="52"/>
    <m/>
    <s v="SCN"/>
    <x v="60"/>
    <s v="Praxis Hauswirtschaft"/>
    <s v="FP-ERN"/>
    <x v="53"/>
    <s v="AE8"/>
    <n v="2"/>
    <m/>
    <n v="2"/>
    <n v="2"/>
    <n v="0"/>
    <m/>
    <x v="8"/>
  </r>
  <r>
    <n v="53"/>
    <m/>
    <s v="SCN"/>
    <x v="60"/>
    <s v="Sport"/>
    <s v="SPG"/>
    <x v="4"/>
    <m/>
    <n v="1"/>
    <m/>
    <n v="1"/>
    <n v="1"/>
    <n v="0"/>
    <m/>
    <x v="8"/>
  </r>
  <r>
    <n v="54"/>
    <m/>
    <s v="SCN"/>
    <x v="60"/>
    <s v="Praxis Metalltechnik"/>
    <s v="FP-M"/>
    <x v="60"/>
    <s v="EK1"/>
    <n v="2"/>
    <m/>
    <n v="2"/>
    <n v="2"/>
    <n v="0"/>
    <m/>
    <x v="8"/>
  </r>
  <r>
    <n v="55"/>
    <m/>
    <s v="SCN"/>
    <x v="58"/>
    <s v="Deutsch-FÖR"/>
    <s v="DAZ"/>
    <x v="12"/>
    <m/>
    <n v="4"/>
    <m/>
    <n v="4"/>
    <n v="4"/>
    <n v="0"/>
    <m/>
    <x v="8"/>
  </r>
  <r>
    <n v="55"/>
    <m/>
    <s v="SCN"/>
    <x v="59"/>
    <s v="Deutsch-FÖR"/>
    <s v="DAZ"/>
    <x v="12"/>
    <m/>
    <n v="4"/>
    <m/>
    <n v="4"/>
    <n v="4"/>
    <n v="0"/>
    <m/>
    <x v="8"/>
  </r>
  <r>
    <n v="55"/>
    <m/>
    <s v="SCN"/>
    <x v="60"/>
    <s v="Deutsch-FÖR"/>
    <s v="DAZ"/>
    <x v="12"/>
    <m/>
    <n v="4"/>
    <m/>
    <n v="4"/>
    <n v="4"/>
    <n v="0"/>
    <m/>
    <x v="8"/>
  </r>
  <r>
    <n v="56"/>
    <m/>
    <s v="SCN"/>
    <x v="58"/>
    <s v="Projekt"/>
    <s v="PKG"/>
    <x v="68"/>
    <m/>
    <n v="0"/>
    <n v="0"/>
    <n v="0"/>
    <n v="0"/>
    <n v="0"/>
    <n v="0"/>
    <x v="8"/>
  </r>
  <r>
    <n v="56"/>
    <m/>
    <s v="SCN"/>
    <x v="59"/>
    <s v="Projekt"/>
    <s v="PKG"/>
    <x v="68"/>
    <m/>
    <n v="0"/>
    <n v="0"/>
    <n v="0"/>
    <n v="0"/>
    <n v="0"/>
    <n v="0"/>
    <x v="8"/>
  </r>
  <r>
    <n v="56"/>
    <m/>
    <s v="SCN"/>
    <x v="60"/>
    <s v="Projekt"/>
    <s v="PKG"/>
    <x v="68"/>
    <m/>
    <n v="0"/>
    <n v="0"/>
    <n v="0"/>
    <n v="0"/>
    <n v="0"/>
    <n v="0"/>
    <x v="8"/>
  </r>
  <r>
    <n v="57"/>
    <m/>
    <s v="SCN"/>
    <x v="58"/>
    <s v="Projekt"/>
    <s v="PKG"/>
    <x v="80"/>
    <m/>
    <n v="0"/>
    <n v="0"/>
    <n v="0"/>
    <n v="0"/>
    <n v="0"/>
    <n v="0"/>
    <x v="8"/>
  </r>
  <r>
    <n v="57"/>
    <m/>
    <s v="SCN"/>
    <x v="59"/>
    <s v="Projekt"/>
    <s v="PKG"/>
    <x v="80"/>
    <m/>
    <n v="0"/>
    <n v="0"/>
    <n v="0"/>
    <n v="0"/>
    <n v="0"/>
    <n v="0"/>
    <x v="8"/>
  </r>
  <r>
    <n v="57"/>
    <m/>
    <s v="SCN"/>
    <x v="60"/>
    <s v="Projekt"/>
    <s v="PKG"/>
    <x v="80"/>
    <m/>
    <n v="0"/>
    <n v="0"/>
    <n v="0"/>
    <n v="0"/>
    <n v="0"/>
    <n v="0"/>
    <x v="8"/>
  </r>
  <r>
    <n v="58"/>
    <m/>
    <s v="SCN"/>
    <x v="58"/>
    <s v="Projekt"/>
    <s v="PKG"/>
    <x v="81"/>
    <m/>
    <n v="0"/>
    <n v="0"/>
    <n v="0"/>
    <n v="0"/>
    <n v="0"/>
    <n v="0"/>
    <x v="8"/>
  </r>
  <r>
    <n v="58"/>
    <m/>
    <s v="SCN"/>
    <x v="59"/>
    <s v="Projekt"/>
    <s v="PKG"/>
    <x v="81"/>
    <m/>
    <n v="0"/>
    <n v="0"/>
    <n v="0"/>
    <n v="0"/>
    <n v="0"/>
    <n v="0"/>
    <x v="8"/>
  </r>
  <r>
    <n v="58"/>
    <m/>
    <s v="SCN"/>
    <x v="60"/>
    <s v="Projekt"/>
    <s v="PKG"/>
    <x v="81"/>
    <m/>
    <n v="0"/>
    <n v="0"/>
    <n v="0"/>
    <n v="0"/>
    <n v="0"/>
    <n v="0"/>
    <x v="8"/>
  </r>
  <r>
    <n v="59"/>
    <m/>
    <s v="SCN"/>
    <x v="58"/>
    <s v="Projekt"/>
    <s v="PKG"/>
    <x v="84"/>
    <m/>
    <n v="0"/>
    <n v="0"/>
    <n v="0"/>
    <n v="0"/>
    <n v="0"/>
    <n v="0"/>
    <x v="8"/>
  </r>
  <r>
    <n v="59"/>
    <m/>
    <s v="SCN"/>
    <x v="59"/>
    <s v="Projekt"/>
    <s v="PKG"/>
    <x v="84"/>
    <m/>
    <n v="0"/>
    <n v="0"/>
    <n v="0"/>
    <n v="0"/>
    <n v="0"/>
    <n v="0"/>
    <x v="8"/>
  </r>
  <r>
    <n v="59"/>
    <m/>
    <s v="SCN"/>
    <x v="60"/>
    <s v="Projekt"/>
    <s v="PKG"/>
    <x v="84"/>
    <m/>
    <n v="0"/>
    <n v="0"/>
    <n v="0"/>
    <n v="0"/>
    <n v="0"/>
    <n v="0"/>
    <x v="8"/>
  </r>
  <r>
    <n v="62"/>
    <m/>
    <s v="SCN"/>
    <x v="61"/>
    <s v="Praxis Bautechnik"/>
    <s v="BO"/>
    <x v="10"/>
    <s v="DK1"/>
    <n v="1"/>
    <n v="2"/>
    <n v="1"/>
    <n v="0.5"/>
    <n v="0"/>
    <n v="2"/>
    <x v="4"/>
  </r>
  <r>
    <n v="63"/>
    <m/>
    <s v="SCN"/>
    <x v="61"/>
    <s v="Praxis Bautechnik"/>
    <s v="FP-Bau"/>
    <x v="10"/>
    <s v="DK1"/>
    <n v="3"/>
    <n v="2"/>
    <n v="3"/>
    <n v="1.5"/>
    <n v="0"/>
    <n v="2"/>
    <x v="4"/>
  </r>
  <r>
    <n v="64"/>
    <m/>
    <s v="SCN"/>
    <x v="61"/>
    <s v="Praxis Holztechnik"/>
    <s v="BO"/>
    <x v="82"/>
    <s v="EE1"/>
    <n v="1"/>
    <n v="2"/>
    <n v="1"/>
    <n v="0.5"/>
    <n v="0"/>
    <n v="2"/>
    <x v="4"/>
  </r>
  <r>
    <n v="65"/>
    <m/>
    <s v="SCN"/>
    <x v="61"/>
    <s v="Praxis Holztechnik"/>
    <s v="PRD"/>
    <x v="82"/>
    <s v="EE1"/>
    <n v="3"/>
    <n v="2"/>
    <n v="3"/>
    <n v="1.5"/>
    <n v="0"/>
    <n v="2"/>
    <x v="4"/>
  </r>
  <r>
    <n v="66"/>
    <m/>
    <s v="SCN"/>
    <x v="61"/>
    <s v="Praxis Metalltechnik"/>
    <s v="MIP"/>
    <x v="75"/>
    <s v="EK1"/>
    <n v="0.5"/>
    <n v="2"/>
    <n v="0.5"/>
    <n v="0.25"/>
    <n v="0"/>
    <n v="2"/>
    <x v="4"/>
  </r>
  <r>
    <n v="67"/>
    <m/>
    <s v="SCN"/>
    <x v="61"/>
    <s v="Praxis Metalltechnik"/>
    <s v="FPZ"/>
    <x v="75"/>
    <s v="EK1"/>
    <n v="1.5"/>
    <n v="2"/>
    <n v="1.5"/>
    <n v="0.75"/>
    <n v="0"/>
    <n v="2"/>
    <x v="4"/>
  </r>
  <r>
    <n v="68"/>
    <m/>
    <s v="SCN"/>
    <x v="61"/>
    <s v="Metalltechnik"/>
    <s v="MIP"/>
    <x v="27"/>
    <s v="AK6"/>
    <n v="1"/>
    <m/>
    <n v="1"/>
    <n v="1"/>
    <n v="0"/>
    <m/>
    <x v="4"/>
  </r>
  <r>
    <n v="69"/>
    <m/>
    <s v="SCN"/>
    <x v="61"/>
    <s v="Elektrotechnik"/>
    <s v="FPZ"/>
    <x v="69"/>
    <s v="D20"/>
    <n v="2"/>
    <n v="2"/>
    <n v="2"/>
    <n v="1"/>
    <n v="0"/>
    <n v="2"/>
    <x v="4"/>
  </r>
  <r>
    <n v="70"/>
    <m/>
    <s v="SCN"/>
    <x v="61"/>
    <s v="Technische Übungen"/>
    <s v="TEÜ"/>
    <x v="82"/>
    <s v="EE1"/>
    <n v="3"/>
    <m/>
    <n v="3"/>
    <n v="3"/>
    <n v="0"/>
    <m/>
    <x v="4"/>
  </r>
  <r>
    <n v="71"/>
    <m/>
    <s v="SCN"/>
    <x v="61"/>
    <s v="Mathematik"/>
    <s v="M"/>
    <x v="10"/>
    <s v="AK6"/>
    <n v="4"/>
    <m/>
    <n v="4"/>
    <n v="4"/>
    <n v="0"/>
    <m/>
    <x v="4"/>
  </r>
  <r>
    <n v="72"/>
    <m/>
    <s v="SCN"/>
    <x v="61"/>
    <s v="Englisch"/>
    <s v="E"/>
    <x v="52"/>
    <s v="AK6"/>
    <n v="3"/>
    <m/>
    <n v="3"/>
    <n v="3"/>
    <n v="0"/>
    <m/>
    <x v="4"/>
  </r>
  <r>
    <n v="73"/>
    <m/>
    <s v="SCN"/>
    <x v="61"/>
    <s v="Englisch"/>
    <s v="MPT"/>
    <x v="85"/>
    <s v="AK6"/>
    <n v="2"/>
    <m/>
    <n v="2"/>
    <n v="2"/>
    <n v="0"/>
    <m/>
    <x v="4"/>
  </r>
  <r>
    <n v="74"/>
    <m/>
    <s v="SCN"/>
    <x v="61"/>
    <s v="Deutsch"/>
    <s v="DKO"/>
    <x v="8"/>
    <s v="AK6"/>
    <n v="4"/>
    <m/>
    <n v="4"/>
    <n v="4"/>
    <n v="0"/>
    <m/>
    <x v="4"/>
  </r>
  <r>
    <n v="75"/>
    <m/>
    <s v="SCN"/>
    <x v="61"/>
    <s v="Wirtschaft"/>
    <s v="WBL"/>
    <x v="21"/>
    <s v="AK6"/>
    <n v="1"/>
    <m/>
    <n v="1"/>
    <n v="1"/>
    <n v="0"/>
    <m/>
    <x v="4"/>
  </r>
  <r>
    <n v="76"/>
    <m/>
    <s v="SCN"/>
    <x v="61"/>
    <s v="Politik"/>
    <s v="PKG"/>
    <x v="11"/>
    <s v="AK6"/>
    <n v="1"/>
    <m/>
    <n v="1"/>
    <n v="1"/>
    <n v="0"/>
    <m/>
    <x v="4"/>
  </r>
  <r>
    <n v="77"/>
    <m/>
    <s v="SCN"/>
    <x v="61"/>
    <s v="Datenverarbeitung"/>
    <s v="DV"/>
    <x v="81"/>
    <s v="D12"/>
    <n v="1"/>
    <m/>
    <n v="1"/>
    <n v="1"/>
    <n v="0"/>
    <m/>
    <x v="4"/>
  </r>
  <r>
    <n v="78"/>
    <m/>
    <s v="SCN"/>
    <x v="61"/>
    <s v="Sport"/>
    <s v="SPG"/>
    <x v="4"/>
    <s v="GE1"/>
    <n v="1"/>
    <m/>
    <n v="1"/>
    <n v="1"/>
    <n v="0"/>
    <m/>
    <x v="4"/>
  </r>
  <r>
    <n v="79"/>
    <m/>
    <s v="SCN"/>
    <x v="61"/>
    <s v="Betreutes Selbstlernen"/>
    <s v="BSL"/>
    <x v="52"/>
    <s v="AK6"/>
    <n v="0"/>
    <m/>
    <n v="0"/>
    <n v="0"/>
    <n v="0"/>
    <m/>
    <x v="4"/>
  </r>
  <r>
    <n v="80"/>
    <m/>
    <s v="SCN"/>
    <x v="61"/>
    <s v="Religion"/>
    <s v="KRE"/>
    <x v="8"/>
    <s v="AK6"/>
    <n v="2"/>
    <m/>
    <n v="2"/>
    <n v="2"/>
    <n v="0"/>
    <m/>
    <x v="4"/>
  </r>
  <r>
    <n v="81"/>
    <m/>
    <s v="SCN"/>
    <x v="61"/>
    <s v="Berufsorientierung"/>
    <s v="BOR"/>
    <x v="52"/>
    <s v="AK6"/>
    <n v="2"/>
    <m/>
    <n v="2"/>
    <n v="2"/>
    <n v="0"/>
    <m/>
    <x v="4"/>
  </r>
  <r>
    <n v="83"/>
    <m/>
    <s v="SCN"/>
    <x v="62"/>
    <s v="Praxis Hauswirtschaft"/>
    <s v="PRD"/>
    <x v="53"/>
    <s v="AE8"/>
    <n v="8"/>
    <m/>
    <n v="8"/>
    <n v="8"/>
    <n v="0"/>
    <m/>
    <x v="4"/>
  </r>
  <r>
    <n v="84"/>
    <m/>
    <s v="SCN"/>
    <x v="62"/>
    <s v="Praxis Hauswirtschaft"/>
    <s v="BO"/>
    <x v="86"/>
    <s v="DK5"/>
    <n v="2"/>
    <m/>
    <n v="2"/>
    <n v="2"/>
    <n v="0"/>
    <m/>
    <x v="4"/>
  </r>
  <r>
    <n v="85"/>
    <m/>
    <s v="SCN"/>
    <x v="62"/>
    <s v="Praxis Hauswirtschaft"/>
    <s v="DSL"/>
    <x v="86"/>
    <s v="DK5"/>
    <n v="2"/>
    <m/>
    <n v="2"/>
    <n v="2"/>
    <n v="0"/>
    <m/>
    <x v="4"/>
  </r>
  <r>
    <n v="86"/>
    <m/>
    <s v="SCN"/>
    <x v="62"/>
    <s v="Mathematik"/>
    <s v="M"/>
    <x v="73"/>
    <s v="DK5"/>
    <n v="4"/>
    <m/>
    <n v="4"/>
    <n v="4"/>
    <n v="0"/>
    <m/>
    <x v="4"/>
  </r>
  <r>
    <n v="87"/>
    <m/>
    <s v="SCN"/>
    <x v="62"/>
    <s v="Englisch"/>
    <s v="E"/>
    <x v="52"/>
    <s v="DK5"/>
    <n v="3"/>
    <m/>
    <n v="3"/>
    <n v="3"/>
    <n v="0"/>
    <m/>
    <x v="4"/>
  </r>
  <r>
    <n v="88"/>
    <m/>
    <s v="SCN"/>
    <x v="62"/>
    <s v="Englisch"/>
    <s v="MPT"/>
    <x v="85"/>
    <s v="DK5"/>
    <n v="2"/>
    <m/>
    <n v="2"/>
    <n v="2"/>
    <n v="0"/>
    <m/>
    <x v="4"/>
  </r>
  <r>
    <n v="89"/>
    <m/>
    <s v="SCN"/>
    <x v="62"/>
    <s v="Deutsch"/>
    <s v="DKO"/>
    <x v="8"/>
    <s v="DK5"/>
    <n v="4"/>
    <m/>
    <n v="4"/>
    <n v="4"/>
    <n v="0"/>
    <m/>
    <x v="4"/>
  </r>
  <r>
    <n v="90"/>
    <m/>
    <s v="SCN"/>
    <x v="62"/>
    <s v="Wirtschaft"/>
    <s v="WBL"/>
    <x v="21"/>
    <s v="DK5"/>
    <n v="1"/>
    <m/>
    <n v="1"/>
    <n v="1"/>
    <n v="0"/>
    <m/>
    <x v="4"/>
  </r>
  <r>
    <n v="91"/>
    <m/>
    <s v="SCN"/>
    <x v="62"/>
    <s v="Politik"/>
    <s v="PKG"/>
    <x v="11"/>
    <s v="DK5"/>
    <n v="1"/>
    <m/>
    <n v="1"/>
    <n v="1"/>
    <n v="0"/>
    <m/>
    <x v="4"/>
  </r>
  <r>
    <n v="92"/>
    <m/>
    <s v="SCN"/>
    <x v="62"/>
    <s v="Datenverarbeitung"/>
    <s v="DV"/>
    <x v="81"/>
    <s v="DK5"/>
    <n v="1"/>
    <m/>
    <n v="1"/>
    <n v="1"/>
    <n v="0"/>
    <m/>
    <x v="4"/>
  </r>
  <r>
    <n v="93"/>
    <m/>
    <s v="SCN"/>
    <x v="62"/>
    <s v="Sport"/>
    <s v="SPG"/>
    <x v="4"/>
    <s v="GE1"/>
    <n v="1"/>
    <m/>
    <n v="1"/>
    <n v="1"/>
    <n v="0"/>
    <m/>
    <x v="4"/>
  </r>
  <r>
    <n v="94"/>
    <m/>
    <s v="SCN"/>
    <x v="62"/>
    <s v="Betreutes Selbstlernen"/>
    <s v="BSL"/>
    <x v="52"/>
    <s v="DK5"/>
    <n v="0"/>
    <m/>
    <n v="0"/>
    <n v="0"/>
    <n v="0"/>
    <m/>
    <x v="4"/>
  </r>
  <r>
    <n v="95"/>
    <m/>
    <s v="SCN"/>
    <x v="62"/>
    <s v="Religion"/>
    <s v="KRE"/>
    <x v="73"/>
    <s v="DK5"/>
    <n v="2"/>
    <m/>
    <n v="2"/>
    <n v="2"/>
    <n v="0"/>
    <m/>
    <x v="4"/>
  </r>
  <r>
    <n v="96"/>
    <m/>
    <s v="SCN"/>
    <x v="62"/>
    <s v="Berufsorientierung"/>
    <s v="BOR"/>
    <x v="52"/>
    <s v="DK5"/>
    <n v="2"/>
    <m/>
    <n v="2"/>
    <n v="2"/>
    <n v="0"/>
    <m/>
    <x v="4"/>
  </r>
  <r>
    <n v="97"/>
    <m/>
    <s v="SCN"/>
    <x v="62"/>
    <s v="individ. Praktikum"/>
    <s v="Pbv"/>
    <x v="73"/>
    <s v="DK5"/>
    <n v="2"/>
    <m/>
    <n v="2"/>
    <n v="2"/>
    <n v="0"/>
    <m/>
    <x v="4"/>
  </r>
  <r>
    <n v="98"/>
    <m/>
    <s v="SCN"/>
    <x v="61"/>
    <s v="DAZ-För"/>
    <s v="DAZ"/>
    <x v="84"/>
    <s v="DK5"/>
    <n v="4"/>
    <n v="0"/>
    <n v="4"/>
    <n v="4"/>
    <n v="0"/>
    <n v="0"/>
    <x v="4"/>
  </r>
  <r>
    <n v="98"/>
    <m/>
    <s v="SCN"/>
    <x v="62"/>
    <s v="DAZ-För"/>
    <s v="DAZ"/>
    <x v="84"/>
    <s v="DK5"/>
    <n v="4"/>
    <n v="0"/>
    <n v="4"/>
    <n v="4"/>
    <n v="0"/>
    <n v="0"/>
    <x v="4"/>
  </r>
  <r>
    <n v="98"/>
    <m/>
    <s v="SCN"/>
    <x v="63"/>
    <s v="DAZ-För"/>
    <s v="DAZ"/>
    <x v="84"/>
    <s v="DK5"/>
    <n v="4"/>
    <n v="0"/>
    <n v="4"/>
    <n v="4"/>
    <n v="0"/>
    <n v="0"/>
    <x v="3"/>
  </r>
  <r>
    <n v="99"/>
    <m/>
    <s v="SCN"/>
    <x v="61"/>
    <s v="Englisch-För"/>
    <s v="EFÖ"/>
    <x v="85"/>
    <s v="DK5"/>
    <n v="4"/>
    <m/>
    <n v="4"/>
    <n v="4"/>
    <n v="0"/>
    <m/>
    <x v="4"/>
  </r>
  <r>
    <n v="99"/>
    <m/>
    <s v="SCN"/>
    <x v="62"/>
    <s v="Englisch-För"/>
    <s v="EFÖ"/>
    <x v="85"/>
    <s v="DK5"/>
    <n v="4"/>
    <m/>
    <n v="4"/>
    <n v="4"/>
    <n v="0"/>
    <m/>
    <x v="4"/>
  </r>
  <r>
    <n v="99"/>
    <m/>
    <s v="SCN"/>
    <x v="63"/>
    <s v="Englisch-För"/>
    <s v="EFÖ"/>
    <x v="85"/>
    <s v="DK5"/>
    <n v="4"/>
    <m/>
    <n v="4"/>
    <n v="4"/>
    <n v="0"/>
    <m/>
    <x v="3"/>
  </r>
  <r>
    <n v="100"/>
    <m/>
    <s v="SCN"/>
    <x v="62"/>
    <s v="indiv. Praktikum"/>
    <s v="Pbv"/>
    <x v="85"/>
    <s v="DK5"/>
    <n v="3"/>
    <m/>
    <n v="3"/>
    <n v="3"/>
    <n v="0"/>
    <m/>
    <x v="4"/>
  </r>
  <r>
    <n v="100"/>
    <m/>
    <s v="SCN"/>
    <x v="63"/>
    <s v="indiv. Praktikum"/>
    <s v="Pbv"/>
    <x v="85"/>
    <s v="DK5"/>
    <n v="3"/>
    <m/>
    <n v="3"/>
    <n v="3"/>
    <n v="0"/>
    <m/>
    <x v="3"/>
  </r>
  <r>
    <n v="102"/>
    <m/>
    <s v="SCN"/>
    <x v="63"/>
    <s v="Praxis Bautechnik"/>
    <s v="BO"/>
    <x v="14"/>
    <s v="DK1"/>
    <n v="1"/>
    <n v="2"/>
    <n v="1"/>
    <n v="0.5"/>
    <n v="0"/>
    <n v="2"/>
    <x v="3"/>
  </r>
  <r>
    <n v="103"/>
    <m/>
    <s v="SCN"/>
    <x v="63"/>
    <s v="Praxis Bautechnik"/>
    <s v="FP-Bau"/>
    <x v="14"/>
    <s v="DK1"/>
    <n v="3"/>
    <n v="2"/>
    <n v="3"/>
    <n v="1.5"/>
    <n v="0"/>
    <n v="2"/>
    <x v="3"/>
  </r>
  <r>
    <n v="104"/>
    <m/>
    <s v="SCN"/>
    <x v="63"/>
    <s v="Praxis Holztechnik"/>
    <s v="BO"/>
    <x v="82"/>
    <s v="EE1"/>
    <n v="1"/>
    <n v="2"/>
    <n v="1"/>
    <n v="0.5"/>
    <n v="0"/>
    <n v="2"/>
    <x v="3"/>
  </r>
  <r>
    <n v="105"/>
    <m/>
    <s v="SCN"/>
    <x v="63"/>
    <s v="Praxis Holztechnik"/>
    <s v="PRD"/>
    <x v="82"/>
    <s v="EE1"/>
    <n v="3"/>
    <n v="2"/>
    <n v="3"/>
    <n v="1.5"/>
    <n v="0"/>
    <n v="2"/>
    <x v="3"/>
  </r>
  <r>
    <n v="106"/>
    <m/>
    <s v="SCN"/>
    <x v="63"/>
    <s v="Praxis Metalltechnik"/>
    <s v="MIP"/>
    <x v="75"/>
    <s v="EK1"/>
    <n v="0.5"/>
    <m/>
    <n v="0.5"/>
    <n v="0.5"/>
    <n v="0"/>
    <m/>
    <x v="3"/>
  </r>
  <r>
    <n v="107"/>
    <m/>
    <s v="SCN"/>
    <x v="63"/>
    <s v="Praxis Metalltechnik"/>
    <s v="FPZ"/>
    <x v="75"/>
    <s v="EK1"/>
    <n v="1.5"/>
    <n v="2"/>
    <n v="1.5"/>
    <n v="0.75"/>
    <n v="0"/>
    <n v="2"/>
    <x v="3"/>
  </r>
  <r>
    <n v="108"/>
    <m/>
    <s v="SCN"/>
    <x v="63"/>
    <s v="Praxis Metalltechnik"/>
    <s v="MIP"/>
    <x v="27"/>
    <s v="EK1"/>
    <n v="1"/>
    <m/>
    <n v="1"/>
    <n v="1"/>
    <n v="0"/>
    <m/>
    <x v="3"/>
  </r>
  <r>
    <n v="109"/>
    <m/>
    <s v="SCN"/>
    <x v="63"/>
    <s v="Elektrotechnik"/>
    <s v="FPZ"/>
    <x v="69"/>
    <s v="D20"/>
    <n v="2"/>
    <n v="2"/>
    <n v="2"/>
    <n v="1"/>
    <n v="0"/>
    <n v="2"/>
    <x v="3"/>
  </r>
  <r>
    <n v="110"/>
    <m/>
    <s v="SCN"/>
    <x v="63"/>
    <s v="Technische Übungen"/>
    <s v="TEÜ"/>
    <x v="82"/>
    <s v="EE1"/>
    <n v="3"/>
    <m/>
    <n v="3"/>
    <n v="3"/>
    <n v="0"/>
    <m/>
    <x v="3"/>
  </r>
  <r>
    <n v="111"/>
    <m/>
    <s v="SCN"/>
    <x v="63"/>
    <s v="Praxis Hauswirtschaft"/>
    <s v="PRD"/>
    <x v="53"/>
    <s v="AE8"/>
    <n v="4"/>
    <m/>
    <n v="4"/>
    <n v="4"/>
    <n v="0"/>
    <m/>
    <x v="3"/>
  </r>
  <r>
    <n v="112"/>
    <m/>
    <s v="SCN"/>
    <x v="63"/>
    <s v="Praxis Hauswirtschaft"/>
    <s v="BO"/>
    <x v="86"/>
    <s v="DK4"/>
    <n v="2"/>
    <m/>
    <n v="2"/>
    <n v="2"/>
    <n v="0"/>
    <m/>
    <x v="3"/>
  </r>
  <r>
    <n v="113"/>
    <m/>
    <s v="SCN"/>
    <x v="63"/>
    <s v="Praxis Hauswirtschaft"/>
    <s v="DSL"/>
    <x v="87"/>
    <s v="DK4"/>
    <n v="2"/>
    <m/>
    <n v="2"/>
    <n v="2"/>
    <n v="0"/>
    <m/>
    <x v="3"/>
  </r>
  <r>
    <n v="114"/>
    <m/>
    <s v="SCN"/>
    <x v="63"/>
    <s v="Mathematik"/>
    <s v="M"/>
    <x v="73"/>
    <s v="AK6"/>
    <n v="4"/>
    <m/>
    <n v="4"/>
    <n v="4"/>
    <n v="0"/>
    <m/>
    <x v="3"/>
  </r>
  <r>
    <n v="115"/>
    <m/>
    <s v="SCN"/>
    <x v="63"/>
    <s v="Englisch"/>
    <s v="E"/>
    <x v="47"/>
    <s v="AK6"/>
    <n v="3"/>
    <m/>
    <n v="3"/>
    <n v="3"/>
    <n v="0"/>
    <m/>
    <x v="3"/>
  </r>
  <r>
    <n v="116"/>
    <m/>
    <s v="SCN"/>
    <x v="63"/>
    <s v="Englisch"/>
    <s v="MPT"/>
    <x v="85"/>
    <s v="AK6"/>
    <n v="2"/>
    <m/>
    <n v="2"/>
    <n v="2"/>
    <n v="0"/>
    <m/>
    <x v="3"/>
  </r>
  <r>
    <n v="117"/>
    <m/>
    <s v="SCN"/>
    <x v="63"/>
    <s v="Deutsch"/>
    <s v="DKO"/>
    <x v="8"/>
    <s v="AK6"/>
    <n v="4"/>
    <m/>
    <n v="4"/>
    <n v="4"/>
    <n v="0"/>
    <m/>
    <x v="3"/>
  </r>
  <r>
    <n v="118"/>
    <m/>
    <s v="SCN"/>
    <x v="63"/>
    <s v="Wirtschaft"/>
    <s v="WBL"/>
    <x v="21"/>
    <s v="AK6"/>
    <n v="1"/>
    <m/>
    <n v="1"/>
    <n v="1"/>
    <n v="0"/>
    <m/>
    <x v="3"/>
  </r>
  <r>
    <n v="119"/>
    <m/>
    <s v="SCN"/>
    <x v="63"/>
    <s v="Politik"/>
    <s v="PKG"/>
    <x v="21"/>
    <s v="AK6"/>
    <n v="1"/>
    <m/>
    <n v="1"/>
    <n v="1"/>
    <n v="0"/>
    <m/>
    <x v="3"/>
  </r>
  <r>
    <n v="120"/>
    <m/>
    <s v="SCN"/>
    <x v="63"/>
    <s v="Datenverarbeitung"/>
    <s v="DV"/>
    <x v="81"/>
    <s v="D12"/>
    <n v="1"/>
    <m/>
    <n v="1"/>
    <n v="1"/>
    <n v="0"/>
    <m/>
    <x v="3"/>
  </r>
  <r>
    <n v="122"/>
    <m/>
    <s v="SCN"/>
    <x v="63"/>
    <s v="Betreutes Selbstlernen"/>
    <s v="BSL"/>
    <x v="52"/>
    <s v="AK6"/>
    <n v="0"/>
    <m/>
    <n v="0"/>
    <n v="0"/>
    <n v="0"/>
    <m/>
    <x v="3"/>
  </r>
  <r>
    <n v="123"/>
    <m/>
    <s v="SCN"/>
    <x v="63"/>
    <s v="Religion"/>
    <s v="KRE"/>
    <x v="47"/>
    <s v="AK6"/>
    <n v="2"/>
    <m/>
    <n v="2"/>
    <n v="2"/>
    <n v="0"/>
    <m/>
    <x v="3"/>
  </r>
  <r>
    <n v="124"/>
    <m/>
    <s v="SCN"/>
    <x v="63"/>
    <s v="Berufsorientierung"/>
    <s v="BOR"/>
    <x v="52"/>
    <s v="AK6"/>
    <n v="2"/>
    <m/>
    <n v="2"/>
    <n v="2"/>
    <n v="0"/>
    <m/>
    <x v="3"/>
  </r>
  <r>
    <n v="125"/>
    <m/>
    <s v="SCN"/>
    <x v="63"/>
    <s v="Beliebig"/>
    <s v="WB"/>
    <x v="14"/>
    <s v="D23"/>
    <n v="2"/>
    <m/>
    <n v="2"/>
    <n v="2"/>
    <n v="0"/>
    <m/>
    <x v="3"/>
  </r>
  <r>
    <n v="127"/>
    <m/>
    <s v="SCN"/>
    <x v="64"/>
    <s v="Elektrotechnik"/>
    <s v="PPZ"/>
    <x v="69"/>
    <s v="D20"/>
    <n v="2"/>
    <m/>
    <n v="2"/>
    <n v="2"/>
    <n v="0"/>
    <m/>
    <x v="9"/>
  </r>
  <r>
    <n v="128"/>
    <m/>
    <s v="SCN"/>
    <x v="64"/>
    <s v="Elektrotechnik"/>
    <s v="IPZ"/>
    <x v="34"/>
    <s v="D23"/>
    <n v="2"/>
    <m/>
    <n v="2"/>
    <n v="2"/>
    <n v="0"/>
    <m/>
    <x v="9"/>
  </r>
  <r>
    <n v="129"/>
    <m/>
    <s v="SCN"/>
    <x v="64"/>
    <s v="Elektrotechnik"/>
    <s v="PPZ"/>
    <x v="34"/>
    <s v="D20"/>
    <n v="0"/>
    <m/>
    <n v="0"/>
    <n v="0"/>
    <n v="0"/>
    <m/>
    <x v="9"/>
  </r>
  <r>
    <n v="130"/>
    <m/>
    <s v="SCN"/>
    <x v="64"/>
    <s v="Praxis Elektrotechnik"/>
    <s v="FP-EL"/>
    <x v="69"/>
    <s v="D20"/>
    <n v="4"/>
    <n v="2"/>
    <n v="4"/>
    <n v="2"/>
    <n v="0"/>
    <n v="2"/>
    <x v="9"/>
  </r>
  <r>
    <n v="131"/>
    <m/>
    <s v="SCN"/>
    <x v="64"/>
    <s v="Praxis Elektrotechnik"/>
    <s v="FP-EL"/>
    <x v="34"/>
    <s v="D23"/>
    <n v="0"/>
    <n v="0"/>
    <n v="0"/>
    <n v="0"/>
    <n v="0"/>
    <n v="0"/>
    <x v="9"/>
  </r>
  <r>
    <n v="132"/>
    <m/>
    <s v="SCN"/>
    <x v="64"/>
    <s v="Praxis Elektrotechnik"/>
    <s v="FP-EL"/>
    <x v="69"/>
    <s v="D20"/>
    <n v="4"/>
    <n v="2"/>
    <n v="4"/>
    <n v="2"/>
    <n v="0"/>
    <n v="2"/>
    <x v="9"/>
  </r>
  <r>
    <n v="133"/>
    <m/>
    <s v="SCN"/>
    <x v="64"/>
    <s v="Praxis Metalltechnik"/>
    <s v="FPZ"/>
    <x v="75"/>
    <s v="EK1"/>
    <n v="4"/>
    <n v="2"/>
    <n v="4"/>
    <n v="2"/>
    <n v="0"/>
    <n v="2"/>
    <x v="9"/>
  </r>
  <r>
    <n v="134"/>
    <m/>
    <s v="SCN"/>
    <x v="64"/>
    <s v="Mathematik"/>
    <s v="M"/>
    <x v="80"/>
    <s v="D23"/>
    <n v="2"/>
    <m/>
    <n v="2"/>
    <n v="2"/>
    <n v="0"/>
    <m/>
    <x v="9"/>
  </r>
  <r>
    <n v="135"/>
    <m/>
    <s v="SCN"/>
    <x v="64"/>
    <s v="Mathematik"/>
    <s v="M"/>
    <x v="49"/>
    <s v="D23"/>
    <n v="2"/>
    <m/>
    <n v="2"/>
    <n v="2"/>
    <n v="0"/>
    <m/>
    <x v="9"/>
  </r>
  <r>
    <n v="136"/>
    <m/>
    <s v="SCN"/>
    <x v="64"/>
    <s v="Englisch"/>
    <s v="E"/>
    <x v="74"/>
    <s v="D23"/>
    <n v="3"/>
    <m/>
    <n v="3"/>
    <n v="3"/>
    <n v="0"/>
    <m/>
    <x v="9"/>
  </r>
  <r>
    <n v="137"/>
    <m/>
    <s v="SCN"/>
    <x v="64"/>
    <s v="Englisch-FÖR"/>
    <s v="E"/>
    <x v="85"/>
    <s v="D23"/>
    <n v="2"/>
    <m/>
    <n v="2"/>
    <n v="2"/>
    <n v="0"/>
    <m/>
    <x v="9"/>
  </r>
  <r>
    <n v="137"/>
    <m/>
    <s v="SCN"/>
    <x v="65"/>
    <s v="Englisch-FÖR"/>
    <s v="E"/>
    <x v="85"/>
    <s v="D23"/>
    <n v="2"/>
    <m/>
    <n v="2"/>
    <n v="2"/>
    <n v="0"/>
    <m/>
    <x v="9"/>
  </r>
  <r>
    <n v="138"/>
    <m/>
    <s v="SCN"/>
    <x v="64"/>
    <s v="Deutsch"/>
    <s v="DKO"/>
    <x v="88"/>
    <s v="D23"/>
    <n v="4"/>
    <m/>
    <n v="4"/>
    <n v="4"/>
    <n v="0"/>
    <m/>
    <x v="9"/>
  </r>
  <r>
    <n v="139"/>
    <m/>
    <s v="SCN"/>
    <x v="64"/>
    <s v="Wirtschaft"/>
    <s v="WBL"/>
    <x v="89"/>
    <s v="D23"/>
    <n v="2"/>
    <m/>
    <n v="2"/>
    <n v="2"/>
    <n v="0"/>
    <m/>
    <x v="9"/>
  </r>
  <r>
    <n v="140"/>
    <m/>
    <s v="SCN"/>
    <x v="64"/>
    <s v="Politik"/>
    <s v="PKG"/>
    <x v="81"/>
    <s v="D23"/>
    <n v="1"/>
    <m/>
    <n v="1"/>
    <n v="1"/>
    <n v="0"/>
    <m/>
    <x v="9"/>
  </r>
  <r>
    <n v="141"/>
    <m/>
    <s v="SCN"/>
    <x v="64"/>
    <s v="Informationstechnik"/>
    <s v="DV"/>
    <x v="81"/>
    <s v="D12"/>
    <n v="2"/>
    <n v="2"/>
    <n v="2"/>
    <n v="1"/>
    <n v="0"/>
    <n v="2"/>
    <x v="9"/>
  </r>
  <r>
    <n v="142"/>
    <m/>
    <s v="SCN"/>
    <x v="64"/>
    <s v="Sport"/>
    <s v="SPG"/>
    <x v="74"/>
    <s v="GE1"/>
    <n v="2"/>
    <m/>
    <n v="2"/>
    <n v="2"/>
    <n v="0"/>
    <m/>
    <x v="9"/>
  </r>
  <r>
    <n v="143"/>
    <m/>
    <s v="SCN"/>
    <x v="64"/>
    <s v="Physik"/>
    <s v="PH"/>
    <x v="80"/>
    <s v="CE6"/>
    <n v="1"/>
    <m/>
    <n v="1"/>
    <n v="1"/>
    <n v="0"/>
    <m/>
    <x v="9"/>
  </r>
  <r>
    <n v="144"/>
    <m/>
    <s v="SCN"/>
    <x v="64"/>
    <s v="Religion"/>
    <s v="ERE"/>
    <x v="90"/>
    <s v="D23"/>
    <n v="2"/>
    <m/>
    <n v="2"/>
    <n v="2"/>
    <n v="0"/>
    <m/>
    <x v="9"/>
  </r>
  <r>
    <n v="145"/>
    <m/>
    <s v="SCN"/>
    <x v="64"/>
    <s v="Beliebig"/>
    <s v="BOR"/>
    <x v="34"/>
    <s v="D23"/>
    <n v="2"/>
    <m/>
    <n v="2"/>
    <n v="2"/>
    <n v="0"/>
    <m/>
    <x v="9"/>
  </r>
  <r>
    <n v="146"/>
    <m/>
    <s v="SCN"/>
    <x v="64"/>
    <s v="Beliebig"/>
    <s v="WB"/>
    <x v="34"/>
    <s v="D23"/>
    <n v="2"/>
    <n v="2"/>
    <n v="2"/>
    <n v="1"/>
    <n v="0"/>
    <n v="2"/>
    <x v="9"/>
  </r>
  <r>
    <n v="149"/>
    <m/>
    <s v="SCN"/>
    <x v="65"/>
    <s v="Praxis Metalltechnik"/>
    <s v="FPZ"/>
    <x v="75"/>
    <s v="D14"/>
    <n v="2"/>
    <m/>
    <n v="2"/>
    <n v="2"/>
    <n v="0"/>
    <m/>
    <x v="9"/>
  </r>
  <r>
    <n v="150"/>
    <m/>
    <s v="SCN"/>
    <x v="65"/>
    <s v="Metalltechnik"/>
    <s v="MIP"/>
    <x v="27"/>
    <s v="D14"/>
    <n v="2"/>
    <m/>
    <n v="2"/>
    <n v="2"/>
    <n v="0"/>
    <m/>
    <x v="9"/>
  </r>
  <r>
    <n v="151"/>
    <m/>
    <s v="SCN"/>
    <x v="65"/>
    <s v="Metalltechnik"/>
    <s v="FPZ"/>
    <x v="27"/>
    <s v="D14"/>
    <n v="2"/>
    <m/>
    <n v="2"/>
    <n v="2"/>
    <n v="0"/>
    <m/>
    <x v="9"/>
  </r>
  <r>
    <n v="152"/>
    <m/>
    <s v="SCN"/>
    <x v="65"/>
    <s v="Praxis Metalltechnik"/>
    <s v="FPZ"/>
    <x v="75"/>
    <s v="EK1"/>
    <n v="4"/>
    <n v="2"/>
    <n v="4"/>
    <n v="2"/>
    <n v="0"/>
    <n v="2"/>
    <x v="9"/>
  </r>
  <r>
    <n v="153"/>
    <m/>
    <s v="SCN"/>
    <x v="65"/>
    <s v="Praxis Elektrotechnik"/>
    <s v="PPZ"/>
    <x v="69"/>
    <s v="D20"/>
    <n v="4"/>
    <n v="2"/>
    <n v="4"/>
    <n v="2"/>
    <n v="0"/>
    <n v="2"/>
    <x v="9"/>
  </r>
  <r>
    <n v="154"/>
    <m/>
    <s v="SCN"/>
    <x v="65"/>
    <s v="Praxis Metalltechnik"/>
    <s v="MIP"/>
    <x v="75"/>
    <s v="EK1"/>
    <n v="4"/>
    <n v="2"/>
    <n v="4"/>
    <n v="2"/>
    <n v="0"/>
    <n v="2"/>
    <x v="9"/>
  </r>
  <r>
    <n v="155"/>
    <m/>
    <s v="SCN"/>
    <x v="65"/>
    <s v="Mathematik"/>
    <s v="M"/>
    <x v="28"/>
    <s v="D14"/>
    <n v="2"/>
    <m/>
    <n v="2"/>
    <n v="2"/>
    <n v="0"/>
    <m/>
    <x v="9"/>
  </r>
  <r>
    <n v="156"/>
    <m/>
    <s v="SCN"/>
    <x v="65"/>
    <s v="Mathematik"/>
    <s v="M"/>
    <x v="49"/>
    <s v="D14"/>
    <n v="2"/>
    <m/>
    <n v="2"/>
    <n v="2"/>
    <n v="0"/>
    <m/>
    <x v="9"/>
  </r>
  <r>
    <n v="157"/>
    <m/>
    <s v="SCN"/>
    <x v="64"/>
    <s v="Englisch-FÖR"/>
    <s v="E"/>
    <x v="85"/>
    <s v="D23"/>
    <n v="0"/>
    <m/>
    <n v="0"/>
    <n v="0"/>
    <n v="0"/>
    <m/>
    <x v="9"/>
  </r>
  <r>
    <n v="157"/>
    <m/>
    <s v="SCN"/>
    <x v="65"/>
    <s v="Englisch-FÖR"/>
    <s v="E"/>
    <x v="85"/>
    <s v="D23"/>
    <n v="0"/>
    <m/>
    <n v="0"/>
    <n v="0"/>
    <n v="0"/>
    <m/>
    <x v="9"/>
  </r>
  <r>
    <n v="158"/>
    <m/>
    <s v="SCN"/>
    <x v="65"/>
    <s v="Englisch"/>
    <s v="E"/>
    <x v="47"/>
    <s v="D14"/>
    <n v="3"/>
    <m/>
    <n v="3"/>
    <n v="3"/>
    <n v="0"/>
    <m/>
    <x v="9"/>
  </r>
  <r>
    <n v="159"/>
    <m/>
    <s v="SCN"/>
    <x v="65"/>
    <s v="Deutsch"/>
    <s v="DKO"/>
    <x v="88"/>
    <s v="D14"/>
    <n v="4"/>
    <m/>
    <n v="4"/>
    <n v="4"/>
    <n v="0"/>
    <m/>
    <x v="9"/>
  </r>
  <r>
    <n v="160"/>
    <m/>
    <s v="SCN"/>
    <x v="65"/>
    <s v="Wirtschaft"/>
    <s v="WBL"/>
    <x v="89"/>
    <s v="D14"/>
    <n v="2"/>
    <m/>
    <n v="2"/>
    <n v="2"/>
    <n v="0"/>
    <m/>
    <x v="9"/>
  </r>
  <r>
    <n v="161"/>
    <m/>
    <s v="SCN"/>
    <x v="65"/>
    <s v="Politik"/>
    <s v="PKG"/>
    <x v="81"/>
    <s v="D14"/>
    <n v="1"/>
    <m/>
    <n v="1"/>
    <n v="1"/>
    <n v="0"/>
    <m/>
    <x v="9"/>
  </r>
  <r>
    <n v="162"/>
    <m/>
    <s v="SCN"/>
    <x v="65"/>
    <s v="Informationstechnik"/>
    <s v="DV"/>
    <x v="81"/>
    <s v="D12"/>
    <n v="2"/>
    <n v="2"/>
    <n v="2"/>
    <n v="1"/>
    <n v="0"/>
    <n v="2"/>
    <x v="9"/>
  </r>
  <r>
    <n v="163"/>
    <m/>
    <s v="SCN"/>
    <x v="65"/>
    <s v="Sport"/>
    <s v="SPG"/>
    <x v="74"/>
    <s v="GE1"/>
    <n v="2"/>
    <m/>
    <n v="2"/>
    <n v="2"/>
    <n v="0"/>
    <m/>
    <x v="9"/>
  </r>
  <r>
    <n v="164"/>
    <m/>
    <s v="SCN"/>
    <x v="65"/>
    <s v="Physik"/>
    <s v="PH"/>
    <x v="80"/>
    <s v="CE6"/>
    <n v="1"/>
    <m/>
    <n v="1"/>
    <n v="1"/>
    <n v="0"/>
    <m/>
    <x v="9"/>
  </r>
  <r>
    <n v="165"/>
    <m/>
    <s v="SCN"/>
    <x v="65"/>
    <s v="Religion"/>
    <s v="ERE"/>
    <x v="90"/>
    <s v="D14"/>
    <n v="2"/>
    <m/>
    <n v="2"/>
    <n v="2"/>
    <n v="0"/>
    <m/>
    <x v="9"/>
  </r>
  <r>
    <n v="166"/>
    <m/>
    <s v="SCN"/>
    <x v="65"/>
    <s v="Beliebig"/>
    <s v="WB"/>
    <x v="27"/>
    <s v="D14"/>
    <n v="2"/>
    <n v="2"/>
    <n v="2"/>
    <n v="1"/>
    <n v="0"/>
    <n v="2"/>
    <x v="9"/>
  </r>
  <r>
    <n v="167"/>
    <m/>
    <s v="SCN"/>
    <x v="65"/>
    <s v="Beliebig"/>
    <s v="BOR"/>
    <x v="27"/>
    <s v="D14"/>
    <n v="2"/>
    <m/>
    <n v="2"/>
    <n v="2"/>
    <n v="0"/>
    <m/>
    <x v="9"/>
  </r>
  <r>
    <n v="168"/>
    <m/>
    <s v="SCN"/>
    <x v="65"/>
    <s v="Beliebig"/>
    <s v="BOR"/>
    <x v="88"/>
    <s v="D14"/>
    <n v="2"/>
    <m/>
    <n v="2"/>
    <n v="2"/>
    <n v="0"/>
    <m/>
    <x v="9"/>
  </r>
  <r>
    <n v="2"/>
    <m/>
    <s v="BUE"/>
    <x v="66"/>
    <s v="Deutsch"/>
    <s v="DKOp"/>
    <x v="79"/>
    <s v="CK6"/>
    <n v="2"/>
    <m/>
    <n v="2"/>
    <n v="2"/>
    <n v="0"/>
    <m/>
    <x v="10"/>
  </r>
  <r>
    <n v="3"/>
    <m/>
    <s v="BUE"/>
    <x v="66"/>
    <s v="Englisch"/>
    <s v="Ep"/>
    <x v="12"/>
    <s v="CK6"/>
    <n v="2"/>
    <m/>
    <n v="2"/>
    <n v="2"/>
    <n v="0"/>
    <m/>
    <x v="10"/>
  </r>
  <r>
    <n v="4"/>
    <m/>
    <s v="BUE"/>
    <x v="66"/>
    <s v="Erziehungswissenschaften"/>
    <s v="EW"/>
    <x v="83"/>
    <s v="CK6"/>
    <n v="2"/>
    <m/>
    <n v="2"/>
    <n v="2"/>
    <n v="0"/>
    <m/>
    <x v="10"/>
  </r>
  <r>
    <n v="5"/>
    <m/>
    <s v="BUE"/>
    <x v="66"/>
    <s v="Pflege/Gesundheit"/>
    <s v="GES"/>
    <x v="91"/>
    <s v="CK6"/>
    <n v="2"/>
    <m/>
    <n v="2"/>
    <n v="2"/>
    <n v="0"/>
    <m/>
    <x v="10"/>
  </r>
  <r>
    <n v="6"/>
    <m/>
    <s v="BUE"/>
    <x v="66"/>
    <s v="Religion"/>
    <s v="KRE"/>
    <x v="16"/>
    <s v="CK6"/>
    <n v="1"/>
    <m/>
    <n v="1"/>
    <n v="1"/>
    <n v="0"/>
    <m/>
    <x v="10"/>
  </r>
  <r>
    <n v="7"/>
    <m/>
    <s v="BUE"/>
    <x v="66"/>
    <s v="Mathematik"/>
    <s v="Mp"/>
    <x v="92"/>
    <s v="CK6"/>
    <n v="2"/>
    <m/>
    <n v="2"/>
    <n v="2"/>
    <n v="0"/>
    <m/>
    <x v="10"/>
  </r>
  <r>
    <n v="8"/>
    <m/>
    <s v="BUE"/>
    <x v="66"/>
    <s v="Politik"/>
    <s v="PKG"/>
    <x v="93"/>
    <s v="CK6"/>
    <n v="1"/>
    <m/>
    <n v="1"/>
    <n v="1"/>
    <n v="0"/>
    <m/>
    <x v="10"/>
  </r>
  <r>
    <n v="9"/>
    <m/>
    <s v="BUE"/>
    <x v="66"/>
    <s v="Praktische Sozialwissenschaft"/>
    <s v="PSW"/>
    <x v="91"/>
    <s v="CK6"/>
    <n v="1"/>
    <m/>
    <n v="1"/>
    <n v="1"/>
    <n v="0"/>
    <m/>
    <x v="10"/>
  </r>
  <r>
    <n v="10"/>
    <m/>
    <s v="BUE"/>
    <x v="67"/>
    <s v="Pflege/Gesundheit"/>
    <s v="GES"/>
    <x v="94"/>
    <s v="CK7"/>
    <n v="2"/>
    <m/>
    <n v="2"/>
    <n v="2"/>
    <n v="0"/>
    <m/>
    <x v="10"/>
  </r>
  <r>
    <n v="11"/>
    <m/>
    <s v="BUE"/>
    <x v="67"/>
    <s v="Deutsch"/>
    <s v="DKOp"/>
    <x v="83"/>
    <s v="CK7"/>
    <n v="2"/>
    <m/>
    <n v="2"/>
    <n v="2"/>
    <n v="0"/>
    <m/>
    <x v="10"/>
  </r>
  <r>
    <n v="12"/>
    <m/>
    <s v="BUE"/>
    <x v="67"/>
    <s v="Politik"/>
    <s v="PKG"/>
    <x v="93"/>
    <s v="CK7"/>
    <n v="1"/>
    <m/>
    <n v="1"/>
    <n v="1"/>
    <n v="0"/>
    <m/>
    <x v="10"/>
  </r>
  <r>
    <n v="13"/>
    <m/>
    <s v="BUE"/>
    <x v="67"/>
    <s v="Erziehungswissenschaften"/>
    <s v="EW"/>
    <x v="83"/>
    <s v="CK7"/>
    <n v="2"/>
    <m/>
    <n v="2"/>
    <n v="2"/>
    <n v="0"/>
    <m/>
    <x v="10"/>
  </r>
  <r>
    <n v="14"/>
    <m/>
    <s v="BUE"/>
    <x v="67"/>
    <s v="Praktische Sozialwissenschaft"/>
    <s v="PSW"/>
    <x v="83"/>
    <s v="CK7"/>
    <n v="1"/>
    <m/>
    <n v="1"/>
    <n v="1"/>
    <n v="0"/>
    <m/>
    <x v="10"/>
  </r>
  <r>
    <n v="15"/>
    <m/>
    <s v="BUE"/>
    <x v="67"/>
    <s v="Englisch"/>
    <s v="Ep"/>
    <x v="95"/>
    <s v="CK7"/>
    <n v="2"/>
    <m/>
    <n v="2"/>
    <n v="2"/>
    <n v="0"/>
    <m/>
    <x v="10"/>
  </r>
  <r>
    <n v="16"/>
    <m/>
    <s v="BUE"/>
    <x v="67"/>
    <s v="Mathematik"/>
    <s v="Mp"/>
    <x v="80"/>
    <s v="CK6"/>
    <n v="2"/>
    <m/>
    <n v="2"/>
    <n v="2"/>
    <n v="0"/>
    <m/>
    <x v="10"/>
  </r>
  <r>
    <n v="17"/>
    <m/>
    <s v="BUE"/>
    <x v="67"/>
    <s v="Religion"/>
    <s v="KRE"/>
    <x v="16"/>
    <s v="CK7"/>
    <n v="1"/>
    <m/>
    <n v="1"/>
    <n v="1"/>
    <n v="0"/>
    <m/>
    <x v="10"/>
  </r>
  <r>
    <n v="18"/>
    <m/>
    <s v="BUE"/>
    <x v="68"/>
    <s v="Religion"/>
    <s v="KRE"/>
    <x v="79"/>
    <s v="CK6"/>
    <n v="1"/>
    <m/>
    <n v="1"/>
    <n v="1"/>
    <n v="0"/>
    <m/>
    <x v="10"/>
  </r>
  <r>
    <n v="19"/>
    <m/>
    <s v="BUE"/>
    <x v="68"/>
    <s v="Erziehungswissenschaften"/>
    <s v="EW"/>
    <x v="96"/>
    <s v="CK6"/>
    <n v="2"/>
    <m/>
    <n v="2"/>
    <n v="2"/>
    <n v="0"/>
    <m/>
    <x v="10"/>
  </r>
  <r>
    <n v="20"/>
    <m/>
    <s v="BUE"/>
    <x v="68"/>
    <s v="Englisch"/>
    <s v="Ep"/>
    <x v="97"/>
    <s v="CK6"/>
    <n v="2"/>
    <m/>
    <n v="2"/>
    <n v="2"/>
    <n v="0"/>
    <m/>
    <x v="10"/>
  </r>
  <r>
    <n v="21"/>
    <m/>
    <s v="BUE"/>
    <x v="68"/>
    <s v="Pflege/Gesundheit"/>
    <s v="GES"/>
    <x v="91"/>
    <s v="CK6"/>
    <n v="2"/>
    <m/>
    <n v="2"/>
    <n v="2"/>
    <n v="0"/>
    <m/>
    <x v="10"/>
  </r>
  <r>
    <n v="22"/>
    <m/>
    <s v="BUE"/>
    <x v="68"/>
    <s v="Politik"/>
    <s v="PKG"/>
    <x v="42"/>
    <s v="CK6"/>
    <n v="1"/>
    <m/>
    <n v="1"/>
    <n v="1"/>
    <n v="0"/>
    <m/>
    <x v="10"/>
  </r>
  <r>
    <n v="23"/>
    <m/>
    <s v="BUE"/>
    <x v="68"/>
    <s v="Deutsch"/>
    <s v="DKOp"/>
    <x v="97"/>
    <s v="CK6"/>
    <n v="2"/>
    <m/>
    <n v="2"/>
    <n v="2"/>
    <n v="0"/>
    <m/>
    <x v="10"/>
  </r>
  <r>
    <n v="24"/>
    <m/>
    <s v="BUE"/>
    <x v="68"/>
    <s v="Praktische Sozialwissenschaft"/>
    <s v="PSW"/>
    <x v="97"/>
    <s v="CK7"/>
    <n v="1"/>
    <m/>
    <n v="1"/>
    <n v="1"/>
    <n v="0"/>
    <m/>
    <x v="10"/>
  </r>
  <r>
    <n v="25"/>
    <m/>
    <s v="BUE"/>
    <x v="68"/>
    <s v="Mathematik"/>
    <s v="Mp"/>
    <x v="55"/>
    <s v="CK6"/>
    <n v="2"/>
    <m/>
    <n v="2"/>
    <n v="2"/>
    <n v="0"/>
    <m/>
    <x v="10"/>
  </r>
  <r>
    <n v="26"/>
    <m/>
    <s v="BUE"/>
    <x v="69"/>
    <s v="Englisch"/>
    <s v="Ep"/>
    <x v="95"/>
    <s v="CK7"/>
    <n v="2"/>
    <m/>
    <n v="2"/>
    <n v="2"/>
    <n v="0"/>
    <m/>
    <x v="10"/>
  </r>
  <r>
    <n v="27"/>
    <m/>
    <s v="BUE"/>
    <x v="69"/>
    <s v="Religion"/>
    <s v="KRE"/>
    <x v="79"/>
    <s v="CK7"/>
    <n v="1"/>
    <m/>
    <n v="1"/>
    <n v="1"/>
    <n v="0"/>
    <m/>
    <x v="10"/>
  </r>
  <r>
    <n v="28"/>
    <m/>
    <s v="BUE"/>
    <x v="69"/>
    <s v="Pflege/Gesundheit"/>
    <s v="GES"/>
    <x v="71"/>
    <s v="CK7"/>
    <n v="2"/>
    <m/>
    <n v="2"/>
    <n v="2"/>
    <n v="0"/>
    <m/>
    <x v="10"/>
  </r>
  <r>
    <n v="29"/>
    <m/>
    <s v="BUE"/>
    <x v="69"/>
    <s v="Deutsch"/>
    <s v="DKOp"/>
    <x v="93"/>
    <s v="CK7"/>
    <n v="2"/>
    <m/>
    <n v="2"/>
    <n v="2"/>
    <n v="0"/>
    <m/>
    <x v="10"/>
  </r>
  <r>
    <n v="30"/>
    <m/>
    <s v="BUE"/>
    <x v="69"/>
    <s v="Praktische Sozialwissenschaft"/>
    <s v="PSW"/>
    <x v="73"/>
    <s v="CK7"/>
    <n v="1"/>
    <m/>
    <n v="1"/>
    <n v="1"/>
    <n v="0"/>
    <m/>
    <x v="10"/>
  </r>
  <r>
    <n v="31"/>
    <m/>
    <s v="BUE"/>
    <x v="69"/>
    <s v="Mathematik"/>
    <s v="Mp"/>
    <x v="73"/>
    <s v="CK7"/>
    <n v="2"/>
    <m/>
    <n v="2"/>
    <n v="2"/>
    <n v="0"/>
    <m/>
    <x v="10"/>
  </r>
  <r>
    <n v="32"/>
    <m/>
    <s v="BUE"/>
    <x v="69"/>
    <s v="Politik"/>
    <s v="PKG"/>
    <x v="42"/>
    <s v="CK7"/>
    <n v="1"/>
    <m/>
    <n v="1"/>
    <n v="1"/>
    <n v="0"/>
    <m/>
    <x v="10"/>
  </r>
  <r>
    <n v="33"/>
    <m/>
    <s v="BUE"/>
    <x v="69"/>
    <s v="Erziehungswissenschaften"/>
    <s v="EW"/>
    <x v="98"/>
    <s v="CK7"/>
    <n v="2"/>
    <m/>
    <n v="2"/>
    <n v="2"/>
    <n v="0"/>
    <m/>
    <x v="10"/>
  </r>
  <r>
    <n v="34"/>
    <m/>
    <s v="BUE"/>
    <x v="70"/>
    <s v="Erziehungswissenschaften"/>
    <s v="EW"/>
    <x v="83"/>
    <s v="C14"/>
    <n v="5"/>
    <m/>
    <n v="5"/>
    <n v="5"/>
    <n v="0"/>
    <m/>
    <x v="11"/>
  </r>
  <r>
    <n v="35"/>
    <m/>
    <s v="BUE"/>
    <x v="70"/>
    <s v="Informatik"/>
    <s v="Inf"/>
    <x v="35"/>
    <s v="PC-Raum"/>
    <n v="2"/>
    <m/>
    <n v="2"/>
    <n v="2"/>
    <n v="0"/>
    <m/>
    <x v="11"/>
  </r>
  <r>
    <n v="36"/>
    <m/>
    <s v="BUE"/>
    <x v="70"/>
    <s v="Englisch"/>
    <s v="Ep"/>
    <x v="54"/>
    <s v="C14"/>
    <n v="4"/>
    <m/>
    <n v="4"/>
    <n v="4"/>
    <n v="0"/>
    <m/>
    <x v="11"/>
  </r>
  <r>
    <n v="37"/>
    <m/>
    <s v="BUE"/>
    <x v="70"/>
    <s v="Mathematik"/>
    <s v="Mp"/>
    <x v="92"/>
    <s v="C14"/>
    <n v="4"/>
    <m/>
    <n v="4"/>
    <n v="4"/>
    <n v="0"/>
    <m/>
    <x v="11"/>
  </r>
  <r>
    <n v="38"/>
    <m/>
    <s v="BUE"/>
    <x v="70"/>
    <s v="Sport"/>
    <s v="SPG"/>
    <x v="15"/>
    <s v="SPO"/>
    <n v="2"/>
    <m/>
    <n v="2"/>
    <n v="2"/>
    <n v="0"/>
    <m/>
    <x v="11"/>
  </r>
  <r>
    <n v="39"/>
    <m/>
    <s v="BUE"/>
    <x v="70"/>
    <s v="Psychologie"/>
    <s v="PS"/>
    <x v="99"/>
    <s v="C14"/>
    <n v="2"/>
    <m/>
    <n v="2"/>
    <n v="2"/>
    <n v="0"/>
    <m/>
    <x v="11"/>
  </r>
  <r>
    <n v="40"/>
    <m/>
    <s v="BUE"/>
    <x v="70"/>
    <s v="Politik"/>
    <s v="PKG"/>
    <x v="100"/>
    <s v="C14"/>
    <n v="2"/>
    <m/>
    <n v="2"/>
    <n v="2"/>
    <n v="0"/>
    <m/>
    <x v="11"/>
  </r>
  <r>
    <n v="41"/>
    <m/>
    <s v="BUE"/>
    <x v="70"/>
    <s v="Wirtschaft"/>
    <s v="WL"/>
    <x v="100"/>
    <s v="C14"/>
    <n v="2"/>
    <m/>
    <n v="2"/>
    <n v="2"/>
    <n v="0"/>
    <m/>
    <x v="11"/>
  </r>
  <r>
    <n v="42"/>
    <m/>
    <s v="BUE"/>
    <x v="70"/>
    <s v="Biologie"/>
    <s v="BI"/>
    <x v="91"/>
    <s v="C14"/>
    <n v="2"/>
    <m/>
    <n v="2"/>
    <n v="2"/>
    <n v="0"/>
    <m/>
    <x v="11"/>
  </r>
  <r>
    <n v="43"/>
    <m/>
    <s v="BUE"/>
    <x v="70"/>
    <s v="Pflege/Gesundheit"/>
    <s v="GES"/>
    <x v="91"/>
    <s v="C14"/>
    <n v="2"/>
    <m/>
    <n v="2"/>
    <n v="2"/>
    <n v="0"/>
    <m/>
    <x v="11"/>
  </r>
  <r>
    <n v="44"/>
    <m/>
    <s v="BUE"/>
    <x v="70"/>
    <s v="Praktische Sozialwissenschaft"/>
    <s v="PSW"/>
    <x v="79"/>
    <s v="C14"/>
    <n v="1"/>
    <m/>
    <n v="1"/>
    <n v="1"/>
    <n v="0"/>
    <m/>
    <x v="11"/>
  </r>
  <r>
    <n v="45"/>
    <m/>
    <s v="BUE"/>
    <x v="70"/>
    <s v="Deutsch"/>
    <s v="DKOp"/>
    <x v="79"/>
    <s v="C14"/>
    <n v="4"/>
    <m/>
    <n v="4"/>
    <n v="4"/>
    <n v="0"/>
    <m/>
    <x v="11"/>
  </r>
  <r>
    <n v="46"/>
    <m/>
    <s v="BUE"/>
    <x v="70"/>
    <s v="Religion"/>
    <s v="KRE"/>
    <x v="68"/>
    <s v="C14"/>
    <n v="2"/>
    <m/>
    <n v="2"/>
    <n v="2"/>
    <n v="0"/>
    <m/>
    <x v="11"/>
  </r>
  <r>
    <n v="47"/>
    <m/>
    <s v="BUE"/>
    <x v="71"/>
    <s v="Erziehungswissenschaften"/>
    <s v="EW"/>
    <x v="96"/>
    <s v="C16"/>
    <n v="4"/>
    <m/>
    <n v="4"/>
    <n v="4"/>
    <n v="0"/>
    <m/>
    <x v="11"/>
  </r>
  <r>
    <n v="48"/>
    <m/>
    <s v="BUE"/>
    <x v="71"/>
    <s v="Praktische Sozialwissenschaft"/>
    <s v="PSW"/>
    <x v="66"/>
    <s v="C16"/>
    <n v="1"/>
    <m/>
    <n v="1"/>
    <n v="1"/>
    <n v="0"/>
    <m/>
    <x v="11"/>
  </r>
  <r>
    <n v="49"/>
    <m/>
    <s v="BUE"/>
    <x v="71"/>
    <s v="Informatik"/>
    <s v="Inf"/>
    <x v="35"/>
    <s v="PC-Raum"/>
    <n v="2"/>
    <m/>
    <n v="2"/>
    <n v="2"/>
    <n v="0"/>
    <m/>
    <x v="11"/>
  </r>
  <r>
    <n v="50"/>
    <m/>
    <s v="BUE"/>
    <x v="71"/>
    <s v="Pflege/Gesundheit"/>
    <s v="GES"/>
    <x v="94"/>
    <s v="C16"/>
    <n v="2"/>
    <m/>
    <n v="2"/>
    <n v="2"/>
    <n v="0"/>
    <m/>
    <x v="11"/>
  </r>
  <r>
    <n v="51"/>
    <m/>
    <s v="BUE"/>
    <x v="71"/>
    <s v="Politik"/>
    <s v="PKG"/>
    <x v="93"/>
    <s v="C16"/>
    <n v="2"/>
    <m/>
    <n v="2"/>
    <n v="2"/>
    <n v="0"/>
    <m/>
    <x v="11"/>
  </r>
  <r>
    <n v="52"/>
    <m/>
    <s v="BUE"/>
    <x v="71"/>
    <s v="Sport"/>
    <s v="SPG"/>
    <x v="44"/>
    <s v="SPO"/>
    <n v="2"/>
    <m/>
    <n v="2"/>
    <n v="2"/>
    <n v="0"/>
    <m/>
    <x v="11"/>
  </r>
  <r>
    <n v="53"/>
    <m/>
    <s v="BUE"/>
    <x v="71"/>
    <s v="Englisch"/>
    <s v="Ep"/>
    <x v="95"/>
    <s v="C16"/>
    <n v="4"/>
    <m/>
    <n v="4"/>
    <n v="4"/>
    <n v="0"/>
    <m/>
    <x v="11"/>
  </r>
  <r>
    <n v="54"/>
    <m/>
    <s v="BUE"/>
    <x v="71"/>
    <s v="Religion"/>
    <s v="KRE"/>
    <x v="95"/>
    <s v="C16"/>
    <n v="2"/>
    <m/>
    <n v="2"/>
    <n v="2"/>
    <n v="0"/>
    <m/>
    <x v="11"/>
  </r>
  <r>
    <n v="55"/>
    <m/>
    <s v="BUE"/>
    <x v="71"/>
    <s v="Psychologie"/>
    <s v="PS"/>
    <x v="66"/>
    <s v="C16"/>
    <n v="2"/>
    <m/>
    <n v="2"/>
    <n v="2"/>
    <n v="0"/>
    <m/>
    <x v="11"/>
  </r>
  <r>
    <n v="56"/>
    <m/>
    <s v="BUE"/>
    <x v="71"/>
    <s v="Mathematik"/>
    <s v="Mp"/>
    <x v="73"/>
    <s v="C16"/>
    <n v="4"/>
    <m/>
    <n v="4"/>
    <n v="4"/>
    <n v="0"/>
    <m/>
    <x v="11"/>
  </r>
  <r>
    <n v="57"/>
    <m/>
    <s v="BUE"/>
    <x v="71"/>
    <s v="Biologie"/>
    <s v="BI"/>
    <x v="71"/>
    <s v="C16"/>
    <n v="2"/>
    <m/>
    <n v="2"/>
    <n v="2"/>
    <n v="0"/>
    <m/>
    <x v="11"/>
  </r>
  <r>
    <n v="58"/>
    <m/>
    <s v="BUE"/>
    <x v="71"/>
    <s v="Wirtschaft"/>
    <s v="WL"/>
    <x v="100"/>
    <s v="C16"/>
    <n v="2"/>
    <m/>
    <n v="2"/>
    <n v="2"/>
    <n v="0"/>
    <m/>
    <x v="11"/>
  </r>
  <r>
    <n v="59"/>
    <m/>
    <s v="BUE"/>
    <x v="71"/>
    <s v="Deutsch"/>
    <s v="DKOp"/>
    <x v="93"/>
    <s v="C16"/>
    <n v="4"/>
    <m/>
    <n v="4"/>
    <n v="4"/>
    <n v="0"/>
    <m/>
    <x v="11"/>
  </r>
  <r>
    <n v="60"/>
    <m/>
    <s v="BUE"/>
    <x v="72"/>
    <s v="Informatik"/>
    <s v="Inf"/>
    <x v="35"/>
    <s v="PC-Raum"/>
    <n v="2"/>
    <m/>
    <n v="2"/>
    <n v="2"/>
    <n v="0"/>
    <m/>
    <x v="11"/>
  </r>
  <r>
    <n v="61"/>
    <m/>
    <s v="BUE"/>
    <x v="72"/>
    <s v="Sport"/>
    <s v="SPG"/>
    <x v="15"/>
    <s v="SPO"/>
    <n v="2"/>
    <m/>
    <n v="2"/>
    <n v="2"/>
    <n v="0"/>
    <m/>
    <x v="11"/>
  </r>
  <r>
    <n v="62"/>
    <m/>
    <s v="BUE"/>
    <x v="72"/>
    <s v="Deutsch"/>
    <s v="DKOp"/>
    <x v="97"/>
    <s v="C26"/>
    <n v="4"/>
    <m/>
    <n v="4"/>
    <n v="4"/>
    <n v="0"/>
    <m/>
    <x v="11"/>
  </r>
  <r>
    <n v="63"/>
    <m/>
    <s v="BUE"/>
    <x v="72"/>
    <s v="Politik"/>
    <s v="PKG"/>
    <x v="93"/>
    <s v="C26"/>
    <n v="2"/>
    <m/>
    <n v="2"/>
    <n v="2"/>
    <n v="0"/>
    <m/>
    <x v="11"/>
  </r>
  <r>
    <n v="64"/>
    <m/>
    <s v="BUE"/>
    <x v="72"/>
    <s v="Praktische Sozialwissenschaft"/>
    <s v="PSW"/>
    <x v="71"/>
    <s v="C26"/>
    <n v="1"/>
    <m/>
    <n v="1"/>
    <n v="1"/>
    <n v="0"/>
    <m/>
    <x v="11"/>
  </r>
  <r>
    <n v="65"/>
    <m/>
    <s v="BUE"/>
    <x v="72"/>
    <s v="Psychologie"/>
    <s v="PS"/>
    <x v="99"/>
    <s v="C26"/>
    <n v="2"/>
    <n v="2"/>
    <n v="2"/>
    <n v="1"/>
    <n v="0"/>
    <n v="2"/>
    <x v="11"/>
  </r>
  <r>
    <n v="66"/>
    <m/>
    <s v="BUE"/>
    <x v="72"/>
    <s v="Psychologie"/>
    <s v="PS"/>
    <x v="66"/>
    <s v="C26"/>
    <n v="2"/>
    <n v="2"/>
    <n v="2"/>
    <n v="1"/>
    <n v="0"/>
    <n v="2"/>
    <x v="11"/>
  </r>
  <r>
    <n v="67"/>
    <m/>
    <s v="BUE"/>
    <x v="72"/>
    <s v="Biologie"/>
    <s v="BI"/>
    <x v="71"/>
    <s v="C26"/>
    <n v="2"/>
    <m/>
    <n v="2"/>
    <n v="2"/>
    <n v="0"/>
    <m/>
    <x v="11"/>
  </r>
  <r>
    <n v="68"/>
    <m/>
    <s v="BUE"/>
    <x v="72"/>
    <s v="Englisch"/>
    <s v="Ep"/>
    <x v="54"/>
    <s v="C26"/>
    <n v="4"/>
    <m/>
    <n v="4"/>
    <n v="4"/>
    <n v="0"/>
    <m/>
    <x v="11"/>
  </r>
  <r>
    <n v="69"/>
    <m/>
    <s v="BUE"/>
    <x v="72"/>
    <s v="Erziehungswissenschaften"/>
    <s v="EW"/>
    <x v="98"/>
    <s v="C26"/>
    <n v="4"/>
    <m/>
    <n v="4"/>
    <n v="4"/>
    <n v="0"/>
    <m/>
    <x v="11"/>
  </r>
  <r>
    <n v="70"/>
    <m/>
    <s v="BUE"/>
    <x v="72"/>
    <s v="Mathematik"/>
    <s v="Mp"/>
    <x v="80"/>
    <s v="C26"/>
    <n v="4"/>
    <m/>
    <n v="4"/>
    <n v="4"/>
    <n v="0"/>
    <m/>
    <x v="11"/>
  </r>
  <r>
    <n v="71"/>
    <m/>
    <s v="BUE"/>
    <x v="72"/>
    <s v="Wirtschaft"/>
    <s v="WL"/>
    <x v="100"/>
    <s v="C26"/>
    <n v="2"/>
    <m/>
    <n v="2"/>
    <n v="2"/>
    <n v="0"/>
    <m/>
    <x v="11"/>
  </r>
  <r>
    <n v="72"/>
    <m/>
    <s v="BUE"/>
    <x v="72"/>
    <s v="Pflege/Gesundheit"/>
    <s v="GES"/>
    <x v="71"/>
    <s v="C26"/>
    <n v="2"/>
    <m/>
    <n v="2"/>
    <n v="2"/>
    <n v="0"/>
    <m/>
    <x v="11"/>
  </r>
  <r>
    <n v="73"/>
    <m/>
    <s v="BUE"/>
    <x v="72"/>
    <s v="Religion"/>
    <s v="KRE"/>
    <x v="68"/>
    <s v="C26"/>
    <n v="2"/>
    <m/>
    <n v="2"/>
    <n v="2"/>
    <n v="0"/>
    <m/>
    <x v="11"/>
  </r>
  <r>
    <n v="74"/>
    <m/>
    <s v="BUE"/>
    <x v="73"/>
    <s v="Automatisierungstechnik"/>
    <s v="AMT"/>
    <x v="24"/>
    <s v="D17"/>
    <n v="1"/>
    <m/>
    <n v="1"/>
    <n v="1"/>
    <n v="0"/>
    <m/>
    <x v="12"/>
  </r>
  <r>
    <n v="75"/>
    <m/>
    <s v="BUE"/>
    <x v="73"/>
    <s v="Deutsch"/>
    <s v="DKOp"/>
    <x v="97"/>
    <s v="D17"/>
    <n v="3"/>
    <m/>
    <n v="3"/>
    <n v="3"/>
    <n v="0"/>
    <m/>
    <x v="12"/>
  </r>
  <r>
    <n v="77"/>
    <m/>
    <s v="BUE"/>
    <x v="73"/>
    <s v="Englisch"/>
    <s v="Ep"/>
    <x v="18"/>
    <s v="D17"/>
    <n v="3"/>
    <m/>
    <n v="3"/>
    <n v="3"/>
    <n v="0"/>
    <m/>
    <x v="12"/>
  </r>
  <r>
    <n v="78"/>
    <m/>
    <s v="BUE"/>
    <x v="73"/>
    <s v="Elektrotechnik"/>
    <s v="ET"/>
    <x v="30"/>
    <s v="D17"/>
    <n v="1"/>
    <n v="2"/>
    <n v="1"/>
    <n v="0.5"/>
    <n v="0"/>
    <n v="2"/>
    <x v="12"/>
  </r>
  <r>
    <n v="79"/>
    <m/>
    <s v="BUE"/>
    <x v="73"/>
    <s v="Elektrotechnik"/>
    <s v="ETPraxis"/>
    <x v="69"/>
    <s v="D17"/>
    <n v="1"/>
    <n v="2"/>
    <n v="1"/>
    <n v="0.5"/>
    <n v="0"/>
    <n v="2"/>
    <x v="12"/>
  </r>
  <r>
    <n v="80"/>
    <m/>
    <s v="BUE"/>
    <x v="73"/>
    <s v="Informationstechnik"/>
    <s v="ITS"/>
    <x v="35"/>
    <s v="D17"/>
    <n v="5"/>
    <m/>
    <n v="5"/>
    <n v="5"/>
    <n v="0"/>
    <m/>
    <x v="12"/>
  </r>
  <r>
    <n v="81"/>
    <m/>
    <s v="BUE"/>
    <x v="73"/>
    <s v="Religion"/>
    <s v="KRE"/>
    <x v="41"/>
    <s v="D17"/>
    <n v="2"/>
    <m/>
    <n v="2"/>
    <n v="2"/>
    <n v="0"/>
    <m/>
    <x v="12"/>
  </r>
  <r>
    <n v="82"/>
    <m/>
    <s v="BUE"/>
    <x v="73"/>
    <s v="Mathematik"/>
    <s v="Mp"/>
    <x v="28"/>
    <s v="D17"/>
    <n v="3"/>
    <m/>
    <n v="3"/>
    <n v="3"/>
    <n v="0"/>
    <m/>
    <x v="12"/>
  </r>
  <r>
    <n v="83"/>
    <m/>
    <s v="BUE"/>
    <x v="73"/>
    <s v="Physik"/>
    <s v="PH"/>
    <x v="80"/>
    <s v="D17"/>
    <n v="1"/>
    <m/>
    <n v="1"/>
    <n v="1"/>
    <n v="0"/>
    <m/>
    <x v="12"/>
  </r>
  <r>
    <n v="84"/>
    <m/>
    <s v="BUE"/>
    <x v="73"/>
    <s v="Politik"/>
    <s v="PKG"/>
    <x v="101"/>
    <s v="D17"/>
    <n v="2"/>
    <m/>
    <n v="2"/>
    <n v="2"/>
    <n v="0"/>
    <m/>
    <x v="12"/>
  </r>
  <r>
    <n v="85"/>
    <m/>
    <s v="BUE"/>
    <x v="73"/>
    <s v="Informationstechnik"/>
    <s v="SAW"/>
    <x v="41"/>
    <s v="D17"/>
    <n v="4"/>
    <m/>
    <n v="4"/>
    <n v="4"/>
    <n v="0"/>
    <m/>
    <x v="12"/>
  </r>
  <r>
    <n v="86"/>
    <m/>
    <s v="BUE"/>
    <x v="73"/>
    <s v="Sport"/>
    <s v="SPG"/>
    <x v="44"/>
    <s v="D17"/>
    <n v="2"/>
    <m/>
    <n v="2"/>
    <n v="2"/>
    <n v="0"/>
    <m/>
    <x v="12"/>
  </r>
  <r>
    <n v="87"/>
    <m/>
    <s v="BUE"/>
    <x v="73"/>
    <s v="Wirtschaft"/>
    <s v="WBL"/>
    <x v="101"/>
    <s v="D17"/>
    <n v="2"/>
    <m/>
    <n v="2"/>
    <n v="2"/>
    <n v="0"/>
    <m/>
    <x v="12"/>
  </r>
  <r>
    <n v="88"/>
    <m/>
    <s v="BUE"/>
    <x v="74"/>
    <s v="Bautechnik"/>
    <s v="BKS"/>
    <x v="9"/>
    <s v="CE4"/>
    <n v="4"/>
    <m/>
    <n v="4"/>
    <n v="4"/>
    <n v="0"/>
    <m/>
    <x v="12"/>
  </r>
  <r>
    <n v="89"/>
    <m/>
    <s v="BUE"/>
    <x v="74"/>
    <s v="Bautechnik"/>
    <s v="TEK"/>
    <x v="13"/>
    <s v="PCR"/>
    <n v="4"/>
    <m/>
    <n v="4"/>
    <n v="4"/>
    <n v="0"/>
    <m/>
    <x v="12"/>
  </r>
  <r>
    <n v="90"/>
    <m/>
    <s v="BUE"/>
    <x v="74"/>
    <s v="Bautechnik"/>
    <s v="TM"/>
    <x v="9"/>
    <s v="CE4"/>
    <n v="2"/>
    <m/>
    <n v="2"/>
    <n v="2"/>
    <n v="0"/>
    <m/>
    <x v="12"/>
  </r>
  <r>
    <n v="91"/>
    <m/>
    <s v="BUE"/>
    <x v="74"/>
    <s v="Bautechnik"/>
    <s v="BKS"/>
    <x v="7"/>
    <s v="PCR"/>
    <n v="4"/>
    <m/>
    <n v="4"/>
    <n v="4"/>
    <n v="0"/>
    <m/>
    <x v="12"/>
  </r>
  <r>
    <n v="92"/>
    <m/>
    <s v="BUE"/>
    <x v="74"/>
    <s v="Deutsch"/>
    <s v="DKOp"/>
    <x v="8"/>
    <s v="CE4"/>
    <n v="3"/>
    <m/>
    <n v="3"/>
    <n v="3"/>
    <n v="0"/>
    <m/>
    <x v="12"/>
  </r>
  <r>
    <n v="93"/>
    <m/>
    <s v="BUE"/>
    <x v="74"/>
    <s v="Englisch"/>
    <s v="Ep"/>
    <x v="74"/>
    <s v="CE4"/>
    <n v="3"/>
    <m/>
    <n v="3"/>
    <n v="3"/>
    <n v="0"/>
    <m/>
    <x v="12"/>
  </r>
  <r>
    <n v="94"/>
    <m/>
    <s v="BUE"/>
    <x v="74"/>
    <s v="Religion"/>
    <s v="KRE"/>
    <x v="8"/>
    <s v="CE4"/>
    <n v="2"/>
    <m/>
    <n v="2"/>
    <n v="2"/>
    <n v="0"/>
    <m/>
    <x v="12"/>
  </r>
  <r>
    <n v="95"/>
    <m/>
    <s v="BUE"/>
    <x v="74"/>
    <s v="Informationstechnik"/>
    <s v="INF"/>
    <x v="35"/>
    <s v="CE4"/>
    <n v="2"/>
    <m/>
    <n v="2"/>
    <n v="2"/>
    <n v="0"/>
    <m/>
    <x v="12"/>
  </r>
  <r>
    <n v="96"/>
    <m/>
    <s v="BUE"/>
    <x v="74"/>
    <s v="Mathematik"/>
    <s v="Mp"/>
    <x v="50"/>
    <s v="CE4"/>
    <n v="3"/>
    <m/>
    <n v="3"/>
    <n v="3"/>
    <n v="0"/>
    <m/>
    <x v="12"/>
  </r>
  <r>
    <n v="97"/>
    <m/>
    <s v="BUE"/>
    <x v="74"/>
    <s v="Physik"/>
    <s v="PH"/>
    <x v="80"/>
    <s v="CE4"/>
    <n v="1"/>
    <m/>
    <n v="1"/>
    <n v="1"/>
    <n v="0"/>
    <m/>
    <x v="12"/>
  </r>
  <r>
    <n v="98"/>
    <m/>
    <s v="BUE"/>
    <x v="74"/>
    <s v="Politik"/>
    <s v="PKG"/>
    <x v="42"/>
    <s v="CE4"/>
    <n v="2"/>
    <m/>
    <n v="2"/>
    <n v="2"/>
    <n v="0"/>
    <m/>
    <x v="12"/>
  </r>
  <r>
    <n v="99"/>
    <m/>
    <s v="BUE"/>
    <x v="74"/>
    <s v="Wirtschaft"/>
    <s v="WBL"/>
    <x v="42"/>
    <s v="CE4"/>
    <n v="2"/>
    <m/>
    <n v="2"/>
    <n v="2"/>
    <n v="0"/>
    <m/>
    <x v="12"/>
  </r>
  <r>
    <n v="100"/>
    <m/>
    <s v="BUE"/>
    <x v="74"/>
    <s v="Sport"/>
    <s v="SPG"/>
    <x v="38"/>
    <s v="CE4"/>
    <n v="2"/>
    <m/>
    <n v="2"/>
    <n v="2"/>
    <n v="0"/>
    <m/>
    <x v="12"/>
  </r>
  <r>
    <n v="101"/>
    <m/>
    <s v="BUE"/>
    <x v="75"/>
    <s v="Deutsch"/>
    <s v="DKOp"/>
    <x v="28"/>
    <s v="CE4"/>
    <n v="3"/>
    <m/>
    <n v="3"/>
    <n v="3"/>
    <n v="0"/>
    <m/>
    <x v="12"/>
  </r>
  <r>
    <n v="102"/>
    <m/>
    <s v="BUE"/>
    <x v="75"/>
    <s v="Englisch"/>
    <s v="Ep"/>
    <x v="18"/>
    <s v="CE4"/>
    <n v="3"/>
    <m/>
    <n v="3"/>
    <n v="3"/>
    <n v="0"/>
    <m/>
    <x v="12"/>
  </r>
  <r>
    <n v="103"/>
    <m/>
    <s v="BUE"/>
    <x v="75"/>
    <s v="Religion"/>
    <s v="KRE"/>
    <x v="33"/>
    <s v="CE4"/>
    <n v="2"/>
    <m/>
    <n v="2"/>
    <n v="2"/>
    <n v="0"/>
    <m/>
    <x v="12"/>
  </r>
  <r>
    <n v="104"/>
    <m/>
    <s v="BUE"/>
    <x v="75"/>
    <s v="Informationstechnik"/>
    <s v="INF"/>
    <x v="92"/>
    <s v="CE4"/>
    <n v="2"/>
    <m/>
    <n v="2"/>
    <n v="2"/>
    <n v="0"/>
    <m/>
    <x v="12"/>
  </r>
  <r>
    <n v="105"/>
    <m/>
    <s v="BUE"/>
    <x v="75"/>
    <s v="Mathematik"/>
    <s v="Mp"/>
    <x v="92"/>
    <s v="CE4"/>
    <n v="3"/>
    <m/>
    <n v="3"/>
    <n v="3"/>
    <n v="0"/>
    <m/>
    <x v="12"/>
  </r>
  <r>
    <n v="106"/>
    <m/>
    <s v="BUE"/>
    <x v="75"/>
    <s v="Physik"/>
    <s v="PH"/>
    <x v="80"/>
    <s v="CE4"/>
    <n v="1"/>
    <m/>
    <n v="1"/>
    <n v="1"/>
    <n v="0"/>
    <m/>
    <x v="12"/>
  </r>
  <r>
    <n v="109"/>
    <m/>
    <s v="BUE"/>
    <x v="75"/>
    <s v="Sport"/>
    <s v="SPG"/>
    <x v="44"/>
    <s v="CE4"/>
    <n v="2"/>
    <m/>
    <n v="2"/>
    <n v="2"/>
    <n v="0"/>
    <m/>
    <x v="12"/>
  </r>
  <r>
    <n v="111"/>
    <m/>
    <s v="BUE"/>
    <x v="75"/>
    <s v="Elektrotechnik"/>
    <s v="ETS"/>
    <x v="36"/>
    <s v="CE9"/>
    <n v="2"/>
    <m/>
    <n v="2"/>
    <n v="2"/>
    <n v="0"/>
    <m/>
    <x v="12"/>
  </r>
  <r>
    <n v="112"/>
    <m/>
    <s v="BUE"/>
    <x v="75"/>
    <s v="Automatisierungstechnik"/>
    <s v="AMT"/>
    <x v="24"/>
    <s v="CE9"/>
    <n v="1"/>
    <m/>
    <n v="1"/>
    <n v="1"/>
    <n v="0"/>
    <m/>
    <x v="12"/>
  </r>
  <r>
    <n v="113"/>
    <m/>
    <s v="BUE"/>
    <x v="75"/>
    <s v="Elektrotechnik"/>
    <s v="ETPraxis"/>
    <x v="69"/>
    <s v="D2?"/>
    <n v="1"/>
    <m/>
    <n v="1"/>
    <n v="1"/>
    <n v="0"/>
    <m/>
    <x v="12"/>
  </r>
  <r>
    <n v="114"/>
    <m/>
    <s v="BUE"/>
    <x v="75"/>
    <s v="Elektrotechnik"/>
    <s v="MSR"/>
    <x v="30"/>
    <s v="CE9"/>
    <n v="2"/>
    <m/>
    <n v="2"/>
    <n v="2"/>
    <n v="0"/>
    <m/>
    <x v="12"/>
  </r>
  <r>
    <n v="115"/>
    <m/>
    <s v="BUE"/>
    <x v="75"/>
    <s v="Elektrotechnik"/>
    <s v="ETS"/>
    <x v="34"/>
    <s v="CE9"/>
    <n v="2"/>
    <m/>
    <n v="2"/>
    <n v="2"/>
    <n v="0"/>
    <m/>
    <x v="12"/>
  </r>
  <r>
    <n v="116"/>
    <m/>
    <s v="BUE"/>
    <x v="75"/>
    <s v="Elektrotechnik"/>
    <s v="MSR"/>
    <x v="34"/>
    <s v="CE9"/>
    <n v="4"/>
    <m/>
    <n v="4"/>
    <n v="4"/>
    <n v="0"/>
    <m/>
    <x v="12"/>
  </r>
  <r>
    <n v="120"/>
    <m/>
    <s v="BUE"/>
    <x v="76"/>
    <s v="Sport"/>
    <s v="SPG"/>
    <x v="44"/>
    <s v="C27"/>
    <n v="2"/>
    <m/>
    <n v="2"/>
    <n v="2"/>
    <n v="0"/>
    <m/>
    <x v="12"/>
  </r>
  <r>
    <n v="121"/>
    <m/>
    <s v="BUE"/>
    <x v="76"/>
    <s v="Informationstechnik"/>
    <s v="ITS"/>
    <x v="45"/>
    <s v="C27"/>
    <n v="6"/>
    <m/>
    <n v="6"/>
    <n v="6"/>
    <n v="0"/>
    <m/>
    <x v="12"/>
  </r>
  <r>
    <n v="122"/>
    <m/>
    <s v="BUE"/>
    <x v="76"/>
    <s v="Englisch"/>
    <s v="Ep"/>
    <x v="46"/>
    <s v="C27"/>
    <n v="3"/>
    <m/>
    <n v="3"/>
    <n v="3"/>
    <n v="0"/>
    <m/>
    <x v="12"/>
  </r>
  <r>
    <n v="123"/>
    <m/>
    <s v="BUE"/>
    <x v="76"/>
    <s v="Politik"/>
    <s v="PKG"/>
    <x v="54"/>
    <s v="C27"/>
    <n v="2"/>
    <m/>
    <n v="2"/>
    <n v="2"/>
    <n v="0"/>
    <m/>
    <x v="12"/>
  </r>
  <r>
    <n v="124"/>
    <m/>
    <s v="BUE"/>
    <x v="76"/>
    <s v="Politik"/>
    <s v="WBL"/>
    <x v="54"/>
    <s v="C27"/>
    <n v="2"/>
    <m/>
    <n v="2"/>
    <n v="2"/>
    <n v="0"/>
    <m/>
    <x v="12"/>
  </r>
  <r>
    <n v="125"/>
    <m/>
    <s v="BUE"/>
    <x v="76"/>
    <s v="Religion"/>
    <s v="KRE"/>
    <x v="47"/>
    <s v="C27"/>
    <n v="2"/>
    <m/>
    <n v="2"/>
    <n v="2"/>
    <n v="0"/>
    <m/>
    <x v="12"/>
  </r>
  <r>
    <n v="126"/>
    <m/>
    <s v="BUE"/>
    <x v="76"/>
    <s v="Informationstechnik"/>
    <s v="SAW"/>
    <x v="41"/>
    <s v="C27"/>
    <n v="4"/>
    <m/>
    <n v="4"/>
    <n v="4"/>
    <n v="0"/>
    <m/>
    <x v="12"/>
  </r>
  <r>
    <n v="127"/>
    <m/>
    <s v="BUE"/>
    <x v="76"/>
    <s v="Elektrotechnik"/>
    <s v="ET"/>
    <x v="34"/>
    <s v="C27"/>
    <n v="0"/>
    <m/>
    <n v="0"/>
    <n v="0"/>
    <n v="0"/>
    <m/>
    <x v="12"/>
  </r>
  <r>
    <n v="128"/>
    <m/>
    <s v="BUE"/>
    <x v="76"/>
    <s v="Deutsch"/>
    <s v="DKOp"/>
    <x v="5"/>
    <s v="C27"/>
    <n v="3"/>
    <m/>
    <n v="3"/>
    <n v="3"/>
    <n v="0"/>
    <m/>
    <x v="12"/>
  </r>
  <r>
    <n v="129"/>
    <m/>
    <s v="BUE"/>
    <x v="76"/>
    <s v="Mathematik"/>
    <s v="Mp"/>
    <x v="34"/>
    <s v="C27"/>
    <n v="3"/>
    <m/>
    <n v="3"/>
    <n v="3"/>
    <n v="0"/>
    <m/>
    <x v="12"/>
  </r>
  <r>
    <n v="130"/>
    <m/>
    <s v="BUE"/>
    <x v="76"/>
    <s v="Physik"/>
    <s v="PH"/>
    <x v="80"/>
    <s v="C27"/>
    <n v="1"/>
    <m/>
    <n v="1"/>
    <n v="1"/>
    <n v="0"/>
    <m/>
    <x v="12"/>
  </r>
  <r>
    <n v="139"/>
    <m/>
    <s v="BUE"/>
    <x v="77"/>
    <s v="Bautechnik"/>
    <s v="TEK"/>
    <x v="3"/>
    <s v="D13"/>
    <n v="2"/>
    <m/>
    <n v="2"/>
    <n v="2"/>
    <n v="0"/>
    <m/>
    <x v="12"/>
  </r>
  <r>
    <n v="140"/>
    <m/>
    <s v="BUE"/>
    <x v="77"/>
    <s v="Bautechnik"/>
    <s v="TEK"/>
    <x v="14"/>
    <s v="D13"/>
    <n v="4"/>
    <m/>
    <n v="4"/>
    <n v="4"/>
    <n v="0"/>
    <m/>
    <x v="12"/>
  </r>
  <r>
    <n v="141"/>
    <m/>
    <s v="BUE"/>
    <x v="77"/>
    <s v="Bautechnik"/>
    <s v="BKS"/>
    <x v="0"/>
    <s v="D13"/>
    <n v="2"/>
    <m/>
    <n v="2"/>
    <n v="2"/>
    <n v="0"/>
    <m/>
    <x v="12"/>
  </r>
  <r>
    <n v="142"/>
    <m/>
    <s v="BUE"/>
    <x v="77"/>
    <s v="Bautechnik"/>
    <s v="BKS"/>
    <x v="3"/>
    <s v="D13"/>
    <n v="2"/>
    <m/>
    <n v="2"/>
    <n v="2"/>
    <n v="0"/>
    <m/>
    <x v="12"/>
  </r>
  <r>
    <n v="143"/>
    <m/>
    <s v="BUE"/>
    <x v="77"/>
    <s v="Bautechnik"/>
    <s v="BKS"/>
    <x v="10"/>
    <s v="D13"/>
    <n v="3"/>
    <m/>
    <n v="3"/>
    <n v="3"/>
    <n v="0"/>
    <m/>
    <x v="12"/>
  </r>
  <r>
    <n v="144"/>
    <m/>
    <s v="BUE"/>
    <x v="77"/>
    <s v="Bautechnik"/>
    <s v="TM"/>
    <x v="3"/>
    <s v="D13"/>
    <n v="2"/>
    <m/>
    <n v="2"/>
    <n v="2"/>
    <n v="0"/>
    <m/>
    <x v="12"/>
  </r>
  <r>
    <n v="155"/>
    <m/>
    <s v="BUE"/>
    <x v="78"/>
    <s v="Elektrotechnik"/>
    <s v="ETS"/>
    <x v="34"/>
    <s v="D24"/>
    <n v="4"/>
    <m/>
    <n v="4"/>
    <n v="4"/>
    <n v="0"/>
    <m/>
    <x v="12"/>
  </r>
  <r>
    <n v="156"/>
    <m/>
    <s v="BUE"/>
    <x v="78"/>
    <s v="Elektrotechnik"/>
    <s v="MST"/>
    <x v="30"/>
    <s v="D24"/>
    <n v="2"/>
    <m/>
    <n v="2"/>
    <n v="2"/>
    <n v="0"/>
    <m/>
    <x v="12"/>
  </r>
  <r>
    <n v="157"/>
    <m/>
    <s v="BUE"/>
    <x v="78"/>
    <s v="Elektrotechnik"/>
    <s v="MST"/>
    <x v="36"/>
    <s v="D24"/>
    <n v="4"/>
    <m/>
    <n v="4"/>
    <n v="4"/>
    <n v="0"/>
    <m/>
    <x v="12"/>
  </r>
  <r>
    <n v="158"/>
    <m/>
    <s v="BUE"/>
    <x v="78"/>
    <s v="Elektrotechnik"/>
    <s v="PET"/>
    <x v="69"/>
    <s v="D20"/>
    <n v="2"/>
    <m/>
    <n v="2"/>
    <n v="2"/>
    <n v="0"/>
    <m/>
    <x v="12"/>
  </r>
  <r>
    <n v="159"/>
    <m/>
    <s v="BUE"/>
    <x v="77"/>
    <s v="Englisch"/>
    <s v="Ep"/>
    <x v="18"/>
    <s v="D13"/>
    <n v="3"/>
    <m/>
    <n v="3"/>
    <n v="3"/>
    <n v="0"/>
    <m/>
    <x v="12"/>
  </r>
  <r>
    <n v="159"/>
    <m/>
    <s v="BUE"/>
    <x v="78"/>
    <s v="Englisch"/>
    <s v="Ep"/>
    <x v="18"/>
    <s v="D13"/>
    <n v="3"/>
    <m/>
    <n v="3"/>
    <n v="3"/>
    <n v="0"/>
    <m/>
    <x v="12"/>
  </r>
  <r>
    <n v="160"/>
    <m/>
    <s v="BUE"/>
    <x v="77"/>
    <s v="Sport"/>
    <s v="SPG"/>
    <x v="38"/>
    <s v="D13"/>
    <n v="2"/>
    <m/>
    <n v="2"/>
    <n v="2"/>
    <n v="0"/>
    <m/>
    <x v="12"/>
  </r>
  <r>
    <n v="160"/>
    <m/>
    <s v="BUE"/>
    <x v="78"/>
    <s v="Sport"/>
    <s v="SPG"/>
    <x v="38"/>
    <s v="D13"/>
    <n v="2"/>
    <m/>
    <n v="2"/>
    <n v="2"/>
    <n v="0"/>
    <m/>
    <x v="12"/>
  </r>
  <r>
    <n v="161"/>
    <m/>
    <s v="BUE"/>
    <x v="77"/>
    <s v="Religion"/>
    <s v="ERE"/>
    <x v="90"/>
    <s v="D13"/>
    <n v="2"/>
    <m/>
    <n v="2"/>
    <n v="2"/>
    <n v="0"/>
    <m/>
    <x v="12"/>
  </r>
  <r>
    <n v="161"/>
    <m/>
    <s v="BUE"/>
    <x v="78"/>
    <s v="Religion"/>
    <s v="ERE"/>
    <x v="90"/>
    <s v="D13"/>
    <n v="2"/>
    <m/>
    <n v="2"/>
    <n v="2"/>
    <n v="0"/>
    <m/>
    <x v="12"/>
  </r>
  <r>
    <n v="162"/>
    <m/>
    <s v="BUE"/>
    <x v="77"/>
    <s v="Deutsch"/>
    <s v="DKOp"/>
    <x v="26"/>
    <s v="D13"/>
    <n v="3"/>
    <m/>
    <n v="3"/>
    <n v="3"/>
    <n v="0"/>
    <m/>
    <x v="12"/>
  </r>
  <r>
    <n v="162"/>
    <m/>
    <s v="BUE"/>
    <x v="78"/>
    <s v="Deutsch"/>
    <s v="DKOp"/>
    <x v="26"/>
    <s v="D13"/>
    <n v="3"/>
    <m/>
    <n v="3"/>
    <n v="3"/>
    <n v="0"/>
    <m/>
    <x v="12"/>
  </r>
  <r>
    <n v="163"/>
    <m/>
    <s v="BUE"/>
    <x v="77"/>
    <s v="Mathematik"/>
    <s v="Mp"/>
    <x v="39"/>
    <s v="D13"/>
    <n v="3"/>
    <m/>
    <n v="3"/>
    <n v="3"/>
    <n v="0"/>
    <m/>
    <x v="12"/>
  </r>
  <r>
    <n v="163"/>
    <m/>
    <s v="BUE"/>
    <x v="78"/>
    <s v="Mathematik"/>
    <s v="Mp"/>
    <x v="39"/>
    <s v="D13"/>
    <n v="3"/>
    <m/>
    <n v="3"/>
    <n v="3"/>
    <n v="0"/>
    <m/>
    <x v="12"/>
  </r>
  <r>
    <n v="164"/>
    <m/>
    <s v="BUE"/>
    <x v="77"/>
    <s v="Politik"/>
    <s v="PKG"/>
    <x v="42"/>
    <s v="D13"/>
    <n v="2"/>
    <m/>
    <n v="2"/>
    <n v="2"/>
    <n v="0"/>
    <m/>
    <x v="12"/>
  </r>
  <r>
    <n v="164"/>
    <m/>
    <s v="BUE"/>
    <x v="78"/>
    <s v="Politik"/>
    <s v="PKG"/>
    <x v="42"/>
    <s v="D13"/>
    <n v="2"/>
    <m/>
    <n v="2"/>
    <n v="2"/>
    <n v="0"/>
    <m/>
    <x v="12"/>
  </r>
  <r>
    <n v="165"/>
    <m/>
    <s v="BUE"/>
    <x v="77"/>
    <s v="Wirtschaft"/>
    <s v="WL"/>
    <x v="54"/>
    <s v="D13"/>
    <n v="2"/>
    <m/>
    <n v="2"/>
    <n v="2"/>
    <n v="0"/>
    <m/>
    <x v="12"/>
  </r>
  <r>
    <n v="165"/>
    <m/>
    <s v="BUE"/>
    <x v="78"/>
    <s v="Wirtschaft"/>
    <s v="WL"/>
    <x v="54"/>
    <s v="D13"/>
    <n v="2"/>
    <m/>
    <n v="2"/>
    <n v="2"/>
    <n v="0"/>
    <m/>
    <x v="12"/>
  </r>
  <r>
    <n v="166"/>
    <m/>
    <s v="BUE"/>
    <x v="77"/>
    <s v="Physik"/>
    <s v="PH"/>
    <x v="80"/>
    <s v="D13"/>
    <n v="1"/>
    <m/>
    <n v="1"/>
    <n v="1"/>
    <n v="0"/>
    <m/>
    <x v="12"/>
  </r>
  <r>
    <n v="166"/>
    <m/>
    <s v="BUE"/>
    <x v="78"/>
    <s v="Physik"/>
    <s v="PH"/>
    <x v="80"/>
    <s v="D13"/>
    <n v="1"/>
    <m/>
    <n v="1"/>
    <n v="1"/>
    <n v="0"/>
    <m/>
    <x v="12"/>
  </r>
  <r>
    <n v="167"/>
    <m/>
    <s v="BUE"/>
    <x v="77"/>
    <s v="Informatik"/>
    <s v="INF"/>
    <x v="35"/>
    <s v="PCR"/>
    <n v="2"/>
    <m/>
    <n v="2"/>
    <n v="2"/>
    <n v="0"/>
    <m/>
    <x v="12"/>
  </r>
  <r>
    <n v="167"/>
    <m/>
    <s v="BUE"/>
    <x v="78"/>
    <s v="Informatik"/>
    <s v="INF"/>
    <x v="35"/>
    <s v="PCR"/>
    <n v="2"/>
    <m/>
    <n v="2"/>
    <n v="2"/>
    <n v="0"/>
    <m/>
    <x v="12"/>
  </r>
  <r>
    <n v="3"/>
    <m/>
    <s v="NOW"/>
    <x v="79"/>
    <s v="Psychologie"/>
    <s v="PS"/>
    <x v="66"/>
    <s v="A15"/>
    <n v="2"/>
    <m/>
    <n v="2"/>
    <n v="2"/>
    <n v="0"/>
    <m/>
    <x v="13"/>
  </r>
  <r>
    <n v="4"/>
    <m/>
    <s v="NOW"/>
    <x v="79"/>
    <s v="Pflege/Gesundheit"/>
    <s v="GP"/>
    <x v="102"/>
    <s v="A15"/>
    <n v="2"/>
    <m/>
    <n v="2"/>
    <n v="2"/>
    <n v="0"/>
    <m/>
    <x v="13"/>
  </r>
  <r>
    <n v="5"/>
    <m/>
    <s v="NOW"/>
    <x v="79"/>
    <s v="Pflege/Gesundheit"/>
    <s v="GP"/>
    <x v="103"/>
    <s v="A15"/>
    <n v="2"/>
    <m/>
    <n v="2"/>
    <n v="2"/>
    <n v="0"/>
    <m/>
    <x v="13"/>
  </r>
  <r>
    <n v="6"/>
    <m/>
    <s v="NOW"/>
    <x v="79"/>
    <s v="Sozialpädagogik"/>
    <s v="TPH"/>
    <x v="104"/>
    <s v="A15"/>
    <n v="2"/>
    <m/>
    <n v="2"/>
    <n v="2"/>
    <n v="0"/>
    <m/>
    <x v="13"/>
  </r>
  <r>
    <n v="7"/>
    <m/>
    <s v="NOW"/>
    <x v="79"/>
    <s v="Sozialpädagogik"/>
    <s v="TPH"/>
    <x v="63"/>
    <s v="A15"/>
    <n v="2"/>
    <m/>
    <n v="2"/>
    <n v="2"/>
    <n v="0"/>
    <m/>
    <x v="13"/>
  </r>
  <r>
    <n v="8"/>
    <m/>
    <s v="NOW"/>
    <x v="79"/>
    <s v="Religion"/>
    <s v="KRE"/>
    <x v="105"/>
    <s v="A15"/>
    <n v="2"/>
    <m/>
    <n v="2"/>
    <n v="2"/>
    <n v="0"/>
    <m/>
    <x v="13"/>
  </r>
  <r>
    <n v="9"/>
    <m/>
    <s v="NOW"/>
    <x v="79"/>
    <s v="Deutsch"/>
    <s v="DKO"/>
    <x v="77"/>
    <s v="A15"/>
    <n v="1"/>
    <m/>
    <n v="1"/>
    <n v="1"/>
    <n v="0"/>
    <m/>
    <x v="13"/>
  </r>
  <r>
    <n v="10"/>
    <m/>
    <s v="NOW"/>
    <x v="79"/>
    <s v="Politik"/>
    <s v="ORV"/>
    <x v="105"/>
    <s v="A15"/>
    <n v="1"/>
    <m/>
    <n v="1"/>
    <n v="1"/>
    <n v="0"/>
    <m/>
    <x v="13"/>
  </r>
  <r>
    <n v="11"/>
    <m/>
    <s v="NOW"/>
    <x v="79"/>
    <s v="Politik"/>
    <s v="PKG"/>
    <x v="105"/>
    <s v="A15"/>
    <n v="1"/>
    <m/>
    <n v="1"/>
    <n v="1"/>
    <n v="0"/>
    <m/>
    <x v="13"/>
  </r>
  <r>
    <n v="12"/>
    <m/>
    <s v="NOW"/>
    <x v="79"/>
    <s v="Pflege/Gesundheit"/>
    <s v="PB"/>
    <x v="63"/>
    <s v="A15"/>
    <n v="3"/>
    <m/>
    <n v="0"/>
    <n v="0"/>
    <n v="3"/>
    <m/>
    <x v="13"/>
  </r>
  <r>
    <n v="13"/>
    <m/>
    <s v="NOW"/>
    <x v="79"/>
    <s v="Sozialpädagogik"/>
    <s v="PB"/>
    <x v="105"/>
    <s v="A15"/>
    <n v="1"/>
    <m/>
    <n v="0"/>
    <n v="0"/>
    <n v="1"/>
    <m/>
    <x v="13"/>
  </r>
  <r>
    <n v="14"/>
    <m/>
    <s v="NOW"/>
    <x v="79"/>
    <s v="Sozialpädagogik"/>
    <s v="PB"/>
    <x v="103"/>
    <s v="A15"/>
    <n v="2"/>
    <m/>
    <n v="0"/>
    <n v="0"/>
    <n v="2"/>
    <m/>
    <x v="13"/>
  </r>
  <r>
    <n v="15"/>
    <m/>
    <s v="NOW"/>
    <x v="79"/>
    <m/>
    <s v="PB"/>
    <x v="102"/>
    <s v="A15"/>
    <n v="1"/>
    <m/>
    <n v="0"/>
    <n v="0"/>
    <n v="1"/>
    <m/>
    <x v="13"/>
  </r>
  <r>
    <n v="16"/>
    <m/>
    <s v="NOW"/>
    <x v="79"/>
    <s v="Pflege/Gesundheit"/>
    <s v="PB"/>
    <x v="104"/>
    <s v="A15"/>
    <n v="2"/>
    <m/>
    <n v="0"/>
    <n v="0"/>
    <n v="2"/>
    <m/>
    <x v="13"/>
  </r>
  <r>
    <n v="17"/>
    <m/>
    <s v="NOW"/>
    <x v="79"/>
    <s v="Sozialpädagogik"/>
    <s v="HPSf"/>
    <x v="63"/>
    <s v="A15"/>
    <n v="1"/>
    <m/>
    <n v="1"/>
    <n v="1"/>
    <n v="0"/>
    <m/>
    <x v="13"/>
  </r>
  <r>
    <n v="18"/>
    <m/>
    <s v="NOW"/>
    <x v="79"/>
    <s v="Sozialpädagogik"/>
    <s v="HPSs"/>
    <x v="63"/>
    <s v="A15"/>
    <n v="1"/>
    <m/>
    <n v="1"/>
    <n v="1"/>
    <n v="0"/>
    <m/>
    <x v="13"/>
  </r>
  <r>
    <n v="19"/>
    <m/>
    <s v="NOW"/>
    <x v="79"/>
    <s v="Musik"/>
    <s v="HPSm"/>
    <x v="106"/>
    <s v="A11"/>
    <n v="2"/>
    <m/>
    <n v="2"/>
    <n v="2"/>
    <n v="0"/>
    <m/>
    <x v="13"/>
  </r>
  <r>
    <n v="20"/>
    <m/>
    <s v="NOW"/>
    <x v="79"/>
    <s v="Sozialpädagogik"/>
    <s v="HPSb"/>
    <x v="15"/>
    <s v="A15"/>
    <n v="1"/>
    <m/>
    <n v="1"/>
    <n v="1"/>
    <n v="0"/>
    <m/>
    <x v="13"/>
  </r>
  <r>
    <n v="21"/>
    <m/>
    <s v="NOW"/>
    <x v="79"/>
    <s v="Sozialpädagogik"/>
    <s v="HPSp"/>
    <x v="15"/>
    <s v="SPO"/>
    <n v="1"/>
    <m/>
    <n v="1"/>
    <n v="1"/>
    <n v="0"/>
    <m/>
    <x v="13"/>
  </r>
  <r>
    <n v="22"/>
    <m/>
    <s v="NOW"/>
    <x v="79"/>
    <s v="Deutsch"/>
    <s v="HPSg"/>
    <x v="77"/>
    <s v="A15"/>
    <n v="1"/>
    <m/>
    <n v="1"/>
    <n v="1"/>
    <n v="0"/>
    <m/>
    <x v="13"/>
  </r>
  <r>
    <n v="23"/>
    <m/>
    <s v="NOW"/>
    <x v="79"/>
    <s v="Hauswirtschaft"/>
    <s v="HPSh"/>
    <x v="78"/>
    <s v="AE8"/>
    <n v="4"/>
    <n v="2"/>
    <n v="4"/>
    <n v="2"/>
    <n v="0"/>
    <n v="2"/>
    <x v="13"/>
  </r>
  <r>
    <n v="24"/>
    <m/>
    <s v="NOW"/>
    <x v="79"/>
    <s v="Gesundheit/Pflege"/>
    <s v="HPSo"/>
    <x v="102"/>
    <s v="PCR"/>
    <n v="1"/>
    <n v="2"/>
    <n v="1"/>
    <n v="0.5"/>
    <n v="0"/>
    <n v="2"/>
    <x v="13"/>
  </r>
  <r>
    <n v="25"/>
    <m/>
    <s v="NOW"/>
    <x v="79"/>
    <s v="Gesundheit/Pflege"/>
    <s v="GP"/>
    <x v="102"/>
    <s v="PCR"/>
    <n v="1"/>
    <n v="2"/>
    <n v="1"/>
    <n v="0.5"/>
    <n v="0"/>
    <n v="2"/>
    <x v="13"/>
  </r>
  <r>
    <n v="27"/>
    <m/>
    <s v="NOW"/>
    <x v="80"/>
    <s v="Psychologie"/>
    <s v="PS"/>
    <x v="66"/>
    <s v="A13"/>
    <n v="2"/>
    <m/>
    <n v="2"/>
    <n v="2"/>
    <n v="0"/>
    <m/>
    <x v="13"/>
  </r>
  <r>
    <n v="28"/>
    <m/>
    <s v="NOW"/>
    <x v="80"/>
    <s v="Pflege/Gesundheit"/>
    <s v="GP"/>
    <x v="102"/>
    <s v="A13"/>
    <n v="2"/>
    <m/>
    <n v="2"/>
    <n v="2"/>
    <n v="0"/>
    <m/>
    <x v="13"/>
  </r>
  <r>
    <n v="29"/>
    <m/>
    <s v="NOW"/>
    <x v="80"/>
    <s v="Pflege/Gesundheit"/>
    <s v="GP"/>
    <x v="76"/>
    <s v="A13"/>
    <n v="2"/>
    <m/>
    <n v="2"/>
    <n v="2"/>
    <n v="0"/>
    <m/>
    <x v="13"/>
  </r>
  <r>
    <n v="30"/>
    <m/>
    <s v="NOW"/>
    <x v="80"/>
    <s v="Sozialpädagogik"/>
    <s v="TPH"/>
    <x v="70"/>
    <s v="A13"/>
    <n v="2"/>
    <m/>
    <n v="2"/>
    <n v="2"/>
    <n v="0"/>
    <m/>
    <x v="13"/>
  </r>
  <r>
    <n v="31"/>
    <m/>
    <s v="NOW"/>
    <x v="80"/>
    <s v="Sozialpädagogik"/>
    <s v="TPH"/>
    <x v="77"/>
    <s v="A13"/>
    <n v="2"/>
    <m/>
    <n v="2"/>
    <n v="2"/>
    <n v="0"/>
    <m/>
    <x v="13"/>
  </r>
  <r>
    <n v="32"/>
    <m/>
    <s v="NOW"/>
    <x v="80"/>
    <s v="Religion"/>
    <s v="KRE"/>
    <x v="11"/>
    <s v="A13"/>
    <n v="2"/>
    <m/>
    <n v="2"/>
    <n v="2"/>
    <n v="0"/>
    <m/>
    <x v="13"/>
  </r>
  <r>
    <n v="33"/>
    <m/>
    <s v="NOW"/>
    <x v="80"/>
    <s v="Deutsch"/>
    <s v="DKO"/>
    <x v="77"/>
    <s v="A13"/>
    <n v="2"/>
    <m/>
    <n v="2"/>
    <n v="2"/>
    <n v="0"/>
    <m/>
    <x v="13"/>
  </r>
  <r>
    <n v="34"/>
    <m/>
    <s v="NOW"/>
    <x v="80"/>
    <s v="Politik"/>
    <s v="ORV"/>
    <x v="105"/>
    <s v="A13"/>
    <n v="1"/>
    <m/>
    <n v="1"/>
    <n v="1"/>
    <n v="0"/>
    <m/>
    <x v="13"/>
  </r>
  <r>
    <n v="35"/>
    <m/>
    <s v="NOW"/>
    <x v="80"/>
    <s v="Politik"/>
    <s v="PKG"/>
    <x v="105"/>
    <s v="A13"/>
    <n v="1"/>
    <m/>
    <n v="1"/>
    <n v="1"/>
    <n v="0"/>
    <m/>
    <x v="13"/>
  </r>
  <r>
    <n v="36"/>
    <m/>
    <s v="NOW"/>
    <x v="80"/>
    <s v="Sozialpädagogik"/>
    <s v="PB"/>
    <x v="70"/>
    <s v="A13"/>
    <n v="4"/>
    <m/>
    <n v="0"/>
    <n v="0"/>
    <n v="4"/>
    <m/>
    <x v="13"/>
  </r>
  <r>
    <n v="37"/>
    <m/>
    <s v="NOW"/>
    <x v="80"/>
    <s v="Sozialpädagogik"/>
    <s v="PB"/>
    <x v="105"/>
    <s v="A13"/>
    <n v="2"/>
    <m/>
    <n v="0"/>
    <n v="0"/>
    <n v="2"/>
    <m/>
    <x v="13"/>
  </r>
  <r>
    <n v="38"/>
    <m/>
    <s v="NOW"/>
    <x v="80"/>
    <s v="Sozialpädagogik"/>
    <s v="PB"/>
    <x v="76"/>
    <s v="A13"/>
    <n v="1"/>
    <m/>
    <n v="0"/>
    <n v="0"/>
    <n v="1"/>
    <m/>
    <x v="13"/>
  </r>
  <r>
    <n v="41"/>
    <m/>
    <s v="NOW"/>
    <x v="81"/>
    <s v="Psychologie"/>
    <s v="PS"/>
    <x v="66"/>
    <s v="AE5"/>
    <n v="2"/>
    <m/>
    <n v="2"/>
    <n v="2"/>
    <n v="0"/>
    <m/>
    <x v="13"/>
  </r>
  <r>
    <n v="42"/>
    <m/>
    <s v="NOW"/>
    <x v="81"/>
    <s v="Pflege/Gesundheit"/>
    <s v="GP"/>
    <x v="102"/>
    <s v="AE5"/>
    <n v="2"/>
    <m/>
    <n v="2"/>
    <n v="2"/>
    <n v="0"/>
    <m/>
    <x v="13"/>
  </r>
  <r>
    <n v="43"/>
    <m/>
    <s v="NOW"/>
    <x v="81"/>
    <s v="Pflege/Gesundheit"/>
    <s v="GP"/>
    <x v="94"/>
    <s v="AE5"/>
    <n v="2"/>
    <m/>
    <n v="2"/>
    <n v="2"/>
    <n v="0"/>
    <m/>
    <x v="13"/>
  </r>
  <r>
    <n v="44"/>
    <m/>
    <s v="NOW"/>
    <x v="81"/>
    <s v="Sozialpädagogik"/>
    <s v="TPH"/>
    <x v="70"/>
    <s v="AE5"/>
    <n v="2"/>
    <m/>
    <n v="2"/>
    <n v="2"/>
    <n v="0"/>
    <m/>
    <x v="13"/>
  </r>
  <r>
    <n v="45"/>
    <m/>
    <s v="NOW"/>
    <x v="81"/>
    <s v="Sozialpädagogik"/>
    <s v="TPH"/>
    <x v="77"/>
    <s v="AE5"/>
    <n v="2"/>
    <m/>
    <n v="2"/>
    <n v="2"/>
    <n v="0"/>
    <m/>
    <x v="13"/>
  </r>
  <r>
    <n v="46"/>
    <m/>
    <s v="NOW"/>
    <x v="81"/>
    <s v="Religion"/>
    <s v="KRE"/>
    <x v="105"/>
    <s v="AE5"/>
    <n v="2"/>
    <m/>
    <n v="2"/>
    <n v="2"/>
    <n v="0"/>
    <m/>
    <x v="13"/>
  </r>
  <r>
    <n v="47"/>
    <m/>
    <s v="NOW"/>
    <x v="81"/>
    <s v="Deutsch"/>
    <s v="DKO"/>
    <x v="77"/>
    <s v="AE5"/>
    <n v="2"/>
    <m/>
    <n v="2"/>
    <n v="2"/>
    <n v="0"/>
    <m/>
    <x v="13"/>
  </r>
  <r>
    <n v="48"/>
    <m/>
    <s v="NOW"/>
    <x v="81"/>
    <s v="Politik"/>
    <s v="ORV"/>
    <x v="105"/>
    <s v="AE5"/>
    <n v="1"/>
    <m/>
    <n v="1"/>
    <n v="1"/>
    <n v="0"/>
    <m/>
    <x v="13"/>
  </r>
  <r>
    <n v="49"/>
    <m/>
    <s v="NOW"/>
    <x v="81"/>
    <s v="Politik"/>
    <s v="PKG"/>
    <x v="105"/>
    <s v="AE5"/>
    <n v="1"/>
    <m/>
    <n v="1"/>
    <n v="1"/>
    <n v="0"/>
    <m/>
    <x v="13"/>
  </r>
  <r>
    <n v="50"/>
    <m/>
    <s v="NOW"/>
    <x v="81"/>
    <s v="Sozialpädagogik"/>
    <s v="PB"/>
    <x v="77"/>
    <s v="AE5"/>
    <n v="2"/>
    <m/>
    <n v="0"/>
    <n v="0"/>
    <n v="2"/>
    <m/>
    <x v="13"/>
  </r>
  <r>
    <n v="51"/>
    <m/>
    <s v="NOW"/>
    <x v="81"/>
    <m/>
    <s v="PB"/>
    <x v="102"/>
    <s v="AE5"/>
    <n v="1"/>
    <m/>
    <n v="0"/>
    <n v="0"/>
    <n v="1"/>
    <m/>
    <x v="13"/>
  </r>
  <r>
    <n v="52"/>
    <m/>
    <s v="NOW"/>
    <x v="81"/>
    <s v="Sozialpädagogik"/>
    <s v="PB"/>
    <x v="103"/>
    <s v="AE5"/>
    <n v="1"/>
    <m/>
    <n v="0"/>
    <n v="0"/>
    <n v="1"/>
    <m/>
    <x v="13"/>
  </r>
  <r>
    <n v="54"/>
    <m/>
    <s v="NOW"/>
    <x v="82"/>
    <s v="Englisch"/>
    <s v="E"/>
    <x v="54"/>
    <s v="A15"/>
    <n v="2"/>
    <m/>
    <n v="2"/>
    <n v="2"/>
    <n v="0"/>
    <m/>
    <x v="13"/>
  </r>
  <r>
    <n v="55"/>
    <m/>
    <s v="NOW"/>
    <x v="82"/>
    <s v="Deutsch"/>
    <s v="DKO"/>
    <x v="88"/>
    <s v="A15"/>
    <n v="2"/>
    <m/>
    <n v="2"/>
    <n v="2"/>
    <n v="0"/>
    <m/>
    <x v="13"/>
  </r>
  <r>
    <n v="56"/>
    <m/>
    <s v="NOW"/>
    <x v="82"/>
    <s v="Sozialpädagogik"/>
    <s v="TPH"/>
    <x v="63"/>
    <s v="A15"/>
    <n v="2"/>
    <m/>
    <n v="2"/>
    <n v="2"/>
    <n v="0"/>
    <m/>
    <x v="13"/>
  </r>
  <r>
    <n v="57"/>
    <m/>
    <s v="NOW"/>
    <x v="82"/>
    <s v="Sozialpädagogik"/>
    <s v="TPH"/>
    <x v="70"/>
    <s v="A15"/>
    <n v="2"/>
    <m/>
    <n v="2"/>
    <n v="2"/>
    <n v="0"/>
    <m/>
    <x v="13"/>
  </r>
  <r>
    <n v="58"/>
    <m/>
    <s v="NOW"/>
    <x v="82"/>
    <s v="Pflege/Gesundheit"/>
    <s v="GP"/>
    <x v="102"/>
    <s v="A15"/>
    <n v="2"/>
    <m/>
    <n v="2"/>
    <n v="2"/>
    <n v="0"/>
    <m/>
    <x v="13"/>
  </r>
  <r>
    <n v="59"/>
    <m/>
    <s v="NOW"/>
    <x v="82"/>
    <s v="Pflege/Gesundheit"/>
    <s v="GP"/>
    <x v="76"/>
    <s v="A15"/>
    <n v="2"/>
    <m/>
    <n v="2"/>
    <n v="2"/>
    <n v="0"/>
    <m/>
    <x v="13"/>
  </r>
  <r>
    <n v="60"/>
    <m/>
    <s v="NOW"/>
    <x v="82"/>
    <s v="Kunst"/>
    <s v="HPSw"/>
    <x v="107"/>
    <s v="A15"/>
    <n v="2"/>
    <m/>
    <n v="2"/>
    <n v="2"/>
    <n v="0"/>
    <m/>
    <x v="13"/>
  </r>
  <r>
    <n v="61"/>
    <m/>
    <s v="NOW"/>
    <x v="82"/>
    <s v="Politik"/>
    <s v="ORV"/>
    <x v="105"/>
    <s v="A15"/>
    <n v="1"/>
    <m/>
    <n v="1"/>
    <n v="1"/>
    <n v="0"/>
    <m/>
    <x v="13"/>
  </r>
  <r>
    <n v="62"/>
    <m/>
    <s v="NOW"/>
    <x v="82"/>
    <s v="Politik"/>
    <s v="PKG"/>
    <x v="105"/>
    <s v="A15"/>
    <n v="1"/>
    <m/>
    <n v="1"/>
    <n v="1"/>
    <n v="0"/>
    <m/>
    <x v="13"/>
  </r>
  <r>
    <n v="63"/>
    <m/>
    <s v="NOW"/>
    <x v="82"/>
    <s v="Sozialpädagogik"/>
    <s v="PB"/>
    <x v="63"/>
    <s v="A15"/>
    <n v="2"/>
    <m/>
    <n v="0"/>
    <n v="0"/>
    <n v="2"/>
    <m/>
    <x v="13"/>
  </r>
  <r>
    <n v="64"/>
    <m/>
    <s v="NOW"/>
    <x v="82"/>
    <s v="Sozialpädagogik"/>
    <s v="PB"/>
    <x v="103"/>
    <s v="A15"/>
    <n v="1"/>
    <m/>
    <n v="0"/>
    <n v="0"/>
    <n v="1"/>
    <m/>
    <x v="13"/>
  </r>
  <r>
    <n v="65"/>
    <m/>
    <s v="NOW"/>
    <x v="82"/>
    <s v="Sozialpädagogik"/>
    <s v="PB"/>
    <x v="76"/>
    <s v="A15"/>
    <n v="2"/>
    <m/>
    <n v="0"/>
    <n v="0"/>
    <n v="2"/>
    <m/>
    <x v="13"/>
  </r>
  <r>
    <n v="66"/>
    <m/>
    <s v="NOW"/>
    <x v="82"/>
    <m/>
    <s v="PB"/>
    <x v="102"/>
    <s v="A15"/>
    <n v="1"/>
    <m/>
    <n v="0"/>
    <n v="0"/>
    <n v="1"/>
    <m/>
    <x v="13"/>
  </r>
  <r>
    <n v="67"/>
    <m/>
    <s v="NOW"/>
    <x v="82"/>
    <m/>
    <s v="PB"/>
    <x v="70"/>
    <s v="A15"/>
    <n v="1"/>
    <m/>
    <n v="0"/>
    <n v="0"/>
    <n v="1"/>
    <m/>
    <x v="13"/>
  </r>
  <r>
    <n v="68"/>
    <m/>
    <s v="NOW"/>
    <x v="82"/>
    <s v="Sozialpädagogik"/>
    <s v="PB"/>
    <x v="105"/>
    <s v="A15"/>
    <n v="1"/>
    <m/>
    <n v="0"/>
    <n v="0"/>
    <n v="1"/>
    <m/>
    <x v="13"/>
  </r>
  <r>
    <n v="70"/>
    <m/>
    <s v="NOW"/>
    <x v="83"/>
    <s v="Ernährungswissenschaft"/>
    <s v="FBP"/>
    <x v="108"/>
    <s v="C10"/>
    <n v="6"/>
    <m/>
    <n v="6"/>
    <n v="6"/>
    <n v="0"/>
    <m/>
    <x v="1"/>
  </r>
  <r>
    <n v="71"/>
    <m/>
    <s v="NOW"/>
    <x v="83"/>
    <s v="Politik"/>
    <s v="PKG"/>
    <x v="25"/>
    <s v="C10"/>
    <n v="0"/>
    <m/>
    <n v="0"/>
    <n v="0"/>
    <n v="0"/>
    <m/>
    <x v="1"/>
  </r>
  <r>
    <n v="71"/>
    <m/>
    <s v="NOW"/>
    <x v="84"/>
    <s v="Politik"/>
    <s v="PKG"/>
    <x v="25"/>
    <s v="C10"/>
    <n v="0"/>
    <m/>
    <n v="0"/>
    <n v="0"/>
    <n v="0"/>
    <m/>
    <x v="1"/>
  </r>
  <r>
    <n v="72"/>
    <m/>
    <s v="NOW"/>
    <x v="83"/>
    <s v="Wirtschaftslehre"/>
    <s v="WBL"/>
    <x v="25"/>
    <s v="C10"/>
    <n v="0"/>
    <m/>
    <n v="0"/>
    <n v="0"/>
    <n v="0"/>
    <m/>
    <x v="1"/>
  </r>
  <r>
    <n v="72"/>
    <m/>
    <s v="NOW"/>
    <x v="84"/>
    <s v="Wirtschaftslehre"/>
    <s v="WBL"/>
    <x v="25"/>
    <s v="C10"/>
    <n v="0"/>
    <m/>
    <n v="0"/>
    <n v="0"/>
    <n v="0"/>
    <m/>
    <x v="1"/>
  </r>
  <r>
    <n v="74"/>
    <m/>
    <s v="NOW"/>
    <x v="85"/>
    <s v="Ernährungswissenschaft"/>
    <s v="FBP"/>
    <x v="86"/>
    <s v="C10"/>
    <n v="4"/>
    <m/>
    <n v="4"/>
    <n v="4"/>
    <n v="0"/>
    <m/>
    <x v="1"/>
  </r>
  <r>
    <n v="75"/>
    <m/>
    <s v="NOW"/>
    <x v="85"/>
    <s v="Ernährungswissenschaft"/>
    <s v="FBP"/>
    <x v="21"/>
    <s v="C10"/>
    <n v="2"/>
    <m/>
    <n v="2"/>
    <n v="2"/>
    <n v="0"/>
    <m/>
    <x v="1"/>
  </r>
  <r>
    <n v="76"/>
    <m/>
    <s v="NOW"/>
    <x v="85"/>
    <s v="Wirtschaftslehre"/>
    <s v="WBL"/>
    <x v="25"/>
    <s v="C10"/>
    <n v="0"/>
    <m/>
    <n v="0"/>
    <n v="0"/>
    <n v="0"/>
    <m/>
    <x v="1"/>
  </r>
  <r>
    <n v="76"/>
    <m/>
    <s v="NOW"/>
    <x v="86"/>
    <s v="Wirtschaftslehre"/>
    <s v="WBL"/>
    <x v="25"/>
    <s v="C10"/>
    <n v="0"/>
    <m/>
    <n v="0"/>
    <n v="0"/>
    <n v="0"/>
    <m/>
    <x v="1"/>
  </r>
  <r>
    <n v="77"/>
    <m/>
    <s v="NOW"/>
    <x v="85"/>
    <s v="Deutsch "/>
    <s v="DKO"/>
    <x v="88"/>
    <s v="C10"/>
    <n v="0"/>
    <m/>
    <n v="0"/>
    <n v="0"/>
    <n v="0"/>
    <m/>
    <x v="1"/>
  </r>
  <r>
    <n v="77"/>
    <m/>
    <s v="NOW"/>
    <x v="86"/>
    <s v="Deutsch "/>
    <s v="DKO"/>
    <x v="88"/>
    <s v="C10"/>
    <n v="0"/>
    <m/>
    <n v="0"/>
    <n v="0"/>
    <n v="0"/>
    <m/>
    <x v="1"/>
  </r>
  <r>
    <n v="78"/>
    <m/>
    <s v="NOW"/>
    <x v="85"/>
    <s v="Ernährungswissenschaft"/>
    <s v="FBP"/>
    <x v="25"/>
    <s v="C10"/>
    <n v="0"/>
    <m/>
    <n v="0"/>
    <n v="0"/>
    <n v="0"/>
    <m/>
    <x v="1"/>
  </r>
  <r>
    <n v="78"/>
    <m/>
    <s v="NOW"/>
    <x v="86"/>
    <s v="Ernährungswissenschaft"/>
    <s v="FBP"/>
    <x v="25"/>
    <s v="C10"/>
    <n v="0"/>
    <m/>
    <n v="0"/>
    <n v="0"/>
    <n v="0"/>
    <m/>
    <x v="1"/>
  </r>
  <r>
    <n v="79"/>
    <m/>
    <s v="NOW"/>
    <x v="85"/>
    <s v="Ernährungswissenschaft"/>
    <s v="FBP"/>
    <x v="25"/>
    <s v="C10"/>
    <n v="0"/>
    <m/>
    <n v="0"/>
    <n v="0"/>
    <n v="0"/>
    <m/>
    <x v="1"/>
  </r>
  <r>
    <n v="79"/>
    <m/>
    <s v="NOW"/>
    <x v="86"/>
    <s v="Ernährungswissenschaft"/>
    <s v="FBP"/>
    <x v="25"/>
    <s v="C10"/>
    <n v="0"/>
    <m/>
    <n v="0"/>
    <n v="0"/>
    <n v="0"/>
    <m/>
    <x v="1"/>
  </r>
  <r>
    <n v="81"/>
    <m/>
    <s v="NOW"/>
    <x v="85"/>
    <s v="Wirtschaftslehre"/>
    <s v="RE"/>
    <x v="11"/>
    <s v="C10"/>
    <n v="0"/>
    <m/>
    <n v="0"/>
    <n v="0"/>
    <n v="0"/>
    <m/>
    <x v="1"/>
  </r>
  <r>
    <n v="81"/>
    <m/>
    <s v="NOW"/>
    <x v="86"/>
    <s v="Wirtschaftslehre"/>
    <s v="RE"/>
    <x v="11"/>
    <s v="C10"/>
    <n v="0"/>
    <m/>
    <n v="0"/>
    <n v="0"/>
    <n v="0"/>
    <m/>
    <x v="1"/>
  </r>
  <r>
    <n v="83"/>
    <m/>
    <s v="NOW"/>
    <x v="87"/>
    <s v="Ernährungswissenschaft"/>
    <s v="FBV"/>
    <x v="103"/>
    <s v="AK4"/>
    <n v="4"/>
    <m/>
    <n v="4"/>
    <n v="4"/>
    <n v="0"/>
    <m/>
    <x v="1"/>
  </r>
  <r>
    <n v="84"/>
    <m/>
    <s v="NOW"/>
    <x v="87"/>
    <s v="Ernährungswissenschaft"/>
    <s v="FBV"/>
    <x v="109"/>
    <s v="AK4"/>
    <n v="2"/>
    <m/>
    <n v="2"/>
    <n v="2"/>
    <n v="0"/>
    <m/>
    <x v="1"/>
  </r>
  <r>
    <n v="85"/>
    <m/>
    <s v="NOW"/>
    <x v="87"/>
    <s v="Wirtschaftslehre"/>
    <s v="WBL"/>
    <x v="25"/>
    <s v="AK4"/>
    <n v="1"/>
    <m/>
    <n v="1"/>
    <n v="1"/>
    <n v="0"/>
    <m/>
    <x v="1"/>
  </r>
  <r>
    <n v="86"/>
    <m/>
    <s v="NOW"/>
    <x v="87"/>
    <s v="Politk"/>
    <s v="PKG"/>
    <x v="25"/>
    <s v="AK4"/>
    <n v="1"/>
    <m/>
    <n v="1"/>
    <n v="1"/>
    <n v="0"/>
    <m/>
    <x v="1"/>
  </r>
  <r>
    <n v="87"/>
    <m/>
    <s v="NOW"/>
    <x v="87"/>
    <s v="Ernährungswissenschaft"/>
    <s v="FBV"/>
    <x v="109"/>
    <s v="AK4"/>
    <n v="2"/>
    <m/>
    <n v="2"/>
    <n v="2"/>
    <n v="0"/>
    <m/>
    <x v="1"/>
  </r>
  <r>
    <n v="88"/>
    <m/>
    <s v="NOW"/>
    <x v="87"/>
    <s v="Ernährungswissenschaft"/>
    <s v="FBV"/>
    <x v="25"/>
    <s v="AK4"/>
    <n v="1"/>
    <m/>
    <n v="1"/>
    <n v="1"/>
    <n v="0"/>
    <m/>
    <x v="1"/>
  </r>
  <r>
    <n v="89"/>
    <m/>
    <s v="NOW"/>
    <x v="87"/>
    <s v="Sport"/>
    <s v="FKO"/>
    <x v="91"/>
    <s v="AK4"/>
    <n v="1"/>
    <m/>
    <n v="1"/>
    <n v="1"/>
    <n v="0"/>
    <m/>
    <x v="1"/>
  </r>
  <r>
    <n v="91"/>
    <m/>
    <s v="NOW"/>
    <x v="88"/>
    <s v="Ernährungswissenschaft"/>
    <s v="FBV"/>
    <x v="94"/>
    <s v="AK5"/>
    <n v="4"/>
    <m/>
    <n v="4"/>
    <n v="4"/>
    <n v="0"/>
    <m/>
    <x v="1"/>
  </r>
  <r>
    <n v="92"/>
    <m/>
    <s v="NOW"/>
    <x v="88"/>
    <s v="Ernährungswissenschaft"/>
    <s v="FBV"/>
    <x v="109"/>
    <s v="AK5"/>
    <n v="2"/>
    <m/>
    <n v="2"/>
    <n v="2"/>
    <n v="0"/>
    <m/>
    <x v="1"/>
  </r>
  <r>
    <n v="93"/>
    <m/>
    <s v="NOW"/>
    <x v="88"/>
    <s v="Wirtschaftslehre"/>
    <s v="WBL"/>
    <x v="25"/>
    <s v="AK5"/>
    <n v="1"/>
    <m/>
    <n v="1"/>
    <n v="1"/>
    <n v="0"/>
    <m/>
    <x v="1"/>
  </r>
  <r>
    <n v="94"/>
    <m/>
    <s v="NOW"/>
    <x v="88"/>
    <s v="Wirtschaftslehre"/>
    <s v="PKG"/>
    <x v="25"/>
    <s v="AK5"/>
    <n v="1"/>
    <m/>
    <n v="1"/>
    <n v="1"/>
    <n v="0"/>
    <m/>
    <x v="1"/>
  </r>
  <r>
    <n v="95"/>
    <m/>
    <s v="NOW"/>
    <x v="88"/>
    <s v="Ernährungswissenschaft"/>
    <s v="FBV"/>
    <x v="78"/>
    <s v="A18"/>
    <n v="2"/>
    <m/>
    <n v="2"/>
    <n v="2"/>
    <n v="0"/>
    <m/>
    <x v="1"/>
  </r>
  <r>
    <n v="96"/>
    <m/>
    <s v="NOW"/>
    <x v="88"/>
    <s v="Wirtschaftslehre"/>
    <s v="FBV"/>
    <x v="109"/>
    <s v="AK5 "/>
    <n v="1"/>
    <m/>
    <n v="1"/>
    <n v="1"/>
    <n v="0"/>
    <m/>
    <x v="1"/>
  </r>
  <r>
    <n v="99"/>
    <m/>
    <s v="NOW"/>
    <x v="89"/>
    <s v="Ernährungswissenschaft"/>
    <s v="FBV"/>
    <x v="103"/>
    <s v="AK4"/>
    <n v="4"/>
    <m/>
    <n v="4"/>
    <n v="4"/>
    <n v="0"/>
    <m/>
    <x v="1"/>
  </r>
  <r>
    <n v="100"/>
    <m/>
    <s v="NOW"/>
    <x v="89"/>
    <s v="Ernährungswissenschaft"/>
    <s v="FBV"/>
    <x v="109"/>
    <s v="AK4"/>
    <n v="2"/>
    <m/>
    <n v="2"/>
    <n v="2"/>
    <n v="0"/>
    <m/>
    <x v="1"/>
  </r>
  <r>
    <n v="101"/>
    <m/>
    <s v="NOW"/>
    <x v="89"/>
    <s v="Politik"/>
    <s v="PKG"/>
    <x v="25"/>
    <s v="AK4"/>
    <n v="1"/>
    <m/>
    <n v="1"/>
    <n v="1"/>
    <n v="0"/>
    <m/>
    <x v="1"/>
  </r>
  <r>
    <n v="102"/>
    <m/>
    <s v="NOW"/>
    <x v="89"/>
    <s v="Wirtschaftslehre"/>
    <s v="WBL"/>
    <x v="25"/>
    <s v="AK4"/>
    <n v="1"/>
    <m/>
    <n v="1"/>
    <n v="1"/>
    <n v="0"/>
    <m/>
    <x v="1"/>
  </r>
  <r>
    <n v="104"/>
    <m/>
    <s v="NOW"/>
    <x v="84"/>
    <s v="Ernährungswissenschaft"/>
    <s v="FBV"/>
    <x v="94"/>
    <s v="AK5"/>
    <n v="4"/>
    <m/>
    <n v="4"/>
    <n v="4"/>
    <n v="0"/>
    <m/>
    <x v="1"/>
  </r>
  <r>
    <n v="105"/>
    <m/>
    <s v="NOW"/>
    <x v="84"/>
    <s v="Ernährungswissenschaft"/>
    <s v="FBV"/>
    <x v="109"/>
    <s v="AK5"/>
    <n v="2"/>
    <m/>
    <n v="2"/>
    <n v="2"/>
    <n v="0"/>
    <m/>
    <x v="1"/>
  </r>
  <r>
    <n v="106"/>
    <m/>
    <s v="NOW"/>
    <x v="84"/>
    <s v="Politik"/>
    <s v="PKG"/>
    <x v="25"/>
    <s v="C10"/>
    <n v="1"/>
    <m/>
    <n v="1"/>
    <n v="1"/>
    <n v="0"/>
    <m/>
    <x v="1"/>
  </r>
  <r>
    <n v="106"/>
    <m/>
    <s v="NOW"/>
    <x v="83"/>
    <s v="Politik"/>
    <s v="PKG"/>
    <x v="25"/>
    <s v="C10"/>
    <n v="1"/>
    <m/>
    <n v="1"/>
    <n v="1"/>
    <n v="0"/>
    <m/>
    <x v="1"/>
  </r>
  <r>
    <n v="107"/>
    <m/>
    <s v="NOW"/>
    <x v="84"/>
    <s v="Wirtschaftslehre"/>
    <s v="WBL"/>
    <x v="25"/>
    <s v="C10"/>
    <n v="1"/>
    <m/>
    <n v="1"/>
    <n v="1"/>
    <n v="0"/>
    <m/>
    <x v="1"/>
  </r>
  <r>
    <n v="107"/>
    <m/>
    <s v="NOW"/>
    <x v="83"/>
    <s v="Wirtschaftslehre"/>
    <s v="WBL"/>
    <x v="25"/>
    <s v="C10"/>
    <n v="1"/>
    <m/>
    <n v="1"/>
    <n v="1"/>
    <n v="0"/>
    <m/>
    <x v="1"/>
  </r>
  <r>
    <n v="109"/>
    <m/>
    <s v="NOW"/>
    <x v="86"/>
    <s v="Ernährungswissenschaft"/>
    <s v="FBV"/>
    <x v="109"/>
    <s v="AK4"/>
    <n v="4"/>
    <m/>
    <n v="4"/>
    <n v="4"/>
    <n v="0"/>
    <m/>
    <x v="1"/>
  </r>
  <r>
    <n v="110"/>
    <m/>
    <s v="NOW"/>
    <x v="86"/>
    <s v="Ernährungswissenschaft"/>
    <s v="FBV"/>
    <x v="21"/>
    <s v="AK4"/>
    <n v="2"/>
    <m/>
    <n v="2"/>
    <n v="2"/>
    <n v="0"/>
    <m/>
    <x v="1"/>
  </r>
  <r>
    <n v="111"/>
    <m/>
    <s v="NOW"/>
    <x v="85"/>
    <s v="Wirtschaftslehre"/>
    <s v="WBL"/>
    <x v="25"/>
    <s v="C10"/>
    <n v="1"/>
    <m/>
    <n v="1"/>
    <n v="1"/>
    <n v="0"/>
    <m/>
    <x v="1"/>
  </r>
  <r>
    <n v="111"/>
    <m/>
    <s v="NOW"/>
    <x v="86"/>
    <s v="Wirtschaftslehre"/>
    <s v="WBL"/>
    <x v="25"/>
    <s v="C10"/>
    <n v="1"/>
    <m/>
    <n v="1"/>
    <n v="1"/>
    <n v="0"/>
    <m/>
    <x v="1"/>
  </r>
  <r>
    <n v="112"/>
    <m/>
    <s v="NOW"/>
    <x v="85"/>
    <s v="Deutsch "/>
    <s v="DKO"/>
    <x v="88"/>
    <s v="C10"/>
    <n v="1"/>
    <m/>
    <n v="1"/>
    <n v="1"/>
    <n v="0"/>
    <m/>
    <x v="1"/>
  </r>
  <r>
    <n v="112"/>
    <m/>
    <s v="NOW"/>
    <x v="86"/>
    <s v="Deutsch "/>
    <s v="DKO"/>
    <x v="88"/>
    <s v="C10"/>
    <n v="1"/>
    <m/>
    <n v="1"/>
    <n v="1"/>
    <n v="0"/>
    <m/>
    <x v="1"/>
  </r>
  <r>
    <n v="113"/>
    <m/>
    <s v="NOW"/>
    <x v="85"/>
    <s v="Ernährungswissenschaft"/>
    <s v="FBP"/>
    <x v="25"/>
    <s v="C10"/>
    <n v="1"/>
    <m/>
    <n v="1"/>
    <n v="1"/>
    <n v="0"/>
    <m/>
    <x v="1"/>
  </r>
  <r>
    <n v="113"/>
    <m/>
    <s v="NOW"/>
    <x v="86"/>
    <s v="Ernährungswissenschaft"/>
    <s v="FBP"/>
    <x v="25"/>
    <s v="C10"/>
    <n v="1"/>
    <m/>
    <n v="1"/>
    <n v="1"/>
    <n v="0"/>
    <m/>
    <x v="1"/>
  </r>
  <r>
    <n v="114"/>
    <m/>
    <s v="NOW"/>
    <x v="85"/>
    <s v="Ernährungswissenschaft"/>
    <s v="FBP"/>
    <x v="25"/>
    <s v="C10"/>
    <n v="1"/>
    <m/>
    <n v="1"/>
    <n v="1"/>
    <n v="0"/>
    <m/>
    <x v="1"/>
  </r>
  <r>
    <n v="114"/>
    <m/>
    <s v="NOW"/>
    <x v="86"/>
    <s v="Ernährungswissenschaft"/>
    <s v="FBP"/>
    <x v="25"/>
    <s v="C10"/>
    <n v="1"/>
    <m/>
    <n v="1"/>
    <n v="1"/>
    <n v="0"/>
    <m/>
    <x v="1"/>
  </r>
  <r>
    <n v="116"/>
    <m/>
    <s v="NOW"/>
    <x v="85"/>
    <s v="Wirtschaftslehre"/>
    <s v="RE"/>
    <x v="11"/>
    <s v="C10"/>
    <n v="1"/>
    <m/>
    <n v="1"/>
    <n v="1"/>
    <n v="0"/>
    <m/>
    <x v="1"/>
  </r>
  <r>
    <n v="116"/>
    <m/>
    <s v="NOW"/>
    <x v="86"/>
    <s v="Wirtschaftslehre"/>
    <s v="RE"/>
    <x v="11"/>
    <s v="C10"/>
    <n v="1"/>
    <m/>
    <n v="1"/>
    <n v="1"/>
    <n v="0"/>
    <m/>
    <x v="1"/>
  </r>
  <r>
    <n v="118"/>
    <m/>
    <s v="NOW"/>
    <x v="90"/>
    <s v="Ernährungswissenschaft"/>
    <s v="FBV"/>
    <x v="94"/>
    <s v="AK5"/>
    <n v="4"/>
    <m/>
    <n v="4"/>
    <n v="4"/>
    <n v="0"/>
    <m/>
    <x v="1"/>
  </r>
  <r>
    <n v="119"/>
    <m/>
    <s v="NOW"/>
    <x v="90"/>
    <s v="Ernährungswissenschaft"/>
    <s v="FBV"/>
    <x v="109"/>
    <s v="AK5"/>
    <n v="2"/>
    <m/>
    <n v="2"/>
    <n v="2"/>
    <n v="0"/>
    <m/>
    <x v="1"/>
  </r>
  <r>
    <n v="120"/>
    <m/>
    <s v="NOW"/>
    <x v="90"/>
    <m/>
    <s v="WBL"/>
    <x v="25"/>
    <s v="AK5"/>
    <n v="1"/>
    <m/>
    <n v="1"/>
    <n v="1"/>
    <n v="0"/>
    <m/>
    <x v="1"/>
  </r>
  <r>
    <n v="121"/>
    <m/>
    <s v="NOW"/>
    <x v="90"/>
    <m/>
    <s v="DKO"/>
    <x v="88"/>
    <s v="AK5"/>
    <n v="1"/>
    <m/>
    <n v="1"/>
    <n v="1"/>
    <n v="0"/>
    <m/>
    <x v="1"/>
  </r>
  <r>
    <n v="122"/>
    <m/>
    <s v="NOW"/>
    <x v="90"/>
    <s v="Ernährungswissenschaft"/>
    <s v="FBV"/>
    <x v="109"/>
    <s v="AK5"/>
    <n v="2"/>
    <m/>
    <n v="2"/>
    <n v="2"/>
    <n v="0"/>
    <m/>
    <x v="1"/>
  </r>
  <r>
    <n v="123"/>
    <m/>
    <s v="NOW"/>
    <x v="90"/>
    <s v="Wirtschaftslehre"/>
    <s v="FKO"/>
    <x v="91"/>
    <s v="AK5"/>
    <n v="1"/>
    <m/>
    <n v="1"/>
    <n v="1"/>
    <n v="0"/>
    <m/>
    <x v="1"/>
  </r>
  <r>
    <n v="124"/>
    <m/>
    <s v="NOW"/>
    <x v="90"/>
    <s v="Religion"/>
    <s v="KRE"/>
    <x v="16"/>
    <s v="AK5"/>
    <n v="1"/>
    <m/>
    <n v="1"/>
    <n v="1"/>
    <n v="0"/>
    <m/>
    <x v="1"/>
  </r>
  <r>
    <n v="127"/>
    <m/>
    <s v="NOW"/>
    <x v="91"/>
    <s v="Mathematik"/>
    <s v="WB"/>
    <x v="19"/>
    <s v="CE1"/>
    <n v="1"/>
    <m/>
    <n v="1"/>
    <n v="1"/>
    <n v="0"/>
    <m/>
    <x v="1"/>
  </r>
  <r>
    <n v="128"/>
    <m/>
    <s v="NOW"/>
    <x v="91"/>
    <s v="Biotechnik/Körperpflege"/>
    <s v="FBFRIS"/>
    <x v="19"/>
    <s v="CE1"/>
    <n v="1"/>
    <m/>
    <n v="1"/>
    <n v="1"/>
    <n v="0"/>
    <m/>
    <x v="1"/>
  </r>
  <r>
    <n v="129"/>
    <m/>
    <s v="NOW"/>
    <x v="91"/>
    <s v="Deutsch"/>
    <s v="DKO"/>
    <x v="88"/>
    <s v="CE1"/>
    <n v="1"/>
    <m/>
    <n v="1"/>
    <n v="1"/>
    <n v="0"/>
    <m/>
    <x v="1"/>
  </r>
  <r>
    <n v="130"/>
    <m/>
    <s v="NOW"/>
    <x v="91"/>
    <s v="Englisch"/>
    <s v="FKO"/>
    <x v="91"/>
    <s v="CE1"/>
    <n v="1"/>
    <m/>
    <n v="1"/>
    <n v="1"/>
    <n v="0"/>
    <m/>
    <x v="1"/>
  </r>
  <r>
    <n v="131"/>
    <m/>
    <s v="NOW"/>
    <x v="91"/>
    <s v="Biotechnik/Körperpflege"/>
    <s v="FBFRIS"/>
    <x v="19"/>
    <s v="CE1"/>
    <n v="2"/>
    <m/>
    <n v="2"/>
    <n v="2"/>
    <n v="0"/>
    <m/>
    <x v="1"/>
  </r>
  <r>
    <n v="132"/>
    <m/>
    <s v="NOW"/>
    <x v="91"/>
    <s v="Deutsch"/>
    <s v="FBFRIS"/>
    <x v="110"/>
    <s v="CE1"/>
    <n v="4"/>
    <m/>
    <n v="4"/>
    <n v="4"/>
    <n v="0"/>
    <m/>
    <x v="1"/>
  </r>
  <r>
    <n v="133"/>
    <m/>
    <s v="NOW"/>
    <x v="91"/>
    <s v="Politik"/>
    <s v="PKG"/>
    <x v="19"/>
    <s v="CE1"/>
    <n v="1"/>
    <m/>
    <n v="1"/>
    <n v="1"/>
    <n v="0"/>
    <m/>
    <x v="1"/>
  </r>
  <r>
    <n v="134"/>
    <m/>
    <s v="NOW"/>
    <x v="91"/>
    <s v="Wirtschaftslehre"/>
    <s v="WBL"/>
    <x v="19"/>
    <s v="CE1"/>
    <n v="1"/>
    <m/>
    <n v="1"/>
    <n v="1"/>
    <n v="0"/>
    <m/>
    <x v="1"/>
  </r>
  <r>
    <n v="137"/>
    <m/>
    <s v="NOW"/>
    <x v="92"/>
    <m/>
    <s v="FBFRIS"/>
    <x v="91"/>
    <s v="CE1"/>
    <n v="4"/>
    <n v="2"/>
    <n v="4"/>
    <n v="2"/>
    <n v="0"/>
    <n v="2"/>
    <x v="1"/>
  </r>
  <r>
    <n v="138"/>
    <m/>
    <s v="NOW"/>
    <x v="92"/>
    <m/>
    <s v="FBFRIS"/>
    <x v="19"/>
    <s v="CE2"/>
    <n v="4"/>
    <n v="2"/>
    <n v="4"/>
    <n v="2"/>
    <n v="0"/>
    <n v="2"/>
    <x v="1"/>
  </r>
  <r>
    <n v="139"/>
    <m/>
    <s v="NOW"/>
    <x v="92"/>
    <m/>
    <s v="FBFRIS"/>
    <x v="91"/>
    <s v="CE1"/>
    <n v="2"/>
    <m/>
    <n v="2"/>
    <n v="2"/>
    <n v="0"/>
    <m/>
    <x v="1"/>
  </r>
  <r>
    <n v="140"/>
    <m/>
    <s v="NOW"/>
    <x v="92"/>
    <s v="Politik"/>
    <s v="PKG"/>
    <x v="19"/>
    <s v="CE1"/>
    <n v="1"/>
    <m/>
    <n v="1"/>
    <n v="1"/>
    <n v="0"/>
    <m/>
    <x v="1"/>
  </r>
  <r>
    <n v="141"/>
    <m/>
    <s v="NOW"/>
    <x v="92"/>
    <s v="Wirtschaftslehre"/>
    <s v="WBL"/>
    <x v="19"/>
    <s v="CE1"/>
    <n v="1"/>
    <m/>
    <n v="1"/>
    <n v="1"/>
    <n v="0"/>
    <m/>
    <x v="1"/>
  </r>
  <r>
    <n v="143"/>
    <m/>
    <s v="NOW"/>
    <x v="93"/>
    <s v="Biotechnik/Körperpflege"/>
    <s v="FBFRIS"/>
    <x v="91"/>
    <s v="CE1"/>
    <n v="4"/>
    <m/>
    <n v="4"/>
    <n v="4"/>
    <n v="0"/>
    <m/>
    <x v="1"/>
  </r>
  <r>
    <n v="144"/>
    <m/>
    <s v="NOW"/>
    <x v="93"/>
    <s v="Deutsch"/>
    <s v="DKO"/>
    <x v="88"/>
    <s v="CE1"/>
    <n v="2"/>
    <m/>
    <n v="2"/>
    <n v="2"/>
    <n v="0"/>
    <m/>
    <x v="1"/>
  </r>
  <r>
    <n v="145"/>
    <m/>
    <s v="NOW"/>
    <x v="93"/>
    <s v="Sport"/>
    <s v="SPG"/>
    <x v="15"/>
    <s v="SPO"/>
    <n v="2"/>
    <m/>
    <n v="2"/>
    <n v="2"/>
    <n v="0"/>
    <m/>
    <x v="1"/>
  </r>
  <r>
    <n v="146"/>
    <m/>
    <s v="NOW"/>
    <x v="93"/>
    <s v="Religion"/>
    <s v="KRE"/>
    <x v="110"/>
    <s v="CE1"/>
    <n v="2"/>
    <m/>
    <n v="2"/>
    <n v="2"/>
    <n v="0"/>
    <m/>
    <x v="1"/>
  </r>
  <r>
    <n v="147"/>
    <m/>
    <s v="NOW"/>
    <x v="93"/>
    <s v="Biotechnik/Körperpflege"/>
    <s v="FBFRIS"/>
    <x v="19"/>
    <s v="CE1"/>
    <n v="4"/>
    <m/>
    <n v="4"/>
    <n v="4"/>
    <n v="0"/>
    <m/>
    <x v="1"/>
  </r>
  <r>
    <n v="148"/>
    <m/>
    <s v="NOW"/>
    <x v="93"/>
    <s v="Politik"/>
    <s v="PKG"/>
    <x v="19"/>
    <s v="CE1"/>
    <n v="1"/>
    <m/>
    <n v="1"/>
    <n v="1"/>
    <n v="0"/>
    <m/>
    <x v="1"/>
  </r>
  <r>
    <n v="149"/>
    <m/>
    <s v="NOW"/>
    <x v="93"/>
    <s v="Wirtschaftslehre"/>
    <s v="WBL"/>
    <x v="19"/>
    <s v="CE1"/>
    <n v="1"/>
    <m/>
    <n v="1"/>
    <n v="1"/>
    <n v="0"/>
    <m/>
    <x v="1"/>
  </r>
  <r>
    <n v="4"/>
    <m/>
    <s v="GIL"/>
    <x v="94"/>
    <s v="Kunst"/>
    <s v="Ku"/>
    <x v="107"/>
    <s v="AE1"/>
    <n v="1"/>
    <m/>
    <n v="1"/>
    <n v="1"/>
    <n v="0"/>
    <m/>
    <x v="14"/>
  </r>
  <r>
    <n v="5"/>
    <m/>
    <s v="GIL"/>
    <x v="94"/>
    <s v="Wirtschaft/Politik"/>
    <s v="AR"/>
    <x v="100"/>
    <s v="A13"/>
    <n v="2"/>
    <m/>
    <n v="2"/>
    <n v="2"/>
    <n v="0"/>
    <m/>
    <x v="14"/>
  </r>
  <r>
    <n v="6"/>
    <m/>
    <s v="GIL"/>
    <x v="94"/>
    <s v="Englisch"/>
    <s v="E"/>
    <x v="54"/>
    <s v="A13"/>
    <n v="2"/>
    <m/>
    <n v="2"/>
    <n v="2"/>
    <n v="0"/>
    <m/>
    <x v="14"/>
  </r>
  <r>
    <n v="7"/>
    <m/>
    <s v="GIL"/>
    <x v="94"/>
    <s v="Politik"/>
    <s v="PKG"/>
    <x v="100"/>
    <s v="A13"/>
    <n v="2"/>
    <m/>
    <n v="2"/>
    <n v="2"/>
    <n v="0"/>
    <m/>
    <x v="14"/>
  </r>
  <r>
    <n v="8"/>
    <m/>
    <s v="GIL"/>
    <x v="94"/>
    <s v="Sozialpädagogik"/>
    <s v="EZS"/>
    <x v="101"/>
    <s v="A13"/>
    <n v="4"/>
    <m/>
    <n v="4"/>
    <n v="4"/>
    <n v="0"/>
    <m/>
    <x v="14"/>
  </r>
  <r>
    <n v="9"/>
    <m/>
    <s v="GIL"/>
    <x v="94"/>
    <s v="Pflege/Gesundheit"/>
    <s v="GFP"/>
    <x v="111"/>
    <s v="A13"/>
    <n v="2"/>
    <m/>
    <n v="2"/>
    <n v="2"/>
    <n v="0"/>
    <m/>
    <x v="14"/>
  </r>
  <r>
    <n v="10"/>
    <m/>
    <s v="GIL"/>
    <x v="94"/>
    <s v="Praxis Hauswirtschaft"/>
    <s v="GFPh"/>
    <x v="72"/>
    <s v="A18"/>
    <n v="4"/>
    <m/>
    <n v="4"/>
    <n v="4"/>
    <n v="0"/>
    <m/>
    <x v="14"/>
  </r>
  <r>
    <n v="11"/>
    <m/>
    <s v="GIL"/>
    <x v="94"/>
    <s v="Musik"/>
    <s v="Mu"/>
    <x v="106"/>
    <s v="A11"/>
    <n v="2"/>
    <m/>
    <n v="2"/>
    <n v="2"/>
    <n v="0"/>
    <m/>
    <x v="14"/>
  </r>
  <r>
    <n v="12"/>
    <m/>
    <s v="GIL"/>
    <x v="94"/>
    <s v="Ernährungswissenschaft"/>
    <s v="GFPe"/>
    <x v="87"/>
    <s v="A13"/>
    <n v="2"/>
    <m/>
    <n v="2"/>
    <n v="2"/>
    <n v="0"/>
    <m/>
    <x v="14"/>
  </r>
  <r>
    <n v="13"/>
    <m/>
    <s v="GIL"/>
    <x v="94"/>
    <s v="Mathematik"/>
    <s v="M"/>
    <x v="89"/>
    <s v="A13"/>
    <n v="2"/>
    <m/>
    <n v="2"/>
    <n v="2"/>
    <n v="0"/>
    <m/>
    <x v="14"/>
  </r>
  <r>
    <n v="14"/>
    <m/>
    <s v="GIL"/>
    <x v="94"/>
    <s v="Deutsch"/>
    <s v="DKO"/>
    <x v="77"/>
    <s v="A13"/>
    <n v="2"/>
    <m/>
    <n v="2"/>
    <n v="2"/>
    <n v="0"/>
    <m/>
    <x v="14"/>
  </r>
  <r>
    <n v="15"/>
    <m/>
    <s v="GIL"/>
    <x v="94"/>
    <s v="Religion"/>
    <s v="KRE"/>
    <x v="11"/>
    <s v="A13"/>
    <n v="2"/>
    <m/>
    <n v="2"/>
    <n v="2"/>
    <n v="0"/>
    <m/>
    <x v="14"/>
  </r>
  <r>
    <n v="16"/>
    <m/>
    <s v="GIL"/>
    <x v="94"/>
    <s v="Pflege/Gesundheit"/>
    <s v="GFP"/>
    <x v="102"/>
    <s v="A13"/>
    <n v="2"/>
    <m/>
    <n v="2"/>
    <n v="2"/>
    <n v="0"/>
    <m/>
    <x v="14"/>
  </r>
  <r>
    <n v="17"/>
    <m/>
    <s v="GIL"/>
    <x v="94"/>
    <s v="Sozialpädagogik"/>
    <s v="EZS"/>
    <x v="77"/>
    <s v="A13"/>
    <n v="2"/>
    <m/>
    <n v="2"/>
    <n v="2"/>
    <n v="0"/>
    <m/>
    <x v="14"/>
  </r>
  <r>
    <n v="20"/>
    <m/>
    <s v="GIL"/>
    <x v="95"/>
    <s v="Musik"/>
    <s v="Mu"/>
    <x v="106"/>
    <s v="A11"/>
    <n v="2"/>
    <m/>
    <n v="2"/>
    <n v="2"/>
    <n v="0"/>
    <m/>
    <x v="14"/>
  </r>
  <r>
    <n v="21"/>
    <m/>
    <s v="GIL"/>
    <x v="95"/>
    <s v="Wirtschaft/Politik"/>
    <s v="AR"/>
    <x v="100"/>
    <s v="AE3"/>
    <n v="2"/>
    <m/>
    <n v="2"/>
    <n v="2"/>
    <n v="0"/>
    <m/>
    <x v="14"/>
  </r>
  <r>
    <n v="22"/>
    <m/>
    <s v="GIL"/>
    <x v="95"/>
    <s v="Englisch"/>
    <s v="E"/>
    <x v="54"/>
    <s v="AE3"/>
    <n v="2"/>
    <m/>
    <n v="2"/>
    <n v="2"/>
    <n v="0"/>
    <m/>
    <x v="14"/>
  </r>
  <r>
    <n v="23"/>
    <m/>
    <s v="GIL"/>
    <x v="95"/>
    <s v="Sozialpädagogik"/>
    <s v="EZS"/>
    <x v="101"/>
    <s v="AE3"/>
    <n v="0"/>
    <m/>
    <n v="0"/>
    <n v="0"/>
    <n v="0"/>
    <m/>
    <x v="14"/>
  </r>
  <r>
    <n v="24"/>
    <m/>
    <s v="GIL"/>
    <x v="95"/>
    <s v="Politik"/>
    <s v="PKG"/>
    <x v="100"/>
    <s v="AE3"/>
    <n v="2"/>
    <m/>
    <n v="2"/>
    <n v="2"/>
    <n v="0"/>
    <m/>
    <x v="14"/>
  </r>
  <r>
    <n v="25"/>
    <m/>
    <s v="GIL"/>
    <x v="95"/>
    <s v="Praxis Hauswirtschaft"/>
    <s v="GFPh"/>
    <x v="53"/>
    <s v="AE8"/>
    <n v="0"/>
    <m/>
    <n v="0"/>
    <n v="0"/>
    <n v="0"/>
    <m/>
    <x v="14"/>
  </r>
  <r>
    <n v="26"/>
    <m/>
    <s v="GIL"/>
    <x v="95"/>
    <m/>
    <s v="GFPh"/>
    <x v="72"/>
    <s v="A18"/>
    <n v="4"/>
    <m/>
    <n v="4"/>
    <n v="4"/>
    <n v="0"/>
    <m/>
    <x v="14"/>
  </r>
  <r>
    <n v="27"/>
    <m/>
    <s v="GIL"/>
    <x v="95"/>
    <s v="Pflege/Gesundheit"/>
    <s v="GFP"/>
    <x v="111"/>
    <s v="AE3"/>
    <n v="4"/>
    <m/>
    <n v="4"/>
    <n v="4"/>
    <n v="0"/>
    <m/>
    <x v="14"/>
  </r>
  <r>
    <n v="28"/>
    <m/>
    <s v="GIL"/>
    <x v="95"/>
    <s v="Musik"/>
    <s v="Mu"/>
    <x v="106"/>
    <s v="A11"/>
    <n v="0"/>
    <m/>
    <n v="0"/>
    <n v="0"/>
    <n v="0"/>
    <m/>
    <x v="14"/>
  </r>
  <r>
    <n v="29"/>
    <m/>
    <s v="GIL"/>
    <x v="95"/>
    <s v="Pflege/Gesundheit"/>
    <s v="GFP"/>
    <x v="76"/>
    <s v="AE3"/>
    <n v="2"/>
    <m/>
    <n v="2"/>
    <n v="2"/>
    <n v="0"/>
    <m/>
    <x v="14"/>
  </r>
  <r>
    <n v="30"/>
    <m/>
    <s v="GIL"/>
    <x v="95"/>
    <s v="Ernährungswissenschaft"/>
    <s v="GFPe"/>
    <x v="87"/>
    <s v="AE3"/>
    <n v="2"/>
    <m/>
    <n v="2"/>
    <n v="2"/>
    <n v="0"/>
    <m/>
    <x v="14"/>
  </r>
  <r>
    <n v="32"/>
    <m/>
    <s v="GIL"/>
    <x v="95"/>
    <s v="Sozialpädagogik"/>
    <s v="EZS"/>
    <x v="101"/>
    <s v="AE3"/>
    <n v="4"/>
    <m/>
    <n v="4"/>
    <n v="4"/>
    <n v="0"/>
    <m/>
    <x v="14"/>
  </r>
  <r>
    <n v="33"/>
    <m/>
    <s v="GIL"/>
    <x v="95"/>
    <s v="Mathematik"/>
    <s v="M"/>
    <x v="89"/>
    <s v="AE3"/>
    <n v="2"/>
    <m/>
    <n v="2"/>
    <n v="2"/>
    <n v="0"/>
    <m/>
    <x v="14"/>
  </r>
  <r>
    <n v="34"/>
    <m/>
    <s v="GIL"/>
    <x v="95"/>
    <s v="Deutsch"/>
    <s v="DKO"/>
    <x v="77"/>
    <s v="AE3"/>
    <n v="2"/>
    <m/>
    <n v="2"/>
    <n v="2"/>
    <n v="0"/>
    <m/>
    <x v="14"/>
  </r>
  <r>
    <n v="35"/>
    <m/>
    <s v="GIL"/>
    <x v="95"/>
    <s v="Religion"/>
    <s v="KRE"/>
    <x v="11"/>
    <s v="AE3"/>
    <n v="2"/>
    <m/>
    <n v="2"/>
    <n v="2"/>
    <n v="0"/>
    <m/>
    <x v="14"/>
  </r>
  <r>
    <n v="36"/>
    <m/>
    <s v="GIL"/>
    <x v="95"/>
    <s v="Kunst"/>
    <s v="Ku"/>
    <x v="107"/>
    <s v="AE1"/>
    <n v="1"/>
    <m/>
    <n v="1"/>
    <n v="1"/>
    <n v="0"/>
    <m/>
    <x v="14"/>
  </r>
  <r>
    <n v="37"/>
    <m/>
    <s v="GIL"/>
    <x v="95"/>
    <s v="Sozialpädagogik"/>
    <s v="EZS"/>
    <x v="77"/>
    <s v="AE3"/>
    <n v="2"/>
    <m/>
    <n v="2"/>
    <n v="2"/>
    <n v="0"/>
    <m/>
    <x v="14"/>
  </r>
  <r>
    <n v="40"/>
    <m/>
    <s v="GIL"/>
    <x v="96"/>
    <s v="Sozialpädagogik"/>
    <s v="SPK"/>
    <x v="98"/>
    <s v="C36"/>
    <n v="3"/>
    <m/>
    <n v="3"/>
    <n v="3"/>
    <n v="0"/>
    <m/>
    <x v="14"/>
  </r>
  <r>
    <n v="41"/>
    <m/>
    <s v="GIL"/>
    <x v="96"/>
    <s v="Sozialpädagogik"/>
    <s v="SPKe"/>
    <x v="66"/>
    <s v="C36"/>
    <n v="2"/>
    <m/>
    <n v="2"/>
    <n v="2"/>
    <n v="0"/>
    <m/>
    <x v="14"/>
  </r>
  <r>
    <n v="42"/>
    <m/>
    <s v="GIL"/>
    <x v="96"/>
    <s v="Kunst"/>
    <s v="SPKk"/>
    <x v="107"/>
    <s v="AE1"/>
    <n v="1"/>
    <m/>
    <n v="1"/>
    <n v="1"/>
    <n v="0"/>
    <m/>
    <x v="14"/>
  </r>
  <r>
    <n v="43"/>
    <m/>
    <s v="GIL"/>
    <x v="96"/>
    <s v="Mathematik"/>
    <s v="M"/>
    <x v="92"/>
    <s v="C36"/>
    <n v="2"/>
    <m/>
    <n v="2"/>
    <n v="2"/>
    <n v="0"/>
    <m/>
    <x v="14"/>
  </r>
  <r>
    <n v="44"/>
    <m/>
    <s v="GIL"/>
    <x v="96"/>
    <s v="Politik"/>
    <s v="PKG"/>
    <x v="89"/>
    <s v="C24"/>
    <n v="2"/>
    <m/>
    <n v="2"/>
    <n v="2"/>
    <n v="0"/>
    <m/>
    <x v="14"/>
  </r>
  <r>
    <n v="45"/>
    <m/>
    <s v="GIL"/>
    <x v="96"/>
    <s v="Praxis Hauswirtschaft"/>
    <s v="GFPh"/>
    <x v="78"/>
    <s v="A18"/>
    <n v="4"/>
    <m/>
    <n v="4"/>
    <n v="4"/>
    <n v="0"/>
    <m/>
    <x v="14"/>
  </r>
  <r>
    <n v="46"/>
    <m/>
    <s v="GIL"/>
    <x v="96"/>
    <s v="Wirtschaft"/>
    <s v="AR"/>
    <x v="32"/>
    <s v="C36"/>
    <n v="2"/>
    <m/>
    <n v="2"/>
    <n v="2"/>
    <n v="0"/>
    <m/>
    <x v="14"/>
  </r>
  <r>
    <n v="47"/>
    <m/>
    <s v="GIL"/>
    <x v="96"/>
    <s v="Praxis Hauswirtschaft"/>
    <s v="GFPh"/>
    <x v="72"/>
    <s v="AE8"/>
    <n v="4"/>
    <m/>
    <n v="4"/>
    <n v="4"/>
    <n v="0"/>
    <m/>
    <x v="14"/>
  </r>
  <r>
    <n v="48"/>
    <m/>
    <s v="GIL"/>
    <x v="96"/>
    <s v="Musik"/>
    <s v="Mu"/>
    <x v="106"/>
    <s v="A11"/>
    <n v="2"/>
    <m/>
    <n v="2"/>
    <n v="2"/>
    <n v="0"/>
    <m/>
    <x v="14"/>
  </r>
  <r>
    <n v="49"/>
    <m/>
    <s v="GIL"/>
    <x v="96"/>
    <s v="Gesundheit"/>
    <s v="GFP"/>
    <x v="112"/>
    <s v="C36"/>
    <n v="2"/>
    <m/>
    <n v="2"/>
    <n v="2"/>
    <n v="0"/>
    <m/>
    <x v="14"/>
  </r>
  <r>
    <n v="50"/>
    <m/>
    <s v="GIL"/>
    <x v="96"/>
    <s v="Ernährungswissenschaft"/>
    <s v="GFPe"/>
    <x v="21"/>
    <s v="C36"/>
    <n v="2"/>
    <m/>
    <n v="2"/>
    <n v="2"/>
    <n v="0"/>
    <m/>
    <x v="14"/>
  </r>
  <r>
    <n v="51"/>
    <m/>
    <s v="GIL"/>
    <x v="96"/>
    <s v="Sozialpädagogik"/>
    <s v="SI"/>
    <x v="98"/>
    <s v="C36"/>
    <n v="1"/>
    <m/>
    <n v="1"/>
    <n v="1"/>
    <n v="0"/>
    <m/>
    <x v="14"/>
  </r>
  <r>
    <n v="52"/>
    <m/>
    <s v="GIL"/>
    <x v="96"/>
    <s v="Deutsch"/>
    <s v="SPKl"/>
    <x v="79"/>
    <s v="C36"/>
    <n v="2"/>
    <m/>
    <n v="2"/>
    <n v="2"/>
    <n v="0"/>
    <m/>
    <x v="14"/>
  </r>
  <r>
    <n v="53"/>
    <m/>
    <s v="GIL"/>
    <x v="96"/>
    <s v="Religion"/>
    <s v="KRE"/>
    <x v="41"/>
    <s v="C36"/>
    <n v="2"/>
    <m/>
    <n v="2"/>
    <n v="2"/>
    <n v="0"/>
    <m/>
    <x v="14"/>
  </r>
  <r>
    <n v="54"/>
    <m/>
    <s v="GIL"/>
    <x v="96"/>
    <s v="Sport"/>
    <s v="SPG"/>
    <x v="98"/>
    <s v="SPO"/>
    <n v="1"/>
    <m/>
    <n v="1"/>
    <n v="1"/>
    <n v="0"/>
    <m/>
    <x v="14"/>
  </r>
  <r>
    <n v="55"/>
    <m/>
    <s v="GIL"/>
    <x v="96"/>
    <s v="Englisch"/>
    <s v="E"/>
    <x v="97"/>
    <s v="C36"/>
    <n v="2"/>
    <m/>
    <n v="2"/>
    <n v="2"/>
    <n v="0"/>
    <m/>
    <x v="14"/>
  </r>
  <r>
    <n v="56"/>
    <m/>
    <s v="GIL"/>
    <x v="96"/>
    <s v="Deutsch"/>
    <s v="DKO"/>
    <x v="97"/>
    <s v="C36"/>
    <n v="2"/>
    <m/>
    <n v="2"/>
    <n v="2"/>
    <n v="0"/>
    <m/>
    <x v="14"/>
  </r>
  <r>
    <n v="57"/>
    <m/>
    <s v="GIL"/>
    <x v="96"/>
    <s v="Englisch"/>
    <s v="SPK"/>
    <x v="113"/>
    <s v="C34"/>
    <n v="2"/>
    <m/>
    <n v="2"/>
    <n v="2"/>
    <n v="0"/>
    <m/>
    <x v="14"/>
  </r>
  <r>
    <n v="59"/>
    <m/>
    <s v="GIL"/>
    <x v="97"/>
    <s v="Sozialpädagogik"/>
    <s v="SPKe"/>
    <x v="66"/>
    <s v="C34"/>
    <n v="2"/>
    <m/>
    <n v="2"/>
    <n v="2"/>
    <n v="0"/>
    <m/>
    <x v="14"/>
  </r>
  <r>
    <n v="60"/>
    <m/>
    <s v="GIL"/>
    <x v="97"/>
    <s v="Kunst"/>
    <s v="SPKk"/>
    <x v="107"/>
    <s v="AE1"/>
    <n v="1"/>
    <m/>
    <n v="1"/>
    <n v="1"/>
    <n v="0"/>
    <m/>
    <x v="14"/>
  </r>
  <r>
    <n v="61"/>
    <m/>
    <s v="GIL"/>
    <x v="97"/>
    <s v="Mathematik"/>
    <s v="M"/>
    <x v="92"/>
    <s v="C34"/>
    <n v="2"/>
    <m/>
    <n v="2"/>
    <n v="2"/>
    <n v="0"/>
    <m/>
    <x v="14"/>
  </r>
  <r>
    <n v="62"/>
    <m/>
    <s v="GIL"/>
    <x v="97"/>
    <s v="Politik"/>
    <s v="PKG"/>
    <x v="89"/>
    <s v="C34"/>
    <n v="2"/>
    <m/>
    <n v="2"/>
    <n v="2"/>
    <n v="0"/>
    <m/>
    <x v="14"/>
  </r>
  <r>
    <n v="63"/>
    <m/>
    <s v="GIL"/>
    <x v="97"/>
    <s v="Praxis Hauswirtschaft"/>
    <s v="GFPh"/>
    <x v="78"/>
    <s v="AE8"/>
    <n v="4"/>
    <m/>
    <n v="4"/>
    <n v="4"/>
    <n v="0"/>
    <m/>
    <x v="14"/>
  </r>
  <r>
    <n v="64"/>
    <m/>
    <s v="GIL"/>
    <x v="97"/>
    <s v="Wirtschaft"/>
    <s v="AR"/>
    <x v="32"/>
    <s v="C34"/>
    <n v="2"/>
    <m/>
    <n v="2"/>
    <n v="2"/>
    <n v="0"/>
    <m/>
    <x v="14"/>
  </r>
  <r>
    <n v="65"/>
    <m/>
    <s v="GIL"/>
    <x v="97"/>
    <s v="Praxis Hauswirtschaft"/>
    <s v="GFPh"/>
    <x v="72"/>
    <s v="A18"/>
    <n v="4"/>
    <m/>
    <n v="4"/>
    <n v="4"/>
    <n v="0"/>
    <m/>
    <x v="14"/>
  </r>
  <r>
    <n v="66"/>
    <m/>
    <s v="GIL"/>
    <x v="97"/>
    <s v="Sozialpädagogik"/>
    <s v="SPK"/>
    <x v="52"/>
    <s v="C34"/>
    <n v="3"/>
    <m/>
    <n v="3"/>
    <n v="3"/>
    <n v="0"/>
    <m/>
    <x v="14"/>
  </r>
  <r>
    <n v="67"/>
    <m/>
    <s v="GIL"/>
    <x v="97"/>
    <s v="Deutsch"/>
    <s v="DKO"/>
    <x v="97"/>
    <s v="C34"/>
    <n v="2"/>
    <m/>
    <n v="2"/>
    <n v="2"/>
    <n v="0"/>
    <m/>
    <x v="14"/>
  </r>
  <r>
    <n v="68"/>
    <m/>
    <s v="GIL"/>
    <x v="97"/>
    <s v="Musik"/>
    <s v="Mu"/>
    <x v="106"/>
    <s v="A11"/>
    <n v="2"/>
    <m/>
    <n v="2"/>
    <n v="2"/>
    <n v="0"/>
    <m/>
    <x v="14"/>
  </r>
  <r>
    <n v="69"/>
    <m/>
    <s v="GIL"/>
    <x v="97"/>
    <s v="Ernährungswissenschaft"/>
    <s v="GFP"/>
    <x v="112"/>
    <s v="C34"/>
    <n v="2"/>
    <m/>
    <n v="2"/>
    <n v="2"/>
    <n v="0"/>
    <m/>
    <x v="14"/>
  </r>
  <r>
    <n v="70"/>
    <m/>
    <s v="GIL"/>
    <x v="97"/>
    <s v="Gesundheit"/>
    <s v="GFPe"/>
    <x v="21"/>
    <s v="C34"/>
    <n v="2"/>
    <m/>
    <n v="2"/>
    <n v="2"/>
    <n v="0"/>
    <m/>
    <x v="14"/>
  </r>
  <r>
    <n v="71"/>
    <m/>
    <s v="GIL"/>
    <x v="97"/>
    <s v="Sozialpädagogik"/>
    <s v="SI"/>
    <x v="106"/>
    <s v="C34"/>
    <n v="2"/>
    <m/>
    <n v="2"/>
    <n v="2"/>
    <n v="0"/>
    <m/>
    <x v="14"/>
  </r>
  <r>
    <n v="72"/>
    <m/>
    <s v="GIL"/>
    <x v="97"/>
    <s v="Religion"/>
    <s v="KRE"/>
    <x v="22"/>
    <s v="C34"/>
    <n v="2"/>
    <m/>
    <n v="2"/>
    <n v="2"/>
    <n v="0"/>
    <m/>
    <x v="14"/>
  </r>
  <r>
    <n v="73"/>
    <m/>
    <s v="GIL"/>
    <x v="97"/>
    <s v="Deutsch"/>
    <s v="SPKl"/>
    <x v="79"/>
    <s v="C34"/>
    <n v="2"/>
    <m/>
    <n v="2"/>
    <n v="2"/>
    <n v="0"/>
    <m/>
    <x v="14"/>
  </r>
  <r>
    <n v="74"/>
    <m/>
    <s v="GIL"/>
    <x v="97"/>
    <s v="Sport"/>
    <s v="SPG"/>
    <x v="22"/>
    <s v="SPO"/>
    <n v="2"/>
    <m/>
    <n v="2"/>
    <n v="2"/>
    <n v="0"/>
    <m/>
    <x v="14"/>
  </r>
  <r>
    <n v="75"/>
    <m/>
    <s v="GIL"/>
    <x v="97"/>
    <s v="Englisch"/>
    <s v="E"/>
    <x v="33"/>
    <s v="C34"/>
    <n v="2"/>
    <m/>
    <n v="2"/>
    <n v="2"/>
    <n v="0"/>
    <m/>
    <x v="14"/>
  </r>
  <r>
    <n v="76"/>
    <m/>
    <s v="GIL"/>
    <x v="97"/>
    <s v="Englisch"/>
    <s v="SPK"/>
    <x v="113"/>
    <s v="C34"/>
    <n v="2"/>
    <m/>
    <n v="2"/>
    <n v="2"/>
    <n v="0"/>
    <m/>
    <x v="14"/>
  </r>
  <r>
    <n v="78"/>
    <m/>
    <s v="GIL"/>
    <x v="98"/>
    <s v="Praxis Hauswirtschaft"/>
    <s v="GFPh"/>
    <x v="78"/>
    <s v="AE8"/>
    <n v="4"/>
    <n v="2"/>
    <n v="4"/>
    <n v="2"/>
    <n v="0"/>
    <n v="2"/>
    <x v="14"/>
  </r>
  <r>
    <n v="79"/>
    <m/>
    <s v="GIL"/>
    <x v="98"/>
    <s v="Mathematik"/>
    <s v="M"/>
    <x v="55"/>
    <s v="C22"/>
    <n v="2"/>
    <m/>
    <n v="2"/>
    <n v="2"/>
    <n v="0"/>
    <m/>
    <x v="14"/>
  </r>
  <r>
    <n v="80"/>
    <m/>
    <s v="GIL"/>
    <x v="98"/>
    <s v="Kunst"/>
    <s v="SPKk"/>
    <x v="107"/>
    <s v="AE1"/>
    <n v="2"/>
    <m/>
    <n v="2"/>
    <n v="2"/>
    <n v="0"/>
    <m/>
    <x v="14"/>
  </r>
  <r>
    <n v="81"/>
    <m/>
    <s v="GIL"/>
    <x v="98"/>
    <s v="Sozialpädagogik"/>
    <s v="SPKe"/>
    <x v="66"/>
    <s v="C22"/>
    <n v="2"/>
    <m/>
    <n v="2"/>
    <n v="2"/>
    <n v="0"/>
    <m/>
    <x v="14"/>
  </r>
  <r>
    <n v="82"/>
    <m/>
    <s v="GIL"/>
    <x v="98"/>
    <s v="Praxis Hauswirtschaft"/>
    <s v="GFPh"/>
    <x v="53"/>
    <s v="A18"/>
    <n v="4"/>
    <n v="2"/>
    <n v="4"/>
    <n v="2"/>
    <n v="0"/>
    <n v="2"/>
    <x v="14"/>
  </r>
  <r>
    <n v="83"/>
    <m/>
    <s v="GIL"/>
    <x v="98"/>
    <s v="Politik"/>
    <s v="PKG"/>
    <x v="100"/>
    <s v="C22"/>
    <n v="2"/>
    <m/>
    <n v="2"/>
    <n v="2"/>
    <n v="0"/>
    <m/>
    <x v="14"/>
  </r>
  <r>
    <n v="84"/>
    <m/>
    <s v="GIL"/>
    <x v="98"/>
    <s v="Deutsch"/>
    <s v="DKO"/>
    <x v="8"/>
    <s v="C22"/>
    <n v="2"/>
    <m/>
    <n v="2"/>
    <n v="2"/>
    <n v="0"/>
    <m/>
    <x v="14"/>
  </r>
  <r>
    <n v="85"/>
    <m/>
    <s v="GIL"/>
    <x v="98"/>
    <s v="Musik"/>
    <s v="MU"/>
    <x v="106"/>
    <s v="A11"/>
    <n v="2"/>
    <m/>
    <n v="2"/>
    <n v="2"/>
    <n v="0"/>
    <m/>
    <x v="14"/>
  </r>
  <r>
    <n v="86"/>
    <m/>
    <s v="GIL"/>
    <x v="98"/>
    <s v="Ernährungswissenschaft"/>
    <s v="GFP"/>
    <x v="112"/>
    <s v="C22"/>
    <n v="2"/>
    <m/>
    <n v="2"/>
    <n v="2"/>
    <n v="0"/>
    <m/>
    <x v="14"/>
  </r>
  <r>
    <n v="87"/>
    <m/>
    <s v="GIL"/>
    <x v="98"/>
    <s v="Pflege/Gesundheit"/>
    <s v="GFPe"/>
    <x v="87"/>
    <s v="C22"/>
    <n v="2"/>
    <m/>
    <n v="2"/>
    <n v="2"/>
    <n v="0"/>
    <m/>
    <x v="14"/>
  </r>
  <r>
    <n v="88"/>
    <m/>
    <s v="GIL"/>
    <x v="98"/>
    <s v="Wirtschaft/Politik"/>
    <s v="AR"/>
    <x v="101"/>
    <s v="C22"/>
    <n v="2"/>
    <m/>
    <n v="2"/>
    <n v="2"/>
    <n v="0"/>
    <m/>
    <x v="14"/>
  </r>
  <r>
    <n v="90"/>
    <m/>
    <s v="GIL"/>
    <x v="98"/>
    <s v="Religion"/>
    <s v="KRE"/>
    <x v="22"/>
    <s v="C22"/>
    <n v="2"/>
    <m/>
    <n v="2"/>
    <n v="2"/>
    <n v="0"/>
    <m/>
    <x v="14"/>
  </r>
  <r>
    <n v="91"/>
    <m/>
    <s v="GIL"/>
    <x v="98"/>
    <s v="Deutsch"/>
    <s v="SPKl"/>
    <x v="56"/>
    <s v="C22"/>
    <n v="1"/>
    <m/>
    <n v="1"/>
    <n v="1"/>
    <n v="0"/>
    <m/>
    <x v="14"/>
  </r>
  <r>
    <n v="92"/>
    <m/>
    <s v="GIL"/>
    <x v="98"/>
    <s v="Sport"/>
    <s v="SPG"/>
    <x v="22"/>
    <s v="SPO"/>
    <n v="2"/>
    <m/>
    <n v="2"/>
    <n v="2"/>
    <n v="0"/>
    <m/>
    <x v="14"/>
  </r>
  <r>
    <n v="93"/>
    <m/>
    <s v="GIL"/>
    <x v="98"/>
    <s v="Englisch"/>
    <s v="E"/>
    <x v="33"/>
    <s v="C22"/>
    <n v="2"/>
    <m/>
    <n v="2"/>
    <n v="2"/>
    <n v="0"/>
    <m/>
    <x v="14"/>
  </r>
  <r>
    <n v="94"/>
    <m/>
    <s v="GIL"/>
    <x v="98"/>
    <s v="Sozialpädagogik"/>
    <s v="SPK"/>
    <x v="43"/>
    <s v="C22"/>
    <n v="3"/>
    <m/>
    <n v="3"/>
    <n v="3"/>
    <n v="0"/>
    <m/>
    <x v="14"/>
  </r>
  <r>
    <n v="95"/>
    <m/>
    <s v="GIL"/>
    <x v="98"/>
    <s v="Englisch"/>
    <s v="SPK"/>
    <x v="113"/>
    <s v="C34"/>
    <n v="2"/>
    <m/>
    <n v="2"/>
    <n v="2"/>
    <n v="0"/>
    <m/>
    <x v="14"/>
  </r>
  <r>
    <n v="97"/>
    <m/>
    <s v="GIL"/>
    <x v="99"/>
    <s v="Deutsch"/>
    <s v="DKO"/>
    <x v="97"/>
    <s v="C24"/>
    <n v="2"/>
    <m/>
    <n v="2"/>
    <n v="2"/>
    <n v="0"/>
    <m/>
    <x v="14"/>
  </r>
  <r>
    <n v="98"/>
    <m/>
    <s v="GIL"/>
    <x v="99"/>
    <s v="Mathematik"/>
    <s v="M"/>
    <x v="89"/>
    <s v="C24"/>
    <n v="2"/>
    <m/>
    <n v="2"/>
    <n v="2"/>
    <n v="0"/>
    <m/>
    <x v="14"/>
  </r>
  <r>
    <n v="99"/>
    <m/>
    <s v="GIL"/>
    <x v="99"/>
    <s v="Sozialpädagogik"/>
    <s v="SPKe"/>
    <x v="107"/>
    <s v="C24"/>
    <n v="2"/>
    <m/>
    <n v="2"/>
    <n v="2"/>
    <n v="0"/>
    <m/>
    <x v="14"/>
  </r>
  <r>
    <n v="100"/>
    <m/>
    <s v="GIL"/>
    <x v="99"/>
    <s v="Kunst"/>
    <s v="SPKk"/>
    <x v="107"/>
    <s v="AE1"/>
    <n v="2"/>
    <m/>
    <n v="2"/>
    <n v="2"/>
    <n v="0"/>
    <m/>
    <x v="14"/>
  </r>
  <r>
    <n v="101"/>
    <m/>
    <s v="GIL"/>
    <x v="99"/>
    <s v="Praxis Hauswirtschaft"/>
    <s v="GFPh"/>
    <x v="78"/>
    <s v="A18"/>
    <n v="4"/>
    <n v="2"/>
    <n v="4"/>
    <n v="2"/>
    <n v="0"/>
    <n v="2"/>
    <x v="14"/>
  </r>
  <r>
    <n v="102"/>
    <m/>
    <s v="GIL"/>
    <x v="99"/>
    <s v="Praxis Hauswirtschaft"/>
    <s v="GFPh"/>
    <x v="53"/>
    <s v="AE8"/>
    <n v="4"/>
    <n v="2"/>
    <n v="4"/>
    <n v="2"/>
    <n v="0"/>
    <n v="2"/>
    <x v="14"/>
  </r>
  <r>
    <n v="103"/>
    <m/>
    <s v="GIL"/>
    <x v="99"/>
    <s v="Wirtschaft/Politik"/>
    <s v="AR"/>
    <x v="101"/>
    <s v="C24"/>
    <n v="2"/>
    <m/>
    <n v="2"/>
    <n v="2"/>
    <n v="0"/>
    <m/>
    <x v="14"/>
  </r>
  <r>
    <n v="104"/>
    <m/>
    <s v="GIL"/>
    <x v="99"/>
    <s v="Politik"/>
    <s v="PKG"/>
    <x v="100"/>
    <s v="C24"/>
    <n v="2"/>
    <m/>
    <n v="2"/>
    <n v="2"/>
    <n v="0"/>
    <m/>
    <x v="14"/>
  </r>
  <r>
    <n v="105"/>
    <m/>
    <s v="GIL"/>
    <x v="99"/>
    <s v="Musik"/>
    <s v="MU"/>
    <x v="106"/>
    <s v="A11"/>
    <n v="2"/>
    <m/>
    <n v="2"/>
    <n v="2"/>
    <n v="0"/>
    <m/>
    <x v="14"/>
  </r>
  <r>
    <n v="106"/>
    <m/>
    <s v="GIL"/>
    <x v="99"/>
    <s v="Ernährungswissenschaft"/>
    <s v="GFP"/>
    <x v="21"/>
    <s v="C24"/>
    <n v="2"/>
    <m/>
    <n v="2"/>
    <n v="2"/>
    <n v="0"/>
    <m/>
    <x v="14"/>
  </r>
  <r>
    <n v="107"/>
    <m/>
    <s v="GIL"/>
    <x v="99"/>
    <s v="Pflege/Gesundheit"/>
    <s v="GFPe"/>
    <x v="87"/>
    <s v="C24"/>
    <n v="2"/>
    <m/>
    <n v="2"/>
    <n v="2"/>
    <n v="0"/>
    <m/>
    <x v="14"/>
  </r>
  <r>
    <n v="108"/>
    <m/>
    <s v="GIL"/>
    <x v="99"/>
    <s v="Deutsch"/>
    <s v="SPKl"/>
    <x v="56"/>
    <s v="C24"/>
    <n v="1"/>
    <m/>
    <n v="1"/>
    <n v="1"/>
    <n v="0"/>
    <m/>
    <x v="14"/>
  </r>
  <r>
    <n v="109"/>
    <m/>
    <s v="GIL"/>
    <x v="99"/>
    <s v="Religion"/>
    <s v="KRE"/>
    <x v="11"/>
    <s v="C24"/>
    <n v="2"/>
    <m/>
    <n v="2"/>
    <n v="2"/>
    <n v="0"/>
    <m/>
    <x v="14"/>
  </r>
  <r>
    <n v="110"/>
    <m/>
    <s v="GIL"/>
    <x v="99"/>
    <s v="Englisch"/>
    <s v="E"/>
    <x v="97"/>
    <s v="C24"/>
    <n v="2"/>
    <m/>
    <n v="2"/>
    <n v="2"/>
    <n v="0"/>
    <m/>
    <x v="14"/>
  </r>
  <r>
    <n v="111"/>
    <m/>
    <s v="GIL"/>
    <x v="99"/>
    <s v="Sozialpädagogik"/>
    <s v="SPK"/>
    <x v="98"/>
    <s v="C24"/>
    <n v="3"/>
    <m/>
    <n v="3"/>
    <n v="3"/>
    <n v="0"/>
    <m/>
    <x v="14"/>
  </r>
  <r>
    <n v="112"/>
    <m/>
    <s v="GIL"/>
    <x v="99"/>
    <s v="Sport"/>
    <s v="SPG"/>
    <x v="43"/>
    <s v="SPO"/>
    <n v="2"/>
    <m/>
    <n v="2"/>
    <n v="2"/>
    <n v="0"/>
    <m/>
    <x v="14"/>
  </r>
  <r>
    <n v="114"/>
    <m/>
    <s v="GIL"/>
    <x v="99"/>
    <s v="Englisch"/>
    <s v="SPK"/>
    <x v="113"/>
    <s v="C34"/>
    <n v="2"/>
    <m/>
    <n v="2"/>
    <n v="2"/>
    <n v="0"/>
    <m/>
    <x v="14"/>
  </r>
  <r>
    <n v="117"/>
    <m/>
    <s v="GIL"/>
    <x v="100"/>
    <s v="Praxis Hauswirtschaft"/>
    <s v="GFPh"/>
    <x v="53"/>
    <s v="AE8"/>
    <n v="4"/>
    <n v="2"/>
    <n v="4"/>
    <n v="2"/>
    <n v="0"/>
    <n v="2"/>
    <x v="14"/>
  </r>
  <r>
    <n v="118"/>
    <m/>
    <s v="GIL"/>
    <x v="100"/>
    <s v="Sozialpädagogik"/>
    <s v="SPKe"/>
    <x v="66"/>
    <s v="C23"/>
    <n v="2"/>
    <m/>
    <n v="2"/>
    <n v="2"/>
    <n v="0"/>
    <m/>
    <x v="14"/>
  </r>
  <r>
    <n v="119"/>
    <m/>
    <s v="GIL"/>
    <x v="100"/>
    <s v="Kunst"/>
    <s v="SPKk"/>
    <x v="107"/>
    <s v="AE1"/>
    <n v="2"/>
    <m/>
    <n v="2"/>
    <n v="2"/>
    <n v="0"/>
    <m/>
    <x v="14"/>
  </r>
  <r>
    <n v="120"/>
    <m/>
    <s v="GIL"/>
    <x v="100"/>
    <s v="Mathematik"/>
    <s v="M"/>
    <x v="89"/>
    <s v="C23"/>
    <n v="2"/>
    <m/>
    <n v="2"/>
    <n v="2"/>
    <n v="0"/>
    <m/>
    <x v="14"/>
  </r>
  <r>
    <n v="121"/>
    <m/>
    <s v="GIL"/>
    <x v="100"/>
    <s v="Englisch"/>
    <s v="E"/>
    <x v="97"/>
    <s v="C23"/>
    <n v="2"/>
    <m/>
    <n v="2"/>
    <n v="2"/>
    <n v="0"/>
    <m/>
    <x v="14"/>
  </r>
  <r>
    <n v="122"/>
    <m/>
    <s v="GIL"/>
    <x v="100"/>
    <s v="Religion"/>
    <s v="KRE"/>
    <x v="11"/>
    <s v="C23"/>
    <n v="2"/>
    <m/>
    <n v="2"/>
    <n v="2"/>
    <n v="0"/>
    <m/>
    <x v="14"/>
  </r>
  <r>
    <n v="123"/>
    <m/>
    <s v="GIL"/>
    <x v="100"/>
    <s v="Praxis Hauswirtschaft"/>
    <s v="GFPh"/>
    <x v="86"/>
    <s v="A18"/>
    <n v="4"/>
    <n v="2"/>
    <n v="4"/>
    <n v="2"/>
    <n v="0"/>
    <n v="2"/>
    <x v="14"/>
  </r>
  <r>
    <n v="124"/>
    <m/>
    <s v="GIL"/>
    <x v="100"/>
    <s v="Politik"/>
    <s v="PKG"/>
    <x v="100"/>
    <s v="C23"/>
    <n v="2"/>
    <m/>
    <n v="2"/>
    <n v="2"/>
    <n v="0"/>
    <m/>
    <x v="14"/>
  </r>
  <r>
    <n v="125"/>
    <m/>
    <s v="GIL"/>
    <x v="100"/>
    <s v="Musik"/>
    <s v="MU"/>
    <x v="106"/>
    <s v="A11"/>
    <n v="2"/>
    <m/>
    <n v="2"/>
    <n v="2"/>
    <n v="0"/>
    <m/>
    <x v="14"/>
  </r>
  <r>
    <n v="126"/>
    <m/>
    <s v="GIL"/>
    <x v="100"/>
    <s v="Ernährungswissenschaft"/>
    <s v="GFP"/>
    <x v="112"/>
    <s v="C23"/>
    <n v="2"/>
    <m/>
    <n v="2"/>
    <n v="2"/>
    <n v="0"/>
    <m/>
    <x v="14"/>
  </r>
  <r>
    <n v="127"/>
    <m/>
    <s v="GIL"/>
    <x v="100"/>
    <s v="Pflege/Gesundheit"/>
    <s v="GFPe"/>
    <x v="86"/>
    <s v="C23"/>
    <n v="2"/>
    <m/>
    <n v="2"/>
    <n v="2"/>
    <n v="0"/>
    <m/>
    <x v="14"/>
  </r>
  <r>
    <n v="128"/>
    <m/>
    <s v="GIL"/>
    <x v="100"/>
    <s v="Wirtschaft/Politik"/>
    <s v="AR"/>
    <x v="32"/>
    <s v="C23"/>
    <n v="2"/>
    <m/>
    <n v="2"/>
    <n v="2"/>
    <n v="0"/>
    <m/>
    <x v="14"/>
  </r>
  <r>
    <n v="129"/>
    <m/>
    <s v="GIL"/>
    <x v="100"/>
    <s v="Sport"/>
    <s v="SPG"/>
    <x v="22"/>
    <s v="SPO"/>
    <n v="2"/>
    <m/>
    <n v="2"/>
    <n v="2"/>
    <n v="0"/>
    <m/>
    <x v="14"/>
  </r>
  <r>
    <n v="130"/>
    <m/>
    <s v="GIL"/>
    <x v="100"/>
    <s v="Deutsch"/>
    <s v="SPKl"/>
    <x v="79"/>
    <s v="C23"/>
    <n v="1"/>
    <m/>
    <n v="1"/>
    <n v="1"/>
    <n v="0"/>
    <m/>
    <x v="14"/>
  </r>
  <r>
    <n v="131"/>
    <m/>
    <s v="GIL"/>
    <x v="100"/>
    <s v="Deutsch"/>
    <s v="DKO"/>
    <x v="97"/>
    <s v="C23"/>
    <n v="2"/>
    <m/>
    <n v="2"/>
    <n v="2"/>
    <n v="0"/>
    <m/>
    <x v="14"/>
  </r>
  <r>
    <n v="132"/>
    <m/>
    <s v="GIL"/>
    <x v="100"/>
    <s v="Sozialpädagogik"/>
    <s v="SPK"/>
    <x v="98"/>
    <s v="C23"/>
    <n v="3"/>
    <m/>
    <n v="3"/>
    <n v="3"/>
    <n v="0"/>
    <m/>
    <x v="14"/>
  </r>
  <r>
    <n v="133"/>
    <m/>
    <s v="GIL"/>
    <x v="100"/>
    <s v="Sozialpädagogik"/>
    <s v="SI"/>
    <x v="8"/>
    <s v="C23"/>
    <n v="1"/>
    <m/>
    <n v="1"/>
    <n v="1"/>
    <n v="0"/>
    <m/>
    <x v="14"/>
  </r>
  <r>
    <n v="134"/>
    <m/>
    <s v="GIL"/>
    <x v="100"/>
    <s v="Englisch"/>
    <s v="SPK"/>
    <x v="113"/>
    <s v="C34"/>
    <n v="2"/>
    <m/>
    <n v="2"/>
    <n v="2"/>
    <n v="0"/>
    <m/>
    <x v="14"/>
  </r>
  <r>
    <n v="2"/>
    <m/>
    <s v="SCR"/>
    <x v="101"/>
    <s v="Mathematik"/>
    <s v="M"/>
    <x v="92"/>
    <s v="C30"/>
    <n v="3"/>
    <m/>
    <n v="3"/>
    <n v="3"/>
    <n v="0"/>
    <m/>
    <x v="15"/>
  </r>
  <r>
    <n v="3"/>
    <m/>
    <s v="SCR"/>
    <x v="101"/>
    <s v="Religion"/>
    <s v="KRE"/>
    <x v="79"/>
    <s v="C30"/>
    <n v="2"/>
    <m/>
    <n v="2"/>
    <n v="2"/>
    <n v="0"/>
    <m/>
    <x v="15"/>
  </r>
  <r>
    <n v="4"/>
    <m/>
    <s v="SCR"/>
    <x v="101"/>
    <s v="Deutsch"/>
    <s v="D"/>
    <x v="93"/>
    <s v="C30"/>
    <n v="3"/>
    <m/>
    <n v="3"/>
    <n v="3"/>
    <n v="0"/>
    <m/>
    <x v="15"/>
  </r>
  <r>
    <n v="5"/>
    <m/>
    <s v="SCR"/>
    <x v="101"/>
    <s v="Politik"/>
    <s v="GL"/>
    <x v="11"/>
    <s v="C30"/>
    <n v="2"/>
    <m/>
    <n v="2"/>
    <n v="2"/>
    <n v="0"/>
    <m/>
    <x v="15"/>
  </r>
  <r>
    <n v="6"/>
    <m/>
    <s v="SCR"/>
    <x v="101"/>
    <s v="Sozialpädagogik"/>
    <s v="EW"/>
    <x v="104"/>
    <s v="C30"/>
    <n v="3"/>
    <m/>
    <n v="3"/>
    <n v="3"/>
    <n v="0"/>
    <m/>
    <x v="15"/>
  </r>
  <r>
    <n v="7"/>
    <m/>
    <s v="SCR"/>
    <x v="101"/>
    <s v="Erziehungswissenschaften"/>
    <s v="RW"/>
    <x v="104"/>
    <s v="C30"/>
    <n v="1"/>
    <m/>
    <n v="1"/>
    <n v="1"/>
    <n v="0"/>
    <m/>
    <x v="15"/>
  </r>
  <r>
    <n v="8"/>
    <m/>
    <s v="SCR"/>
    <x v="101"/>
    <s v="Biologie"/>
    <s v="BI"/>
    <x v="76"/>
    <s v="C30"/>
    <n v="3"/>
    <m/>
    <n v="3"/>
    <n v="3"/>
    <n v="0"/>
    <m/>
    <x v="15"/>
  </r>
  <r>
    <n v="9"/>
    <m/>
    <s v="SCR"/>
    <x v="101"/>
    <s v="Englisch"/>
    <s v="E"/>
    <x v="95"/>
    <s v="C30"/>
    <n v="3"/>
    <m/>
    <n v="3"/>
    <n v="3"/>
    <n v="0"/>
    <m/>
    <x v="15"/>
  </r>
  <r>
    <n v="10"/>
    <m/>
    <s v="SCR"/>
    <x v="101"/>
    <s v="Deutsch"/>
    <s v="VMS"/>
    <x v="95"/>
    <s v="C30"/>
    <n v="1"/>
    <m/>
    <n v="1"/>
    <n v="1"/>
    <n v="0"/>
    <m/>
    <x v="15"/>
  </r>
  <r>
    <n v="11"/>
    <m/>
    <s v="SCR"/>
    <x v="101"/>
    <s v="Sport"/>
    <s v="SPG"/>
    <x v="104"/>
    <s v="SPO"/>
    <n v="2"/>
    <m/>
    <n v="2"/>
    <n v="2"/>
    <n v="0"/>
    <m/>
    <x v="15"/>
  </r>
  <r>
    <n v="12"/>
    <m/>
    <s v="SCR"/>
    <x v="101"/>
    <s v="Französisch"/>
    <s v="F"/>
    <x v="114"/>
    <s v="C30"/>
    <n v="3"/>
    <n v="2"/>
    <n v="3"/>
    <n v="1.5"/>
    <n v="0"/>
    <n v="2"/>
    <x v="15"/>
  </r>
  <r>
    <n v="13"/>
    <m/>
    <s v="SCR"/>
    <x v="101"/>
    <s v="Musik"/>
    <s v="MU"/>
    <x v="114"/>
    <s v="A11"/>
    <n v="2"/>
    <m/>
    <n v="2"/>
    <n v="2"/>
    <n v="0"/>
    <m/>
    <x v="15"/>
  </r>
  <r>
    <n v="14"/>
    <m/>
    <s v="SCR"/>
    <x v="101"/>
    <s v="Deutsch"/>
    <s v="DKL"/>
    <x v="79"/>
    <s v="C30"/>
    <n v="2"/>
    <m/>
    <n v="2"/>
    <n v="2"/>
    <n v="0"/>
    <m/>
    <x v="15"/>
  </r>
  <r>
    <n v="15"/>
    <m/>
    <s v="SCR"/>
    <x v="101"/>
    <s v="Sozialpädagogik"/>
    <s v="SO"/>
    <x v="115"/>
    <s v="C30"/>
    <n v="3"/>
    <m/>
    <n v="3"/>
    <n v="3"/>
    <n v="0"/>
    <m/>
    <x v="15"/>
  </r>
  <r>
    <n v="17"/>
    <m/>
    <s v="SCR"/>
    <x v="101"/>
    <s v="Deutsch"/>
    <s v="LIT"/>
    <x v="116"/>
    <s v="CK4"/>
    <n v="3"/>
    <n v="2"/>
    <n v="3"/>
    <n v="1.5"/>
    <n v="0"/>
    <n v="2"/>
    <x v="15"/>
  </r>
  <r>
    <n v="17"/>
    <m/>
    <s v="SCR"/>
    <x v="102"/>
    <s v="Deutsch"/>
    <s v="LIT"/>
    <x v="116"/>
    <s v="CK4"/>
    <n v="3"/>
    <n v="2"/>
    <n v="3"/>
    <n v="1.5"/>
    <n v="0"/>
    <n v="2"/>
    <x v="15"/>
  </r>
  <r>
    <n v="17"/>
    <m/>
    <s v="SCR"/>
    <x v="103"/>
    <s v="Deutsch"/>
    <s v="LIT"/>
    <x v="116"/>
    <s v="CK4"/>
    <n v="3"/>
    <n v="2"/>
    <n v="3"/>
    <n v="1.5"/>
    <n v="0"/>
    <n v="2"/>
    <x v="15"/>
  </r>
  <r>
    <n v="18"/>
    <m/>
    <s v="SCR"/>
    <x v="102"/>
    <s v="Mathematik"/>
    <s v="M"/>
    <x v="55"/>
    <s v="C32"/>
    <n v="3"/>
    <m/>
    <n v="3"/>
    <n v="3"/>
    <n v="0"/>
    <m/>
    <x v="15"/>
  </r>
  <r>
    <n v="19"/>
    <m/>
    <s v="SCR"/>
    <x v="102"/>
    <s v="Deutsch"/>
    <s v="D"/>
    <x v="116"/>
    <s v="C32"/>
    <n v="3"/>
    <m/>
    <n v="3"/>
    <n v="3"/>
    <n v="0"/>
    <m/>
    <x v="15"/>
  </r>
  <r>
    <n v="20"/>
    <m/>
    <s v="SCR"/>
    <x v="102"/>
    <s v="Deutsch"/>
    <s v="MD"/>
    <x v="116"/>
    <s v="C32"/>
    <n v="2"/>
    <m/>
    <n v="2"/>
    <n v="2"/>
    <n v="0"/>
    <m/>
    <x v="15"/>
  </r>
  <r>
    <n v="21"/>
    <m/>
    <s v="SCR"/>
    <x v="102"/>
    <s v="Sozialpädagogik"/>
    <s v="SO"/>
    <x v="115"/>
    <s v="C32"/>
    <n v="3"/>
    <m/>
    <n v="3"/>
    <n v="3"/>
    <n v="0"/>
    <m/>
    <x v="15"/>
  </r>
  <r>
    <n v="22"/>
    <m/>
    <s v="SCR"/>
    <x v="102"/>
    <s v="Sport"/>
    <s v="SPG"/>
    <x v="111"/>
    <s v="SPO"/>
    <n v="2"/>
    <m/>
    <n v="2"/>
    <n v="2"/>
    <n v="0"/>
    <m/>
    <x v="15"/>
  </r>
  <r>
    <n v="23"/>
    <m/>
    <s v="SCR"/>
    <x v="102"/>
    <s v="Kunst "/>
    <s v="KU"/>
    <x v="107"/>
    <s v="AE1"/>
    <n v="2"/>
    <m/>
    <n v="2"/>
    <n v="2"/>
    <n v="0"/>
    <m/>
    <x v="15"/>
  </r>
  <r>
    <n v="24"/>
    <m/>
    <s v="SCR"/>
    <x v="102"/>
    <s v="Biologie"/>
    <s v="BI"/>
    <x v="95"/>
    <s v="C32"/>
    <n v="5"/>
    <m/>
    <n v="5"/>
    <n v="5"/>
    <n v="0"/>
    <m/>
    <x v="15"/>
  </r>
  <r>
    <n v="25"/>
    <m/>
    <s v="SCR"/>
    <x v="102"/>
    <s v="Erziehungswissenschaften"/>
    <s v="EW"/>
    <x v="104"/>
    <s v="C32"/>
    <n v="5"/>
    <m/>
    <n v="5"/>
    <n v="5"/>
    <n v="0"/>
    <m/>
    <x v="15"/>
  </r>
  <r>
    <n v="26"/>
    <m/>
    <s v="SCR"/>
    <x v="102"/>
    <s v="Englisch"/>
    <s v="E"/>
    <x v="46"/>
    <s v="C32"/>
    <n v="3"/>
    <m/>
    <n v="3"/>
    <n v="3"/>
    <n v="0"/>
    <m/>
    <x v="15"/>
  </r>
  <r>
    <n v="27"/>
    <m/>
    <s v="SCR"/>
    <x v="102"/>
    <s v="Französisch"/>
    <s v="F"/>
    <x v="46"/>
    <s v="C32"/>
    <n v="3"/>
    <n v="2"/>
    <n v="3"/>
    <n v="1.5"/>
    <n v="0"/>
    <n v="2"/>
    <x v="15"/>
  </r>
  <r>
    <n v="28"/>
    <m/>
    <s v="SCR"/>
    <x v="102"/>
    <s v="Religion"/>
    <s v="KRE"/>
    <x v="11"/>
    <s v="C32"/>
    <n v="2"/>
    <m/>
    <n v="2"/>
    <n v="2"/>
    <n v="0"/>
    <m/>
    <x v="15"/>
  </r>
  <r>
    <n v="29"/>
    <m/>
    <s v="SCR"/>
    <x v="102"/>
    <s v="Politik"/>
    <s v="GL"/>
    <x v="115"/>
    <s v="C32"/>
    <n v="2"/>
    <m/>
    <n v="2"/>
    <n v="2"/>
    <n v="0"/>
    <m/>
    <x v="15"/>
  </r>
  <r>
    <n v="30"/>
    <m/>
    <s v="SCR"/>
    <x v="103"/>
    <s v="Mathematik"/>
    <s v="M"/>
    <x v="36"/>
    <s v="C33"/>
    <n v="3"/>
    <m/>
    <n v="3"/>
    <n v="3"/>
    <n v="0"/>
    <m/>
    <x v="15"/>
  </r>
  <r>
    <n v="31"/>
    <m/>
    <s v="SCR"/>
    <x v="103"/>
    <s v="Deutsch"/>
    <s v="D"/>
    <x v="93"/>
    <s v="C33"/>
    <n v="3"/>
    <m/>
    <n v="3"/>
    <n v="3"/>
    <n v="0"/>
    <m/>
    <x v="15"/>
  </r>
  <r>
    <n v="32"/>
    <m/>
    <s v="SCR"/>
    <x v="103"/>
    <s v="Religion"/>
    <s v="ERE"/>
    <x v="90"/>
    <s v="C33"/>
    <n v="2"/>
    <m/>
    <n v="2"/>
    <n v="2"/>
    <n v="0"/>
    <m/>
    <x v="15"/>
  </r>
  <r>
    <n v="33"/>
    <m/>
    <s v="SCR"/>
    <x v="103"/>
    <s v="Erziehungswissenschaften"/>
    <s v="EW"/>
    <x v="77"/>
    <s v="C33"/>
    <n v="5"/>
    <m/>
    <n v="5"/>
    <n v="5"/>
    <n v="0"/>
    <m/>
    <x v="15"/>
  </r>
  <r>
    <n v="34"/>
    <m/>
    <s v="SCR"/>
    <x v="103"/>
    <s v="Erziehungswissenschaften"/>
    <s v="RW"/>
    <x v="104"/>
    <s v="C33"/>
    <n v="2"/>
    <m/>
    <n v="2"/>
    <n v="2"/>
    <n v="0"/>
    <m/>
    <x v="15"/>
  </r>
  <r>
    <n v="35"/>
    <m/>
    <s v="SCR"/>
    <x v="103"/>
    <s v="Biologie"/>
    <s v="BI"/>
    <x v="71"/>
    <s v="C33"/>
    <n v="5"/>
    <m/>
    <n v="5"/>
    <n v="5"/>
    <n v="0"/>
    <m/>
    <x v="15"/>
  </r>
  <r>
    <n v="36"/>
    <m/>
    <s v="SCR"/>
    <x v="103"/>
    <s v="Sport"/>
    <s v="SPG"/>
    <x v="104"/>
    <s v="SPO"/>
    <n v="2"/>
    <m/>
    <n v="2"/>
    <n v="2"/>
    <n v="0"/>
    <m/>
    <x v="15"/>
  </r>
  <r>
    <n v="37"/>
    <m/>
    <s v="SCR"/>
    <x v="103"/>
    <s v="Kunst "/>
    <s v="KU"/>
    <x v="107"/>
    <s v="AE1"/>
    <n v="2"/>
    <m/>
    <n v="2"/>
    <n v="2"/>
    <n v="0"/>
    <m/>
    <x v="15"/>
  </r>
  <r>
    <n v="38"/>
    <m/>
    <s v="SCR"/>
    <x v="103"/>
    <s v="Englisch"/>
    <s v="E"/>
    <x v="114"/>
    <s v="C33"/>
    <n v="3"/>
    <m/>
    <n v="3"/>
    <n v="3"/>
    <n v="0"/>
    <m/>
    <x v="15"/>
  </r>
  <r>
    <n v="39"/>
    <m/>
    <s v="SCR"/>
    <x v="103"/>
    <s v="Französisch"/>
    <s v="F"/>
    <x v="114"/>
    <s v="C33"/>
    <n v="3"/>
    <n v="2"/>
    <n v="3"/>
    <n v="1.5"/>
    <n v="0"/>
    <n v="2"/>
    <x v="15"/>
  </r>
  <r>
    <n v="40"/>
    <m/>
    <s v="SCR"/>
    <x v="103"/>
    <s v="Sozialpädagogik"/>
    <s v="SO"/>
    <x v="115"/>
    <s v="C33"/>
    <n v="3"/>
    <m/>
    <n v="3"/>
    <n v="3"/>
    <n v="0"/>
    <m/>
    <x v="15"/>
  </r>
  <r>
    <n v="41"/>
    <m/>
    <s v="SCR"/>
    <x v="103"/>
    <s v="Politik"/>
    <s v="GL"/>
    <x v="93"/>
    <s v="C33"/>
    <n v="2"/>
    <m/>
    <n v="2"/>
    <n v="2"/>
    <n v="0"/>
    <m/>
    <x v="15"/>
  </r>
  <r>
    <n v="42"/>
    <m/>
    <s v="SCR"/>
    <x v="103"/>
    <s v="Sozialpädagogik"/>
    <s v="SI"/>
    <x v="115"/>
    <s v="C33"/>
    <n v="2"/>
    <m/>
    <n v="2"/>
    <n v="2"/>
    <n v="0"/>
    <m/>
    <x v="15"/>
  </r>
  <r>
    <n v="43"/>
    <m/>
    <s v="SCR"/>
    <x v="104"/>
    <m/>
    <s v="PB"/>
    <x v="117"/>
    <m/>
    <n v="1"/>
    <m/>
    <n v="0"/>
    <n v="0"/>
    <n v="1"/>
    <m/>
    <x v="16"/>
  </r>
  <r>
    <n v="44"/>
    <m/>
    <s v="SCR"/>
    <x v="104"/>
    <m/>
    <s v="PB"/>
    <x v="104"/>
    <m/>
    <n v="2"/>
    <m/>
    <n v="0"/>
    <n v="0"/>
    <n v="2"/>
    <m/>
    <x v="16"/>
  </r>
  <r>
    <n v="45"/>
    <m/>
    <s v="SCR"/>
    <x v="104"/>
    <m/>
    <s v="PB"/>
    <x v="95"/>
    <m/>
    <n v="1"/>
    <m/>
    <n v="0"/>
    <n v="0"/>
    <n v="1"/>
    <m/>
    <x v="16"/>
  </r>
  <r>
    <n v="46"/>
    <m/>
    <s v="SCR"/>
    <x v="104"/>
    <m/>
    <s v="PB"/>
    <x v="79"/>
    <m/>
    <n v="1.5"/>
    <m/>
    <n v="0"/>
    <n v="0"/>
    <n v="1.5"/>
    <m/>
    <x v="16"/>
  </r>
  <r>
    <n v="47"/>
    <m/>
    <s v="SCR"/>
    <x v="104"/>
    <m/>
    <s v="PB"/>
    <x v="118"/>
    <m/>
    <n v="1"/>
    <m/>
    <n v="0"/>
    <n v="0"/>
    <n v="1"/>
    <m/>
    <x v="16"/>
  </r>
  <r>
    <n v="48"/>
    <m/>
    <s v="SCR"/>
    <x v="104"/>
    <m/>
    <s v="PB"/>
    <x v="116"/>
    <m/>
    <n v="2.5"/>
    <m/>
    <n v="0"/>
    <n v="0"/>
    <n v="2.5"/>
    <m/>
    <x v="16"/>
  </r>
  <r>
    <n v="49"/>
    <m/>
    <s v="SCR"/>
    <x v="104"/>
    <m/>
    <s v="PB"/>
    <x v="114"/>
    <m/>
    <n v="1.5"/>
    <m/>
    <n v="0"/>
    <n v="0"/>
    <n v="1.5"/>
    <m/>
    <x v="16"/>
  </r>
  <r>
    <n v="50"/>
    <m/>
    <s v="SCR"/>
    <x v="104"/>
    <m/>
    <s v="PB"/>
    <x v="115"/>
    <m/>
    <n v="1.5"/>
    <m/>
    <n v="0"/>
    <n v="0"/>
    <n v="1.5"/>
    <m/>
    <x v="16"/>
  </r>
  <r>
    <n v="51"/>
    <m/>
    <s v="SCR"/>
    <x v="105"/>
    <m/>
    <s v="PB"/>
    <x v="43"/>
    <m/>
    <n v="4"/>
    <m/>
    <n v="0"/>
    <n v="0"/>
    <n v="4"/>
    <m/>
    <x v="17"/>
  </r>
  <r>
    <n v="51"/>
    <m/>
    <s v="SCR"/>
    <x v="106"/>
    <m/>
    <s v="PB"/>
    <x v="43"/>
    <m/>
    <n v="4"/>
    <m/>
    <n v="0"/>
    <n v="0"/>
    <n v="4"/>
    <m/>
    <x v="17"/>
  </r>
  <r>
    <n v="51"/>
    <m/>
    <s v="SCR"/>
    <x v="107"/>
    <m/>
    <s v="PB"/>
    <x v="43"/>
    <m/>
    <n v="4"/>
    <m/>
    <n v="0"/>
    <n v="0"/>
    <n v="4"/>
    <m/>
    <x v="17"/>
  </r>
  <r>
    <n v="52"/>
    <m/>
    <s v="SCR"/>
    <x v="105"/>
    <m/>
    <s v="PB"/>
    <x v="116"/>
    <m/>
    <n v="2"/>
    <m/>
    <n v="0"/>
    <n v="0"/>
    <n v="2"/>
    <m/>
    <x v="17"/>
  </r>
  <r>
    <n v="52"/>
    <m/>
    <s v="SCR"/>
    <x v="106"/>
    <m/>
    <s v="PB"/>
    <x v="116"/>
    <m/>
    <n v="2"/>
    <m/>
    <n v="0"/>
    <n v="0"/>
    <n v="2"/>
    <m/>
    <x v="17"/>
  </r>
  <r>
    <n v="52"/>
    <m/>
    <s v="SCR"/>
    <x v="107"/>
    <m/>
    <s v="PB"/>
    <x v="116"/>
    <m/>
    <n v="2"/>
    <m/>
    <n v="0"/>
    <n v="0"/>
    <n v="2"/>
    <m/>
    <x v="17"/>
  </r>
  <r>
    <n v="53"/>
    <m/>
    <s v="SCR"/>
    <x v="105"/>
    <m/>
    <s v="PB"/>
    <x v="90"/>
    <m/>
    <n v="3"/>
    <m/>
    <n v="0"/>
    <n v="0"/>
    <n v="3"/>
    <m/>
    <x v="17"/>
  </r>
  <r>
    <n v="53"/>
    <m/>
    <s v="SCR"/>
    <x v="106"/>
    <m/>
    <s v="PB"/>
    <x v="90"/>
    <m/>
    <n v="3"/>
    <m/>
    <n v="0"/>
    <n v="0"/>
    <n v="3"/>
    <m/>
    <x v="17"/>
  </r>
  <r>
    <n v="54"/>
    <m/>
    <s v="SCR"/>
    <x v="105"/>
    <m/>
    <s v="PB"/>
    <x v="96"/>
    <m/>
    <n v="2"/>
    <m/>
    <n v="0"/>
    <n v="0"/>
    <n v="2"/>
    <m/>
    <x v="17"/>
  </r>
  <r>
    <n v="54"/>
    <m/>
    <s v="SCR"/>
    <x v="106"/>
    <m/>
    <s v="PB"/>
    <x v="96"/>
    <m/>
    <n v="2"/>
    <m/>
    <n v="0"/>
    <n v="0"/>
    <n v="2"/>
    <m/>
    <x v="17"/>
  </r>
  <r>
    <n v="55"/>
    <m/>
    <s v="SCR"/>
    <x v="105"/>
    <m/>
    <s v="PB"/>
    <x v="113"/>
    <m/>
    <n v="0"/>
    <m/>
    <n v="0"/>
    <n v="0"/>
    <n v="0"/>
    <m/>
    <x v="17"/>
  </r>
  <r>
    <n v="55"/>
    <m/>
    <s v="SCR"/>
    <x v="106"/>
    <m/>
    <s v="PB"/>
    <x v="113"/>
    <m/>
    <n v="0"/>
    <m/>
    <n v="0"/>
    <n v="0"/>
    <n v="0"/>
    <m/>
    <x v="17"/>
  </r>
  <r>
    <n v="56"/>
    <m/>
    <s v="SCR"/>
    <x v="105"/>
    <m/>
    <s v="PB"/>
    <x v="117"/>
    <m/>
    <n v="2"/>
    <m/>
    <n v="0"/>
    <n v="0"/>
    <n v="2"/>
    <m/>
    <x v="17"/>
  </r>
  <r>
    <n v="56"/>
    <m/>
    <s v="SCR"/>
    <x v="106"/>
    <m/>
    <s v="PB"/>
    <x v="117"/>
    <m/>
    <n v="2"/>
    <m/>
    <n v="0"/>
    <n v="0"/>
    <n v="2"/>
    <m/>
    <x v="17"/>
  </r>
  <r>
    <n v="57"/>
    <m/>
    <s v="SCR"/>
    <x v="105"/>
    <m/>
    <s v="PB"/>
    <x v="119"/>
    <m/>
    <n v="4"/>
    <m/>
    <n v="0"/>
    <n v="0"/>
    <n v="4"/>
    <m/>
    <x v="17"/>
  </r>
  <r>
    <n v="57"/>
    <m/>
    <s v="SCR"/>
    <x v="106"/>
    <m/>
    <s v="PB"/>
    <x v="119"/>
    <m/>
    <n v="4"/>
    <m/>
    <n v="0"/>
    <n v="0"/>
    <n v="4"/>
    <m/>
    <x v="17"/>
  </r>
  <r>
    <n v="58"/>
    <m/>
    <s v="SCR"/>
    <x v="105"/>
    <m/>
    <s v="PB"/>
    <x v="118"/>
    <m/>
    <n v="5"/>
    <m/>
    <n v="0"/>
    <n v="0"/>
    <n v="5"/>
    <m/>
    <x v="17"/>
  </r>
  <r>
    <n v="58"/>
    <m/>
    <s v="SCR"/>
    <x v="106"/>
    <m/>
    <s v="PB"/>
    <x v="118"/>
    <m/>
    <n v="5"/>
    <m/>
    <n v="0"/>
    <n v="0"/>
    <n v="5"/>
    <m/>
    <x v="17"/>
  </r>
  <r>
    <n v="59"/>
    <m/>
    <s v="SCR"/>
    <x v="105"/>
    <m/>
    <s v="PB"/>
    <x v="120"/>
    <m/>
    <n v="4"/>
    <m/>
    <n v="0"/>
    <n v="0"/>
    <n v="4"/>
    <m/>
    <x v="17"/>
  </r>
  <r>
    <n v="59"/>
    <m/>
    <s v="SCR"/>
    <x v="106"/>
    <m/>
    <s v="PB"/>
    <x v="120"/>
    <m/>
    <n v="4"/>
    <m/>
    <n v="0"/>
    <n v="0"/>
    <n v="4"/>
    <m/>
    <x v="17"/>
  </r>
  <r>
    <n v="60"/>
    <m/>
    <s v="SCR"/>
    <x v="105"/>
    <m/>
    <s v="PB"/>
    <x v="121"/>
    <m/>
    <n v="2"/>
    <m/>
    <n v="0"/>
    <n v="0"/>
    <n v="2"/>
    <m/>
    <x v="17"/>
  </r>
  <r>
    <n v="60"/>
    <m/>
    <s v="SCR"/>
    <x v="106"/>
    <m/>
    <s v="PB"/>
    <x v="121"/>
    <m/>
    <n v="2"/>
    <m/>
    <n v="0"/>
    <n v="0"/>
    <n v="2"/>
    <m/>
    <x v="17"/>
  </r>
  <r>
    <n v="61"/>
    <m/>
    <s v="SCR"/>
    <x v="105"/>
    <m/>
    <s v="PB"/>
    <x v="67"/>
    <m/>
    <n v="3"/>
    <m/>
    <n v="0"/>
    <n v="0"/>
    <n v="3"/>
    <m/>
    <x v="17"/>
  </r>
  <r>
    <n v="61"/>
    <m/>
    <s v="SCR"/>
    <x v="106"/>
    <m/>
    <s v="PB"/>
    <x v="67"/>
    <m/>
    <n v="3"/>
    <m/>
    <n v="0"/>
    <n v="0"/>
    <n v="3"/>
    <m/>
    <x v="17"/>
  </r>
  <r>
    <n v="63"/>
    <m/>
    <s v="SCR"/>
    <x v="108"/>
    <s v="Sozialpädagogik"/>
    <s v="LF1"/>
    <x v="120"/>
    <s v="C37"/>
    <n v="1"/>
    <m/>
    <n v="1"/>
    <n v="1"/>
    <n v="0"/>
    <m/>
    <x v="18"/>
  </r>
  <r>
    <n v="64"/>
    <m/>
    <s v="SCR"/>
    <x v="108"/>
    <s v="Deutsch"/>
    <s v="DKO"/>
    <x v="18"/>
    <s v="C37"/>
    <n v="2"/>
    <m/>
    <n v="2"/>
    <n v="2"/>
    <n v="0"/>
    <m/>
    <x v="18"/>
  </r>
  <r>
    <n v="65"/>
    <m/>
    <s v="SCR"/>
    <x v="108"/>
    <s v="Sozialpädagogik"/>
    <s v="LF2"/>
    <x v="117"/>
    <s v="C37"/>
    <n v="3"/>
    <m/>
    <n v="3"/>
    <n v="3"/>
    <n v="0"/>
    <m/>
    <x v="18"/>
  </r>
  <r>
    <n v="66"/>
    <m/>
    <s v="SCR"/>
    <x v="108"/>
    <s v="Deutsch"/>
    <s v="LF2"/>
    <x v="88"/>
    <s v="C37"/>
    <n v="1"/>
    <m/>
    <n v="1"/>
    <n v="1"/>
    <n v="0"/>
    <m/>
    <x v="18"/>
  </r>
  <r>
    <n v="68"/>
    <m/>
    <s v="SCR"/>
    <x v="108"/>
    <s v="Religion"/>
    <s v="ERE"/>
    <x v="8"/>
    <s v="C37"/>
    <n v="2"/>
    <m/>
    <n v="2"/>
    <n v="2"/>
    <n v="0"/>
    <m/>
    <x v="18"/>
  </r>
  <r>
    <n v="69"/>
    <m/>
    <s v="SCR"/>
    <x v="108"/>
    <s v="Biologie"/>
    <s v="NW"/>
    <x v="56"/>
    <s v="C37"/>
    <n v="1"/>
    <m/>
    <n v="1"/>
    <n v="1"/>
    <n v="0"/>
    <m/>
    <x v="18"/>
  </r>
  <r>
    <n v="71"/>
    <m/>
    <s v="SCR"/>
    <x v="108"/>
    <s v="Englisch"/>
    <s v="E"/>
    <x v="117"/>
    <s v="C37"/>
    <n v="1"/>
    <m/>
    <n v="1"/>
    <n v="1"/>
    <n v="0"/>
    <m/>
    <x v="18"/>
  </r>
  <r>
    <n v="72"/>
    <m/>
    <s v="SCR"/>
    <x v="108"/>
    <s v="Sozialpädagogik"/>
    <s v="LF6"/>
    <x v="99"/>
    <s v="C37"/>
    <n v="2"/>
    <m/>
    <n v="2"/>
    <n v="2"/>
    <n v="0"/>
    <m/>
    <x v="18"/>
  </r>
  <r>
    <n v="73"/>
    <m/>
    <s v="SCR"/>
    <x v="108"/>
    <s v="Kunst "/>
    <s v="LF4k"/>
    <x v="107"/>
    <s v="AE1"/>
    <n v="2"/>
    <m/>
    <n v="2"/>
    <n v="2"/>
    <n v="0"/>
    <m/>
    <x v="18"/>
  </r>
  <r>
    <n v="74"/>
    <m/>
    <s v="SCR"/>
    <x v="108"/>
    <s v="Sozialpädagogik"/>
    <s v="LF3"/>
    <x v="117"/>
    <s v="C37"/>
    <n v="3"/>
    <m/>
    <n v="3"/>
    <n v="3"/>
    <n v="0"/>
    <m/>
    <x v="18"/>
  </r>
  <r>
    <n v="75"/>
    <m/>
    <s v="SCR"/>
    <x v="108"/>
    <s v="Politik"/>
    <s v="PKG"/>
    <x v="113"/>
    <s v="C37"/>
    <n v="2"/>
    <m/>
    <n v="2"/>
    <n v="2"/>
    <n v="0"/>
    <m/>
    <x v="18"/>
  </r>
  <r>
    <n v="76"/>
    <m/>
    <s v="SCR"/>
    <x v="108"/>
    <s v="Sozialpädagogik"/>
    <s v="LF1"/>
    <x v="120"/>
    <s v="C37"/>
    <n v="3"/>
    <m/>
    <n v="3"/>
    <n v="3"/>
    <n v="0"/>
    <m/>
    <x v="18"/>
  </r>
  <r>
    <n v="77"/>
    <m/>
    <s v="SCR"/>
    <x v="108"/>
    <s v="Sozialpädagogik"/>
    <s v="LF4"/>
    <x v="117"/>
    <s v="C37"/>
    <n v="2"/>
    <m/>
    <n v="2"/>
    <n v="2"/>
    <n v="0"/>
    <m/>
    <x v="18"/>
  </r>
  <r>
    <n v="78"/>
    <m/>
    <s v="SCR"/>
    <x v="108"/>
    <s v="Musik"/>
    <s v="LF4m"/>
    <x v="114"/>
    <s v="A11"/>
    <n v="1"/>
    <m/>
    <n v="1"/>
    <n v="1"/>
    <n v="0"/>
    <m/>
    <x v="18"/>
  </r>
  <r>
    <n v="80"/>
    <m/>
    <s v="SCR"/>
    <x v="108"/>
    <s v="Sport"/>
    <s v="LF4s"/>
    <x v="98"/>
    <s v="C37/SPO"/>
    <n v="2"/>
    <m/>
    <n v="2"/>
    <n v="2"/>
    <n v="0"/>
    <m/>
    <x v="18"/>
  </r>
  <r>
    <n v="82"/>
    <m/>
    <s v="SCR"/>
    <x v="108"/>
    <s v="Sozialpädagogik"/>
    <s v="LF5"/>
    <x v="99"/>
    <s v="C37"/>
    <n v="2"/>
    <m/>
    <n v="2"/>
    <n v="2"/>
    <n v="0"/>
    <m/>
    <x v="18"/>
  </r>
  <r>
    <n v="84"/>
    <m/>
    <s v="SCR"/>
    <x v="108"/>
    <s v="Sozialpädagogik"/>
    <s v="VB"/>
    <x v="117"/>
    <s v="C37"/>
    <n v="1"/>
    <n v="2"/>
    <n v="1"/>
    <n v="0.5"/>
    <n v="0"/>
    <n v="2"/>
    <x v="18"/>
  </r>
  <r>
    <n v="84"/>
    <m/>
    <s v="SCR"/>
    <x v="109"/>
    <s v="Sozialpädagogik"/>
    <s v="VB"/>
    <x v="117"/>
    <s v="C37"/>
    <n v="1"/>
    <n v="2"/>
    <n v="1"/>
    <n v="0.5"/>
    <n v="0"/>
    <n v="2"/>
    <x v="18"/>
  </r>
  <r>
    <n v="86"/>
    <m/>
    <s v="SCR"/>
    <x v="108"/>
    <s v="Sozialpädagogik"/>
    <s v="VA"/>
    <x v="43"/>
    <s v="C38"/>
    <n v="2"/>
    <n v="2"/>
    <n v="2"/>
    <n v="1"/>
    <n v="0"/>
    <n v="2"/>
    <x v="18"/>
  </r>
  <r>
    <n v="86"/>
    <m/>
    <s v="SCR"/>
    <x v="109"/>
    <s v="Sozialpädagogik"/>
    <s v="VA"/>
    <x v="43"/>
    <s v="C38"/>
    <n v="2"/>
    <n v="2"/>
    <n v="2"/>
    <n v="1"/>
    <n v="0"/>
    <n v="2"/>
    <x v="18"/>
  </r>
  <r>
    <n v="87"/>
    <m/>
    <s v="SCR"/>
    <x v="108"/>
    <s v="Sozialpädagogik"/>
    <s v="VB"/>
    <x v="111"/>
    <s v="C38"/>
    <n v="1"/>
    <n v="2"/>
    <n v="1"/>
    <n v="0.5"/>
    <n v="0"/>
    <n v="2"/>
    <x v="18"/>
  </r>
  <r>
    <n v="87"/>
    <m/>
    <s v="SCR"/>
    <x v="109"/>
    <s v="Sozialpädagogik"/>
    <s v="VB"/>
    <x v="111"/>
    <s v="C38"/>
    <n v="1"/>
    <n v="2"/>
    <n v="1"/>
    <n v="0.5"/>
    <n v="0"/>
    <n v="2"/>
    <x v="18"/>
  </r>
  <r>
    <n v="88"/>
    <m/>
    <s v="SCR"/>
    <x v="108"/>
    <s v="Sozialpädagogik"/>
    <s v="VB"/>
    <x v="117"/>
    <s v="C38"/>
    <n v="1"/>
    <n v="2"/>
    <n v="1"/>
    <n v="0.5"/>
    <n v="0"/>
    <n v="2"/>
    <x v="18"/>
  </r>
  <r>
    <n v="88"/>
    <m/>
    <s v="SCR"/>
    <x v="109"/>
    <s v="Sozialpädagogik"/>
    <s v="VB"/>
    <x v="117"/>
    <s v="C38"/>
    <n v="1"/>
    <n v="2"/>
    <n v="1"/>
    <n v="0.5"/>
    <n v="0"/>
    <n v="2"/>
    <x v="18"/>
  </r>
  <r>
    <n v="89"/>
    <m/>
    <s v="SCR"/>
    <x v="109"/>
    <s v="Religion"/>
    <s v="KRE"/>
    <x v="8"/>
    <s v="C38"/>
    <n v="2"/>
    <m/>
    <n v="2"/>
    <n v="2"/>
    <n v="0"/>
    <m/>
    <x v="18"/>
  </r>
  <r>
    <n v="90"/>
    <m/>
    <s v="SCR"/>
    <x v="109"/>
    <s v="Deutsch"/>
    <s v="DKO"/>
    <x v="88"/>
    <s v="C38"/>
    <n v="2"/>
    <m/>
    <n v="2"/>
    <n v="2"/>
    <n v="0"/>
    <m/>
    <x v="18"/>
  </r>
  <r>
    <n v="91"/>
    <m/>
    <s v="SCR"/>
    <x v="109"/>
    <s v="Sozialpädagogik"/>
    <s v="LF2"/>
    <x v="111"/>
    <s v="C38"/>
    <n v="3"/>
    <m/>
    <n v="3"/>
    <n v="3"/>
    <n v="0"/>
    <m/>
    <x v="18"/>
  </r>
  <r>
    <n v="92"/>
    <m/>
    <s v="SCR"/>
    <x v="109"/>
    <s v="Deutsch"/>
    <s v="LF2"/>
    <x v="88"/>
    <s v="C38"/>
    <n v="1"/>
    <m/>
    <n v="1"/>
    <n v="1"/>
    <n v="0"/>
    <m/>
    <x v="18"/>
  </r>
  <r>
    <n v="94"/>
    <m/>
    <s v="SCR"/>
    <x v="109"/>
    <s v="Biologie"/>
    <s v="NW"/>
    <x v="56"/>
    <s v="C38"/>
    <n v="1"/>
    <m/>
    <n v="1"/>
    <n v="1"/>
    <n v="0"/>
    <m/>
    <x v="18"/>
  </r>
  <r>
    <n v="96"/>
    <m/>
    <s v="SCR"/>
    <x v="109"/>
    <s v="Sozialpädagogik"/>
    <s v="LF3"/>
    <x v="67"/>
    <s v="CK8"/>
    <n v="3"/>
    <m/>
    <n v="3"/>
    <n v="3"/>
    <n v="0"/>
    <m/>
    <x v="18"/>
  </r>
  <r>
    <n v="97"/>
    <m/>
    <s v="SCR"/>
    <x v="109"/>
    <s v="Politik"/>
    <s v="PKG"/>
    <x v="113"/>
    <s v="C38"/>
    <n v="2"/>
    <m/>
    <n v="2"/>
    <n v="2"/>
    <n v="0"/>
    <m/>
    <x v="18"/>
  </r>
  <r>
    <n v="98"/>
    <m/>
    <s v="SCR"/>
    <x v="109"/>
    <s v="Sozialpädagogik"/>
    <s v="LF4"/>
    <x v="43"/>
    <s v="C38"/>
    <n v="2"/>
    <m/>
    <n v="2"/>
    <n v="2"/>
    <n v="0"/>
    <m/>
    <x v="18"/>
  </r>
  <r>
    <n v="99"/>
    <m/>
    <s v="SCR"/>
    <x v="109"/>
    <s v="Englisch"/>
    <s v="E"/>
    <x v="117"/>
    <s v="C38"/>
    <n v="1"/>
    <m/>
    <n v="1"/>
    <n v="1"/>
    <n v="0"/>
    <m/>
    <x v="18"/>
  </r>
  <r>
    <n v="100"/>
    <m/>
    <s v="SCR"/>
    <x v="109"/>
    <s v="Sozialpädagogik"/>
    <s v="LF6"/>
    <x v="117"/>
    <s v="C38"/>
    <n v="2"/>
    <m/>
    <n v="2"/>
    <n v="2"/>
    <n v="0"/>
    <m/>
    <x v="18"/>
  </r>
  <r>
    <n v="101"/>
    <m/>
    <s v="SCR"/>
    <x v="109"/>
    <s v="Kunst "/>
    <s v="LF4k"/>
    <x v="67"/>
    <s v="AE1"/>
    <n v="2"/>
    <m/>
    <n v="2"/>
    <n v="2"/>
    <n v="0"/>
    <m/>
    <x v="18"/>
  </r>
  <r>
    <n v="103"/>
    <m/>
    <s v="SCR"/>
    <x v="109"/>
    <s v="Sozialpädagogik"/>
    <s v="LF1"/>
    <x v="43"/>
    <s v="C38"/>
    <n v="3"/>
    <m/>
    <n v="3"/>
    <n v="3"/>
    <n v="0"/>
    <m/>
    <x v="18"/>
  </r>
  <r>
    <n v="104"/>
    <m/>
    <s v="SCR"/>
    <x v="109"/>
    <s v="Musik"/>
    <s v="LF4m"/>
    <x v="114"/>
    <s v="A11"/>
    <n v="1"/>
    <m/>
    <n v="1"/>
    <n v="1"/>
    <n v="0"/>
    <m/>
    <x v="18"/>
  </r>
  <r>
    <n v="106"/>
    <m/>
    <s v="SCR"/>
    <x v="109"/>
    <s v="Sport"/>
    <s v="LF4s"/>
    <x v="43"/>
    <s v="C38/SPO"/>
    <n v="2"/>
    <m/>
    <n v="2"/>
    <n v="2"/>
    <n v="0"/>
    <m/>
    <x v="18"/>
  </r>
  <r>
    <n v="107"/>
    <m/>
    <s v="SCR"/>
    <x v="109"/>
    <s v="Sozialpädagogik"/>
    <s v="LF5"/>
    <x v="117"/>
    <s v="C38"/>
    <n v="2"/>
    <m/>
    <n v="2"/>
    <n v="2"/>
    <n v="0"/>
    <m/>
    <x v="18"/>
  </r>
  <r>
    <n v="109"/>
    <m/>
    <s v="SCR"/>
    <x v="110"/>
    <s v="Deutsch"/>
    <s v="DKO"/>
    <x v="96"/>
    <s v="C36"/>
    <n v="2"/>
    <m/>
    <n v="2"/>
    <n v="2"/>
    <n v="0"/>
    <m/>
    <x v="18"/>
  </r>
  <r>
    <n v="110"/>
    <m/>
    <s v="SCR"/>
    <x v="110"/>
    <s v="Sozialpädagogik"/>
    <s v="LF1"/>
    <x v="120"/>
    <s v="C36"/>
    <n v="3"/>
    <m/>
    <n v="3"/>
    <n v="3"/>
    <n v="0"/>
    <m/>
    <x v="18"/>
  </r>
  <r>
    <n v="111"/>
    <m/>
    <s v="SCR"/>
    <x v="110"/>
    <s v="Sozialpädagogik"/>
    <s v="LF1"/>
    <x v="55"/>
    <s v="C36"/>
    <n v="1"/>
    <m/>
    <n v="1"/>
    <n v="1"/>
    <n v="0"/>
    <m/>
    <x v="18"/>
  </r>
  <r>
    <n v="112"/>
    <m/>
    <s v="SCR"/>
    <x v="110"/>
    <s v="Englisch"/>
    <s v="E"/>
    <x v="52"/>
    <s v="C36"/>
    <n v="1"/>
    <m/>
    <n v="1"/>
    <n v="1"/>
    <n v="0"/>
    <m/>
    <x v="18"/>
  </r>
  <r>
    <n v="113"/>
    <m/>
    <s v="SCR"/>
    <x v="110"/>
    <s v="Religion"/>
    <s v="ERE"/>
    <x v="90"/>
    <s v="C36"/>
    <n v="2"/>
    <m/>
    <n v="2"/>
    <n v="2"/>
    <n v="0"/>
    <m/>
    <x v="18"/>
  </r>
  <r>
    <n v="114"/>
    <m/>
    <s v="SCR"/>
    <x v="110"/>
    <s v="Biologie"/>
    <s v="NW"/>
    <x v="56"/>
    <s v="C36"/>
    <n v="2"/>
    <m/>
    <n v="2"/>
    <n v="2"/>
    <n v="0"/>
    <m/>
    <x v="18"/>
  </r>
  <r>
    <n v="115"/>
    <m/>
    <s v="SCR"/>
    <x v="110"/>
    <s v="Sozialpädagogik"/>
    <s v="LF2"/>
    <x v="55"/>
    <s v="C36"/>
    <n v="3"/>
    <m/>
    <n v="3"/>
    <n v="3"/>
    <n v="0"/>
    <m/>
    <x v="18"/>
  </r>
  <r>
    <n v="116"/>
    <m/>
    <s v="SCR"/>
    <x v="110"/>
    <s v="Deutsch"/>
    <s v="LF2"/>
    <x v="8"/>
    <s v="C36"/>
    <n v="1"/>
    <m/>
    <n v="1"/>
    <n v="1"/>
    <n v="0"/>
    <m/>
    <x v="18"/>
  </r>
  <r>
    <n v="118"/>
    <m/>
    <s v="SCR"/>
    <x v="110"/>
    <s v="Kunst "/>
    <s v="LF4k"/>
    <x v="67"/>
    <s v="AE1"/>
    <n v="1"/>
    <m/>
    <n v="1"/>
    <n v="1"/>
    <n v="0"/>
    <m/>
    <x v="18"/>
  </r>
  <r>
    <n v="120"/>
    <m/>
    <s v="SCR"/>
    <x v="110"/>
    <s v="Politik"/>
    <s v="PKG"/>
    <x v="113"/>
    <s v="C36"/>
    <n v="2"/>
    <m/>
    <n v="2"/>
    <n v="2"/>
    <n v="0"/>
    <m/>
    <x v="18"/>
  </r>
  <r>
    <n v="122"/>
    <m/>
    <s v="SCR"/>
    <x v="110"/>
    <s v="Musik"/>
    <s v="LF4m"/>
    <x v="106"/>
    <s v="A11"/>
    <n v="2"/>
    <m/>
    <n v="2"/>
    <n v="2"/>
    <n v="0"/>
    <m/>
    <x v="18"/>
  </r>
  <r>
    <n v="123"/>
    <m/>
    <s v="SCR"/>
    <x v="110"/>
    <s v="Sozialpädagogik"/>
    <s v="LF5"/>
    <x v="55"/>
    <s v="C36"/>
    <n v="1"/>
    <m/>
    <n v="1"/>
    <n v="1"/>
    <n v="0"/>
    <m/>
    <x v="18"/>
  </r>
  <r>
    <n v="125"/>
    <m/>
    <s v="SCR"/>
    <x v="110"/>
    <s v="Sozialpädagogik"/>
    <s v="LF6"/>
    <x v="55"/>
    <s v="C36"/>
    <n v="1"/>
    <m/>
    <n v="1"/>
    <n v="1"/>
    <n v="0"/>
    <m/>
    <x v="18"/>
  </r>
  <r>
    <n v="127"/>
    <m/>
    <s v="SCR"/>
    <x v="110"/>
    <s v="Sport"/>
    <s v="LF4s"/>
    <x v="98"/>
    <s v="C36/SPO"/>
    <n v="2"/>
    <m/>
    <n v="2"/>
    <n v="2"/>
    <n v="0"/>
    <m/>
    <x v="18"/>
  </r>
  <r>
    <n v="128"/>
    <m/>
    <s v="SCR"/>
    <x v="110"/>
    <s v="Sozialpädagogik"/>
    <s v="LF3"/>
    <x v="96"/>
    <s v="C36"/>
    <n v="3"/>
    <m/>
    <n v="3"/>
    <n v="3"/>
    <n v="0"/>
    <m/>
    <x v="18"/>
  </r>
  <r>
    <n v="129"/>
    <m/>
    <s v="SCR"/>
    <x v="110"/>
    <s v="Sozialpädagogik"/>
    <s v="VB"/>
    <x v="52"/>
    <s v="C36"/>
    <n v="1"/>
    <n v="2"/>
    <n v="1"/>
    <n v="0.5"/>
    <n v="0"/>
    <n v="2"/>
    <x v="18"/>
  </r>
  <r>
    <n v="129"/>
    <m/>
    <s v="SCR"/>
    <x v="111"/>
    <s v="Sozialpädagogik"/>
    <s v="VB"/>
    <x v="52"/>
    <s v="C36"/>
    <n v="1"/>
    <n v="2"/>
    <n v="1"/>
    <n v="0.5"/>
    <n v="0"/>
    <n v="2"/>
    <x v="18"/>
  </r>
  <r>
    <n v="130"/>
    <m/>
    <s v="SCR"/>
    <x v="110"/>
    <s v="Sozialpädagogik"/>
    <s v="VB"/>
    <x v="117"/>
    <s v="C36"/>
    <n v="1"/>
    <n v="2"/>
    <n v="1"/>
    <n v="0.5"/>
    <n v="0"/>
    <n v="2"/>
    <x v="18"/>
  </r>
  <r>
    <n v="130"/>
    <m/>
    <s v="SCR"/>
    <x v="111"/>
    <s v="Sozialpädagogik"/>
    <s v="VB"/>
    <x v="117"/>
    <s v="C36"/>
    <n v="1"/>
    <n v="2"/>
    <n v="1"/>
    <n v="0.5"/>
    <n v="0"/>
    <n v="2"/>
    <x v="18"/>
  </r>
  <r>
    <n v="131"/>
    <m/>
    <s v="SCR"/>
    <x v="110"/>
    <s v="Sozialpädagogik"/>
    <s v="VA"/>
    <x v="120"/>
    <s v="C36"/>
    <n v="2"/>
    <n v="2"/>
    <n v="2"/>
    <n v="1"/>
    <n v="0"/>
    <n v="2"/>
    <x v="18"/>
  </r>
  <r>
    <n v="131"/>
    <m/>
    <s v="SCR"/>
    <x v="111"/>
    <s v="Sozialpädagogik"/>
    <s v="VA"/>
    <x v="120"/>
    <s v="C36"/>
    <n v="2"/>
    <n v="2"/>
    <n v="2"/>
    <n v="1"/>
    <n v="0"/>
    <n v="2"/>
    <x v="18"/>
  </r>
  <r>
    <n v="132"/>
    <m/>
    <s v="SCR"/>
    <x v="110"/>
    <s v="Sozialpädagogik"/>
    <s v="VB"/>
    <x v="43"/>
    <s v="C37/SPO"/>
    <n v="1"/>
    <n v="2"/>
    <n v="1"/>
    <n v="0.5"/>
    <n v="0"/>
    <n v="2"/>
    <x v="18"/>
  </r>
  <r>
    <n v="132"/>
    <m/>
    <s v="SCR"/>
    <x v="111"/>
    <s v="Sozialpädagogik"/>
    <s v="VB"/>
    <x v="43"/>
    <s v="C37/SPO"/>
    <n v="1"/>
    <n v="2"/>
    <n v="1"/>
    <n v="0.5"/>
    <n v="0"/>
    <n v="2"/>
    <x v="18"/>
  </r>
  <r>
    <n v="133"/>
    <m/>
    <s v="SCR"/>
    <x v="110"/>
    <s v="Sozialpädagogik"/>
    <s v="VA"/>
    <x v="99"/>
    <s v="C37"/>
    <n v="2"/>
    <n v="2"/>
    <n v="2"/>
    <n v="1"/>
    <n v="0"/>
    <n v="2"/>
    <x v="18"/>
  </r>
  <r>
    <n v="133"/>
    <m/>
    <s v="SCR"/>
    <x v="111"/>
    <s v="Sozialpädagogik"/>
    <s v="VA"/>
    <x v="99"/>
    <s v="C37"/>
    <n v="2"/>
    <n v="2"/>
    <n v="2"/>
    <n v="1"/>
    <n v="0"/>
    <n v="2"/>
    <x v="18"/>
  </r>
  <r>
    <n v="134"/>
    <m/>
    <s v="SCR"/>
    <x v="110"/>
    <s v="Sozialpädagogik"/>
    <s v="VB"/>
    <x v="117"/>
    <s v="C37"/>
    <n v="1"/>
    <n v="2"/>
    <n v="1"/>
    <n v="0.5"/>
    <n v="0"/>
    <n v="2"/>
    <x v="18"/>
  </r>
  <r>
    <n v="134"/>
    <m/>
    <s v="SCR"/>
    <x v="111"/>
    <s v="Sozialpädagogik"/>
    <s v="VB"/>
    <x v="117"/>
    <s v="C37"/>
    <n v="1"/>
    <n v="2"/>
    <n v="1"/>
    <n v="0.5"/>
    <n v="0"/>
    <n v="2"/>
    <x v="18"/>
  </r>
  <r>
    <n v="135"/>
    <m/>
    <s v="SCR"/>
    <x v="111"/>
    <s v="Sozialpädagogik"/>
    <s v="LF3"/>
    <x v="99"/>
    <s v="C37"/>
    <n v="3"/>
    <m/>
    <n v="3"/>
    <n v="3"/>
    <n v="0"/>
    <m/>
    <x v="18"/>
  </r>
  <r>
    <n v="136"/>
    <m/>
    <s v="SCR"/>
    <x v="111"/>
    <s v="Deutsch"/>
    <s v="DKO"/>
    <x v="116"/>
    <s v="C37"/>
    <n v="2"/>
    <m/>
    <n v="2"/>
    <n v="2"/>
    <n v="0"/>
    <m/>
    <x v="18"/>
  </r>
  <r>
    <n v="137"/>
    <m/>
    <s v="SCR"/>
    <x v="111"/>
    <s v="Englisch"/>
    <s v="E"/>
    <x v="116"/>
    <s v="C37"/>
    <n v="1"/>
    <m/>
    <n v="1"/>
    <n v="1"/>
    <n v="0"/>
    <m/>
    <x v="18"/>
  </r>
  <r>
    <n v="139"/>
    <m/>
    <s v="SCR"/>
    <x v="111"/>
    <s v="Sozialpädagogik"/>
    <s v="LF2"/>
    <x v="117"/>
    <s v="C37"/>
    <n v="3"/>
    <m/>
    <n v="3"/>
    <n v="3"/>
    <n v="0"/>
    <m/>
    <x v="18"/>
  </r>
  <r>
    <n v="140"/>
    <m/>
    <s v="SCR"/>
    <x v="111"/>
    <s v="Deutsch"/>
    <s v="LF2"/>
    <x v="8"/>
    <s v="C37"/>
    <n v="1"/>
    <m/>
    <n v="1"/>
    <n v="1"/>
    <n v="0"/>
    <m/>
    <x v="18"/>
  </r>
  <r>
    <n v="142"/>
    <m/>
    <s v="SCR"/>
    <x v="111"/>
    <s v="Religion"/>
    <s v="ERE"/>
    <x v="90"/>
    <s v="C37"/>
    <n v="2"/>
    <m/>
    <n v="2"/>
    <n v="2"/>
    <n v="0"/>
    <m/>
    <x v="18"/>
  </r>
  <r>
    <n v="143"/>
    <m/>
    <s v="SCR"/>
    <x v="111"/>
    <s v="Biologie"/>
    <s v="NW"/>
    <x v="56"/>
    <s v="C37"/>
    <n v="2"/>
    <m/>
    <n v="2"/>
    <n v="2"/>
    <n v="0"/>
    <m/>
    <x v="18"/>
  </r>
  <r>
    <n v="144"/>
    <m/>
    <s v="SCR"/>
    <x v="111"/>
    <s v="Sozialpädagogik"/>
    <s v="LF6"/>
    <x v="43"/>
    <s v="C37"/>
    <n v="1"/>
    <m/>
    <n v="1"/>
    <n v="1"/>
    <n v="0"/>
    <m/>
    <x v="18"/>
  </r>
  <r>
    <n v="146"/>
    <m/>
    <s v="SCR"/>
    <x v="111"/>
    <s v="Kunst "/>
    <s v="LF4k"/>
    <x v="107"/>
    <s v="AE1"/>
    <n v="1"/>
    <m/>
    <n v="1"/>
    <n v="1"/>
    <n v="0"/>
    <m/>
    <x v="18"/>
  </r>
  <r>
    <n v="148"/>
    <m/>
    <s v="SCR"/>
    <x v="111"/>
    <s v="Politik"/>
    <s v="PKG"/>
    <x v="113"/>
    <s v="C37"/>
    <n v="2"/>
    <m/>
    <n v="2"/>
    <n v="2"/>
    <n v="0"/>
    <m/>
    <x v="18"/>
  </r>
  <r>
    <n v="149"/>
    <m/>
    <s v="SCR"/>
    <x v="111"/>
    <s v="Sozialpädagogik"/>
    <s v="LF4"/>
    <x v="98"/>
    <s v="C37"/>
    <n v="2"/>
    <m/>
    <n v="2"/>
    <n v="2"/>
    <n v="0"/>
    <m/>
    <x v="18"/>
  </r>
  <r>
    <n v="150"/>
    <m/>
    <s v="SCR"/>
    <x v="111"/>
    <s v="Sozialpädagogik"/>
    <s v="LF1"/>
    <x v="43"/>
    <s v="C37"/>
    <n v="3"/>
    <m/>
    <n v="3"/>
    <n v="3"/>
    <n v="0"/>
    <m/>
    <x v="18"/>
  </r>
  <r>
    <n v="151"/>
    <m/>
    <s v="SCR"/>
    <x v="111"/>
    <s v="Sozialpädagogik"/>
    <s v="LF1"/>
    <x v="43"/>
    <s v="C37"/>
    <n v="1"/>
    <m/>
    <n v="1"/>
    <n v="1"/>
    <n v="0"/>
    <m/>
    <x v="18"/>
  </r>
  <r>
    <n v="152"/>
    <m/>
    <s v="SCR"/>
    <x v="111"/>
    <s v="Musik"/>
    <s v="LF4m"/>
    <x v="119"/>
    <s v="A11"/>
    <n v="2"/>
    <m/>
    <n v="2"/>
    <n v="2"/>
    <n v="0"/>
    <m/>
    <x v="18"/>
  </r>
  <r>
    <n v="153"/>
    <m/>
    <s v="SCR"/>
    <x v="111"/>
    <s v="Sport"/>
    <s v="LF4s"/>
    <x v="43"/>
    <s v="C37/SPO"/>
    <n v="2"/>
    <m/>
    <n v="2"/>
    <n v="2"/>
    <n v="0"/>
    <m/>
    <x v="18"/>
  </r>
  <r>
    <n v="154"/>
    <m/>
    <s v="SCR"/>
    <x v="111"/>
    <s v="Sozialpädagogik"/>
    <s v="LF5"/>
    <x v="43"/>
    <s v="C37"/>
    <n v="1"/>
    <m/>
    <n v="1"/>
    <n v="1"/>
    <n v="0"/>
    <m/>
    <x v="18"/>
  </r>
  <r>
    <n v="156"/>
    <m/>
    <s v="SCR"/>
    <x v="112"/>
    <s v="Sozialpädagogik"/>
    <s v="LF1"/>
    <x v="120"/>
    <s v="C29"/>
    <n v="3"/>
    <m/>
    <n v="3"/>
    <n v="3"/>
    <n v="0"/>
    <m/>
    <x v="13"/>
  </r>
  <r>
    <n v="157"/>
    <m/>
    <s v="SCR"/>
    <x v="112"/>
    <s v="Sozialpädagogik"/>
    <s v="LF2"/>
    <x v="111"/>
    <s v="C29"/>
    <n v="3"/>
    <m/>
    <n v="3"/>
    <n v="3"/>
    <n v="0"/>
    <m/>
    <x v="13"/>
  </r>
  <r>
    <n v="158"/>
    <m/>
    <s v="SCR"/>
    <x v="112"/>
    <s v="Sozialpädagogik"/>
    <s v="LF3"/>
    <x v="96"/>
    <s v="C29"/>
    <n v="2"/>
    <m/>
    <n v="2"/>
    <n v="2"/>
    <n v="0"/>
    <m/>
    <x v="13"/>
  </r>
  <r>
    <n v="159"/>
    <m/>
    <s v="SCR"/>
    <x v="112"/>
    <s v="Sozialpädagogik"/>
    <s v="LF4"/>
    <x v="120"/>
    <s v="C29"/>
    <n v="2"/>
    <m/>
    <n v="2"/>
    <n v="2"/>
    <n v="0"/>
    <m/>
    <x v="13"/>
  </r>
  <r>
    <n v="160"/>
    <m/>
    <s v="SCR"/>
    <x v="112"/>
    <s v="Sport"/>
    <s v="LF4s"/>
    <x v="111"/>
    <s v="C29/SPO"/>
    <n v="2"/>
    <m/>
    <n v="2"/>
    <n v="2"/>
    <n v="0"/>
    <m/>
    <x v="13"/>
  </r>
  <r>
    <n v="161"/>
    <m/>
    <s v="SCR"/>
    <x v="112"/>
    <s v="Sozialpädagogik"/>
    <s v="LF5"/>
    <x v="117"/>
    <s v="C29"/>
    <n v="2"/>
    <m/>
    <n v="2"/>
    <n v="2"/>
    <n v="0"/>
    <m/>
    <x v="13"/>
  </r>
  <r>
    <n v="163"/>
    <m/>
    <s v="SCR"/>
    <x v="112"/>
    <s v="Deutsch"/>
    <s v="DKO"/>
    <x v="18"/>
    <s v="C29"/>
    <n v="2"/>
    <m/>
    <n v="2"/>
    <n v="2"/>
    <n v="0"/>
    <m/>
    <x v="13"/>
  </r>
  <r>
    <n v="164"/>
    <m/>
    <s v="SCR"/>
    <x v="112"/>
    <s v="Englisch"/>
    <s v="E"/>
    <x v="18"/>
    <s v="C29"/>
    <n v="2"/>
    <m/>
    <n v="2"/>
    <n v="2"/>
    <n v="0"/>
    <m/>
    <x v="13"/>
  </r>
  <r>
    <n v="165"/>
    <m/>
    <s v="SCR"/>
    <x v="112"/>
    <s v="Politik"/>
    <s v="PKG"/>
    <x v="5"/>
    <s v="C29"/>
    <n v="2"/>
    <m/>
    <n v="2"/>
    <n v="2"/>
    <n v="0"/>
    <m/>
    <x v="13"/>
  </r>
  <r>
    <n v="166"/>
    <m/>
    <s v="SCR"/>
    <x v="112"/>
    <s v="Religion"/>
    <s v="ERE"/>
    <x v="90"/>
    <s v="C29"/>
    <n v="2"/>
    <m/>
    <n v="2"/>
    <n v="2"/>
    <n v="0"/>
    <m/>
    <x v="13"/>
  </r>
  <r>
    <n v="167"/>
    <m/>
    <s v="SCR"/>
    <x v="112"/>
    <s v="Sozialpädagogik"/>
    <s v="PB"/>
    <x v="120"/>
    <s v="C29"/>
    <n v="3"/>
    <m/>
    <n v="0"/>
    <n v="0"/>
    <n v="3"/>
    <m/>
    <x v="13"/>
  </r>
  <r>
    <n v="167"/>
    <m/>
    <s v="SCR"/>
    <x v="113"/>
    <s v="Sozialpädagogik"/>
    <s v="PB"/>
    <x v="120"/>
    <s v="C29"/>
    <n v="3"/>
    <m/>
    <n v="0"/>
    <n v="0"/>
    <n v="3"/>
    <m/>
    <x v="13"/>
  </r>
  <r>
    <n v="168"/>
    <m/>
    <s v="SCR"/>
    <x v="112"/>
    <s v="Sozialpädagogik"/>
    <s v="PB"/>
    <x v="96"/>
    <s v="C29"/>
    <n v="3"/>
    <m/>
    <n v="0"/>
    <n v="0"/>
    <n v="3"/>
    <m/>
    <x v="13"/>
  </r>
  <r>
    <n v="168"/>
    <m/>
    <s v="SCR"/>
    <x v="113"/>
    <s v="Sozialpädagogik"/>
    <s v="PB"/>
    <x v="96"/>
    <s v="C29"/>
    <n v="3"/>
    <m/>
    <n v="0"/>
    <n v="0"/>
    <n v="3"/>
    <m/>
    <x v="13"/>
  </r>
  <r>
    <n v="169"/>
    <m/>
    <s v="SCR"/>
    <x v="112"/>
    <s v="Sozialpädagogik"/>
    <s v="PB"/>
    <x v="111"/>
    <s v="C29"/>
    <n v="1"/>
    <m/>
    <n v="0"/>
    <n v="0"/>
    <n v="1"/>
    <m/>
    <x v="13"/>
  </r>
  <r>
    <n v="169"/>
    <m/>
    <s v="SCR"/>
    <x v="113"/>
    <s v="Sozialpädagogik"/>
    <s v="PB"/>
    <x v="111"/>
    <s v="C29"/>
    <n v="1"/>
    <m/>
    <n v="0"/>
    <n v="0"/>
    <n v="1"/>
    <m/>
    <x v="13"/>
  </r>
  <r>
    <n v="170"/>
    <m/>
    <s v="SCR"/>
    <x v="112"/>
    <s v="Sozialpädagogik"/>
    <s v="PB"/>
    <x v="18"/>
    <s v="C29"/>
    <n v="1"/>
    <m/>
    <n v="0"/>
    <n v="0"/>
    <n v="1"/>
    <m/>
    <x v="13"/>
  </r>
  <r>
    <n v="170"/>
    <m/>
    <s v="SCR"/>
    <x v="113"/>
    <s v="Sozialpädagogik"/>
    <s v="PB"/>
    <x v="18"/>
    <s v="C29"/>
    <n v="1"/>
    <m/>
    <n v="0"/>
    <n v="0"/>
    <n v="1"/>
    <m/>
    <x v="13"/>
  </r>
  <r>
    <n v="171"/>
    <m/>
    <s v="SCR"/>
    <x v="112"/>
    <s v="Sozialpädagogik"/>
    <s v="PB"/>
    <x v="121"/>
    <s v="C22"/>
    <n v="1"/>
    <m/>
    <n v="0"/>
    <n v="0"/>
    <n v="1"/>
    <m/>
    <x v="13"/>
  </r>
  <r>
    <n v="171"/>
    <m/>
    <s v="SCR"/>
    <x v="113"/>
    <s v="Sozialpädagogik"/>
    <s v="PB"/>
    <x v="121"/>
    <s v="C22"/>
    <n v="1"/>
    <m/>
    <n v="0"/>
    <n v="0"/>
    <n v="1"/>
    <m/>
    <x v="13"/>
  </r>
  <r>
    <n v="172"/>
    <m/>
    <s v="SCR"/>
    <x v="112"/>
    <s v="Sozialpädagogik"/>
    <s v="PB"/>
    <x v="99"/>
    <s v="C22"/>
    <n v="3"/>
    <m/>
    <n v="0"/>
    <n v="0"/>
    <n v="3"/>
    <m/>
    <x v="13"/>
  </r>
  <r>
    <n v="172"/>
    <m/>
    <s v="SCR"/>
    <x v="113"/>
    <s v="Sozialpädagogik"/>
    <s v="PB"/>
    <x v="99"/>
    <s v="C22"/>
    <n v="3"/>
    <m/>
    <n v="0"/>
    <n v="0"/>
    <n v="3"/>
    <m/>
    <x v="13"/>
  </r>
  <r>
    <n v="173"/>
    <m/>
    <s v="SCR"/>
    <x v="112"/>
    <s v="Sozialpädagogik"/>
    <s v="PB"/>
    <x v="90"/>
    <s v="C22"/>
    <n v="2"/>
    <m/>
    <n v="0"/>
    <n v="0"/>
    <n v="2"/>
    <m/>
    <x v="13"/>
  </r>
  <r>
    <n v="173"/>
    <m/>
    <s v="SCR"/>
    <x v="113"/>
    <s v="Sozialpädagogik"/>
    <s v="PB"/>
    <x v="90"/>
    <s v="C22"/>
    <n v="2"/>
    <m/>
    <n v="0"/>
    <n v="0"/>
    <n v="2"/>
    <m/>
    <x v="13"/>
  </r>
  <r>
    <n v="174"/>
    <m/>
    <s v="SCR"/>
    <x v="112"/>
    <s v="Sozialpädagogik"/>
    <s v="PB"/>
    <x v="55"/>
    <s v="C22"/>
    <n v="1"/>
    <m/>
    <n v="0"/>
    <n v="0"/>
    <n v="1"/>
    <m/>
    <x v="13"/>
  </r>
  <r>
    <n v="174"/>
    <m/>
    <s v="SCR"/>
    <x v="113"/>
    <s v="Sozialpädagogik"/>
    <s v="PB"/>
    <x v="55"/>
    <s v="C22"/>
    <n v="1"/>
    <m/>
    <n v="0"/>
    <n v="0"/>
    <n v="1"/>
    <m/>
    <x v="13"/>
  </r>
  <r>
    <n v="175"/>
    <m/>
    <s v="SCR"/>
    <x v="112"/>
    <s v="Sozialpädagogik"/>
    <s v="PB"/>
    <x v="88"/>
    <s v="C22"/>
    <n v="1"/>
    <m/>
    <n v="0"/>
    <n v="0"/>
    <n v="1"/>
    <m/>
    <x v="13"/>
  </r>
  <r>
    <n v="175"/>
    <m/>
    <s v="SCR"/>
    <x v="113"/>
    <s v="Sozialpädagogik"/>
    <s v="PB"/>
    <x v="88"/>
    <s v="C22"/>
    <n v="1"/>
    <m/>
    <n v="0"/>
    <n v="0"/>
    <n v="1"/>
    <m/>
    <x v="13"/>
  </r>
  <r>
    <n v="176"/>
    <m/>
    <s v="SCR"/>
    <x v="113"/>
    <s v="Sozialpädagogik"/>
    <s v="LF1"/>
    <x v="121"/>
    <s v="C22"/>
    <n v="3"/>
    <m/>
    <n v="3"/>
    <n v="3"/>
    <n v="0"/>
    <m/>
    <x v="13"/>
  </r>
  <r>
    <n v="177"/>
    <m/>
    <s v="SCR"/>
    <x v="113"/>
    <s v="Sozialpädagogik"/>
    <s v="LF2"/>
    <x v="67"/>
    <s v="C22"/>
    <n v="3"/>
    <m/>
    <n v="3"/>
    <n v="3"/>
    <n v="0"/>
    <m/>
    <x v="13"/>
  </r>
  <r>
    <n v="178"/>
    <m/>
    <s v="SCR"/>
    <x v="113"/>
    <s v="Sozialpädagogik"/>
    <s v="LF3"/>
    <x v="99"/>
    <s v="C22"/>
    <n v="0"/>
    <m/>
    <n v="0"/>
    <n v="0"/>
    <n v="0"/>
    <m/>
    <x v="13"/>
  </r>
  <r>
    <n v="179"/>
    <m/>
    <s v="SCR"/>
    <x v="113"/>
    <s v="Sozialpädagogik"/>
    <s v="LF4"/>
    <x v="120"/>
    <s v="C22"/>
    <n v="2"/>
    <m/>
    <n v="2"/>
    <n v="2"/>
    <n v="0"/>
    <m/>
    <x v="13"/>
  </r>
  <r>
    <n v="180"/>
    <m/>
    <s v="SCR"/>
    <x v="113"/>
    <s v="Sport"/>
    <s v="LF4s"/>
    <x v="104"/>
    <s v="C22/SPO"/>
    <n v="2"/>
    <m/>
    <n v="2"/>
    <n v="2"/>
    <n v="0"/>
    <m/>
    <x v="13"/>
  </r>
  <r>
    <n v="181"/>
    <m/>
    <s v="SCR"/>
    <x v="113"/>
    <s v="Sozialpädagogik"/>
    <s v="LF5"/>
    <x v="55"/>
    <s v="C22"/>
    <n v="2"/>
    <m/>
    <n v="2"/>
    <n v="2"/>
    <n v="0"/>
    <m/>
    <x v="13"/>
  </r>
  <r>
    <n v="182"/>
    <m/>
    <s v="SCR"/>
    <x v="113"/>
    <s v="Sozialpädagogik"/>
    <s v="VA"/>
    <x v="55"/>
    <s v="C22"/>
    <n v="2"/>
    <m/>
    <n v="2"/>
    <n v="2"/>
    <n v="0"/>
    <m/>
    <x v="13"/>
  </r>
  <r>
    <n v="183"/>
    <m/>
    <s v="SCR"/>
    <x v="113"/>
    <s v="Deutsch"/>
    <s v="DKO"/>
    <x v="88"/>
    <s v="C22"/>
    <n v="2"/>
    <m/>
    <n v="2"/>
    <n v="2"/>
    <n v="0"/>
    <m/>
    <x v="13"/>
  </r>
  <r>
    <n v="184"/>
    <m/>
    <s v="SCR"/>
    <x v="113"/>
    <s v="Englisch"/>
    <s v="E"/>
    <x v="52"/>
    <s v="C22"/>
    <n v="2"/>
    <m/>
    <n v="2"/>
    <n v="2"/>
    <n v="0"/>
    <m/>
    <x v="13"/>
  </r>
  <r>
    <n v="185"/>
    <m/>
    <s v="SCR"/>
    <x v="113"/>
    <s v="Politik"/>
    <s v="PKG"/>
    <x v="88"/>
    <s v="C22"/>
    <n v="2"/>
    <m/>
    <n v="2"/>
    <n v="2"/>
    <n v="0"/>
    <m/>
    <x v="13"/>
  </r>
  <r>
    <n v="186"/>
    <m/>
    <s v="SCR"/>
    <x v="113"/>
    <s v="Religion"/>
    <s v="ERE"/>
    <x v="90"/>
    <s v="C22"/>
    <n v="2"/>
    <m/>
    <n v="2"/>
    <n v="2"/>
    <n v="0"/>
    <m/>
    <x v="13"/>
  </r>
  <r>
    <n v="187"/>
    <m/>
    <s v="SCR"/>
    <x v="114"/>
    <s v="Sozialpädagogik"/>
    <s v="LF1"/>
    <x v="116"/>
    <s v="C29"/>
    <n v="3"/>
    <m/>
    <n v="3"/>
    <n v="3"/>
    <n v="0"/>
    <m/>
    <x v="13"/>
  </r>
  <r>
    <n v="188"/>
    <m/>
    <s v="SCR"/>
    <x v="114"/>
    <s v="Sozialpädagogik"/>
    <s v="LF2"/>
    <x v="96"/>
    <s v="C29"/>
    <n v="2"/>
    <m/>
    <n v="2"/>
    <n v="2"/>
    <n v="0"/>
    <m/>
    <x v="13"/>
  </r>
  <r>
    <n v="189"/>
    <m/>
    <s v="SCR"/>
    <x v="114"/>
    <s v="Sozialpädagogik"/>
    <s v="LF3"/>
    <x v="96"/>
    <s v="C29"/>
    <n v="2"/>
    <m/>
    <n v="2"/>
    <n v="2"/>
    <n v="0"/>
    <m/>
    <x v="13"/>
  </r>
  <r>
    <n v="190"/>
    <m/>
    <s v="SCR"/>
    <x v="114"/>
    <s v="Sozialpädagogik"/>
    <s v="LF4k"/>
    <x v="67"/>
    <s v="AE1"/>
    <n v="2"/>
    <m/>
    <n v="2"/>
    <n v="2"/>
    <n v="0"/>
    <m/>
    <x v="13"/>
  </r>
  <r>
    <n v="191"/>
    <m/>
    <s v="SCR"/>
    <x v="114"/>
    <s v="Musik"/>
    <s v="LF4m"/>
    <x v="114"/>
    <s v="A11"/>
    <n v="2"/>
    <m/>
    <n v="2"/>
    <n v="2"/>
    <n v="0"/>
    <m/>
    <x v="13"/>
  </r>
  <r>
    <n v="192"/>
    <m/>
    <s v="SCR"/>
    <x v="114"/>
    <s v="Sozialpädagogik"/>
    <s v="VB"/>
    <x v="115"/>
    <s v="C29"/>
    <n v="2"/>
    <m/>
    <n v="2"/>
    <n v="2"/>
    <n v="0"/>
    <m/>
    <x v="13"/>
  </r>
  <r>
    <n v="193"/>
    <m/>
    <s v="SCR"/>
    <x v="114"/>
    <s v="Deutsch"/>
    <s v="DKO"/>
    <x v="96"/>
    <s v="C29"/>
    <n v="1"/>
    <m/>
    <n v="1"/>
    <n v="1"/>
    <n v="0"/>
    <m/>
    <x v="13"/>
  </r>
  <r>
    <n v="194"/>
    <m/>
    <s v="SCR"/>
    <x v="114"/>
    <s v="Biologie"/>
    <s v="NW"/>
    <x v="111"/>
    <s v="C29"/>
    <n v="2"/>
    <m/>
    <n v="2"/>
    <n v="2"/>
    <n v="0"/>
    <m/>
    <x v="13"/>
  </r>
  <r>
    <n v="195"/>
    <m/>
    <s v="SCR"/>
    <x v="114"/>
    <s v="Sozialpädagogik"/>
    <s v="PB"/>
    <x v="116"/>
    <s v="C29"/>
    <n v="1.5"/>
    <m/>
    <n v="0"/>
    <n v="0"/>
    <n v="1.5"/>
    <m/>
    <x v="13"/>
  </r>
  <r>
    <n v="195"/>
    <m/>
    <s v="SCR"/>
    <x v="115"/>
    <s v="Sozialpädagogik"/>
    <s v="PB"/>
    <x v="116"/>
    <s v="C29"/>
    <n v="1.5"/>
    <m/>
    <n v="0"/>
    <n v="0"/>
    <n v="1.5"/>
    <m/>
    <x v="13"/>
  </r>
  <r>
    <n v="196"/>
    <m/>
    <s v="SCR"/>
    <x v="114"/>
    <s v="Sozialpädagogik"/>
    <s v="PB"/>
    <x v="96"/>
    <s v="C29"/>
    <n v="2"/>
    <m/>
    <n v="0"/>
    <n v="0"/>
    <n v="2"/>
    <m/>
    <x v="13"/>
  </r>
  <r>
    <n v="196"/>
    <m/>
    <s v="SCR"/>
    <x v="115"/>
    <s v="Sozialpädagogik"/>
    <s v="PB"/>
    <x v="96"/>
    <s v="C29"/>
    <n v="2"/>
    <m/>
    <n v="0"/>
    <n v="0"/>
    <n v="2"/>
    <m/>
    <x v="13"/>
  </r>
  <r>
    <n v="197"/>
    <m/>
    <s v="SCR"/>
    <x v="114"/>
    <s v="Sozialpädagogik"/>
    <s v="PB"/>
    <x v="120"/>
    <s v="C29"/>
    <n v="1"/>
    <m/>
    <n v="0"/>
    <n v="0"/>
    <n v="1"/>
    <m/>
    <x v="13"/>
  </r>
  <r>
    <n v="197"/>
    <m/>
    <s v="SCR"/>
    <x v="115"/>
    <s v="Sozialpädagogik"/>
    <s v="PB"/>
    <x v="120"/>
    <s v="C29"/>
    <n v="1"/>
    <m/>
    <n v="0"/>
    <n v="0"/>
    <n v="1"/>
    <m/>
    <x v="13"/>
  </r>
  <r>
    <n v="198"/>
    <m/>
    <s v="SCR"/>
    <x v="114"/>
    <s v="Sozialpädagogik"/>
    <s v="PB"/>
    <x v="115"/>
    <s v="C29"/>
    <n v="1"/>
    <m/>
    <n v="0"/>
    <n v="0"/>
    <n v="1"/>
    <m/>
    <x v="13"/>
  </r>
  <r>
    <n v="198"/>
    <m/>
    <s v="SCR"/>
    <x v="115"/>
    <s v="Sozialpädagogik"/>
    <s v="PB"/>
    <x v="115"/>
    <s v="C29"/>
    <n v="1"/>
    <m/>
    <n v="0"/>
    <n v="0"/>
    <n v="1"/>
    <m/>
    <x v="13"/>
  </r>
  <r>
    <n v="199"/>
    <m/>
    <s v="SCR"/>
    <x v="114"/>
    <s v="Sozialpädagogik"/>
    <s v="PB"/>
    <x v="121"/>
    <s v="C22"/>
    <n v="2"/>
    <m/>
    <n v="0"/>
    <n v="0"/>
    <n v="2"/>
    <m/>
    <x v="13"/>
  </r>
  <r>
    <n v="199"/>
    <m/>
    <s v="SCR"/>
    <x v="115"/>
    <s v="Sozialpädagogik"/>
    <s v="PB"/>
    <x v="121"/>
    <s v="C22"/>
    <n v="2"/>
    <m/>
    <n v="0"/>
    <n v="0"/>
    <n v="2"/>
    <m/>
    <x v="13"/>
  </r>
  <r>
    <n v="200"/>
    <m/>
    <s v="SCR"/>
    <x v="114"/>
    <s v="Sozialpädagogik"/>
    <s v="PB"/>
    <x v="99"/>
    <s v="C22"/>
    <n v="2"/>
    <m/>
    <n v="0"/>
    <n v="0"/>
    <n v="2"/>
    <m/>
    <x v="13"/>
  </r>
  <r>
    <n v="200"/>
    <m/>
    <s v="SCR"/>
    <x v="115"/>
    <s v="Sozialpädagogik"/>
    <s v="PB"/>
    <x v="99"/>
    <s v="C22"/>
    <n v="2"/>
    <m/>
    <n v="0"/>
    <n v="0"/>
    <n v="2"/>
    <m/>
    <x v="13"/>
  </r>
  <r>
    <n v="201"/>
    <m/>
    <s v="SCR"/>
    <x v="114"/>
    <s v="Sozialpädagogik"/>
    <s v="PB"/>
    <x v="114"/>
    <s v="C22"/>
    <n v="1"/>
    <m/>
    <n v="0"/>
    <n v="0"/>
    <n v="1"/>
    <m/>
    <x v="13"/>
  </r>
  <r>
    <n v="201"/>
    <m/>
    <s v="SCR"/>
    <x v="115"/>
    <s v="Sozialpädagogik"/>
    <s v="PB"/>
    <x v="114"/>
    <s v="C22"/>
    <n v="1"/>
    <m/>
    <n v="0"/>
    <n v="0"/>
    <n v="1"/>
    <m/>
    <x v="13"/>
  </r>
  <r>
    <n v="202"/>
    <m/>
    <s v="SCR"/>
    <x v="114"/>
    <s v="Sozialpädagogik"/>
    <s v="PB"/>
    <x v="111"/>
    <s v="C22"/>
    <n v="1"/>
    <m/>
    <n v="0"/>
    <n v="0"/>
    <n v="1"/>
    <m/>
    <x v="13"/>
  </r>
  <r>
    <n v="202"/>
    <m/>
    <s v="SCR"/>
    <x v="115"/>
    <s v="Sozialpädagogik"/>
    <s v="PB"/>
    <x v="111"/>
    <s v="C22"/>
    <n v="1"/>
    <m/>
    <n v="0"/>
    <n v="0"/>
    <n v="1"/>
    <m/>
    <x v="13"/>
  </r>
  <r>
    <n v="203"/>
    <m/>
    <s v="SCR"/>
    <x v="115"/>
    <s v="Sozialpädagogik"/>
    <s v="LF1"/>
    <x v="121"/>
    <s v="C22"/>
    <n v="3"/>
    <m/>
    <n v="3"/>
    <n v="3"/>
    <n v="0"/>
    <m/>
    <x v="13"/>
  </r>
  <r>
    <n v="204"/>
    <m/>
    <s v="SCR"/>
    <x v="115"/>
    <s v="Sozialpädagogik"/>
    <s v="LF2"/>
    <x v="67"/>
    <s v="C22"/>
    <n v="2"/>
    <m/>
    <n v="2"/>
    <n v="2"/>
    <n v="0"/>
    <m/>
    <x v="13"/>
  </r>
  <r>
    <n v="205"/>
    <m/>
    <s v="SCR"/>
    <x v="115"/>
    <s v="Sozialpädagogik"/>
    <s v="LF3"/>
    <x v="121"/>
    <s v="C22"/>
    <n v="2"/>
    <m/>
    <n v="2"/>
    <n v="2"/>
    <n v="0"/>
    <m/>
    <x v="13"/>
  </r>
  <r>
    <n v="206"/>
    <m/>
    <s v="SCR"/>
    <x v="115"/>
    <s v="Sozialpädagogik"/>
    <s v="LF4k"/>
    <x v="67"/>
    <s v="AE1"/>
    <n v="1"/>
    <m/>
    <n v="1"/>
    <n v="1"/>
    <n v="0"/>
    <m/>
    <x v="13"/>
  </r>
  <r>
    <n v="207"/>
    <m/>
    <s v="SCR"/>
    <x v="115"/>
    <s v="Sozialpädagogik"/>
    <s v="LF4s"/>
    <x v="104"/>
    <s v="C22/SPO"/>
    <n v="1"/>
    <m/>
    <n v="1"/>
    <n v="1"/>
    <n v="0"/>
    <m/>
    <x v="13"/>
  </r>
  <r>
    <n v="208"/>
    <m/>
    <s v="SCR"/>
    <x v="115"/>
    <s v="Musik"/>
    <s v="LF4m"/>
    <x v="114"/>
    <s v="A11"/>
    <n v="2"/>
    <m/>
    <n v="2"/>
    <n v="2"/>
    <n v="0"/>
    <m/>
    <x v="13"/>
  </r>
  <r>
    <n v="210"/>
    <m/>
    <s v="SCR"/>
    <x v="115"/>
    <s v="Deutsch"/>
    <s v="DKO"/>
    <x v="88"/>
    <s v="C22"/>
    <n v="1"/>
    <m/>
    <n v="1"/>
    <n v="1"/>
    <n v="0"/>
    <m/>
    <x v="13"/>
  </r>
  <r>
    <n v="211"/>
    <m/>
    <s v="SCR"/>
    <x v="115"/>
    <s v="Biologie"/>
    <s v="NW"/>
    <x v="111"/>
    <s v="C22"/>
    <n v="2"/>
    <m/>
    <n v="2"/>
    <n v="2"/>
    <n v="0"/>
    <m/>
    <x v="13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n v="1"/>
    <m/>
    <m/>
    <x v="0"/>
    <x v="0"/>
    <n v="2"/>
    <x v="0"/>
    <x v="0"/>
    <m/>
    <n v="0"/>
    <n v="0"/>
    <m/>
    <n v="2"/>
  </r>
  <r>
    <n v="3"/>
    <m/>
    <m/>
    <x v="1"/>
    <x v="0"/>
    <n v="2"/>
    <x v="0"/>
    <x v="0"/>
    <m/>
    <n v="0"/>
    <n v="0"/>
    <m/>
    <n v="2"/>
  </r>
  <r>
    <n v="7"/>
    <m/>
    <m/>
    <x v="2"/>
    <x v="0"/>
    <n v="2"/>
    <x v="0"/>
    <x v="0"/>
    <m/>
    <n v="0"/>
    <n v="0"/>
    <m/>
    <n v="2"/>
  </r>
  <r>
    <n v="9"/>
    <m/>
    <m/>
    <x v="3"/>
    <x v="1"/>
    <n v="1.5"/>
    <x v="0"/>
    <x v="0"/>
    <s v="BGL FS-T, Ma-Labor,FS-T Projekte"/>
    <n v="0"/>
    <n v="0"/>
    <m/>
    <n v="1.5"/>
  </r>
  <r>
    <n v="12"/>
    <m/>
    <m/>
    <x v="4"/>
    <x v="0"/>
    <n v="2"/>
    <x v="0"/>
    <x v="0"/>
    <m/>
    <n v="0"/>
    <n v="0"/>
    <m/>
    <n v="2"/>
  </r>
  <r>
    <n v="14"/>
    <m/>
    <m/>
    <x v="5"/>
    <x v="2"/>
    <n v="2"/>
    <x v="0"/>
    <x v="0"/>
    <m/>
    <n v="0"/>
    <n v="0"/>
    <m/>
    <n v="2"/>
  </r>
  <r>
    <n v="15"/>
    <m/>
    <m/>
    <x v="5"/>
    <x v="0"/>
    <n v="2"/>
    <x v="0"/>
    <x v="0"/>
    <m/>
    <n v="0"/>
    <n v="0"/>
    <m/>
    <n v="2"/>
  </r>
  <r>
    <n v="16"/>
    <m/>
    <m/>
    <x v="5"/>
    <x v="3"/>
    <n v="0.5"/>
    <x v="0"/>
    <x v="0"/>
    <s v="Z-Gruppe"/>
    <n v="0"/>
    <n v="0"/>
    <m/>
    <n v="0.5"/>
  </r>
  <r>
    <n v="18"/>
    <m/>
    <m/>
    <x v="6"/>
    <x v="4"/>
    <n v="0.5"/>
    <x v="0"/>
    <x v="0"/>
    <s v="BGL LM-HWK Bä"/>
    <n v="0"/>
    <n v="0"/>
    <m/>
    <n v="0.5"/>
  </r>
  <r>
    <n v="20"/>
    <m/>
    <m/>
    <x v="7"/>
    <x v="5"/>
    <n v="1"/>
    <x v="0"/>
    <x v="0"/>
    <m/>
    <n v="0"/>
    <n v="0"/>
    <m/>
    <n v="1"/>
  </r>
  <r>
    <n v="21"/>
    <m/>
    <m/>
    <x v="8"/>
    <x v="6"/>
    <n v="1"/>
    <x v="0"/>
    <x v="0"/>
    <m/>
    <n v="0"/>
    <n v="0"/>
    <m/>
    <n v="1"/>
  </r>
  <r>
    <n v="22"/>
    <m/>
    <m/>
    <x v="9"/>
    <x v="7"/>
    <n v="2"/>
    <x v="0"/>
    <x v="0"/>
    <s v="ESL"/>
    <n v="0"/>
    <n v="0"/>
    <m/>
    <n v="2"/>
  </r>
  <r>
    <n v="23"/>
    <m/>
    <m/>
    <x v="10"/>
    <x v="5"/>
    <n v="1"/>
    <x v="0"/>
    <x v="0"/>
    <m/>
    <n v="0"/>
    <n v="0"/>
    <m/>
    <n v="1"/>
  </r>
  <r>
    <n v="26"/>
    <m/>
    <m/>
    <x v="11"/>
    <x v="8"/>
    <n v="2"/>
    <x v="0"/>
    <x v="0"/>
    <m/>
    <n v="0"/>
    <n v="0"/>
    <m/>
    <n v="2"/>
  </r>
  <r>
    <n v="28"/>
    <m/>
    <m/>
    <x v="12"/>
    <x v="9"/>
    <n v="3"/>
    <x v="0"/>
    <x v="0"/>
    <m/>
    <n v="0"/>
    <n v="0"/>
    <m/>
    <n v="3"/>
  </r>
  <r>
    <n v="30"/>
    <m/>
    <m/>
    <x v="13"/>
    <x v="9"/>
    <n v="2"/>
    <x v="0"/>
    <x v="0"/>
    <m/>
    <n v="0"/>
    <n v="0"/>
    <m/>
    <n v="2"/>
  </r>
  <r>
    <n v="34"/>
    <m/>
    <m/>
    <x v="14"/>
    <x v="9"/>
    <n v="3"/>
    <x v="0"/>
    <x v="0"/>
    <m/>
    <n v="0"/>
    <n v="0"/>
    <m/>
    <n v="3"/>
  </r>
  <r>
    <n v="35"/>
    <m/>
    <m/>
    <x v="15"/>
    <x v="9"/>
    <n v="0"/>
    <x v="0"/>
    <x v="0"/>
    <m/>
    <n v="0"/>
    <n v="0"/>
    <m/>
    <n v="0"/>
  </r>
  <r>
    <n v="42"/>
    <m/>
    <m/>
    <x v="16"/>
    <x v="9"/>
    <n v="3"/>
    <x v="0"/>
    <x v="0"/>
    <m/>
    <n v="0"/>
    <n v="0"/>
    <m/>
    <n v="3"/>
  </r>
  <r>
    <n v="46"/>
    <m/>
    <m/>
    <x v="9"/>
    <x v="10"/>
    <n v="2"/>
    <x v="0"/>
    <x v="0"/>
    <s v="Vorprüfung"/>
    <n v="0"/>
    <n v="0"/>
    <m/>
    <n v="2"/>
  </r>
  <r>
    <n v="50"/>
    <m/>
    <m/>
    <x v="17"/>
    <x v="1"/>
    <n v="1"/>
    <x v="0"/>
    <x v="0"/>
    <s v="BGL BS-IT, NW-Labor,"/>
    <n v="0"/>
    <n v="0"/>
    <m/>
    <n v="1"/>
  </r>
  <r>
    <n v="52"/>
    <m/>
    <m/>
    <x v="18"/>
    <x v="1"/>
    <n v="1.5"/>
    <x v="0"/>
    <x v="0"/>
    <s v="BGL BS-EL, FS-T Projekt, E-Labor"/>
    <n v="0"/>
    <n v="0"/>
    <m/>
    <n v="1.5"/>
  </r>
  <r>
    <n v="53"/>
    <m/>
    <m/>
    <x v="19"/>
    <x v="0"/>
    <n v="2"/>
    <x v="0"/>
    <x v="0"/>
    <m/>
    <n v="0"/>
    <n v="0"/>
    <m/>
    <n v="2"/>
  </r>
  <r>
    <n v="54"/>
    <m/>
    <m/>
    <x v="7"/>
    <x v="4"/>
    <n v="0.5"/>
    <x v="0"/>
    <x v="0"/>
    <s v="BGL LM-HWK Fl."/>
    <n v="0"/>
    <n v="0"/>
    <m/>
    <n v="0.5"/>
  </r>
  <r>
    <n v="55"/>
    <m/>
    <m/>
    <x v="20"/>
    <x v="11"/>
    <n v="1"/>
    <x v="0"/>
    <x v="0"/>
    <s v="Abi-Koord"/>
    <n v="0"/>
    <n v="0"/>
    <m/>
    <n v="1"/>
  </r>
  <r>
    <n v="57"/>
    <m/>
    <m/>
    <x v="21"/>
    <x v="12"/>
    <n v="1"/>
    <x v="0"/>
    <x v="0"/>
    <m/>
    <n v="0"/>
    <n v="0"/>
    <m/>
    <n v="1"/>
  </r>
  <r>
    <n v="60"/>
    <m/>
    <m/>
    <x v="22"/>
    <x v="3"/>
    <n v="0.5"/>
    <x v="0"/>
    <x v="0"/>
    <s v="Z-Gruppe"/>
    <n v="0"/>
    <n v="0"/>
    <m/>
    <n v="0.5"/>
  </r>
  <r>
    <n v="61"/>
    <m/>
    <m/>
    <x v="23"/>
    <x v="0"/>
    <n v="2"/>
    <x v="0"/>
    <x v="0"/>
    <m/>
    <n v="0"/>
    <n v="0"/>
    <m/>
    <n v="2"/>
  </r>
  <r>
    <n v="62"/>
    <m/>
    <m/>
    <x v="24"/>
    <x v="9"/>
    <n v="3"/>
    <x v="0"/>
    <x v="0"/>
    <m/>
    <n v="0"/>
    <n v="0"/>
    <m/>
    <n v="3"/>
  </r>
  <r>
    <n v="66"/>
    <m/>
    <m/>
    <x v="25"/>
    <x v="0"/>
    <n v="2"/>
    <x v="0"/>
    <x v="0"/>
    <m/>
    <n v="0"/>
    <n v="0"/>
    <m/>
    <n v="2"/>
  </r>
  <r>
    <n v="67"/>
    <m/>
    <m/>
    <x v="26"/>
    <x v="9"/>
    <n v="0"/>
    <x v="0"/>
    <x v="0"/>
    <m/>
    <n v="0"/>
    <n v="0"/>
    <m/>
    <n v="0"/>
  </r>
  <r>
    <n v="68"/>
    <m/>
    <m/>
    <x v="16"/>
    <x v="8"/>
    <n v="3"/>
    <x v="0"/>
    <x v="0"/>
    <m/>
    <n v="0"/>
    <n v="0"/>
    <m/>
    <n v="3"/>
  </r>
  <r>
    <n v="69"/>
    <m/>
    <m/>
    <x v="25"/>
    <x v="3"/>
    <n v="0.5"/>
    <x v="0"/>
    <x v="0"/>
    <s v="Z-Gruppe"/>
    <n v="0"/>
    <n v="0"/>
    <m/>
    <n v="0.5"/>
  </r>
  <r>
    <n v="70"/>
    <m/>
    <m/>
    <x v="27"/>
    <x v="3"/>
    <n v="0.5"/>
    <x v="0"/>
    <x v="0"/>
    <s v="Z-Gruppe"/>
    <n v="0"/>
    <n v="0"/>
    <m/>
    <n v="0.5"/>
  </r>
  <r>
    <n v="72"/>
    <m/>
    <m/>
    <x v="28"/>
    <x v="9"/>
    <n v="3"/>
    <x v="0"/>
    <x v="0"/>
    <m/>
    <n v="0"/>
    <n v="0"/>
    <m/>
    <n v="3"/>
  </r>
  <r>
    <n v="73"/>
    <m/>
    <m/>
    <x v="9"/>
    <x v="9"/>
    <n v="3"/>
    <x v="0"/>
    <x v="0"/>
    <m/>
    <n v="0"/>
    <n v="0"/>
    <m/>
    <n v="3"/>
  </r>
  <r>
    <n v="75"/>
    <m/>
    <m/>
    <x v="29"/>
    <x v="4"/>
    <n v="1"/>
    <x v="0"/>
    <x v="0"/>
    <s v="BGL HEP"/>
    <n v="0"/>
    <n v="0"/>
    <m/>
    <n v="1"/>
  </r>
  <r>
    <n v="82"/>
    <m/>
    <m/>
    <x v="30"/>
    <x v="0"/>
    <n v="1"/>
    <x v="0"/>
    <x v="0"/>
    <m/>
    <n v="0"/>
    <n v="0"/>
    <m/>
    <n v="1"/>
  </r>
  <r>
    <n v="91"/>
    <m/>
    <m/>
    <x v="31"/>
    <x v="13"/>
    <n v="0.5"/>
    <x v="0"/>
    <x v="0"/>
    <s v="Baulabor DK1"/>
    <n v="0"/>
    <n v="0"/>
    <m/>
    <n v="0.5"/>
  </r>
  <r>
    <n v="94"/>
    <m/>
    <m/>
    <x v="32"/>
    <x v="9"/>
    <n v="3"/>
    <x v="0"/>
    <x v="0"/>
    <m/>
    <n v="0"/>
    <n v="0"/>
    <m/>
    <n v="3"/>
  </r>
  <r>
    <n v="98"/>
    <m/>
    <m/>
    <x v="33"/>
    <x v="6"/>
    <n v="1"/>
    <x v="0"/>
    <x v="0"/>
    <m/>
    <n v="0"/>
    <n v="0"/>
    <m/>
    <n v="1"/>
  </r>
  <r>
    <n v="110"/>
    <m/>
    <m/>
    <x v="33"/>
    <x v="14"/>
    <n v="1"/>
    <x v="0"/>
    <x v="0"/>
    <s v="Homepage, BGL AKO"/>
    <n v="0"/>
    <n v="0"/>
    <m/>
    <n v="1"/>
  </r>
  <r>
    <n v="112"/>
    <m/>
    <m/>
    <x v="34"/>
    <x v="15"/>
    <n v="0.5"/>
    <x v="0"/>
    <x v="0"/>
    <s v="Raumbetreuung DE1"/>
    <n v="0"/>
    <n v="0"/>
    <m/>
    <n v="0.5"/>
  </r>
  <r>
    <n v="113"/>
    <m/>
    <m/>
    <x v="35"/>
    <x v="1"/>
    <n v="0.5"/>
    <x v="0"/>
    <x v="0"/>
    <s v="E-Labor D24"/>
    <n v="0"/>
    <n v="0"/>
    <m/>
    <n v="0.5"/>
  </r>
  <r>
    <n v="131"/>
    <m/>
    <m/>
    <x v="29"/>
    <x v="16"/>
    <n v="2"/>
    <x v="0"/>
    <x v="0"/>
    <m/>
    <n v="0"/>
    <n v="0"/>
    <m/>
    <n v="2"/>
  </r>
  <r>
    <n v="133"/>
    <m/>
    <m/>
    <x v="36"/>
    <x v="12"/>
    <n v="1"/>
    <x v="0"/>
    <x v="0"/>
    <m/>
    <n v="0"/>
    <n v="0"/>
    <m/>
    <n v="1"/>
  </r>
  <r>
    <n v="134"/>
    <m/>
    <m/>
    <x v="37"/>
    <x v="12"/>
    <n v="1"/>
    <x v="0"/>
    <x v="0"/>
    <m/>
    <n v="0"/>
    <n v="0"/>
    <m/>
    <n v="1"/>
  </r>
  <r>
    <n v="135"/>
    <m/>
    <m/>
    <x v="38"/>
    <x v="17"/>
    <n v="1"/>
    <x v="0"/>
    <x v="0"/>
    <s v="Betreuung der Praxissemester"/>
    <n v="0"/>
    <n v="0"/>
    <m/>
    <n v="1"/>
  </r>
  <r>
    <n v="144"/>
    <m/>
    <m/>
    <x v="39"/>
    <x v="11"/>
    <n v="1"/>
    <x v="0"/>
    <x v="0"/>
    <s v="BiGaKo AHR"/>
    <n v="0"/>
    <n v="0"/>
    <m/>
    <n v="1"/>
  </r>
  <r>
    <n v="148"/>
    <m/>
    <m/>
    <x v="30"/>
    <x v="18"/>
    <n v="0.5"/>
    <x v="0"/>
    <x v="0"/>
    <s v="BGL BOB"/>
    <n v="0"/>
    <n v="0"/>
    <m/>
    <n v="0.5"/>
  </r>
  <r>
    <n v="149"/>
    <m/>
    <m/>
    <x v="40"/>
    <x v="15"/>
    <n v="1"/>
    <x v="0"/>
    <x v="0"/>
    <s v="Betr. Laptopwagen"/>
    <n v="0"/>
    <n v="0"/>
    <m/>
    <n v="1"/>
  </r>
  <r>
    <n v="160"/>
    <m/>
    <m/>
    <x v="41"/>
    <x v="0"/>
    <n v="1"/>
    <x v="0"/>
    <x v="0"/>
    <m/>
    <n v="0"/>
    <n v="0"/>
    <m/>
    <n v="1"/>
  </r>
  <r>
    <n v="172"/>
    <m/>
    <m/>
    <x v="42"/>
    <x v="9"/>
    <n v="1"/>
    <x v="0"/>
    <x v="0"/>
    <m/>
    <n v="0"/>
    <n v="0"/>
    <m/>
    <n v="1"/>
  </r>
  <r>
    <n v="173"/>
    <m/>
    <m/>
    <x v="33"/>
    <x v="9"/>
    <n v="1"/>
    <x v="0"/>
    <x v="0"/>
    <m/>
    <n v="0"/>
    <n v="0"/>
    <m/>
    <n v="1"/>
  </r>
  <r>
    <n v="178"/>
    <m/>
    <m/>
    <x v="19"/>
    <x v="2"/>
    <n v="1"/>
    <x v="0"/>
    <x v="0"/>
    <m/>
    <n v="0"/>
    <n v="0"/>
    <m/>
    <n v="1"/>
  </r>
  <r>
    <n v="184"/>
    <m/>
    <m/>
    <x v="43"/>
    <x v="3"/>
    <n v="0.5"/>
    <x v="0"/>
    <x v="0"/>
    <s v="Z-Gruppe"/>
    <n v="0"/>
    <n v="0"/>
    <m/>
    <n v="0.5"/>
  </r>
  <r>
    <n v="223"/>
    <m/>
    <m/>
    <x v="44"/>
    <x v="4"/>
    <n v="1"/>
    <x v="0"/>
    <x v="0"/>
    <s v="Besondere Aufgaben"/>
    <n v="0"/>
    <n v="0"/>
    <m/>
    <n v="1"/>
  </r>
  <r>
    <n v="227"/>
    <m/>
    <m/>
    <x v="45"/>
    <x v="4"/>
    <n v="1"/>
    <x v="0"/>
    <x v="0"/>
    <s v="Praxiskoord."/>
    <n v="0"/>
    <n v="0"/>
    <m/>
    <n v="1"/>
  </r>
  <r>
    <n v="232"/>
    <m/>
    <m/>
    <x v="2"/>
    <x v="18"/>
    <n v="0.5"/>
    <x v="0"/>
    <x v="0"/>
    <s v="BGL AV, JE/M, JTB"/>
    <n v="0"/>
    <n v="0"/>
    <m/>
    <n v="0.5"/>
  </r>
  <r>
    <n v="254"/>
    <m/>
    <m/>
    <x v="46"/>
    <x v="4"/>
    <n v="1"/>
    <x v="0"/>
    <x v="0"/>
    <s v="BGL Friseure"/>
    <n v="0"/>
    <n v="0"/>
    <m/>
    <n v="1"/>
  </r>
  <r>
    <n v="259"/>
    <m/>
    <m/>
    <x v="47"/>
    <x v="7"/>
    <n v="0.5"/>
    <x v="0"/>
    <x v="0"/>
    <s v="SLZ"/>
    <n v="0"/>
    <n v="0"/>
    <m/>
    <n v="0.5"/>
  </r>
  <r>
    <n v="260"/>
    <m/>
    <m/>
    <x v="10"/>
    <x v="7"/>
    <n v="2"/>
    <x v="0"/>
    <x v="0"/>
    <s v="ESL"/>
    <n v="0"/>
    <n v="0"/>
    <m/>
    <n v="2"/>
  </r>
  <r>
    <n v="264"/>
    <m/>
    <m/>
    <x v="48"/>
    <x v="16"/>
    <n v="2"/>
    <x v="0"/>
    <x v="0"/>
    <m/>
    <n v="0"/>
    <n v="0"/>
    <m/>
    <n v="2"/>
  </r>
  <r>
    <n v="268"/>
    <m/>
    <m/>
    <x v="49"/>
    <x v="0"/>
    <n v="1"/>
    <x v="0"/>
    <x v="0"/>
    <m/>
    <n v="0"/>
    <n v="0"/>
    <m/>
    <n v="1"/>
  </r>
  <r>
    <n v="281"/>
    <m/>
    <m/>
    <x v="17"/>
    <x v="9"/>
    <n v="1"/>
    <x v="0"/>
    <x v="0"/>
    <m/>
    <n v="0"/>
    <n v="0"/>
    <m/>
    <n v="1"/>
  </r>
  <r>
    <n v="283"/>
    <m/>
    <m/>
    <x v="6"/>
    <x v="9"/>
    <n v="0.5"/>
    <x v="0"/>
    <x v="0"/>
    <m/>
    <n v="0"/>
    <n v="0"/>
    <m/>
    <n v="0.5"/>
  </r>
  <r>
    <n v="287"/>
    <m/>
    <m/>
    <x v="50"/>
    <x v="8"/>
    <n v="2"/>
    <x v="0"/>
    <x v="0"/>
    <m/>
    <n v="0"/>
    <n v="0"/>
    <m/>
    <n v="2"/>
  </r>
  <r>
    <n v="288"/>
    <m/>
    <m/>
    <x v="10"/>
    <x v="8"/>
    <n v="1"/>
    <x v="0"/>
    <x v="0"/>
    <m/>
    <n v="0"/>
    <n v="0"/>
    <m/>
    <n v="1"/>
  </r>
  <r>
    <n v="292"/>
    <m/>
    <m/>
    <x v="30"/>
    <x v="7"/>
    <n v="1"/>
    <x v="0"/>
    <x v="0"/>
    <s v="Arbeitsschutz"/>
    <n v="0"/>
    <n v="0"/>
    <m/>
    <n v="1"/>
  </r>
  <r>
    <n v="293"/>
    <m/>
    <m/>
    <x v="16"/>
    <x v="7"/>
    <n v="2"/>
    <x v="0"/>
    <x v="0"/>
    <s v="ESL"/>
    <n v="0"/>
    <n v="0"/>
    <m/>
    <n v="2"/>
  </r>
  <r>
    <n v="295"/>
    <m/>
    <m/>
    <x v="47"/>
    <x v="7"/>
    <n v="1"/>
    <x v="0"/>
    <x v="0"/>
    <s v="SCHILD"/>
    <n v="0"/>
    <n v="0"/>
    <m/>
    <n v="1"/>
  </r>
  <r>
    <n v="309"/>
    <m/>
    <m/>
    <x v="51"/>
    <x v="19"/>
    <n v="0.5"/>
    <x v="0"/>
    <x v="0"/>
    <s v="Betreuung E-Werkstatt"/>
    <n v="0"/>
    <n v="0"/>
    <m/>
    <n v="0.5"/>
  </r>
  <r>
    <n v="310"/>
    <m/>
    <m/>
    <x v="49"/>
    <x v="3"/>
    <n v="0.5"/>
    <x v="0"/>
    <x v="0"/>
    <s v="Z-Gruppe"/>
    <n v="0"/>
    <n v="0"/>
    <m/>
    <n v="0.5"/>
  </r>
  <r>
    <n v="311"/>
    <m/>
    <m/>
    <x v="52"/>
    <x v="10"/>
    <n v="6"/>
    <x v="0"/>
    <x v="0"/>
    <m/>
    <n v="0"/>
    <n v="0"/>
    <m/>
    <n v="6"/>
  </r>
  <r>
    <n v="312"/>
    <m/>
    <m/>
    <x v="52"/>
    <x v="7"/>
    <n v="3"/>
    <x v="0"/>
    <x v="0"/>
    <s v="ESL"/>
    <n v="0"/>
    <n v="0"/>
    <m/>
    <n v="3"/>
  </r>
  <r>
    <n v="329"/>
    <m/>
    <m/>
    <x v="36"/>
    <x v="11"/>
    <n v="0.5"/>
    <x v="0"/>
    <x v="0"/>
    <s v="Externen-K."/>
    <n v="0"/>
    <n v="0"/>
    <m/>
    <n v="0.5"/>
  </r>
  <r>
    <n v="348"/>
    <m/>
    <m/>
    <x v="53"/>
    <x v="20"/>
    <n v="5"/>
    <x v="0"/>
    <x v="0"/>
    <s v="Verf. vom 02.06.2020"/>
    <n v="0"/>
    <n v="0"/>
    <m/>
    <n v="5"/>
  </r>
  <r>
    <n v="349"/>
    <m/>
    <m/>
    <x v="41"/>
    <x v="21"/>
    <n v="0.5"/>
    <x v="0"/>
    <x v="0"/>
    <m/>
    <n v="0"/>
    <n v="0"/>
    <m/>
    <n v="0.5"/>
  </r>
  <r>
    <n v="350"/>
    <m/>
    <m/>
    <x v="8"/>
    <x v="21"/>
    <n v="0.5"/>
    <x v="0"/>
    <x v="0"/>
    <m/>
    <n v="0"/>
    <n v="0"/>
    <m/>
    <n v="0.5"/>
  </r>
  <r>
    <n v="351"/>
    <m/>
    <m/>
    <x v="54"/>
    <x v="21"/>
    <n v="0.5"/>
    <x v="0"/>
    <x v="0"/>
    <m/>
    <n v="0"/>
    <n v="0"/>
    <m/>
    <n v="0.5"/>
  </r>
  <r>
    <n v="352"/>
    <m/>
    <m/>
    <x v="35"/>
    <x v="21"/>
    <n v="0.5"/>
    <x v="0"/>
    <x v="0"/>
    <m/>
    <n v="0"/>
    <n v="0"/>
    <m/>
    <n v="0.5"/>
  </r>
  <r>
    <n v="353"/>
    <m/>
    <m/>
    <x v="31"/>
    <x v="7"/>
    <n v="0.5"/>
    <x v="0"/>
    <x v="0"/>
    <s v="Schüler online"/>
    <n v="0"/>
    <n v="0"/>
    <m/>
    <n v="0.5"/>
  </r>
  <r>
    <n v="354"/>
    <m/>
    <m/>
    <x v="49"/>
    <x v="7"/>
    <n v="0.5"/>
    <x v="0"/>
    <x v="0"/>
    <s v="Schüler online"/>
    <n v="0"/>
    <n v="0"/>
    <m/>
    <n v="0.5"/>
  </r>
  <r>
    <n v="355"/>
    <m/>
    <m/>
    <x v="22"/>
    <x v="13"/>
    <n v="0.5"/>
    <x v="0"/>
    <x v="0"/>
    <s v="BGL Bauzeichner"/>
    <n v="0"/>
    <n v="0"/>
    <m/>
    <n v="0.5"/>
  </r>
  <r>
    <n v="361"/>
    <m/>
    <m/>
    <x v="54"/>
    <x v="13"/>
    <n v="0.5"/>
    <x v="0"/>
    <x v="0"/>
    <s v="Pneumatik-Labor"/>
    <n v="0"/>
    <n v="0"/>
    <m/>
    <n v="0.5"/>
  </r>
  <r>
    <n v="363"/>
    <m/>
    <m/>
    <x v="8"/>
    <x v="14"/>
    <n v="1"/>
    <x v="0"/>
    <x v="0"/>
    <s v="BGL AV"/>
    <n v="0"/>
    <n v="0"/>
    <m/>
    <n v="1"/>
  </r>
  <r>
    <n v="367"/>
    <m/>
    <m/>
    <x v="55"/>
    <x v="14"/>
    <n v="0.5"/>
    <x v="0"/>
    <x v="0"/>
    <s v="Bewertung Engl. AV, Digitalisierung AV"/>
    <n v="0"/>
    <n v="0"/>
    <m/>
    <n v="0.5"/>
  </r>
  <r>
    <n v="369"/>
    <m/>
    <m/>
    <x v="45"/>
    <x v="4"/>
    <n v="1"/>
    <x v="0"/>
    <x v="0"/>
    <s v="Bes. Aufg."/>
    <n v="0"/>
    <n v="0"/>
    <m/>
    <n v="1"/>
  </r>
  <r>
    <n v="372"/>
    <m/>
    <m/>
    <x v="1"/>
    <x v="18"/>
    <n v="0.5"/>
    <x v="0"/>
    <x v="0"/>
    <s v="Werkstattbetreuung"/>
    <n v="0"/>
    <n v="0"/>
    <m/>
    <n v="0.5"/>
  </r>
  <r>
    <n v="373"/>
    <m/>
    <m/>
    <x v="5"/>
    <x v="18"/>
    <n v="0.5"/>
    <x v="0"/>
    <x v="0"/>
    <s v="Werkstattbetreuung"/>
    <n v="0"/>
    <n v="0"/>
    <m/>
    <n v="0.5"/>
  </r>
  <r>
    <n v="376"/>
    <m/>
    <m/>
    <x v="35"/>
    <x v="19"/>
    <n v="0.5"/>
    <x v="0"/>
    <x v="0"/>
    <s v="BGL BFS2"/>
    <n v="0"/>
    <n v="0"/>
    <m/>
    <n v="0.5"/>
  </r>
  <r>
    <n v="381"/>
    <m/>
    <m/>
    <x v="56"/>
    <x v="19"/>
    <n v="0.5"/>
    <x v="0"/>
    <x v="0"/>
    <s v="Übergang IFK-BFS"/>
    <n v="0"/>
    <n v="0"/>
    <m/>
    <n v="0.5"/>
  </r>
  <r>
    <n v="389"/>
    <m/>
    <m/>
    <x v="52"/>
    <x v="22"/>
    <n v="1"/>
    <x v="0"/>
    <x v="0"/>
    <m/>
    <n v="0"/>
    <n v="0"/>
    <m/>
    <n v="1"/>
  </r>
  <r>
    <n v="392"/>
    <m/>
    <m/>
    <x v="57"/>
    <x v="8"/>
    <n v="1"/>
    <x v="0"/>
    <x v="0"/>
    <m/>
    <n v="0"/>
    <n v="0"/>
    <m/>
    <n v="1"/>
  </r>
  <r>
    <n v="393"/>
    <m/>
    <m/>
    <x v="44"/>
    <x v="8"/>
    <n v="1"/>
    <x v="0"/>
    <x v="0"/>
    <m/>
    <n v="0"/>
    <n v="0"/>
    <m/>
    <n v="1"/>
  </r>
  <r>
    <n v="394"/>
    <m/>
    <m/>
    <x v="58"/>
    <x v="8"/>
    <n v="2"/>
    <x v="0"/>
    <x v="0"/>
    <m/>
    <n v="0"/>
    <n v="0"/>
    <m/>
    <n v="2"/>
  </r>
  <r>
    <n v="395"/>
    <m/>
    <m/>
    <x v="57"/>
    <x v="7"/>
    <n v="2"/>
    <x v="0"/>
    <x v="0"/>
    <s v="ESL"/>
    <n v="0"/>
    <n v="0"/>
    <m/>
    <n v="2"/>
  </r>
  <r>
    <n v="396"/>
    <m/>
    <m/>
    <x v="57"/>
    <x v="7"/>
    <n v="1"/>
    <x v="0"/>
    <x v="0"/>
    <s v="StdPlan"/>
    <n v="0"/>
    <n v="0"/>
    <m/>
    <n v="1"/>
  </r>
  <r>
    <n v="397"/>
    <m/>
    <m/>
    <x v="44"/>
    <x v="7"/>
    <n v="2"/>
    <x v="0"/>
    <x v="0"/>
    <s v="ESL"/>
    <n v="0"/>
    <n v="0"/>
    <m/>
    <n v="2"/>
  </r>
  <r>
    <n v="398"/>
    <m/>
    <m/>
    <x v="58"/>
    <x v="7"/>
    <n v="2"/>
    <x v="0"/>
    <x v="0"/>
    <s v="ESL"/>
    <n v="0"/>
    <n v="0"/>
    <m/>
    <n v="2"/>
  </r>
  <r>
    <n v="399"/>
    <m/>
    <m/>
    <x v="9"/>
    <x v="7"/>
    <n v="1"/>
    <x v="0"/>
    <x v="0"/>
    <s v="StdPlan"/>
    <n v="0"/>
    <n v="0"/>
    <m/>
    <n v="1"/>
  </r>
  <r>
    <n v="400"/>
    <m/>
    <m/>
    <x v="16"/>
    <x v="7"/>
    <n v="1"/>
    <x v="0"/>
    <x v="0"/>
    <s v="StdPlan"/>
    <n v="0"/>
    <n v="0"/>
    <m/>
    <n v="1"/>
  </r>
  <r>
    <n v="403"/>
    <m/>
    <m/>
    <x v="48"/>
    <x v="7"/>
    <n v="3"/>
    <x v="0"/>
    <x v="0"/>
    <s v="ESL"/>
    <n v="0"/>
    <n v="0"/>
    <m/>
    <n v="3"/>
  </r>
  <r>
    <n v="404"/>
    <m/>
    <m/>
    <x v="59"/>
    <x v="7"/>
    <n v="14"/>
    <x v="0"/>
    <x v="0"/>
    <s v="Stellv. SL"/>
    <n v="0"/>
    <n v="0"/>
    <m/>
    <n v="14"/>
  </r>
  <r>
    <n v="406"/>
    <m/>
    <m/>
    <x v="53"/>
    <x v="23"/>
    <n v="11.5"/>
    <x v="0"/>
    <x v="0"/>
    <m/>
    <n v="0"/>
    <n v="0"/>
    <m/>
    <n v="11.5"/>
  </r>
  <r>
    <n v="407"/>
    <m/>
    <m/>
    <x v="60"/>
    <x v="23"/>
    <n v="19"/>
    <x v="0"/>
    <x v="0"/>
    <m/>
    <n v="0"/>
    <n v="0"/>
    <m/>
    <n v="19"/>
  </r>
  <r>
    <n v="410"/>
    <m/>
    <m/>
    <x v="61"/>
    <x v="14"/>
    <n v="1"/>
    <x v="0"/>
    <x v="0"/>
    <s v="BGL Fachpraktiker"/>
    <n v="0"/>
    <n v="0"/>
    <m/>
    <n v="1"/>
  </r>
  <r>
    <n v="413"/>
    <m/>
    <m/>
    <x v="9"/>
    <x v="7"/>
    <n v="2"/>
    <x v="0"/>
    <x v="1"/>
    <s v="Vertretung CRO"/>
    <n v="0"/>
    <n v="0"/>
    <m/>
    <n v="1"/>
  </r>
  <r>
    <n v="416"/>
    <m/>
    <m/>
    <x v="57"/>
    <x v="7"/>
    <n v="4"/>
    <x v="0"/>
    <x v="2"/>
    <s v="Vertretung CRO"/>
    <n v="0"/>
    <n v="0"/>
    <m/>
    <n v="2.1"/>
  </r>
  <r>
    <n v="426"/>
    <m/>
    <m/>
    <x v="59"/>
    <x v="9"/>
    <n v="3"/>
    <x v="0"/>
    <x v="0"/>
    <m/>
    <n v="0"/>
    <n v="0"/>
    <m/>
    <n v="3"/>
  </r>
  <r>
    <n v="427"/>
    <m/>
    <m/>
    <x v="2"/>
    <x v="9"/>
    <n v="1"/>
    <x v="0"/>
    <x v="0"/>
    <m/>
    <n v="0"/>
    <n v="0"/>
    <m/>
    <n v="1"/>
  </r>
  <r>
    <n v="428"/>
    <m/>
    <m/>
    <x v="11"/>
    <x v="9"/>
    <n v="1"/>
    <x v="0"/>
    <x v="0"/>
    <m/>
    <n v="0"/>
    <n v="0"/>
    <m/>
    <n v="1"/>
  </r>
  <r>
    <n v="429"/>
    <m/>
    <m/>
    <x v="62"/>
    <x v="9"/>
    <n v="1"/>
    <x v="0"/>
    <x v="0"/>
    <m/>
    <n v="0"/>
    <n v="0"/>
    <m/>
    <n v="1"/>
  </r>
  <r>
    <n v="450"/>
    <m/>
    <m/>
    <x v="63"/>
    <x v="13"/>
    <n v="1"/>
    <x v="0"/>
    <x v="0"/>
    <s v="BGL Straßenbauer"/>
    <n v="0"/>
    <n v="0"/>
    <m/>
    <n v="1"/>
  </r>
  <r>
    <n v="452"/>
    <m/>
    <m/>
    <x v="49"/>
    <x v="13"/>
    <n v="0.5"/>
    <x v="0"/>
    <x v="0"/>
    <s v="BGL Maler"/>
    <n v="0"/>
    <n v="0"/>
    <m/>
    <n v="0.5"/>
  </r>
  <r>
    <n v="453"/>
    <m/>
    <m/>
    <x v="0"/>
    <x v="13"/>
    <n v="0.5"/>
    <x v="0"/>
    <x v="0"/>
    <s v="BGL Metallbauer"/>
    <n v="0"/>
    <n v="0"/>
    <m/>
    <n v="0.5"/>
  </r>
  <r>
    <n v="454"/>
    <m/>
    <m/>
    <x v="41"/>
    <x v="15"/>
    <n v="1"/>
    <x v="0"/>
    <x v="0"/>
    <s v="Raumbetreuung A-Trakt"/>
    <n v="0"/>
    <n v="0"/>
    <m/>
    <n v="1"/>
  </r>
  <r>
    <n v="456"/>
    <m/>
    <m/>
    <x v="54"/>
    <x v="1"/>
    <n v="1"/>
    <x v="0"/>
    <x v="0"/>
    <s v="BGL-Mechatroniker"/>
    <n v="0"/>
    <n v="0"/>
    <m/>
    <n v="1"/>
  </r>
  <r>
    <n v="457"/>
    <m/>
    <m/>
    <x v="64"/>
    <x v="24"/>
    <n v="1"/>
    <x v="0"/>
    <x v="0"/>
    <s v="BiGaKo FOS-S"/>
    <n v="0"/>
    <n v="0"/>
    <m/>
    <n v="1"/>
  </r>
  <r>
    <n v="460"/>
    <m/>
    <m/>
    <x v="30"/>
    <x v="24"/>
    <n v="1"/>
    <x v="0"/>
    <x v="0"/>
    <s v="BiGaKo BT"/>
    <n v="0"/>
    <n v="0"/>
    <m/>
    <n v="1"/>
  </r>
  <r>
    <n v="461"/>
    <m/>
    <m/>
    <x v="43"/>
    <x v="24"/>
    <n v="1"/>
    <x v="0"/>
    <x v="0"/>
    <s v="BiGaKo IT"/>
    <n v="0"/>
    <n v="0"/>
    <m/>
    <n v="1"/>
  </r>
  <r>
    <n v="462"/>
    <m/>
    <m/>
    <x v="65"/>
    <x v="24"/>
    <n v="1"/>
    <x v="0"/>
    <x v="0"/>
    <s v="BiGaKo ET"/>
    <n v="0"/>
    <n v="0"/>
    <m/>
    <n v="1"/>
  </r>
  <r>
    <n v="463"/>
    <m/>
    <m/>
    <x v="66"/>
    <x v="24"/>
    <n v="0.5"/>
    <x v="0"/>
    <x v="0"/>
    <s v="Berufsberatung FOS &amp; Talentscouting"/>
    <n v="0"/>
    <n v="0"/>
    <m/>
    <n v="0.5"/>
  </r>
  <r>
    <n v="469"/>
    <m/>
    <m/>
    <x v="37"/>
    <x v="25"/>
    <n v="1"/>
    <x v="0"/>
    <x v="0"/>
    <s v="LP-Arbeit-KP"/>
    <n v="0"/>
    <n v="0"/>
    <m/>
    <n v="1"/>
  </r>
  <r>
    <n v="470"/>
    <m/>
    <m/>
    <x v="67"/>
    <x v="25"/>
    <n v="0.5"/>
    <x v="0"/>
    <x v="0"/>
    <s v="Praxiskoordination"/>
    <n v="0"/>
    <n v="0"/>
    <m/>
    <n v="0.5"/>
  </r>
  <r>
    <n v="476"/>
    <m/>
    <m/>
    <x v="36"/>
    <x v="11"/>
    <n v="1"/>
    <x v="0"/>
    <x v="0"/>
    <s v="BiGaKo FS-SP (PiA)"/>
    <n v="0"/>
    <n v="0"/>
    <m/>
    <n v="1"/>
  </r>
  <r>
    <n v="478"/>
    <m/>
    <m/>
    <x v="58"/>
    <x v="11"/>
    <n v="0.5"/>
    <x v="0"/>
    <x v="0"/>
    <s v="A-BAföG"/>
    <n v="0"/>
    <n v="0"/>
    <m/>
    <n v="0.5"/>
  </r>
  <r>
    <n v="479"/>
    <m/>
    <m/>
    <x v="14"/>
    <x v="11"/>
    <n v="0.5"/>
    <x v="0"/>
    <x v="0"/>
    <s v="Proj. Koord. FS"/>
    <n v="0"/>
    <n v="0"/>
    <m/>
    <n v="0.5"/>
  </r>
  <r>
    <n v="480"/>
    <m/>
    <m/>
    <x v="42"/>
    <x v="11"/>
    <n v="1"/>
    <x v="0"/>
    <x v="0"/>
    <s v="Päd.-Beirat/Praxiskoord."/>
    <n v="0"/>
    <n v="0"/>
    <m/>
    <n v="1"/>
  </r>
  <r>
    <n v="481"/>
    <m/>
    <m/>
    <x v="38"/>
    <x v="11"/>
    <n v="0.5"/>
    <x v="0"/>
    <x v="0"/>
    <s v="Didakt. Arbeit FS"/>
    <n v="0"/>
    <n v="0"/>
    <m/>
    <n v="0.5"/>
  </r>
  <r>
    <n v="482"/>
    <m/>
    <m/>
    <x v="38"/>
    <x v="11"/>
    <n v="0.5"/>
    <x v="0"/>
    <x v="0"/>
    <s v="Erziehr*in &amp; Sprache"/>
    <n v="0"/>
    <n v="0"/>
    <m/>
    <n v="0.5"/>
  </r>
  <r>
    <n v="495"/>
    <m/>
    <m/>
    <x v="44"/>
    <x v="9"/>
    <n v="2"/>
    <x v="0"/>
    <x v="0"/>
    <m/>
    <n v="0"/>
    <n v="0"/>
    <m/>
    <n v="2"/>
  </r>
  <r>
    <n v="497"/>
    <m/>
    <m/>
    <x v="66"/>
    <x v="7"/>
    <n v="0.5"/>
    <x v="0"/>
    <x v="0"/>
    <s v="SLZ"/>
    <n v="0"/>
    <n v="0"/>
    <m/>
    <n v="0.5"/>
  </r>
  <r>
    <n v="498"/>
    <m/>
    <m/>
    <x v="68"/>
    <x v="0"/>
    <n v="2"/>
    <x v="0"/>
    <x v="0"/>
    <m/>
    <n v="0"/>
    <n v="0"/>
    <m/>
    <n v="2"/>
  </r>
  <r>
    <n v="499"/>
    <m/>
    <m/>
    <x v="7"/>
    <x v="9"/>
    <n v="0.5"/>
    <x v="0"/>
    <x v="0"/>
    <m/>
    <n v="0"/>
    <n v="0"/>
    <m/>
    <n v="0.5"/>
  </r>
  <r>
    <n v="500"/>
    <m/>
    <m/>
    <x v="69"/>
    <x v="9"/>
    <n v="0.5"/>
    <x v="0"/>
    <x v="0"/>
    <m/>
    <n v="0"/>
    <n v="0"/>
    <m/>
    <n v="0.5"/>
  </r>
  <r>
    <n v="501"/>
    <m/>
    <m/>
    <x v="53"/>
    <x v="9"/>
    <n v="1"/>
    <x v="0"/>
    <x v="0"/>
    <m/>
    <n v="0"/>
    <n v="0"/>
    <m/>
    <n v="1"/>
  </r>
  <r>
    <n v="502"/>
    <m/>
    <m/>
    <x v="70"/>
    <x v="9"/>
    <n v="1"/>
    <x v="0"/>
    <x v="0"/>
    <m/>
    <n v="0"/>
    <n v="0"/>
    <m/>
    <n v="1"/>
  </r>
  <r>
    <n v="503"/>
    <m/>
    <m/>
    <x v="19"/>
    <x v="2"/>
    <n v="3"/>
    <x v="0"/>
    <x v="0"/>
    <m/>
    <n v="0"/>
    <n v="0"/>
    <m/>
    <n v="3"/>
  </r>
  <r>
    <n v="504"/>
    <m/>
    <m/>
    <x v="23"/>
    <x v="26"/>
    <n v="1"/>
    <x v="0"/>
    <x v="0"/>
    <m/>
    <n v="0"/>
    <n v="0"/>
    <m/>
    <n v="1"/>
  </r>
  <r>
    <n v="505"/>
    <m/>
    <m/>
    <x v="56"/>
    <x v="26"/>
    <n v="1"/>
    <x v="0"/>
    <x v="0"/>
    <m/>
    <n v="0"/>
    <n v="0"/>
    <m/>
    <n v="1"/>
  </r>
  <r>
    <n v="514"/>
    <m/>
    <m/>
    <x v="45"/>
    <x v="16"/>
    <n v="1"/>
    <x v="0"/>
    <x v="0"/>
    <m/>
    <n v="0"/>
    <n v="0"/>
    <m/>
    <n v="1"/>
  </r>
  <r>
    <n v="515"/>
    <m/>
    <m/>
    <x v="71"/>
    <x v="27"/>
    <n v="8"/>
    <x v="0"/>
    <x v="0"/>
    <m/>
    <n v="0"/>
    <n v="0"/>
    <m/>
    <n v="8"/>
  </r>
  <r>
    <n v="519"/>
    <m/>
    <m/>
    <x v="72"/>
    <x v="0"/>
    <n v="2"/>
    <x v="0"/>
    <x v="0"/>
    <m/>
    <n v="0"/>
    <n v="0"/>
    <m/>
    <n v="2"/>
  </r>
  <r>
    <n v="525"/>
    <m/>
    <m/>
    <x v="73"/>
    <x v="0"/>
    <n v="1"/>
    <x v="0"/>
    <x v="0"/>
    <m/>
    <n v="0"/>
    <n v="0"/>
    <m/>
    <n v="1"/>
  </r>
  <r>
    <n v="526"/>
    <m/>
    <m/>
    <x v="40"/>
    <x v="0"/>
    <n v="1"/>
    <x v="0"/>
    <x v="0"/>
    <m/>
    <n v="0"/>
    <n v="0"/>
    <m/>
    <n v="1"/>
  </r>
  <r>
    <n v="530"/>
    <m/>
    <m/>
    <x v="74"/>
    <x v="28"/>
    <n v="0"/>
    <x v="0"/>
    <x v="0"/>
    <m/>
    <n v="0"/>
    <n v="0"/>
    <m/>
    <n v="0"/>
  </r>
  <r>
    <n v="532"/>
    <m/>
    <m/>
    <x v="75"/>
    <x v="29"/>
    <n v="1"/>
    <x v="0"/>
    <x v="0"/>
    <s v="Mentor Saller"/>
    <n v="0"/>
    <n v="0"/>
    <m/>
    <n v="1"/>
  </r>
  <r>
    <n v="535"/>
    <m/>
    <m/>
    <x v="29"/>
    <x v="4"/>
    <n v="1"/>
    <x v="0"/>
    <x v="0"/>
    <s v="Besondere Aufg."/>
    <n v="0"/>
    <n v="0"/>
    <m/>
    <n v="1"/>
  </r>
  <r>
    <n v="537"/>
    <m/>
    <m/>
    <x v="41"/>
    <x v="4"/>
    <n v="1"/>
    <x v="0"/>
    <x v="0"/>
    <s v="BGL Bäcker"/>
    <n v="0"/>
    <n v="0"/>
    <m/>
    <n v="1"/>
  </r>
  <r>
    <n v="540"/>
    <m/>
    <m/>
    <x v="76"/>
    <x v="24"/>
    <n v="0.5"/>
    <x v="0"/>
    <x v="0"/>
    <s v="Bes. Aufg."/>
    <n v="0"/>
    <n v="0"/>
    <m/>
    <n v="0.5"/>
  </r>
  <r>
    <n v="541"/>
    <m/>
    <m/>
    <x v="77"/>
    <x v="24"/>
    <n v="1"/>
    <x v="0"/>
    <x v="0"/>
    <s v="BiGaKo FOS GuS"/>
    <n v="0"/>
    <n v="0"/>
    <m/>
    <n v="1"/>
  </r>
  <r>
    <n v="545"/>
    <m/>
    <m/>
    <x v="17"/>
    <x v="15"/>
    <n v="1"/>
    <x v="0"/>
    <x v="0"/>
    <m/>
    <n v="0"/>
    <n v="0"/>
    <m/>
    <n v="1"/>
  </r>
  <r>
    <n v="546"/>
    <m/>
    <m/>
    <x v="57"/>
    <x v="15"/>
    <n v="2.5"/>
    <x v="0"/>
    <x v="0"/>
    <m/>
    <n v="0"/>
    <n v="0"/>
    <m/>
    <n v="2.5"/>
  </r>
  <r>
    <n v="547"/>
    <m/>
    <m/>
    <x v="9"/>
    <x v="15"/>
    <n v="1"/>
    <x v="0"/>
    <x v="0"/>
    <m/>
    <n v="0"/>
    <n v="0"/>
    <m/>
    <n v="1"/>
  </r>
  <r>
    <n v="548"/>
    <m/>
    <m/>
    <x v="47"/>
    <x v="15"/>
    <n v="2"/>
    <x v="0"/>
    <x v="0"/>
    <m/>
    <n v="0"/>
    <n v="0"/>
    <m/>
    <n v="2"/>
  </r>
  <r>
    <n v="549"/>
    <m/>
    <m/>
    <x v="78"/>
    <x v="15"/>
    <n v="0.5"/>
    <x v="0"/>
    <x v="0"/>
    <m/>
    <n v="0"/>
    <n v="0"/>
    <m/>
    <n v="0.5"/>
  </r>
  <r>
    <n v="550"/>
    <m/>
    <m/>
    <x v="55"/>
    <x v="30"/>
    <n v="0.5"/>
    <x v="0"/>
    <x v="0"/>
    <m/>
    <n v="0"/>
    <n v="0"/>
    <m/>
    <n v="0.5"/>
  </r>
  <r>
    <n v="551"/>
    <m/>
    <m/>
    <x v="66"/>
    <x v="30"/>
    <n v="0.5"/>
    <x v="0"/>
    <x v="0"/>
    <m/>
    <n v="0"/>
    <n v="0"/>
    <m/>
    <n v="0.5"/>
  </r>
  <r>
    <n v="552"/>
    <m/>
    <m/>
    <x v="78"/>
    <x v="30"/>
    <n v="0.5"/>
    <x v="0"/>
    <x v="0"/>
    <m/>
    <n v="0"/>
    <n v="0"/>
    <m/>
    <n v="0.5"/>
  </r>
  <r>
    <n v="553"/>
    <m/>
    <m/>
    <x v="40"/>
    <x v="30"/>
    <n v="0.5"/>
    <x v="0"/>
    <x v="0"/>
    <m/>
    <n v="0"/>
    <n v="0"/>
    <m/>
    <n v="0.5"/>
  </r>
  <r>
    <n v="554"/>
    <m/>
    <m/>
    <x v="9"/>
    <x v="31"/>
    <n v="1"/>
    <x v="0"/>
    <x v="0"/>
    <m/>
    <n v="0"/>
    <n v="0"/>
    <m/>
    <n v="1"/>
  </r>
  <r>
    <n v="555"/>
    <m/>
    <m/>
    <x v="34"/>
    <x v="13"/>
    <n v="0.5"/>
    <x v="0"/>
    <x v="0"/>
    <s v="BGL Maurer"/>
    <n v="0"/>
    <n v="0"/>
    <m/>
    <n v="0.5"/>
  </r>
  <r>
    <n v="556"/>
    <m/>
    <m/>
    <x v="4"/>
    <x v="13"/>
    <n v="0.5"/>
    <x v="0"/>
    <x v="0"/>
    <s v="Haushalt"/>
    <n v="0"/>
    <n v="0"/>
    <m/>
    <n v="0.5"/>
  </r>
  <r>
    <n v="557"/>
    <m/>
    <m/>
    <x v="63"/>
    <x v="13"/>
    <n v="0.5"/>
    <x v="0"/>
    <x v="0"/>
    <s v="BGL Straßenbau"/>
    <n v="0"/>
    <n v="0"/>
    <m/>
    <n v="0.5"/>
  </r>
  <r>
    <n v="558"/>
    <m/>
    <m/>
    <x v="58"/>
    <x v="11"/>
    <n v="1"/>
    <x v="0"/>
    <x v="0"/>
    <s v="A-Bafög"/>
    <n v="0"/>
    <n v="0"/>
    <m/>
    <n v="1"/>
  </r>
  <r>
    <n v="559"/>
    <m/>
    <m/>
    <x v="79"/>
    <x v="11"/>
    <n v="0.5"/>
    <x v="0"/>
    <x v="0"/>
    <s v="Koord. Vertretung"/>
    <n v="0"/>
    <n v="0"/>
    <m/>
    <n v="0.5"/>
  </r>
  <r>
    <n v="563"/>
    <m/>
    <m/>
    <x v="80"/>
    <x v="19"/>
    <n v="0.5"/>
    <x v="0"/>
    <x v="0"/>
    <s v="BGL AIF"/>
    <n v="0"/>
    <n v="0"/>
    <m/>
    <n v="0.5"/>
  </r>
  <r>
    <n v="564"/>
    <m/>
    <m/>
    <x v="81"/>
    <x v="19"/>
    <n v="0.5"/>
    <x v="0"/>
    <x v="0"/>
    <s v="BGL AIF"/>
    <n v="0"/>
    <n v="0"/>
    <m/>
    <n v="0.5"/>
  </r>
  <r>
    <n v="565"/>
    <m/>
    <m/>
    <x v="80"/>
    <x v="19"/>
    <n v="0.5"/>
    <x v="0"/>
    <x v="0"/>
    <s v="Übergang IFK BFS"/>
    <n v="0"/>
    <n v="0"/>
    <m/>
    <n v="0.5"/>
  </r>
  <r>
    <n v="566"/>
    <m/>
    <m/>
    <x v="30"/>
    <x v="19"/>
    <n v="0.5"/>
    <x v="0"/>
    <x v="0"/>
    <s v="DKO Sprachstandsfestellung"/>
    <n v="0"/>
    <n v="0"/>
    <m/>
    <n v="0.5"/>
  </r>
  <r>
    <n v="567"/>
    <m/>
    <m/>
    <x v="56"/>
    <x v="19"/>
    <n v="0.5"/>
    <x v="0"/>
    <x v="0"/>
    <s v="BGL BF1"/>
    <n v="0"/>
    <n v="0"/>
    <m/>
    <n v="0.5"/>
  </r>
  <r>
    <n v="568"/>
    <m/>
    <m/>
    <x v="16"/>
    <x v="19"/>
    <n v="0.5"/>
    <x v="0"/>
    <x v="0"/>
    <s v="Berufsinfobörse"/>
    <n v="0"/>
    <n v="0"/>
    <m/>
    <n v="0.5"/>
  </r>
  <r>
    <n v="569"/>
    <m/>
    <m/>
    <x v="16"/>
    <x v="19"/>
    <n v="0.5"/>
    <x v="0"/>
    <x v="0"/>
    <s v="AIf-Aufnahme"/>
    <n v="0"/>
    <n v="0"/>
    <m/>
    <n v="0.5"/>
  </r>
  <r>
    <n v="570"/>
    <m/>
    <m/>
    <x v="14"/>
    <x v="25"/>
    <n v="0.5"/>
    <x v="0"/>
    <x v="0"/>
    <s v="BGL KiPfl"/>
    <n v="0"/>
    <n v="0"/>
    <m/>
    <n v="0.5"/>
  </r>
  <r>
    <n v="571"/>
    <m/>
    <m/>
    <x v="37"/>
    <x v="25"/>
    <n v="0.5"/>
    <x v="0"/>
    <x v="0"/>
    <s v="BGL KiPfl"/>
    <n v="0"/>
    <n v="0"/>
    <m/>
    <n v="0.5"/>
  </r>
  <r>
    <n v="572"/>
    <m/>
    <m/>
    <x v="82"/>
    <x v="32"/>
    <n v="8"/>
    <x v="0"/>
    <x v="0"/>
    <s v="OBAS"/>
    <n v="0"/>
    <n v="0"/>
    <m/>
    <n v="8"/>
  </r>
  <r>
    <n v="573"/>
    <m/>
    <m/>
    <x v="82"/>
    <x v="32"/>
    <n v="8"/>
    <x v="0"/>
    <x v="0"/>
    <s v="OBAS"/>
    <n v="0"/>
    <n v="0"/>
    <m/>
    <n v="8"/>
  </r>
  <r>
    <n v="577"/>
    <m/>
    <m/>
    <x v="16"/>
    <x v="22"/>
    <n v="1"/>
    <x v="0"/>
    <x v="0"/>
    <s v="KAoA kompakt"/>
    <n v="0"/>
    <n v="0"/>
    <m/>
    <n v="1"/>
  </r>
  <r>
    <n v="578"/>
    <m/>
    <m/>
    <x v="66"/>
    <x v="22"/>
    <n v="1"/>
    <x v="0"/>
    <x v="0"/>
    <s v="KAoA FOS, HBFS"/>
    <n v="0"/>
    <n v="0"/>
    <m/>
    <n v="1"/>
  </r>
  <r>
    <n v="579"/>
    <m/>
    <m/>
    <x v="35"/>
    <x v="22"/>
    <n v="0.5"/>
    <x v="0"/>
    <x v="0"/>
    <s v="KAoA BF2"/>
    <n v="0"/>
    <n v="0"/>
    <m/>
    <n v="0.5"/>
  </r>
  <r>
    <n v="580"/>
    <m/>
    <m/>
    <x v="83"/>
    <x v="22"/>
    <n v="0.5"/>
    <x v="0"/>
    <x v="0"/>
    <s v="KAoA BF1"/>
    <n v="0"/>
    <n v="0"/>
    <m/>
    <n v="0.5"/>
  </r>
  <r>
    <n v="582"/>
    <m/>
    <m/>
    <x v="61"/>
    <x v="14"/>
    <n v="1"/>
    <x v="0"/>
    <x v="0"/>
    <s v="Projekt Buddies"/>
    <n v="0"/>
    <n v="0"/>
    <m/>
    <n v="1"/>
  </r>
  <r>
    <n v="583"/>
    <m/>
    <m/>
    <x v="84"/>
    <x v="14"/>
    <n v="0.5"/>
    <x v="0"/>
    <x v="0"/>
    <s v="Projekt open doors"/>
    <n v="0"/>
    <n v="0"/>
    <m/>
    <n v="0.5"/>
  </r>
  <r>
    <n v="584"/>
    <m/>
    <m/>
    <x v="85"/>
    <x v="14"/>
    <n v="0.5"/>
    <x v="0"/>
    <x v="0"/>
    <s v="BGL ABV"/>
    <n v="0"/>
    <n v="0"/>
    <m/>
    <n v="0.5"/>
  </r>
  <r>
    <n v="592"/>
    <m/>
    <m/>
    <x v="22"/>
    <x v="28"/>
    <n v="0"/>
    <x v="0"/>
    <x v="0"/>
    <m/>
    <n v="0"/>
    <n v="0"/>
    <m/>
    <n v="0"/>
  </r>
  <r>
    <n v="593"/>
    <m/>
    <m/>
    <x v="20"/>
    <x v="3"/>
    <n v="0.5"/>
    <x v="0"/>
    <x v="0"/>
    <s v="Z-Gruppe"/>
    <n v="0"/>
    <n v="0"/>
    <m/>
    <n v="0.5"/>
  </r>
  <r>
    <n v="594"/>
    <m/>
    <m/>
    <x v="55"/>
    <x v="3"/>
    <n v="0.5"/>
    <x v="0"/>
    <x v="0"/>
    <s v="Z-Gruppe"/>
    <n v="0"/>
    <n v="0"/>
    <m/>
    <n v="0.5"/>
  </r>
  <r>
    <n v="595"/>
    <m/>
    <m/>
    <x v="79"/>
    <x v="11"/>
    <n v="1"/>
    <x v="0"/>
    <x v="0"/>
    <s v="BiGaKo FS-SPk"/>
    <n v="0"/>
    <n v="0"/>
    <m/>
    <n v="1"/>
  </r>
  <r>
    <n v="596"/>
    <m/>
    <m/>
    <x v="79"/>
    <x v="29"/>
    <n v="1"/>
    <x v="0"/>
    <x v="0"/>
    <s v="Mentor SAL"/>
    <n v="0"/>
    <n v="0"/>
    <m/>
    <n v="1"/>
  </r>
  <r>
    <n v="597"/>
    <m/>
    <m/>
    <x v="86"/>
    <x v="24"/>
    <n v="0.5"/>
    <x v="0"/>
    <x v="0"/>
    <s v="Prakt. Orga 11S"/>
    <n v="0"/>
    <n v="0"/>
    <m/>
    <n v="0.5"/>
  </r>
  <r>
    <n v="598"/>
    <m/>
    <m/>
    <x v="50"/>
    <x v="23"/>
    <n v="8"/>
    <x v="0"/>
    <x v="0"/>
    <m/>
    <n v="0"/>
    <n v="0"/>
    <m/>
    <n v="8"/>
  </r>
  <r>
    <n v="599"/>
    <m/>
    <m/>
    <x v="87"/>
    <x v="27"/>
    <n v="8"/>
    <x v="0"/>
    <x v="0"/>
    <m/>
    <n v="0"/>
    <n v="0"/>
    <m/>
    <n v="8"/>
  </r>
  <r>
    <n v="600"/>
    <m/>
    <m/>
    <x v="88"/>
    <x v="27"/>
    <n v="8"/>
    <x v="0"/>
    <x v="0"/>
    <m/>
    <n v="0"/>
    <n v="0"/>
    <m/>
    <n v="8"/>
  </r>
  <r>
    <n v="601"/>
    <m/>
    <m/>
    <x v="39"/>
    <x v="9"/>
    <n v="0.5"/>
    <x v="0"/>
    <x v="0"/>
    <m/>
    <n v="0"/>
    <n v="0"/>
    <m/>
    <n v="0.5"/>
  </r>
  <r>
    <n v="602"/>
    <m/>
    <m/>
    <x v="89"/>
    <x v="25"/>
    <n v="1"/>
    <x v="0"/>
    <x v="0"/>
    <s v="BGL SozAss"/>
    <n v="0"/>
    <n v="0"/>
    <m/>
    <n v="1"/>
  </r>
  <r>
    <n v="603"/>
    <m/>
    <m/>
    <x v="90"/>
    <x v="0"/>
    <n v="1"/>
    <x v="0"/>
    <x v="0"/>
    <m/>
    <n v="0"/>
    <n v="0"/>
    <m/>
    <n v="1"/>
  </r>
  <r>
    <n v="604"/>
    <m/>
    <m/>
    <x v="59"/>
    <x v="28"/>
    <n v="8.5"/>
    <x v="1"/>
    <x v="2"/>
    <s v="Sabbatical"/>
    <n v="0"/>
    <n v="0"/>
    <m/>
    <n v="4.4630000000000001"/>
  </r>
  <r>
    <m/>
    <m/>
    <m/>
    <x v="82"/>
    <x v="32"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355" applyNumberFormats="0" applyBorderFormats="0" applyFontFormats="0" applyPatternFormats="0" applyAlignmentFormats="0" applyWidthHeightFormats="1" dataCaption="Werte" grandTotalCaption="Sum." updatedVersion="7" minRefreshableVersion="3" showDrill="0" preserveFormatting="0" itemPrintTitles="1" createdVersion="5" indent="0" outline="1" outlineData="1" multipleFieldFilters="0" rowHeaderCaption="BerL" colHeaderCaption="Sp" fieldListSortAscending="1" customListSort="0">
  <location ref="M3:W128" firstHeaderRow="1" firstDataRow="2" firstDataCol="1"/>
  <pivotFields count="10">
    <pivotField showAll="0"/>
    <pivotField showAll="0"/>
    <pivotField axis="axisCol" compact="0" subtotalTop="0" showAll="0">
      <items count="14">
        <item h="1" m="1" x="11"/>
        <item x="6"/>
        <item n="DGR" h="1" m="1" x="12"/>
        <item n="DGR " x="3"/>
        <item m="1" x="10"/>
        <item x="8"/>
        <item x="2"/>
        <item x="4"/>
        <item x="1"/>
        <item x="7"/>
        <item x="5"/>
        <item x="9"/>
        <item h="1" x="0"/>
        <item t="default"/>
      </items>
    </pivotField>
    <pivotField showAll="0"/>
    <pivotField showAll="0"/>
    <pivotField showAll="0"/>
    <pivotField axis="axisRow" showAll="0" sortType="ascending">
      <items count="129">
        <item m="1" x="127"/>
        <item x="1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9"/>
        <item x="37"/>
        <item x="38"/>
        <item x="40"/>
        <item x="41"/>
        <item x="42"/>
        <item x="43"/>
        <item x="44"/>
        <item x="45"/>
        <item x="46"/>
        <item x="47"/>
        <item x="49"/>
        <item x="48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1"/>
        <item x="83"/>
        <item x="84"/>
        <item x="85"/>
        <item x="86"/>
        <item x="87"/>
        <item x="88"/>
        <item x="89"/>
        <item x="122"/>
        <item x="90"/>
        <item x="91"/>
        <item x="92"/>
        <item x="93"/>
        <item x="94"/>
        <item x="95"/>
        <item x="96"/>
        <item x="97"/>
        <item x="99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5"/>
        <item x="123"/>
        <item x="116"/>
        <item x="117"/>
        <item x="118"/>
        <item x="124"/>
        <item x="111"/>
        <item x="126"/>
        <item x="113"/>
        <item x="125"/>
        <item x="121"/>
        <item x="114"/>
        <item x="119"/>
        <item t="default"/>
      </items>
    </pivotField>
    <pivotField showAll="0"/>
    <pivotField dataField="1" showAll="0"/>
    <pivotField showAll="0" defaultSubtotal="0"/>
  </pivotFields>
  <rowFields count="1">
    <field x="6"/>
  </rowFields>
  <rowItems count="1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Fields count="1">
    <field x="2"/>
  </colFields>
  <colItems count="10"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" fld="8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1" cacheId="351" applyNumberFormats="0" applyBorderFormats="0" applyFontFormats="0" applyPatternFormats="0" applyAlignmentFormats="0" applyWidthHeightFormats="1" dataCaption="Werte" grandTotalCaption="KuK-Planstunden" updatedVersion="7" minRefreshableVersion="3" enableDrill="0" useAutoFormatting="1" itemPrintTitles="1" createdVersion="4" indent="0" outline="1" outlineData="1" multipleFieldFilters="0">
  <location ref="A1:DW125" firstHeaderRow="1" firstDataRow="2" firstDataCol="1"/>
  <pivotFields count="10">
    <pivotField showAll="0" defaultSubtotal="0"/>
    <pivotField showAll="0" defaultSubtotal="0"/>
    <pivotField showAll="0" defaultSubtotal="0"/>
    <pivotField axis="axisRow" showAll="0" defaultSubtotal="0">
      <items count="157">
        <item x="73"/>
        <item x="74"/>
        <item x="75"/>
        <item x="76"/>
        <item m="1" x="142"/>
        <item m="1" x="151"/>
        <item x="77"/>
        <item x="78"/>
        <item x="79"/>
        <item m="1" x="122"/>
        <item m="1" x="139"/>
        <item x="49"/>
        <item x="50"/>
        <item x="51"/>
        <item x="59"/>
        <item x="61"/>
        <item x="63"/>
        <item x="52"/>
        <item x="54"/>
        <item x="55"/>
        <item x="56"/>
        <item x="65"/>
        <item x="66"/>
        <item x="70"/>
        <item x="72"/>
        <item x="7"/>
        <item x="8"/>
        <item x="9"/>
        <item x="19"/>
        <item x="20"/>
        <item m="1" x="134"/>
        <item m="1" x="124"/>
        <item m="1" x="147"/>
        <item x="58"/>
        <item x="57"/>
        <item x="102"/>
        <item x="103"/>
        <item x="104"/>
        <item x="23"/>
        <item x="24"/>
        <item x="25"/>
        <item x="26"/>
        <item x="80"/>
        <item x="83"/>
        <item m="1" x="155"/>
        <item x="38"/>
        <item x="39"/>
        <item x="40"/>
        <item x="41"/>
        <item x="42"/>
        <item x="43"/>
        <item x="44"/>
        <item x="45"/>
        <item m="1" x="123"/>
        <item x="48"/>
        <item x="46"/>
        <item x="11"/>
        <item x="12"/>
        <item x="13"/>
        <item x="14"/>
        <item x="16"/>
        <item x="17"/>
        <item x="18"/>
        <item x="36"/>
        <item x="34"/>
        <item x="35"/>
        <item x="33"/>
        <item m="1" x="153"/>
        <item x="91"/>
        <item x="93"/>
        <item x="95"/>
        <item x="96"/>
        <item x="97"/>
        <item x="98"/>
        <item x="100"/>
        <item x="101"/>
        <item m="1" x="131"/>
        <item x="105"/>
        <item x="106"/>
        <item x="0"/>
        <item m="1" x="152"/>
        <item m="1" x="144"/>
        <item x="99"/>
        <item m="1" x="150"/>
        <item m="1" x="129"/>
        <item x="92"/>
        <item x="21"/>
        <item x="22"/>
        <item x="113"/>
        <item x="114"/>
        <item x="115"/>
        <item x="64"/>
        <item x="27"/>
        <item x="28"/>
        <item x="107"/>
        <item x="108"/>
        <item x="109"/>
        <item x="111"/>
        <item x="112"/>
        <item x="29"/>
        <item x="30"/>
        <item m="1" x="145"/>
        <item m="1" x="132"/>
        <item m="1" x="143"/>
        <item x="116"/>
        <item x="117"/>
        <item x="118"/>
        <item x="119"/>
        <item m="1" x="156"/>
        <item x="110"/>
        <item x="121"/>
        <item m="1" x="130"/>
        <item x="1"/>
        <item m="1" x="154"/>
        <item x="10"/>
        <item x="84"/>
        <item m="1" x="141"/>
        <item m="1" x="137"/>
        <item m="1" x="136"/>
        <item m="1" x="127"/>
        <item m="1" x="146"/>
        <item m="1" x="135"/>
        <item x="31"/>
        <item x="32"/>
        <item x="53"/>
        <item m="1" x="149"/>
        <item x="81"/>
        <item x="82"/>
        <item x="85"/>
        <item m="1" x="126"/>
        <item m="1" x="148"/>
        <item m="1" x="125"/>
        <item x="62"/>
        <item m="1" x="128"/>
        <item x="37"/>
        <item x="2"/>
        <item x="3"/>
        <item x="4"/>
        <item x="5"/>
        <item x="6"/>
        <item x="15"/>
        <item x="47"/>
        <item x="60"/>
        <item x="67"/>
        <item x="69"/>
        <item x="71"/>
        <item m="1" x="140"/>
        <item x="87"/>
        <item x="88"/>
        <item x="89"/>
        <item x="90"/>
        <item x="94"/>
        <item x="120"/>
        <item m="1" x="133"/>
        <item m="1" x="138"/>
        <item x="86"/>
        <item x="68"/>
      </items>
    </pivotField>
    <pivotField showAll="0" defaultSubtotal="0"/>
    <pivotField axis="axisCol" showAll="0">
      <items count="153">
        <item x="0"/>
        <item x="5"/>
        <item x="100"/>
        <item x="101"/>
        <item x="2"/>
        <item x="3"/>
        <item x="8"/>
        <item x="4"/>
        <item x="51"/>
        <item x="1"/>
        <item m="1" x="150"/>
        <item x="6"/>
        <item x="9"/>
        <item x="10"/>
        <item x="11"/>
        <item x="12"/>
        <item x="7"/>
        <item x="85"/>
        <item x="91"/>
        <item x="88"/>
        <item x="93"/>
        <item x="94"/>
        <item x="90"/>
        <item x="95"/>
        <item x="92"/>
        <item x="89"/>
        <item x="96"/>
        <item x="87"/>
        <item x="40"/>
        <item x="70"/>
        <item x="86"/>
        <item x="103"/>
        <item x="105"/>
        <item x="108"/>
        <item x="106"/>
        <item x="19"/>
        <item x="107"/>
        <item x="112"/>
        <item x="104"/>
        <item x="102"/>
        <item x="27"/>
        <item x="29"/>
        <item x="41"/>
        <item x="32"/>
        <item x="31"/>
        <item x="33"/>
        <item x="13"/>
        <item x="15"/>
        <item x="14"/>
        <item x="16"/>
        <item x="17"/>
        <item x="18"/>
        <item x="20"/>
        <item x="21"/>
        <item x="63"/>
        <item x="76"/>
        <item x="77"/>
        <item x="74"/>
        <item x="73"/>
        <item x="64"/>
        <item x="67"/>
        <item x="62"/>
        <item x="22"/>
        <item x="23"/>
        <item x="24"/>
        <item x="26"/>
        <item x="65"/>
        <item x="66"/>
        <item x="72"/>
        <item x="68"/>
        <item x="71"/>
        <item x="36"/>
        <item x="42"/>
        <item x="38"/>
        <item x="28"/>
        <item x="39"/>
        <item x="53"/>
        <item x="50"/>
        <item x="54"/>
        <item x="56"/>
        <item x="58"/>
        <item x="57"/>
        <item x="55"/>
        <item x="43"/>
        <item x="118"/>
        <item x="114"/>
        <item x="119"/>
        <item m="1" x="146"/>
        <item x="115"/>
        <item x="116"/>
        <item x="121"/>
        <item x="122"/>
        <item x="69"/>
        <item x="99"/>
        <item x="97"/>
        <item x="47"/>
        <item x="48"/>
        <item x="61"/>
        <item x="60"/>
        <item x="78"/>
        <item x="79"/>
        <item x="44"/>
        <item x="117"/>
        <item x="110"/>
        <item x="111"/>
        <item x="109"/>
        <item x="113"/>
        <item x="75"/>
        <item m="1" x="142"/>
        <item m="1" x="129"/>
        <item x="45"/>
        <item m="1" x="139"/>
        <item m="1" x="127"/>
        <item m="1" x="136"/>
        <item m="1" x="134"/>
        <item m="1" x="149"/>
        <item m="1" x="145"/>
        <item m="1" x="126"/>
        <item m="1" x="151"/>
        <item m="1" x="144"/>
        <item m="1" x="143"/>
        <item m="1" x="135"/>
        <item x="25"/>
        <item m="1" x="138"/>
        <item x="46"/>
        <item x="30"/>
        <item x="35"/>
        <item x="37"/>
        <item m="1" x="131"/>
        <item x="52"/>
        <item x="81"/>
        <item x="83"/>
        <item x="84"/>
        <item x="120"/>
        <item x="123"/>
        <item x="124"/>
        <item m="1" x="133"/>
        <item m="1" x="140"/>
        <item m="1" x="128"/>
        <item m="1" x="130"/>
        <item m="1" x="137"/>
        <item m="1" x="147"/>
        <item m="1" x="132"/>
        <item x="59"/>
        <item m="1" x="148"/>
        <item x="82"/>
        <item x="34"/>
        <item m="1" x="141"/>
        <item x="49"/>
        <item x="80"/>
        <item x="98"/>
        <item m="1" x="125"/>
        <item t="default"/>
      </items>
    </pivotField>
    <pivotField showAll="0"/>
    <pivotField showAll="0"/>
    <pivotField dataField="1" showAll="0"/>
    <pivotField showAll="0" defaultSubtotal="0"/>
  </pivotFields>
  <rowFields count="1">
    <field x="3"/>
  </rowFields>
  <rowItems count="123">
    <i>
      <x/>
    </i>
    <i>
      <x v="1"/>
    </i>
    <i>
      <x v="2"/>
    </i>
    <i>
      <x v="3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2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4"/>
    </i>
    <i>
      <x v="105"/>
    </i>
    <i>
      <x v="106"/>
    </i>
    <i>
      <x v="107"/>
    </i>
    <i>
      <x v="109"/>
    </i>
    <i>
      <x v="110"/>
    </i>
    <i>
      <x v="112"/>
    </i>
    <i>
      <x v="114"/>
    </i>
    <i>
      <x v="115"/>
    </i>
    <i>
      <x v="122"/>
    </i>
    <i>
      <x v="123"/>
    </i>
    <i>
      <x v="124"/>
    </i>
    <i>
      <x v="126"/>
    </i>
    <i>
      <x v="127"/>
    </i>
    <i>
      <x v="128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1"/>
    </i>
    <i>
      <x v="152"/>
    </i>
    <i>
      <x v="155"/>
    </i>
    <i>
      <x v="156"/>
    </i>
    <i t="grand">
      <x/>
    </i>
  </rowItems>
  <colFields count="1">
    <field x="5"/>
  </colFields>
  <colItems count="1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10"/>
    </i>
    <i>
      <x v="122"/>
    </i>
    <i>
      <x v="124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43"/>
    </i>
    <i>
      <x v="145"/>
    </i>
    <i>
      <x v="146"/>
    </i>
    <i>
      <x v="148"/>
    </i>
    <i>
      <x v="149"/>
    </i>
    <i>
      <x v="150"/>
    </i>
    <i t="grand">
      <x/>
    </i>
  </colItems>
  <dataFields count="1">
    <dataField name="Summe von Wst/SJ" fld="8" baseField="3" baseItem="1"/>
  </dataFields>
  <formats count="10"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fieldPosition="0">
        <references count="1">
          <reference field="5" count="1">
            <x v="0"/>
          </reference>
        </references>
      </pivotArea>
    </format>
    <format dxfId="55">
      <pivotArea dataOnly="0" labelOnly="1" grandCol="1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5" count="1">
            <x v="0"/>
          </reference>
        </references>
      </pivotArea>
    </format>
    <format dxfId="5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showHeaders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n="SZO1"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SuS" fld="11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KuK" fld="10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>
      <items count="173">
        <item x="101"/>
        <item x="66"/>
        <item x="67"/>
        <item x="68"/>
        <item x="69"/>
        <item m="1" x="143"/>
        <item m="1" x="164"/>
        <item x="102"/>
        <item x="70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34"/>
        <item x="55"/>
        <item x="61"/>
        <item x="62"/>
        <item x="64"/>
        <item x="65"/>
        <item m="1" x="153"/>
        <item x="0"/>
        <item m="1" x="168"/>
        <item x="6"/>
        <item x="7"/>
        <item x="8"/>
        <item x="18"/>
        <item x="19"/>
        <item x="20"/>
        <item x="21"/>
        <item m="1" x="135"/>
        <item m="1" x="125"/>
        <item m="1" x="119"/>
        <item m="1" x="149"/>
        <item x="57"/>
        <item x="56"/>
        <item x="91"/>
        <item m="1" x="156"/>
        <item x="92"/>
        <item x="93"/>
        <item m="1" x="165"/>
        <item x="108"/>
        <item x="109"/>
        <item x="110"/>
        <item x="111"/>
        <item m="1" x="137"/>
        <item x="22"/>
        <item x="23"/>
        <item x="24"/>
        <item x="25"/>
        <item x="9"/>
        <item x="73"/>
        <item x="76"/>
        <item m="1" x="163"/>
        <item m="1" x="170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67"/>
        <item x="83"/>
        <item x="85"/>
        <item x="87"/>
        <item x="88"/>
        <item x="89"/>
        <item x="84"/>
        <item x="86"/>
        <item x="90"/>
        <item x="94"/>
        <item x="95"/>
        <item m="1" x="151"/>
        <item x="116"/>
        <item m="1" x="154"/>
        <item m="1" x="138"/>
        <item m="1" x="129"/>
        <item m="1" x="146"/>
        <item m="1" x="169"/>
        <item m="1" x="160"/>
        <item m="1" x="126"/>
        <item m="1" x="161"/>
        <item m="1" x="128"/>
        <item m="1" x="133"/>
        <item m="1" x="123"/>
        <item x="105"/>
        <item m="1" x="127"/>
        <item x="100"/>
        <item m="1" x="140"/>
        <item x="106"/>
        <item x="107"/>
        <item m="1" x="136"/>
        <item m="1" x="121"/>
        <item m="1" x="131"/>
        <item m="1" x="122"/>
        <item m="1" x="158"/>
        <item x="26"/>
        <item x="27"/>
        <item m="1" x="157"/>
        <item m="1" x="144"/>
        <item m="1" x="150"/>
        <item x="1"/>
        <item x="3"/>
        <item x="5"/>
        <item m="1" x="162"/>
        <item m="1" x="155"/>
        <item m="1" x="159"/>
        <item m="1" x="148"/>
        <item x="75"/>
        <item x="78"/>
        <item x="28"/>
        <item x="29"/>
        <item m="1" x="147"/>
        <item m="1" x="145"/>
        <item m="1" x="132"/>
        <item m="1" x="171"/>
        <item x="77"/>
        <item m="1" x="124"/>
        <item m="1" x="139"/>
        <item x="30"/>
        <item x="31"/>
        <item x="74"/>
        <item x="112"/>
        <item m="1" x="152"/>
        <item m="1" x="166"/>
        <item x="113"/>
        <item x="36"/>
        <item x="2"/>
        <item x="4"/>
        <item x="14"/>
        <item x="46"/>
        <item x="63"/>
        <item m="1" x="142"/>
        <item x="79"/>
        <item x="80"/>
        <item x="81"/>
        <item x="82"/>
        <item x="114"/>
        <item m="1" x="130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118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5"/>
    </i>
    <i>
      <x v="46"/>
    </i>
    <i>
      <x v="47"/>
    </i>
    <i>
      <x v="49"/>
    </i>
    <i>
      <x v="50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17"/>
    </i>
    <i>
      <x v="119"/>
    </i>
    <i>
      <x v="121"/>
    </i>
    <i>
      <x v="122"/>
    </i>
    <i>
      <x v="128"/>
    </i>
    <i>
      <x v="129"/>
    </i>
    <i>
      <x v="133"/>
    </i>
    <i>
      <x v="134"/>
    </i>
    <i>
      <x v="135"/>
    </i>
    <i>
      <x v="140"/>
    </i>
    <i>
      <x v="141"/>
    </i>
    <i>
      <x v="142"/>
    </i>
    <i>
      <x v="143"/>
    </i>
    <i>
      <x v="148"/>
    </i>
    <i>
      <x v="151"/>
    </i>
    <i>
      <x v="152"/>
    </i>
    <i>
      <x v="153"/>
    </i>
    <i>
      <x v="154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>
      <x v="171"/>
    </i>
    <i t="grand">
      <x/>
    </i>
  </rowItems>
  <colItems count="1">
    <i/>
  </colItems>
  <dataFields count="1">
    <dataField name="Summe von WstPB" fld="12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D3:X127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Col" multipleItemSelectionAllowed="1" showAll="0" defaultSubtotal="0">
      <items count="20">
        <item x="19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14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me von Wst/SJ" fld="8" baseField="6" baseItem="6"/>
  </dataFields>
  <formats count="4">
    <format dxfId="49">
      <pivotArea field="6" type="button" dataOnly="0" labelOnly="1" outline="0" axis="axisRow" fieldPosition="0"/>
    </format>
    <format dxfId="48">
      <pivotArea dataOnly="0" labelOnly="1" grandCol="1" outline="0" fieldPosition="0"/>
    </format>
    <format dxfId="47">
      <pivotArea field="6" type="button" dataOnly="0" labelOnly="1" outline="0" axis="axisRow" fieldPosition="0"/>
    </format>
    <format dxfId="46">
      <pivotArea dataOnly="0" labelOnly="1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C2:DP126" firstHeaderRow="1" firstDataRow="2" firstDataCol="1"/>
  <pivotFields count="15">
    <pivotField showAll="0"/>
    <pivotField showAll="0"/>
    <pivotField showAll="0"/>
    <pivotField axis="axisCol" showAll="0">
      <items count="156">
        <item x="101"/>
        <item x="66"/>
        <item x="67"/>
        <item x="68"/>
        <item x="69"/>
        <item m="1" x="132"/>
        <item m="1" x="148"/>
        <item x="102"/>
        <item x="70"/>
        <item x="71"/>
        <item x="72"/>
        <item m="1" x="117"/>
        <item m="1" x="130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25"/>
        <item x="55"/>
        <item x="61"/>
        <item x="62"/>
        <item x="64"/>
        <item x="65"/>
        <item m="1" x="141"/>
        <item x="0"/>
        <item x="105"/>
        <item m="1" x="152"/>
        <item x="6"/>
        <item x="7"/>
        <item x="8"/>
        <item x="18"/>
        <item x="19"/>
        <item x="20"/>
        <item x="21"/>
        <item m="1" x="126"/>
        <item m="1" x="122"/>
        <item m="1" x="119"/>
        <item m="1" x="137"/>
        <item x="57"/>
        <item x="56"/>
        <item x="91"/>
        <item m="1" x="143"/>
        <item x="92"/>
        <item x="93"/>
        <item m="1" x="149"/>
        <item x="108"/>
        <item x="109"/>
        <item x="110"/>
        <item x="111"/>
        <item m="1" x="127"/>
        <item x="22"/>
        <item x="23"/>
        <item x="24"/>
        <item x="25"/>
        <item x="9"/>
        <item x="73"/>
        <item x="76"/>
        <item m="1" x="147"/>
        <item m="1" x="153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51"/>
        <item x="83"/>
        <item x="85"/>
        <item x="87"/>
        <item x="88"/>
        <item x="89"/>
        <item x="84"/>
        <item x="86"/>
        <item x="90"/>
        <item x="94"/>
        <item x="95"/>
        <item m="1" x="139"/>
        <item x="116"/>
        <item m="1" x="129"/>
        <item x="106"/>
        <item x="107"/>
        <item x="26"/>
        <item x="27"/>
        <item m="1" x="144"/>
        <item m="1" x="133"/>
        <item m="1" x="138"/>
        <item x="1"/>
        <item x="3"/>
        <item x="5"/>
        <item m="1" x="146"/>
        <item m="1" x="142"/>
        <item m="1" x="145"/>
        <item m="1" x="136"/>
        <item x="75"/>
        <item x="78"/>
        <item x="28"/>
        <item x="29"/>
        <item m="1" x="135"/>
        <item m="1" x="134"/>
        <item m="1" x="124"/>
        <item m="1" x="154"/>
        <item x="77"/>
        <item m="1" x="121"/>
        <item m="1" x="128"/>
        <item x="30"/>
        <item x="31"/>
        <item x="74"/>
        <item x="112"/>
        <item m="1" x="140"/>
        <item m="1" x="150"/>
        <item x="113"/>
        <item x="36"/>
        <item x="2"/>
        <item x="4"/>
        <item x="14"/>
        <item x="46"/>
        <item x="63"/>
        <item m="1" x="131"/>
        <item x="79"/>
        <item x="80"/>
        <item x="81"/>
        <item x="82"/>
        <item x="114"/>
        <item m="1" x="123"/>
        <item x="115"/>
        <item t="default"/>
      </items>
    </pivotField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 defaultSubtotal="0"/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3"/>
  </colFields>
  <colItems count="117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3"/>
    </i>
    <i>
      <x v="35"/>
    </i>
    <i>
      <x v="36"/>
    </i>
    <i>
      <x v="37"/>
    </i>
    <i>
      <x v="38"/>
    </i>
    <i>
      <x v="39"/>
    </i>
    <i>
      <x v="40"/>
    </i>
    <i>
      <x v="41"/>
    </i>
    <i>
      <x v="46"/>
    </i>
    <i>
      <x v="47"/>
    </i>
    <i>
      <x v="48"/>
    </i>
    <i>
      <x v="50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7"/>
    </i>
    <i>
      <x v="109"/>
    </i>
    <i>
      <x v="110"/>
    </i>
    <i>
      <x v="111"/>
    </i>
    <i>
      <x v="112"/>
    </i>
    <i>
      <x v="116"/>
    </i>
    <i>
      <x v="117"/>
    </i>
    <i>
      <x v="118"/>
    </i>
    <i>
      <x v="123"/>
    </i>
    <i>
      <x v="124"/>
    </i>
    <i>
      <x v="125"/>
    </i>
    <i>
      <x v="126"/>
    </i>
    <i>
      <x v="131"/>
    </i>
    <i>
      <x v="134"/>
    </i>
    <i>
      <x v="135"/>
    </i>
    <i>
      <x v="136"/>
    </i>
    <i>
      <x v="137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2"/>
    </i>
    <i>
      <x v="154"/>
    </i>
  </colItems>
  <dataFields count="1">
    <dataField name="Summe von WstKuK" fld="10" baseField="6" baseItem="6"/>
  </dataFields>
  <formats count="5">
    <format dxfId="43">
      <pivotArea field="6" type="button" dataOnly="0" labelOnly="1" outline="0" axis="axisRow" fieldPosition="0"/>
    </format>
    <format dxfId="42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1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0">
      <pivotArea dataOnly="0" labelOnly="1" fieldPosition="0">
        <references count="1">
          <reference field="3" count="8">
            <x v="100"/>
            <x v="101"/>
            <x v="102"/>
            <x v="103"/>
            <x v="104"/>
            <x v="105"/>
            <x v="106"/>
            <x v="107"/>
          </reference>
        </references>
      </pivotArea>
    </format>
    <format dxfId="3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AnrechnungsPivot" cacheId="380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4:AI97" firstHeaderRow="1" firstDataRow="2" firstDataCol="1" rowPageCount="2" colPageCount="1"/>
  <pivotFields count="13">
    <pivotField showAll="0" defaultSubtotal="0"/>
    <pivotField showAll="0" defaultSubtotal="0"/>
    <pivotField showAll="0" defaultSubtotal="0"/>
    <pivotField axis="axisRow" showAll="0" nonAutoSortDefault="1" defaultSubtotal="0">
      <items count="106">
        <item x="82"/>
        <item x="86"/>
        <item x="55"/>
        <item x="32"/>
        <item x="36"/>
        <item x="49"/>
        <item m="1" x="95"/>
        <item x="34"/>
        <item x="17"/>
        <item x="22"/>
        <item m="1" x="101"/>
        <item x="57"/>
        <item x="65"/>
        <item x="38"/>
        <item x="18"/>
        <item x="12"/>
        <item x="19"/>
        <item x="54"/>
        <item x="7"/>
        <item x="30"/>
        <item x="23"/>
        <item x="24"/>
        <item x="60"/>
        <item x="13"/>
        <item x="28"/>
        <item x="20"/>
        <item x="59"/>
        <item x="8"/>
        <item x="48"/>
        <item m="1" x="93"/>
        <item x="21"/>
        <item x="83"/>
        <item x="79"/>
        <item x="27"/>
        <item m="1" x="96"/>
        <item x="9"/>
        <item m="1" x="100"/>
        <item x="14"/>
        <item m="1" x="102"/>
        <item x="68"/>
        <item x="73"/>
        <item x="31"/>
        <item m="1" x="104"/>
        <item x="25"/>
        <item m="1" x="92"/>
        <item x="74"/>
        <item x="51"/>
        <item x="0"/>
        <item x="15"/>
        <item x="1"/>
        <item m="1" x="94"/>
        <item x="88"/>
        <item m="1" x="103"/>
        <item x="52"/>
        <item x="69"/>
        <item x="10"/>
        <item x="41"/>
        <item m="1" x="105"/>
        <item x="67"/>
        <item x="50"/>
        <item x="53"/>
        <item x="2"/>
        <item x="56"/>
        <item x="81"/>
        <item x="3"/>
        <item m="1" x="98"/>
        <item x="66"/>
        <item x="87"/>
        <item x="4"/>
        <item m="1" x="91"/>
        <item x="42"/>
        <item x="40"/>
        <item x="44"/>
        <item x="78"/>
        <item x="5"/>
        <item x="26"/>
        <item x="84"/>
        <item x="47"/>
        <item x="33"/>
        <item x="35"/>
        <item x="85"/>
        <item x="75"/>
        <item x="45"/>
        <item x="70"/>
        <item x="11"/>
        <item x="71"/>
        <item x="61"/>
        <item x="76"/>
        <item x="62"/>
        <item x="16"/>
        <item x="58"/>
        <item x="77"/>
        <item x="43"/>
        <item m="1" x="99"/>
        <item m="1" x="97"/>
        <item x="64"/>
        <item x="80"/>
        <item x="29"/>
        <item x="37"/>
        <item x="6"/>
        <item x="39"/>
        <item x="72"/>
        <item x="63"/>
        <item x="46"/>
        <item x="89"/>
        <item x="90"/>
      </items>
    </pivotField>
    <pivotField axis="axisCol" showAll="0" sortType="ascending" defaultSubtotal="0">
      <items count="35">
        <item x="9"/>
        <item x="26"/>
        <item x="28"/>
        <item m="1" x="33"/>
        <item m="1" x="34"/>
        <item x="27"/>
        <item x="29"/>
        <item x="14"/>
        <item x="13"/>
        <item x="19"/>
        <item x="30"/>
        <item x="4"/>
        <item x="1"/>
        <item x="24"/>
        <item x="11"/>
        <item x="18"/>
        <item x="25"/>
        <item x="21"/>
        <item x="15"/>
        <item x="6"/>
        <item x="16"/>
        <item x="3"/>
        <item x="2"/>
        <item x="7"/>
        <item x="8"/>
        <item x="12"/>
        <item x="22"/>
        <item x="23"/>
        <item x="20"/>
        <item x="10"/>
        <item x="17"/>
        <item x="5"/>
        <item x="31"/>
        <item x="0"/>
        <item x="32"/>
      </items>
    </pivotField>
    <pivotField dataField="1" showAll="0" defaultSubtotal="0"/>
    <pivotField axis="axisPage" multipleItemSelectionAllowed="1" showAll="0" defaultSubtotal="0">
      <items count="20">
        <item x="0"/>
        <item m="1" x="4"/>
        <item m="1" x="9"/>
        <item m="1" x="17"/>
        <item m="1" x="2"/>
        <item m="1" x="7"/>
        <item m="1" x="14"/>
        <item m="1" x="13"/>
        <item m="1" x="3"/>
        <item m="1" x="8"/>
        <item m="1" x="16"/>
        <item m="1" x="10"/>
        <item m="1" x="12"/>
        <item m="1" x="18"/>
        <item m="1" x="5"/>
        <item m="1" x="15"/>
        <item m="1" x="6"/>
        <item m="1" x="11"/>
        <item m="1" x="19"/>
        <item x="1"/>
      </items>
    </pivotField>
    <pivotField axis="axisPage" multipleItemSelectionAllowed="1" showAll="0" defaultSubtotal="0">
      <items count="19">
        <item x="0"/>
        <item m="1" x="17"/>
        <item m="1" x="4"/>
        <item m="1" x="6"/>
        <item m="1" x="13"/>
        <item m="1" x="15"/>
        <item m="1" x="5"/>
        <item m="1" x="11"/>
        <item m="1" x="10"/>
        <item m="1" x="18"/>
        <item m="1" x="7"/>
        <item m="1" x="12"/>
        <item m="1" x="16"/>
        <item m="1" x="8"/>
        <item m="1" x="9"/>
        <item m="1" x="14"/>
        <item m="1" x="3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5"/>
    </i>
    <i>
      <x v="37"/>
    </i>
    <i>
      <x v="39"/>
    </i>
    <i>
      <x v="40"/>
    </i>
    <i>
      <x v="41"/>
    </i>
    <i>
      <x v="43"/>
    </i>
    <i>
      <x v="45"/>
    </i>
    <i>
      <x v="46"/>
    </i>
    <i>
      <x v="47"/>
    </i>
    <i>
      <x v="48"/>
    </i>
    <i>
      <x v="49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4"/>
  </colFields>
  <colItems count="3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colItems>
  <pageFields count="2">
    <pageField fld="6" hier="-1"/>
    <pageField fld="7" hier="-1"/>
  </pageFields>
  <dataFields count="1">
    <dataField name="Summe von Wwert" fld="5" baseField="3" baseItem="0"/>
  </dataFields>
  <formats count="3">
    <format dxfId="38">
      <pivotArea field="3" type="button" dataOnly="0" labelOnly="1" outline="0" axis="axisRow" fieldPosition="0"/>
    </format>
    <format dxfId="37">
      <pivotArea dataOnly="0" labelOnly="1" fieldPosition="0">
        <references count="1">
          <reference field="4" count="0"/>
        </references>
      </pivotArea>
    </format>
    <format dxfId="3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1" xr16:uid="{00000000-0016-0000-2200-000036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1" xr16:uid="{00000000-0016-0000-2200-000002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1" xr16:uid="{00000000-0016-0000-2200-000040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1" xr16:uid="{00000000-0016-0000-2200-000049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1" xr16:uid="{00000000-0016-0000-2200-000046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1" xr16:uid="{00000000-0016-0000-2200-000045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7" connectionId="1" xr16:uid="{00000000-0016-0000-2200-000048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1" xr16:uid="{00000000-0016-0000-2200-000044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1" xr16:uid="{00000000-0016-0000-2200-000024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1" xr16:uid="{00000000-0016-0000-2200-00001E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1" xr16:uid="{00000000-0016-0000-2200-000001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1" xr16:uid="{00000000-0016-0000-2200-00001A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1" xr16:uid="{00000000-0016-0000-2200-000028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1" xr16:uid="{00000000-0016-0000-2200-00002D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1" xr16:uid="{00000000-0016-0000-2200-000043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1" xr16:uid="{00000000-0016-0000-2200-00003E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2" connectionId="1" xr16:uid="{00000000-0016-0000-2200-00004B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1" xr16:uid="{00000000-0016-0000-2200-000010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1" xr16:uid="{00000000-0016-0000-2200-000016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1" xr16:uid="{00000000-0016-0000-2200-000008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1" xr16:uid="{00000000-0016-0000-2200-000031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1" xr16:uid="{00000000-0016-0000-2200-00000E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1" xr16:uid="{00000000-0016-0000-2200-000026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1" xr16:uid="{00000000-0016-0000-2200-00004D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1" xr16:uid="{00000000-0016-0000-2200-00000A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1" xr16:uid="{00000000-0016-0000-2200-000027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1" xr16:uid="{00000000-0016-0000-2200-000042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1" xr16:uid="{00000000-0016-0000-2200-000011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1" xr16:uid="{00000000-0016-0000-2200-00002C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6" connectionId="1" xr16:uid="{00000000-0016-0000-2200-00002E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1" xr16:uid="{00000000-0016-0000-2200-000009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1" xr16:uid="{00000000-0016-0000-2200-00001B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1" xr16:uid="{00000000-0016-0000-2200-000004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1" xr16:uid="{00000000-0016-0000-2200-000015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1" xr16:uid="{00000000-0016-0000-2200-00004F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1" connectionId="1" xr16:uid="{789565FA-A964-4009-BAE3-8B5C10C1D168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1" xr16:uid="{00000000-0016-0000-2200-00000C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1" xr16:uid="{00000000-0016-0000-2200-000006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3" connectionId="1" xr16:uid="{00000000-0016-0000-2200-00003A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1" xr16:uid="{00000000-0016-0000-2200-000012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1" xr16:uid="{00000000-0016-0000-2200-00001D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1" xr16:uid="{00000000-0016-0000-2200-000023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1" xr16:uid="{00000000-0016-0000-2200-000017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1" xr16:uid="{00000000-0016-0000-2200-000005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1" xr16:uid="{00000000-0016-0000-2200-000007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1" xr16:uid="{00000000-0016-0000-2200-00003F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1" xr16:uid="{00000000-0016-0000-2200-000019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1" xr16:uid="{00000000-0016-0000-2200-00003B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1" xr16:uid="{00000000-0016-0000-2200-000021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1" xr16:uid="{00000000-0016-0000-2200-000032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1" xr16:uid="{00000000-0016-0000-2200-000022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1" xr16:uid="{00000000-0016-0000-2200-000033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5" connectionId="1" xr16:uid="{00000000-0016-0000-2200-00001F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1" xr16:uid="{00000000-0016-0000-2200-00004A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1" xr16:uid="{00000000-0016-0000-2200-00002B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1" xr16:uid="{00000000-0016-0000-2200-000038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9" connectionId="1" xr16:uid="{00000000-0016-0000-2200-000025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1" xr16:uid="{00000000-0016-0000-2200-00000B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1" xr16:uid="{00000000-0016-0000-2200-00000F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1" xr16:uid="{00000000-0016-0000-2200-00004E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1" xr16:uid="{00000000-0016-0000-2200-000030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1" xr16:uid="{00000000-0016-0000-2200-000029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1" xr16:uid="{00000000-0016-0000-2200-000035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1" xr16:uid="{00000000-0016-0000-2200-000034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1" xr16:uid="{00000000-0016-0000-2200-00003D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1" xr16:uid="{00000000-0016-0000-2200-00002F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1" xr16:uid="{00000000-0016-0000-2200-000020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0" connectionId="1" xr16:uid="{00000000-0016-0000-2200-00004C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1" xr16:uid="{00000000-0016-0000-2200-00002A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1" xr16:uid="{00000000-0016-0000-2200-000003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1" xr16:uid="{00000000-0016-0000-2200-000039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1" xr16:uid="{00000000-0016-0000-2200-00003C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8" connectionId="1" xr16:uid="{00000000-0016-0000-2200-000018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1" xr16:uid="{00000000-0016-0000-2200-000041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1" xr16:uid="{00000000-0016-0000-2200-00000D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1" xr16:uid="{00000000-0016-0000-2200-000013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1" xr16:uid="{00000000-0016-0000-2200-000014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1" xr16:uid="{00000000-0016-0000-2200-000037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1" xr16:uid="{00000000-0016-0000-2200-000000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1" xr16:uid="{00000000-0016-0000-2200-000047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1" xr16:uid="{00000000-0016-0000-2200-00001C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2" xr16:uid="{00000000-0016-0000-2300-000084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2" xr16:uid="{00000000-0016-0000-2300-00006D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00000000-0016-0000-2300-00006F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1" connectionId="2" xr16:uid="{00000000-0016-0000-2300-000072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2" xr16:uid="{00000000-0016-0000-2300-000068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2" xr16:uid="{00000000-0016-0000-2300-00009A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2" xr16:uid="{00000000-0016-0000-2300-00007B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2" xr16:uid="{00000000-0016-0000-2300-000070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" connectionId="2" xr16:uid="{00000000-0016-0000-2300-000066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7" connectionId="2" xr16:uid="{00000000-0016-0000-2300-000095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2" xr16:uid="{00000000-0016-0000-2300-000099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2" xr16:uid="{00000000-0016-0000-2300-000074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6" connectionId="2" xr16:uid="{00000000-0016-0000-2300-000089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2" xr16:uid="{00000000-0016-0000-2300-000059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2" xr16:uid="{00000000-0016-0000-2300-000069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2" xr16:uid="{00000000-0016-0000-2300-00009B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2" xr16:uid="{1E88243B-66F5-4991-8413-78AE8949D84A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" connectionId="2" xr16:uid="{00000000-0016-0000-2300-000092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2" xr16:uid="{00000000-0016-0000-2300-000078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" connectionId="2" xr16:uid="{00000000-0016-0000-2300-00007E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2" xr16:uid="{00000000-0016-0000-2300-000081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2" xr16:uid="{00000000-0016-0000-2300-000065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00000000-0016-0000-2300-00005E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2" xr16:uid="{00000000-0016-0000-2300-00008D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8" connectionId="2" xr16:uid="{00000000-0016-0000-2300-00007A00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2" xr16:uid="{00000000-0016-0000-2300-000082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2" xr16:uid="{00000000-0016-0000-2300-000091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" connectionId="2" xr16:uid="{00000000-0016-0000-2300-00005A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2" xr16:uid="{00000000-0016-0000-2300-000054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2" xr16:uid="{00000000-0016-0000-2300-000079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2" xr16:uid="{00000000-0016-0000-2300-000085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2" xr16:uid="{00000000-0016-0000-2300-000058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2" xr16:uid="{00000000-0016-0000-2300-000055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0" connectionId="2" xr16:uid="{00000000-0016-0000-2300-000086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2" xr16:uid="{00000000-0016-0000-2300-000076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2" xr16:uid="{00000000-0016-0000-2300-00008B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2" xr16:uid="{00000000-0016-0000-2300-00008A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2" xr16:uid="{00000000-0016-0000-2300-000050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2" xr16:uid="{00000000-0016-0000-2300-000097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2" xr16:uid="{00000000-0016-0000-2300-000075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5" connectionId="2" xr16:uid="{00000000-0016-0000-2300-000094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2" xr16:uid="{00000000-0016-0000-2300-000060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2" xr16:uid="{00000000-0016-0000-2300-000073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2" xr16:uid="{00000000-0016-0000-2300-000071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2" xr16:uid="{00000000-0016-0000-2300-00006C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2" xr16:uid="{00000000-0016-0000-2300-000083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2" xr16:uid="{00000000-0016-0000-2300-00008F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2" xr16:uid="{00000000-0016-0000-2300-00005B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2" xr16:uid="{00000000-0016-0000-2300-00005D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00000000-0016-0000-2300-000053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2" xr16:uid="{00000000-0016-0000-2300-000088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2" xr16:uid="{00000000-0016-0000-2300-00006B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2" xr16:uid="{00000000-0016-0000-2300-00009D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2" xr16:uid="{00000000-0016-0000-2300-00005C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2" xr16:uid="{00000000-0016-0000-2300-00007D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2" xr16:uid="{00000000-0016-0000-2300-00007F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2" xr16:uid="{00000000-0016-0000-2300-000087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3" connectionId="2" xr16:uid="{00000000-0016-0000-2300-000057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" connectionId="2" xr16:uid="{00000000-0016-0000-2300-00009F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2" xr16:uid="{00000000-0016-0000-2300-000098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2" xr16:uid="{00000000-0016-0000-2300-00006A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9" connectionId="2" xr16:uid="{00000000-0016-0000-2300-000090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2" xr16:uid="{00000000-0016-0000-2300-000096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2" xr16:uid="{00000000-0016-0000-2300-00005F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2" xr16:uid="{00000000-0016-0000-2300-000056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2" xr16:uid="{00000000-0016-0000-2300-000062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2" connectionId="2" xr16:uid="{00000000-0016-0000-2300-000063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2" xr16:uid="{00000000-0016-0000-2300-00008E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2" xr16:uid="{00000000-0016-0000-2300-000052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2" xr16:uid="{00000000-0016-0000-2300-000051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2" xr16:uid="{00000000-0016-0000-2300-00006E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2" xr16:uid="{00000000-0016-0000-2300-000080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2" xr16:uid="{00000000-0016-0000-2300-00009E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2" xr16:uid="{00000000-0016-0000-2300-00009C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2" xr16:uid="{00000000-0016-0000-2300-000067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4" connectionId="2" xr16:uid="{00000000-0016-0000-2300-00007C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2" xr16:uid="{00000000-0016-0000-2300-000077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2" xr16:uid="{00000000-0016-0000-2300-00008C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" connectionId="2" xr16:uid="{00000000-0016-0000-2300-000064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2" xr16:uid="{00000000-0016-0000-2300-000093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2" xr16:uid="{00000000-0016-0000-2300-000061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3" xr16:uid="{00000000-0016-0000-2400-0000A6000000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3" xr16:uid="{00000000-0016-0000-2400-0000A4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3" xr16:uid="{76252F4B-5945-4B92-ABE9-4ECA3A7CECEF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3" xr16:uid="{00000000-0016-0000-2400-0000A8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3" xr16:uid="{00000000-0016-0000-2400-0000A900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3" xr16:uid="{00000000-0016-0000-2400-0000A000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3" xr16:uid="{00000000-0016-0000-2400-0000A3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3" xr16:uid="{00000000-0016-0000-2400-0000A1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3" xr16:uid="{00000000-0016-0000-2400-0000A500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3" xr16:uid="{00000000-0016-0000-2400-0000A200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3" xr16:uid="{00000000-0016-0000-2400-0000A7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3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6.xml"/><Relationship Id="rId21" Type="http://schemas.openxmlformats.org/officeDocument/2006/relationships/queryTable" Target="../queryTables/queryTable101.xml"/><Relationship Id="rId42" Type="http://schemas.openxmlformats.org/officeDocument/2006/relationships/queryTable" Target="../queryTables/queryTable122.xml"/><Relationship Id="rId47" Type="http://schemas.openxmlformats.org/officeDocument/2006/relationships/queryTable" Target="../queryTables/queryTable127.xml"/><Relationship Id="rId63" Type="http://schemas.openxmlformats.org/officeDocument/2006/relationships/queryTable" Target="../queryTables/queryTable143.xml"/><Relationship Id="rId68" Type="http://schemas.openxmlformats.org/officeDocument/2006/relationships/queryTable" Target="../queryTables/queryTable148.xml"/><Relationship Id="rId16" Type="http://schemas.openxmlformats.org/officeDocument/2006/relationships/queryTable" Target="../queryTables/queryTable96.xml"/><Relationship Id="rId11" Type="http://schemas.openxmlformats.org/officeDocument/2006/relationships/queryTable" Target="../queryTables/queryTable91.xml"/><Relationship Id="rId32" Type="http://schemas.openxmlformats.org/officeDocument/2006/relationships/queryTable" Target="../queryTables/queryTable112.xml"/><Relationship Id="rId37" Type="http://schemas.openxmlformats.org/officeDocument/2006/relationships/queryTable" Target="../queryTables/queryTable117.xml"/><Relationship Id="rId53" Type="http://schemas.openxmlformats.org/officeDocument/2006/relationships/queryTable" Target="../queryTables/queryTable133.xml"/><Relationship Id="rId58" Type="http://schemas.openxmlformats.org/officeDocument/2006/relationships/queryTable" Target="../queryTables/queryTable138.xml"/><Relationship Id="rId74" Type="http://schemas.openxmlformats.org/officeDocument/2006/relationships/queryTable" Target="../queryTables/queryTable154.xml"/><Relationship Id="rId79" Type="http://schemas.openxmlformats.org/officeDocument/2006/relationships/queryTable" Target="../queryTables/queryTable159.xml"/><Relationship Id="rId5" Type="http://schemas.openxmlformats.org/officeDocument/2006/relationships/queryTable" Target="../queryTables/queryTable85.xml"/><Relationship Id="rId61" Type="http://schemas.openxmlformats.org/officeDocument/2006/relationships/queryTable" Target="../queryTables/queryTable141.xml"/><Relationship Id="rId82" Type="http://schemas.openxmlformats.org/officeDocument/2006/relationships/queryTable" Target="../queryTables/queryTable162.xml"/><Relationship Id="rId19" Type="http://schemas.openxmlformats.org/officeDocument/2006/relationships/queryTable" Target="../queryTables/queryTable99.xml"/><Relationship Id="rId14" Type="http://schemas.openxmlformats.org/officeDocument/2006/relationships/queryTable" Target="../queryTables/queryTable94.xml"/><Relationship Id="rId22" Type="http://schemas.openxmlformats.org/officeDocument/2006/relationships/queryTable" Target="../queryTables/queryTable102.xml"/><Relationship Id="rId27" Type="http://schemas.openxmlformats.org/officeDocument/2006/relationships/queryTable" Target="../queryTables/queryTable107.xml"/><Relationship Id="rId30" Type="http://schemas.openxmlformats.org/officeDocument/2006/relationships/queryTable" Target="../queryTables/queryTable110.xml"/><Relationship Id="rId35" Type="http://schemas.openxmlformats.org/officeDocument/2006/relationships/queryTable" Target="../queryTables/queryTable115.xml"/><Relationship Id="rId43" Type="http://schemas.openxmlformats.org/officeDocument/2006/relationships/queryTable" Target="../queryTables/queryTable123.xml"/><Relationship Id="rId48" Type="http://schemas.openxmlformats.org/officeDocument/2006/relationships/queryTable" Target="../queryTables/queryTable128.xml"/><Relationship Id="rId56" Type="http://schemas.openxmlformats.org/officeDocument/2006/relationships/queryTable" Target="../queryTables/queryTable136.xml"/><Relationship Id="rId64" Type="http://schemas.openxmlformats.org/officeDocument/2006/relationships/queryTable" Target="../queryTables/queryTable144.xml"/><Relationship Id="rId69" Type="http://schemas.openxmlformats.org/officeDocument/2006/relationships/queryTable" Target="../queryTables/queryTable149.xml"/><Relationship Id="rId77" Type="http://schemas.openxmlformats.org/officeDocument/2006/relationships/queryTable" Target="../queryTables/queryTable157.xml"/><Relationship Id="rId8" Type="http://schemas.openxmlformats.org/officeDocument/2006/relationships/queryTable" Target="../queryTables/queryTable88.xml"/><Relationship Id="rId51" Type="http://schemas.openxmlformats.org/officeDocument/2006/relationships/queryTable" Target="../queryTables/queryTable131.xml"/><Relationship Id="rId72" Type="http://schemas.openxmlformats.org/officeDocument/2006/relationships/queryTable" Target="../queryTables/queryTable152.xml"/><Relationship Id="rId80" Type="http://schemas.openxmlformats.org/officeDocument/2006/relationships/queryTable" Target="../queryTables/queryTable160.xml"/><Relationship Id="rId3" Type="http://schemas.openxmlformats.org/officeDocument/2006/relationships/queryTable" Target="../queryTables/queryTable83.xml"/><Relationship Id="rId12" Type="http://schemas.openxmlformats.org/officeDocument/2006/relationships/queryTable" Target="../queryTables/queryTable92.xml"/><Relationship Id="rId17" Type="http://schemas.openxmlformats.org/officeDocument/2006/relationships/queryTable" Target="../queryTables/queryTable97.xml"/><Relationship Id="rId25" Type="http://schemas.openxmlformats.org/officeDocument/2006/relationships/queryTable" Target="../queryTables/queryTable105.xml"/><Relationship Id="rId33" Type="http://schemas.openxmlformats.org/officeDocument/2006/relationships/queryTable" Target="../queryTables/queryTable113.xml"/><Relationship Id="rId38" Type="http://schemas.openxmlformats.org/officeDocument/2006/relationships/queryTable" Target="../queryTables/queryTable118.xml"/><Relationship Id="rId46" Type="http://schemas.openxmlformats.org/officeDocument/2006/relationships/queryTable" Target="../queryTables/queryTable126.xml"/><Relationship Id="rId59" Type="http://schemas.openxmlformats.org/officeDocument/2006/relationships/queryTable" Target="../queryTables/queryTable139.xml"/><Relationship Id="rId67" Type="http://schemas.openxmlformats.org/officeDocument/2006/relationships/queryTable" Target="../queryTables/queryTable147.xml"/><Relationship Id="rId20" Type="http://schemas.openxmlformats.org/officeDocument/2006/relationships/queryTable" Target="../queryTables/queryTable100.xml"/><Relationship Id="rId41" Type="http://schemas.openxmlformats.org/officeDocument/2006/relationships/queryTable" Target="../queryTables/queryTable121.xml"/><Relationship Id="rId54" Type="http://schemas.openxmlformats.org/officeDocument/2006/relationships/queryTable" Target="../queryTables/queryTable134.xml"/><Relationship Id="rId62" Type="http://schemas.openxmlformats.org/officeDocument/2006/relationships/queryTable" Target="../queryTables/queryTable142.xml"/><Relationship Id="rId70" Type="http://schemas.openxmlformats.org/officeDocument/2006/relationships/queryTable" Target="../queryTables/queryTable150.xml"/><Relationship Id="rId75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2.bin"/><Relationship Id="rId6" Type="http://schemas.openxmlformats.org/officeDocument/2006/relationships/queryTable" Target="../queryTables/queryTable86.xml"/><Relationship Id="rId15" Type="http://schemas.openxmlformats.org/officeDocument/2006/relationships/queryTable" Target="../queryTables/queryTable95.xml"/><Relationship Id="rId23" Type="http://schemas.openxmlformats.org/officeDocument/2006/relationships/queryTable" Target="../queryTables/queryTable103.xml"/><Relationship Id="rId28" Type="http://schemas.openxmlformats.org/officeDocument/2006/relationships/queryTable" Target="../queryTables/queryTable108.xml"/><Relationship Id="rId36" Type="http://schemas.openxmlformats.org/officeDocument/2006/relationships/queryTable" Target="../queryTables/queryTable116.xml"/><Relationship Id="rId49" Type="http://schemas.openxmlformats.org/officeDocument/2006/relationships/queryTable" Target="../queryTables/queryTable129.xml"/><Relationship Id="rId57" Type="http://schemas.openxmlformats.org/officeDocument/2006/relationships/queryTable" Target="../queryTables/queryTable137.xml"/><Relationship Id="rId10" Type="http://schemas.openxmlformats.org/officeDocument/2006/relationships/queryTable" Target="../queryTables/queryTable90.xml"/><Relationship Id="rId31" Type="http://schemas.openxmlformats.org/officeDocument/2006/relationships/queryTable" Target="../queryTables/queryTable111.xml"/><Relationship Id="rId44" Type="http://schemas.openxmlformats.org/officeDocument/2006/relationships/queryTable" Target="../queryTables/queryTable124.xml"/><Relationship Id="rId52" Type="http://schemas.openxmlformats.org/officeDocument/2006/relationships/queryTable" Target="../queryTables/queryTable132.xml"/><Relationship Id="rId60" Type="http://schemas.openxmlformats.org/officeDocument/2006/relationships/queryTable" Target="../queryTables/queryTable140.xml"/><Relationship Id="rId65" Type="http://schemas.openxmlformats.org/officeDocument/2006/relationships/queryTable" Target="../queryTables/queryTable145.xml"/><Relationship Id="rId73" Type="http://schemas.openxmlformats.org/officeDocument/2006/relationships/queryTable" Target="../queryTables/queryTable153.xml"/><Relationship Id="rId78" Type="http://schemas.openxmlformats.org/officeDocument/2006/relationships/queryTable" Target="../queryTables/queryTable158.xml"/><Relationship Id="rId81" Type="http://schemas.openxmlformats.org/officeDocument/2006/relationships/queryTable" Target="../queryTables/queryTable161.xml"/><Relationship Id="rId4" Type="http://schemas.openxmlformats.org/officeDocument/2006/relationships/queryTable" Target="../queryTables/queryTable84.xml"/><Relationship Id="rId9" Type="http://schemas.openxmlformats.org/officeDocument/2006/relationships/queryTable" Target="../queryTables/queryTable89.xml"/><Relationship Id="rId13" Type="http://schemas.openxmlformats.org/officeDocument/2006/relationships/queryTable" Target="../queryTables/queryTable93.xml"/><Relationship Id="rId18" Type="http://schemas.openxmlformats.org/officeDocument/2006/relationships/queryTable" Target="../queryTables/queryTable98.xml"/><Relationship Id="rId39" Type="http://schemas.openxmlformats.org/officeDocument/2006/relationships/queryTable" Target="../queryTables/queryTable119.xml"/><Relationship Id="rId34" Type="http://schemas.openxmlformats.org/officeDocument/2006/relationships/queryTable" Target="../queryTables/queryTable114.xml"/><Relationship Id="rId50" Type="http://schemas.openxmlformats.org/officeDocument/2006/relationships/queryTable" Target="../queryTables/queryTable130.xml"/><Relationship Id="rId55" Type="http://schemas.openxmlformats.org/officeDocument/2006/relationships/queryTable" Target="../queryTables/queryTable135.xml"/><Relationship Id="rId76" Type="http://schemas.openxmlformats.org/officeDocument/2006/relationships/queryTable" Target="../queryTables/queryTable156.xml"/><Relationship Id="rId7" Type="http://schemas.openxmlformats.org/officeDocument/2006/relationships/queryTable" Target="../queryTables/queryTable87.xml"/><Relationship Id="rId71" Type="http://schemas.openxmlformats.org/officeDocument/2006/relationships/queryTable" Target="../queryTables/queryTable151.xml"/><Relationship Id="rId2" Type="http://schemas.openxmlformats.org/officeDocument/2006/relationships/queryTable" Target="../queryTables/queryTable82.xml"/><Relationship Id="rId29" Type="http://schemas.openxmlformats.org/officeDocument/2006/relationships/queryTable" Target="../queryTables/queryTable109.xml"/><Relationship Id="rId24" Type="http://schemas.openxmlformats.org/officeDocument/2006/relationships/queryTable" Target="../queryTables/queryTable104.xml"/><Relationship Id="rId40" Type="http://schemas.openxmlformats.org/officeDocument/2006/relationships/queryTable" Target="../queryTables/queryTable120.xml"/><Relationship Id="rId45" Type="http://schemas.openxmlformats.org/officeDocument/2006/relationships/queryTable" Target="../queryTables/queryTable125.xml"/><Relationship Id="rId66" Type="http://schemas.openxmlformats.org/officeDocument/2006/relationships/queryTable" Target="../queryTables/queryTable146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9.xml"/><Relationship Id="rId3" Type="http://schemas.openxmlformats.org/officeDocument/2006/relationships/queryTable" Target="../queryTables/queryTable164.xml"/><Relationship Id="rId7" Type="http://schemas.openxmlformats.org/officeDocument/2006/relationships/queryTable" Target="../queryTables/queryTable168.xml"/><Relationship Id="rId12" Type="http://schemas.openxmlformats.org/officeDocument/2006/relationships/queryTable" Target="../queryTables/queryTable173.xml"/><Relationship Id="rId2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33.bin"/><Relationship Id="rId6" Type="http://schemas.openxmlformats.org/officeDocument/2006/relationships/queryTable" Target="../queryTables/queryTable167.xml"/><Relationship Id="rId11" Type="http://schemas.openxmlformats.org/officeDocument/2006/relationships/queryTable" Target="../queryTables/queryTable172.xml"/><Relationship Id="rId5" Type="http://schemas.openxmlformats.org/officeDocument/2006/relationships/queryTable" Target="../queryTables/queryTable166.xml"/><Relationship Id="rId10" Type="http://schemas.openxmlformats.org/officeDocument/2006/relationships/queryTable" Target="../queryTables/queryTable171.xml"/><Relationship Id="rId4" Type="http://schemas.openxmlformats.org/officeDocument/2006/relationships/queryTable" Target="../queryTables/queryTable165.xml"/><Relationship Id="rId9" Type="http://schemas.openxmlformats.org/officeDocument/2006/relationships/queryTable" Target="../queryTables/queryTable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 tint="0.59999389629810485"/>
    <pageSetUpPr fitToPage="1"/>
  </sheetPr>
  <dimension ref="A1:AJ138"/>
  <sheetViews>
    <sheetView zoomScaleNormal="100" workbookViewId="0">
      <pane xSplit="1" ySplit="5" topLeftCell="B6" activePane="bottomRight" state="frozenSplit"/>
      <selection pane="bottomLeft" activeCell="A6" sqref="A6"/>
      <selection pane="topRight" activeCell="B1" sqref="B1"/>
      <selection pane="bottomRight" activeCell="A5" sqref="A5"/>
    </sheetView>
  </sheetViews>
  <sheetFormatPr baseColWidth="10" defaultColWidth="10.7265625" defaultRowHeight="14.5"/>
  <cols>
    <col min="1" max="1" width="6.26953125" style="4" customWidth="1"/>
    <col min="2" max="2" width="8.453125" customWidth="1"/>
    <col min="3" max="3" width="9.54296875" customWidth="1"/>
    <col min="4" max="4" width="8.453125" customWidth="1"/>
    <col min="5" max="6" width="10.7265625" customWidth="1"/>
    <col min="7" max="8" width="10.7265625" hidden="1" customWidth="1"/>
    <col min="9" max="9" width="5" style="39" customWidth="1"/>
    <col min="10" max="10" width="5" style="250" customWidth="1"/>
    <col min="11" max="12" width="5" style="110" customWidth="1"/>
    <col min="13" max="13" width="6.90625" style="110" customWidth="1"/>
    <col min="14" max="14" width="5.1796875" style="110" customWidth="1"/>
    <col min="15" max="21" width="5.1796875" customWidth="1"/>
    <col min="22" max="22" width="5.54296875" customWidth="1"/>
    <col min="23" max="23" width="6" customWidth="1"/>
    <col min="24" max="24" width="4.1796875" style="223" hidden="1" customWidth="1"/>
    <col min="25" max="26" width="5.54296875" hidden="1" customWidth="1"/>
    <col min="27" max="27" width="6.26953125" style="101" customWidth="1"/>
    <col min="28" max="28" width="4.1796875" customWidth="1"/>
    <col min="29" max="33" width="4" hidden="1" customWidth="1"/>
    <col min="34" max="34" width="3.453125" hidden="1" customWidth="1"/>
    <col min="35" max="36" width="6.1796875" customWidth="1"/>
  </cols>
  <sheetData>
    <row r="1" spans="1:36" ht="38.9" customHeight="1">
      <c r="A1" s="414" t="s">
        <v>1143</v>
      </c>
      <c r="B1" s="218"/>
      <c r="C1" s="218"/>
      <c r="D1" s="218"/>
      <c r="E1" s="218"/>
      <c r="F1" s="218"/>
      <c r="G1" s="218"/>
      <c r="I1" s="203"/>
      <c r="J1" s="217"/>
      <c r="K1" s="212"/>
      <c r="L1" s="214"/>
      <c r="O1" s="802" t="s">
        <v>1979</v>
      </c>
      <c r="P1" s="802"/>
      <c r="Q1" s="802"/>
      <c r="R1" s="802"/>
      <c r="S1" s="802"/>
      <c r="T1" s="802"/>
    </row>
    <row r="2" spans="1:36">
      <c r="A2" s="415"/>
      <c r="B2" s="288" t="s">
        <v>1263</v>
      </c>
      <c r="C2" s="689"/>
      <c r="D2" s="284"/>
      <c r="E2" s="284"/>
      <c r="F2" s="284"/>
      <c r="G2" s="284"/>
      <c r="H2" s="284"/>
      <c r="I2" s="284"/>
      <c r="J2" s="285"/>
      <c r="K2" s="285"/>
      <c r="L2" s="285"/>
      <c r="M2" s="286"/>
      <c r="N2" s="286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4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26.5">
      <c r="A3" s="141" t="s">
        <v>363</v>
      </c>
      <c r="B3" s="219" t="s">
        <v>1144</v>
      </c>
      <c r="C3" s="219" t="s">
        <v>1164</v>
      </c>
      <c r="D3" s="219" t="s">
        <v>1145</v>
      </c>
      <c r="E3" s="805" t="s">
        <v>1146</v>
      </c>
      <c r="F3" s="805"/>
      <c r="G3" s="805"/>
      <c r="H3" s="805"/>
      <c r="I3" s="806" t="s">
        <v>1247</v>
      </c>
      <c r="J3" s="807" t="s">
        <v>1248</v>
      </c>
      <c r="K3" s="807" t="s">
        <v>1252</v>
      </c>
      <c r="L3" s="807" t="s">
        <v>1256</v>
      </c>
      <c r="M3" s="20" t="s">
        <v>1149</v>
      </c>
      <c r="N3" s="20" t="s">
        <v>1150</v>
      </c>
      <c r="X3" s="809" t="s">
        <v>1278</v>
      </c>
      <c r="Y3" s="809" t="s">
        <v>1255</v>
      </c>
      <c r="AA3" s="104" t="s">
        <v>1944</v>
      </c>
      <c r="AB3" s="251"/>
      <c r="AC3" s="803" t="s">
        <v>1264</v>
      </c>
      <c r="AD3" s="808"/>
      <c r="AE3" s="808"/>
      <c r="AF3" s="808"/>
      <c r="AG3" s="804"/>
      <c r="AH3" s="251"/>
      <c r="AI3" s="803" t="s">
        <v>1265</v>
      </c>
      <c r="AJ3" s="804"/>
    </row>
    <row r="4" spans="1:36">
      <c r="A4" s="142"/>
      <c r="B4" s="213">
        <f>SUM(B5:B132)</f>
        <v>2380.5</v>
      </c>
      <c r="C4" s="102">
        <f>SUM(C5:C132)</f>
        <v>149.00000000000003</v>
      </c>
      <c r="D4" s="102">
        <f>SUM(D5:D132)</f>
        <v>2529.5</v>
      </c>
      <c r="E4" s="103"/>
      <c r="F4" s="103"/>
      <c r="G4" s="103"/>
      <c r="H4" s="103"/>
      <c r="I4" s="806"/>
      <c r="J4" s="807"/>
      <c r="K4" s="807"/>
      <c r="L4" s="807"/>
      <c r="M4" s="20" t="s">
        <v>1552</v>
      </c>
      <c r="N4" s="251" t="s">
        <v>36</v>
      </c>
      <c r="O4" s="251" t="s">
        <v>1945</v>
      </c>
      <c r="P4" s="251" t="s">
        <v>272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AA4" s="105"/>
      <c r="AB4" s="251"/>
      <c r="AC4" s="668" t="s">
        <v>753</v>
      </c>
      <c r="AD4" s="668" t="s">
        <v>751</v>
      </c>
      <c r="AE4" s="668" t="s">
        <v>754</v>
      </c>
      <c r="AF4" s="668" t="s">
        <v>632</v>
      </c>
      <c r="AG4" s="668" t="s">
        <v>752</v>
      </c>
      <c r="AH4" s="251"/>
      <c r="AI4" s="221" t="s">
        <v>1109</v>
      </c>
      <c r="AJ4" s="221" t="s">
        <v>1266</v>
      </c>
    </row>
    <row r="5" spans="1:36">
      <c r="A5" s="265" t="s">
        <v>51</v>
      </c>
      <c r="B5" s="266">
        <v>0</v>
      </c>
      <c r="C5" s="266">
        <f>D5-B5</f>
        <v>105.33333333333333</v>
      </c>
      <c r="D5" s="267">
        <f>GETPIVOTDATA("Wst/SJ",$M$3,"Lehrer","?")</f>
        <v>105.33333333333333</v>
      </c>
      <c r="E5" s="268" t="str">
        <f>IF(AND(LEN($A5)&gt;1,ISNUMBER($B5)),IF(ISTEXT(VLOOKUP($A5,Lehrerliste!$E:$M,3,FALSE)),VLOOKUP($A5,Lehrerliste!$E:$M,3,FALSE),""),"")</f>
        <v/>
      </c>
      <c r="F5" s="268" t="str">
        <f>IF(AND(LEN($A5)&gt;1,ISNUMBER($B5)),IF(ISTEXT(VLOOKUP($A5,Lehrerliste!$E:$M,4,FALSE)),VLOOKUP($A5,Lehrerliste!$E:$M,4,FALSE),""),"")</f>
        <v/>
      </c>
      <c r="G5" s="268" t="str">
        <f>IF(AND(LEN($A5)&gt;1,ISNUMBER($B5)),IF(ISTEXT(VLOOKUP($A5,Lehrerliste!$E:$M,5,FALSE)),VLOOKUP($A5,Lehrerliste!$E:$M,5,FALSE),""),"")</f>
        <v/>
      </c>
      <c r="H5" s="268" t="str">
        <f>IF(AND(LEN($A5)&gt;1,ISNUMBER($B5)),IF(ISTEXT(VLOOKUP($A5,Lehrerliste!$E:$M,6,FALSE)),VLOOKUP($A5,Lehrerliste!$E:$M,6,FALSE),""),"")</f>
        <v/>
      </c>
      <c r="I5" s="269"/>
      <c r="J5" s="269" t="e">
        <f>VLOOKUP($M5,AnzKlassenPivot!A:B,2,FALSE)</f>
        <v>#N/A</v>
      </c>
      <c r="K5" s="269"/>
      <c r="L5" s="269"/>
      <c r="M5" s="270" t="s">
        <v>51</v>
      </c>
      <c r="N5" s="267">
        <v>22</v>
      </c>
      <c r="O5" s="267">
        <v>7</v>
      </c>
      <c r="P5" s="267">
        <v>8</v>
      </c>
      <c r="Q5" s="267">
        <v>6</v>
      </c>
      <c r="R5" s="267">
        <v>12</v>
      </c>
      <c r="S5" s="267">
        <v>13.333333333333332</v>
      </c>
      <c r="T5" s="267">
        <v>4</v>
      </c>
      <c r="U5" s="267">
        <v>2</v>
      </c>
      <c r="V5" s="271">
        <v>31</v>
      </c>
      <c r="W5" s="267">
        <v>105.33333333333333</v>
      </c>
      <c r="X5" s="267"/>
      <c r="Y5" s="267"/>
      <c r="Z5" s="267"/>
      <c r="AA5" s="267" t="str">
        <f>LookupFirstRow(BerKUK!$B$2:'BerKUK'!$J$21, $A5)</f>
        <v/>
      </c>
      <c r="AB5" s="672"/>
      <c r="AC5" s="273">
        <f>SUMIF(GesamtSuS!$G$1:$G$1259,'KuK_Abt_+-'!$A5,GesamtSuS!P:P)</f>
        <v>0</v>
      </c>
      <c r="AD5" s="273">
        <f>SUMIF(GesamtSuS!$G$1:$G$1259,'KuK_Abt_+-'!$A5,GesamtSuS!Q:Q)</f>
        <v>0</v>
      </c>
      <c r="AE5" s="273">
        <f>SUMIF(GesamtSuS!$G$1:$G$1259,'KuK_Abt_+-'!$A5,GesamtSuS!R:R)</f>
        <v>0</v>
      </c>
      <c r="AF5" s="273">
        <f>SUMIF(GesamtSuS!$G$1:$G$1259,'KuK_Abt_+-'!$A5,GesamtSuS!S:S)</f>
        <v>0</v>
      </c>
      <c r="AG5" s="273">
        <f>SUMIF(GesamtSuS!$G$1:$G$1259,'KuK_Abt_+-'!$A5,GesamtSuS!T:T)</f>
        <v>0</v>
      </c>
      <c r="AH5" s="672"/>
      <c r="AI5" s="266">
        <f>VLOOKUP($A5,UNTIS.Wertrechnung!$A$3:$L$142,4,FALSE)/39.6</f>
        <v>15.858585858585858</v>
      </c>
      <c r="AJ5" s="274">
        <f>AI5-D5</f>
        <v>-89.474747474747474</v>
      </c>
    </row>
    <row r="6" spans="1:36">
      <c r="A6" s="275" t="str">
        <f>IF(ISTEXT(VLOOKUP($M6,Lehrerliste!E:F,1,)),$M6,"")</f>
        <v>BAU</v>
      </c>
      <c r="B6" s="274">
        <f>IF(AND(LEN($A6)&gt;1,LEN($A6)&lt;8),VLOOKUP($M6,Lehrerliste!$E:$M,9,FALSE),"")</f>
        <v>19.5</v>
      </c>
      <c r="C6" s="274">
        <f t="shared" ref="C6:C37" si="0">IF(AND(LEN($A6)&gt;1,ISNUMBER($B6)),GETPIVOTDATA("Wst/SJ",$M$3,"Lehrer",M6)-B6,"")</f>
        <v>-1.5</v>
      </c>
      <c r="D6" s="276">
        <f t="shared" ref="D6:D37" si="1">IF(AND(LEN($A6)&gt;1,ISNUMBER($B6)),GETPIVOTDATA("Wst/SJ",$M$3,"Lehrer",M6),"")</f>
        <v>18</v>
      </c>
      <c r="E6" s="277" t="str">
        <f>IF(AND(LEN($A6)&gt;1,ISNUMBER($B6)),IF(ISTEXT(VLOOKUP($A6,Lehrerliste!$E:$M,3,FALSE)),VLOOKUP($A6,Lehrerliste!$E:$M,3,FALSE),""),"")</f>
        <v>Pädagogik</v>
      </c>
      <c r="F6" s="277" t="str">
        <f>IF(AND(LEN($A6)&gt;1,ISNUMBER($B6)),IF(ISTEXT(VLOOKUP($A6,Lehrerliste!$E:$M,4,FALSE)),VLOOKUP($A6,Lehrerliste!$E:$M,4,FALSE),""),"")</f>
        <v>Deutsch</v>
      </c>
      <c r="G6" s="277" t="str">
        <f>IF(AND(LEN($A6)&gt;1,ISNUMBER($B6)),IF(ISTEXT(VLOOKUP($A6,Lehrerliste!$E:$M,5,FALSE)),VLOOKUP($A6,Lehrerliste!$E:$M,5,FALSE),""),"")</f>
        <v/>
      </c>
      <c r="H6" s="277" t="str">
        <f>IF(AND(LEN($A6)&gt;1,ISNUMBER($B6)),IF(ISTEXT(VLOOKUP($A6,Lehrerliste!$E:$M,6,FALSE)),VLOOKUP($A6,Lehrerliste!$E:$M,6,FALSE),""),"")</f>
        <v/>
      </c>
      <c r="I6" s="278">
        <f>AnzStrRng(LehStd_in_Kla!F:F,$M6)</f>
        <v>1</v>
      </c>
      <c r="J6" s="278">
        <f>VLOOKUP($M6,AnzKlassenPivot!A:B,2,FALSE)</f>
        <v>4</v>
      </c>
      <c r="K6" s="279">
        <f>COUNT(N6:V6)</f>
        <v>2</v>
      </c>
      <c r="L6" s="279">
        <f>IF(Y6=0,X6,""&amp;(X6-Y6)&amp;"+"&amp;Y6)</f>
        <v>3</v>
      </c>
      <c r="M6" s="280" t="s">
        <v>41</v>
      </c>
      <c r="N6" s="276">
        <v>12</v>
      </c>
      <c r="O6" s="276"/>
      <c r="P6" s="276"/>
      <c r="Q6" s="276"/>
      <c r="R6" s="276"/>
      <c r="S6" s="276"/>
      <c r="T6" s="276"/>
      <c r="U6" s="276">
        <v>6</v>
      </c>
      <c r="V6" s="281"/>
      <c r="W6" s="267">
        <v>18</v>
      </c>
      <c r="X6" s="267">
        <f>VLOOKUP($M6,AnzBigÄPivot!$A:$C,2,FALSE)</f>
        <v>3</v>
      </c>
      <c r="Y6" s="267">
        <f>VLOOKUP($M6,AnzBigÄPivot!$A:$C,3,FALSE)</f>
        <v>0</v>
      </c>
      <c r="Z6" s="267"/>
      <c r="AA6" s="267" t="str">
        <f>LookupFirstRow(BerKUK!$B$2:'BerKUK'!$J$21, $A6)</f>
        <v>BUE</v>
      </c>
      <c r="AB6" s="672"/>
      <c r="AC6" s="273">
        <f>SUMIF(GesamtSuS!$G$1:$G$1259,'KuK_Abt_+-'!$A6,GesamtSuS!P:P)</f>
        <v>0</v>
      </c>
      <c r="AD6" s="273">
        <f>SUMIF(GesamtSuS!$G$1:$G$1259,'KuK_Abt_+-'!$A6,GesamtSuS!Q:Q)</f>
        <v>0</v>
      </c>
      <c r="AE6" s="273">
        <f>SUMIF(GesamtSuS!$G$1:$G$1259,'KuK_Abt_+-'!$A6,GesamtSuS!R:R)</f>
        <v>0</v>
      </c>
      <c r="AF6" s="273">
        <f>SUMIF(GesamtSuS!$G$1:$G$1259,'KuK_Abt_+-'!$A6,GesamtSuS!S:S)</f>
        <v>0</v>
      </c>
      <c r="AG6" s="273">
        <f>SUMIF(GesamtSuS!$G$1:$G$1259,'KuK_Abt_+-'!$A6,GesamtSuS!T:T)</f>
        <v>0</v>
      </c>
      <c r="AH6" s="672"/>
      <c r="AI6" s="266">
        <f>VLOOKUP($A6,UNTIS.Wertrechnung!$A$3:$L$142,4,FALSE)/39.6</f>
        <v>17.929292929292927</v>
      </c>
      <c r="AJ6" s="671">
        <f t="shared" ref="AJ6:AJ69" si="2">AI6-D6</f>
        <v>-7.0707070707072717E-2</v>
      </c>
    </row>
    <row r="7" spans="1:36">
      <c r="A7" s="265" t="str">
        <f>IF(ISTEXT(VLOOKUP($M7,Lehrerliste!E:F,1,)),$M7,"")</f>
        <v>BCH</v>
      </c>
      <c r="B7" s="266">
        <f>IF(AND(LEN($A7)&gt;1,LEN($A7)&lt;8),VLOOKUP($M7,Lehrerliste!$E:$M,9,FALSE),"")</f>
        <v>18.5</v>
      </c>
      <c r="C7" s="266">
        <f t="shared" si="0"/>
        <v>0</v>
      </c>
      <c r="D7" s="267">
        <f t="shared" si="1"/>
        <v>18.5</v>
      </c>
      <c r="E7" s="268" t="str">
        <f>IF(AND(LEN($A7)&gt;1,ISNUMBER($B7)),IF(ISTEXT(VLOOKUP($A7,Lehrerliste!$E:$M,3,FALSE)),VLOOKUP($A7,Lehrerliste!$E:$M,3,FALSE),""),"")</f>
        <v>Englisch</v>
      </c>
      <c r="F7" s="268" t="str">
        <f>IF(AND(LEN($A7)&gt;1,ISNUMBER($B7)),IF(ISTEXT(VLOOKUP($A7,Lehrerliste!$E:$M,4,FALSE)),VLOOKUP($A7,Lehrerliste!$E:$M,4,FALSE),""),"")</f>
        <v>Sport</v>
      </c>
      <c r="G7" s="268" t="str">
        <f>IF(AND(LEN($A7)&gt;1,ISNUMBER($B7)),IF(ISTEXT(VLOOKUP($A7,Lehrerliste!$E:$M,5,FALSE)),VLOOKUP($A7,Lehrerliste!$E:$M,5,FALSE),""),"")</f>
        <v/>
      </c>
      <c r="H7" s="268" t="str">
        <f>IF(AND(LEN($A7)&gt;1,ISNUMBER($B7)),IF(ISTEXT(VLOOKUP($A7,Lehrerliste!$E:$M,6,FALSE)),VLOOKUP($A7,Lehrerliste!$E:$M,6,FALSE),""),"")</f>
        <v/>
      </c>
      <c r="I7" s="269">
        <f>AnzStrRng(LehStd_in_Kla!F:F,$M7)</f>
        <v>2</v>
      </c>
      <c r="J7" s="269">
        <f>VLOOKUP($M7,AnzKlassenPivot!A:B,2,FALSE)</f>
        <v>4</v>
      </c>
      <c r="K7" s="282">
        <f t="shared" ref="K7:K70" si="3">COUNT(N7:V7)</f>
        <v>3</v>
      </c>
      <c r="L7" s="282">
        <f t="shared" ref="L7:L70" si="4">IF(Y7=0,X7,""&amp;(X7-Y7)&amp;"+"&amp;Y7)</f>
        <v>3</v>
      </c>
      <c r="M7" s="270" t="s">
        <v>1269</v>
      </c>
      <c r="N7" s="267">
        <v>3</v>
      </c>
      <c r="O7" s="267"/>
      <c r="P7" s="267"/>
      <c r="Q7" s="267"/>
      <c r="R7" s="267">
        <v>8.5</v>
      </c>
      <c r="S7" s="267"/>
      <c r="T7" s="267"/>
      <c r="U7" s="267">
        <v>7</v>
      </c>
      <c r="V7" s="271"/>
      <c r="W7" s="267">
        <v>18.5</v>
      </c>
      <c r="X7" s="267">
        <f>VLOOKUP($M7,AnzBigÄPivot!$A:$C,2,FALSE)</f>
        <v>3</v>
      </c>
      <c r="Y7" s="267">
        <f>VLOOKUP($M7,AnzBigÄPivot!$A:$C,3,FALSE)</f>
        <v>0</v>
      </c>
      <c r="Z7" s="267"/>
      <c r="AA7" s="267" t="str">
        <f>LookupFirstRow(BerKUK!$B$2:'BerKUK'!$J$21, $A7)</f>
        <v>SCN</v>
      </c>
      <c r="AB7" s="672"/>
      <c r="AC7" s="273">
        <f>SUMIF(GesamtSuS!$G$1:$G$1259,'KuK_Abt_+-'!$A7,GesamtSuS!P:P)</f>
        <v>0</v>
      </c>
      <c r="AD7" s="273">
        <f>SUMIF(GesamtSuS!$G$1:$G$1259,'KuK_Abt_+-'!$A7,GesamtSuS!Q:Q)</f>
        <v>0</v>
      </c>
      <c r="AE7" s="273">
        <f>SUMIF(GesamtSuS!$G$1:$G$1259,'KuK_Abt_+-'!$A7,GesamtSuS!R:R)</f>
        <v>0</v>
      </c>
      <c r="AF7" s="273">
        <f>SUMIF(GesamtSuS!$G$1:$G$1259,'KuK_Abt_+-'!$A7,GesamtSuS!S:S)</f>
        <v>0</v>
      </c>
      <c r="AG7" s="273">
        <f>SUMIF(GesamtSuS!$G$1:$G$1259,'KuK_Abt_+-'!$A7,GesamtSuS!T:T)</f>
        <v>0</v>
      </c>
      <c r="AH7" s="672"/>
      <c r="AI7" s="266">
        <f>VLOOKUP($A7,UNTIS.Wertrechnung!$A$3:$L$142,4,FALSE)/39.6</f>
        <v>25.050505050505048</v>
      </c>
      <c r="AJ7" s="671">
        <f t="shared" si="2"/>
        <v>6.5505050505050484</v>
      </c>
    </row>
    <row r="8" spans="1:36">
      <c r="A8" s="275" t="str">
        <f>IF(ISTEXT(VLOOKUP($M8,Lehrerliste!E:F,1,)),$M8,"")</f>
        <v>BEI</v>
      </c>
      <c r="B8" s="274">
        <f>IF(AND(LEN($A8)&gt;1,LEN($A8)&lt;8),VLOOKUP($M8,Lehrerliste!$E:$M,9,FALSE),"")</f>
        <v>25.5</v>
      </c>
      <c r="C8" s="274">
        <f t="shared" si="0"/>
        <v>3.5</v>
      </c>
      <c r="D8" s="276">
        <f t="shared" si="1"/>
        <v>29</v>
      </c>
      <c r="E8" s="277" t="str">
        <f>IF(AND(LEN($A8)&gt;1,ISNUMBER($B8)),IF(ISTEXT(VLOOKUP($A8,Lehrerliste!$E:$M,3,FALSE)),VLOOKUP($A8,Lehrerliste!$E:$M,3,FALSE),""),"")</f>
        <v>Sozialpädagogik</v>
      </c>
      <c r="F8" s="277" t="str">
        <f>IF(AND(LEN($A8)&gt;1,ISNUMBER($B8)),IF(ISTEXT(VLOOKUP($A8,Lehrerliste!$E:$M,4,FALSE)),VLOOKUP($A8,Lehrerliste!$E:$M,4,FALSE),""),"")</f>
        <v>Sport</v>
      </c>
      <c r="G8" s="277" t="str">
        <f>IF(AND(LEN($A8)&gt;1,ISNUMBER($B8)),IF(ISTEXT(VLOOKUP($A8,Lehrerliste!$E:$M,5,FALSE)),VLOOKUP($A8,Lehrerliste!$E:$M,5,FALSE),""),"")</f>
        <v/>
      </c>
      <c r="H8" s="277" t="str">
        <f>IF(AND(LEN($A8)&gt;1,ISNUMBER($B8)),IF(ISTEXT(VLOOKUP($A8,Lehrerliste!$E:$M,6,FALSE)),VLOOKUP($A8,Lehrerliste!$E:$M,6,FALSE),""),"")</f>
        <v/>
      </c>
      <c r="I8" s="278">
        <f>AnzStrRng(LehStd_in_Kla!F:F,$M8)</f>
        <v>1</v>
      </c>
      <c r="J8" s="278">
        <f>VLOOKUP($M8,AnzKlassenPivot!A:B,2,FALSE)</f>
        <v>7</v>
      </c>
      <c r="K8" s="279">
        <f t="shared" si="3"/>
        <v>3</v>
      </c>
      <c r="L8" s="279">
        <f t="shared" si="4"/>
        <v>4</v>
      </c>
      <c r="M8" s="280" t="s">
        <v>145</v>
      </c>
      <c r="N8" s="276"/>
      <c r="O8" s="276"/>
      <c r="P8" s="276">
        <v>5</v>
      </c>
      <c r="Q8" s="276">
        <v>2</v>
      </c>
      <c r="R8" s="276"/>
      <c r="S8" s="276"/>
      <c r="T8" s="276"/>
      <c r="U8" s="276"/>
      <c r="V8" s="281">
        <v>22</v>
      </c>
      <c r="W8" s="267">
        <v>29</v>
      </c>
      <c r="X8" s="267">
        <f>VLOOKUP($M8,AnzBigÄPivot!$A:$C,2,FALSE)</f>
        <v>4</v>
      </c>
      <c r="Y8" s="267">
        <f>VLOOKUP($M8,AnzBigÄPivot!$A:$C,3,FALSE)</f>
        <v>0</v>
      </c>
      <c r="Z8" s="267"/>
      <c r="AA8" s="267" t="str">
        <f>LookupFirstRow(BerKUK!$B$2:'BerKUK'!$J$21, $A8)</f>
        <v>SCR</v>
      </c>
      <c r="AB8" s="672"/>
      <c r="AC8" s="273">
        <f>SUMIF(GesamtSuS!$G$1:$G$1259,'KuK_Abt_+-'!$A8,GesamtSuS!P:P)</f>
        <v>0</v>
      </c>
      <c r="AD8" s="273">
        <f>SUMIF(GesamtSuS!$G$1:$G$1259,'KuK_Abt_+-'!$A8,GesamtSuS!Q:Q)</f>
        <v>0</v>
      </c>
      <c r="AE8" s="273">
        <f>SUMIF(GesamtSuS!$G$1:$G$1259,'KuK_Abt_+-'!$A8,GesamtSuS!R:R)</f>
        <v>0</v>
      </c>
      <c r="AF8" s="273">
        <f>SUMIF(GesamtSuS!$G$1:$G$1259,'KuK_Abt_+-'!$A8,GesamtSuS!S:S)</f>
        <v>0</v>
      </c>
      <c r="AG8" s="273">
        <f>SUMIF(GesamtSuS!$G$1:$G$1259,'KuK_Abt_+-'!$A8,GesamtSuS!T:T)</f>
        <v>0</v>
      </c>
      <c r="AH8" s="672"/>
      <c r="AI8" s="266">
        <f>VLOOKUP($A8,UNTIS.Wertrechnung!$A$3:$L$142,4,FALSE)/39.6</f>
        <v>24.494949494949495</v>
      </c>
      <c r="AJ8" s="671">
        <f t="shared" si="2"/>
        <v>-4.5050505050505052</v>
      </c>
    </row>
    <row r="9" spans="1:36">
      <c r="A9" s="265" t="str">
        <f>IF(ISTEXT(VLOOKUP($M9,Lehrerliste!E:F,1,)),$M9,"")</f>
        <v>BIL</v>
      </c>
      <c r="B9" s="266">
        <f>IF(AND(LEN($A9)&gt;1,LEN($A9)&lt;8),VLOOKUP($M9,Lehrerliste!$E:$M,9,FALSE),"")</f>
        <v>22.5</v>
      </c>
      <c r="C9" s="266">
        <f t="shared" si="0"/>
        <v>2.5</v>
      </c>
      <c r="D9" s="267">
        <f t="shared" si="1"/>
        <v>25</v>
      </c>
      <c r="E9" s="268" t="str">
        <f>IF(AND(LEN($A9)&gt;1,ISNUMBER($B9)),IF(ISTEXT(VLOOKUP($A9,Lehrerliste!$E:$M,3,FALSE)),VLOOKUP($A9,Lehrerliste!$E:$M,3,FALSE),""),"")</f>
        <v>Elektrotechnik</v>
      </c>
      <c r="F9" s="268" t="str">
        <f>IF(AND(LEN($A9)&gt;1,ISNUMBER($B9)),IF(ISTEXT(VLOOKUP($A9,Lehrerliste!$E:$M,4,FALSE)),VLOOKUP($A9,Lehrerliste!$E:$M,4,FALSE),""),"")</f>
        <v>Informationstechnik</v>
      </c>
      <c r="G9" s="268" t="str">
        <f>IF(AND(LEN($A9)&gt;1,ISNUMBER($B9)),IF(ISTEXT(VLOOKUP($A9,Lehrerliste!$E:$M,5,FALSE)),VLOOKUP($A9,Lehrerliste!$E:$M,5,FALSE),""),"")</f>
        <v/>
      </c>
      <c r="H9" s="268" t="str">
        <f>IF(AND(LEN($A9)&gt;1,ISNUMBER($B9)),IF(ISTEXT(VLOOKUP($A9,Lehrerliste!$E:$M,6,FALSE)),VLOOKUP($A9,Lehrerliste!$E:$M,6,FALSE),""),"")</f>
        <v/>
      </c>
      <c r="I9" s="269">
        <f>AnzStrRng(LehStd_in_Kla!F:F,$M9)</f>
        <v>0</v>
      </c>
      <c r="J9" s="269">
        <f>VLOOKUP($M9,AnzKlassenPivot!A:B,2,FALSE)</f>
        <v>14</v>
      </c>
      <c r="K9" s="282">
        <f t="shared" si="3"/>
        <v>2</v>
      </c>
      <c r="L9" s="282">
        <f t="shared" si="4"/>
        <v>4</v>
      </c>
      <c r="M9" s="270" t="s">
        <v>52</v>
      </c>
      <c r="N9" s="267">
        <v>15</v>
      </c>
      <c r="O9" s="267"/>
      <c r="P9" s="267"/>
      <c r="Q9" s="267">
        <v>10</v>
      </c>
      <c r="R9" s="267"/>
      <c r="S9" s="267"/>
      <c r="T9" s="267"/>
      <c r="U9" s="267"/>
      <c r="V9" s="271"/>
      <c r="W9" s="267">
        <v>25</v>
      </c>
      <c r="X9" s="267">
        <f>VLOOKUP($M9,AnzBigÄPivot!$A:$C,2,FALSE)</f>
        <v>4</v>
      </c>
      <c r="Y9" s="267">
        <f>VLOOKUP($M9,AnzBigÄPivot!$A:$C,3,FALSE)</f>
        <v>0</v>
      </c>
      <c r="Z9" s="267"/>
      <c r="AA9" s="267" t="str">
        <f>LookupFirstRow(BerKUK!$B$2:'BerKUK'!$J$21, $A9)</f>
        <v>HEG</v>
      </c>
      <c r="AB9" s="672"/>
      <c r="AC9" s="273">
        <f>SUMIF(GesamtSuS!$G$1:$G$1259,'KuK_Abt_+-'!$A9,GesamtSuS!P:P)</f>
        <v>0</v>
      </c>
      <c r="AD9" s="273">
        <f>SUMIF(GesamtSuS!$G$1:$G$1259,'KuK_Abt_+-'!$A9,GesamtSuS!Q:Q)</f>
        <v>0</v>
      </c>
      <c r="AE9" s="273">
        <f>SUMIF(GesamtSuS!$G$1:$G$1259,'KuK_Abt_+-'!$A9,GesamtSuS!R:R)</f>
        <v>0</v>
      </c>
      <c r="AF9" s="273">
        <f>SUMIF(GesamtSuS!$G$1:$G$1259,'KuK_Abt_+-'!$A9,GesamtSuS!S:S)</f>
        <v>0</v>
      </c>
      <c r="AG9" s="273">
        <f>SUMIF(GesamtSuS!$G$1:$G$1259,'KuK_Abt_+-'!$A9,GesamtSuS!T:T)</f>
        <v>0</v>
      </c>
      <c r="AH9" s="672"/>
      <c r="AI9" s="266">
        <f>VLOOKUP($A9,UNTIS.Wertrechnung!$A$3:$L$142,4,FALSE)/39.6</f>
        <v>22.070707070707069</v>
      </c>
      <c r="AJ9" s="671">
        <f t="shared" si="2"/>
        <v>-2.9292929292929308</v>
      </c>
    </row>
    <row r="10" spans="1:36">
      <c r="A10" s="275" t="str">
        <f>IF(ISTEXT(VLOOKUP($M10,Lehrerliste!E:F,1,)),$M10,"")</f>
        <v>BOE</v>
      </c>
      <c r="B10" s="274">
        <f>IF(AND(LEN($A10)&gt;1,LEN($A10)&lt;8),VLOOKUP($M10,Lehrerliste!$E:$M,9,FALSE),"")</f>
        <v>23</v>
      </c>
      <c r="C10" s="274">
        <f t="shared" si="0"/>
        <v>0</v>
      </c>
      <c r="D10" s="276">
        <f t="shared" si="1"/>
        <v>23</v>
      </c>
      <c r="E10" s="277" t="str">
        <f>IF(AND(LEN($A10)&gt;1,ISNUMBER($B10)),IF(ISTEXT(VLOOKUP($A10,Lehrerliste!$E:$M,3,FALSE)),VLOOKUP($A10,Lehrerliste!$E:$M,3,FALSE),""),"")</f>
        <v>Bautechnik</v>
      </c>
      <c r="F10" s="277" t="str">
        <f>IF(AND(LEN($A10)&gt;1,ISNUMBER($B10)),IF(ISTEXT(VLOOKUP($A10,Lehrerliste!$E:$M,4,FALSE)),VLOOKUP($A10,Lehrerliste!$E:$M,4,FALSE),""),"")</f>
        <v>Holztechnik</v>
      </c>
      <c r="G10" s="277" t="str">
        <f>IF(AND(LEN($A10)&gt;1,ISNUMBER($B10)),IF(ISTEXT(VLOOKUP($A10,Lehrerliste!$E:$M,5,FALSE)),VLOOKUP($A10,Lehrerliste!$E:$M,5,FALSE),""),"")</f>
        <v>Politik</v>
      </c>
      <c r="H10" s="277" t="str">
        <f>IF(AND(LEN($A10)&gt;1,ISNUMBER($B10)),IF(ISTEXT(VLOOKUP($A10,Lehrerliste!$E:$M,6,FALSE)),VLOOKUP($A10,Lehrerliste!$E:$M,6,FALSE),""),"")</f>
        <v/>
      </c>
      <c r="I10" s="278">
        <f>AnzStrRng(LehStd_in_Kla!F:F,$M10)</f>
        <v>2</v>
      </c>
      <c r="J10" s="278">
        <f>VLOOKUP($M10,AnzKlassenPivot!A:B,2,FALSE)</f>
        <v>9</v>
      </c>
      <c r="K10" s="279">
        <f t="shared" si="3"/>
        <v>3</v>
      </c>
      <c r="L10" s="279">
        <f t="shared" si="4"/>
        <v>4</v>
      </c>
      <c r="M10" s="280" t="s">
        <v>88</v>
      </c>
      <c r="N10" s="276">
        <v>2</v>
      </c>
      <c r="O10" s="276">
        <v>5</v>
      </c>
      <c r="P10" s="276"/>
      <c r="Q10" s="276"/>
      <c r="R10" s="276"/>
      <c r="S10" s="276">
        <v>16</v>
      </c>
      <c r="T10" s="276"/>
      <c r="U10" s="276"/>
      <c r="V10" s="281"/>
      <c r="W10" s="267">
        <v>23</v>
      </c>
      <c r="X10" s="267">
        <f>VLOOKUP($M10,AnzBigÄPivot!$A:$C,2,FALSE)</f>
        <v>4</v>
      </c>
      <c r="Y10" s="267">
        <f>VLOOKUP($M10,AnzBigÄPivot!$A:$C,3,FALSE)</f>
        <v>0</v>
      </c>
      <c r="Z10" s="267"/>
      <c r="AA10" s="267" t="str">
        <f>LookupFirstRow(BerKUK!$B$2:'BerKUK'!$J$21, $A10)</f>
        <v>KRS</v>
      </c>
      <c r="AB10" s="672"/>
      <c r="AC10" s="273">
        <f>SUMIF(GesamtSuS!$G$1:$G$1259,'KuK_Abt_+-'!$A10,GesamtSuS!P:P)</f>
        <v>0</v>
      </c>
      <c r="AD10" s="273">
        <f>SUMIF(GesamtSuS!$G$1:$G$1259,'KuK_Abt_+-'!$A10,GesamtSuS!Q:Q)</f>
        <v>0</v>
      </c>
      <c r="AE10" s="273">
        <f>SUMIF(GesamtSuS!$G$1:$G$1259,'KuK_Abt_+-'!$A10,GesamtSuS!R:R)</f>
        <v>0</v>
      </c>
      <c r="AF10" s="273">
        <f>SUMIF(GesamtSuS!$G$1:$G$1259,'KuK_Abt_+-'!$A10,GesamtSuS!S:S)</f>
        <v>0</v>
      </c>
      <c r="AG10" s="273">
        <f>SUMIF(GesamtSuS!$G$1:$G$1259,'KuK_Abt_+-'!$A10,GesamtSuS!T:T)</f>
        <v>0</v>
      </c>
      <c r="AH10" s="672"/>
      <c r="AI10" s="266">
        <f>VLOOKUP($A10,UNTIS.Wertrechnung!$A$3:$L$142,4,FALSE)/39.6</f>
        <v>23.737373737373737</v>
      </c>
      <c r="AJ10" s="671">
        <f t="shared" si="2"/>
        <v>0.73737373737373701</v>
      </c>
    </row>
    <row r="11" spans="1:36">
      <c r="A11" s="265" t="str">
        <f>IF(ISTEXT(VLOOKUP($M11,Lehrerliste!E:F,1,)),$M11,"")</f>
        <v>BOM</v>
      </c>
      <c r="B11" s="266">
        <f>IF(AND(LEN($A11)&gt;1,LEN($A11)&lt;8),VLOOKUP($M11,Lehrerliste!$E:$M,9,FALSE),"")</f>
        <v>24.5</v>
      </c>
      <c r="C11" s="266">
        <f t="shared" si="0"/>
        <v>-0.5</v>
      </c>
      <c r="D11" s="267">
        <f t="shared" si="1"/>
        <v>24</v>
      </c>
      <c r="E11" s="268" t="str">
        <f>IF(AND(LEN($A11)&gt;1,ISNUMBER($B11)),IF(ISTEXT(VLOOKUP($A11,Lehrerliste!$E:$M,3,FALSE)),VLOOKUP($A11,Lehrerliste!$E:$M,3,FALSE),""),"")</f>
        <v>Bautechnik</v>
      </c>
      <c r="F11" s="268" t="str">
        <f>IF(AND(LEN($A11)&gt;1,ISNUMBER($B11)),IF(ISTEXT(VLOOKUP($A11,Lehrerliste!$E:$M,4,FALSE)),VLOOKUP($A11,Lehrerliste!$E:$M,4,FALSE),""),"")</f>
        <v>Holztechnik</v>
      </c>
      <c r="G11" s="268" t="str">
        <f>IF(AND(LEN($A11)&gt;1,ISNUMBER($B11)),IF(ISTEXT(VLOOKUP($A11,Lehrerliste!$E:$M,5,FALSE)),VLOOKUP($A11,Lehrerliste!$E:$M,5,FALSE),""),"")</f>
        <v>Politik</v>
      </c>
      <c r="H11" s="268" t="str">
        <f>IF(AND(LEN($A11)&gt;1,ISNUMBER($B11)),IF(ISTEXT(VLOOKUP($A11,Lehrerliste!$E:$M,6,FALSE)),VLOOKUP($A11,Lehrerliste!$E:$M,6,FALSE),""),"")</f>
        <v/>
      </c>
      <c r="I11" s="269">
        <f>AnzStrRng(LehStd_in_Kla!F:F,$M11)</f>
        <v>1</v>
      </c>
      <c r="J11" s="269">
        <f>VLOOKUP($M11,AnzKlassenPivot!A:B,2,FALSE)</f>
        <v>9</v>
      </c>
      <c r="K11" s="282">
        <f t="shared" si="3"/>
        <v>1</v>
      </c>
      <c r="L11" s="282">
        <f t="shared" si="4"/>
        <v>2</v>
      </c>
      <c r="M11" s="270" t="s">
        <v>293</v>
      </c>
      <c r="N11" s="267"/>
      <c r="O11" s="267"/>
      <c r="P11" s="267"/>
      <c r="Q11" s="267"/>
      <c r="R11" s="267"/>
      <c r="S11" s="267">
        <v>24</v>
      </c>
      <c r="T11" s="267"/>
      <c r="U11" s="267"/>
      <c r="V11" s="271"/>
      <c r="W11" s="267">
        <v>24</v>
      </c>
      <c r="X11" s="267">
        <f>VLOOKUP($M11,AnzBigÄPivot!$A:$C,2,FALSE)</f>
        <v>2</v>
      </c>
      <c r="Y11" s="267">
        <f>VLOOKUP($M11,AnzBigÄPivot!$A:$C,3,FALSE)</f>
        <v>0</v>
      </c>
      <c r="Z11" s="267"/>
      <c r="AA11" s="267" t="str">
        <f>LookupFirstRow(BerKUK!$B$2:'BerKUK'!$J$21, $A11)</f>
        <v>KRS</v>
      </c>
      <c r="AB11" s="672"/>
      <c r="AC11" s="273">
        <f>SUMIF(GesamtSuS!$G$1:$G$1259,'KuK_Abt_+-'!$A11,GesamtSuS!P:P)</f>
        <v>0</v>
      </c>
      <c r="AD11" s="273">
        <f>SUMIF(GesamtSuS!$G$1:$G$1259,'KuK_Abt_+-'!$A11,GesamtSuS!Q:Q)</f>
        <v>0</v>
      </c>
      <c r="AE11" s="273">
        <f>SUMIF(GesamtSuS!$G$1:$G$1259,'KuK_Abt_+-'!$A11,GesamtSuS!R:R)</f>
        <v>0</v>
      </c>
      <c r="AF11" s="273">
        <f>SUMIF(GesamtSuS!$G$1:$G$1259,'KuK_Abt_+-'!$A11,GesamtSuS!S:S)</f>
        <v>0</v>
      </c>
      <c r="AG11" s="273">
        <f>SUMIF(GesamtSuS!$G$1:$G$1259,'KuK_Abt_+-'!$A11,GesamtSuS!T:T)</f>
        <v>0</v>
      </c>
      <c r="AH11" s="672"/>
      <c r="AI11" s="266">
        <f>VLOOKUP($A11,UNTIS.Wertrechnung!$A$3:$L$142,4,FALSE)/39.6</f>
        <v>24.040404040404038</v>
      </c>
      <c r="AJ11" s="670">
        <f t="shared" si="2"/>
        <v>4.0404040404038E-2</v>
      </c>
    </row>
    <row r="12" spans="1:36">
      <c r="A12" s="275" t="str">
        <f>IF(ISTEXT(VLOOKUP($M12,Lehrerliste!E:F,1,)),$M12,"")</f>
        <v>BOR</v>
      </c>
      <c r="B12" s="274">
        <f>IF(AND(LEN($A12)&gt;1,LEN($A12)&lt;8),VLOOKUP($M12,Lehrerliste!$E:$M,9,FALSE),"")</f>
        <v>22.5</v>
      </c>
      <c r="C12" s="274">
        <f t="shared" si="0"/>
        <v>-0.5</v>
      </c>
      <c r="D12" s="276">
        <f t="shared" si="1"/>
        <v>22</v>
      </c>
      <c r="E12" s="277" t="str">
        <f>IF(AND(LEN($A12)&gt;1,ISNUMBER($B12)),IF(ISTEXT(VLOOKUP($A12,Lehrerliste!$E:$M,3,FALSE)),VLOOKUP($A12,Lehrerliste!$E:$M,3,FALSE),""),"")</f>
        <v>Elektrotechnik</v>
      </c>
      <c r="F12" s="277" t="str">
        <f>IF(AND(LEN($A12)&gt;1,ISNUMBER($B12)),IF(ISTEXT(VLOOKUP($A12,Lehrerliste!$E:$M,4,FALSE)),VLOOKUP($A12,Lehrerliste!$E:$M,4,FALSE),""),"")</f>
        <v>Informationstechnik</v>
      </c>
      <c r="G12" s="277" t="str">
        <f>IF(AND(LEN($A12)&gt;1,ISNUMBER($B12)),IF(ISTEXT(VLOOKUP($A12,Lehrerliste!$E:$M,5,FALSE)),VLOOKUP($A12,Lehrerliste!$E:$M,5,FALSE),""),"")</f>
        <v/>
      </c>
      <c r="H12" s="277" t="str">
        <f>IF(AND(LEN($A12)&gt;1,ISNUMBER($B12)),IF(ISTEXT(VLOOKUP($A12,Lehrerliste!$E:$M,6,FALSE)),VLOOKUP($A12,Lehrerliste!$E:$M,6,FALSE),""),"")</f>
        <v/>
      </c>
      <c r="I12" s="278">
        <f>AnzStrRng(LehStd_in_Kla!F:F,$M12)</f>
        <v>3</v>
      </c>
      <c r="J12" s="278">
        <f>VLOOKUP($M12,AnzKlassenPivot!A:B,2,FALSE)</f>
        <v>7</v>
      </c>
      <c r="K12" s="279">
        <f t="shared" si="3"/>
        <v>1</v>
      </c>
      <c r="L12" s="279">
        <f t="shared" si="4"/>
        <v>2</v>
      </c>
      <c r="M12" s="280" t="s">
        <v>115</v>
      </c>
      <c r="N12" s="276"/>
      <c r="O12" s="276"/>
      <c r="P12" s="276"/>
      <c r="Q12" s="276">
        <v>22</v>
      </c>
      <c r="R12" s="276"/>
      <c r="S12" s="276"/>
      <c r="T12" s="276"/>
      <c r="U12" s="276"/>
      <c r="V12" s="281"/>
      <c r="W12" s="267">
        <v>22</v>
      </c>
      <c r="X12" s="267">
        <f>VLOOKUP($M12,AnzBigÄPivot!$A:$C,2,FALSE)</f>
        <v>2</v>
      </c>
      <c r="Y12" s="267">
        <f>VLOOKUP($M12,AnzBigÄPivot!$A:$C,3,FALSE)</f>
        <v>0</v>
      </c>
      <c r="Z12" s="267"/>
      <c r="AA12" s="267" t="str">
        <f>LookupFirstRow(BerKUK!$B$2:'BerKUK'!$J$21, $A12)</f>
        <v>HEG</v>
      </c>
      <c r="AB12" s="672"/>
      <c r="AC12" s="273">
        <f>SUMIF(GesamtSuS!$G$1:$G$1259,'KuK_Abt_+-'!$A12,GesamtSuS!P:P)</f>
        <v>0</v>
      </c>
      <c r="AD12" s="273">
        <f>SUMIF(GesamtSuS!$G$1:$G$1259,'KuK_Abt_+-'!$A12,GesamtSuS!Q:Q)</f>
        <v>0</v>
      </c>
      <c r="AE12" s="273">
        <f>SUMIF(GesamtSuS!$G$1:$G$1259,'KuK_Abt_+-'!$A12,GesamtSuS!R:R)</f>
        <v>0</v>
      </c>
      <c r="AF12" s="273">
        <f>SUMIF(GesamtSuS!$G$1:$G$1259,'KuK_Abt_+-'!$A12,GesamtSuS!S:S)</f>
        <v>0</v>
      </c>
      <c r="AG12" s="273">
        <f>SUMIF(GesamtSuS!$G$1:$G$1259,'KuK_Abt_+-'!$A12,GesamtSuS!T:T)</f>
        <v>0</v>
      </c>
      <c r="AH12" s="672"/>
      <c r="AI12" s="266">
        <f>VLOOKUP($A12,UNTIS.Wertrechnung!$A$3:$L$142,4,FALSE)/39.6</f>
        <v>22.828282828282827</v>
      </c>
      <c r="AJ12" s="274">
        <f t="shared" si="2"/>
        <v>0.82828282828282696</v>
      </c>
    </row>
    <row r="13" spans="1:36">
      <c r="A13" s="265" t="str">
        <f>IF(ISTEXT(VLOOKUP($M13,Lehrerliste!E:F,1,)),$M13,"")</f>
        <v>BRA</v>
      </c>
      <c r="B13" s="266">
        <f>IF(AND(LEN($A13)&gt;1,LEN($A13)&lt;8),VLOOKUP($M13,Lehrerliste!$E:$M,9,FALSE),"")</f>
        <v>12</v>
      </c>
      <c r="C13" s="266">
        <f t="shared" si="0"/>
        <v>0</v>
      </c>
      <c r="D13" s="267">
        <f t="shared" si="1"/>
        <v>12</v>
      </c>
      <c r="E13" s="268" t="str">
        <f>IF(AND(LEN($A13)&gt;1,ISNUMBER($B13)),IF(ISTEXT(VLOOKUP($A13,Lehrerliste!$E:$M,3,FALSE)),VLOOKUP($A13,Lehrerliste!$E:$M,3,FALSE),""),"")</f>
        <v>Bautechnik</v>
      </c>
      <c r="F13" s="268" t="str">
        <f>IF(AND(LEN($A13)&gt;1,ISNUMBER($B13)),IF(ISTEXT(VLOOKUP($A13,Lehrerliste!$E:$M,4,FALSE)),VLOOKUP($A13,Lehrerliste!$E:$M,4,FALSE),""),"")</f>
        <v>Hochbautechnik</v>
      </c>
      <c r="G13" s="268" t="str">
        <f>IF(AND(LEN($A13)&gt;1,ISNUMBER($B13)),IF(ISTEXT(VLOOKUP($A13,Lehrerliste!$E:$M,5,FALSE)),VLOOKUP($A13,Lehrerliste!$E:$M,5,FALSE),""),"")</f>
        <v>Politik</v>
      </c>
      <c r="H13" s="268" t="str">
        <f>IF(AND(LEN($A13)&gt;1,ISNUMBER($B13)),IF(ISTEXT(VLOOKUP($A13,Lehrerliste!$E:$M,6,FALSE)),VLOOKUP($A13,Lehrerliste!$E:$M,6,FALSE),""),"")</f>
        <v/>
      </c>
      <c r="I13" s="269">
        <f>AnzStrRng(LehStd_in_Kla!F:F,$M13)</f>
        <v>1</v>
      </c>
      <c r="J13" s="269">
        <f>VLOOKUP($M13,AnzKlassenPivot!A:B,2,FALSE)</f>
        <v>5</v>
      </c>
      <c r="K13" s="282">
        <f t="shared" si="3"/>
        <v>1</v>
      </c>
      <c r="L13" s="282">
        <f t="shared" si="4"/>
        <v>2</v>
      </c>
      <c r="M13" s="270" t="s">
        <v>295</v>
      </c>
      <c r="N13" s="267"/>
      <c r="O13" s="267"/>
      <c r="P13" s="267"/>
      <c r="Q13" s="267"/>
      <c r="R13" s="267"/>
      <c r="S13" s="267">
        <v>12</v>
      </c>
      <c r="T13" s="267"/>
      <c r="U13" s="267"/>
      <c r="V13" s="271"/>
      <c r="W13" s="267">
        <v>12</v>
      </c>
      <c r="X13" s="267">
        <f>VLOOKUP($M13,AnzBigÄPivot!$A:$C,2,FALSE)</f>
        <v>2</v>
      </c>
      <c r="Y13" s="267">
        <f>VLOOKUP($M13,AnzBigÄPivot!$A:$C,3,FALSE)</f>
        <v>0</v>
      </c>
      <c r="Z13" s="267"/>
      <c r="AA13" s="267" t="str">
        <f>LookupFirstRow(BerKUK!$B$2:'BerKUK'!$J$21, $A13)</f>
        <v>KRS</v>
      </c>
      <c r="AB13" s="672"/>
      <c r="AC13" s="273">
        <f>SUMIF(GesamtSuS!$G$1:$G$1259,'KuK_Abt_+-'!$A13,GesamtSuS!P:P)</f>
        <v>0</v>
      </c>
      <c r="AD13" s="273">
        <f>SUMIF(GesamtSuS!$G$1:$G$1259,'KuK_Abt_+-'!$A13,GesamtSuS!Q:Q)</f>
        <v>0</v>
      </c>
      <c r="AE13" s="273">
        <f>SUMIF(GesamtSuS!$G$1:$G$1259,'KuK_Abt_+-'!$A13,GesamtSuS!R:R)</f>
        <v>0</v>
      </c>
      <c r="AF13" s="273">
        <f>SUMIF(GesamtSuS!$G$1:$G$1259,'KuK_Abt_+-'!$A13,GesamtSuS!S:S)</f>
        <v>0</v>
      </c>
      <c r="AG13" s="273">
        <f>SUMIF(GesamtSuS!$G$1:$G$1259,'KuK_Abt_+-'!$A13,GesamtSuS!T:T)</f>
        <v>0</v>
      </c>
      <c r="AH13" s="672"/>
      <c r="AI13" s="266">
        <f>VLOOKUP($A13,UNTIS.Wertrechnung!$A$3:$L$142,4,FALSE)/39.6</f>
        <v>13.030303030303029</v>
      </c>
      <c r="AJ13" s="670">
        <f t="shared" si="2"/>
        <v>1.0303030303030294</v>
      </c>
    </row>
    <row r="14" spans="1:36">
      <c r="A14" s="275" t="str">
        <f>IF(ISTEXT(VLOOKUP($M14,Lehrerliste!E:F,1,)),$M14,"")</f>
        <v>BRN</v>
      </c>
      <c r="B14" s="274">
        <f>IF(AND(LEN($A14)&gt;1,LEN($A14)&lt;8),VLOOKUP($M14,Lehrerliste!$E:$M,9,FALSE),"")</f>
        <v>14</v>
      </c>
      <c r="C14" s="274">
        <f t="shared" si="0"/>
        <v>0</v>
      </c>
      <c r="D14" s="276">
        <f t="shared" si="1"/>
        <v>14</v>
      </c>
      <c r="E14" s="277" t="str">
        <f>IF(AND(LEN($A14)&gt;1,ISNUMBER($B14)),IF(ISTEXT(VLOOKUP($A14,Lehrerliste!$E:$M,3,FALSE)),VLOOKUP($A14,Lehrerliste!$E:$M,3,FALSE),""),"")</f>
        <v>Sport</v>
      </c>
      <c r="F14" s="277" t="str">
        <f>IF(AND(LEN($A14)&gt;1,ISNUMBER($B14)),IF(ISTEXT(VLOOKUP($A14,Lehrerliste!$E:$M,4,FALSE)),VLOOKUP($A14,Lehrerliste!$E:$M,4,FALSE),""),"")</f>
        <v/>
      </c>
      <c r="G14" s="277" t="str">
        <f>IF(AND(LEN($A14)&gt;1,ISNUMBER($B14)),IF(ISTEXT(VLOOKUP($A14,Lehrerliste!$E:$M,5,FALSE)),VLOOKUP($A14,Lehrerliste!$E:$M,5,FALSE),""),"")</f>
        <v/>
      </c>
      <c r="H14" s="277" t="str">
        <f>IF(AND(LEN($A14)&gt;1,ISNUMBER($B14)),IF(ISTEXT(VLOOKUP($A14,Lehrerliste!$E:$M,6,FALSE)),VLOOKUP($A14,Lehrerliste!$E:$M,6,FALSE),""),"")</f>
        <v/>
      </c>
      <c r="I14" s="278">
        <f>AnzStrRng(LehStd_in_Kla!F:F,$M14)</f>
        <v>0</v>
      </c>
      <c r="J14" s="278">
        <f>VLOOKUP($M14,AnzKlassenPivot!A:B,2,FALSE)</f>
        <v>10</v>
      </c>
      <c r="K14" s="279">
        <f t="shared" si="3"/>
        <v>3</v>
      </c>
      <c r="L14" s="279">
        <f t="shared" si="4"/>
        <v>4</v>
      </c>
      <c r="M14" s="280" t="s">
        <v>1538</v>
      </c>
      <c r="N14" s="276">
        <v>4</v>
      </c>
      <c r="O14" s="276"/>
      <c r="P14" s="276"/>
      <c r="Q14" s="276"/>
      <c r="R14" s="276"/>
      <c r="S14" s="276">
        <v>6</v>
      </c>
      <c r="T14" s="276">
        <v>4</v>
      </c>
      <c r="U14" s="276"/>
      <c r="V14" s="281"/>
      <c r="W14" s="267">
        <v>14</v>
      </c>
      <c r="X14" s="267">
        <f>VLOOKUP($M14,AnzBigÄPivot!$A:$C,2,FALSE)</f>
        <v>4</v>
      </c>
      <c r="Y14" s="267">
        <f>VLOOKUP($M14,AnzBigÄPivot!$A:$C,3,FALSE)</f>
        <v>0</v>
      </c>
      <c r="Z14" s="267"/>
      <c r="AA14" s="267" t="str">
        <f>LookupFirstRow(BerKUK!$B$2:'BerKUK'!$J$21, $A14)</f>
        <v>NOW</v>
      </c>
      <c r="AB14" s="672"/>
      <c r="AC14" s="273">
        <f>SUMIF(GesamtSuS!$G$1:$G$1259,'KuK_Abt_+-'!$A14,GesamtSuS!P:P)</f>
        <v>0</v>
      </c>
      <c r="AD14" s="273">
        <f>SUMIF(GesamtSuS!$G$1:$G$1259,'KuK_Abt_+-'!$A14,GesamtSuS!Q:Q)</f>
        <v>0</v>
      </c>
      <c r="AE14" s="273">
        <f>SUMIF(GesamtSuS!$G$1:$G$1259,'KuK_Abt_+-'!$A14,GesamtSuS!R:R)</f>
        <v>0</v>
      </c>
      <c r="AF14" s="273">
        <f>SUMIF(GesamtSuS!$G$1:$G$1259,'KuK_Abt_+-'!$A14,GesamtSuS!S:S)</f>
        <v>0</v>
      </c>
      <c r="AG14" s="273">
        <f>SUMIF(GesamtSuS!$G$1:$G$1259,'KuK_Abt_+-'!$A14,GesamtSuS!T:T)</f>
        <v>0</v>
      </c>
      <c r="AH14" s="672"/>
      <c r="AI14" s="266" t="e">
        <f>VLOOKUP($A14,UNTIS.Wertrechnung!$A$3:$L$142,4,FALSE)/39.6</f>
        <v>#N/A</v>
      </c>
      <c r="AJ14" s="670" t="e">
        <f t="shared" si="2"/>
        <v>#N/A</v>
      </c>
    </row>
    <row r="15" spans="1:36">
      <c r="A15" s="265" t="str">
        <f>IF(ISTEXT(VLOOKUP($M15,Lehrerliste!E:F,1,)),$M15,"")</f>
        <v>BSC</v>
      </c>
      <c r="B15" s="266">
        <f>IF(AND(LEN($A15)&gt;1,LEN($A15)&lt;8),VLOOKUP($M15,Lehrerliste!$E:$M,9,FALSE),"")</f>
        <v>16</v>
      </c>
      <c r="C15" s="266">
        <f t="shared" si="0"/>
        <v>0</v>
      </c>
      <c r="D15" s="267">
        <f t="shared" si="1"/>
        <v>16</v>
      </c>
      <c r="E15" s="268" t="str">
        <f>IF(AND(LEN($A15)&gt;1,ISNUMBER($B15)),IF(ISTEXT(VLOOKUP($A15,Lehrerliste!$E:$M,3,FALSE)),VLOOKUP($A15,Lehrerliste!$E:$M,3,FALSE),""),"")</f>
        <v>Hauswirtschaft</v>
      </c>
      <c r="F15" s="268" t="str">
        <f>IF(AND(LEN($A15)&gt;1,ISNUMBER($B15)),IF(ISTEXT(VLOOKUP($A15,Lehrerliste!$E:$M,4,FALSE)),VLOOKUP($A15,Lehrerliste!$E:$M,4,FALSE),""),"")</f>
        <v/>
      </c>
      <c r="G15" s="268" t="str">
        <f>IF(AND(LEN($A15)&gt;1,ISNUMBER($B15)),IF(ISTEXT(VLOOKUP($A15,Lehrerliste!$E:$M,5,FALSE)),VLOOKUP($A15,Lehrerliste!$E:$M,5,FALSE),""),"")</f>
        <v/>
      </c>
      <c r="H15" s="268" t="str">
        <f>IF(AND(LEN($A15)&gt;1,ISNUMBER($B15)),IF(ISTEXT(VLOOKUP($A15,Lehrerliste!$E:$M,6,FALSE)),VLOOKUP($A15,Lehrerliste!$E:$M,6,FALSE),""),"")</f>
        <v/>
      </c>
      <c r="I15" s="269">
        <f>AnzStrRng(LehStd_in_Kla!F:F,$M15)</f>
        <v>0</v>
      </c>
      <c r="J15" s="269">
        <f>VLOOKUP($M15,AnzKlassenPivot!A:B,2,FALSE)</f>
        <v>4</v>
      </c>
      <c r="K15" s="282">
        <f t="shared" si="3"/>
        <v>3</v>
      </c>
      <c r="L15" s="282">
        <f t="shared" si="4"/>
        <v>4</v>
      </c>
      <c r="M15" s="270" t="s">
        <v>1430</v>
      </c>
      <c r="N15" s="267"/>
      <c r="O15" s="267"/>
      <c r="P15" s="267">
        <v>6</v>
      </c>
      <c r="Q15" s="267"/>
      <c r="R15" s="267"/>
      <c r="S15" s="267"/>
      <c r="T15" s="267">
        <v>4</v>
      </c>
      <c r="U15" s="267">
        <v>6</v>
      </c>
      <c r="V15" s="271"/>
      <c r="W15" s="267">
        <v>16</v>
      </c>
      <c r="X15" s="267">
        <f>VLOOKUP($M15,AnzBigÄPivot!$A:$C,2,FALSE)</f>
        <v>4</v>
      </c>
      <c r="Y15" s="267">
        <f>VLOOKUP($M15,AnzBigÄPivot!$A:$C,3,FALSE)</f>
        <v>0</v>
      </c>
      <c r="Z15" s="267"/>
      <c r="AA15" s="267" t="str">
        <f>LookupFirstRow(BerKUK!$B$2:'BerKUK'!$J$21, $A15)</f>
        <v>GIL</v>
      </c>
      <c r="AB15" s="672"/>
      <c r="AC15" s="273">
        <f>SUMIF(GesamtSuS!$G$1:$G$1259,'KuK_Abt_+-'!$A15,GesamtSuS!P:P)</f>
        <v>0</v>
      </c>
      <c r="AD15" s="273">
        <f>SUMIF(GesamtSuS!$G$1:$G$1259,'KuK_Abt_+-'!$A15,GesamtSuS!Q:Q)</f>
        <v>0</v>
      </c>
      <c r="AE15" s="273">
        <f>SUMIF(GesamtSuS!$G$1:$G$1259,'KuK_Abt_+-'!$A15,GesamtSuS!R:R)</f>
        <v>0</v>
      </c>
      <c r="AF15" s="273">
        <f>SUMIF(GesamtSuS!$G$1:$G$1259,'KuK_Abt_+-'!$A15,GesamtSuS!S:S)</f>
        <v>0</v>
      </c>
      <c r="AG15" s="273">
        <f>SUMIF(GesamtSuS!$G$1:$G$1259,'KuK_Abt_+-'!$A15,GesamtSuS!T:T)</f>
        <v>0</v>
      </c>
      <c r="AH15" s="672"/>
      <c r="AI15" s="266" t="e">
        <f>VLOOKUP($A15,UNTIS.Wertrechnung!$A$3:$L$142,4,FALSE)/39.6</f>
        <v>#N/A</v>
      </c>
      <c r="AJ15" s="274" t="e">
        <f t="shared" si="2"/>
        <v>#N/A</v>
      </c>
    </row>
    <row r="16" spans="1:36">
      <c r="A16" s="275" t="str">
        <f>IF(ISTEXT(VLOOKUP($M16,Lehrerliste!E:F,1,)),$M16,"")</f>
        <v>BUE</v>
      </c>
      <c r="B16" s="274">
        <f>IF(AND(LEN($A16)&gt;1,LEN($A16)&lt;8),VLOOKUP($M16,Lehrerliste!$E:$M,9,FALSE),"")</f>
        <v>15</v>
      </c>
      <c r="C16" s="274">
        <f t="shared" si="0"/>
        <v>3</v>
      </c>
      <c r="D16" s="276">
        <f t="shared" si="1"/>
        <v>18</v>
      </c>
      <c r="E16" s="277" t="str">
        <f>IF(AND(LEN($A16)&gt;1,ISNUMBER($B16)),IF(ISTEXT(VLOOKUP($A16,Lehrerliste!$E:$M,3,FALSE)),VLOOKUP($A16,Lehrerliste!$E:$M,3,FALSE),""),"")</f>
        <v>Elektrotechnik</v>
      </c>
      <c r="F16" s="277" t="str">
        <f>IF(AND(LEN($A16)&gt;1,ISNUMBER($B16)),IF(ISTEXT(VLOOKUP($A16,Lehrerliste!$E:$M,4,FALSE)),VLOOKUP($A16,Lehrerliste!$E:$M,4,FALSE),""),"")</f>
        <v>Mathematik</v>
      </c>
      <c r="G16" s="277" t="str">
        <f>IF(AND(LEN($A16)&gt;1,ISNUMBER($B16)),IF(ISTEXT(VLOOKUP($A16,Lehrerliste!$E:$M,5,FALSE)),VLOOKUP($A16,Lehrerliste!$E:$M,5,FALSE),""),"")</f>
        <v/>
      </c>
      <c r="H16" s="277" t="str">
        <f>IF(AND(LEN($A16)&gt;1,ISNUMBER($B16)),IF(ISTEXT(VLOOKUP($A16,Lehrerliste!$E:$M,6,FALSE)),VLOOKUP($A16,Lehrerliste!$E:$M,6,FALSE),""),"")</f>
        <v/>
      </c>
      <c r="I16" s="278">
        <f>AnzStrRng(LehStd_in_Kla!F:F,$M16)</f>
        <v>0</v>
      </c>
      <c r="J16" s="278">
        <f>VLOOKUP($M16,AnzKlassenPivot!A:B,2,FALSE)</f>
        <v>6</v>
      </c>
      <c r="K16" s="279">
        <f t="shared" si="3"/>
        <v>3</v>
      </c>
      <c r="L16" s="279">
        <f t="shared" si="4"/>
        <v>5</v>
      </c>
      <c r="M16" s="280" t="s">
        <v>36</v>
      </c>
      <c r="N16" s="276">
        <v>11</v>
      </c>
      <c r="O16" s="276"/>
      <c r="P16" s="276">
        <v>4</v>
      </c>
      <c r="Q16" s="276"/>
      <c r="R16" s="276"/>
      <c r="S16" s="276"/>
      <c r="T16" s="276"/>
      <c r="U16" s="276"/>
      <c r="V16" s="281">
        <v>3</v>
      </c>
      <c r="W16" s="267">
        <v>18</v>
      </c>
      <c r="X16" s="267">
        <f>VLOOKUP($M16,AnzBigÄPivot!$A:$C,2,FALSE)</f>
        <v>5</v>
      </c>
      <c r="Y16" s="267">
        <f>VLOOKUP($M16,AnzBigÄPivot!$A:$C,3,FALSE)</f>
        <v>0</v>
      </c>
      <c r="Z16" s="267"/>
      <c r="AA16" s="267" t="str">
        <f>LookupFirstRow(BerKUK!$B$2:'BerKUK'!$J$21, $A16)</f>
        <v>BUE</v>
      </c>
      <c r="AB16" s="672"/>
      <c r="AC16" s="273">
        <f>SUMIF(GesamtSuS!$G$1:$G$1259,'KuK_Abt_+-'!$A16,GesamtSuS!P:P)</f>
        <v>0</v>
      </c>
      <c r="AD16" s="273">
        <f>SUMIF(GesamtSuS!$G$1:$G$1259,'KuK_Abt_+-'!$A16,GesamtSuS!Q:Q)</f>
        <v>0</v>
      </c>
      <c r="AE16" s="273">
        <f>SUMIF(GesamtSuS!$G$1:$G$1259,'KuK_Abt_+-'!$A16,GesamtSuS!R:R)</f>
        <v>0</v>
      </c>
      <c r="AF16" s="273">
        <f>SUMIF(GesamtSuS!$G$1:$G$1259,'KuK_Abt_+-'!$A16,GesamtSuS!S:S)</f>
        <v>0</v>
      </c>
      <c r="AG16" s="273">
        <f>SUMIF(GesamtSuS!$G$1:$G$1259,'KuK_Abt_+-'!$A16,GesamtSuS!T:T)</f>
        <v>0</v>
      </c>
      <c r="AH16" s="672"/>
      <c r="AI16" s="266">
        <f>VLOOKUP($A16,UNTIS.Wertrechnung!$A$3:$L$142,4,FALSE)/39.6</f>
        <v>21.060606060606059</v>
      </c>
      <c r="AJ16" s="274">
        <f t="shared" si="2"/>
        <v>3.0606060606060588</v>
      </c>
    </row>
    <row r="17" spans="1:36">
      <c r="A17" s="283" t="str">
        <f>IF(ISTEXT(VLOOKUP($M17,Lehrerliste!E:F,1,)),$M17,"")</f>
        <v>BUK</v>
      </c>
      <c r="B17" s="266">
        <f>IF(AND(LEN($A17)&gt;1,LEN($A17)&lt;8),VLOOKUP($M17,Lehrerliste!$E:$M,9,FALSE),"")</f>
        <v>19</v>
      </c>
      <c r="C17" s="266">
        <f t="shared" si="0"/>
        <v>-2</v>
      </c>
      <c r="D17" s="267">
        <f t="shared" si="1"/>
        <v>17</v>
      </c>
      <c r="E17" s="268" t="str">
        <f>IF(AND(LEN($A17)&gt;1,ISNUMBER($B17)),IF(ISTEXT(VLOOKUP($A17,Lehrerliste!$E:$M,3,FALSE)),VLOOKUP($A17,Lehrerliste!$E:$M,3,FALSE),""),"")</f>
        <v>Elektrotechnik</v>
      </c>
      <c r="F17" s="268" t="str">
        <f>IF(AND(LEN($A17)&gt;1,ISNUMBER($B17)),IF(ISTEXT(VLOOKUP($A17,Lehrerliste!$E:$M,4,FALSE)),VLOOKUP($A17,Lehrerliste!$E:$M,4,FALSE),""),"")</f>
        <v>Mathematik</v>
      </c>
      <c r="G17" s="268" t="str">
        <f>IF(AND(LEN($A17)&gt;1,ISNUMBER($B17)),IF(ISTEXT(VLOOKUP($A17,Lehrerliste!$E:$M,5,FALSE)),VLOOKUP($A17,Lehrerliste!$E:$M,5,FALSE),""),"")</f>
        <v/>
      </c>
      <c r="H17" s="268" t="str">
        <f>IF(AND(LEN($A17)&gt;1,ISNUMBER($B17)),IF(ISTEXT(VLOOKUP($A17,Lehrerliste!$E:$M,6,FALSE)),VLOOKUP($A17,Lehrerliste!$E:$M,6,FALSE),""),"")</f>
        <v/>
      </c>
      <c r="I17" s="269">
        <f>AnzStrRng(LehStd_in_Kla!F:F,$M17)</f>
        <v>2</v>
      </c>
      <c r="J17" s="269">
        <f>VLOOKUP($M17,AnzKlassenPivot!A:B,2,FALSE)</f>
        <v>9</v>
      </c>
      <c r="K17" s="282">
        <f t="shared" si="3"/>
        <v>3</v>
      </c>
      <c r="L17" s="282">
        <f t="shared" si="4"/>
        <v>3</v>
      </c>
      <c r="M17" s="270" t="s">
        <v>105</v>
      </c>
      <c r="N17" s="267">
        <v>6</v>
      </c>
      <c r="O17" s="267"/>
      <c r="P17" s="267"/>
      <c r="Q17" s="267">
        <v>8</v>
      </c>
      <c r="R17" s="267"/>
      <c r="S17" s="267"/>
      <c r="T17" s="267"/>
      <c r="U17" s="267"/>
      <c r="V17" s="271">
        <v>3</v>
      </c>
      <c r="W17" s="267">
        <v>17</v>
      </c>
      <c r="X17" s="267">
        <f>VLOOKUP($M17,AnzBigÄPivot!$A:$C,2,FALSE)</f>
        <v>3</v>
      </c>
      <c r="Y17" s="267">
        <f>VLOOKUP($M17,AnzBigÄPivot!$A:$C,3,FALSE)</f>
        <v>0</v>
      </c>
      <c r="Z17" s="267"/>
      <c r="AA17" s="267" t="str">
        <f>LookupFirstRow(BerKUK!$B$2:'BerKUK'!$J$21, $A17)</f>
        <v>BUE</v>
      </c>
      <c r="AB17" s="672"/>
      <c r="AC17" s="273">
        <f>SUMIF(GesamtSuS!$G$1:$G$1259,'KuK_Abt_+-'!$A17,GesamtSuS!P:P)</f>
        <v>0</v>
      </c>
      <c r="AD17" s="273">
        <f>SUMIF(GesamtSuS!$G$1:$G$1259,'KuK_Abt_+-'!$A17,GesamtSuS!Q:Q)</f>
        <v>0</v>
      </c>
      <c r="AE17" s="273">
        <f>SUMIF(GesamtSuS!$G$1:$G$1259,'KuK_Abt_+-'!$A17,GesamtSuS!R:R)</f>
        <v>0</v>
      </c>
      <c r="AF17" s="273">
        <f>SUMIF(GesamtSuS!$G$1:$G$1259,'KuK_Abt_+-'!$A17,GesamtSuS!S:S)</f>
        <v>0</v>
      </c>
      <c r="AG17" s="273">
        <f>SUMIF(GesamtSuS!$G$1:$G$1259,'KuK_Abt_+-'!$A17,GesamtSuS!T:T)</f>
        <v>0</v>
      </c>
      <c r="AH17" s="672"/>
      <c r="AI17" s="266">
        <f>VLOOKUP($A17,UNTIS.Wertrechnung!$A$3:$L$142,4,FALSE)/39.6</f>
        <v>19.040404040404038</v>
      </c>
      <c r="AJ17" s="274">
        <f t="shared" si="2"/>
        <v>2.040404040404038</v>
      </c>
    </row>
    <row r="18" spans="1:36">
      <c r="A18" s="275" t="str">
        <f>IF(ISTEXT(VLOOKUP($M18,Lehrerliste!E:F,1,)),$M18,"")</f>
        <v>CLA</v>
      </c>
      <c r="B18" s="274">
        <f>IF(AND(LEN($A18)&gt;1,LEN($A18)&lt;8),VLOOKUP($M18,Lehrerliste!$E:$M,9,FALSE),"")</f>
        <v>19</v>
      </c>
      <c r="C18" s="274">
        <f t="shared" si="0"/>
        <v>1</v>
      </c>
      <c r="D18" s="276">
        <f t="shared" si="1"/>
        <v>20</v>
      </c>
      <c r="E18" s="277" t="str">
        <f>IF(AND(LEN($A18)&gt;1,ISNUMBER($B18)),IF(ISTEXT(VLOOKUP($A18,Lehrerliste!$E:$M,3,FALSE)),VLOOKUP($A18,Lehrerliste!$E:$M,3,FALSE),""),"")</f>
        <v>Deutsch</v>
      </c>
      <c r="F18" s="277" t="str">
        <f>IF(AND(LEN($A18)&gt;1,ISNUMBER($B18)),IF(ISTEXT(VLOOKUP($A18,Lehrerliste!$E:$M,4,FALSE)),VLOOKUP($A18,Lehrerliste!$E:$M,4,FALSE),""),"")</f>
        <v>Englisch</v>
      </c>
      <c r="G18" s="277" t="str">
        <f>IF(AND(LEN($A18)&gt;1,ISNUMBER($B18)),IF(ISTEXT(VLOOKUP($A18,Lehrerliste!$E:$M,5,FALSE)),VLOOKUP($A18,Lehrerliste!$E:$M,5,FALSE),""),"")</f>
        <v>Sozialpädagogik</v>
      </c>
      <c r="H18" s="277" t="str">
        <f>IF(AND(LEN($A18)&gt;1,ISNUMBER($B18)),IF(ISTEXT(VLOOKUP($A18,Lehrerliste!$E:$M,6,FALSE)),VLOOKUP($A18,Lehrerliste!$E:$M,6,FALSE),""),"")</f>
        <v/>
      </c>
      <c r="I18" s="278">
        <f>AnzStrRng(LehStd_in_Kla!F:F,$M18)</f>
        <v>1</v>
      </c>
      <c r="J18" s="278">
        <f>VLOOKUP($M18,AnzKlassenPivot!A:B,2,FALSE)</f>
        <v>5</v>
      </c>
      <c r="K18" s="279">
        <f t="shared" si="3"/>
        <v>1</v>
      </c>
      <c r="L18" s="279">
        <f t="shared" si="4"/>
        <v>5</v>
      </c>
      <c r="M18" s="280" t="s">
        <v>240</v>
      </c>
      <c r="N18" s="276"/>
      <c r="O18" s="276"/>
      <c r="P18" s="276"/>
      <c r="Q18" s="276"/>
      <c r="R18" s="276"/>
      <c r="S18" s="276"/>
      <c r="T18" s="276"/>
      <c r="U18" s="276"/>
      <c r="V18" s="281">
        <v>20</v>
      </c>
      <c r="W18" s="267">
        <v>20</v>
      </c>
      <c r="X18" s="267">
        <f>VLOOKUP($M18,AnzBigÄPivot!$A:$C,2,FALSE)</f>
        <v>5</v>
      </c>
      <c r="Y18" s="267">
        <f>VLOOKUP($M18,AnzBigÄPivot!$A:$C,3,FALSE)</f>
        <v>0</v>
      </c>
      <c r="Z18" s="267"/>
      <c r="AA18" s="267" t="str">
        <f>LookupFirstRow(BerKUK!$B$2:'BerKUK'!$J$21, $A18)</f>
        <v>SCR</v>
      </c>
      <c r="AB18" s="672"/>
      <c r="AC18" s="273">
        <f>SUMIF(GesamtSuS!$G$1:$G$1259,'KuK_Abt_+-'!$A18,GesamtSuS!P:P)</f>
        <v>0</v>
      </c>
      <c r="AD18" s="273">
        <f>SUMIF(GesamtSuS!$G$1:$G$1259,'KuK_Abt_+-'!$A18,GesamtSuS!Q:Q)</f>
        <v>0</v>
      </c>
      <c r="AE18" s="273">
        <f>SUMIF(GesamtSuS!$G$1:$G$1259,'KuK_Abt_+-'!$A18,GesamtSuS!R:R)</f>
        <v>0</v>
      </c>
      <c r="AF18" s="273">
        <f>SUMIF(GesamtSuS!$G$1:$G$1259,'KuK_Abt_+-'!$A18,GesamtSuS!S:S)</f>
        <v>0</v>
      </c>
      <c r="AG18" s="273">
        <f>SUMIF(GesamtSuS!$G$1:$G$1259,'KuK_Abt_+-'!$A18,GesamtSuS!T:T)</f>
        <v>0</v>
      </c>
      <c r="AH18" s="672"/>
      <c r="AI18" s="266">
        <f>VLOOKUP($A18,UNTIS.Wertrechnung!$A$3:$L$142,4,FALSE)/39.6</f>
        <v>18.888888888888889</v>
      </c>
      <c r="AJ18" s="274">
        <f t="shared" si="2"/>
        <v>-1.1111111111111107</v>
      </c>
    </row>
    <row r="19" spans="1:36">
      <c r="A19" s="265" t="str">
        <f>IF(ISTEXT(VLOOKUP($M19,Lehrerliste!E:F,1,)),$M19,"")</f>
        <v>DES</v>
      </c>
      <c r="B19" s="266">
        <f>IF(AND(LEN($A19)&gt;1,LEN($A19)&lt;8),VLOOKUP($M19,Lehrerliste!$E:$M,9,FALSE),"")</f>
        <v>24</v>
      </c>
      <c r="C19" s="266">
        <f t="shared" si="0"/>
        <v>-1</v>
      </c>
      <c r="D19" s="267">
        <f t="shared" si="1"/>
        <v>23</v>
      </c>
      <c r="E19" s="268" t="str">
        <f>IF(AND(LEN($A19)&gt;1,ISNUMBER($B19)),IF(ISTEXT(VLOOKUP($A19,Lehrerliste!$E:$M,3,FALSE)),VLOOKUP($A19,Lehrerliste!$E:$M,3,FALSE),""),"")</f>
        <v>Bautechnik</v>
      </c>
      <c r="F19" s="268" t="str">
        <f>IF(AND(LEN($A19)&gt;1,ISNUMBER($B19)),IF(ISTEXT(VLOOKUP($A19,Lehrerliste!$E:$M,4,FALSE)),VLOOKUP($A19,Lehrerliste!$E:$M,4,FALSE),""),"")</f>
        <v>Elektrotechnik</v>
      </c>
      <c r="G19" s="268" t="str">
        <f>IF(AND(LEN($A19)&gt;1,ISNUMBER($B19)),IF(ISTEXT(VLOOKUP($A19,Lehrerliste!$E:$M,5,FALSE)),VLOOKUP($A19,Lehrerliste!$E:$M,5,FALSE),""),"")</f>
        <v>Physik</v>
      </c>
      <c r="H19" s="268" t="str">
        <f>IF(AND(LEN($A19)&gt;1,ISNUMBER($B19)),IF(ISTEXT(VLOOKUP($A19,Lehrerliste!$E:$M,6,FALSE)),VLOOKUP($A19,Lehrerliste!$E:$M,6,FALSE),""),"")</f>
        <v/>
      </c>
      <c r="I19" s="269">
        <f>AnzStrRng(LehStd_in_Kla!F:F,$M19)</f>
        <v>3</v>
      </c>
      <c r="J19" s="269">
        <f>VLOOKUP($M19,AnzKlassenPivot!A:B,2,FALSE)</f>
        <v>13</v>
      </c>
      <c r="K19" s="282">
        <f t="shared" si="3"/>
        <v>1</v>
      </c>
      <c r="L19" s="282">
        <f t="shared" si="4"/>
        <v>3</v>
      </c>
      <c r="M19" s="270" t="s">
        <v>100</v>
      </c>
      <c r="N19" s="267"/>
      <c r="O19" s="267"/>
      <c r="P19" s="267"/>
      <c r="Q19" s="267">
        <v>23</v>
      </c>
      <c r="R19" s="267"/>
      <c r="S19" s="267"/>
      <c r="T19" s="267"/>
      <c r="U19" s="267"/>
      <c r="V19" s="271"/>
      <c r="W19" s="267">
        <v>23</v>
      </c>
      <c r="X19" s="267">
        <f>VLOOKUP($M19,AnzBigÄPivot!$A:$C,2,FALSE)</f>
        <v>3</v>
      </c>
      <c r="Y19" s="267">
        <f>VLOOKUP($M19,AnzBigÄPivot!$A:$C,3,FALSE)</f>
        <v>0</v>
      </c>
      <c r="Z19" s="267"/>
      <c r="AA19" s="267" t="str">
        <f>LookupFirstRow(BerKUK!$B$2:'BerKUK'!$J$21, $A19)</f>
        <v>HEG</v>
      </c>
      <c r="AB19" s="672"/>
      <c r="AC19" s="273">
        <f>SUMIF(GesamtSuS!$G$1:$G$1259,'KuK_Abt_+-'!$A19,GesamtSuS!P:P)</f>
        <v>0</v>
      </c>
      <c r="AD19" s="273">
        <f>SUMIF(GesamtSuS!$G$1:$G$1259,'KuK_Abt_+-'!$A19,GesamtSuS!Q:Q)</f>
        <v>0</v>
      </c>
      <c r="AE19" s="273">
        <f>SUMIF(GesamtSuS!$G$1:$G$1259,'KuK_Abt_+-'!$A19,GesamtSuS!R:R)</f>
        <v>0</v>
      </c>
      <c r="AF19" s="273">
        <f>SUMIF(GesamtSuS!$G$1:$G$1259,'KuK_Abt_+-'!$A19,GesamtSuS!S:S)</f>
        <v>0</v>
      </c>
      <c r="AG19" s="273">
        <f>SUMIF(GesamtSuS!$G$1:$G$1259,'KuK_Abt_+-'!$A19,GesamtSuS!T:T)</f>
        <v>0</v>
      </c>
      <c r="AH19" s="672"/>
      <c r="AI19" s="266">
        <f>VLOOKUP($A19,UNTIS.Wertrechnung!$A$3:$L$142,4,FALSE)/39.6</f>
        <v>24.09090909090909</v>
      </c>
      <c r="AJ19" s="274">
        <f t="shared" si="2"/>
        <v>1.0909090909090899</v>
      </c>
    </row>
    <row r="20" spans="1:36">
      <c r="A20" s="275" t="str">
        <f>IF(ISTEXT(VLOOKUP($M20,Lehrerliste!E:F,1,)),$M20,"")</f>
        <v>DEU</v>
      </c>
      <c r="B20" s="274">
        <f>IF(AND(LEN($A20)&gt;1,LEN($A20)&lt;8),VLOOKUP($M20,Lehrerliste!$E:$M,9,FALSE),"")</f>
        <v>27</v>
      </c>
      <c r="C20" s="274">
        <f t="shared" si="0"/>
        <v>-1</v>
      </c>
      <c r="D20" s="276">
        <f t="shared" si="1"/>
        <v>26</v>
      </c>
      <c r="E20" s="277" t="str">
        <f>IF(AND(LEN($A20)&gt;1,ISNUMBER($B20)),IF(ISTEXT(VLOOKUP($A20,Lehrerliste!$E:$M,3,FALSE)),VLOOKUP($A20,Lehrerliste!$E:$M,3,FALSE),""),"")</f>
        <v>Praxis Holztechnik</v>
      </c>
      <c r="F20" s="277" t="str">
        <f>IF(AND(LEN($A20)&gt;1,ISNUMBER($B20)),IF(ISTEXT(VLOOKUP($A20,Lehrerliste!$E:$M,4,FALSE)),VLOOKUP($A20,Lehrerliste!$E:$M,4,FALSE),""),"")</f>
        <v/>
      </c>
      <c r="G20" s="277" t="str">
        <f>IF(AND(LEN($A20)&gt;1,ISNUMBER($B20)),IF(ISTEXT(VLOOKUP($A20,Lehrerliste!$E:$M,5,FALSE)),VLOOKUP($A20,Lehrerliste!$E:$M,5,FALSE),""),"")</f>
        <v/>
      </c>
      <c r="H20" s="277" t="str">
        <f>IF(AND(LEN($A20)&gt;1,ISNUMBER($B20)),IF(ISTEXT(VLOOKUP($A20,Lehrerliste!$E:$M,6,FALSE)),VLOOKUP($A20,Lehrerliste!$E:$M,6,FALSE),""),"")</f>
        <v/>
      </c>
      <c r="I20" s="278">
        <f>AnzStrRng(LehStd_in_Kla!F:F,$M20)</f>
        <v>0</v>
      </c>
      <c r="J20" s="278">
        <f>VLOOKUP($M20,AnzKlassenPivot!A:B,2,FALSE)</f>
        <v>5</v>
      </c>
      <c r="K20" s="279">
        <f t="shared" si="3"/>
        <v>1</v>
      </c>
      <c r="L20" s="279">
        <f t="shared" si="4"/>
        <v>3</v>
      </c>
      <c r="M20" s="280" t="s">
        <v>307</v>
      </c>
      <c r="N20" s="276"/>
      <c r="O20" s="276"/>
      <c r="P20" s="276"/>
      <c r="Q20" s="276"/>
      <c r="R20" s="276"/>
      <c r="S20" s="276"/>
      <c r="T20" s="276"/>
      <c r="U20" s="276">
        <v>26</v>
      </c>
      <c r="V20" s="281"/>
      <c r="W20" s="267">
        <v>26</v>
      </c>
      <c r="X20" s="267">
        <f>VLOOKUP($M20,AnzBigÄPivot!$A:$C,2,FALSE)</f>
        <v>3</v>
      </c>
      <c r="Y20" s="267">
        <f>VLOOKUP($M20,AnzBigÄPivot!$A:$C,3,FALSE)</f>
        <v>0</v>
      </c>
      <c r="Z20" s="267"/>
      <c r="AA20" s="267" t="str">
        <f>LookupFirstRow(BerKUK!$B$2:'BerKUK'!$J$21, $A20)</f>
        <v>SCN</v>
      </c>
      <c r="AB20" s="672"/>
      <c r="AC20" s="273">
        <f>SUMIF(GesamtSuS!$G$1:$G$1259,'KuK_Abt_+-'!$A20,GesamtSuS!P:P)</f>
        <v>0</v>
      </c>
      <c r="AD20" s="273">
        <f>SUMIF(GesamtSuS!$G$1:$G$1259,'KuK_Abt_+-'!$A20,GesamtSuS!Q:Q)</f>
        <v>0</v>
      </c>
      <c r="AE20" s="273">
        <f>SUMIF(GesamtSuS!$G$1:$G$1259,'KuK_Abt_+-'!$A20,GesamtSuS!R:R)</f>
        <v>0</v>
      </c>
      <c r="AF20" s="273">
        <f>SUMIF(GesamtSuS!$G$1:$G$1259,'KuK_Abt_+-'!$A20,GesamtSuS!S:S)</f>
        <v>0</v>
      </c>
      <c r="AG20" s="273">
        <f>SUMIF(GesamtSuS!$G$1:$G$1259,'KuK_Abt_+-'!$A20,GesamtSuS!T:T)</f>
        <v>0</v>
      </c>
      <c r="AH20" s="672"/>
      <c r="AI20" s="266">
        <f>VLOOKUP($A20,UNTIS.Wertrechnung!$A$3:$L$142,4,FALSE)/39.6</f>
        <v>27.171717171717169</v>
      </c>
      <c r="AJ20" s="274">
        <f t="shared" si="2"/>
        <v>1.1717171717171695</v>
      </c>
    </row>
    <row r="21" spans="1:36">
      <c r="A21" s="265" t="str">
        <f>IF(ISTEXT(VLOOKUP($M21,Lehrerliste!E:F,1,)),$M21,"")</f>
        <v>DEX</v>
      </c>
      <c r="B21" s="266">
        <f>IF(AND(LEN($A21)&gt;1,LEN($A21)&lt;8),VLOOKUP($M21,Lehrerliste!$E:$M,9,FALSE),"")</f>
        <v>13</v>
      </c>
      <c r="C21" s="266">
        <f t="shared" si="0"/>
        <v>1</v>
      </c>
      <c r="D21" s="267">
        <f t="shared" si="1"/>
        <v>14</v>
      </c>
      <c r="E21" s="268" t="str">
        <f>IF(AND(LEN($A21)&gt;1,ISNUMBER($B21)),IF(ISTEXT(VLOOKUP($A21,Lehrerliste!$E:$M,3,FALSE)),VLOOKUP($A21,Lehrerliste!$E:$M,3,FALSE),""),"")</f>
        <v>Englisch</v>
      </c>
      <c r="F21" s="268" t="str">
        <f>IF(AND(LEN($A21)&gt;1,ISNUMBER($B21)),IF(ISTEXT(VLOOKUP($A21,Lehrerliste!$E:$M,4,FALSE)),VLOOKUP($A21,Lehrerliste!$E:$M,4,FALSE),""),"")</f>
        <v>Religion</v>
      </c>
      <c r="G21" s="268" t="str">
        <f>IF(AND(LEN($A21)&gt;1,ISNUMBER($B21)),IF(ISTEXT(VLOOKUP($A21,Lehrerliste!$E:$M,5,FALSE)),VLOOKUP($A21,Lehrerliste!$E:$M,5,FALSE),""),"")</f>
        <v/>
      </c>
      <c r="H21" s="268" t="str">
        <f>IF(AND(LEN($A21)&gt;1,ISNUMBER($B21)),IF(ISTEXT(VLOOKUP($A21,Lehrerliste!$E:$M,6,FALSE)),VLOOKUP($A21,Lehrerliste!$E:$M,6,FALSE),""),"")</f>
        <v/>
      </c>
      <c r="I21" s="269">
        <f>AnzStrRng(LehStd_in_Kla!F:F,$M21)</f>
        <v>0</v>
      </c>
      <c r="J21" s="269">
        <f>VLOOKUP($M21,AnzKlassenPivot!A:B,2,FALSE)</f>
        <v>11</v>
      </c>
      <c r="K21" s="282">
        <f t="shared" si="3"/>
        <v>3</v>
      </c>
      <c r="L21" s="282">
        <f t="shared" si="4"/>
        <v>4</v>
      </c>
      <c r="M21" s="270" t="s">
        <v>402</v>
      </c>
      <c r="N21" s="267">
        <v>2</v>
      </c>
      <c r="O21" s="267"/>
      <c r="P21" s="267">
        <v>4</v>
      </c>
      <c r="Q21" s="267">
        <v>8</v>
      </c>
      <c r="R21" s="267"/>
      <c r="S21" s="267"/>
      <c r="T21" s="267"/>
      <c r="U21" s="267"/>
      <c r="V21" s="271"/>
      <c r="W21" s="267">
        <v>14</v>
      </c>
      <c r="X21" s="267">
        <f>VLOOKUP($M21,AnzBigÄPivot!$A:$C,2,FALSE)</f>
        <v>4</v>
      </c>
      <c r="Y21" s="267">
        <f>VLOOKUP($M21,AnzBigÄPivot!$A:$C,3,FALSE)</f>
        <v>0</v>
      </c>
      <c r="Z21" s="267"/>
      <c r="AA21" s="267" t="str">
        <f>LookupFirstRow(BerKUK!$B$2:'BerKUK'!$J$21, $A21)</f>
        <v>HEG</v>
      </c>
      <c r="AB21" s="672"/>
      <c r="AC21" s="273">
        <f>SUMIF(GesamtSuS!$G$1:$G$1259,'KuK_Abt_+-'!$A21,GesamtSuS!P:P)</f>
        <v>0</v>
      </c>
      <c r="AD21" s="273">
        <f>SUMIF(GesamtSuS!$G$1:$G$1259,'KuK_Abt_+-'!$A21,GesamtSuS!Q:Q)</f>
        <v>0</v>
      </c>
      <c r="AE21" s="273">
        <f>SUMIF(GesamtSuS!$G$1:$G$1259,'KuK_Abt_+-'!$A21,GesamtSuS!R:R)</f>
        <v>0</v>
      </c>
      <c r="AF21" s="273">
        <f>SUMIF(GesamtSuS!$G$1:$G$1259,'KuK_Abt_+-'!$A21,GesamtSuS!S:S)</f>
        <v>0</v>
      </c>
      <c r="AG21" s="273">
        <f>SUMIF(GesamtSuS!$G$1:$G$1259,'KuK_Abt_+-'!$A21,GesamtSuS!T:T)</f>
        <v>0</v>
      </c>
      <c r="AH21" s="672"/>
      <c r="AI21" s="266">
        <f>VLOOKUP($A21,UNTIS.Wertrechnung!$A$3:$L$142,4,FALSE)/39.6</f>
        <v>10.1010101010101</v>
      </c>
      <c r="AJ21" s="274">
        <f t="shared" si="2"/>
        <v>-3.8989898989898997</v>
      </c>
    </row>
    <row r="22" spans="1:36">
      <c r="A22" s="275" t="str">
        <f>IF(ISTEXT(VLOOKUP($M22,Lehrerliste!E:F,1,)),$M22,"")</f>
        <v>DGR</v>
      </c>
      <c r="B22" s="274">
        <f>IF(AND(LEN($A22)&gt;1,LEN($A22)&lt;8),VLOOKUP($M22,Lehrerliste!$E:$M,9,FALSE),"")</f>
        <v>19.5</v>
      </c>
      <c r="C22" s="274">
        <f t="shared" si="0"/>
        <v>0.5</v>
      </c>
      <c r="D22" s="276">
        <f t="shared" si="1"/>
        <v>20</v>
      </c>
      <c r="E22" s="277" t="str">
        <f>IF(AND(LEN($A22)&gt;1,ISNUMBER($B22)),IF(ISTEXT(VLOOKUP($A22,Lehrerliste!$E:$M,3,FALSE)),VLOOKUP($A22,Lehrerliste!$E:$M,3,FALSE),""),"")</f>
        <v>Deutsch</v>
      </c>
      <c r="F22" s="277" t="str">
        <f>IF(AND(LEN($A22)&gt;1,ISNUMBER($B22)),IF(ISTEXT(VLOOKUP($A22,Lehrerliste!$E:$M,4,FALSE)),VLOOKUP($A22,Lehrerliste!$E:$M,4,FALSE),""),"")</f>
        <v>Sonderpädagogik</v>
      </c>
      <c r="G22" s="277" t="str">
        <f>IF(AND(LEN($A22)&gt;1,ISNUMBER($B22)),IF(ISTEXT(VLOOKUP($A22,Lehrerliste!$E:$M,5,FALSE)),VLOOKUP($A22,Lehrerliste!$E:$M,5,FALSE),""),"")</f>
        <v/>
      </c>
      <c r="H22" s="277" t="str">
        <f>IF(AND(LEN($A22)&gt;1,ISNUMBER($B22)),IF(ISTEXT(VLOOKUP($A22,Lehrerliste!$E:$M,6,FALSE)),VLOOKUP($A22,Lehrerliste!$E:$M,6,FALSE),""),"")</f>
        <v/>
      </c>
      <c r="I22" s="278">
        <f>AnzStrRng(LehStd_in_Kla!F:F,$M22)</f>
        <v>2</v>
      </c>
      <c r="J22" s="278">
        <f>VLOOKUP($M22,AnzKlassenPivot!A:B,2,FALSE)</f>
        <v>7</v>
      </c>
      <c r="K22" s="279">
        <f t="shared" si="3"/>
        <v>1</v>
      </c>
      <c r="L22" s="279">
        <f t="shared" si="4"/>
        <v>3</v>
      </c>
      <c r="M22" s="280" t="s">
        <v>69</v>
      </c>
      <c r="N22" s="276"/>
      <c r="O22" s="276">
        <v>20</v>
      </c>
      <c r="P22" s="276"/>
      <c r="Q22" s="276"/>
      <c r="R22" s="276"/>
      <c r="S22" s="276"/>
      <c r="T22" s="276"/>
      <c r="U22" s="276"/>
      <c r="V22" s="281"/>
      <c r="W22" s="267">
        <v>20</v>
      </c>
      <c r="X22" s="267">
        <f>VLOOKUP($M22,AnzBigÄPivot!$A:$C,2,FALSE)</f>
        <v>3</v>
      </c>
      <c r="Y22" s="267">
        <f>VLOOKUP($M22,AnzBigÄPivot!$A:$C,3,FALSE)</f>
        <v>0</v>
      </c>
      <c r="Z22" s="267"/>
      <c r="AA22" s="267" t="str">
        <f>LookupFirstRow(BerKUK!$B$2:'BerKUK'!$J$21, $A22)</f>
        <v>DGR</v>
      </c>
      <c r="AB22" s="672"/>
      <c r="AC22" s="273">
        <f>SUMIF(GesamtSuS!$G$1:$G$1259,'KuK_Abt_+-'!$A22,GesamtSuS!P:P)</f>
        <v>0</v>
      </c>
      <c r="AD22" s="273">
        <f>SUMIF(GesamtSuS!$G$1:$G$1259,'KuK_Abt_+-'!$A22,GesamtSuS!Q:Q)</f>
        <v>0</v>
      </c>
      <c r="AE22" s="273">
        <f>SUMIF(GesamtSuS!$G$1:$G$1259,'KuK_Abt_+-'!$A22,GesamtSuS!R:R)</f>
        <v>0</v>
      </c>
      <c r="AF22" s="273">
        <f>SUMIF(GesamtSuS!$G$1:$G$1259,'KuK_Abt_+-'!$A22,GesamtSuS!S:S)</f>
        <v>0</v>
      </c>
      <c r="AG22" s="273">
        <f>SUMIF(GesamtSuS!$G$1:$G$1259,'KuK_Abt_+-'!$A22,GesamtSuS!T:T)</f>
        <v>0</v>
      </c>
      <c r="AH22" s="672"/>
      <c r="AI22" s="266">
        <f>VLOOKUP($A22,UNTIS.Wertrechnung!$A$3:$L$142,4,FALSE)/39.6</f>
        <v>21.085858585858585</v>
      </c>
      <c r="AJ22" s="274">
        <f t="shared" si="2"/>
        <v>1.0858585858585847</v>
      </c>
    </row>
    <row r="23" spans="1:36">
      <c r="A23" s="283" t="str">
        <f>IF(ISTEXT(VLOOKUP($M23,Lehrerliste!E:F,1,)),$M23,"")</f>
        <v>DIC</v>
      </c>
      <c r="B23" s="266">
        <f>IF(AND(LEN($A23)&gt;1,LEN($A23)&lt;8),VLOOKUP($M23,Lehrerliste!$E:$M,9,FALSE),"")</f>
        <v>10</v>
      </c>
      <c r="C23" s="266">
        <f t="shared" si="0"/>
        <v>0</v>
      </c>
      <c r="D23" s="267">
        <f t="shared" si="1"/>
        <v>10</v>
      </c>
      <c r="E23" s="268" t="str">
        <f>IF(AND(LEN($A23)&gt;1,ISNUMBER($B23)),IF(ISTEXT(VLOOKUP($A23,Lehrerliste!$E:$M,3,FALSE)),VLOOKUP($A23,Lehrerliste!$E:$M,3,FALSE),""),"")</f>
        <v>Deutsch</v>
      </c>
      <c r="F23" s="268" t="str">
        <f>IF(AND(LEN($A23)&gt;1,ISNUMBER($B23)),IF(ISTEXT(VLOOKUP($A23,Lehrerliste!$E:$M,4,FALSE)),VLOOKUP($A23,Lehrerliste!$E:$M,4,FALSE),""),"")</f>
        <v>Mathematik</v>
      </c>
      <c r="G23" s="268" t="str">
        <f>IF(AND(LEN($A23)&gt;1,ISNUMBER($B23)),IF(ISTEXT(VLOOKUP($A23,Lehrerliste!$E:$M,5,FALSE)),VLOOKUP($A23,Lehrerliste!$E:$M,5,FALSE),""),"")</f>
        <v/>
      </c>
      <c r="H23" s="268" t="str">
        <f>IF(AND(LEN($A23)&gt;1,ISNUMBER($B23)),IF(ISTEXT(VLOOKUP($A23,Lehrerliste!$E:$M,6,FALSE)),VLOOKUP($A23,Lehrerliste!$E:$M,6,FALSE),""),"")</f>
        <v/>
      </c>
      <c r="I23" s="269">
        <f>AnzStrRng(LehStd_in_Kla!F:F,$M23)</f>
        <v>0</v>
      </c>
      <c r="J23" s="269">
        <f>VLOOKUP($M23,AnzKlassenPivot!A:B,2,FALSE)</f>
        <v>4</v>
      </c>
      <c r="K23" s="282">
        <f t="shared" si="3"/>
        <v>3</v>
      </c>
      <c r="L23" s="282">
        <f t="shared" si="4"/>
        <v>3</v>
      </c>
      <c r="M23" s="270" t="s">
        <v>268</v>
      </c>
      <c r="N23" s="267">
        <v>6</v>
      </c>
      <c r="O23" s="267"/>
      <c r="P23" s="267"/>
      <c r="Q23" s="267"/>
      <c r="R23" s="267"/>
      <c r="S23" s="267">
        <v>2</v>
      </c>
      <c r="T23" s="267"/>
      <c r="U23" s="267">
        <v>2</v>
      </c>
      <c r="V23" s="271"/>
      <c r="W23" s="267">
        <v>10</v>
      </c>
      <c r="X23" s="267">
        <f>VLOOKUP($M23,AnzBigÄPivot!$A:$C,2,FALSE)</f>
        <v>3</v>
      </c>
      <c r="Y23" s="267">
        <f>VLOOKUP($M23,AnzBigÄPivot!$A:$C,3,FALSE)</f>
        <v>0</v>
      </c>
      <c r="Z23" s="267"/>
      <c r="AA23" s="267" t="str">
        <f>LookupFirstRow(BerKUK!$B$2:'BerKUK'!$J$21, $A23)</f>
        <v/>
      </c>
      <c r="AB23" s="672"/>
      <c r="AC23" s="273">
        <f>SUMIF(GesamtSuS!$G$1:$G$1259,'KuK_Abt_+-'!$A23,GesamtSuS!P:P)</f>
        <v>0</v>
      </c>
      <c r="AD23" s="273">
        <f>SUMIF(GesamtSuS!$G$1:$G$1259,'KuK_Abt_+-'!$A23,GesamtSuS!Q:Q)</f>
        <v>0</v>
      </c>
      <c r="AE23" s="273">
        <f>SUMIF(GesamtSuS!$G$1:$G$1259,'KuK_Abt_+-'!$A23,GesamtSuS!R:R)</f>
        <v>0</v>
      </c>
      <c r="AF23" s="273">
        <f>SUMIF(GesamtSuS!$G$1:$G$1259,'KuK_Abt_+-'!$A23,GesamtSuS!S:S)</f>
        <v>0</v>
      </c>
      <c r="AG23" s="273">
        <f>SUMIF(GesamtSuS!$G$1:$G$1259,'KuK_Abt_+-'!$A23,GesamtSuS!T:T)</f>
        <v>0</v>
      </c>
      <c r="AH23" s="672"/>
      <c r="AI23" s="266">
        <f>VLOOKUP($A23,UNTIS.Wertrechnung!$A$3:$L$142,4,FALSE)/39.6</f>
        <v>22.373737373737374</v>
      </c>
      <c r="AJ23" s="274">
        <f t="shared" si="2"/>
        <v>12.373737373737374</v>
      </c>
    </row>
    <row r="24" spans="1:36">
      <c r="A24" s="275" t="str">
        <f>IF(ISTEXT(VLOOKUP($M24,Lehrerliste!E:F,1,)),$M24,"")</f>
        <v>DID</v>
      </c>
      <c r="B24" s="274">
        <f>IF(AND(LEN($A24)&gt;1,LEN($A24)&lt;8),VLOOKUP($M24,Lehrerliste!$E:$M,9,FALSE),"")</f>
        <v>23.5</v>
      </c>
      <c r="C24" s="274">
        <f t="shared" si="0"/>
        <v>-0.5</v>
      </c>
      <c r="D24" s="276">
        <f t="shared" si="1"/>
        <v>23</v>
      </c>
      <c r="E24" s="277" t="str">
        <f>IF(AND(LEN($A24)&gt;1,ISNUMBER($B24)),IF(ISTEXT(VLOOKUP($A24,Lehrerliste!$E:$M,3,FALSE)),VLOOKUP($A24,Lehrerliste!$E:$M,3,FALSE),""),"")</f>
        <v>Metalltechnik</v>
      </c>
      <c r="F24" s="277" t="str">
        <f>IF(AND(LEN($A24)&gt;1,ISNUMBER($B24)),IF(ISTEXT(VLOOKUP($A24,Lehrerliste!$E:$M,4,FALSE)),VLOOKUP($A24,Lehrerliste!$E:$M,4,FALSE),""),"")</f>
        <v>Fertigungstechnik</v>
      </c>
      <c r="G24" s="277" t="str">
        <f>IF(AND(LEN($A24)&gt;1,ISNUMBER($B24)),IF(ISTEXT(VLOOKUP($A24,Lehrerliste!$E:$M,5,FALSE)),VLOOKUP($A24,Lehrerliste!$E:$M,5,FALSE),""),"")</f>
        <v/>
      </c>
      <c r="H24" s="277" t="str">
        <f>IF(AND(LEN($A24)&gt;1,ISNUMBER($B24)),IF(ISTEXT(VLOOKUP($A24,Lehrerliste!$E:$M,6,FALSE)),VLOOKUP($A24,Lehrerliste!$E:$M,6,FALSE),""),"")</f>
        <v/>
      </c>
      <c r="I24" s="278">
        <f>AnzStrRng(LehStd_in_Kla!F:F,$M24)</f>
        <v>3</v>
      </c>
      <c r="J24" s="278">
        <f>VLOOKUP($M24,AnzKlassenPivot!A:B,2,FALSE)</f>
        <v>12</v>
      </c>
      <c r="K24" s="279">
        <f t="shared" si="3"/>
        <v>4</v>
      </c>
      <c r="L24" s="279">
        <f t="shared" si="4"/>
        <v>3</v>
      </c>
      <c r="M24" s="280" t="s">
        <v>53</v>
      </c>
      <c r="N24" s="276">
        <v>2</v>
      </c>
      <c r="O24" s="276"/>
      <c r="P24" s="276"/>
      <c r="Q24" s="276">
        <v>9</v>
      </c>
      <c r="R24" s="276">
        <v>4</v>
      </c>
      <c r="S24" s="276">
        <v>8</v>
      </c>
      <c r="T24" s="276"/>
      <c r="U24" s="276"/>
      <c r="V24" s="281"/>
      <c r="W24" s="267">
        <v>23</v>
      </c>
      <c r="X24" s="267">
        <f>VLOOKUP($M24,AnzBigÄPivot!$A:$C,2,FALSE)</f>
        <v>3</v>
      </c>
      <c r="Y24" s="267">
        <f>VLOOKUP($M24,AnzBigÄPivot!$A:$C,3,FALSE)</f>
        <v>0</v>
      </c>
      <c r="Z24" s="267"/>
      <c r="AA24" s="267" t="str">
        <f>LookupFirstRow(BerKUK!$B$2:'BerKUK'!$J$21, $A24)</f>
        <v>HEG</v>
      </c>
      <c r="AB24" s="672"/>
      <c r="AC24" s="273">
        <f>SUMIF(GesamtSuS!$G$1:$G$1259,'KuK_Abt_+-'!$A24,GesamtSuS!P:P)</f>
        <v>0</v>
      </c>
      <c r="AD24" s="273">
        <f>SUMIF(GesamtSuS!$G$1:$G$1259,'KuK_Abt_+-'!$A24,GesamtSuS!Q:Q)</f>
        <v>0</v>
      </c>
      <c r="AE24" s="273">
        <f>SUMIF(GesamtSuS!$G$1:$G$1259,'KuK_Abt_+-'!$A24,GesamtSuS!R:R)</f>
        <v>0</v>
      </c>
      <c r="AF24" s="273">
        <f>SUMIF(GesamtSuS!$G$1:$G$1259,'KuK_Abt_+-'!$A24,GesamtSuS!S:S)</f>
        <v>0</v>
      </c>
      <c r="AG24" s="273">
        <f>SUMIF(GesamtSuS!$G$1:$G$1259,'KuK_Abt_+-'!$A24,GesamtSuS!T:T)</f>
        <v>0</v>
      </c>
      <c r="AH24" s="672"/>
      <c r="AI24" s="266">
        <f>VLOOKUP($A24,UNTIS.Wertrechnung!$A$3:$L$142,4,FALSE)/39.6</f>
        <v>24.040404040404038</v>
      </c>
      <c r="AJ24" s="274">
        <f t="shared" si="2"/>
        <v>1.040404040404038</v>
      </c>
    </row>
    <row r="25" spans="1:36">
      <c r="A25" s="265" t="str">
        <f>IF(ISTEXT(VLOOKUP($M25,Lehrerliste!E:F,1,)),$M25,"")</f>
        <v>DON</v>
      </c>
      <c r="B25" s="266">
        <f>IF(AND(LEN($A25)&gt;1,LEN($A25)&lt;8),VLOOKUP($M25,Lehrerliste!$E:$M,9,FALSE),"")</f>
        <v>20</v>
      </c>
      <c r="C25" s="266">
        <f t="shared" si="0"/>
        <v>0</v>
      </c>
      <c r="D25" s="267">
        <f t="shared" si="1"/>
        <v>20</v>
      </c>
      <c r="E25" s="268" t="str">
        <f>IF(AND(LEN($A25)&gt;1,ISNUMBER($B25)),IF(ISTEXT(VLOOKUP($A25,Lehrerliste!$E:$M,3,FALSE)),VLOOKUP($A25,Lehrerliste!$E:$M,3,FALSE),""),"")</f>
        <v>Wirtschaftswissenschaften</v>
      </c>
      <c r="F25" s="268" t="str">
        <f>IF(AND(LEN($A25)&gt;1,ISNUMBER($B25)),IF(ISTEXT(VLOOKUP($A25,Lehrerliste!$E:$M,4,FALSE)),VLOOKUP($A25,Lehrerliste!$E:$M,4,FALSE),""),"")</f>
        <v>Englisch</v>
      </c>
      <c r="G25" s="268" t="str">
        <f>IF(AND(LEN($A25)&gt;1,ISNUMBER($B25)),IF(ISTEXT(VLOOKUP($A25,Lehrerliste!$E:$M,5,FALSE)),VLOOKUP($A25,Lehrerliste!$E:$M,5,FALSE),""),"")</f>
        <v/>
      </c>
      <c r="H25" s="268" t="str">
        <f>IF(AND(LEN($A25)&gt;1,ISNUMBER($B25)),IF(ISTEXT(VLOOKUP($A25,Lehrerliste!$E:$M,6,FALSE)),VLOOKUP($A25,Lehrerliste!$E:$M,6,FALSE),""),"")</f>
        <v/>
      </c>
      <c r="I25" s="269">
        <f>AnzStrRng(LehStd_in_Kla!F:F,$M25)</f>
        <v>0</v>
      </c>
      <c r="J25" s="269">
        <f>VLOOKUP($M25,AnzKlassenPivot!A:B,2,FALSE)</f>
        <v>8</v>
      </c>
      <c r="K25" s="282">
        <f t="shared" si="3"/>
        <v>4</v>
      </c>
      <c r="L25" s="282">
        <f t="shared" si="4"/>
        <v>4</v>
      </c>
      <c r="M25" s="270" t="s">
        <v>1660</v>
      </c>
      <c r="N25" s="267">
        <v>14</v>
      </c>
      <c r="O25" s="267"/>
      <c r="P25" s="267">
        <v>4</v>
      </c>
      <c r="Q25" s="267">
        <v>0</v>
      </c>
      <c r="R25" s="267"/>
      <c r="S25" s="267"/>
      <c r="T25" s="267">
        <v>2</v>
      </c>
      <c r="U25" s="267"/>
      <c r="V25" s="271"/>
      <c r="W25" s="267">
        <v>20</v>
      </c>
      <c r="X25" s="267">
        <f>VLOOKUP($M25,AnzBigÄPivot!$A:$C,2,FALSE)</f>
        <v>4</v>
      </c>
      <c r="Y25" s="267">
        <f>VLOOKUP($M25,AnzBigÄPivot!$A:$C,3,FALSE)</f>
        <v>0</v>
      </c>
      <c r="Z25" s="267"/>
      <c r="AA25" s="267" t="str">
        <f>LookupFirstRow(BerKUK!$B$2:'BerKUK'!$J$21, $A25)</f>
        <v>BUE</v>
      </c>
      <c r="AB25" s="672"/>
      <c r="AC25" s="273">
        <f>SUMIF(GesamtSuS!$G$1:$G$1259,'KuK_Abt_+-'!$A25,GesamtSuS!P:P)</f>
        <v>0</v>
      </c>
      <c r="AD25" s="273">
        <f>SUMIF(GesamtSuS!$G$1:$G$1259,'KuK_Abt_+-'!$A25,GesamtSuS!Q:Q)</f>
        <v>0</v>
      </c>
      <c r="AE25" s="273">
        <f>SUMIF(GesamtSuS!$G$1:$G$1259,'KuK_Abt_+-'!$A25,GesamtSuS!R:R)</f>
        <v>0</v>
      </c>
      <c r="AF25" s="273">
        <f>SUMIF(GesamtSuS!$G$1:$G$1259,'KuK_Abt_+-'!$A25,GesamtSuS!S:S)</f>
        <v>0</v>
      </c>
      <c r="AG25" s="273">
        <f>SUMIF(GesamtSuS!$G$1:$G$1259,'KuK_Abt_+-'!$A25,GesamtSuS!T:T)</f>
        <v>0</v>
      </c>
      <c r="AH25" s="672"/>
      <c r="AI25" s="266" t="e">
        <f>VLOOKUP($A25,UNTIS.Wertrechnung!$A$3:$L$142,4,FALSE)/39.6</f>
        <v>#N/A</v>
      </c>
      <c r="AJ25" s="274" t="e">
        <f t="shared" si="2"/>
        <v>#N/A</v>
      </c>
    </row>
    <row r="26" spans="1:36">
      <c r="A26" s="275" t="str">
        <f>IF(ISTEXT(VLOOKUP($M26,Lehrerliste!E:F,1,)),$M26,"")</f>
        <v>DRE</v>
      </c>
      <c r="B26" s="274">
        <f>IF(AND(LEN($A26)&gt;1,LEN($A26)&lt;8),VLOOKUP($M26,Lehrerliste!$E:$M,9,FALSE),"")</f>
        <v>18</v>
      </c>
      <c r="C26" s="274">
        <f t="shared" si="0"/>
        <v>0</v>
      </c>
      <c r="D26" s="276">
        <f t="shared" si="1"/>
        <v>18</v>
      </c>
      <c r="E26" s="277" t="str">
        <f>IF(AND(LEN($A26)&gt;1,ISNUMBER($B26)),IF(ISTEXT(VLOOKUP($A26,Lehrerliste!$E:$M,3,FALSE)),VLOOKUP($A26,Lehrerliste!$E:$M,3,FALSE),""),"")</f>
        <v>Ernährungswissenschaft</v>
      </c>
      <c r="F26" s="277" t="str">
        <f>IF(AND(LEN($A26)&gt;1,ISNUMBER($B26)),IF(ISTEXT(VLOOKUP($A26,Lehrerliste!$E:$M,4,FALSE)),VLOOKUP($A26,Lehrerliste!$E:$M,4,FALSE),""),"")</f>
        <v>Hauswirtschaft</v>
      </c>
      <c r="G26" s="277" t="str">
        <f>IF(AND(LEN($A26)&gt;1,ISNUMBER($B26)),IF(ISTEXT(VLOOKUP($A26,Lehrerliste!$E:$M,5,FALSE)),VLOOKUP($A26,Lehrerliste!$E:$M,5,FALSE),""),"")</f>
        <v>Gesundheit</v>
      </c>
      <c r="H26" s="277" t="str">
        <f>IF(AND(LEN($A26)&gt;1,ISNUMBER($B26)),IF(ISTEXT(VLOOKUP($A26,Lehrerliste!$E:$M,6,FALSE)),VLOOKUP($A26,Lehrerliste!$E:$M,6,FALSE),""),"")</f>
        <v/>
      </c>
      <c r="I26" s="278">
        <f>AnzStrRng(LehStd_in_Kla!F:F,$M26)</f>
        <v>5</v>
      </c>
      <c r="J26" s="278">
        <f>VLOOKUP($M26,AnzKlassenPivot!A:B,2,FALSE)</f>
        <v>6</v>
      </c>
      <c r="K26" s="279">
        <f t="shared" si="3"/>
        <v>2</v>
      </c>
      <c r="L26" s="279">
        <f t="shared" si="4"/>
        <v>4</v>
      </c>
      <c r="M26" s="280" t="s">
        <v>32</v>
      </c>
      <c r="N26" s="276">
        <v>4</v>
      </c>
      <c r="O26" s="276"/>
      <c r="P26" s="276"/>
      <c r="Q26" s="276"/>
      <c r="R26" s="276"/>
      <c r="S26" s="276"/>
      <c r="T26" s="276">
        <v>14</v>
      </c>
      <c r="U26" s="276"/>
      <c r="V26" s="281"/>
      <c r="W26" s="267">
        <v>18</v>
      </c>
      <c r="X26" s="267">
        <f>VLOOKUP($M26,AnzBigÄPivot!$A:$C,2,FALSE)</f>
        <v>4</v>
      </c>
      <c r="Y26" s="267">
        <f>VLOOKUP($M26,AnzBigÄPivot!$A:$C,3,FALSE)</f>
        <v>0</v>
      </c>
      <c r="Z26" s="267"/>
      <c r="AA26" s="267" t="str">
        <f>LookupFirstRow(BerKUK!$B$2:'BerKUK'!$J$21, $A26)</f>
        <v>NOW</v>
      </c>
      <c r="AB26" s="672"/>
      <c r="AC26" s="273">
        <f>SUMIF(GesamtSuS!$G$1:$G$1259,'KuK_Abt_+-'!$A26,GesamtSuS!P:P)</f>
        <v>0</v>
      </c>
      <c r="AD26" s="273">
        <f>SUMIF(GesamtSuS!$G$1:$G$1259,'KuK_Abt_+-'!$A26,GesamtSuS!Q:Q)</f>
        <v>0</v>
      </c>
      <c r="AE26" s="273">
        <f>SUMIF(GesamtSuS!$G$1:$G$1259,'KuK_Abt_+-'!$A26,GesamtSuS!R:R)</f>
        <v>0</v>
      </c>
      <c r="AF26" s="273">
        <f>SUMIF(GesamtSuS!$G$1:$G$1259,'KuK_Abt_+-'!$A26,GesamtSuS!S:S)</f>
        <v>0</v>
      </c>
      <c r="AG26" s="273">
        <f>SUMIF(GesamtSuS!$G$1:$G$1259,'KuK_Abt_+-'!$A26,GesamtSuS!T:T)</f>
        <v>0</v>
      </c>
      <c r="AH26" s="672"/>
      <c r="AI26" s="266">
        <f>VLOOKUP($A26,UNTIS.Wertrechnung!$A$3:$L$142,4,FALSE)/39.6</f>
        <v>16.969696969696969</v>
      </c>
      <c r="AJ26" s="274">
        <f t="shared" si="2"/>
        <v>-1.0303030303030312</v>
      </c>
    </row>
    <row r="27" spans="1:36">
      <c r="A27" s="265" t="str">
        <f>IF(ISTEXT(VLOOKUP($M27,Lehrerliste!E:F,1,)),$M27,"")</f>
        <v>ENG</v>
      </c>
      <c r="B27" s="266">
        <f>IF(AND(LEN($A27)&gt;1,LEN($A27)&lt;8),VLOOKUP($M27,Lehrerliste!$E:$M,9,FALSE),"")</f>
        <v>21.5</v>
      </c>
      <c r="C27" s="266">
        <f t="shared" si="0"/>
        <v>1.5</v>
      </c>
      <c r="D27" s="267">
        <f t="shared" si="1"/>
        <v>23</v>
      </c>
      <c r="E27" s="268" t="str">
        <f>IF(AND(LEN($A27)&gt;1,ISNUMBER($B27)),IF(ISTEXT(VLOOKUP($A27,Lehrerliste!$E:$M,3,FALSE)),VLOOKUP($A27,Lehrerliste!$E:$M,3,FALSE),""),"")</f>
        <v>Bautechnik</v>
      </c>
      <c r="F27" s="268" t="str">
        <f>IF(AND(LEN($A27)&gt;1,ISNUMBER($B27)),IF(ISTEXT(VLOOKUP($A27,Lehrerliste!$E:$M,4,FALSE)),VLOOKUP($A27,Lehrerliste!$E:$M,4,FALSE),""),"")</f>
        <v>Deutsch</v>
      </c>
      <c r="G27" s="268" t="str">
        <f>IF(AND(LEN($A27)&gt;1,ISNUMBER($B27)),IF(ISTEXT(VLOOKUP($A27,Lehrerliste!$E:$M,5,FALSE)),VLOOKUP($A27,Lehrerliste!$E:$M,5,FALSE),""),"")</f>
        <v/>
      </c>
      <c r="H27" s="268" t="str">
        <f>IF(AND(LEN($A27)&gt;1,ISNUMBER($B27)),IF(ISTEXT(VLOOKUP($A27,Lehrerliste!$E:$M,6,FALSE)),VLOOKUP($A27,Lehrerliste!$E:$M,6,FALSE),""),"")</f>
        <v/>
      </c>
      <c r="I27" s="269">
        <f>AnzStrRng(LehStd_in_Kla!F:F,$M27)</f>
        <v>3</v>
      </c>
      <c r="J27" s="269">
        <f>VLOOKUP($M27,AnzKlassenPivot!A:B,2,FALSE)</f>
        <v>8</v>
      </c>
      <c r="K27" s="282">
        <f t="shared" si="3"/>
        <v>4</v>
      </c>
      <c r="L27" s="282">
        <f t="shared" si="4"/>
        <v>4</v>
      </c>
      <c r="M27" s="270" t="s">
        <v>323</v>
      </c>
      <c r="N27" s="267">
        <v>4</v>
      </c>
      <c r="O27" s="267">
        <v>7</v>
      </c>
      <c r="P27" s="267"/>
      <c r="Q27" s="267"/>
      <c r="R27" s="267"/>
      <c r="S27" s="267">
        <v>6</v>
      </c>
      <c r="T27" s="267"/>
      <c r="U27" s="267">
        <v>6</v>
      </c>
      <c r="V27" s="271"/>
      <c r="W27" s="267">
        <v>23</v>
      </c>
      <c r="X27" s="267">
        <f>VLOOKUP($M27,AnzBigÄPivot!$A:$C,2,FALSE)</f>
        <v>4</v>
      </c>
      <c r="Y27" s="267">
        <f>VLOOKUP($M27,AnzBigÄPivot!$A:$C,3,FALSE)</f>
        <v>0</v>
      </c>
      <c r="Z27" s="267"/>
      <c r="AA27" s="267" t="str">
        <f>LookupFirstRow(BerKUK!$B$2:'BerKUK'!$J$21, $A27)</f>
        <v>DGR</v>
      </c>
      <c r="AB27" s="672"/>
      <c r="AC27" s="273">
        <f>SUMIF(GesamtSuS!$G$1:$G$1259,'KuK_Abt_+-'!$A27,GesamtSuS!P:P)</f>
        <v>0</v>
      </c>
      <c r="AD27" s="273">
        <f>SUMIF(GesamtSuS!$G$1:$G$1259,'KuK_Abt_+-'!$A27,GesamtSuS!Q:Q)</f>
        <v>0</v>
      </c>
      <c r="AE27" s="273">
        <f>SUMIF(GesamtSuS!$G$1:$G$1259,'KuK_Abt_+-'!$A27,GesamtSuS!R:R)</f>
        <v>0</v>
      </c>
      <c r="AF27" s="273">
        <f>SUMIF(GesamtSuS!$G$1:$G$1259,'KuK_Abt_+-'!$A27,GesamtSuS!S:S)</f>
        <v>0</v>
      </c>
      <c r="AG27" s="273">
        <f>SUMIF(GesamtSuS!$G$1:$G$1259,'KuK_Abt_+-'!$A27,GesamtSuS!T:T)</f>
        <v>0</v>
      </c>
      <c r="AH27" s="672"/>
      <c r="AI27" s="266">
        <f>VLOOKUP($A27,UNTIS.Wertrechnung!$A$3:$L$142,4,FALSE)/39.6</f>
        <v>22.777777777777779</v>
      </c>
      <c r="AJ27" s="274">
        <f t="shared" si="2"/>
        <v>-0.22222222222222143</v>
      </c>
    </row>
    <row r="28" spans="1:36">
      <c r="A28" s="275" t="str">
        <f>IF(ISTEXT(VLOOKUP($M28,Lehrerliste!E:F,1,)),$M28,"")</f>
        <v>ERD</v>
      </c>
      <c r="B28" s="274">
        <f>IF(AND(LEN($A28)&gt;1,LEN($A28)&lt;8),VLOOKUP($M28,Lehrerliste!$E:$M,9,FALSE),"")</f>
        <v>20</v>
      </c>
      <c r="C28" s="274">
        <f t="shared" si="0"/>
        <v>0</v>
      </c>
      <c r="D28" s="276">
        <f t="shared" si="1"/>
        <v>20</v>
      </c>
      <c r="E28" s="277" t="str">
        <f>IF(AND(LEN($A28)&gt;1,ISNUMBER($B28)),IF(ISTEXT(VLOOKUP($A28,Lehrerliste!$E:$M,3,FALSE)),VLOOKUP($A28,Lehrerliste!$E:$M,3,FALSE),""),"")</f>
        <v>Praxis Elektrotechnik</v>
      </c>
      <c r="F28" s="277" t="str">
        <f>IF(AND(LEN($A28)&gt;1,ISNUMBER($B28)),IF(ISTEXT(VLOOKUP($A28,Lehrerliste!$E:$M,4,FALSE)),VLOOKUP($A28,Lehrerliste!$E:$M,4,FALSE),""),"")</f>
        <v/>
      </c>
      <c r="G28" s="277" t="str">
        <f>IF(AND(LEN($A28)&gt;1,ISNUMBER($B28)),IF(ISTEXT(VLOOKUP($A28,Lehrerliste!$E:$M,5,FALSE)),VLOOKUP($A28,Lehrerliste!$E:$M,5,FALSE),""),"")</f>
        <v/>
      </c>
      <c r="H28" s="277" t="str">
        <f>IF(AND(LEN($A28)&gt;1,ISNUMBER($B28)),IF(ISTEXT(VLOOKUP($A28,Lehrerliste!$E:$M,6,FALSE)),VLOOKUP($A28,Lehrerliste!$E:$M,6,FALSE),""),"")</f>
        <v/>
      </c>
      <c r="I28" s="278">
        <f>AnzStrRng(LehStd_in_Kla!F:F,$M28)</f>
        <v>0</v>
      </c>
      <c r="J28" s="278">
        <f>VLOOKUP($M28,AnzKlassenPivot!A:B,2,FALSE)</f>
        <v>3</v>
      </c>
      <c r="K28" s="279">
        <f t="shared" si="3"/>
        <v>1</v>
      </c>
      <c r="L28" s="279">
        <f t="shared" si="4"/>
        <v>2</v>
      </c>
      <c r="M28" s="280" t="s">
        <v>72</v>
      </c>
      <c r="N28" s="276"/>
      <c r="O28" s="276">
        <v>20</v>
      </c>
      <c r="P28" s="276"/>
      <c r="Q28" s="276"/>
      <c r="R28" s="276"/>
      <c r="S28" s="276"/>
      <c r="T28" s="276"/>
      <c r="U28" s="276"/>
      <c r="V28" s="281"/>
      <c r="W28" s="267">
        <v>20</v>
      </c>
      <c r="X28" s="267">
        <f>VLOOKUP($M28,AnzBigÄPivot!$A:$C,2,FALSE)</f>
        <v>2</v>
      </c>
      <c r="Y28" s="267">
        <f>VLOOKUP($M28,AnzBigÄPivot!$A:$C,3,FALSE)</f>
        <v>0</v>
      </c>
      <c r="Z28" s="267"/>
      <c r="AA28" s="267" t="str">
        <f>LookupFirstRow(BerKUK!$B$2:'BerKUK'!$J$21, $A28)</f>
        <v>DGR</v>
      </c>
      <c r="AB28" s="672"/>
      <c r="AC28" s="273">
        <f>SUMIF(GesamtSuS!$G$1:$G$1259,'KuK_Abt_+-'!$A28,GesamtSuS!P:P)</f>
        <v>0</v>
      </c>
      <c r="AD28" s="273">
        <f>SUMIF(GesamtSuS!$G$1:$G$1259,'KuK_Abt_+-'!$A28,GesamtSuS!Q:Q)</f>
        <v>0</v>
      </c>
      <c r="AE28" s="273">
        <f>SUMIF(GesamtSuS!$G$1:$G$1259,'KuK_Abt_+-'!$A28,GesamtSuS!R:R)</f>
        <v>0</v>
      </c>
      <c r="AF28" s="273">
        <f>SUMIF(GesamtSuS!$G$1:$G$1259,'KuK_Abt_+-'!$A28,GesamtSuS!S:S)</f>
        <v>0</v>
      </c>
      <c r="AG28" s="273">
        <f>SUMIF(GesamtSuS!$G$1:$G$1259,'KuK_Abt_+-'!$A28,GesamtSuS!T:T)</f>
        <v>0</v>
      </c>
      <c r="AH28" s="672"/>
      <c r="AI28" s="266">
        <f>VLOOKUP($A28,UNTIS.Wertrechnung!$A$3:$L$142,4,FALSE)/39.6</f>
        <v>19.974747474747474</v>
      </c>
      <c r="AJ28" s="274">
        <f t="shared" si="2"/>
        <v>-2.525252525252597E-2</v>
      </c>
    </row>
    <row r="29" spans="1:36">
      <c r="A29" s="265" t="str">
        <f>IF(ISTEXT(VLOOKUP($M29,Lehrerliste!E:F,1,)),$M29,"")</f>
        <v>ERN</v>
      </c>
      <c r="B29" s="266">
        <f>IF(AND(LEN($A29)&gt;1,LEN($A29)&lt;8),VLOOKUP($M29,Lehrerliste!$E:$M,9,FALSE),"")</f>
        <v>22.5</v>
      </c>
      <c r="C29" s="266">
        <f t="shared" si="0"/>
        <v>-1.5</v>
      </c>
      <c r="D29" s="267">
        <f t="shared" si="1"/>
        <v>21</v>
      </c>
      <c r="E29" s="268" t="str">
        <f>IF(AND(LEN($A29)&gt;1,ISNUMBER($B29)),IF(ISTEXT(VLOOKUP($A29,Lehrerliste!$E:$M,3,FALSE)),VLOOKUP($A29,Lehrerliste!$E:$M,3,FALSE),""),"")</f>
        <v>Religion</v>
      </c>
      <c r="F29" s="268" t="str">
        <f>IF(AND(LEN($A29)&gt;1,ISNUMBER($B29)),IF(ISTEXT(VLOOKUP($A29,Lehrerliste!$E:$M,4,FALSE)),VLOOKUP($A29,Lehrerliste!$E:$M,4,FALSE),""),"")</f>
        <v/>
      </c>
      <c r="G29" s="268" t="str">
        <f>IF(AND(LEN($A29)&gt;1,ISNUMBER($B29)),IF(ISTEXT(VLOOKUP($A29,Lehrerliste!$E:$M,5,FALSE)),VLOOKUP($A29,Lehrerliste!$E:$M,5,FALSE),""),"")</f>
        <v/>
      </c>
      <c r="H29" s="268" t="str">
        <f>IF(AND(LEN($A29)&gt;1,ISNUMBER($B29)),IF(ISTEXT(VLOOKUP($A29,Lehrerliste!$E:$M,6,FALSE)),VLOOKUP($A29,Lehrerliste!$E:$M,6,FALSE),""),"")</f>
        <v/>
      </c>
      <c r="I29" s="269">
        <f>AnzStrRng(LehStd_in_Kla!F:F,$M29)</f>
        <v>0</v>
      </c>
      <c r="J29" s="269">
        <f>VLOOKUP($M29,AnzKlassenPivot!A:B,2,FALSE)</f>
        <v>9</v>
      </c>
      <c r="K29" s="282">
        <f t="shared" si="3"/>
        <v>3</v>
      </c>
      <c r="L29" s="282">
        <f t="shared" si="4"/>
        <v>6</v>
      </c>
      <c r="M29" s="270" t="s">
        <v>248</v>
      </c>
      <c r="N29" s="267">
        <v>2</v>
      </c>
      <c r="O29" s="267"/>
      <c r="P29" s="267"/>
      <c r="Q29" s="267"/>
      <c r="R29" s="267"/>
      <c r="S29" s="267"/>
      <c r="T29" s="267"/>
      <c r="U29" s="267">
        <v>4</v>
      </c>
      <c r="V29" s="271">
        <v>15</v>
      </c>
      <c r="W29" s="267">
        <v>21</v>
      </c>
      <c r="X29" s="267">
        <f>VLOOKUP($M29,AnzBigÄPivot!$A:$C,2,FALSE)</f>
        <v>6</v>
      </c>
      <c r="Y29" s="267">
        <f>VLOOKUP($M29,AnzBigÄPivot!$A:$C,3,FALSE)</f>
        <v>0</v>
      </c>
      <c r="Z29" s="267"/>
      <c r="AA29" s="267" t="str">
        <f>LookupFirstRow(BerKUK!$B$2:'BerKUK'!$J$21, $A29)</f>
        <v>SCR</v>
      </c>
      <c r="AB29" s="672"/>
      <c r="AC29" s="273">
        <f>SUMIF(GesamtSuS!$G$1:$G$1259,'KuK_Abt_+-'!$A29,GesamtSuS!P:P)</f>
        <v>0</v>
      </c>
      <c r="AD29" s="273">
        <f>SUMIF(GesamtSuS!$G$1:$G$1259,'KuK_Abt_+-'!$A29,GesamtSuS!Q:Q)</f>
        <v>0</v>
      </c>
      <c r="AE29" s="273">
        <f>SUMIF(GesamtSuS!$G$1:$G$1259,'KuK_Abt_+-'!$A29,GesamtSuS!R:R)</f>
        <v>0</v>
      </c>
      <c r="AF29" s="273">
        <f>SUMIF(GesamtSuS!$G$1:$G$1259,'KuK_Abt_+-'!$A29,GesamtSuS!S:S)</f>
        <v>0</v>
      </c>
      <c r="AG29" s="273">
        <f>SUMIF(GesamtSuS!$G$1:$G$1259,'KuK_Abt_+-'!$A29,GesamtSuS!T:T)</f>
        <v>0</v>
      </c>
      <c r="AH29" s="672"/>
      <c r="AI29" s="266">
        <f>VLOOKUP($A29,UNTIS.Wertrechnung!$A$3:$L$142,4,FALSE)/39.6</f>
        <v>23.08080808080808</v>
      </c>
      <c r="AJ29" s="274">
        <f t="shared" si="2"/>
        <v>2.0808080808080796</v>
      </c>
    </row>
    <row r="30" spans="1:36">
      <c r="A30" s="275" t="str">
        <f>IF(ISTEXT(VLOOKUP($M30,Lehrerliste!E:F,1,)),$M30,"")</f>
        <v>ESW</v>
      </c>
      <c r="B30" s="274">
        <f>IF(AND(LEN($A30)&gt;1,LEN($A30)&lt;8),VLOOKUP($M30,Lehrerliste!$E:$M,9,FALSE),"")</f>
        <v>6.5</v>
      </c>
      <c r="C30" s="274">
        <f t="shared" si="0"/>
        <v>-0.5</v>
      </c>
      <c r="D30" s="276">
        <f t="shared" si="1"/>
        <v>6</v>
      </c>
      <c r="E30" s="277" t="str">
        <f>IF(AND(LEN($A30)&gt;1,ISNUMBER($B30)),IF(ISTEXT(VLOOKUP($A30,Lehrerliste!$E:$M,3,FALSE)),VLOOKUP($A30,Lehrerliste!$E:$M,3,FALSE),""),"")</f>
        <v>Biotechnik/Körperpflege</v>
      </c>
      <c r="F30" s="277" t="str">
        <f>IF(AND(LEN($A30)&gt;1,ISNUMBER($B30)),IF(ISTEXT(VLOOKUP($A30,Lehrerliste!$E:$M,4,FALSE)),VLOOKUP($A30,Lehrerliste!$E:$M,4,FALSE),""),"")</f>
        <v>Religion</v>
      </c>
      <c r="G30" s="277" t="str">
        <f>IF(AND(LEN($A30)&gt;1,ISNUMBER($B30)),IF(ISTEXT(VLOOKUP($A30,Lehrerliste!$E:$M,5,FALSE)),VLOOKUP($A30,Lehrerliste!$E:$M,5,FALSE),""),"")</f>
        <v/>
      </c>
      <c r="H30" s="277" t="str">
        <f>IF(AND(LEN($A30)&gt;1,ISNUMBER($B30)),IF(ISTEXT(VLOOKUP($A30,Lehrerliste!$E:$M,6,FALSE)),VLOOKUP($A30,Lehrerliste!$E:$M,6,FALSE),""),"")</f>
        <v/>
      </c>
      <c r="I30" s="278">
        <f>AnzStrRng(LehStd_in_Kla!F:F,$M30)</f>
        <v>1</v>
      </c>
      <c r="J30" s="278">
        <f>VLOOKUP($M30,AnzKlassenPivot!A:B,2,FALSE)</f>
        <v>2</v>
      </c>
      <c r="K30" s="279">
        <f t="shared" si="3"/>
        <v>1</v>
      </c>
      <c r="L30" s="279">
        <f t="shared" si="4"/>
        <v>1</v>
      </c>
      <c r="M30" s="280" t="s">
        <v>12</v>
      </c>
      <c r="N30" s="276"/>
      <c r="O30" s="276"/>
      <c r="P30" s="276"/>
      <c r="Q30" s="276"/>
      <c r="R30" s="276"/>
      <c r="S30" s="276"/>
      <c r="T30" s="276">
        <v>6</v>
      </c>
      <c r="U30" s="276"/>
      <c r="V30" s="281"/>
      <c r="W30" s="267">
        <v>6</v>
      </c>
      <c r="X30" s="267">
        <f>VLOOKUP($M30,AnzBigÄPivot!$A:$C,2,FALSE)</f>
        <v>1</v>
      </c>
      <c r="Y30" s="267">
        <f>VLOOKUP($M30,AnzBigÄPivot!$A:$C,3,FALSE)</f>
        <v>0</v>
      </c>
      <c r="Z30" s="267"/>
      <c r="AA30" s="267" t="str">
        <f>LookupFirstRow(BerKUK!$B$2:'BerKUK'!$J$21, $A30)</f>
        <v>NOW</v>
      </c>
      <c r="AB30" s="672"/>
      <c r="AC30" s="273">
        <f>SUMIF(GesamtSuS!$G$1:$G$1259,'KuK_Abt_+-'!$A30,GesamtSuS!P:P)</f>
        <v>0</v>
      </c>
      <c r="AD30" s="273">
        <f>SUMIF(GesamtSuS!$G$1:$G$1259,'KuK_Abt_+-'!$A30,GesamtSuS!Q:Q)</f>
        <v>0</v>
      </c>
      <c r="AE30" s="273">
        <f>SUMIF(GesamtSuS!$G$1:$G$1259,'KuK_Abt_+-'!$A30,GesamtSuS!R:R)</f>
        <v>0</v>
      </c>
      <c r="AF30" s="273">
        <f>SUMIF(GesamtSuS!$G$1:$G$1259,'KuK_Abt_+-'!$A30,GesamtSuS!S:S)</f>
        <v>0</v>
      </c>
      <c r="AG30" s="273">
        <f>SUMIF(GesamtSuS!$G$1:$G$1259,'KuK_Abt_+-'!$A30,GesamtSuS!T:T)</f>
        <v>0</v>
      </c>
      <c r="AH30" s="672"/>
      <c r="AI30" s="266">
        <f>VLOOKUP($A30,UNTIS.Wertrechnung!$A$3:$L$142,4,FALSE)/39.6</f>
        <v>12.979797979797979</v>
      </c>
      <c r="AJ30" s="274">
        <f t="shared" si="2"/>
        <v>6.9797979797979792</v>
      </c>
    </row>
    <row r="31" spans="1:36">
      <c r="A31" s="265" t="str">
        <f>IF(ISTEXT(VLOOKUP($M31,Lehrerliste!E:F,1,)),$M31,"")</f>
        <v>FAR</v>
      </c>
      <c r="B31" s="266">
        <f>IF(AND(LEN($A31)&gt;1,LEN($A31)&lt;8),VLOOKUP($M31,Lehrerliste!$E:$M,9,FALSE),"")</f>
        <v>19</v>
      </c>
      <c r="C31" s="266">
        <f t="shared" si="0"/>
        <v>1</v>
      </c>
      <c r="D31" s="267">
        <f t="shared" si="1"/>
        <v>20</v>
      </c>
      <c r="E31" s="268" t="str">
        <f>IF(AND(LEN($A31)&gt;1,ISNUMBER($B31)),IF(ISTEXT(VLOOKUP($A31,Lehrerliste!$E:$M,3,FALSE)),VLOOKUP($A31,Lehrerliste!$E:$M,3,FALSE),""),"")</f>
        <v>Sozialwissenschaften</v>
      </c>
      <c r="F31" s="268" t="str">
        <f>IF(AND(LEN($A31)&gt;1,ISNUMBER($B31)),IF(ISTEXT(VLOOKUP($A31,Lehrerliste!$E:$M,4,FALSE)),VLOOKUP($A31,Lehrerliste!$E:$M,4,FALSE),""),"")</f>
        <v>Deutsch</v>
      </c>
      <c r="G31" s="268" t="str">
        <f>IF(AND(LEN($A31)&gt;1,ISNUMBER($B31)),IF(ISTEXT(VLOOKUP($A31,Lehrerliste!$E:$M,5,FALSE)),VLOOKUP($A31,Lehrerliste!$E:$M,5,FALSE),""),"")</f>
        <v/>
      </c>
      <c r="H31" s="268" t="str">
        <f>IF(AND(LEN($A31)&gt;1,ISNUMBER($B31)),IF(ISTEXT(VLOOKUP($A31,Lehrerliste!$E:$M,6,FALSE)),VLOOKUP($A31,Lehrerliste!$E:$M,6,FALSE),""),"")</f>
        <v/>
      </c>
      <c r="I31" s="269">
        <f>AnzStrRng(LehStd_in_Kla!F:F,$M31)</f>
        <v>1</v>
      </c>
      <c r="J31" s="269">
        <f>VLOOKUP($M31,AnzKlassenPivot!A:B,2,FALSE)</f>
        <v>7</v>
      </c>
      <c r="K31" s="282">
        <f t="shared" si="3"/>
        <v>2</v>
      </c>
      <c r="L31" s="282">
        <f t="shared" si="4"/>
        <v>3</v>
      </c>
      <c r="M31" s="270" t="s">
        <v>236</v>
      </c>
      <c r="N31" s="267">
        <v>12</v>
      </c>
      <c r="O31" s="267"/>
      <c r="P31" s="267"/>
      <c r="Q31" s="267"/>
      <c r="R31" s="267"/>
      <c r="S31" s="267"/>
      <c r="T31" s="267"/>
      <c r="U31" s="267"/>
      <c r="V31" s="271">
        <v>8</v>
      </c>
      <c r="W31" s="267">
        <v>20</v>
      </c>
      <c r="X31" s="267">
        <f>VLOOKUP($M31,AnzBigÄPivot!$A:$C,2,FALSE)</f>
        <v>3</v>
      </c>
      <c r="Y31" s="267">
        <f>VLOOKUP($M31,AnzBigÄPivot!$A:$C,3,FALSE)</f>
        <v>0</v>
      </c>
      <c r="Z31" s="267"/>
      <c r="AA31" s="267" t="str">
        <f>LookupFirstRow(BerKUK!$B$2:'BerKUK'!$J$21, $A31)</f>
        <v>BUE</v>
      </c>
      <c r="AB31" s="672"/>
      <c r="AC31" s="273">
        <f>SUMIF(GesamtSuS!$G$1:$G$1259,'KuK_Abt_+-'!$A31,GesamtSuS!P:P)</f>
        <v>0</v>
      </c>
      <c r="AD31" s="273">
        <f>SUMIF(GesamtSuS!$G$1:$G$1259,'KuK_Abt_+-'!$A31,GesamtSuS!Q:Q)</f>
        <v>0</v>
      </c>
      <c r="AE31" s="273">
        <f>SUMIF(GesamtSuS!$G$1:$G$1259,'KuK_Abt_+-'!$A31,GesamtSuS!R:R)</f>
        <v>0</v>
      </c>
      <c r="AF31" s="273">
        <f>SUMIF(GesamtSuS!$G$1:$G$1259,'KuK_Abt_+-'!$A31,GesamtSuS!S:S)</f>
        <v>0</v>
      </c>
      <c r="AG31" s="273">
        <f>SUMIF(GesamtSuS!$G$1:$G$1259,'KuK_Abt_+-'!$A31,GesamtSuS!T:T)</f>
        <v>0</v>
      </c>
      <c r="AH31" s="672"/>
      <c r="AI31" s="266">
        <f>VLOOKUP($A31,UNTIS.Wertrechnung!$A$3:$L$142,4,FALSE)/39.6</f>
        <v>17.828282828282827</v>
      </c>
      <c r="AJ31" s="274">
        <f t="shared" si="2"/>
        <v>-2.171717171717173</v>
      </c>
    </row>
    <row r="32" spans="1:36">
      <c r="A32" s="275" t="str">
        <f>IF(ISTEXT(VLOOKUP($M32,Lehrerliste!E:F,1,)),$M32,"")</f>
        <v>FEL</v>
      </c>
      <c r="B32" s="274">
        <f>IF(AND(LEN($A32)&gt;1,LEN($A32)&lt;8),VLOOKUP($M32,Lehrerliste!$E:$M,9,FALSE),"")</f>
        <v>25.5</v>
      </c>
      <c r="C32" s="274">
        <f t="shared" si="0"/>
        <v>-0.5</v>
      </c>
      <c r="D32" s="276">
        <f t="shared" si="1"/>
        <v>25</v>
      </c>
      <c r="E32" s="277" t="str">
        <f>IF(AND(LEN($A32)&gt;1,ISNUMBER($B32)),IF(ISTEXT(VLOOKUP($A32,Lehrerliste!$E:$M,3,FALSE)),VLOOKUP($A32,Lehrerliste!$E:$M,3,FALSE),""),"")</f>
        <v>Metalltechnik</v>
      </c>
      <c r="F32" s="277" t="str">
        <f>IF(AND(LEN($A32)&gt;1,ISNUMBER($B32)),IF(ISTEXT(VLOOKUP($A32,Lehrerliste!$E:$M,4,FALSE)),VLOOKUP($A32,Lehrerliste!$E:$M,4,FALSE),""),"")</f>
        <v>Fertigungstechnik</v>
      </c>
      <c r="G32" s="277" t="str">
        <f>IF(AND(LEN($A32)&gt;1,ISNUMBER($B32)),IF(ISTEXT(VLOOKUP($A32,Lehrerliste!$E:$M,5,FALSE)),VLOOKUP($A32,Lehrerliste!$E:$M,5,FALSE),""),"")</f>
        <v/>
      </c>
      <c r="H32" s="277" t="str">
        <f>IF(AND(LEN($A32)&gt;1,ISNUMBER($B32)),IF(ISTEXT(VLOOKUP($A32,Lehrerliste!$E:$M,6,FALSE)),VLOOKUP($A32,Lehrerliste!$E:$M,6,FALSE),""),"")</f>
        <v/>
      </c>
      <c r="I32" s="278">
        <f>AnzStrRng(LehStd_in_Kla!F:F,$M32)</f>
        <v>2</v>
      </c>
      <c r="J32" s="278">
        <f>VLOOKUP($M32,AnzKlassenPivot!A:B,2,FALSE)</f>
        <v>9</v>
      </c>
      <c r="K32" s="279">
        <f t="shared" si="3"/>
        <v>3</v>
      </c>
      <c r="L32" s="279">
        <f t="shared" si="4"/>
        <v>5</v>
      </c>
      <c r="M32" s="280" t="s">
        <v>318</v>
      </c>
      <c r="N32" s="276"/>
      <c r="O32" s="276"/>
      <c r="P32" s="276"/>
      <c r="Q32" s="276"/>
      <c r="R32" s="276">
        <v>6</v>
      </c>
      <c r="S32" s="276">
        <v>9</v>
      </c>
      <c r="T32" s="276"/>
      <c r="U32" s="276">
        <v>10</v>
      </c>
      <c r="V32" s="281"/>
      <c r="W32" s="267">
        <v>25</v>
      </c>
      <c r="X32" s="267">
        <f>VLOOKUP($M32,AnzBigÄPivot!$A:$C,2,FALSE)</f>
        <v>5</v>
      </c>
      <c r="Y32" s="267">
        <f>VLOOKUP($M32,AnzBigÄPivot!$A:$C,3,FALSE)</f>
        <v>0</v>
      </c>
      <c r="Z32" s="267"/>
      <c r="AA32" s="267" t="str">
        <f>LookupFirstRow(BerKUK!$B$2:'BerKUK'!$J$21, $A32)</f>
        <v>SCN</v>
      </c>
      <c r="AB32" s="672"/>
      <c r="AC32" s="273">
        <f>SUMIF(GesamtSuS!$G$1:$G$1259,'KuK_Abt_+-'!$A32,GesamtSuS!P:P)</f>
        <v>0</v>
      </c>
      <c r="AD32" s="273">
        <f>SUMIF(GesamtSuS!$G$1:$G$1259,'KuK_Abt_+-'!$A32,GesamtSuS!Q:Q)</f>
        <v>0</v>
      </c>
      <c r="AE32" s="273">
        <f>SUMIF(GesamtSuS!$G$1:$G$1259,'KuK_Abt_+-'!$A32,GesamtSuS!R:R)</f>
        <v>0</v>
      </c>
      <c r="AF32" s="273">
        <f>SUMIF(GesamtSuS!$G$1:$G$1259,'KuK_Abt_+-'!$A32,GesamtSuS!S:S)</f>
        <v>0</v>
      </c>
      <c r="AG32" s="273">
        <f>SUMIF(GesamtSuS!$G$1:$G$1259,'KuK_Abt_+-'!$A32,GesamtSuS!T:T)</f>
        <v>0</v>
      </c>
      <c r="AH32" s="672"/>
      <c r="AI32" s="266">
        <f>VLOOKUP($A32,UNTIS.Wertrechnung!$A$3:$L$142,4,FALSE)/39.6</f>
        <v>25</v>
      </c>
      <c r="AJ32" s="274">
        <f t="shared" si="2"/>
        <v>0</v>
      </c>
    </row>
    <row r="33" spans="1:36">
      <c r="A33" s="265" t="str">
        <f>IF(ISTEXT(VLOOKUP($M33,Lehrerliste!E:F,1,)),$M33,"")</f>
        <v>FRE</v>
      </c>
      <c r="B33" s="266">
        <f>IF(AND(LEN($A33)&gt;1,LEN($A33)&lt;8),VLOOKUP($M33,Lehrerliste!$E:$M,9,FALSE),"")</f>
        <v>22.5</v>
      </c>
      <c r="C33" s="266">
        <f t="shared" si="0"/>
        <v>2.5</v>
      </c>
      <c r="D33" s="267">
        <f t="shared" si="1"/>
        <v>25</v>
      </c>
      <c r="E33" s="268" t="str">
        <f>IF(AND(LEN($A33)&gt;1,ISNUMBER($B33)),IF(ISTEXT(VLOOKUP($A33,Lehrerliste!$E:$M,3,FALSE)),VLOOKUP($A33,Lehrerliste!$E:$M,3,FALSE),""),"")</f>
        <v>Psychologie</v>
      </c>
      <c r="F33" s="268" t="str">
        <f>IF(AND(LEN($A33)&gt;1,ISNUMBER($B33)),IF(ISTEXT(VLOOKUP($A33,Lehrerliste!$E:$M,4,FALSE)),VLOOKUP($A33,Lehrerliste!$E:$M,4,FALSE),""),"")</f>
        <v>Sonderpädagogik</v>
      </c>
      <c r="G33" s="268" t="str">
        <f>IF(AND(LEN($A33)&gt;1,ISNUMBER($B33)),IF(ISTEXT(VLOOKUP($A33,Lehrerliste!$E:$M,5,FALSE)),VLOOKUP($A33,Lehrerliste!$E:$M,5,FALSE),""),"")</f>
        <v/>
      </c>
      <c r="H33" s="268" t="str">
        <f>IF(AND(LEN($A33)&gt;1,ISNUMBER($B33)),IF(ISTEXT(VLOOKUP($A33,Lehrerliste!$E:$M,6,FALSE)),VLOOKUP($A33,Lehrerliste!$E:$M,6,FALSE),""),"")</f>
        <v/>
      </c>
      <c r="I33" s="269">
        <f>AnzStrRng(LehStd_in_Kla!F:F,$M33)</f>
        <v>1</v>
      </c>
      <c r="J33" s="269">
        <f>VLOOKUP($M33,AnzKlassenPivot!A:B,2,FALSE)</f>
        <v>12</v>
      </c>
      <c r="K33" s="282">
        <f t="shared" si="3"/>
        <v>4</v>
      </c>
      <c r="L33" s="282">
        <f t="shared" si="4"/>
        <v>4</v>
      </c>
      <c r="M33" s="270" t="s">
        <v>45</v>
      </c>
      <c r="N33" s="267">
        <v>5</v>
      </c>
      <c r="O33" s="267"/>
      <c r="P33" s="267">
        <v>8</v>
      </c>
      <c r="Q33" s="267"/>
      <c r="R33" s="267">
        <v>6</v>
      </c>
      <c r="S33" s="267"/>
      <c r="T33" s="267">
        <v>6</v>
      </c>
      <c r="U33" s="267"/>
      <c r="V33" s="271"/>
      <c r="W33" s="267">
        <v>25</v>
      </c>
      <c r="X33" s="267">
        <f>VLOOKUP($M33,AnzBigÄPivot!$A:$C,2,FALSE)</f>
        <v>4</v>
      </c>
      <c r="Y33" s="267">
        <f>VLOOKUP($M33,AnzBigÄPivot!$A:$C,3,FALSE)</f>
        <v>0</v>
      </c>
      <c r="Z33" s="267"/>
      <c r="AA33" s="267" t="str">
        <f>LookupFirstRow(BerKUK!$B$2:'BerKUK'!$J$21, $A33)</f>
        <v>BUE</v>
      </c>
      <c r="AB33" s="672"/>
      <c r="AC33" s="273">
        <f>SUMIF(GesamtSuS!$G$1:$G$1259,'KuK_Abt_+-'!$A33,GesamtSuS!P:P)</f>
        <v>0</v>
      </c>
      <c r="AD33" s="273">
        <f>SUMIF(GesamtSuS!$G$1:$G$1259,'KuK_Abt_+-'!$A33,GesamtSuS!Q:Q)</f>
        <v>0</v>
      </c>
      <c r="AE33" s="273">
        <f>SUMIF(GesamtSuS!$G$1:$G$1259,'KuK_Abt_+-'!$A33,GesamtSuS!R:R)</f>
        <v>0</v>
      </c>
      <c r="AF33" s="273">
        <f>SUMIF(GesamtSuS!$G$1:$G$1259,'KuK_Abt_+-'!$A33,GesamtSuS!S:S)</f>
        <v>0</v>
      </c>
      <c r="AG33" s="273">
        <f>SUMIF(GesamtSuS!$G$1:$G$1259,'KuK_Abt_+-'!$A33,GesamtSuS!T:T)</f>
        <v>0</v>
      </c>
      <c r="AH33" s="672"/>
      <c r="AI33" s="266">
        <f>VLOOKUP($A33,UNTIS.Wertrechnung!$A$3:$L$142,4,FALSE)/39.6</f>
        <v>24.949494949494948</v>
      </c>
      <c r="AJ33" s="274">
        <f t="shared" si="2"/>
        <v>-5.050505050505194E-2</v>
      </c>
    </row>
    <row r="34" spans="1:36">
      <c r="A34" s="275" t="str">
        <f>IF(ISTEXT(VLOOKUP($M34,Lehrerliste!E:F,1,)),$M34,"")</f>
        <v>FRI</v>
      </c>
      <c r="B34" s="274">
        <f>IF(AND(LEN($A34)&gt;1,LEN($A34)&lt;8),VLOOKUP($M34,Lehrerliste!$E:$M,9,FALSE),"")</f>
        <v>24</v>
      </c>
      <c r="C34" s="274">
        <f t="shared" si="0"/>
        <v>0</v>
      </c>
      <c r="D34" s="276">
        <f t="shared" si="1"/>
        <v>24</v>
      </c>
      <c r="E34" s="277" t="str">
        <f>IF(AND(LEN($A34)&gt;1,ISNUMBER($B34)),IF(ISTEXT(VLOOKUP($A34,Lehrerliste!$E:$M,3,FALSE)),VLOOKUP($A34,Lehrerliste!$E:$M,3,FALSE),""),"")</f>
        <v>Sozialpädagogik</v>
      </c>
      <c r="F34" s="277" t="str">
        <f>IF(AND(LEN($A34)&gt;1,ISNUMBER($B34)),IF(ISTEXT(VLOOKUP($A34,Lehrerliste!$E:$M,4,FALSE)),VLOOKUP($A34,Lehrerliste!$E:$M,4,FALSE),""),"")</f>
        <v>Sport</v>
      </c>
      <c r="G34" s="277" t="str">
        <f>IF(AND(LEN($A34)&gt;1,ISNUMBER($B34)),IF(ISTEXT(VLOOKUP($A34,Lehrerliste!$E:$M,5,FALSE)),VLOOKUP($A34,Lehrerliste!$E:$M,5,FALSE),""),"")</f>
        <v/>
      </c>
      <c r="H34" s="277" t="str">
        <f>IF(AND(LEN($A34)&gt;1,ISNUMBER($B34)),IF(ISTEXT(VLOOKUP($A34,Lehrerliste!$E:$M,6,FALSE)),VLOOKUP($A34,Lehrerliste!$E:$M,6,FALSE),""),"")</f>
        <v/>
      </c>
      <c r="I34" s="278">
        <f>AnzStrRng(LehStd_in_Kla!F:F,$M34)</f>
        <v>1</v>
      </c>
      <c r="J34" s="278">
        <f>VLOOKUP($M34,AnzKlassenPivot!A:B,2,FALSE)</f>
        <v>6</v>
      </c>
      <c r="K34" s="279">
        <f t="shared" si="3"/>
        <v>2</v>
      </c>
      <c r="L34" s="279">
        <f t="shared" si="4"/>
        <v>3</v>
      </c>
      <c r="M34" s="280" t="s">
        <v>139</v>
      </c>
      <c r="N34" s="276"/>
      <c r="O34" s="276"/>
      <c r="P34" s="276"/>
      <c r="Q34" s="276"/>
      <c r="R34" s="276"/>
      <c r="S34" s="276"/>
      <c r="T34" s="276">
        <v>4</v>
      </c>
      <c r="U34" s="276"/>
      <c r="V34" s="281">
        <v>20</v>
      </c>
      <c r="W34" s="267">
        <v>24</v>
      </c>
      <c r="X34" s="267">
        <f>VLOOKUP($M34,AnzBigÄPivot!$A:$C,2,FALSE)</f>
        <v>3</v>
      </c>
      <c r="Y34" s="267">
        <f>VLOOKUP($M34,AnzBigÄPivot!$A:$C,3,FALSE)</f>
        <v>0</v>
      </c>
      <c r="Z34" s="267"/>
      <c r="AA34" s="267" t="str">
        <f>LookupFirstRow(BerKUK!$B$2:'BerKUK'!$J$21, $A34)</f>
        <v>SCR</v>
      </c>
      <c r="AB34" s="672"/>
      <c r="AC34" s="273">
        <f>SUMIF(GesamtSuS!$G$1:$G$1259,'KuK_Abt_+-'!$A34,GesamtSuS!P:P)</f>
        <v>0</v>
      </c>
      <c r="AD34" s="273">
        <f>SUMIF(GesamtSuS!$G$1:$G$1259,'KuK_Abt_+-'!$A34,GesamtSuS!Q:Q)</f>
        <v>0</v>
      </c>
      <c r="AE34" s="273">
        <f>SUMIF(GesamtSuS!$G$1:$G$1259,'KuK_Abt_+-'!$A34,GesamtSuS!R:R)</f>
        <v>0</v>
      </c>
      <c r="AF34" s="273">
        <f>SUMIF(GesamtSuS!$G$1:$G$1259,'KuK_Abt_+-'!$A34,GesamtSuS!S:S)</f>
        <v>0</v>
      </c>
      <c r="AG34" s="273">
        <f>SUMIF(GesamtSuS!$G$1:$G$1259,'KuK_Abt_+-'!$A34,GesamtSuS!T:T)</f>
        <v>0</v>
      </c>
      <c r="AH34" s="672"/>
      <c r="AI34" s="266">
        <f>VLOOKUP($A34,UNTIS.Wertrechnung!$A$3:$L$142,4,FALSE)/39.6</f>
        <v>22.878787878787879</v>
      </c>
      <c r="AJ34" s="274">
        <f t="shared" si="2"/>
        <v>-1.1212121212121211</v>
      </c>
    </row>
    <row r="35" spans="1:36">
      <c r="A35" s="265" t="str">
        <f>IF(ISTEXT(VLOOKUP($M35,Lehrerliste!E:F,1,)),$M35,"")</f>
        <v>GAT</v>
      </c>
      <c r="B35" s="266">
        <f>IF(AND(LEN($A35)&gt;1,LEN($A35)&lt;8),VLOOKUP($M35,Lehrerliste!$E:$M,9,FALSE),"")</f>
        <v>25.5</v>
      </c>
      <c r="C35" s="266">
        <f t="shared" si="0"/>
        <v>1.2777777777777786</v>
      </c>
      <c r="D35" s="267">
        <f t="shared" si="1"/>
        <v>26.777777777777779</v>
      </c>
      <c r="E35" s="268" t="str">
        <f>IF(AND(LEN($A35)&gt;1,ISNUMBER($B35)),IF(ISTEXT(VLOOKUP($A35,Lehrerliste!$E:$M,3,FALSE)),VLOOKUP($A35,Lehrerliste!$E:$M,3,FALSE),""),"")</f>
        <v>Geschichte</v>
      </c>
      <c r="F35" s="268" t="str">
        <f>IF(AND(LEN($A35)&gt;1,ISNUMBER($B35)),IF(ISTEXT(VLOOKUP($A35,Lehrerliste!$E:$M,4,FALSE)),VLOOKUP($A35,Lehrerliste!$E:$M,4,FALSE),""),"")</f>
        <v>Religion</v>
      </c>
      <c r="G35" s="268" t="str">
        <f>IF(AND(LEN($A35)&gt;1,ISNUMBER($B35)),IF(ISTEXT(VLOOKUP($A35,Lehrerliste!$E:$M,5,FALSE)),VLOOKUP($A35,Lehrerliste!$E:$M,5,FALSE),""),"")</f>
        <v/>
      </c>
      <c r="H35" s="268" t="str">
        <f>IF(AND(LEN($A35)&gt;1,ISNUMBER($B35)),IF(ISTEXT(VLOOKUP($A35,Lehrerliste!$E:$M,6,FALSE)),VLOOKUP($A35,Lehrerliste!$E:$M,6,FALSE),""),"")</f>
        <v/>
      </c>
      <c r="I35" s="269">
        <f>AnzStrRng(LehStd_in_Kla!F:F,$M35)</f>
        <v>0</v>
      </c>
      <c r="J35" s="269">
        <f>VLOOKUP($M35,AnzKlassenPivot!A:B,2,FALSE)</f>
        <v>22</v>
      </c>
      <c r="K35" s="282">
        <f t="shared" si="3"/>
        <v>7</v>
      </c>
      <c r="L35" s="282">
        <f t="shared" si="4"/>
        <v>7</v>
      </c>
      <c r="M35" s="270" t="s">
        <v>1665</v>
      </c>
      <c r="N35" s="267"/>
      <c r="O35" s="267"/>
      <c r="P35" s="267">
        <v>8</v>
      </c>
      <c r="Q35" s="267">
        <v>0</v>
      </c>
      <c r="R35" s="267">
        <v>2</v>
      </c>
      <c r="S35" s="267">
        <v>7.7777777777777777</v>
      </c>
      <c r="T35" s="267">
        <v>3</v>
      </c>
      <c r="U35" s="267">
        <v>2</v>
      </c>
      <c r="V35" s="271">
        <v>4</v>
      </c>
      <c r="W35" s="267">
        <v>26.777777777777779</v>
      </c>
      <c r="X35" s="267">
        <f>VLOOKUP($M35,AnzBigÄPivot!$A:$C,2,FALSE)</f>
        <v>7</v>
      </c>
      <c r="Y35" s="267">
        <f>VLOOKUP($M35,AnzBigÄPivot!$A:$C,3,FALSE)</f>
        <v>0</v>
      </c>
      <c r="Z35" s="267"/>
      <c r="AA35" s="267" t="str">
        <f>LookupFirstRow(BerKUK!$B$2:'BerKUK'!$J$21, $A35)</f>
        <v>KRS</v>
      </c>
      <c r="AB35" s="672"/>
      <c r="AC35" s="273">
        <f>SUMIF(GesamtSuS!$G$1:$G$1259,'KuK_Abt_+-'!$A35,GesamtSuS!P:P)</f>
        <v>0</v>
      </c>
      <c r="AD35" s="273">
        <f>SUMIF(GesamtSuS!$G$1:$G$1259,'KuK_Abt_+-'!$A35,GesamtSuS!Q:Q)</f>
        <v>0</v>
      </c>
      <c r="AE35" s="273">
        <f>SUMIF(GesamtSuS!$G$1:$G$1259,'KuK_Abt_+-'!$A35,GesamtSuS!R:R)</f>
        <v>0</v>
      </c>
      <c r="AF35" s="273">
        <f>SUMIF(GesamtSuS!$G$1:$G$1259,'KuK_Abt_+-'!$A35,GesamtSuS!S:S)</f>
        <v>0</v>
      </c>
      <c r="AG35" s="273">
        <f>SUMIF(GesamtSuS!$G$1:$G$1259,'KuK_Abt_+-'!$A35,GesamtSuS!T:T)</f>
        <v>0</v>
      </c>
      <c r="AH35" s="672"/>
      <c r="AI35" s="266" t="e">
        <f>VLOOKUP($A35,UNTIS.Wertrechnung!$A$3:$L$142,4,FALSE)/39.6</f>
        <v>#N/A</v>
      </c>
      <c r="AJ35" s="274" t="e">
        <f t="shared" si="2"/>
        <v>#N/A</v>
      </c>
    </row>
    <row r="36" spans="1:36">
      <c r="A36" s="275" t="str">
        <f>IF(ISTEXT(VLOOKUP($M36,Lehrerliste!E:F,1,)),$M36,"")</f>
        <v>GEH</v>
      </c>
      <c r="B36" s="274">
        <f>IF(AND(LEN($A36)&gt;1,LEN($A36)&lt;8),VLOOKUP($M36,Lehrerliste!$E:$M,9,FALSE),"")</f>
        <v>0</v>
      </c>
      <c r="C36" s="274">
        <f t="shared" si="0"/>
        <v>4</v>
      </c>
      <c r="D36" s="276">
        <f t="shared" si="1"/>
        <v>4</v>
      </c>
      <c r="E36" s="277" t="str">
        <f>IF(AND(LEN($A36)&gt;1,ISNUMBER($B36)),IF(ISTEXT(VLOOKUP($A36,Lehrerliste!$E:$M,3,FALSE)),VLOOKUP($A36,Lehrerliste!$E:$M,3,FALSE),""),"")</f>
        <v>Elektrotechnik</v>
      </c>
      <c r="F36" s="277" t="str">
        <f>IF(AND(LEN($A36)&gt;1,ISNUMBER($B36)),IF(ISTEXT(VLOOKUP($A36,Lehrerliste!$E:$M,4,FALSE)),VLOOKUP($A36,Lehrerliste!$E:$M,4,FALSE),""),"")</f>
        <v>Nachrichtentechnik</v>
      </c>
      <c r="G36" s="277" t="str">
        <f>IF(AND(LEN($A36)&gt;1,ISNUMBER($B36)),IF(ISTEXT(VLOOKUP($A36,Lehrerliste!$E:$M,5,FALSE)),VLOOKUP($A36,Lehrerliste!$E:$M,5,FALSE),""),"")</f>
        <v/>
      </c>
      <c r="H36" s="277" t="str">
        <f>IF(AND(LEN($A36)&gt;1,ISNUMBER($B36)),IF(ISTEXT(VLOOKUP($A36,Lehrerliste!$E:$M,6,FALSE)),VLOOKUP($A36,Lehrerliste!$E:$M,6,FALSE),""),"")</f>
        <v/>
      </c>
      <c r="I36" s="278">
        <f>AnzStrRng(LehStd_in_Kla!F:F,$M36)</f>
        <v>0</v>
      </c>
      <c r="J36" s="278">
        <f>VLOOKUP($M36,AnzKlassenPivot!A:B,2,FALSE)</f>
        <v>2</v>
      </c>
      <c r="K36" s="279">
        <f t="shared" si="3"/>
        <v>2</v>
      </c>
      <c r="L36" s="279">
        <f t="shared" si="4"/>
        <v>1</v>
      </c>
      <c r="M36" s="280" t="s">
        <v>357</v>
      </c>
      <c r="N36" s="276"/>
      <c r="O36" s="276"/>
      <c r="P36" s="276"/>
      <c r="Q36" s="276">
        <v>0</v>
      </c>
      <c r="R36" s="276"/>
      <c r="S36" s="276"/>
      <c r="T36" s="276"/>
      <c r="U36" s="276">
        <v>4</v>
      </c>
      <c r="V36" s="281"/>
      <c r="W36" s="267">
        <v>4</v>
      </c>
      <c r="X36" s="267">
        <f>VLOOKUP($M36,AnzBigÄPivot!$A:$C,2,FALSE)</f>
        <v>1</v>
      </c>
      <c r="Y36" s="267">
        <f>VLOOKUP($M36,AnzBigÄPivot!$A:$C,3,FALSE)</f>
        <v>0</v>
      </c>
      <c r="Z36" s="267"/>
      <c r="AA36" s="267" t="str">
        <f>LookupFirstRow(BerKUK!$B$2:'BerKUK'!$J$21, $A36)</f>
        <v/>
      </c>
      <c r="AB36" s="672"/>
      <c r="AC36" s="273">
        <f>SUMIF(GesamtSuS!$G$1:$G$1259,'KuK_Abt_+-'!$A36,GesamtSuS!P:P)</f>
        <v>0</v>
      </c>
      <c r="AD36" s="273">
        <f>SUMIF(GesamtSuS!$G$1:$G$1259,'KuK_Abt_+-'!$A36,GesamtSuS!Q:Q)</f>
        <v>0</v>
      </c>
      <c r="AE36" s="273">
        <f>SUMIF(GesamtSuS!$G$1:$G$1259,'KuK_Abt_+-'!$A36,GesamtSuS!R:R)</f>
        <v>0</v>
      </c>
      <c r="AF36" s="273">
        <f>SUMIF(GesamtSuS!$G$1:$G$1259,'KuK_Abt_+-'!$A36,GesamtSuS!S:S)</f>
        <v>0</v>
      </c>
      <c r="AG36" s="273">
        <f>SUMIF(GesamtSuS!$G$1:$G$1259,'KuK_Abt_+-'!$A36,GesamtSuS!T:T)</f>
        <v>0</v>
      </c>
      <c r="AH36" s="672"/>
      <c r="AI36" s="266">
        <f>VLOOKUP($A36,UNTIS.Wertrechnung!$A$3:$L$142,4,FALSE)/39.6</f>
        <v>7.9797979797979792</v>
      </c>
      <c r="AJ36" s="274">
        <f t="shared" si="2"/>
        <v>3.9797979797979792</v>
      </c>
    </row>
    <row r="37" spans="1:36">
      <c r="A37" s="265" t="str">
        <f>IF(ISTEXT(VLOOKUP($M37,Lehrerliste!E:F,1,)),$M37,"")</f>
        <v>GER</v>
      </c>
      <c r="B37" s="266">
        <f>IF(AND(LEN($A37)&gt;1,LEN($A37)&lt;8),VLOOKUP($M37,Lehrerliste!$E:$M,9,FALSE),"")</f>
        <v>23</v>
      </c>
      <c r="C37" s="266">
        <f t="shared" si="0"/>
        <v>4</v>
      </c>
      <c r="D37" s="267">
        <f t="shared" si="1"/>
        <v>27</v>
      </c>
      <c r="E37" s="268" t="str">
        <f>IF(AND(LEN($A37)&gt;1,ISNUMBER($B37)),IF(ISTEXT(VLOOKUP($A37,Lehrerliste!$E:$M,3,FALSE)),VLOOKUP($A37,Lehrerliste!$E:$M,3,FALSE),""),"")</f>
        <v>Sport</v>
      </c>
      <c r="F37" s="268" t="str">
        <f>IF(AND(LEN($A37)&gt;1,ISNUMBER($B37)),IF(ISTEXT(VLOOKUP($A37,Lehrerliste!$E:$M,4,FALSE)),VLOOKUP($A37,Lehrerliste!$E:$M,4,FALSE),""),"")</f>
        <v>Sonderpädagogik</v>
      </c>
      <c r="G37" s="268" t="str">
        <f>IF(AND(LEN($A37)&gt;1,ISNUMBER($B37)),IF(ISTEXT(VLOOKUP($A37,Lehrerliste!$E:$M,5,FALSE)),VLOOKUP($A37,Lehrerliste!$E:$M,5,FALSE),""),"")</f>
        <v/>
      </c>
      <c r="H37" s="268" t="str">
        <f>IF(AND(LEN($A37)&gt;1,ISNUMBER($B37)),IF(ISTEXT(VLOOKUP($A37,Lehrerliste!$E:$M,6,FALSE)),VLOOKUP($A37,Lehrerliste!$E:$M,6,FALSE),""),"")</f>
        <v/>
      </c>
      <c r="I37" s="269">
        <f>AnzStrRng(LehStd_in_Kla!F:F,$M37)</f>
        <v>1</v>
      </c>
      <c r="J37" s="269">
        <f>VLOOKUP($M37,AnzKlassenPivot!A:B,2,FALSE)</f>
        <v>9</v>
      </c>
      <c r="K37" s="282">
        <f t="shared" si="3"/>
        <v>3</v>
      </c>
      <c r="L37" s="282">
        <f t="shared" si="4"/>
        <v>6</v>
      </c>
      <c r="M37" s="270" t="s">
        <v>50</v>
      </c>
      <c r="N37" s="267">
        <v>8</v>
      </c>
      <c r="O37" s="267"/>
      <c r="P37" s="267"/>
      <c r="Q37" s="267">
        <v>2</v>
      </c>
      <c r="R37" s="267">
        <v>17</v>
      </c>
      <c r="S37" s="267"/>
      <c r="T37" s="267"/>
      <c r="U37" s="267"/>
      <c r="V37" s="271"/>
      <c r="W37" s="267">
        <v>27</v>
      </c>
      <c r="X37" s="267">
        <f>VLOOKUP($M37,AnzBigÄPivot!$A:$C,2,FALSE)</f>
        <v>6</v>
      </c>
      <c r="Y37" s="267">
        <f>VLOOKUP($M37,AnzBigÄPivot!$A:$C,3,FALSE)</f>
        <v>0</v>
      </c>
      <c r="Z37" s="267"/>
      <c r="AA37" s="267" t="str">
        <f>LookupFirstRow(BerKUK!$B$2:'BerKUK'!$J$21, $A37)</f>
        <v>KOH</v>
      </c>
      <c r="AB37" s="672"/>
      <c r="AC37" s="273">
        <f>SUMIF(GesamtSuS!$G$1:$G$1259,'KuK_Abt_+-'!$A37,GesamtSuS!P:P)</f>
        <v>0</v>
      </c>
      <c r="AD37" s="273">
        <f>SUMIF(GesamtSuS!$G$1:$G$1259,'KuK_Abt_+-'!$A37,GesamtSuS!Q:Q)</f>
        <v>0</v>
      </c>
      <c r="AE37" s="273">
        <f>SUMIF(GesamtSuS!$G$1:$G$1259,'KuK_Abt_+-'!$A37,GesamtSuS!R:R)</f>
        <v>0</v>
      </c>
      <c r="AF37" s="273">
        <f>SUMIF(GesamtSuS!$G$1:$G$1259,'KuK_Abt_+-'!$A37,GesamtSuS!S:S)</f>
        <v>0</v>
      </c>
      <c r="AG37" s="273">
        <f>SUMIF(GesamtSuS!$G$1:$G$1259,'KuK_Abt_+-'!$A37,GesamtSuS!T:T)</f>
        <v>0</v>
      </c>
      <c r="AH37" s="672"/>
      <c r="AI37" s="266">
        <f>VLOOKUP($A37,UNTIS.Wertrechnung!$A$3:$L$142,4,FALSE)/39.6</f>
        <v>24.09090909090909</v>
      </c>
      <c r="AJ37" s="274">
        <f t="shared" si="2"/>
        <v>-2.9090909090909101</v>
      </c>
    </row>
    <row r="38" spans="1:36">
      <c r="A38" s="275" t="str">
        <f>IF(ISTEXT(VLOOKUP($M38,Lehrerliste!E:F,1,)),$M38,"")</f>
        <v>GIE</v>
      </c>
      <c r="B38" s="274">
        <f>IF(AND(LEN($A38)&gt;1,LEN($A38)&lt;8),VLOOKUP($M38,Lehrerliste!$E:$M,9,FALSE),"")</f>
        <v>20</v>
      </c>
      <c r="C38" s="274">
        <f t="shared" ref="C38:C69" si="5">IF(AND(LEN($A38)&gt;1,ISNUMBER($B38)),GETPIVOTDATA("Wst/SJ",$M$3,"Lehrer",M38)-B38,"")</f>
        <v>1</v>
      </c>
      <c r="D38" s="276">
        <f t="shared" ref="D38:D69" si="6">IF(AND(LEN($A38)&gt;1,ISNUMBER($B38)),GETPIVOTDATA("Wst/SJ",$M$3,"Lehrer",M38),"")</f>
        <v>21</v>
      </c>
      <c r="E38" s="277" t="str">
        <f>IF(AND(LEN($A38)&gt;1,ISNUMBER($B38)),IF(ISTEXT(VLOOKUP($A38,Lehrerliste!$E:$M,3,FALSE)),VLOOKUP($A38,Lehrerliste!$E:$M,3,FALSE),""),"")</f>
        <v>Kunst</v>
      </c>
      <c r="F38" s="277" t="str">
        <f>IF(AND(LEN($A38)&gt;1,ISNUMBER($B38)),IF(ISTEXT(VLOOKUP($A38,Lehrerliste!$E:$M,4,FALSE)),VLOOKUP($A38,Lehrerliste!$E:$M,4,FALSE),""),"")</f>
        <v>Pädagogik</v>
      </c>
      <c r="G38" s="277" t="str">
        <f>IF(AND(LEN($A38)&gt;1,ISNUMBER($B38)),IF(ISTEXT(VLOOKUP($A38,Lehrerliste!$E:$M,5,FALSE)),VLOOKUP($A38,Lehrerliste!$E:$M,5,FALSE),""),"")</f>
        <v/>
      </c>
      <c r="H38" s="277" t="str">
        <f>IF(AND(LEN($A38)&gt;1,ISNUMBER($B38)),IF(ISTEXT(VLOOKUP($A38,Lehrerliste!$E:$M,6,FALSE)),VLOOKUP($A38,Lehrerliste!$E:$M,6,FALSE),""),"")</f>
        <v/>
      </c>
      <c r="I38" s="278">
        <f>AnzStrRng(LehStd_in_Kla!F:F,$M38)</f>
        <v>1</v>
      </c>
      <c r="J38" s="278">
        <f>VLOOKUP($M38,AnzKlassenPivot!A:B,2,FALSE)</f>
        <v>12</v>
      </c>
      <c r="K38" s="279">
        <f t="shared" si="3"/>
        <v>3</v>
      </c>
      <c r="L38" s="279">
        <f t="shared" si="4"/>
        <v>4</v>
      </c>
      <c r="M38" s="280" t="s">
        <v>1167</v>
      </c>
      <c r="N38" s="276"/>
      <c r="O38" s="276"/>
      <c r="P38" s="276">
        <v>12</v>
      </c>
      <c r="Q38" s="276"/>
      <c r="R38" s="276"/>
      <c r="S38" s="276"/>
      <c r="T38" s="276">
        <v>2</v>
      </c>
      <c r="U38" s="276"/>
      <c r="V38" s="281">
        <v>7</v>
      </c>
      <c r="W38" s="267">
        <v>21</v>
      </c>
      <c r="X38" s="267">
        <f>VLOOKUP($M38,AnzBigÄPivot!$A:$C,2,FALSE)</f>
        <v>4</v>
      </c>
      <c r="Y38" s="267">
        <f>VLOOKUP($M38,AnzBigÄPivot!$A:$C,3,FALSE)</f>
        <v>0</v>
      </c>
      <c r="Z38" s="267"/>
      <c r="AA38" s="267" t="str">
        <f>LookupFirstRow(BerKUK!$B$2:'BerKUK'!$J$21, $A38)</f>
        <v>NOW</v>
      </c>
      <c r="AB38" s="672"/>
      <c r="AC38" s="273">
        <f>SUMIF(GesamtSuS!$G$1:$G$1259,'KuK_Abt_+-'!$A38,GesamtSuS!P:P)</f>
        <v>0</v>
      </c>
      <c r="AD38" s="273">
        <f>SUMIF(GesamtSuS!$G$1:$G$1259,'KuK_Abt_+-'!$A38,GesamtSuS!Q:Q)</f>
        <v>0</v>
      </c>
      <c r="AE38" s="273">
        <f>SUMIF(GesamtSuS!$G$1:$G$1259,'KuK_Abt_+-'!$A38,GesamtSuS!R:R)</f>
        <v>0</v>
      </c>
      <c r="AF38" s="273">
        <f>SUMIF(GesamtSuS!$G$1:$G$1259,'KuK_Abt_+-'!$A38,GesamtSuS!S:S)</f>
        <v>0</v>
      </c>
      <c r="AG38" s="273">
        <f>SUMIF(GesamtSuS!$G$1:$G$1259,'KuK_Abt_+-'!$A38,GesamtSuS!T:T)</f>
        <v>0</v>
      </c>
      <c r="AH38" s="672"/>
      <c r="AI38" s="266">
        <f>VLOOKUP($A38,UNTIS.Wertrechnung!$A$3:$L$142,4,FALSE)/39.6</f>
        <v>13.939393939393939</v>
      </c>
      <c r="AJ38" s="274">
        <f t="shared" si="2"/>
        <v>-7.0606060606060606</v>
      </c>
    </row>
    <row r="39" spans="1:36">
      <c r="A39" s="265" t="str">
        <f>IF(ISTEXT(VLOOKUP($M39,Lehrerliste!E:F,1,)),$M39,"")</f>
        <v>GIL</v>
      </c>
      <c r="B39" s="266">
        <f>IF(AND(LEN($A39)&gt;1,LEN($A39)&lt;8),VLOOKUP($M39,Lehrerliste!$E:$M,9,FALSE),"")</f>
        <v>15</v>
      </c>
      <c r="C39" s="266">
        <f t="shared" si="5"/>
        <v>1</v>
      </c>
      <c r="D39" s="267">
        <f t="shared" si="6"/>
        <v>16</v>
      </c>
      <c r="E39" s="268" t="str">
        <f>IF(AND(LEN($A39)&gt;1,ISNUMBER($B39)),IF(ISTEXT(VLOOKUP($A39,Lehrerliste!$E:$M,3,FALSE)),VLOOKUP($A39,Lehrerliste!$E:$M,3,FALSE),""),"")</f>
        <v>Wirtschaftswissenschaften</v>
      </c>
      <c r="F39" s="268" t="str">
        <f>IF(AND(LEN($A39)&gt;1,ISNUMBER($B39)),IF(ISTEXT(VLOOKUP($A39,Lehrerliste!$E:$M,4,FALSE)),VLOOKUP($A39,Lehrerliste!$E:$M,4,FALSE),""),"")</f>
        <v>Politik</v>
      </c>
      <c r="G39" s="268" t="str">
        <f>IF(AND(LEN($A39)&gt;1,ISNUMBER($B39)),IF(ISTEXT(VLOOKUP($A39,Lehrerliste!$E:$M,5,FALSE)),VLOOKUP($A39,Lehrerliste!$E:$M,5,FALSE),""),"")</f>
        <v/>
      </c>
      <c r="H39" s="268" t="str">
        <f>IF(AND(LEN($A39)&gt;1,ISNUMBER($B39)),IF(ISTEXT(VLOOKUP($A39,Lehrerliste!$E:$M,6,FALSE)),VLOOKUP($A39,Lehrerliste!$E:$M,6,FALSE),""),"")</f>
        <v/>
      </c>
      <c r="I39" s="269">
        <f>AnzStrRng(LehStd_in_Kla!F:F,$M39)</f>
        <v>1</v>
      </c>
      <c r="J39" s="269">
        <f>VLOOKUP($M39,AnzKlassenPivot!A:B,2,FALSE)</f>
        <v>8</v>
      </c>
      <c r="K39" s="282">
        <f t="shared" si="3"/>
        <v>2</v>
      </c>
      <c r="L39" s="282">
        <f t="shared" si="4"/>
        <v>2</v>
      </c>
      <c r="M39" s="270" t="s">
        <v>272</v>
      </c>
      <c r="N39" s="267"/>
      <c r="O39" s="267"/>
      <c r="P39" s="267">
        <v>12</v>
      </c>
      <c r="Q39" s="267"/>
      <c r="R39" s="267"/>
      <c r="S39" s="267"/>
      <c r="T39" s="267"/>
      <c r="U39" s="267">
        <v>4</v>
      </c>
      <c r="V39" s="271"/>
      <c r="W39" s="267">
        <v>16</v>
      </c>
      <c r="X39" s="267">
        <f>VLOOKUP($M39,AnzBigÄPivot!$A:$C,2,FALSE)</f>
        <v>2</v>
      </c>
      <c r="Y39" s="267">
        <f>VLOOKUP($M39,AnzBigÄPivot!$A:$C,3,FALSE)</f>
        <v>0</v>
      </c>
      <c r="Z39" s="267"/>
      <c r="AA39" s="267" t="str">
        <f>LookupFirstRow(BerKUK!$B$2:'BerKUK'!$J$21, $A39)</f>
        <v>GIL</v>
      </c>
      <c r="AB39" s="672"/>
      <c r="AC39" s="273">
        <f>SUMIF(GesamtSuS!$G$1:$G$1259,'KuK_Abt_+-'!$A39,GesamtSuS!P:P)</f>
        <v>0</v>
      </c>
      <c r="AD39" s="273">
        <f>SUMIF(GesamtSuS!$G$1:$G$1259,'KuK_Abt_+-'!$A39,GesamtSuS!Q:Q)</f>
        <v>0</v>
      </c>
      <c r="AE39" s="273">
        <f>SUMIF(GesamtSuS!$G$1:$G$1259,'KuK_Abt_+-'!$A39,GesamtSuS!R:R)</f>
        <v>0</v>
      </c>
      <c r="AF39" s="273">
        <f>SUMIF(GesamtSuS!$G$1:$G$1259,'KuK_Abt_+-'!$A39,GesamtSuS!S:S)</f>
        <v>0</v>
      </c>
      <c r="AG39" s="273">
        <f>SUMIF(GesamtSuS!$G$1:$G$1259,'KuK_Abt_+-'!$A39,GesamtSuS!T:T)</f>
        <v>0</v>
      </c>
      <c r="AH39" s="672"/>
      <c r="AI39" s="266">
        <f>VLOOKUP($A39,UNTIS.Wertrechnung!$A$3:$L$142,4,FALSE)/39.6</f>
        <v>15.959595959595958</v>
      </c>
      <c r="AJ39" s="274">
        <f t="shared" si="2"/>
        <v>-4.0404040404041552E-2</v>
      </c>
    </row>
    <row r="40" spans="1:36">
      <c r="A40" s="275" t="str">
        <f>IF(ISTEXT(VLOOKUP($M40,Lehrerliste!E:F,1,)),$M40,"")</f>
        <v>GOE</v>
      </c>
      <c r="B40" s="274">
        <f>IF(AND(LEN($A40)&gt;1,LEN($A40)&lt;8),VLOOKUP($M40,Lehrerliste!$E:$M,9,FALSE),"")</f>
        <v>19</v>
      </c>
      <c r="C40" s="274">
        <f t="shared" si="5"/>
        <v>1</v>
      </c>
      <c r="D40" s="276">
        <f t="shared" si="6"/>
        <v>20</v>
      </c>
      <c r="E40" s="277" t="str">
        <f>IF(AND(LEN($A40)&gt;1,ISNUMBER($B40)),IF(ISTEXT(VLOOKUP($A40,Lehrerliste!$E:$M,3,FALSE)),VLOOKUP($A40,Lehrerliste!$E:$M,3,FALSE),""),"")</f>
        <v>Deutsch</v>
      </c>
      <c r="F40" s="277" t="str">
        <f>IF(AND(LEN($A40)&gt;1,ISNUMBER($B40)),IF(ISTEXT(VLOOKUP($A40,Lehrerliste!$E:$M,4,FALSE)),VLOOKUP($A40,Lehrerliste!$E:$M,4,FALSE),""),"")</f>
        <v>Englisch</v>
      </c>
      <c r="G40" s="277" t="str">
        <f>IF(AND(LEN($A40)&gt;1,ISNUMBER($B40)),IF(ISTEXT(VLOOKUP($A40,Lehrerliste!$E:$M,5,FALSE)),VLOOKUP($A40,Lehrerliste!$E:$M,5,FALSE),""),"")</f>
        <v>Biologie</v>
      </c>
      <c r="H40" s="277" t="str">
        <f>IF(AND(LEN($A40)&gt;1,ISNUMBER($B40)),IF(ISTEXT(VLOOKUP($A40,Lehrerliste!$E:$M,6,FALSE)),VLOOKUP($A40,Lehrerliste!$E:$M,6,FALSE),""),"")</f>
        <v>Sozialpädagogik</v>
      </c>
      <c r="I40" s="278">
        <f>AnzStrRng(LehStd_in_Kla!F:F,$M40)</f>
        <v>1</v>
      </c>
      <c r="J40" s="278">
        <f>VLOOKUP($M40,AnzKlassenPivot!A:B,2,FALSE)</f>
        <v>5</v>
      </c>
      <c r="K40" s="279">
        <f t="shared" si="3"/>
        <v>2</v>
      </c>
      <c r="L40" s="279">
        <f t="shared" si="4"/>
        <v>4</v>
      </c>
      <c r="M40" s="280" t="s">
        <v>43</v>
      </c>
      <c r="N40" s="276">
        <v>10</v>
      </c>
      <c r="O40" s="276"/>
      <c r="P40" s="276"/>
      <c r="Q40" s="276"/>
      <c r="R40" s="276"/>
      <c r="S40" s="276"/>
      <c r="T40" s="276"/>
      <c r="U40" s="276"/>
      <c r="V40" s="281">
        <v>10</v>
      </c>
      <c r="W40" s="267">
        <v>20</v>
      </c>
      <c r="X40" s="267">
        <f>VLOOKUP($M40,AnzBigÄPivot!$A:$C,2,FALSE)</f>
        <v>4</v>
      </c>
      <c r="Y40" s="267">
        <f>VLOOKUP($M40,AnzBigÄPivot!$A:$C,3,FALSE)</f>
        <v>0</v>
      </c>
      <c r="Z40" s="267"/>
      <c r="AA40" s="267" t="str">
        <f>LookupFirstRow(BerKUK!$B$2:'BerKUK'!$J$21, $A40)</f>
        <v>SCR</v>
      </c>
      <c r="AB40" s="672"/>
      <c r="AC40" s="273">
        <f>SUMIF(GesamtSuS!$G$1:$G$1259,'KuK_Abt_+-'!$A40,GesamtSuS!P:P)</f>
        <v>0</v>
      </c>
      <c r="AD40" s="273">
        <f>SUMIF(GesamtSuS!$G$1:$G$1259,'KuK_Abt_+-'!$A40,GesamtSuS!Q:Q)</f>
        <v>0</v>
      </c>
      <c r="AE40" s="273">
        <f>SUMIF(GesamtSuS!$G$1:$G$1259,'KuK_Abt_+-'!$A40,GesamtSuS!R:R)</f>
        <v>0</v>
      </c>
      <c r="AF40" s="273">
        <f>SUMIF(GesamtSuS!$G$1:$G$1259,'KuK_Abt_+-'!$A40,GesamtSuS!S:S)</f>
        <v>0</v>
      </c>
      <c r="AG40" s="273">
        <f>SUMIF(GesamtSuS!$G$1:$G$1259,'KuK_Abt_+-'!$A40,GesamtSuS!T:T)</f>
        <v>0</v>
      </c>
      <c r="AH40" s="672"/>
      <c r="AI40" s="266">
        <f>VLOOKUP($A40,UNTIS.Wertrechnung!$A$3:$L$142,4,FALSE)/39.6</f>
        <v>18.131313131313131</v>
      </c>
      <c r="AJ40" s="274">
        <f t="shared" si="2"/>
        <v>-1.8686868686868685</v>
      </c>
    </row>
    <row r="41" spans="1:36">
      <c r="A41" s="265" t="str">
        <f>IF(ISTEXT(VLOOKUP($M41,Lehrerliste!E:F,1,)),$M41,"")</f>
        <v>GOL</v>
      </c>
      <c r="B41" s="266">
        <f>IF(AND(LEN($A41)&gt;1,LEN($A41)&lt;8),VLOOKUP($M41,Lehrerliste!$E:$M,9,FALSE),"")</f>
        <v>25</v>
      </c>
      <c r="C41" s="266">
        <f t="shared" si="5"/>
        <v>0</v>
      </c>
      <c r="D41" s="267">
        <f t="shared" si="6"/>
        <v>25</v>
      </c>
      <c r="E41" s="268" t="str">
        <f>IF(AND(LEN($A41)&gt;1,ISNUMBER($B41)),IF(ISTEXT(VLOOKUP($A41,Lehrerliste!$E:$M,3,FALSE)),VLOOKUP($A41,Lehrerliste!$E:$M,3,FALSE),""),"")</f>
        <v>Englisch</v>
      </c>
      <c r="F41" s="268" t="str">
        <f>IF(AND(LEN($A41)&gt;1,ISNUMBER($B41)),IF(ISTEXT(VLOOKUP($A41,Lehrerliste!$E:$M,4,FALSE)),VLOOKUP($A41,Lehrerliste!$E:$M,4,FALSE),""),"")</f>
        <v>Sonderpädagogik</v>
      </c>
      <c r="G41" s="268" t="str">
        <f>IF(AND(LEN($A41)&gt;1,ISNUMBER($B41)),IF(ISTEXT(VLOOKUP($A41,Lehrerliste!$E:$M,5,FALSE)),VLOOKUP($A41,Lehrerliste!$E:$M,5,FALSE),""),"")</f>
        <v/>
      </c>
      <c r="H41" s="268" t="str">
        <f>IF(AND(LEN($A41)&gt;1,ISNUMBER($B41)),IF(ISTEXT(VLOOKUP($A41,Lehrerliste!$E:$M,6,FALSE)),VLOOKUP($A41,Lehrerliste!$E:$M,6,FALSE),""),"")</f>
        <v/>
      </c>
      <c r="I41" s="269">
        <f>AnzStrRng(LehStd_in_Kla!F:F,$M41)</f>
        <v>1</v>
      </c>
      <c r="J41" s="269">
        <f>VLOOKUP($M41,AnzKlassenPivot!A:B,2,FALSE)</f>
        <v>9</v>
      </c>
      <c r="K41" s="282">
        <f t="shared" si="3"/>
        <v>4</v>
      </c>
      <c r="L41" s="282">
        <f t="shared" si="4"/>
        <v>6</v>
      </c>
      <c r="M41" s="270" t="s">
        <v>1670</v>
      </c>
      <c r="N41" s="267"/>
      <c r="O41" s="267"/>
      <c r="P41" s="267">
        <v>3</v>
      </c>
      <c r="Q41" s="267">
        <v>0</v>
      </c>
      <c r="R41" s="267"/>
      <c r="S41" s="267"/>
      <c r="T41" s="267"/>
      <c r="U41" s="267">
        <v>18</v>
      </c>
      <c r="V41" s="271">
        <v>4</v>
      </c>
      <c r="W41" s="267">
        <v>25</v>
      </c>
      <c r="X41" s="267">
        <f>VLOOKUP($M41,AnzBigÄPivot!$A:$C,2,FALSE)</f>
        <v>6</v>
      </c>
      <c r="Y41" s="267">
        <f>VLOOKUP($M41,AnzBigÄPivot!$A:$C,3,FALSE)</f>
        <v>0</v>
      </c>
      <c r="Z41" s="267"/>
      <c r="AA41" s="267" t="str">
        <f>LookupFirstRow(BerKUK!$B$2:'BerKUK'!$J$21, $A41)</f>
        <v>SCN</v>
      </c>
      <c r="AB41" s="672"/>
      <c r="AC41" s="273">
        <f>SUMIF(GesamtSuS!$G$1:$G$1259,'KuK_Abt_+-'!$A41,GesamtSuS!P:P)</f>
        <v>0</v>
      </c>
      <c r="AD41" s="273">
        <f>SUMIF(GesamtSuS!$G$1:$G$1259,'KuK_Abt_+-'!$A41,GesamtSuS!Q:Q)</f>
        <v>0</v>
      </c>
      <c r="AE41" s="273">
        <f>SUMIF(GesamtSuS!$G$1:$G$1259,'KuK_Abt_+-'!$A41,GesamtSuS!R:R)</f>
        <v>0</v>
      </c>
      <c r="AF41" s="273">
        <f>SUMIF(GesamtSuS!$G$1:$G$1259,'KuK_Abt_+-'!$A41,GesamtSuS!S:S)</f>
        <v>0</v>
      </c>
      <c r="AG41" s="273">
        <f>SUMIF(GesamtSuS!$G$1:$G$1259,'KuK_Abt_+-'!$A41,GesamtSuS!T:T)</f>
        <v>0</v>
      </c>
      <c r="AH41" s="672"/>
      <c r="AI41" s="266" t="e">
        <f>VLOOKUP($A41,UNTIS.Wertrechnung!$A$3:$L$142,4,FALSE)/39.6</f>
        <v>#N/A</v>
      </c>
      <c r="AJ41" s="274" t="e">
        <f t="shared" si="2"/>
        <v>#N/A</v>
      </c>
    </row>
    <row r="42" spans="1:36">
      <c r="A42" s="275" t="str">
        <f>IF(ISTEXT(VLOOKUP($M42,Lehrerliste!E:F,1,)),$M42,"")</f>
        <v>GRA</v>
      </c>
      <c r="B42" s="274">
        <f>IF(AND(LEN($A42)&gt;1,LEN($A42)&lt;8),VLOOKUP($M42,Lehrerliste!$E:$M,9,FALSE),"")</f>
        <v>23</v>
      </c>
      <c r="C42" s="274">
        <f t="shared" si="5"/>
        <v>2</v>
      </c>
      <c r="D42" s="276">
        <f t="shared" si="6"/>
        <v>25</v>
      </c>
      <c r="E42" s="277" t="str">
        <f>IF(AND(LEN($A42)&gt;1,ISNUMBER($B42)),IF(ISTEXT(VLOOKUP($A42,Lehrerliste!$E:$M,3,FALSE)),VLOOKUP($A42,Lehrerliste!$E:$M,3,FALSE),""),"")</f>
        <v>Pädagogik</v>
      </c>
      <c r="F42" s="277" t="str">
        <f>IF(AND(LEN($A42)&gt;1,ISNUMBER($B42)),IF(ISTEXT(VLOOKUP($A42,Lehrerliste!$E:$M,4,FALSE)),VLOOKUP($A42,Lehrerliste!$E:$M,4,FALSE),""),"")</f>
        <v>Deutsch</v>
      </c>
      <c r="G42" s="277" t="str">
        <f>IF(AND(LEN($A42)&gt;1,ISNUMBER($B42)),IF(ISTEXT(VLOOKUP($A42,Lehrerliste!$E:$M,5,FALSE)),VLOOKUP($A42,Lehrerliste!$E:$M,5,FALSE),""),"")</f>
        <v/>
      </c>
      <c r="H42" s="277" t="str">
        <f>IF(AND(LEN($A42)&gt;1,ISNUMBER($B42)),IF(ISTEXT(VLOOKUP($A42,Lehrerliste!$E:$M,6,FALSE)),VLOOKUP($A42,Lehrerliste!$E:$M,6,FALSE),""),"")</f>
        <v/>
      </c>
      <c r="I42" s="278">
        <f>AnzStrRng(LehStd_in_Kla!F:F,$M42)</f>
        <v>1</v>
      </c>
      <c r="J42" s="278">
        <f>VLOOKUP($M42,AnzKlassenPivot!A:B,2,FALSE)</f>
        <v>5</v>
      </c>
      <c r="K42" s="279">
        <f t="shared" si="3"/>
        <v>2</v>
      </c>
      <c r="L42" s="279">
        <f t="shared" si="4"/>
        <v>5</v>
      </c>
      <c r="M42" s="280" t="s">
        <v>1120</v>
      </c>
      <c r="N42" s="276">
        <v>6</v>
      </c>
      <c r="O42" s="276"/>
      <c r="P42" s="276"/>
      <c r="Q42" s="276"/>
      <c r="R42" s="276"/>
      <c r="S42" s="276"/>
      <c r="T42" s="276"/>
      <c r="U42" s="276"/>
      <c r="V42" s="281">
        <v>19</v>
      </c>
      <c r="W42" s="267">
        <v>25</v>
      </c>
      <c r="X42" s="267">
        <f>VLOOKUP($M42,AnzBigÄPivot!$A:$C,2,FALSE)</f>
        <v>5</v>
      </c>
      <c r="Y42" s="267">
        <f>VLOOKUP($M42,AnzBigÄPivot!$A:$C,3,FALSE)</f>
        <v>0</v>
      </c>
      <c r="Z42" s="267"/>
      <c r="AA42" s="267" t="str">
        <f>LookupFirstRow(BerKUK!$B$2:'BerKUK'!$J$21, $A42)</f>
        <v>SCR</v>
      </c>
      <c r="AB42" s="672"/>
      <c r="AC42" s="273">
        <f>SUMIF(GesamtSuS!$G$1:$G$1259,'KuK_Abt_+-'!$A42,GesamtSuS!P:P)</f>
        <v>0</v>
      </c>
      <c r="AD42" s="273">
        <f>SUMIF(GesamtSuS!$G$1:$G$1259,'KuK_Abt_+-'!$A42,GesamtSuS!Q:Q)</f>
        <v>0</v>
      </c>
      <c r="AE42" s="273">
        <f>SUMIF(GesamtSuS!$G$1:$G$1259,'KuK_Abt_+-'!$A42,GesamtSuS!R:R)</f>
        <v>0</v>
      </c>
      <c r="AF42" s="273">
        <f>SUMIF(GesamtSuS!$G$1:$G$1259,'KuK_Abt_+-'!$A42,GesamtSuS!S:S)</f>
        <v>0</v>
      </c>
      <c r="AG42" s="273">
        <f>SUMIF(GesamtSuS!$G$1:$G$1259,'KuK_Abt_+-'!$A42,GesamtSuS!T:T)</f>
        <v>0</v>
      </c>
      <c r="AH42" s="672"/>
      <c r="AI42" s="266">
        <f>VLOOKUP($A42,UNTIS.Wertrechnung!$A$3:$L$142,4,FALSE)/39.6</f>
        <v>17.979797979797979</v>
      </c>
      <c r="AJ42" s="274">
        <f t="shared" si="2"/>
        <v>-7.0202020202020208</v>
      </c>
    </row>
    <row r="43" spans="1:36">
      <c r="A43" s="265" t="str">
        <f>IF(ISTEXT(VLOOKUP($M43,Lehrerliste!E:F,1,)),$M43,"")</f>
        <v>GRP</v>
      </c>
      <c r="B43" s="266">
        <f>IF(AND(LEN($A43)&gt;1,LEN($A43)&lt;8),VLOOKUP($M43,Lehrerliste!$E:$M,9,FALSE),"")</f>
        <v>8</v>
      </c>
      <c r="C43" s="266">
        <f t="shared" si="5"/>
        <v>0</v>
      </c>
      <c r="D43" s="267">
        <f t="shared" si="6"/>
        <v>8</v>
      </c>
      <c r="E43" s="268" t="str">
        <f>IF(AND(LEN($A43)&gt;1,ISNUMBER($B43)),IF(ISTEXT(VLOOKUP($A43,Lehrerliste!$E:$M,3,FALSE)),VLOOKUP($A43,Lehrerliste!$E:$M,3,FALSE),""),"")</f>
        <v>Elektrotechnik</v>
      </c>
      <c r="F43" s="268" t="str">
        <f>IF(AND(LEN($A43)&gt;1,ISNUMBER($B43)),IF(ISTEXT(VLOOKUP($A43,Lehrerliste!$E:$M,4,FALSE)),VLOOKUP($A43,Lehrerliste!$E:$M,4,FALSE),""),"")</f>
        <v>Informatik</v>
      </c>
      <c r="G43" s="268" t="str">
        <f>IF(AND(LEN($A43)&gt;1,ISNUMBER($B43)),IF(ISTEXT(VLOOKUP($A43,Lehrerliste!$E:$M,5,FALSE)),VLOOKUP($A43,Lehrerliste!$E:$M,5,FALSE),""),"")</f>
        <v/>
      </c>
      <c r="H43" s="268" t="str">
        <f>IF(AND(LEN($A43)&gt;1,ISNUMBER($B43)),IF(ISTEXT(VLOOKUP($A43,Lehrerliste!$E:$M,6,FALSE)),VLOOKUP($A43,Lehrerliste!$E:$M,6,FALSE),""),"")</f>
        <v/>
      </c>
      <c r="I43" s="269">
        <f>AnzStrRng(LehStd_in_Kla!F:F,$M43)</f>
        <v>0</v>
      </c>
      <c r="J43" s="269">
        <f>VLOOKUP($M43,AnzKlassenPivot!A:B,2,FALSE)</f>
        <v>7</v>
      </c>
      <c r="K43" s="282">
        <f t="shared" si="3"/>
        <v>1</v>
      </c>
      <c r="L43" s="282">
        <f t="shared" si="4"/>
        <v>2</v>
      </c>
      <c r="M43" s="270" t="s">
        <v>1621</v>
      </c>
      <c r="N43" s="267"/>
      <c r="O43" s="267"/>
      <c r="P43" s="267"/>
      <c r="Q43" s="267">
        <v>8</v>
      </c>
      <c r="R43" s="267"/>
      <c r="S43" s="267"/>
      <c r="T43" s="267"/>
      <c r="U43" s="267"/>
      <c r="V43" s="271"/>
      <c r="W43" s="267">
        <v>8</v>
      </c>
      <c r="X43" s="267">
        <f>VLOOKUP($M43,AnzBigÄPivot!$A:$C,2,FALSE)</f>
        <v>2</v>
      </c>
      <c r="Y43" s="267">
        <f>VLOOKUP($M43,AnzBigÄPivot!$A:$C,3,FALSE)</f>
        <v>0</v>
      </c>
      <c r="Z43" s="267"/>
      <c r="AA43" s="267" t="str">
        <f>LookupFirstRow(BerKUK!$B$2:'BerKUK'!$J$21, $A43)</f>
        <v>HEG</v>
      </c>
      <c r="AB43" s="672"/>
      <c r="AC43" s="273">
        <f>SUMIF(GesamtSuS!$G$1:$G$1259,'KuK_Abt_+-'!$A43,GesamtSuS!P:P)</f>
        <v>0</v>
      </c>
      <c r="AD43" s="273">
        <f>SUMIF(GesamtSuS!$G$1:$G$1259,'KuK_Abt_+-'!$A43,GesamtSuS!Q:Q)</f>
        <v>0</v>
      </c>
      <c r="AE43" s="273">
        <f>SUMIF(GesamtSuS!$G$1:$G$1259,'KuK_Abt_+-'!$A43,GesamtSuS!R:R)</f>
        <v>0</v>
      </c>
      <c r="AF43" s="273">
        <f>SUMIF(GesamtSuS!$G$1:$G$1259,'KuK_Abt_+-'!$A43,GesamtSuS!S:S)</f>
        <v>0</v>
      </c>
      <c r="AG43" s="273">
        <f>SUMIF(GesamtSuS!$G$1:$G$1259,'KuK_Abt_+-'!$A43,GesamtSuS!T:T)</f>
        <v>0</v>
      </c>
      <c r="AH43" s="672"/>
      <c r="AI43" s="266" t="e">
        <f>VLOOKUP($A43,UNTIS.Wertrechnung!$A$3:$L$142,4,FALSE)/39.6</f>
        <v>#N/A</v>
      </c>
      <c r="AJ43" s="274" t="e">
        <f t="shared" si="2"/>
        <v>#N/A</v>
      </c>
    </row>
    <row r="44" spans="1:36">
      <c r="A44" s="275" t="str">
        <f>IF(ISTEXT(VLOOKUP($M44,Lehrerliste!E:F,1,)),$M44,"")</f>
        <v>HAA</v>
      </c>
      <c r="B44" s="274">
        <f>IF(AND(LEN($A44)&gt;1,LEN($A44)&lt;8),VLOOKUP($M44,Lehrerliste!$E:$M,9,FALSE),"")</f>
        <v>30</v>
      </c>
      <c r="C44" s="274">
        <f t="shared" si="5"/>
        <v>-4</v>
      </c>
      <c r="D44" s="276">
        <f t="shared" si="6"/>
        <v>26</v>
      </c>
      <c r="E44" s="277" t="str">
        <f>IF(AND(LEN($A44)&gt;1,ISNUMBER($B44)),IF(ISTEXT(VLOOKUP($A44,Lehrerliste!$E:$M,3,FALSE)),VLOOKUP($A44,Lehrerliste!$E:$M,3,FALSE),""),"")</f>
        <v>Praxis Hauswirtschaft</v>
      </c>
      <c r="F44" s="277" t="str">
        <f>IF(AND(LEN($A44)&gt;1,ISNUMBER($B44)),IF(ISTEXT(VLOOKUP($A44,Lehrerliste!$E:$M,4,FALSE)),VLOOKUP($A44,Lehrerliste!$E:$M,4,FALSE),""),"")</f>
        <v/>
      </c>
      <c r="G44" s="277" t="str">
        <f>IF(AND(LEN($A44)&gt;1,ISNUMBER($B44)),IF(ISTEXT(VLOOKUP($A44,Lehrerliste!$E:$M,5,FALSE)),VLOOKUP($A44,Lehrerliste!$E:$M,5,FALSE),""),"")</f>
        <v/>
      </c>
      <c r="H44" s="277" t="str">
        <f>IF(AND(LEN($A44)&gt;1,ISNUMBER($B44)),IF(ISTEXT(VLOOKUP($A44,Lehrerliste!$E:$M,6,FALSE)),VLOOKUP($A44,Lehrerliste!$E:$M,6,FALSE),""),"")</f>
        <v/>
      </c>
      <c r="I44" s="278">
        <f>AnzStrRng(LehStd_in_Kla!F:F,$M44)</f>
        <v>0</v>
      </c>
      <c r="J44" s="278">
        <f>VLOOKUP($M44,AnzKlassenPivot!A:B,2,FALSE)</f>
        <v>7</v>
      </c>
      <c r="K44" s="279">
        <f t="shared" si="3"/>
        <v>3</v>
      </c>
      <c r="L44" s="279">
        <f t="shared" si="4"/>
        <v>3</v>
      </c>
      <c r="M44" s="280" t="s">
        <v>148</v>
      </c>
      <c r="N44" s="276"/>
      <c r="O44" s="276"/>
      <c r="P44" s="276">
        <v>16</v>
      </c>
      <c r="Q44" s="276"/>
      <c r="R44" s="276">
        <v>4</v>
      </c>
      <c r="S44" s="276"/>
      <c r="T44" s="276">
        <v>6</v>
      </c>
      <c r="U44" s="276"/>
      <c r="V44" s="281"/>
      <c r="W44" s="267">
        <v>26</v>
      </c>
      <c r="X44" s="267">
        <f>VLOOKUP($M44,AnzBigÄPivot!$A:$C,2,FALSE)</f>
        <v>3</v>
      </c>
      <c r="Y44" s="267">
        <f>VLOOKUP($M44,AnzBigÄPivot!$A:$C,3,FALSE)</f>
        <v>0</v>
      </c>
      <c r="Z44" s="267"/>
      <c r="AA44" s="267" t="str">
        <f>LookupFirstRow(BerKUK!$B$2:'BerKUK'!$J$21, $A44)</f>
        <v>GIL</v>
      </c>
      <c r="AB44" s="672"/>
      <c r="AC44" s="273">
        <f>SUMIF(GesamtSuS!$G$1:$G$1259,'KuK_Abt_+-'!$A44,GesamtSuS!P:P)</f>
        <v>0</v>
      </c>
      <c r="AD44" s="273">
        <f>SUMIF(GesamtSuS!$G$1:$G$1259,'KuK_Abt_+-'!$A44,GesamtSuS!Q:Q)</f>
        <v>0</v>
      </c>
      <c r="AE44" s="273">
        <f>SUMIF(GesamtSuS!$G$1:$G$1259,'KuK_Abt_+-'!$A44,GesamtSuS!R:R)</f>
        <v>0</v>
      </c>
      <c r="AF44" s="273">
        <f>SUMIF(GesamtSuS!$G$1:$G$1259,'KuK_Abt_+-'!$A44,GesamtSuS!S:S)</f>
        <v>0</v>
      </c>
      <c r="AG44" s="273">
        <f>SUMIF(GesamtSuS!$G$1:$G$1259,'KuK_Abt_+-'!$A44,GesamtSuS!T:T)</f>
        <v>0</v>
      </c>
      <c r="AH44" s="672"/>
      <c r="AI44" s="266">
        <f>VLOOKUP($A44,UNTIS.Wertrechnung!$A$3:$L$142,4,FALSE)/39.6</f>
        <v>31.01010101010101</v>
      </c>
      <c r="AJ44" s="274">
        <f t="shared" si="2"/>
        <v>5.0101010101010104</v>
      </c>
    </row>
    <row r="45" spans="1:36">
      <c r="A45" s="265" t="str">
        <f>IF(ISTEXT(VLOOKUP($M45,Lehrerliste!E:F,1,)),$M45,"")</f>
        <v>HAN</v>
      </c>
      <c r="B45" s="266">
        <f>IF(AND(LEN($A45)&gt;1,LEN($A45)&lt;8),VLOOKUP($M45,Lehrerliste!$E:$M,9,FALSE),"")</f>
        <v>25</v>
      </c>
      <c r="C45" s="266">
        <f t="shared" si="5"/>
        <v>2</v>
      </c>
      <c r="D45" s="267">
        <f t="shared" si="6"/>
        <v>27</v>
      </c>
      <c r="E45" s="268" t="str">
        <f>IF(AND(LEN($A45)&gt;1,ISNUMBER($B45)),IF(ISTEXT(VLOOKUP($A45,Lehrerliste!$E:$M,3,FALSE)),VLOOKUP($A45,Lehrerliste!$E:$M,3,FALSE),""),"")</f>
        <v>Wirtschaftswissenschaften</v>
      </c>
      <c r="F45" s="268" t="str">
        <f>IF(AND(LEN($A45)&gt;1,ISNUMBER($B45)),IF(ISTEXT(VLOOKUP($A45,Lehrerliste!$E:$M,4,FALSE)),VLOOKUP($A45,Lehrerliste!$E:$M,4,FALSE),""),"")</f>
        <v>Politik</v>
      </c>
      <c r="G45" s="268" t="str">
        <f>IF(AND(LEN($A45)&gt;1,ISNUMBER($B45)),IF(ISTEXT(VLOOKUP($A45,Lehrerliste!$E:$M,5,FALSE)),VLOOKUP($A45,Lehrerliste!$E:$M,5,FALSE),""),"")</f>
        <v/>
      </c>
      <c r="H45" s="268" t="str">
        <f>IF(AND(LEN($A45)&gt;1,ISNUMBER($B45)),IF(ISTEXT(VLOOKUP($A45,Lehrerliste!$E:$M,6,FALSE)),VLOOKUP($A45,Lehrerliste!$E:$M,6,FALSE),""),"")</f>
        <v/>
      </c>
      <c r="I45" s="269">
        <f>AnzStrRng(LehStd_in_Kla!F:F,$M45)</f>
        <v>1</v>
      </c>
      <c r="J45" s="269">
        <f>VLOOKUP($M45,AnzKlassenPivot!A:B,2,FALSE)</f>
        <v>18</v>
      </c>
      <c r="K45" s="282">
        <f t="shared" si="3"/>
        <v>2</v>
      </c>
      <c r="L45" s="282">
        <f t="shared" si="4"/>
        <v>4</v>
      </c>
      <c r="M45" s="270" t="s">
        <v>101</v>
      </c>
      <c r="N45" s="267"/>
      <c r="O45" s="267"/>
      <c r="P45" s="267">
        <v>6</v>
      </c>
      <c r="Q45" s="267">
        <v>21</v>
      </c>
      <c r="R45" s="267"/>
      <c r="S45" s="267"/>
      <c r="T45" s="267"/>
      <c r="U45" s="267"/>
      <c r="V45" s="271"/>
      <c r="W45" s="267">
        <v>27</v>
      </c>
      <c r="X45" s="267">
        <f>VLOOKUP($M45,AnzBigÄPivot!$A:$C,2,FALSE)</f>
        <v>4</v>
      </c>
      <c r="Y45" s="267">
        <f>VLOOKUP($M45,AnzBigÄPivot!$A:$C,3,FALSE)</f>
        <v>0</v>
      </c>
      <c r="Z45" s="267"/>
      <c r="AA45" s="267" t="str">
        <f>LookupFirstRow(BerKUK!$B$2:'BerKUK'!$J$21, $A45)</f>
        <v>HEG</v>
      </c>
      <c r="AB45" s="672"/>
      <c r="AC45" s="273">
        <f>SUMIF(GesamtSuS!$G$1:$G$1259,'KuK_Abt_+-'!$A45,GesamtSuS!P:P)</f>
        <v>0</v>
      </c>
      <c r="AD45" s="273">
        <f>SUMIF(GesamtSuS!$G$1:$G$1259,'KuK_Abt_+-'!$A45,GesamtSuS!Q:Q)</f>
        <v>0</v>
      </c>
      <c r="AE45" s="273">
        <f>SUMIF(GesamtSuS!$G$1:$G$1259,'KuK_Abt_+-'!$A45,GesamtSuS!R:R)</f>
        <v>0</v>
      </c>
      <c r="AF45" s="273">
        <f>SUMIF(GesamtSuS!$G$1:$G$1259,'KuK_Abt_+-'!$A45,GesamtSuS!S:S)</f>
        <v>0</v>
      </c>
      <c r="AG45" s="273">
        <f>SUMIF(GesamtSuS!$G$1:$G$1259,'KuK_Abt_+-'!$A45,GesamtSuS!T:T)</f>
        <v>0</v>
      </c>
      <c r="AH45" s="672"/>
      <c r="AI45" s="266">
        <f>VLOOKUP($A45,UNTIS.Wertrechnung!$A$3:$L$142,4,FALSE)/39.6</f>
        <v>26.237373737373737</v>
      </c>
      <c r="AJ45" s="274">
        <f t="shared" si="2"/>
        <v>-0.76262626262626299</v>
      </c>
    </row>
    <row r="46" spans="1:36">
      <c r="A46" s="275" t="str">
        <f>IF(ISTEXT(VLOOKUP($M46,Lehrerliste!E:F,1,)),$M46,"")</f>
        <v>HEG</v>
      </c>
      <c r="B46" s="274">
        <f>IF(AND(LEN($A46)&gt;1,LEN($A46)&lt;8),VLOOKUP($M46,Lehrerliste!$E:$M,9,FALSE),"")</f>
        <v>13.5</v>
      </c>
      <c r="C46" s="274">
        <f t="shared" si="5"/>
        <v>0.5</v>
      </c>
      <c r="D46" s="276">
        <f t="shared" si="6"/>
        <v>14</v>
      </c>
      <c r="E46" s="277" t="str">
        <f>IF(AND(LEN($A46)&gt;1,ISNUMBER($B46)),IF(ISTEXT(VLOOKUP($A46,Lehrerliste!$E:$M,3,FALSE)),VLOOKUP($A46,Lehrerliste!$E:$M,3,FALSE),""),"")</f>
        <v>Techn. Informatik</v>
      </c>
      <c r="F46" s="277" t="str">
        <f>IF(AND(LEN($A46)&gt;1,ISNUMBER($B46)),IF(ISTEXT(VLOOKUP($A46,Lehrerliste!$E:$M,4,FALSE)),VLOOKUP($A46,Lehrerliste!$E:$M,4,FALSE),""),"")</f>
        <v>Physik</v>
      </c>
      <c r="G46" s="277" t="str">
        <f>IF(AND(LEN($A46)&gt;1,ISNUMBER($B46)),IF(ISTEXT(VLOOKUP($A46,Lehrerliste!$E:$M,5,FALSE)),VLOOKUP($A46,Lehrerliste!$E:$M,5,FALSE),""),"")</f>
        <v/>
      </c>
      <c r="H46" s="277" t="str">
        <f>IF(AND(LEN($A46)&gt;1,ISNUMBER($B46)),IF(ISTEXT(VLOOKUP($A46,Lehrerliste!$E:$M,6,FALSE)),VLOOKUP($A46,Lehrerliste!$E:$M,6,FALSE),""),"")</f>
        <v/>
      </c>
      <c r="I46" s="278">
        <f>AnzStrRng(LehStd_in_Kla!F:F,$M46)</f>
        <v>0</v>
      </c>
      <c r="J46" s="278">
        <f>VLOOKUP($M46,AnzKlassenPivot!A:B,2,FALSE)</f>
        <v>3</v>
      </c>
      <c r="K46" s="279">
        <f t="shared" si="3"/>
        <v>2</v>
      </c>
      <c r="L46" s="279">
        <f t="shared" si="4"/>
        <v>2</v>
      </c>
      <c r="M46" s="280" t="s">
        <v>95</v>
      </c>
      <c r="N46" s="276">
        <v>6</v>
      </c>
      <c r="O46" s="276"/>
      <c r="P46" s="276"/>
      <c r="Q46" s="276">
        <v>8</v>
      </c>
      <c r="R46" s="276"/>
      <c r="S46" s="276"/>
      <c r="T46" s="276"/>
      <c r="U46" s="276"/>
      <c r="V46" s="281"/>
      <c r="W46" s="267">
        <v>14</v>
      </c>
      <c r="X46" s="267">
        <f>VLOOKUP($M46,AnzBigÄPivot!$A:$C,2,FALSE)</f>
        <v>2</v>
      </c>
      <c r="Y46" s="267">
        <f>VLOOKUP($M46,AnzBigÄPivot!$A:$C,3,FALSE)</f>
        <v>0</v>
      </c>
      <c r="Z46" s="267"/>
      <c r="AA46" s="267" t="str">
        <f>LookupFirstRow(BerKUK!$B$2:'BerKUK'!$J$21, $A46)</f>
        <v>HEG</v>
      </c>
      <c r="AB46" s="672"/>
      <c r="AC46" s="273">
        <f>SUMIF(GesamtSuS!$G$1:$G$1259,'KuK_Abt_+-'!$A46,GesamtSuS!P:P)</f>
        <v>0</v>
      </c>
      <c r="AD46" s="273">
        <f>SUMIF(GesamtSuS!$G$1:$G$1259,'KuK_Abt_+-'!$A46,GesamtSuS!Q:Q)</f>
        <v>0</v>
      </c>
      <c r="AE46" s="273">
        <f>SUMIF(GesamtSuS!$G$1:$G$1259,'KuK_Abt_+-'!$A46,GesamtSuS!R:R)</f>
        <v>0</v>
      </c>
      <c r="AF46" s="273">
        <f>SUMIF(GesamtSuS!$G$1:$G$1259,'KuK_Abt_+-'!$A46,GesamtSuS!S:S)</f>
        <v>0</v>
      </c>
      <c r="AG46" s="273">
        <f>SUMIF(GesamtSuS!$G$1:$G$1259,'KuK_Abt_+-'!$A46,GesamtSuS!T:T)</f>
        <v>0</v>
      </c>
      <c r="AH46" s="672"/>
      <c r="AI46" s="266">
        <f>VLOOKUP($A46,UNTIS.Wertrechnung!$A$3:$L$142,4,FALSE)/39.6</f>
        <v>13.939393939393939</v>
      </c>
      <c r="AJ46" s="274">
        <f t="shared" si="2"/>
        <v>-6.0606060606060552E-2</v>
      </c>
    </row>
    <row r="47" spans="1:36">
      <c r="A47" s="265" t="str">
        <f>IF(ISTEXT(VLOOKUP($M47,Lehrerliste!E:F,1,)),$M47,"")</f>
        <v>HEI</v>
      </c>
      <c r="B47" s="266">
        <f>IF(AND(LEN($A47)&gt;1,LEN($A47)&lt;8),VLOOKUP($M47,Lehrerliste!$E:$M,9,FALSE),"")</f>
        <v>30</v>
      </c>
      <c r="C47" s="266">
        <f t="shared" si="5"/>
        <v>-4</v>
      </c>
      <c r="D47" s="267">
        <f t="shared" si="6"/>
        <v>26</v>
      </c>
      <c r="E47" s="268" t="str">
        <f>IF(AND(LEN($A47)&gt;1,ISNUMBER($B47)),IF(ISTEXT(VLOOKUP($A47,Lehrerliste!$E:$M,3,FALSE)),VLOOKUP($A47,Lehrerliste!$E:$M,3,FALSE),""),"")</f>
        <v>Praxis Hauswirtschaft</v>
      </c>
      <c r="F47" s="268" t="str">
        <f>IF(AND(LEN($A47)&gt;1,ISNUMBER($B47)),IF(ISTEXT(VLOOKUP($A47,Lehrerliste!$E:$M,4,FALSE)),VLOOKUP($A47,Lehrerliste!$E:$M,4,FALSE),""),"")</f>
        <v/>
      </c>
      <c r="G47" s="268" t="str">
        <f>IF(AND(LEN($A47)&gt;1,ISNUMBER($B47)),IF(ISTEXT(VLOOKUP($A47,Lehrerliste!$E:$M,5,FALSE)),VLOOKUP($A47,Lehrerliste!$E:$M,5,FALSE),""),"")</f>
        <v/>
      </c>
      <c r="H47" s="268" t="str">
        <f>IF(AND(LEN($A47)&gt;1,ISNUMBER($B47)),IF(ISTEXT(VLOOKUP($A47,Lehrerliste!$E:$M,6,FALSE)),VLOOKUP($A47,Lehrerliste!$E:$M,6,FALSE),""),"")</f>
        <v/>
      </c>
      <c r="I47" s="269">
        <f>AnzStrRng(LehStd_in_Kla!F:F,$M47)</f>
        <v>0</v>
      </c>
      <c r="J47" s="269">
        <f>VLOOKUP($M47,AnzKlassenPivot!A:B,2,FALSE)</f>
        <v>6</v>
      </c>
      <c r="K47" s="282">
        <f t="shared" si="3"/>
        <v>2</v>
      </c>
      <c r="L47" s="282">
        <f t="shared" si="4"/>
        <v>3</v>
      </c>
      <c r="M47" s="270" t="s">
        <v>748</v>
      </c>
      <c r="N47" s="267"/>
      <c r="O47" s="267"/>
      <c r="P47" s="267">
        <v>16</v>
      </c>
      <c r="Q47" s="267"/>
      <c r="R47" s="267">
        <v>10</v>
      </c>
      <c r="S47" s="267"/>
      <c r="T47" s="267"/>
      <c r="U47" s="267"/>
      <c r="V47" s="271"/>
      <c r="W47" s="267">
        <v>26</v>
      </c>
      <c r="X47" s="267">
        <f>VLOOKUP($M47,AnzBigÄPivot!$A:$C,2,FALSE)</f>
        <v>3</v>
      </c>
      <c r="Y47" s="267">
        <f>VLOOKUP($M47,AnzBigÄPivot!$A:$C,3,FALSE)</f>
        <v>0</v>
      </c>
      <c r="Z47" s="267"/>
      <c r="AA47" s="267" t="str">
        <f>LookupFirstRow(BerKUK!$B$2:'BerKUK'!$J$21, $A47)</f>
        <v/>
      </c>
      <c r="AB47" s="672"/>
      <c r="AC47" s="273">
        <f>SUMIF(GesamtSuS!$G$1:$G$1259,'KuK_Abt_+-'!$A47,GesamtSuS!P:P)</f>
        <v>0</v>
      </c>
      <c r="AD47" s="273">
        <f>SUMIF(GesamtSuS!$G$1:$G$1259,'KuK_Abt_+-'!$A47,GesamtSuS!Q:Q)</f>
        <v>0</v>
      </c>
      <c r="AE47" s="273">
        <f>SUMIF(GesamtSuS!$G$1:$G$1259,'KuK_Abt_+-'!$A47,GesamtSuS!R:R)</f>
        <v>0</v>
      </c>
      <c r="AF47" s="273">
        <f>SUMIF(GesamtSuS!$G$1:$G$1259,'KuK_Abt_+-'!$A47,GesamtSuS!S:S)</f>
        <v>0</v>
      </c>
      <c r="AG47" s="273">
        <f>SUMIF(GesamtSuS!$G$1:$G$1259,'KuK_Abt_+-'!$A47,GesamtSuS!T:T)</f>
        <v>0</v>
      </c>
      <c r="AH47" s="672"/>
      <c r="AI47" s="266">
        <f>VLOOKUP($A47,UNTIS.Wertrechnung!$A$3:$L$142,4,FALSE)/39.6</f>
        <v>30.1010101010101</v>
      </c>
      <c r="AJ47" s="274">
        <f t="shared" si="2"/>
        <v>4.1010101010101003</v>
      </c>
    </row>
    <row r="48" spans="1:36">
      <c r="A48" s="275" t="str">
        <f>IF(ISTEXT(VLOOKUP($M48,Lehrerliste!E:F,1,)),$M48,"")</f>
        <v>HEL</v>
      </c>
      <c r="B48" s="274">
        <f>IF(AND(LEN($A48)&gt;1,LEN($A48)&lt;8),VLOOKUP($M48,Lehrerliste!$E:$M,9,FALSE),"")</f>
        <v>21.5</v>
      </c>
      <c r="C48" s="274">
        <f t="shared" si="5"/>
        <v>-3.5</v>
      </c>
      <c r="D48" s="276">
        <f t="shared" si="6"/>
        <v>18</v>
      </c>
      <c r="E48" s="277" t="str">
        <f>IF(AND(LEN($A48)&gt;1,ISNUMBER($B48)),IF(ISTEXT(VLOOKUP($A48,Lehrerliste!$E:$M,3,FALSE)),VLOOKUP($A48,Lehrerliste!$E:$M,3,FALSE),""),"")</f>
        <v>Deutsch</v>
      </c>
      <c r="F48" s="277" t="str">
        <f>IF(AND(LEN($A48)&gt;1,ISNUMBER($B48)),IF(ISTEXT(VLOOKUP($A48,Lehrerliste!$E:$M,4,FALSE)),VLOOKUP($A48,Lehrerliste!$E:$M,4,FALSE),""),"")</f>
        <v>Pädagogik</v>
      </c>
      <c r="G48" s="277" t="str">
        <f>IF(AND(LEN($A48)&gt;1,ISNUMBER($B48)),IF(ISTEXT(VLOOKUP($A48,Lehrerliste!$E:$M,5,FALSE)),VLOOKUP($A48,Lehrerliste!$E:$M,5,FALSE),""),"")</f>
        <v/>
      </c>
      <c r="H48" s="277" t="str">
        <f>IF(AND(LEN($A48)&gt;1,ISNUMBER($B48)),IF(ISTEXT(VLOOKUP($A48,Lehrerliste!$E:$M,6,FALSE)),VLOOKUP($A48,Lehrerliste!$E:$M,6,FALSE),""),"")</f>
        <v/>
      </c>
      <c r="I48" s="278">
        <f>AnzStrRng(LehStd_in_Kla!F:F,$M48)</f>
        <v>0</v>
      </c>
      <c r="J48" s="278">
        <f>VLOOKUP($M48,AnzKlassenPivot!A:B,2,FALSE)</f>
        <v>9</v>
      </c>
      <c r="K48" s="279">
        <f t="shared" si="3"/>
        <v>2</v>
      </c>
      <c r="L48" s="279">
        <f t="shared" si="4"/>
        <v>2</v>
      </c>
      <c r="M48" s="280" t="s">
        <v>142</v>
      </c>
      <c r="N48" s="276"/>
      <c r="O48" s="276"/>
      <c r="P48" s="276">
        <v>10</v>
      </c>
      <c r="Q48" s="276"/>
      <c r="R48" s="276"/>
      <c r="S48" s="276"/>
      <c r="T48" s="276"/>
      <c r="U48" s="276"/>
      <c r="V48" s="281">
        <v>8</v>
      </c>
      <c r="W48" s="267">
        <v>18</v>
      </c>
      <c r="X48" s="267">
        <f>VLOOKUP($M48,AnzBigÄPivot!$A:$C,2,FALSE)</f>
        <v>2</v>
      </c>
      <c r="Y48" s="267">
        <f>VLOOKUP($M48,AnzBigÄPivot!$A:$C,3,FALSE)</f>
        <v>0</v>
      </c>
      <c r="Z48" s="267"/>
      <c r="AA48" s="267" t="str">
        <f>LookupFirstRow(BerKUK!$B$2:'BerKUK'!$J$21, $A48)</f>
        <v>GIL</v>
      </c>
      <c r="AB48" s="672"/>
      <c r="AC48" s="273">
        <f>SUMIF(GesamtSuS!$G$1:$G$1259,'KuK_Abt_+-'!$A48,GesamtSuS!P:P)</f>
        <v>0</v>
      </c>
      <c r="AD48" s="273">
        <f>SUMIF(GesamtSuS!$G$1:$G$1259,'KuK_Abt_+-'!$A48,GesamtSuS!Q:Q)</f>
        <v>0</v>
      </c>
      <c r="AE48" s="273">
        <f>SUMIF(GesamtSuS!$G$1:$G$1259,'KuK_Abt_+-'!$A48,GesamtSuS!R:R)</f>
        <v>0</v>
      </c>
      <c r="AF48" s="273">
        <f>SUMIF(GesamtSuS!$G$1:$G$1259,'KuK_Abt_+-'!$A48,GesamtSuS!S:S)</f>
        <v>0</v>
      </c>
      <c r="AG48" s="273">
        <f>SUMIF(GesamtSuS!$G$1:$G$1259,'KuK_Abt_+-'!$A48,GesamtSuS!T:T)</f>
        <v>0</v>
      </c>
      <c r="AH48" s="672"/>
      <c r="AI48" s="266">
        <f>VLOOKUP($A48,UNTIS.Wertrechnung!$A$3:$L$142,4,FALSE)/39.6</f>
        <v>21.919191919191917</v>
      </c>
      <c r="AJ48" s="274">
        <f t="shared" si="2"/>
        <v>3.9191919191919169</v>
      </c>
    </row>
    <row r="49" spans="1:36">
      <c r="A49" s="265" t="str">
        <f>IF(ISTEXT(VLOOKUP($M49,Lehrerliste!E:F,1,)),$M49,"")</f>
        <v>HER</v>
      </c>
      <c r="B49" s="266">
        <f>IF(AND(LEN($A49)&gt;1,LEN($A49)&lt;8),VLOOKUP($M49,Lehrerliste!$E:$M,9,FALSE),"")</f>
        <v>25.5</v>
      </c>
      <c r="C49" s="266">
        <f t="shared" si="5"/>
        <v>-3.5</v>
      </c>
      <c r="D49" s="267">
        <f t="shared" si="6"/>
        <v>22</v>
      </c>
      <c r="E49" s="268" t="str">
        <f>IF(AND(LEN($A49)&gt;1,ISNUMBER($B49)),IF(ISTEXT(VLOOKUP($A49,Lehrerliste!$E:$M,3,FALSE)),VLOOKUP($A49,Lehrerliste!$E:$M,3,FALSE),""),"")</f>
        <v>Wirtschaftswissenschaften</v>
      </c>
      <c r="F49" s="268" t="str">
        <f>IF(AND(LEN($A49)&gt;1,ISNUMBER($B49)),IF(ISTEXT(VLOOKUP($A49,Lehrerliste!$E:$M,4,FALSE)),VLOOKUP($A49,Lehrerliste!$E:$M,4,FALSE),""),"")</f>
        <v>Absatz/Marketing</v>
      </c>
      <c r="G49" s="268" t="str">
        <f>IF(AND(LEN($A49)&gt;1,ISNUMBER($B49)),IF(ISTEXT(VLOOKUP($A49,Lehrerliste!$E:$M,5,FALSE)),VLOOKUP($A49,Lehrerliste!$E:$M,5,FALSE),""),"")</f>
        <v/>
      </c>
      <c r="H49" s="268" t="str">
        <f>IF(AND(LEN($A49)&gt;1,ISNUMBER($B49)),IF(ISTEXT(VLOOKUP($A49,Lehrerliste!$E:$M,6,FALSE)),VLOOKUP($A49,Lehrerliste!$E:$M,6,FALSE),""),"")</f>
        <v/>
      </c>
      <c r="I49" s="269">
        <f>AnzStrRng(LehStd_in_Kla!F:F,$M49)</f>
        <v>0</v>
      </c>
      <c r="J49" s="269">
        <f>VLOOKUP($M49,AnzKlassenPivot!A:B,2,FALSE)</f>
        <v>8</v>
      </c>
      <c r="K49" s="282">
        <f t="shared" si="3"/>
        <v>2</v>
      </c>
      <c r="L49" s="282">
        <f t="shared" si="4"/>
        <v>2</v>
      </c>
      <c r="M49" s="270" t="s">
        <v>29</v>
      </c>
      <c r="N49" s="267">
        <v>8</v>
      </c>
      <c r="O49" s="267"/>
      <c r="P49" s="267">
        <v>14</v>
      </c>
      <c r="Q49" s="267"/>
      <c r="R49" s="267"/>
      <c r="S49" s="267"/>
      <c r="T49" s="267"/>
      <c r="U49" s="267"/>
      <c r="V49" s="271"/>
      <c r="W49" s="267">
        <v>22</v>
      </c>
      <c r="X49" s="267">
        <f>VLOOKUP($M49,AnzBigÄPivot!$A:$C,2,FALSE)</f>
        <v>2</v>
      </c>
      <c r="Y49" s="267">
        <f>VLOOKUP($M49,AnzBigÄPivot!$A:$C,3,FALSE)</f>
        <v>0</v>
      </c>
      <c r="Z49" s="267"/>
      <c r="AA49" s="267" t="str">
        <f>LookupFirstRow(BerKUK!$B$2:'BerKUK'!$J$21, $A49)</f>
        <v>BUE</v>
      </c>
      <c r="AB49" s="672"/>
      <c r="AC49" s="273">
        <f>SUMIF(GesamtSuS!$G$1:$G$1259,'KuK_Abt_+-'!$A49,GesamtSuS!P:P)</f>
        <v>0</v>
      </c>
      <c r="AD49" s="273">
        <f>SUMIF(GesamtSuS!$G$1:$G$1259,'KuK_Abt_+-'!$A49,GesamtSuS!Q:Q)</f>
        <v>0</v>
      </c>
      <c r="AE49" s="273">
        <f>SUMIF(GesamtSuS!$G$1:$G$1259,'KuK_Abt_+-'!$A49,GesamtSuS!R:R)</f>
        <v>0</v>
      </c>
      <c r="AF49" s="273">
        <f>SUMIF(GesamtSuS!$G$1:$G$1259,'KuK_Abt_+-'!$A49,GesamtSuS!S:S)</f>
        <v>0</v>
      </c>
      <c r="AG49" s="273">
        <f>SUMIF(GesamtSuS!$G$1:$G$1259,'KuK_Abt_+-'!$A49,GesamtSuS!T:T)</f>
        <v>0</v>
      </c>
      <c r="AH49" s="672"/>
      <c r="AI49" s="266">
        <f>VLOOKUP($A49,UNTIS.Wertrechnung!$A$3:$L$142,4,FALSE)/39.6</f>
        <v>1.8181818181818181</v>
      </c>
      <c r="AJ49" s="274">
        <f t="shared" si="2"/>
        <v>-20.181818181818183</v>
      </c>
    </row>
    <row r="50" spans="1:36">
      <c r="A50" s="275" t="str">
        <f>IF(ISTEXT(VLOOKUP($M50,Lehrerliste!E:F,1,)),$M50,"")</f>
        <v>HGN</v>
      </c>
      <c r="B50" s="274">
        <f>IF(AND(LEN($A50)&gt;1,LEN($A50)&lt;8),VLOOKUP($M50,Lehrerliste!$E:$M,9,FALSE),"")</f>
        <v>28</v>
      </c>
      <c r="C50" s="274">
        <f t="shared" si="5"/>
        <v>-2</v>
      </c>
      <c r="D50" s="276">
        <f t="shared" si="6"/>
        <v>26</v>
      </c>
      <c r="E50" s="277" t="str">
        <f>IF(AND(LEN($A50)&gt;1,ISNUMBER($B50)),IF(ISTEXT(VLOOKUP($A50,Lehrerliste!$E:$M,3,FALSE)),VLOOKUP($A50,Lehrerliste!$E:$M,3,FALSE),""),"")</f>
        <v>Praxis Metalltechnik</v>
      </c>
      <c r="F50" s="277" t="str">
        <f>IF(AND(LEN($A50)&gt;1,ISNUMBER($B50)),IF(ISTEXT(VLOOKUP($A50,Lehrerliste!$E:$M,4,FALSE)),VLOOKUP($A50,Lehrerliste!$E:$M,4,FALSE),""),"")</f>
        <v/>
      </c>
      <c r="G50" s="277" t="str">
        <f>IF(AND(LEN($A50)&gt;1,ISNUMBER($B50)),IF(ISTEXT(VLOOKUP($A50,Lehrerliste!$E:$M,5,FALSE)),VLOOKUP($A50,Lehrerliste!$E:$M,5,FALSE),""),"")</f>
        <v/>
      </c>
      <c r="H50" s="277" t="str">
        <f>IF(AND(LEN($A50)&gt;1,ISNUMBER($B50)),IF(ISTEXT(VLOOKUP($A50,Lehrerliste!$E:$M,6,FALSE)),VLOOKUP($A50,Lehrerliste!$E:$M,6,FALSE),""),"")</f>
        <v/>
      </c>
      <c r="I50" s="278">
        <f>AnzStrRng(LehStd_in_Kla!F:F,$M50)</f>
        <v>0</v>
      </c>
      <c r="J50" s="278">
        <f>VLOOKUP($M50,AnzKlassenPivot!A:B,2,FALSE)</f>
        <v>5</v>
      </c>
      <c r="K50" s="279">
        <f t="shared" si="3"/>
        <v>3</v>
      </c>
      <c r="L50" s="279">
        <f t="shared" si="4"/>
        <v>3</v>
      </c>
      <c r="M50" s="280" t="s">
        <v>1431</v>
      </c>
      <c r="N50" s="276"/>
      <c r="O50" s="276">
        <v>22</v>
      </c>
      <c r="P50" s="276"/>
      <c r="Q50" s="276"/>
      <c r="R50" s="276">
        <v>2</v>
      </c>
      <c r="S50" s="276"/>
      <c r="T50" s="276"/>
      <c r="U50" s="276">
        <v>2</v>
      </c>
      <c r="V50" s="281"/>
      <c r="W50" s="267">
        <v>26</v>
      </c>
      <c r="X50" s="267">
        <f>VLOOKUP($M50,AnzBigÄPivot!$A:$C,2,FALSE)</f>
        <v>3</v>
      </c>
      <c r="Y50" s="267">
        <f>VLOOKUP($M50,AnzBigÄPivot!$A:$C,3,FALSE)</f>
        <v>0</v>
      </c>
      <c r="Z50" s="267"/>
      <c r="AA50" s="267" t="str">
        <f>LookupFirstRow(BerKUK!$B$2:'BerKUK'!$J$21, $A50)</f>
        <v>DGR</v>
      </c>
      <c r="AB50" s="672"/>
      <c r="AC50" s="273">
        <f>SUMIF(GesamtSuS!$G$1:$G$1259,'KuK_Abt_+-'!$A50,GesamtSuS!P:P)</f>
        <v>0</v>
      </c>
      <c r="AD50" s="273">
        <f>SUMIF(GesamtSuS!$G$1:$G$1259,'KuK_Abt_+-'!$A50,GesamtSuS!Q:Q)</f>
        <v>0</v>
      </c>
      <c r="AE50" s="273">
        <f>SUMIF(GesamtSuS!$G$1:$G$1259,'KuK_Abt_+-'!$A50,GesamtSuS!R:R)</f>
        <v>0</v>
      </c>
      <c r="AF50" s="273">
        <f>SUMIF(GesamtSuS!$G$1:$G$1259,'KuK_Abt_+-'!$A50,GesamtSuS!S:S)</f>
        <v>0</v>
      </c>
      <c r="AG50" s="273">
        <f>SUMIF(GesamtSuS!$G$1:$G$1259,'KuK_Abt_+-'!$A50,GesamtSuS!T:T)</f>
        <v>0</v>
      </c>
      <c r="AH50" s="672"/>
      <c r="AI50" s="266" t="e">
        <f>VLOOKUP($A50,UNTIS.Wertrechnung!$A$3:$L$142,4,FALSE)/39.6</f>
        <v>#N/A</v>
      </c>
      <c r="AJ50" s="274" t="e">
        <f t="shared" si="2"/>
        <v>#N/A</v>
      </c>
    </row>
    <row r="51" spans="1:36">
      <c r="A51" s="265" t="str">
        <f>IF(ISTEXT(VLOOKUP($M51,Lehrerliste!E:F,1,)),$M51,"")</f>
        <v>HNN</v>
      </c>
      <c r="B51" s="266">
        <f>IF(AND(LEN($A51)&gt;1,LEN($A51)&lt;8),VLOOKUP($M51,Lehrerliste!$E:$M,9,FALSE),"")</f>
        <v>24.5</v>
      </c>
      <c r="C51" s="266">
        <f t="shared" si="5"/>
        <v>0.5</v>
      </c>
      <c r="D51" s="267">
        <f t="shared" si="6"/>
        <v>25</v>
      </c>
      <c r="E51" s="268" t="str">
        <f>IF(AND(LEN($A51)&gt;1,ISNUMBER($B51)),IF(ISTEXT(VLOOKUP($A51,Lehrerliste!$E:$M,3,FALSE)),VLOOKUP($A51,Lehrerliste!$E:$M,3,FALSE),""),"")</f>
        <v>Sozialpädagogik</v>
      </c>
      <c r="F51" s="268" t="str">
        <f>IF(AND(LEN($A51)&gt;1,ISNUMBER($B51)),IF(ISTEXT(VLOOKUP($A51,Lehrerliste!$E:$M,4,FALSE)),VLOOKUP($A51,Lehrerliste!$E:$M,4,FALSE),""),"")</f>
        <v xml:space="preserve">Sonderpädagogik </v>
      </c>
      <c r="G51" s="268" t="str">
        <f>IF(AND(LEN($A51)&gt;1,ISNUMBER($B51)),IF(ISTEXT(VLOOKUP($A51,Lehrerliste!$E:$M,5,FALSE)),VLOOKUP($A51,Lehrerliste!$E:$M,5,FALSE),""),"")</f>
        <v/>
      </c>
      <c r="H51" s="268" t="str">
        <f>IF(AND(LEN($A51)&gt;1,ISNUMBER($B51)),IF(ISTEXT(VLOOKUP($A51,Lehrerliste!$E:$M,6,FALSE)),VLOOKUP($A51,Lehrerliste!$E:$M,6,FALSE),""),"")</f>
        <v/>
      </c>
      <c r="I51" s="269">
        <f>AnzStrRng(LehStd_in_Kla!F:F,$M51)</f>
        <v>2</v>
      </c>
      <c r="J51" s="269">
        <f>VLOOKUP($M51,AnzKlassenPivot!A:B,2,FALSE)</f>
        <v>7</v>
      </c>
      <c r="K51" s="282">
        <f t="shared" si="3"/>
        <v>3</v>
      </c>
      <c r="L51" s="282">
        <f t="shared" si="4"/>
        <v>5</v>
      </c>
      <c r="M51" s="270" t="s">
        <v>1273</v>
      </c>
      <c r="N51" s="267"/>
      <c r="O51" s="267">
        <v>5</v>
      </c>
      <c r="P51" s="267"/>
      <c r="Q51" s="267"/>
      <c r="R51" s="267">
        <v>9</v>
      </c>
      <c r="S51" s="267"/>
      <c r="T51" s="267">
        <v>11</v>
      </c>
      <c r="U51" s="267"/>
      <c r="V51" s="271"/>
      <c r="W51" s="267">
        <v>25</v>
      </c>
      <c r="X51" s="267">
        <f>VLOOKUP($M51,AnzBigÄPivot!$A:$C,2,FALSE)</f>
        <v>5</v>
      </c>
      <c r="Y51" s="267">
        <f>VLOOKUP($M51,AnzBigÄPivot!$A:$C,3,FALSE)</f>
        <v>0</v>
      </c>
      <c r="Z51" s="267"/>
      <c r="AA51" s="267" t="str">
        <f>LookupFirstRow(BerKUK!$B$2:'BerKUK'!$J$21, $A51)</f>
        <v>KOH</v>
      </c>
      <c r="AB51" s="672"/>
      <c r="AC51" s="273">
        <f>SUMIF(GesamtSuS!$G$1:$G$1259,'KuK_Abt_+-'!$A51,GesamtSuS!P:P)</f>
        <v>0</v>
      </c>
      <c r="AD51" s="273">
        <f>SUMIF(GesamtSuS!$G$1:$G$1259,'KuK_Abt_+-'!$A51,GesamtSuS!Q:Q)</f>
        <v>0</v>
      </c>
      <c r="AE51" s="273">
        <f>SUMIF(GesamtSuS!$G$1:$G$1259,'KuK_Abt_+-'!$A51,GesamtSuS!R:R)</f>
        <v>0</v>
      </c>
      <c r="AF51" s="273">
        <f>SUMIF(GesamtSuS!$G$1:$G$1259,'KuK_Abt_+-'!$A51,GesamtSuS!S:S)</f>
        <v>0</v>
      </c>
      <c r="AG51" s="273">
        <f>SUMIF(GesamtSuS!$G$1:$G$1259,'KuK_Abt_+-'!$A51,GesamtSuS!T:T)</f>
        <v>0</v>
      </c>
      <c r="AH51" s="672"/>
      <c r="AI51" s="266">
        <f>VLOOKUP($A51,UNTIS.Wertrechnung!$A$3:$L$142,4,FALSE)/39.6</f>
        <v>0</v>
      </c>
      <c r="AJ51" s="274">
        <f t="shared" si="2"/>
        <v>-25</v>
      </c>
    </row>
    <row r="52" spans="1:36">
      <c r="A52" s="275" t="str">
        <f>IF(ISTEXT(VLOOKUP($M52,Lehrerliste!E:F,1,)),$M52,"")</f>
        <v>HOF</v>
      </c>
      <c r="B52" s="274">
        <f>IF(AND(LEN($A52)&gt;1,LEN($A52)&lt;8),VLOOKUP($M52,Lehrerliste!$E:$M,9,FALSE),"")</f>
        <v>24.5</v>
      </c>
      <c r="C52" s="274">
        <f t="shared" si="5"/>
        <v>-0.5</v>
      </c>
      <c r="D52" s="276">
        <f t="shared" si="6"/>
        <v>24</v>
      </c>
      <c r="E52" s="277" t="str">
        <f>IF(AND(LEN($A52)&gt;1,ISNUMBER($B52)),IF(ISTEXT(VLOOKUP($A52,Lehrerliste!$E:$M,3,FALSE)),VLOOKUP($A52,Lehrerliste!$E:$M,3,FALSE),""),"")</f>
        <v>Bautechnik</v>
      </c>
      <c r="F52" s="277" t="str">
        <f>IF(AND(LEN($A52)&gt;1,ISNUMBER($B52)),IF(ISTEXT(VLOOKUP($A52,Lehrerliste!$E:$M,4,FALSE)),VLOOKUP($A52,Lehrerliste!$E:$M,4,FALSE),""),"")</f>
        <v>Politik</v>
      </c>
      <c r="G52" s="277" t="str">
        <f>IF(AND(LEN($A52)&gt;1,ISNUMBER($B52)),IF(ISTEXT(VLOOKUP($A52,Lehrerliste!$E:$M,5,FALSE)),VLOOKUP($A52,Lehrerliste!$E:$M,5,FALSE),""),"")</f>
        <v/>
      </c>
      <c r="H52" s="277" t="str">
        <f>IF(AND(LEN($A52)&gt;1,ISNUMBER($B52)),IF(ISTEXT(VLOOKUP($A52,Lehrerliste!$E:$M,6,FALSE)),VLOOKUP($A52,Lehrerliste!$E:$M,6,FALSE),""),"")</f>
        <v/>
      </c>
      <c r="I52" s="278">
        <f>AnzStrRng(LehStd_in_Kla!F:F,$M52)</f>
        <v>1</v>
      </c>
      <c r="J52" s="278">
        <f>VLOOKUP($M52,AnzKlassenPivot!A:B,2,FALSE)</f>
        <v>7</v>
      </c>
      <c r="K52" s="279">
        <f t="shared" si="3"/>
        <v>2</v>
      </c>
      <c r="L52" s="279">
        <f t="shared" si="4"/>
        <v>3</v>
      </c>
      <c r="M52" s="280" t="s">
        <v>278</v>
      </c>
      <c r="N52" s="276">
        <v>6</v>
      </c>
      <c r="O52" s="276"/>
      <c r="P52" s="276"/>
      <c r="Q52" s="276"/>
      <c r="R52" s="276"/>
      <c r="S52" s="276">
        <v>18</v>
      </c>
      <c r="T52" s="276"/>
      <c r="U52" s="276"/>
      <c r="V52" s="281"/>
      <c r="W52" s="267">
        <v>24</v>
      </c>
      <c r="X52" s="267">
        <f>VLOOKUP($M52,AnzBigÄPivot!$A:$C,2,FALSE)</f>
        <v>3</v>
      </c>
      <c r="Y52" s="267">
        <f>VLOOKUP($M52,AnzBigÄPivot!$A:$C,3,FALSE)</f>
        <v>0</v>
      </c>
      <c r="Z52" s="267"/>
      <c r="AA52" s="267" t="str">
        <f>LookupFirstRow(BerKUK!$B$2:'BerKUK'!$J$21, $A52)</f>
        <v>KRS</v>
      </c>
      <c r="AB52" s="672"/>
      <c r="AC52" s="273">
        <f>SUMIF(GesamtSuS!$G$1:$G$1259,'KuK_Abt_+-'!$A52,GesamtSuS!P:P)</f>
        <v>0</v>
      </c>
      <c r="AD52" s="273">
        <f>SUMIF(GesamtSuS!$G$1:$G$1259,'KuK_Abt_+-'!$A52,GesamtSuS!Q:Q)</f>
        <v>0</v>
      </c>
      <c r="AE52" s="273">
        <f>SUMIF(GesamtSuS!$G$1:$G$1259,'KuK_Abt_+-'!$A52,GesamtSuS!R:R)</f>
        <v>0</v>
      </c>
      <c r="AF52" s="273">
        <f>SUMIF(GesamtSuS!$G$1:$G$1259,'KuK_Abt_+-'!$A52,GesamtSuS!S:S)</f>
        <v>0</v>
      </c>
      <c r="AG52" s="273">
        <f>SUMIF(GesamtSuS!$G$1:$G$1259,'KuK_Abt_+-'!$A52,GesamtSuS!T:T)</f>
        <v>0</v>
      </c>
      <c r="AH52" s="672"/>
      <c r="AI52" s="266">
        <f>VLOOKUP($A52,UNTIS.Wertrechnung!$A$3:$L$142,4,FALSE)/39.6</f>
        <v>23.939393939393938</v>
      </c>
      <c r="AJ52" s="274">
        <f t="shared" si="2"/>
        <v>-6.0606060606062329E-2</v>
      </c>
    </row>
    <row r="53" spans="1:36">
      <c r="A53" s="265" t="str">
        <f>IF(ISTEXT(VLOOKUP($M53,Lehrerliste!E:F,1,)),$M53,"")</f>
        <v>HOR</v>
      </c>
      <c r="B53" s="266">
        <f>IF(AND(LEN($A53)&gt;1,LEN($A53)&lt;8),VLOOKUP($M53,Lehrerliste!$E:$M,9,FALSE),"")</f>
        <v>25.5</v>
      </c>
      <c r="C53" s="266">
        <f t="shared" si="5"/>
        <v>1.5</v>
      </c>
      <c r="D53" s="267">
        <f t="shared" si="6"/>
        <v>27</v>
      </c>
      <c r="E53" s="268" t="str">
        <f>IF(AND(LEN($A53)&gt;1,ISNUMBER($B53)),IF(ISTEXT(VLOOKUP($A53,Lehrerliste!$E:$M,3,FALSE)),VLOOKUP($A53,Lehrerliste!$E:$M,3,FALSE),""),"")</f>
        <v>Englisch</v>
      </c>
      <c r="F53" s="268" t="str">
        <f>IF(AND(LEN($A53)&gt;1,ISNUMBER($B53)),IF(ISTEXT(VLOOKUP($A53,Lehrerliste!$E:$M,4,FALSE)),VLOOKUP($A53,Lehrerliste!$E:$M,4,FALSE),""),"")</f>
        <v>Deutsch</v>
      </c>
      <c r="G53" s="268" t="str">
        <f>IF(AND(LEN($A53)&gt;1,ISNUMBER($B53)),IF(ISTEXT(VLOOKUP($A53,Lehrerliste!$E:$M,5,FALSE)),VLOOKUP($A53,Lehrerliste!$E:$M,5,FALSE),""),"")</f>
        <v/>
      </c>
      <c r="H53" s="268" t="str">
        <f>IF(AND(LEN($A53)&gt;1,ISNUMBER($B53)),IF(ISTEXT(VLOOKUP($A53,Lehrerliste!$E:$M,6,FALSE)),VLOOKUP($A53,Lehrerliste!$E:$M,6,FALSE),""),"")</f>
        <v/>
      </c>
      <c r="I53" s="269">
        <f>AnzStrRng(LehStd_in_Kla!F:F,$M53)</f>
        <v>0</v>
      </c>
      <c r="J53" s="269">
        <f>VLOOKUP($M53,AnzKlassenPivot!A:B,2,FALSE)</f>
        <v>12</v>
      </c>
      <c r="K53" s="282">
        <f t="shared" si="3"/>
        <v>4</v>
      </c>
      <c r="L53" s="282">
        <f t="shared" si="4"/>
        <v>5</v>
      </c>
      <c r="M53" s="270" t="s">
        <v>1623</v>
      </c>
      <c r="N53" s="267">
        <v>9</v>
      </c>
      <c r="O53" s="267">
        <v>7</v>
      </c>
      <c r="P53" s="267"/>
      <c r="Q53" s="267"/>
      <c r="R53" s="267"/>
      <c r="S53" s="267">
        <v>4</v>
      </c>
      <c r="T53" s="267"/>
      <c r="U53" s="267"/>
      <c r="V53" s="271">
        <v>7</v>
      </c>
      <c r="W53" s="267">
        <v>27</v>
      </c>
      <c r="X53" s="267">
        <f>VLOOKUP($M53,AnzBigÄPivot!$A:$C,2,FALSE)</f>
        <v>5</v>
      </c>
      <c r="Y53" s="267">
        <f>VLOOKUP($M53,AnzBigÄPivot!$A:$C,3,FALSE)</f>
        <v>0</v>
      </c>
      <c r="Z53" s="267"/>
      <c r="AA53" s="267" t="str">
        <f>LookupFirstRow(BerKUK!$B$2:'BerKUK'!$J$21, $A53)</f>
        <v>BUE</v>
      </c>
      <c r="AB53" s="672"/>
      <c r="AC53" s="273">
        <f>SUMIF(GesamtSuS!$G$1:$G$1259,'KuK_Abt_+-'!$A53,GesamtSuS!P:P)</f>
        <v>0</v>
      </c>
      <c r="AD53" s="273">
        <f>SUMIF(GesamtSuS!$G$1:$G$1259,'KuK_Abt_+-'!$A53,GesamtSuS!Q:Q)</f>
        <v>0</v>
      </c>
      <c r="AE53" s="273">
        <f>SUMIF(GesamtSuS!$G$1:$G$1259,'KuK_Abt_+-'!$A53,GesamtSuS!R:R)</f>
        <v>0</v>
      </c>
      <c r="AF53" s="273">
        <f>SUMIF(GesamtSuS!$G$1:$G$1259,'KuK_Abt_+-'!$A53,GesamtSuS!S:S)</f>
        <v>0</v>
      </c>
      <c r="AG53" s="273">
        <f>SUMIF(GesamtSuS!$G$1:$G$1259,'KuK_Abt_+-'!$A53,GesamtSuS!T:T)</f>
        <v>0</v>
      </c>
      <c r="AH53" s="672"/>
      <c r="AI53" s="266" t="e">
        <f>VLOOKUP($A53,UNTIS.Wertrechnung!$A$3:$L$142,4,FALSE)/39.6</f>
        <v>#N/A</v>
      </c>
      <c r="AJ53" s="274" t="e">
        <f t="shared" si="2"/>
        <v>#N/A</v>
      </c>
    </row>
    <row r="54" spans="1:36">
      <c r="A54" s="275" t="str">
        <f>IF(ISTEXT(VLOOKUP($M54,Lehrerliste!E:F,1,)),$M54,"")</f>
        <v>HST</v>
      </c>
      <c r="B54" s="274">
        <f>IF(AND(LEN($A54)&gt;1,LEN($A54)&lt;8),VLOOKUP($M54,Lehrerliste!$E:$M,9,FALSE),"")</f>
        <v>20</v>
      </c>
      <c r="C54" s="274">
        <f t="shared" si="5"/>
        <v>0</v>
      </c>
      <c r="D54" s="276">
        <f t="shared" si="6"/>
        <v>20</v>
      </c>
      <c r="E54" s="277" t="str">
        <f>IF(AND(LEN($A54)&gt;1,ISNUMBER($B54)),IF(ISTEXT(VLOOKUP($A54,Lehrerliste!$E:$M,3,FALSE)),VLOOKUP($A54,Lehrerliste!$E:$M,3,FALSE),""),"")</f>
        <v>Musik</v>
      </c>
      <c r="F54" s="277" t="str">
        <f>IF(AND(LEN($A54)&gt;1,ISNUMBER($B54)),IF(ISTEXT(VLOOKUP($A54,Lehrerliste!$E:$M,4,FALSE)),VLOOKUP($A54,Lehrerliste!$E:$M,4,FALSE),""),"")</f>
        <v/>
      </c>
      <c r="G54" s="277" t="str">
        <f>IF(AND(LEN($A54)&gt;1,ISNUMBER($B54)),IF(ISTEXT(VLOOKUP($A54,Lehrerliste!$E:$M,5,FALSE)),VLOOKUP($A54,Lehrerliste!$E:$M,5,FALSE),""),"")</f>
        <v/>
      </c>
      <c r="H54" s="277" t="str">
        <f>IF(AND(LEN($A54)&gt;1,ISNUMBER($B54)),IF(ISTEXT(VLOOKUP($A54,Lehrerliste!$E:$M,6,FALSE)),VLOOKUP($A54,Lehrerliste!$E:$M,6,FALSE),""),"")</f>
        <v/>
      </c>
      <c r="I54" s="278">
        <f>AnzStrRng(LehStd_in_Kla!F:F,$M54)</f>
        <v>1</v>
      </c>
      <c r="J54" s="278">
        <f>VLOOKUP($M54,AnzKlassenPivot!A:B,2,FALSE)</f>
        <v>9</v>
      </c>
      <c r="K54" s="279">
        <f t="shared" si="3"/>
        <v>3</v>
      </c>
      <c r="L54" s="279">
        <f t="shared" si="4"/>
        <v>3</v>
      </c>
      <c r="M54" s="280" t="s">
        <v>1166</v>
      </c>
      <c r="N54" s="276"/>
      <c r="O54" s="276"/>
      <c r="P54" s="276">
        <v>16</v>
      </c>
      <c r="Q54" s="276"/>
      <c r="R54" s="276"/>
      <c r="S54" s="276"/>
      <c r="T54" s="276">
        <v>2</v>
      </c>
      <c r="U54" s="276"/>
      <c r="V54" s="281">
        <v>2</v>
      </c>
      <c r="W54" s="267">
        <v>20</v>
      </c>
      <c r="X54" s="267">
        <f>VLOOKUP($M54,AnzBigÄPivot!$A:$C,2,FALSE)</f>
        <v>3</v>
      </c>
      <c r="Y54" s="267">
        <f>VLOOKUP($M54,AnzBigÄPivot!$A:$C,3,FALSE)</f>
        <v>0</v>
      </c>
      <c r="Z54" s="267"/>
      <c r="AA54" s="267" t="str">
        <f>LookupFirstRow(BerKUK!$B$2:'BerKUK'!$J$21, $A54)</f>
        <v>GIL</v>
      </c>
      <c r="AB54" s="672"/>
      <c r="AC54" s="273">
        <f>SUMIF(GesamtSuS!$G$1:$G$1259,'KuK_Abt_+-'!$A54,GesamtSuS!P:P)</f>
        <v>0</v>
      </c>
      <c r="AD54" s="273">
        <f>SUMIF(GesamtSuS!$G$1:$G$1259,'KuK_Abt_+-'!$A54,GesamtSuS!Q:Q)</f>
        <v>0</v>
      </c>
      <c r="AE54" s="273">
        <f>SUMIF(GesamtSuS!$G$1:$G$1259,'KuK_Abt_+-'!$A54,GesamtSuS!R:R)</f>
        <v>0</v>
      </c>
      <c r="AF54" s="273">
        <f>SUMIF(GesamtSuS!$G$1:$G$1259,'KuK_Abt_+-'!$A54,GesamtSuS!S:S)</f>
        <v>0</v>
      </c>
      <c r="AG54" s="273">
        <f>SUMIF(GesamtSuS!$G$1:$G$1259,'KuK_Abt_+-'!$A54,GesamtSuS!T:T)</f>
        <v>0</v>
      </c>
      <c r="AH54" s="672"/>
      <c r="AI54" s="266">
        <f>VLOOKUP($A54,UNTIS.Wertrechnung!$A$3:$L$142,4,FALSE)/39.6</f>
        <v>16.060606060606059</v>
      </c>
      <c r="AJ54" s="274">
        <f t="shared" si="2"/>
        <v>-3.9393939393939412</v>
      </c>
    </row>
    <row r="55" spans="1:36">
      <c r="A55" s="265" t="str">
        <f>IF(ISTEXT(VLOOKUP($M55,Lehrerliste!E:F,1,)),$M55,"")</f>
        <v>HUK</v>
      </c>
      <c r="B55" s="266">
        <f>IF(AND(LEN($A55)&gt;1,LEN($A55)&lt;8),VLOOKUP($M55,Lehrerliste!$E:$M,9,FALSE),"")</f>
        <v>23</v>
      </c>
      <c r="C55" s="266">
        <f t="shared" si="5"/>
        <v>0.33333333333333215</v>
      </c>
      <c r="D55" s="267">
        <f t="shared" si="6"/>
        <v>23.333333333333332</v>
      </c>
      <c r="E55" s="268" t="str">
        <f>IF(AND(LEN($A55)&gt;1,ISNUMBER($B55)),IF(ISTEXT(VLOOKUP($A55,Lehrerliste!$E:$M,3,FALSE)),VLOOKUP($A55,Lehrerliste!$E:$M,3,FALSE),""),"")</f>
        <v>Bautechnik</v>
      </c>
      <c r="F55" s="268" t="str">
        <f>IF(AND(LEN($A55)&gt;1,ISNUMBER($B55)),IF(ISTEXT(VLOOKUP($A55,Lehrerliste!$E:$M,4,FALSE)),VLOOKUP($A55,Lehrerliste!$E:$M,4,FALSE),""),"")</f>
        <v>Holztechnik</v>
      </c>
      <c r="G55" s="268" t="str">
        <f>IF(AND(LEN($A55)&gt;1,ISNUMBER($B55)),IF(ISTEXT(VLOOKUP($A55,Lehrerliste!$E:$M,5,FALSE)),VLOOKUP($A55,Lehrerliste!$E:$M,5,FALSE),""),"")</f>
        <v/>
      </c>
      <c r="H55" s="268" t="str">
        <f>IF(AND(LEN($A55)&gt;1,ISNUMBER($B55)),IF(ISTEXT(VLOOKUP($A55,Lehrerliste!$E:$M,6,FALSE)),VLOOKUP($A55,Lehrerliste!$E:$M,6,FALSE),""),"")</f>
        <v/>
      </c>
      <c r="I55" s="269">
        <f>AnzStrRng(LehStd_in_Kla!F:F,$M55)</f>
        <v>3</v>
      </c>
      <c r="J55" s="269">
        <f>VLOOKUP($M55,AnzKlassenPivot!A:B,2,FALSE)</f>
        <v>8</v>
      </c>
      <c r="K55" s="282">
        <f t="shared" si="3"/>
        <v>2</v>
      </c>
      <c r="L55" s="282">
        <f t="shared" si="4"/>
        <v>3</v>
      </c>
      <c r="M55" s="270" t="s">
        <v>61</v>
      </c>
      <c r="N55" s="267"/>
      <c r="O55" s="267">
        <v>12</v>
      </c>
      <c r="P55" s="267"/>
      <c r="Q55" s="267"/>
      <c r="R55" s="267"/>
      <c r="S55" s="267">
        <v>11.333333333333332</v>
      </c>
      <c r="T55" s="267"/>
      <c r="U55" s="267"/>
      <c r="V55" s="271"/>
      <c r="W55" s="267">
        <v>23.333333333333332</v>
      </c>
      <c r="X55" s="267">
        <f>VLOOKUP($M55,AnzBigÄPivot!$A:$C,2,FALSE)</f>
        <v>3</v>
      </c>
      <c r="Y55" s="267">
        <f>VLOOKUP($M55,AnzBigÄPivot!$A:$C,3,FALSE)</f>
        <v>0</v>
      </c>
      <c r="Z55" s="267"/>
      <c r="AA55" s="267" t="str">
        <f>LookupFirstRow(BerKUK!$B$2:'BerKUK'!$J$21, $A55)</f>
        <v>DGR</v>
      </c>
      <c r="AB55" s="672"/>
      <c r="AC55" s="273">
        <f>SUMIF(GesamtSuS!$G$1:$G$1259,'KuK_Abt_+-'!$A55,GesamtSuS!P:P)</f>
        <v>0</v>
      </c>
      <c r="AD55" s="273">
        <f>SUMIF(GesamtSuS!$G$1:$G$1259,'KuK_Abt_+-'!$A55,GesamtSuS!Q:Q)</f>
        <v>0</v>
      </c>
      <c r="AE55" s="273">
        <f>SUMIF(GesamtSuS!$G$1:$G$1259,'KuK_Abt_+-'!$A55,GesamtSuS!R:R)</f>
        <v>0</v>
      </c>
      <c r="AF55" s="273">
        <f>SUMIF(GesamtSuS!$G$1:$G$1259,'KuK_Abt_+-'!$A55,GesamtSuS!S:S)</f>
        <v>0</v>
      </c>
      <c r="AG55" s="273">
        <f>SUMIF(GesamtSuS!$G$1:$G$1259,'KuK_Abt_+-'!$A55,GesamtSuS!T:T)</f>
        <v>0</v>
      </c>
      <c r="AH55" s="672"/>
      <c r="AI55" s="266">
        <f>VLOOKUP($A55,UNTIS.Wertrechnung!$A$3:$L$142,4,FALSE)/39.6</f>
        <v>23.611111111111111</v>
      </c>
      <c r="AJ55" s="274">
        <f t="shared" si="2"/>
        <v>0.27777777777777857</v>
      </c>
    </row>
    <row r="56" spans="1:36">
      <c r="A56" s="275" t="str">
        <f>IF(ISTEXT(VLOOKUP($M56,Lehrerliste!E:F,1,)),$M56,"")</f>
        <v>JAC</v>
      </c>
      <c r="B56" s="274">
        <f>IF(AND(LEN($A56)&gt;1,LEN($A56)&lt;8),VLOOKUP($M56,Lehrerliste!$E:$M,9,FALSE),"")</f>
        <v>25.5</v>
      </c>
      <c r="C56" s="274">
        <f t="shared" si="5"/>
        <v>0.5</v>
      </c>
      <c r="D56" s="276">
        <f t="shared" si="6"/>
        <v>26</v>
      </c>
      <c r="E56" s="277" t="str">
        <f>IF(AND(LEN($A56)&gt;1,ISNUMBER($B56)),IF(ISTEXT(VLOOKUP($A56,Lehrerliste!$E:$M,3,FALSE)),VLOOKUP($A56,Lehrerliste!$E:$M,3,FALSE),""),"")</f>
        <v>Erziehungswissenschaften</v>
      </c>
      <c r="F56" s="277" t="str">
        <f>IF(AND(LEN($A56)&gt;1,ISNUMBER($B56)),IF(ISTEXT(VLOOKUP($A56,Lehrerliste!$E:$M,4,FALSE)),VLOOKUP($A56,Lehrerliste!$E:$M,4,FALSE),""),"")</f>
        <v>Englisch</v>
      </c>
      <c r="G56" s="277" t="str">
        <f>IF(AND(LEN($A56)&gt;1,ISNUMBER($B56)),IF(ISTEXT(VLOOKUP($A56,Lehrerliste!$E:$M,5,FALSE)),VLOOKUP($A56,Lehrerliste!$E:$M,5,FALSE),""),"")</f>
        <v/>
      </c>
      <c r="H56" s="277" t="str">
        <f>IF(AND(LEN($A56)&gt;1,ISNUMBER($B56)),IF(ISTEXT(VLOOKUP($A56,Lehrerliste!$E:$M,6,FALSE)),VLOOKUP($A56,Lehrerliste!$E:$M,6,FALSE),""),"")</f>
        <v/>
      </c>
      <c r="I56" s="278">
        <f>AnzStrRng(LehStd_in_Kla!F:F,$M56)</f>
        <v>2</v>
      </c>
      <c r="J56" s="278">
        <f>VLOOKUP($M56,AnzKlassenPivot!A:B,2,FALSE)</f>
        <v>5</v>
      </c>
      <c r="K56" s="279">
        <f t="shared" si="3"/>
        <v>1</v>
      </c>
      <c r="L56" s="279">
        <f t="shared" si="4"/>
        <v>4</v>
      </c>
      <c r="M56" s="280" t="s">
        <v>136</v>
      </c>
      <c r="N56" s="276"/>
      <c r="O56" s="276"/>
      <c r="P56" s="276"/>
      <c r="Q56" s="276"/>
      <c r="R56" s="276"/>
      <c r="S56" s="276"/>
      <c r="T56" s="276"/>
      <c r="U56" s="276"/>
      <c r="V56" s="281">
        <v>26</v>
      </c>
      <c r="W56" s="267">
        <v>26</v>
      </c>
      <c r="X56" s="267">
        <f>VLOOKUP($M56,AnzBigÄPivot!$A:$C,2,FALSE)</f>
        <v>4</v>
      </c>
      <c r="Y56" s="267">
        <f>VLOOKUP($M56,AnzBigÄPivot!$A:$C,3,FALSE)</f>
        <v>0</v>
      </c>
      <c r="Z56" s="267"/>
      <c r="AA56" s="267" t="str">
        <f>LookupFirstRow(BerKUK!$B$2:'BerKUK'!$J$21, $A56)</f>
        <v>SCR</v>
      </c>
      <c r="AB56" s="672"/>
      <c r="AC56" s="273">
        <f>SUMIF(GesamtSuS!$G$1:$G$1259,'KuK_Abt_+-'!$A56,GesamtSuS!P:P)</f>
        <v>0</v>
      </c>
      <c r="AD56" s="273">
        <f>SUMIF(GesamtSuS!$G$1:$G$1259,'KuK_Abt_+-'!$A56,GesamtSuS!Q:Q)</f>
        <v>0</v>
      </c>
      <c r="AE56" s="273">
        <f>SUMIF(GesamtSuS!$G$1:$G$1259,'KuK_Abt_+-'!$A56,GesamtSuS!R:R)</f>
        <v>0</v>
      </c>
      <c r="AF56" s="273">
        <f>SUMIF(GesamtSuS!$G$1:$G$1259,'KuK_Abt_+-'!$A56,GesamtSuS!S:S)</f>
        <v>0</v>
      </c>
      <c r="AG56" s="273">
        <f>SUMIF(GesamtSuS!$G$1:$G$1259,'KuK_Abt_+-'!$A56,GesamtSuS!T:T)</f>
        <v>0</v>
      </c>
      <c r="AH56" s="672"/>
      <c r="AI56" s="266">
        <f>VLOOKUP($A56,UNTIS.Wertrechnung!$A$3:$L$142,4,FALSE)/39.6</f>
        <v>23.914141414141412</v>
      </c>
      <c r="AJ56" s="274">
        <f t="shared" si="2"/>
        <v>-2.0858585858585883</v>
      </c>
    </row>
    <row r="57" spans="1:36">
      <c r="A57" s="265" t="str">
        <f>IF(ISTEXT(VLOOKUP($M57,Lehrerliste!E:F,1,)),$M57,"")</f>
        <v>JAG</v>
      </c>
      <c r="B57" s="266">
        <f>IF(AND(LEN($A57)&gt;1,LEN($A57)&lt;8),VLOOKUP($M57,Lehrerliste!$E:$M,9,FALSE),"")</f>
        <v>9</v>
      </c>
      <c r="C57" s="266">
        <f t="shared" si="5"/>
        <v>1</v>
      </c>
      <c r="D57" s="267">
        <f t="shared" si="6"/>
        <v>10</v>
      </c>
      <c r="E57" s="268" t="str">
        <f>IF(AND(LEN($A57)&gt;1,ISNUMBER($B57)),IF(ISTEXT(VLOOKUP($A57,Lehrerliste!$E:$M,3,FALSE)),VLOOKUP($A57,Lehrerliste!$E:$M,3,FALSE),""),"")</f>
        <v>Metalltechnik</v>
      </c>
      <c r="F57" s="268" t="str">
        <f>IF(AND(LEN($A57)&gt;1,ISNUMBER($B57)),IF(ISTEXT(VLOOKUP($A57,Lehrerliste!$E:$M,4,FALSE)),VLOOKUP($A57,Lehrerliste!$E:$M,4,FALSE),""),"")</f>
        <v>Mathematik</v>
      </c>
      <c r="G57" s="268" t="str">
        <f>IF(AND(LEN($A57)&gt;1,ISNUMBER($B57)),IF(ISTEXT(VLOOKUP($A57,Lehrerliste!$E:$M,5,FALSE)),VLOOKUP($A57,Lehrerliste!$E:$M,5,FALSE),""),"")</f>
        <v>Sport</v>
      </c>
      <c r="H57" s="268" t="str">
        <f>IF(AND(LEN($A57)&gt;1,ISNUMBER($B57)),IF(ISTEXT(VLOOKUP($A57,Lehrerliste!$E:$M,6,FALSE)),VLOOKUP($A57,Lehrerliste!$E:$M,6,FALSE),""),"")</f>
        <v/>
      </c>
      <c r="I57" s="269">
        <f>AnzStrRng(LehStd_in_Kla!F:F,$M57)</f>
        <v>0</v>
      </c>
      <c r="J57" s="269">
        <f>VLOOKUP($M57,AnzKlassenPivot!A:B,2,FALSE)</f>
        <v>10</v>
      </c>
      <c r="K57" s="282">
        <f t="shared" si="3"/>
        <v>2</v>
      </c>
      <c r="L57" s="282">
        <f t="shared" si="4"/>
        <v>3</v>
      </c>
      <c r="M57" s="270" t="s">
        <v>44</v>
      </c>
      <c r="N57" s="267">
        <v>4</v>
      </c>
      <c r="O57" s="267"/>
      <c r="P57" s="267"/>
      <c r="Q57" s="267">
        <v>6</v>
      </c>
      <c r="R57" s="267"/>
      <c r="S57" s="267"/>
      <c r="T57" s="267"/>
      <c r="U57" s="267"/>
      <c r="V57" s="271"/>
      <c r="W57" s="267">
        <v>10</v>
      </c>
      <c r="X57" s="267">
        <f>VLOOKUP($M57,AnzBigÄPivot!$A:$C,2,FALSE)</f>
        <v>3</v>
      </c>
      <c r="Y57" s="267">
        <f>VLOOKUP($M57,AnzBigÄPivot!$A:$C,3,FALSE)</f>
        <v>0</v>
      </c>
      <c r="Z57" s="267"/>
      <c r="AA57" s="267" t="str">
        <f>LookupFirstRow(BerKUK!$B$2:'BerKUK'!$J$21, $A57)</f>
        <v>DGR</v>
      </c>
      <c r="AB57" s="672"/>
      <c r="AC57" s="273">
        <f>SUMIF(GesamtSuS!$G$1:$G$1259,'KuK_Abt_+-'!$A57,GesamtSuS!P:P)</f>
        <v>0</v>
      </c>
      <c r="AD57" s="273">
        <f>SUMIF(GesamtSuS!$G$1:$G$1259,'KuK_Abt_+-'!$A57,GesamtSuS!Q:Q)</f>
        <v>0</v>
      </c>
      <c r="AE57" s="273">
        <f>SUMIF(GesamtSuS!$G$1:$G$1259,'KuK_Abt_+-'!$A57,GesamtSuS!R:R)</f>
        <v>0</v>
      </c>
      <c r="AF57" s="273">
        <f>SUMIF(GesamtSuS!$G$1:$G$1259,'KuK_Abt_+-'!$A57,GesamtSuS!S:S)</f>
        <v>0</v>
      </c>
      <c r="AG57" s="273">
        <f>SUMIF(GesamtSuS!$G$1:$G$1259,'KuK_Abt_+-'!$A57,GesamtSuS!T:T)</f>
        <v>0</v>
      </c>
      <c r="AH57" s="672"/>
      <c r="AI57" s="266">
        <f>VLOOKUP($A57,UNTIS.Wertrechnung!$A$3:$L$142,4,FALSE)/39.6</f>
        <v>8.9646464646464636</v>
      </c>
      <c r="AJ57" s="274">
        <f t="shared" si="2"/>
        <v>-1.0353535353535364</v>
      </c>
    </row>
    <row r="58" spans="1:36">
      <c r="A58" s="275" t="str">
        <f>IF(ISTEXT(VLOOKUP($M58,Lehrerliste!E:F,1,)),$M58,"")</f>
        <v>JAN</v>
      </c>
      <c r="B58" s="274">
        <f>IF(AND(LEN($A58)&gt;1,LEN($A58)&lt;8),VLOOKUP($M58,Lehrerliste!$E:$M,9,FALSE),"")</f>
        <v>29.5</v>
      </c>
      <c r="C58" s="274">
        <f t="shared" si="5"/>
        <v>0.5</v>
      </c>
      <c r="D58" s="276">
        <f t="shared" si="6"/>
        <v>30</v>
      </c>
      <c r="E58" s="277" t="str">
        <f>IF(AND(LEN($A58)&gt;1,ISNUMBER($B58)),IF(ISTEXT(VLOOKUP($A58,Lehrerliste!$E:$M,3,FALSE)),VLOOKUP($A58,Lehrerliste!$E:$M,3,FALSE),""),"")</f>
        <v>Praxis Elektrotechnik</v>
      </c>
      <c r="F58" s="277" t="str">
        <f>IF(AND(LEN($A58)&gt;1,ISNUMBER($B58)),IF(ISTEXT(VLOOKUP($A58,Lehrerliste!$E:$M,4,FALSE)),VLOOKUP($A58,Lehrerliste!$E:$M,4,FALSE),""),"")</f>
        <v/>
      </c>
      <c r="G58" s="277" t="str">
        <f>IF(AND(LEN($A58)&gt;1,ISNUMBER($B58)),IF(ISTEXT(VLOOKUP($A58,Lehrerliste!$E:$M,5,FALSE)),VLOOKUP($A58,Lehrerliste!$E:$M,5,FALSE),""),"")</f>
        <v/>
      </c>
      <c r="H58" s="277" t="str">
        <f>IF(AND(LEN($A58)&gt;1,ISNUMBER($B58)),IF(ISTEXT(VLOOKUP($A58,Lehrerliste!$E:$M,6,FALSE)),VLOOKUP($A58,Lehrerliste!$E:$M,6,FALSE),""),"")</f>
        <v/>
      </c>
      <c r="I58" s="278">
        <f>AnzStrRng(LehStd_in_Kla!F:F,$M58)</f>
        <v>0</v>
      </c>
      <c r="J58" s="278">
        <f>VLOOKUP($M58,AnzKlassenPivot!A:B,2,FALSE)</f>
        <v>11</v>
      </c>
      <c r="K58" s="279">
        <f t="shared" si="3"/>
        <v>3</v>
      </c>
      <c r="L58" s="279">
        <f t="shared" si="4"/>
        <v>5</v>
      </c>
      <c r="M58" s="280" t="s">
        <v>355</v>
      </c>
      <c r="N58" s="276">
        <v>4</v>
      </c>
      <c r="O58" s="276"/>
      <c r="P58" s="276"/>
      <c r="Q58" s="276"/>
      <c r="R58" s="276">
        <v>8</v>
      </c>
      <c r="S58" s="276"/>
      <c r="T58" s="276"/>
      <c r="U58" s="276">
        <v>18</v>
      </c>
      <c r="V58" s="281"/>
      <c r="W58" s="267">
        <v>30</v>
      </c>
      <c r="X58" s="267">
        <f>VLOOKUP($M58,AnzBigÄPivot!$A:$C,2,FALSE)</f>
        <v>5</v>
      </c>
      <c r="Y58" s="267">
        <f>VLOOKUP($M58,AnzBigÄPivot!$A:$C,3,FALSE)</f>
        <v>0</v>
      </c>
      <c r="Z58" s="267"/>
      <c r="AA58" s="267" t="str">
        <f>LookupFirstRow(BerKUK!$B$2:'BerKUK'!$J$21, $A58)</f>
        <v>SCN</v>
      </c>
      <c r="AB58" s="672"/>
      <c r="AC58" s="273">
        <f>SUMIF(GesamtSuS!$G$1:$G$1259,'KuK_Abt_+-'!$A58,GesamtSuS!P:P)</f>
        <v>0</v>
      </c>
      <c r="AD58" s="273">
        <f>SUMIF(GesamtSuS!$G$1:$G$1259,'KuK_Abt_+-'!$A58,GesamtSuS!Q:Q)</f>
        <v>0</v>
      </c>
      <c r="AE58" s="273">
        <f>SUMIF(GesamtSuS!$G$1:$G$1259,'KuK_Abt_+-'!$A58,GesamtSuS!R:R)</f>
        <v>0</v>
      </c>
      <c r="AF58" s="273">
        <f>SUMIF(GesamtSuS!$G$1:$G$1259,'KuK_Abt_+-'!$A58,GesamtSuS!S:S)</f>
        <v>0</v>
      </c>
      <c r="AG58" s="273">
        <f>SUMIF(GesamtSuS!$G$1:$G$1259,'KuK_Abt_+-'!$A58,GesamtSuS!T:T)</f>
        <v>0</v>
      </c>
      <c r="AH58" s="672"/>
      <c r="AI58" s="266">
        <f>VLOOKUP($A58,UNTIS.Wertrechnung!$A$3:$L$142,4,FALSE)/39.6</f>
        <v>22.121212121212121</v>
      </c>
      <c r="AJ58" s="274">
        <f t="shared" si="2"/>
        <v>-7.8787878787878789</v>
      </c>
    </row>
    <row r="59" spans="1:36">
      <c r="A59" s="265" t="str">
        <f>IF(ISTEXT(VLOOKUP($M59,Lehrerliste!E:F,1,)),$M59,"")</f>
        <v>JOE</v>
      </c>
      <c r="B59" s="266">
        <f>IF(AND(LEN($A59)&gt;1,LEN($A59)&lt;8),VLOOKUP($M59,Lehrerliste!$E:$M,9,FALSE),"")</f>
        <v>23</v>
      </c>
      <c r="C59" s="266">
        <f t="shared" si="5"/>
        <v>-3</v>
      </c>
      <c r="D59" s="267">
        <f t="shared" si="6"/>
        <v>20</v>
      </c>
      <c r="E59" s="268" t="str">
        <f>IF(AND(LEN($A59)&gt;1,ISNUMBER($B59)),IF(ISTEXT(VLOOKUP($A59,Lehrerliste!$E:$M,3,FALSE)),VLOOKUP($A59,Lehrerliste!$E:$M,3,FALSE),""),"")</f>
        <v>Metalltechnik</v>
      </c>
      <c r="F59" s="268" t="str">
        <f>IF(AND(LEN($A59)&gt;1,ISNUMBER($B59)),IF(ISTEXT(VLOOKUP($A59,Lehrerliste!$E:$M,4,FALSE)),VLOOKUP($A59,Lehrerliste!$E:$M,4,FALSE),""),"")</f>
        <v>Verfahrenstechnik</v>
      </c>
      <c r="G59" s="268" t="str">
        <f>IF(AND(LEN($A59)&gt;1,ISNUMBER($B59)),IF(ISTEXT(VLOOKUP($A59,Lehrerliste!$E:$M,5,FALSE)),VLOOKUP($A59,Lehrerliste!$E:$M,5,FALSE),""),"")</f>
        <v/>
      </c>
      <c r="H59" s="268" t="str">
        <f>IF(AND(LEN($A59)&gt;1,ISNUMBER($B59)),IF(ISTEXT(VLOOKUP($A59,Lehrerliste!$E:$M,6,FALSE)),VLOOKUP($A59,Lehrerliste!$E:$M,6,FALSE),""),"")</f>
        <v/>
      </c>
      <c r="I59" s="269">
        <f>AnzStrRng(LehStd_in_Kla!F:F,$M59)</f>
        <v>2</v>
      </c>
      <c r="J59" s="269">
        <f>VLOOKUP($M59,AnzKlassenPivot!A:B,2,FALSE)</f>
        <v>7</v>
      </c>
      <c r="K59" s="282">
        <f t="shared" si="3"/>
        <v>2</v>
      </c>
      <c r="L59" s="282">
        <f t="shared" si="4"/>
        <v>2</v>
      </c>
      <c r="M59" s="270" t="s">
        <v>93</v>
      </c>
      <c r="N59" s="267"/>
      <c r="O59" s="267">
        <v>10</v>
      </c>
      <c r="P59" s="267"/>
      <c r="Q59" s="267"/>
      <c r="R59" s="267"/>
      <c r="S59" s="267">
        <v>10</v>
      </c>
      <c r="T59" s="267"/>
      <c r="U59" s="267"/>
      <c r="V59" s="271"/>
      <c r="W59" s="267">
        <v>20</v>
      </c>
      <c r="X59" s="267">
        <f>VLOOKUP($M59,AnzBigÄPivot!$A:$C,2,FALSE)</f>
        <v>2</v>
      </c>
      <c r="Y59" s="267">
        <f>VLOOKUP($M59,AnzBigÄPivot!$A:$C,3,FALSE)</f>
        <v>0</v>
      </c>
      <c r="Z59" s="267"/>
      <c r="AA59" s="267" t="str">
        <f>LookupFirstRow(BerKUK!$B$2:'BerKUK'!$J$21, $A59)</f>
        <v>KRS</v>
      </c>
      <c r="AB59" s="672"/>
      <c r="AC59" s="273">
        <f>SUMIF(GesamtSuS!$G$1:$G$1259,'KuK_Abt_+-'!$A59,GesamtSuS!P:P)</f>
        <v>0</v>
      </c>
      <c r="AD59" s="273">
        <f>SUMIF(GesamtSuS!$G$1:$G$1259,'KuK_Abt_+-'!$A59,GesamtSuS!Q:Q)</f>
        <v>0</v>
      </c>
      <c r="AE59" s="273">
        <f>SUMIF(GesamtSuS!$G$1:$G$1259,'KuK_Abt_+-'!$A59,GesamtSuS!R:R)</f>
        <v>0</v>
      </c>
      <c r="AF59" s="273">
        <f>SUMIF(GesamtSuS!$G$1:$G$1259,'KuK_Abt_+-'!$A59,GesamtSuS!S:S)</f>
        <v>0</v>
      </c>
      <c r="AG59" s="273">
        <f>SUMIF(GesamtSuS!$G$1:$G$1259,'KuK_Abt_+-'!$A59,GesamtSuS!T:T)</f>
        <v>0</v>
      </c>
      <c r="AH59" s="672"/>
      <c r="AI59" s="266">
        <f>VLOOKUP($A59,UNTIS.Wertrechnung!$A$3:$L$142,4,FALSE)/39.6</f>
        <v>22.045454545454543</v>
      </c>
      <c r="AJ59" s="274">
        <f t="shared" si="2"/>
        <v>2.0454545454545432</v>
      </c>
    </row>
    <row r="60" spans="1:36">
      <c r="A60" s="275" t="str">
        <f>IF(ISTEXT(VLOOKUP($M60,Lehrerliste!E:F,1,)),$M60,"")</f>
        <v>JOK</v>
      </c>
      <c r="B60" s="274">
        <f>IF(AND(LEN($A60)&gt;1,LEN($A60)&lt;8),VLOOKUP($M60,Lehrerliste!$E:$M,9,FALSE),"")</f>
        <v>30</v>
      </c>
      <c r="C60" s="274">
        <f t="shared" si="5"/>
        <v>6</v>
      </c>
      <c r="D60" s="276">
        <f t="shared" si="6"/>
        <v>36</v>
      </c>
      <c r="E60" s="277" t="str">
        <f>IF(AND(LEN($A60)&gt;1,ISNUMBER($B60)),IF(ISTEXT(VLOOKUP($A60,Lehrerliste!$E:$M,3,FALSE)),VLOOKUP($A60,Lehrerliste!$E:$M,3,FALSE),""),"")</f>
        <v>Praxis Hauswirtschaft</v>
      </c>
      <c r="F60" s="277" t="str">
        <f>IF(AND(LEN($A60)&gt;1,ISNUMBER($B60)),IF(ISTEXT(VLOOKUP($A60,Lehrerliste!$E:$M,4,FALSE)),VLOOKUP($A60,Lehrerliste!$E:$M,4,FALSE),""),"")</f>
        <v/>
      </c>
      <c r="G60" s="277" t="str">
        <f>IF(AND(LEN($A60)&gt;1,ISNUMBER($B60)),IF(ISTEXT(VLOOKUP($A60,Lehrerliste!$E:$M,5,FALSE)),VLOOKUP($A60,Lehrerliste!$E:$M,5,FALSE),""),"")</f>
        <v/>
      </c>
      <c r="H60" s="277" t="str">
        <f>IF(AND(LEN($A60)&gt;1,ISNUMBER($B60)),IF(ISTEXT(VLOOKUP($A60,Lehrerliste!$E:$M,6,FALSE)),VLOOKUP($A60,Lehrerliste!$E:$M,6,FALSE),""),"")</f>
        <v/>
      </c>
      <c r="I60" s="278">
        <f>AnzStrRng(LehStd_in_Kla!F:F,$M60)</f>
        <v>0</v>
      </c>
      <c r="J60" s="278">
        <f>VLOOKUP($M60,AnzKlassenPivot!A:B,2,FALSE)</f>
        <v>10</v>
      </c>
      <c r="K60" s="279">
        <f t="shared" si="3"/>
        <v>4</v>
      </c>
      <c r="L60" s="279">
        <f t="shared" si="4"/>
        <v>5</v>
      </c>
      <c r="M60" s="280" t="s">
        <v>1676</v>
      </c>
      <c r="N60" s="276"/>
      <c r="O60" s="276"/>
      <c r="P60" s="276">
        <v>12</v>
      </c>
      <c r="Q60" s="276">
        <v>0</v>
      </c>
      <c r="R60" s="276">
        <v>4</v>
      </c>
      <c r="S60" s="276"/>
      <c r="T60" s="276"/>
      <c r="U60" s="276">
        <v>20</v>
      </c>
      <c r="V60" s="281"/>
      <c r="W60" s="267">
        <v>36</v>
      </c>
      <c r="X60" s="267">
        <f>VLOOKUP($M60,AnzBigÄPivot!$A:$C,2,FALSE)</f>
        <v>5</v>
      </c>
      <c r="Y60" s="267">
        <f>VLOOKUP($M60,AnzBigÄPivot!$A:$C,3,FALSE)</f>
        <v>0</v>
      </c>
      <c r="Z60" s="267"/>
      <c r="AA60" s="267" t="str">
        <f>LookupFirstRow(BerKUK!$B$2:'BerKUK'!$J$21, $A60)</f>
        <v/>
      </c>
      <c r="AB60" s="672"/>
      <c r="AC60" s="273">
        <f>SUMIF(GesamtSuS!$G$1:$G$1259,'KuK_Abt_+-'!$A60,GesamtSuS!P:P)</f>
        <v>0</v>
      </c>
      <c r="AD60" s="273">
        <f>SUMIF(GesamtSuS!$G$1:$G$1259,'KuK_Abt_+-'!$A60,GesamtSuS!Q:Q)</f>
        <v>0</v>
      </c>
      <c r="AE60" s="273">
        <f>SUMIF(GesamtSuS!$G$1:$G$1259,'KuK_Abt_+-'!$A60,GesamtSuS!R:R)</f>
        <v>0</v>
      </c>
      <c r="AF60" s="273">
        <f>SUMIF(GesamtSuS!$G$1:$G$1259,'KuK_Abt_+-'!$A60,GesamtSuS!S:S)</f>
        <v>0</v>
      </c>
      <c r="AG60" s="273">
        <f>SUMIF(GesamtSuS!$G$1:$G$1259,'KuK_Abt_+-'!$A60,GesamtSuS!T:T)</f>
        <v>0</v>
      </c>
      <c r="AH60" s="672"/>
      <c r="AI60" s="266" t="e">
        <f>VLOOKUP($A60,UNTIS.Wertrechnung!$A$3:$L$142,4,FALSE)/39.6</f>
        <v>#N/A</v>
      </c>
      <c r="AJ60" s="274" t="e">
        <f t="shared" si="2"/>
        <v>#N/A</v>
      </c>
    </row>
    <row r="61" spans="1:36">
      <c r="A61" s="265" t="str">
        <f>IF(ISTEXT(VLOOKUP($M61,Lehrerliste!E:F,1,)),$M61,"")</f>
        <v>JUE</v>
      </c>
      <c r="B61" s="266">
        <f>IF(AND(LEN($A61)&gt;1,LEN($A61)&lt;8),VLOOKUP($M61,Lehrerliste!$E:$M,9,FALSE),"")</f>
        <v>8</v>
      </c>
      <c r="C61" s="266">
        <f t="shared" si="5"/>
        <v>0</v>
      </c>
      <c r="D61" s="267">
        <f t="shared" si="6"/>
        <v>8</v>
      </c>
      <c r="E61" s="268" t="str">
        <f>IF(AND(LEN($A61)&gt;1,ISNUMBER($B61)),IF(ISTEXT(VLOOKUP($A61,Lehrerliste!$E:$M,3,FALSE)),VLOOKUP($A61,Lehrerliste!$E:$M,3,FALSE),""),"")</f>
        <v>Ernährungswissenschaft</v>
      </c>
      <c r="F61" s="268" t="str">
        <f>IF(AND(LEN($A61)&gt;1,ISNUMBER($B61)),IF(ISTEXT(VLOOKUP($A61,Lehrerliste!$E:$M,4,FALSE)),VLOOKUP($A61,Lehrerliste!$E:$M,4,FALSE),""),"")</f>
        <v>Chemie</v>
      </c>
      <c r="G61" s="268" t="str">
        <f>IF(AND(LEN($A61)&gt;1,ISNUMBER($B61)),IF(ISTEXT(VLOOKUP($A61,Lehrerliste!$E:$M,5,FALSE)),VLOOKUP($A61,Lehrerliste!$E:$M,5,FALSE),""),"")</f>
        <v/>
      </c>
      <c r="H61" s="268" t="str">
        <f>IF(AND(LEN($A61)&gt;1,ISNUMBER($B61)),IF(ISTEXT(VLOOKUP($A61,Lehrerliste!$E:$M,6,FALSE)),VLOOKUP($A61,Lehrerliste!$E:$M,6,FALSE),""),"")</f>
        <v/>
      </c>
      <c r="I61" s="269">
        <f>AnzStrRng(LehStd_in_Kla!F:F,$M61)</f>
        <v>0</v>
      </c>
      <c r="J61" s="269">
        <f>VLOOKUP($M61,AnzKlassenPivot!A:B,2,FALSE)</f>
        <v>4</v>
      </c>
      <c r="K61" s="282">
        <f t="shared" si="3"/>
        <v>1</v>
      </c>
      <c r="L61" s="282">
        <f t="shared" si="4"/>
        <v>1</v>
      </c>
      <c r="M61" s="270" t="s">
        <v>42</v>
      </c>
      <c r="N61" s="267"/>
      <c r="O61" s="267"/>
      <c r="P61" s="267">
        <v>8</v>
      </c>
      <c r="Q61" s="267"/>
      <c r="R61" s="267"/>
      <c r="S61" s="267"/>
      <c r="T61" s="267"/>
      <c r="U61" s="267"/>
      <c r="V61" s="271"/>
      <c r="W61" s="267">
        <v>8</v>
      </c>
      <c r="X61" s="267">
        <f>VLOOKUP($M61,AnzBigÄPivot!$A:$C,2,FALSE)</f>
        <v>1</v>
      </c>
      <c r="Y61" s="267">
        <f>VLOOKUP($M61,AnzBigÄPivot!$A:$C,3,FALSE)</f>
        <v>0</v>
      </c>
      <c r="Z61" s="267"/>
      <c r="AA61" s="267" t="str">
        <f>LookupFirstRow(BerKUK!$B$2:'BerKUK'!$J$21, $A61)</f>
        <v>GIL</v>
      </c>
      <c r="AB61" s="672"/>
      <c r="AC61" s="273">
        <f>SUMIF(GesamtSuS!$G$1:$G$1259,'KuK_Abt_+-'!$A61,GesamtSuS!P:P)</f>
        <v>0</v>
      </c>
      <c r="AD61" s="273">
        <f>SUMIF(GesamtSuS!$G$1:$G$1259,'KuK_Abt_+-'!$A61,GesamtSuS!Q:Q)</f>
        <v>0</v>
      </c>
      <c r="AE61" s="273">
        <f>SUMIF(GesamtSuS!$G$1:$G$1259,'KuK_Abt_+-'!$A61,GesamtSuS!R:R)</f>
        <v>0</v>
      </c>
      <c r="AF61" s="273">
        <f>SUMIF(GesamtSuS!$G$1:$G$1259,'KuK_Abt_+-'!$A61,GesamtSuS!S:S)</f>
        <v>0</v>
      </c>
      <c r="AG61" s="273">
        <f>SUMIF(GesamtSuS!$G$1:$G$1259,'KuK_Abt_+-'!$A61,GesamtSuS!T:T)</f>
        <v>0</v>
      </c>
      <c r="AH61" s="672"/>
      <c r="AI61" s="266">
        <f>VLOOKUP($A61,UNTIS.Wertrechnung!$A$3:$L$142,4,FALSE)/39.6</f>
        <v>21.919191919191917</v>
      </c>
      <c r="AJ61" s="274">
        <f t="shared" si="2"/>
        <v>13.919191919191917</v>
      </c>
    </row>
    <row r="62" spans="1:36">
      <c r="A62" s="275" t="str">
        <f>IF(ISTEXT(VLOOKUP($M62,Lehrerliste!E:F,1,)),$M62,"")</f>
        <v>KAL</v>
      </c>
      <c r="B62" s="274">
        <f>IF(AND(LEN($A62)&gt;1,LEN($A62)&lt;8),VLOOKUP($M62,Lehrerliste!$E:$M,9,FALSE),"")</f>
        <v>27.5</v>
      </c>
      <c r="C62" s="274">
        <f t="shared" si="5"/>
        <v>-0.5</v>
      </c>
      <c r="D62" s="276">
        <f t="shared" si="6"/>
        <v>27</v>
      </c>
      <c r="E62" s="277" t="str">
        <f>IF(AND(LEN($A62)&gt;1,ISNUMBER($B62)),IF(ISTEXT(VLOOKUP($A62,Lehrerliste!$E:$M,3,FALSE)),VLOOKUP($A62,Lehrerliste!$E:$M,3,FALSE),""),"")</f>
        <v>Praxis Gestaltung</v>
      </c>
      <c r="F62" s="277" t="str">
        <f>IF(AND(LEN($A62)&gt;1,ISNUMBER($B62)),IF(ISTEXT(VLOOKUP($A62,Lehrerliste!$E:$M,4,FALSE)),VLOOKUP($A62,Lehrerliste!$E:$M,4,FALSE),""),"")</f>
        <v/>
      </c>
      <c r="G62" s="277" t="str">
        <f>IF(AND(LEN($A62)&gt;1,ISNUMBER($B62)),IF(ISTEXT(VLOOKUP($A62,Lehrerliste!$E:$M,5,FALSE)),VLOOKUP($A62,Lehrerliste!$E:$M,5,FALSE),""),"")</f>
        <v/>
      </c>
      <c r="H62" s="277" t="str">
        <f>IF(AND(LEN($A62)&gt;1,ISNUMBER($B62)),IF(ISTEXT(VLOOKUP($A62,Lehrerliste!$E:$M,6,FALSE)),VLOOKUP($A62,Lehrerliste!$E:$M,6,FALSE),""),"")</f>
        <v/>
      </c>
      <c r="I62" s="278">
        <f>AnzStrRng(LehStd_in_Kla!F:F,$M62)</f>
        <v>0</v>
      </c>
      <c r="J62" s="278">
        <f>VLOOKUP($M62,AnzKlassenPivot!A:B,2,FALSE)</f>
        <v>2</v>
      </c>
      <c r="K62" s="279">
        <f t="shared" si="3"/>
        <v>1</v>
      </c>
      <c r="L62" s="279">
        <f t="shared" si="4"/>
        <v>2</v>
      </c>
      <c r="M62" s="280" t="s">
        <v>87</v>
      </c>
      <c r="N62" s="276"/>
      <c r="O62" s="276">
        <v>27</v>
      </c>
      <c r="P62" s="276"/>
      <c r="Q62" s="276"/>
      <c r="R62" s="276"/>
      <c r="S62" s="276"/>
      <c r="T62" s="276"/>
      <c r="U62" s="276"/>
      <c r="V62" s="281"/>
      <c r="W62" s="267">
        <v>27</v>
      </c>
      <c r="X62" s="267">
        <f>VLOOKUP($M62,AnzBigÄPivot!$A:$C,2,FALSE)</f>
        <v>2</v>
      </c>
      <c r="Y62" s="267">
        <f>VLOOKUP($M62,AnzBigÄPivot!$A:$C,3,FALSE)</f>
        <v>0</v>
      </c>
      <c r="Z62" s="267"/>
      <c r="AA62" s="267" t="str">
        <f>LookupFirstRow(BerKUK!$B$2:'BerKUK'!$J$21, $A62)</f>
        <v>DGR</v>
      </c>
      <c r="AB62" s="672"/>
      <c r="AC62" s="273">
        <f>SUMIF(GesamtSuS!$G$1:$G$1259,'KuK_Abt_+-'!$A62,GesamtSuS!P:P)</f>
        <v>0</v>
      </c>
      <c r="AD62" s="273">
        <f>SUMIF(GesamtSuS!$G$1:$G$1259,'KuK_Abt_+-'!$A62,GesamtSuS!Q:Q)</f>
        <v>0</v>
      </c>
      <c r="AE62" s="273">
        <f>SUMIF(GesamtSuS!$G$1:$G$1259,'KuK_Abt_+-'!$A62,GesamtSuS!R:R)</f>
        <v>0</v>
      </c>
      <c r="AF62" s="273">
        <f>SUMIF(GesamtSuS!$G$1:$G$1259,'KuK_Abt_+-'!$A62,GesamtSuS!S:S)</f>
        <v>0</v>
      </c>
      <c r="AG62" s="273">
        <f>SUMIF(GesamtSuS!$G$1:$G$1259,'KuK_Abt_+-'!$A62,GesamtSuS!T:T)</f>
        <v>0</v>
      </c>
      <c r="AH62" s="672"/>
      <c r="AI62" s="266">
        <f>VLOOKUP($A62,UNTIS.Wertrechnung!$A$3:$L$142,4,FALSE)/39.6</f>
        <v>27.020202020202021</v>
      </c>
      <c r="AJ62" s="274">
        <f t="shared" si="2"/>
        <v>2.0202020202020776E-2</v>
      </c>
    </row>
    <row r="63" spans="1:36">
      <c r="A63" s="265" t="str">
        <f>IF(ISTEXT(VLOOKUP($M63,Lehrerliste!E:F,1,)),$M63,"")</f>
        <v>KLB</v>
      </c>
      <c r="B63" s="266">
        <f>IF(AND(LEN($A63)&gt;1,LEN($A63)&lt;8),VLOOKUP($M63,Lehrerliste!$E:$M,9,FALSE),"")</f>
        <v>20</v>
      </c>
      <c r="C63" s="266">
        <f t="shared" si="5"/>
        <v>2</v>
      </c>
      <c r="D63" s="267">
        <f t="shared" si="6"/>
        <v>22</v>
      </c>
      <c r="E63" s="268" t="str">
        <f>IF(AND(LEN($A63)&gt;1,ISNUMBER($B63)),IF(ISTEXT(VLOOKUP($A63,Lehrerliste!$E:$M,3,FALSE)),VLOOKUP($A63,Lehrerliste!$E:$M,3,FALSE),""),"")</f>
        <v>Kath. Religion</v>
      </c>
      <c r="F63" s="268" t="str">
        <f>IF(AND(LEN($A63)&gt;1,ISNUMBER($B63)),IF(ISTEXT(VLOOKUP($A63,Lehrerliste!$E:$M,4,FALSE)),VLOOKUP($A63,Lehrerliste!$E:$M,4,FALSE),""),"")</f>
        <v>Politik</v>
      </c>
      <c r="G63" s="268" t="str">
        <f>IF(AND(LEN($A63)&gt;1,ISNUMBER($B63)),IF(ISTEXT(VLOOKUP($A63,Lehrerliste!$E:$M,5,FALSE)),VLOOKUP($A63,Lehrerliste!$E:$M,5,FALSE),""),"")</f>
        <v>Mathematik</v>
      </c>
      <c r="H63" s="268" t="str">
        <f>IF(AND(LEN($A63)&gt;1,ISNUMBER($B63)),IF(ISTEXT(VLOOKUP($A63,Lehrerliste!$E:$M,6,FALSE)),VLOOKUP($A63,Lehrerliste!$E:$M,6,FALSE),""),"")</f>
        <v/>
      </c>
      <c r="I63" s="269">
        <f>AnzStrRng(LehStd_in_Kla!F:F,$M63)</f>
        <v>2</v>
      </c>
      <c r="J63" s="269">
        <f>VLOOKUP($M63,AnzKlassenPivot!A:B,2,FALSE)</f>
        <v>6</v>
      </c>
      <c r="K63" s="282">
        <f t="shared" si="3"/>
        <v>3</v>
      </c>
      <c r="L63" s="282">
        <f t="shared" si="4"/>
        <v>6</v>
      </c>
      <c r="M63" s="270" t="s">
        <v>1183</v>
      </c>
      <c r="N63" s="267">
        <v>7</v>
      </c>
      <c r="O63" s="267"/>
      <c r="P63" s="267"/>
      <c r="Q63" s="267"/>
      <c r="R63" s="267">
        <v>3</v>
      </c>
      <c r="S63" s="267"/>
      <c r="T63" s="267"/>
      <c r="U63" s="267">
        <v>12</v>
      </c>
      <c r="V63" s="271"/>
      <c r="W63" s="267">
        <v>22</v>
      </c>
      <c r="X63" s="267">
        <f>VLOOKUP($M63,AnzBigÄPivot!$A:$C,2,FALSE)</f>
        <v>6</v>
      </c>
      <c r="Y63" s="267">
        <f>VLOOKUP($M63,AnzBigÄPivot!$A:$C,3,FALSE)</f>
        <v>0</v>
      </c>
      <c r="Z63" s="267"/>
      <c r="AA63" s="267" t="str">
        <f>LookupFirstRow(BerKUK!$B$2:'BerKUK'!$J$21, $A63)</f>
        <v>SCN</v>
      </c>
      <c r="AB63" s="672"/>
      <c r="AC63" s="273">
        <f>SUMIF(GesamtSuS!$G$1:$G$1259,'KuK_Abt_+-'!$A63,GesamtSuS!P:P)</f>
        <v>0</v>
      </c>
      <c r="AD63" s="273">
        <f>SUMIF(GesamtSuS!$G$1:$G$1259,'KuK_Abt_+-'!$A63,GesamtSuS!Q:Q)</f>
        <v>0</v>
      </c>
      <c r="AE63" s="273">
        <f>SUMIF(GesamtSuS!$G$1:$G$1259,'KuK_Abt_+-'!$A63,GesamtSuS!R:R)</f>
        <v>0</v>
      </c>
      <c r="AF63" s="273">
        <f>SUMIF(GesamtSuS!$G$1:$G$1259,'KuK_Abt_+-'!$A63,GesamtSuS!S:S)</f>
        <v>0</v>
      </c>
      <c r="AG63" s="273">
        <f>SUMIF(GesamtSuS!$G$1:$G$1259,'KuK_Abt_+-'!$A63,GesamtSuS!T:T)</f>
        <v>0</v>
      </c>
      <c r="AH63" s="672"/>
      <c r="AI63" s="266">
        <f>VLOOKUP($A63,UNTIS.Wertrechnung!$A$3:$L$142,4,FALSE)/39.6</f>
        <v>23.232323232323232</v>
      </c>
      <c r="AJ63" s="274">
        <f t="shared" si="2"/>
        <v>1.2323232323232318</v>
      </c>
    </row>
    <row r="64" spans="1:36">
      <c r="A64" s="275" t="str">
        <f>IF(ISTEXT(VLOOKUP($M64,Lehrerliste!E:F,1,)),$M64,"")</f>
        <v>KNI</v>
      </c>
      <c r="B64" s="274">
        <f>IF(AND(LEN($A64)&gt;1,LEN($A64)&lt;8),VLOOKUP($M64,Lehrerliste!$E:$M,9,FALSE),"")</f>
        <v>17.5</v>
      </c>
      <c r="C64" s="274">
        <f t="shared" si="5"/>
        <v>-1.5</v>
      </c>
      <c r="D64" s="276">
        <f t="shared" si="6"/>
        <v>16</v>
      </c>
      <c r="E64" s="277" t="str">
        <f>IF(AND(LEN($A64)&gt;1,ISNUMBER($B64)),IF(ISTEXT(VLOOKUP($A64,Lehrerliste!$E:$M,3,FALSE)),VLOOKUP($A64,Lehrerliste!$E:$M,3,FALSE),""),"")</f>
        <v>Ernährungswissenschaften</v>
      </c>
      <c r="F64" s="277" t="str">
        <f>IF(AND(LEN($A64)&gt;1,ISNUMBER($B64)),IF(ISTEXT(VLOOKUP($A64,Lehrerliste!$E:$M,4,FALSE)),VLOOKUP($A64,Lehrerliste!$E:$M,4,FALSE),""),"")</f>
        <v>Politik</v>
      </c>
      <c r="G64" s="277" t="str">
        <f>IF(AND(LEN($A64)&gt;1,ISNUMBER($B64)),IF(ISTEXT(VLOOKUP($A64,Lehrerliste!$E:$M,5,FALSE)),VLOOKUP($A64,Lehrerliste!$E:$M,5,FALSE),""),"")</f>
        <v/>
      </c>
      <c r="H64" s="277" t="str">
        <f>IF(AND(LEN($A64)&gt;1,ISNUMBER($B64)),IF(ISTEXT(VLOOKUP($A64,Lehrerliste!$E:$M,6,FALSE)),VLOOKUP($A64,Lehrerliste!$E:$M,6,FALSE),""),"")</f>
        <v/>
      </c>
      <c r="I64" s="278">
        <f>AnzStrRng(LehStd_in_Kla!F:F,$M64)</f>
        <v>0</v>
      </c>
      <c r="J64" s="278">
        <f>VLOOKUP($M64,AnzKlassenPivot!A:B,2,FALSE)</f>
        <v>9</v>
      </c>
      <c r="K64" s="279">
        <f t="shared" si="3"/>
        <v>5</v>
      </c>
      <c r="L64" s="279">
        <f t="shared" si="4"/>
        <v>4</v>
      </c>
      <c r="M64" s="280" t="s">
        <v>1680</v>
      </c>
      <c r="N64" s="276"/>
      <c r="O64" s="276"/>
      <c r="P64" s="276">
        <v>6</v>
      </c>
      <c r="Q64" s="276">
        <v>0</v>
      </c>
      <c r="R64" s="276"/>
      <c r="S64" s="276">
        <v>2</v>
      </c>
      <c r="T64" s="276">
        <v>4</v>
      </c>
      <c r="U64" s="276">
        <v>4</v>
      </c>
      <c r="V64" s="281"/>
      <c r="W64" s="267">
        <v>16</v>
      </c>
      <c r="X64" s="267">
        <f>VLOOKUP($M64,AnzBigÄPivot!$A:$C,2,FALSE)</f>
        <v>4</v>
      </c>
      <c r="Y64" s="267">
        <f>VLOOKUP($M64,AnzBigÄPivot!$A:$C,3,FALSE)</f>
        <v>0</v>
      </c>
      <c r="Z64" s="267"/>
      <c r="AA64" s="267" t="str">
        <f>LookupFirstRow(BerKUK!$B$2:'BerKUK'!$J$21, $A64)</f>
        <v>GIL</v>
      </c>
      <c r="AB64" s="672"/>
      <c r="AC64" s="273">
        <f>SUMIF(GesamtSuS!$G$1:$G$1259,'KuK_Abt_+-'!$A64,GesamtSuS!P:P)</f>
        <v>0</v>
      </c>
      <c r="AD64" s="273">
        <f>SUMIF(GesamtSuS!$G$1:$G$1259,'KuK_Abt_+-'!$A64,GesamtSuS!Q:Q)</f>
        <v>0</v>
      </c>
      <c r="AE64" s="273">
        <f>SUMIF(GesamtSuS!$G$1:$G$1259,'KuK_Abt_+-'!$A64,GesamtSuS!R:R)</f>
        <v>0</v>
      </c>
      <c r="AF64" s="273">
        <f>SUMIF(GesamtSuS!$G$1:$G$1259,'KuK_Abt_+-'!$A64,GesamtSuS!S:S)</f>
        <v>0</v>
      </c>
      <c r="AG64" s="273">
        <f>SUMIF(GesamtSuS!$G$1:$G$1259,'KuK_Abt_+-'!$A64,GesamtSuS!T:T)</f>
        <v>0</v>
      </c>
      <c r="AH64" s="672"/>
      <c r="AI64" s="266" t="e">
        <f>VLOOKUP($A64,UNTIS.Wertrechnung!$A$3:$L$142,4,FALSE)/39.6</f>
        <v>#N/A</v>
      </c>
      <c r="AJ64" s="274" t="e">
        <f t="shared" si="2"/>
        <v>#N/A</v>
      </c>
    </row>
    <row r="65" spans="1:36">
      <c r="A65" s="265" t="str">
        <f>IF(ISTEXT(VLOOKUP($M65,Lehrerliste!E:F,1,)),$M65,"")</f>
        <v>KOH</v>
      </c>
      <c r="B65" s="266">
        <f>IF(AND(LEN($A65)&gt;1,LEN($A65)&lt;8),VLOOKUP($M65,Lehrerliste!$E:$M,9,FALSE),"")</f>
        <v>15.5</v>
      </c>
      <c r="C65" s="266">
        <f t="shared" si="5"/>
        <v>0.5</v>
      </c>
      <c r="D65" s="267">
        <f t="shared" si="6"/>
        <v>16</v>
      </c>
      <c r="E65" s="268" t="str">
        <f>IF(AND(LEN($A65)&gt;1,ISNUMBER($B65)),IF(ISTEXT(VLOOKUP($A65,Lehrerliste!$E:$M,3,FALSE)),VLOOKUP($A65,Lehrerliste!$E:$M,3,FALSE),""),"")</f>
        <v>Sport</v>
      </c>
      <c r="F65" s="268" t="str">
        <f>IF(AND(LEN($A65)&gt;1,ISNUMBER($B65)),IF(ISTEXT(VLOOKUP($A65,Lehrerliste!$E:$M,4,FALSE)),VLOOKUP($A65,Lehrerliste!$E:$M,4,FALSE),""),"")</f>
        <v>Sonderpädagogik</v>
      </c>
      <c r="G65" s="268" t="str">
        <f>IF(AND(LEN($A65)&gt;1,ISNUMBER($B65)),IF(ISTEXT(VLOOKUP($A65,Lehrerliste!$E:$M,5,FALSE)),VLOOKUP($A65,Lehrerliste!$E:$M,5,FALSE),""),"")</f>
        <v/>
      </c>
      <c r="H65" s="268" t="str">
        <f>IF(AND(LEN($A65)&gt;1,ISNUMBER($B65)),IF(ISTEXT(VLOOKUP($A65,Lehrerliste!$E:$M,6,FALSE)),VLOOKUP($A65,Lehrerliste!$E:$M,6,FALSE),""),"")</f>
        <v/>
      </c>
      <c r="I65" s="269">
        <f>AnzStrRng(LehStd_in_Kla!F:F,$M65)</f>
        <v>0</v>
      </c>
      <c r="J65" s="269">
        <f>VLOOKUP($M65,AnzKlassenPivot!A:B,2,FALSE)</f>
        <v>7</v>
      </c>
      <c r="K65" s="282">
        <f t="shared" si="3"/>
        <v>1</v>
      </c>
      <c r="L65" s="282">
        <f t="shared" si="4"/>
        <v>4</v>
      </c>
      <c r="M65" s="270" t="s">
        <v>1267</v>
      </c>
      <c r="N65" s="267"/>
      <c r="O65" s="267"/>
      <c r="P65" s="267"/>
      <c r="Q65" s="267"/>
      <c r="R65" s="267">
        <v>16</v>
      </c>
      <c r="S65" s="267"/>
      <c r="T65" s="267"/>
      <c r="U65" s="267"/>
      <c r="V65" s="271"/>
      <c r="W65" s="267">
        <v>16</v>
      </c>
      <c r="X65" s="267">
        <f>VLOOKUP($M65,AnzBigÄPivot!$A:$C,2,FALSE)</f>
        <v>4</v>
      </c>
      <c r="Y65" s="267">
        <f>VLOOKUP($M65,AnzBigÄPivot!$A:$C,3,FALSE)</f>
        <v>0</v>
      </c>
      <c r="Z65" s="267"/>
      <c r="AA65" s="267" t="str">
        <f>LookupFirstRow(BerKUK!$B$2:'BerKUK'!$J$21, $A65)</f>
        <v>KOH</v>
      </c>
      <c r="AB65" s="672"/>
      <c r="AC65" s="273">
        <f>SUMIF(GesamtSuS!$G$1:$G$1259,'KuK_Abt_+-'!$A65,GesamtSuS!P:P)</f>
        <v>0</v>
      </c>
      <c r="AD65" s="273">
        <f>SUMIF(GesamtSuS!$G$1:$G$1259,'KuK_Abt_+-'!$A65,GesamtSuS!Q:Q)</f>
        <v>0</v>
      </c>
      <c r="AE65" s="273">
        <f>SUMIF(GesamtSuS!$G$1:$G$1259,'KuK_Abt_+-'!$A65,GesamtSuS!R:R)</f>
        <v>0</v>
      </c>
      <c r="AF65" s="273">
        <f>SUMIF(GesamtSuS!$G$1:$G$1259,'KuK_Abt_+-'!$A65,GesamtSuS!S:S)</f>
        <v>0</v>
      </c>
      <c r="AG65" s="273">
        <f>SUMIF(GesamtSuS!$G$1:$G$1259,'KuK_Abt_+-'!$A65,GesamtSuS!T:T)</f>
        <v>0</v>
      </c>
      <c r="AH65" s="672"/>
      <c r="AI65" s="266">
        <f>VLOOKUP($A65,UNTIS.Wertrechnung!$A$3:$L$142,4,FALSE)/39.6</f>
        <v>16.111111111111111</v>
      </c>
      <c r="AJ65" s="274">
        <f t="shared" si="2"/>
        <v>0.11111111111111072</v>
      </c>
    </row>
    <row r="66" spans="1:36">
      <c r="A66" s="275" t="str">
        <f>IF(ISTEXT(VLOOKUP($M66,Lehrerliste!E:F,1,)),$M66,"")</f>
        <v>KRA</v>
      </c>
      <c r="B66" s="274">
        <f>IF(AND(LEN($A66)&gt;1,LEN($A66)&lt;8),VLOOKUP($M66,Lehrerliste!$E:$M,9,FALSE),"")</f>
        <v>6</v>
      </c>
      <c r="C66" s="274">
        <f t="shared" si="5"/>
        <v>0</v>
      </c>
      <c r="D66" s="276">
        <f t="shared" si="6"/>
        <v>6</v>
      </c>
      <c r="E66" s="277" t="str">
        <f>IF(AND(LEN($A66)&gt;1,ISNUMBER($B66)),IF(ISTEXT(VLOOKUP($A66,Lehrerliste!$E:$M,3,FALSE)),VLOOKUP($A66,Lehrerliste!$E:$M,3,FALSE),""),"")</f>
        <v>Musik</v>
      </c>
      <c r="F66" s="277" t="str">
        <f>IF(AND(LEN($A66)&gt;1,ISNUMBER($B66)),IF(ISTEXT(VLOOKUP($A66,Lehrerliste!$E:$M,4,FALSE)),VLOOKUP($A66,Lehrerliste!$E:$M,4,FALSE),""),"")</f>
        <v/>
      </c>
      <c r="G66" s="277" t="str">
        <f>IF(AND(LEN($A66)&gt;1,ISNUMBER($B66)),IF(ISTEXT(VLOOKUP($A66,Lehrerliste!$E:$M,5,FALSE)),VLOOKUP($A66,Lehrerliste!$E:$M,5,FALSE),""),"")</f>
        <v/>
      </c>
      <c r="H66" s="277" t="str">
        <f>IF(AND(LEN($A66)&gt;1,ISNUMBER($B66)),IF(ISTEXT(VLOOKUP($A66,Lehrerliste!$E:$M,6,FALSE)),VLOOKUP($A66,Lehrerliste!$E:$M,6,FALSE),""),"")</f>
        <v/>
      </c>
      <c r="I66" s="278">
        <f>AnzStrRng(LehStd_in_Kla!F:F,$M66)</f>
        <v>0</v>
      </c>
      <c r="J66" s="278">
        <f>VLOOKUP($M66,AnzKlassenPivot!A:B,2,FALSE)</f>
        <v>1</v>
      </c>
      <c r="K66" s="279">
        <f t="shared" si="3"/>
        <v>1</v>
      </c>
      <c r="L66" s="279">
        <f t="shared" si="4"/>
        <v>2</v>
      </c>
      <c r="M66" s="280" t="s">
        <v>144</v>
      </c>
      <c r="N66" s="276"/>
      <c r="O66" s="276"/>
      <c r="P66" s="276"/>
      <c r="Q66" s="276"/>
      <c r="R66" s="276"/>
      <c r="S66" s="276"/>
      <c r="T66" s="276"/>
      <c r="U66" s="276"/>
      <c r="V66" s="281">
        <v>6</v>
      </c>
      <c r="W66" s="267">
        <v>6</v>
      </c>
      <c r="X66" s="267">
        <f>VLOOKUP($M66,AnzBigÄPivot!$A:$C,2,FALSE)</f>
        <v>2</v>
      </c>
      <c r="Y66" s="267">
        <f>VLOOKUP($M66,AnzBigÄPivot!$A:$C,3,FALSE)</f>
        <v>0</v>
      </c>
      <c r="Z66" s="267"/>
      <c r="AA66" s="267" t="str">
        <f>LookupFirstRow(BerKUK!$B$2:'BerKUK'!$J$21, $A66)</f>
        <v>SCR</v>
      </c>
      <c r="AB66" s="672"/>
      <c r="AC66" s="273">
        <f>SUMIF(GesamtSuS!$G$1:$G$1259,'KuK_Abt_+-'!$A66,GesamtSuS!P:P)</f>
        <v>0</v>
      </c>
      <c r="AD66" s="273">
        <f>SUMIF(GesamtSuS!$G$1:$G$1259,'KuK_Abt_+-'!$A66,GesamtSuS!Q:Q)</f>
        <v>0</v>
      </c>
      <c r="AE66" s="273">
        <f>SUMIF(GesamtSuS!$G$1:$G$1259,'KuK_Abt_+-'!$A66,GesamtSuS!R:R)</f>
        <v>0</v>
      </c>
      <c r="AF66" s="273">
        <f>SUMIF(GesamtSuS!$G$1:$G$1259,'KuK_Abt_+-'!$A66,GesamtSuS!S:S)</f>
        <v>0</v>
      </c>
      <c r="AG66" s="273">
        <f>SUMIF(GesamtSuS!$G$1:$G$1259,'KuK_Abt_+-'!$A66,GesamtSuS!T:T)</f>
        <v>0</v>
      </c>
      <c r="AH66" s="672"/>
      <c r="AI66" s="266">
        <f>VLOOKUP($A66,UNTIS.Wertrechnung!$A$3:$L$142,4,FALSE)/39.6</f>
        <v>0</v>
      </c>
      <c r="AJ66" s="274">
        <f t="shared" si="2"/>
        <v>-6</v>
      </c>
    </row>
    <row r="67" spans="1:36">
      <c r="A67" s="265" t="str">
        <f>IF(ISTEXT(VLOOKUP($M67,Lehrerliste!E:F,1,)),$M67,"")</f>
        <v>KRH</v>
      </c>
      <c r="B67" s="266">
        <f>IF(AND(LEN($A67)&gt;1,LEN($A67)&lt;8),VLOOKUP($M67,Lehrerliste!$E:$M,9,FALSE),"")</f>
        <v>19.5</v>
      </c>
      <c r="C67" s="266">
        <f t="shared" si="5"/>
        <v>1.5</v>
      </c>
      <c r="D67" s="267">
        <f t="shared" si="6"/>
        <v>21</v>
      </c>
      <c r="E67" s="268" t="str">
        <f>IF(AND(LEN($A67)&gt;1,ISNUMBER($B67)),IF(ISTEXT(VLOOKUP($A67,Lehrerliste!$E:$M,3,FALSE)),VLOOKUP($A67,Lehrerliste!$E:$M,3,FALSE),""),"")</f>
        <v>Deutsch</v>
      </c>
      <c r="F67" s="268" t="str">
        <f>IF(AND(LEN($A67)&gt;1,ISNUMBER($B67)),IF(ISTEXT(VLOOKUP($A67,Lehrerliste!$E:$M,4,FALSE)),VLOOKUP($A67,Lehrerliste!$E:$M,4,FALSE),""),"")</f>
        <v>Religion</v>
      </c>
      <c r="G67" s="268" t="str">
        <f>IF(AND(LEN($A67)&gt;1,ISNUMBER($B67)),IF(ISTEXT(VLOOKUP($A67,Lehrerliste!$E:$M,5,FALSE)),VLOOKUP($A67,Lehrerliste!$E:$M,5,FALSE),""),"")</f>
        <v/>
      </c>
      <c r="H67" s="268" t="str">
        <f>IF(AND(LEN($A67)&gt;1,ISNUMBER($B67)),IF(ISTEXT(VLOOKUP($A67,Lehrerliste!$E:$M,6,FALSE)),VLOOKUP($A67,Lehrerliste!$E:$M,6,FALSE),""),"")</f>
        <v/>
      </c>
      <c r="I67" s="269">
        <f>AnzStrRng(LehStd_in_Kla!F:F,$M67)</f>
        <v>0</v>
      </c>
      <c r="J67" s="269">
        <f>VLOOKUP($M67,AnzKlassenPivot!A:B,2,FALSE)</f>
        <v>17</v>
      </c>
      <c r="K67" s="282">
        <f t="shared" si="3"/>
        <v>4</v>
      </c>
      <c r="L67" s="282">
        <f t="shared" si="4"/>
        <v>3</v>
      </c>
      <c r="M67" s="270" t="s">
        <v>20</v>
      </c>
      <c r="N67" s="267">
        <v>2</v>
      </c>
      <c r="O67" s="267"/>
      <c r="P67" s="267"/>
      <c r="Q67" s="267">
        <v>16</v>
      </c>
      <c r="R67" s="267"/>
      <c r="S67" s="267">
        <v>2</v>
      </c>
      <c r="T67" s="267">
        <v>1</v>
      </c>
      <c r="U67" s="267"/>
      <c r="V67" s="271"/>
      <c r="W67" s="267">
        <v>21</v>
      </c>
      <c r="X67" s="267">
        <f>VLOOKUP($M67,AnzBigÄPivot!$A:$C,2,FALSE)</f>
        <v>3</v>
      </c>
      <c r="Y67" s="267">
        <f>VLOOKUP($M67,AnzBigÄPivot!$A:$C,3,FALSE)</f>
        <v>0</v>
      </c>
      <c r="Z67" s="267"/>
      <c r="AA67" s="267" t="str">
        <f>LookupFirstRow(BerKUK!$B$2:'BerKUK'!$J$21, $A67)</f>
        <v>HEG</v>
      </c>
      <c r="AB67" s="672"/>
      <c r="AC67" s="273">
        <f>SUMIF(GesamtSuS!$G$1:$G$1259,'KuK_Abt_+-'!$A67,GesamtSuS!P:P)</f>
        <v>0</v>
      </c>
      <c r="AD67" s="273">
        <f>SUMIF(GesamtSuS!$G$1:$G$1259,'KuK_Abt_+-'!$A67,GesamtSuS!Q:Q)</f>
        <v>0</v>
      </c>
      <c r="AE67" s="273">
        <f>SUMIF(GesamtSuS!$G$1:$G$1259,'KuK_Abt_+-'!$A67,GesamtSuS!R:R)</f>
        <v>0</v>
      </c>
      <c r="AF67" s="273">
        <f>SUMIF(GesamtSuS!$G$1:$G$1259,'KuK_Abt_+-'!$A67,GesamtSuS!S:S)</f>
        <v>0</v>
      </c>
      <c r="AG67" s="273">
        <f>SUMIF(GesamtSuS!$G$1:$G$1259,'KuK_Abt_+-'!$A67,GesamtSuS!T:T)</f>
        <v>0</v>
      </c>
      <c r="AH67" s="672"/>
      <c r="AI67" s="266">
        <f>VLOOKUP($A67,UNTIS.Wertrechnung!$A$3:$L$142,4,FALSE)/39.6</f>
        <v>20.808080808080806</v>
      </c>
      <c r="AJ67" s="274">
        <f t="shared" si="2"/>
        <v>-0.19191919191919382</v>
      </c>
    </row>
    <row r="68" spans="1:36">
      <c r="A68" s="275" t="str">
        <f>IF(ISTEXT(VLOOKUP($M68,Lehrerliste!E:F,1,)),$M68,"")</f>
        <v>KRS</v>
      </c>
      <c r="B68" s="274">
        <f>IF(AND(LEN($A68)&gt;1,LEN($A68)&lt;8),VLOOKUP($M68,Lehrerliste!$E:$M,9,FALSE),"")</f>
        <v>21.5</v>
      </c>
      <c r="C68" s="274">
        <f t="shared" si="5"/>
        <v>-0.61111111111111072</v>
      </c>
      <c r="D68" s="276">
        <f t="shared" si="6"/>
        <v>20.888888888888889</v>
      </c>
      <c r="E68" s="277" t="str">
        <f>IF(AND(LEN($A68)&gt;1,ISNUMBER($B68)),IF(ISTEXT(VLOOKUP($A68,Lehrerliste!$E:$M,3,FALSE)),VLOOKUP($A68,Lehrerliste!$E:$M,3,FALSE),""),"")</f>
        <v>Bautechnik</v>
      </c>
      <c r="F68" s="277" t="str">
        <f>IF(AND(LEN($A68)&gt;1,ISNUMBER($B68)),IF(ISTEXT(VLOOKUP($A68,Lehrerliste!$E:$M,4,FALSE)),VLOOKUP($A68,Lehrerliste!$E:$M,4,FALSE),""),"")</f>
        <v>Holztechnik</v>
      </c>
      <c r="G68" s="277" t="str">
        <f>IF(AND(LEN($A68)&gt;1,ISNUMBER($B68)),IF(ISTEXT(VLOOKUP($A68,Lehrerliste!$E:$M,5,FALSE)),VLOOKUP($A68,Lehrerliste!$E:$M,5,FALSE),""),"")</f>
        <v>Englisch</v>
      </c>
      <c r="H68" s="277" t="str">
        <f>IF(AND(LEN($A68)&gt;1,ISNUMBER($B68)),IF(ISTEXT(VLOOKUP($A68,Lehrerliste!$E:$M,6,FALSE)),VLOOKUP($A68,Lehrerliste!$E:$M,6,FALSE),""),"")</f>
        <v/>
      </c>
      <c r="I68" s="278">
        <f>AnzStrRng(LehStd_in_Kla!F:F,$M68)</f>
        <v>1</v>
      </c>
      <c r="J68" s="278">
        <f>VLOOKUP($M68,AnzKlassenPivot!A:B,2,FALSE)</f>
        <v>10</v>
      </c>
      <c r="K68" s="279">
        <f t="shared" si="3"/>
        <v>3</v>
      </c>
      <c r="L68" s="279">
        <f t="shared" si="4"/>
        <v>3</v>
      </c>
      <c r="M68" s="280" t="s">
        <v>299</v>
      </c>
      <c r="N68" s="276">
        <v>4</v>
      </c>
      <c r="O68" s="276"/>
      <c r="P68" s="276"/>
      <c r="Q68" s="276"/>
      <c r="R68" s="276"/>
      <c r="S68" s="276">
        <v>14.888888888888889</v>
      </c>
      <c r="T68" s="276"/>
      <c r="U68" s="276">
        <v>2</v>
      </c>
      <c r="V68" s="281"/>
      <c r="W68" s="267">
        <v>20.888888888888889</v>
      </c>
      <c r="X68" s="267">
        <f>VLOOKUP($M68,AnzBigÄPivot!$A:$C,2,FALSE)</f>
        <v>3</v>
      </c>
      <c r="Y68" s="267">
        <f>VLOOKUP($M68,AnzBigÄPivot!$A:$C,3,FALSE)</f>
        <v>0</v>
      </c>
      <c r="Z68" s="267"/>
      <c r="AA68" s="267" t="str">
        <f>LookupFirstRow(BerKUK!$B$2:'BerKUK'!$J$21, $A68)</f>
        <v>KRS</v>
      </c>
      <c r="AB68" s="672"/>
      <c r="AC68" s="273">
        <f>SUMIF(GesamtSuS!$G$1:$G$1259,'KuK_Abt_+-'!$A68,GesamtSuS!P:P)</f>
        <v>0</v>
      </c>
      <c r="AD68" s="273">
        <f>SUMIF(GesamtSuS!$G$1:$G$1259,'KuK_Abt_+-'!$A68,GesamtSuS!Q:Q)</f>
        <v>0</v>
      </c>
      <c r="AE68" s="273">
        <f>SUMIF(GesamtSuS!$G$1:$G$1259,'KuK_Abt_+-'!$A68,GesamtSuS!R:R)</f>
        <v>0</v>
      </c>
      <c r="AF68" s="273">
        <f>SUMIF(GesamtSuS!$G$1:$G$1259,'KuK_Abt_+-'!$A68,GesamtSuS!S:S)</f>
        <v>0</v>
      </c>
      <c r="AG68" s="273">
        <f>SUMIF(GesamtSuS!$G$1:$G$1259,'KuK_Abt_+-'!$A68,GesamtSuS!T:T)</f>
        <v>0</v>
      </c>
      <c r="AH68" s="672"/>
      <c r="AI68" s="266">
        <f>VLOOKUP($A68,UNTIS.Wertrechnung!$A$3:$L$142,4,FALSE)/39.6</f>
        <v>22.070707070707069</v>
      </c>
      <c r="AJ68" s="274">
        <f t="shared" si="2"/>
        <v>1.1818181818181799</v>
      </c>
    </row>
    <row r="69" spans="1:36">
      <c r="A69" s="265" t="str">
        <f>IF(ISTEXT(VLOOKUP($M69,Lehrerliste!E:F,1,)),$M69,"")</f>
        <v>KUC</v>
      </c>
      <c r="B69" s="266">
        <f>IF(AND(LEN($A69)&gt;1,LEN($A69)&lt;8),VLOOKUP($M69,Lehrerliste!$E:$M,9,FALSE),"")</f>
        <v>22</v>
      </c>
      <c r="C69" s="266">
        <f t="shared" si="5"/>
        <v>0</v>
      </c>
      <c r="D69" s="267">
        <f t="shared" si="6"/>
        <v>22</v>
      </c>
      <c r="E69" s="268" t="str">
        <f>IF(AND(LEN($A69)&gt;1,ISNUMBER($B69)),IF(ISTEXT(VLOOKUP($A69,Lehrerliste!$E:$M,3,FALSE)),VLOOKUP($A69,Lehrerliste!$E:$M,3,FALSE),""),"")</f>
        <v>Wirtschaftswissenschaften</v>
      </c>
      <c r="F69" s="268" t="str">
        <f>IF(AND(LEN($A69)&gt;1,ISNUMBER($B69)),IF(ISTEXT(VLOOKUP($A69,Lehrerliste!$E:$M,4,FALSE)),VLOOKUP($A69,Lehrerliste!$E:$M,4,FALSE),""),"")</f>
        <v>Politik</v>
      </c>
      <c r="G69" s="268" t="str">
        <f>IF(AND(LEN($A69)&gt;1,ISNUMBER($B69)),IF(ISTEXT(VLOOKUP($A69,Lehrerliste!$E:$M,5,FALSE)),VLOOKUP($A69,Lehrerliste!$E:$M,5,FALSE),""),"")</f>
        <v/>
      </c>
      <c r="H69" s="268" t="str">
        <f>IF(AND(LEN($A69)&gt;1,ISNUMBER($B69)),IF(ISTEXT(VLOOKUP($A69,Lehrerliste!$E:$M,6,FALSE)),VLOOKUP($A69,Lehrerliste!$E:$M,6,FALSE),""),"")</f>
        <v/>
      </c>
      <c r="I69" s="269">
        <f>AnzStrRng(LehStd_in_Kla!F:F,$M69)</f>
        <v>2</v>
      </c>
      <c r="J69" s="269">
        <f>VLOOKUP($M69,AnzKlassenPivot!A:B,2,FALSE)</f>
        <v>12</v>
      </c>
      <c r="K69" s="282">
        <f t="shared" si="3"/>
        <v>3</v>
      </c>
      <c r="L69" s="282">
        <f t="shared" si="4"/>
        <v>3</v>
      </c>
      <c r="M69" s="270" t="s">
        <v>1646</v>
      </c>
      <c r="N69" s="267"/>
      <c r="O69" s="267">
        <v>5</v>
      </c>
      <c r="P69" s="267"/>
      <c r="Q69" s="267"/>
      <c r="R69" s="267"/>
      <c r="S69" s="267">
        <v>4</v>
      </c>
      <c r="T69" s="267">
        <v>13</v>
      </c>
      <c r="U69" s="267"/>
      <c r="V69" s="271"/>
      <c r="W69" s="267">
        <v>22</v>
      </c>
      <c r="X69" s="267">
        <f>VLOOKUP($M69,AnzBigÄPivot!$A:$C,2,FALSE)</f>
        <v>3</v>
      </c>
      <c r="Y69" s="267">
        <f>VLOOKUP($M69,AnzBigÄPivot!$A:$C,3,FALSE)</f>
        <v>0</v>
      </c>
      <c r="Z69" s="267"/>
      <c r="AA69" s="267" t="str">
        <f>LookupFirstRow(BerKUK!$B$2:'BerKUK'!$J$21, $A69)</f>
        <v>NOW</v>
      </c>
      <c r="AB69" s="672"/>
      <c r="AC69" s="273">
        <f>SUMIF(GesamtSuS!$G$1:$G$1259,'KuK_Abt_+-'!$A69,GesamtSuS!P:P)</f>
        <v>0</v>
      </c>
      <c r="AD69" s="273">
        <f>SUMIF(GesamtSuS!$G$1:$G$1259,'KuK_Abt_+-'!$A69,GesamtSuS!Q:Q)</f>
        <v>0</v>
      </c>
      <c r="AE69" s="273">
        <f>SUMIF(GesamtSuS!$G$1:$G$1259,'KuK_Abt_+-'!$A69,GesamtSuS!R:R)</f>
        <v>0</v>
      </c>
      <c r="AF69" s="273">
        <f>SUMIF(GesamtSuS!$G$1:$G$1259,'KuK_Abt_+-'!$A69,GesamtSuS!S:S)</f>
        <v>0</v>
      </c>
      <c r="AG69" s="273">
        <f>SUMIF(GesamtSuS!$G$1:$G$1259,'KuK_Abt_+-'!$A69,GesamtSuS!T:T)</f>
        <v>0</v>
      </c>
      <c r="AH69" s="672"/>
      <c r="AI69" s="266" t="e">
        <f>VLOOKUP($A69,UNTIS.Wertrechnung!$A$3:$L$142,4,FALSE)/39.6</f>
        <v>#N/A</v>
      </c>
      <c r="AJ69" s="274" t="e">
        <f t="shared" si="2"/>
        <v>#N/A</v>
      </c>
    </row>
    <row r="70" spans="1:36">
      <c r="A70" s="275" t="str">
        <f>IF(ISTEXT(VLOOKUP($M70,Lehrerliste!E:F,1,)),$M70,"")</f>
        <v>KUL</v>
      </c>
      <c r="B70" s="274">
        <f>IF(AND(LEN($A70)&gt;1,LEN($A70)&lt;8),VLOOKUP($M70,Lehrerliste!$E:$M,9,FALSE),"")</f>
        <v>18</v>
      </c>
      <c r="C70" s="274">
        <f t="shared" ref="C70:C101" si="7">IF(AND(LEN($A70)&gt;1,ISNUMBER($B70)),GETPIVOTDATA("Wst/SJ",$M$3,"Lehrer",M70)-B70,"")</f>
        <v>5</v>
      </c>
      <c r="D70" s="276">
        <f t="shared" ref="D70:D101" si="8">IF(AND(LEN($A70)&gt;1,ISNUMBER($B70)),GETPIVOTDATA("Wst/SJ",$M$3,"Lehrer",M70),"")</f>
        <v>23</v>
      </c>
      <c r="E70" s="277" t="str">
        <f>IF(AND(LEN($A70)&gt;1,ISNUMBER($B70)),IF(ISTEXT(VLOOKUP($A70,Lehrerliste!$E:$M,3,FALSE)),VLOOKUP($A70,Lehrerliste!$E:$M,3,FALSE),""),"")</f>
        <v>Pädagogik</v>
      </c>
      <c r="F70" s="277" t="str">
        <f>IF(AND(LEN($A70)&gt;1,ISNUMBER($B70)),IF(ISTEXT(VLOOKUP($A70,Lehrerliste!$E:$M,4,FALSE)),VLOOKUP($A70,Lehrerliste!$E:$M,4,FALSE),""),"")</f>
        <v>Sport</v>
      </c>
      <c r="G70" s="277" t="str">
        <f>IF(AND(LEN($A70)&gt;1,ISNUMBER($B70)),IF(ISTEXT(VLOOKUP($A70,Lehrerliste!$E:$M,5,FALSE)),VLOOKUP($A70,Lehrerliste!$E:$M,5,FALSE),""),"")</f>
        <v/>
      </c>
      <c r="H70" s="277" t="str">
        <f>IF(AND(LEN($A70)&gt;1,ISNUMBER($B70)),IF(ISTEXT(VLOOKUP($A70,Lehrerliste!$E:$M,6,FALSE)),VLOOKUP($A70,Lehrerliste!$E:$M,6,FALSE),""),"")</f>
        <v/>
      </c>
      <c r="I70" s="278">
        <f>AnzStrRng(LehStd_in_Kla!F:F,$M70)</f>
        <v>0</v>
      </c>
      <c r="J70" s="278">
        <f>VLOOKUP($M70,AnzKlassenPivot!A:B,2,FALSE)</f>
        <v>8</v>
      </c>
      <c r="K70" s="279">
        <f t="shared" si="3"/>
        <v>2</v>
      </c>
      <c r="L70" s="279">
        <f t="shared" si="4"/>
        <v>4</v>
      </c>
      <c r="M70" s="280" t="s">
        <v>733</v>
      </c>
      <c r="N70" s="276"/>
      <c r="O70" s="276"/>
      <c r="P70" s="276">
        <v>6</v>
      </c>
      <c r="Q70" s="276"/>
      <c r="R70" s="276"/>
      <c r="S70" s="276"/>
      <c r="T70" s="276"/>
      <c r="U70" s="276"/>
      <c r="V70" s="281">
        <v>17</v>
      </c>
      <c r="W70" s="267">
        <v>23</v>
      </c>
      <c r="X70" s="267">
        <f>VLOOKUP($M70,AnzBigÄPivot!$A:$C,2,FALSE)</f>
        <v>4</v>
      </c>
      <c r="Y70" s="267">
        <f>VLOOKUP($M70,AnzBigÄPivot!$A:$C,3,FALSE)</f>
        <v>0</v>
      </c>
      <c r="Z70" s="267"/>
      <c r="AA70" s="267" t="str">
        <f>LookupFirstRow(BerKUK!$B$2:'BerKUK'!$J$21, $A70)</f>
        <v>SCR</v>
      </c>
      <c r="AB70" s="672"/>
      <c r="AC70" s="273">
        <f>SUMIF(GesamtSuS!$G$1:$G$1259,'KuK_Abt_+-'!$A70,GesamtSuS!P:P)</f>
        <v>0</v>
      </c>
      <c r="AD70" s="273">
        <f>SUMIF(GesamtSuS!$G$1:$G$1259,'KuK_Abt_+-'!$A70,GesamtSuS!Q:Q)</f>
        <v>0</v>
      </c>
      <c r="AE70" s="273">
        <f>SUMIF(GesamtSuS!$G$1:$G$1259,'KuK_Abt_+-'!$A70,GesamtSuS!R:R)</f>
        <v>0</v>
      </c>
      <c r="AF70" s="273">
        <f>SUMIF(GesamtSuS!$G$1:$G$1259,'KuK_Abt_+-'!$A70,GesamtSuS!S:S)</f>
        <v>0</v>
      </c>
      <c r="AG70" s="273">
        <f>SUMIF(GesamtSuS!$G$1:$G$1259,'KuK_Abt_+-'!$A70,GesamtSuS!T:T)</f>
        <v>0</v>
      </c>
      <c r="AH70" s="672"/>
      <c r="AI70" s="266">
        <f>VLOOKUP($A70,UNTIS.Wertrechnung!$A$3:$L$142,4,FALSE)/39.6</f>
        <v>24.8989898989899</v>
      </c>
      <c r="AJ70" s="274">
        <f t="shared" ref="AJ70:AJ131" si="9">AI70-D70</f>
        <v>1.8989898989898997</v>
      </c>
    </row>
    <row r="71" spans="1:36">
      <c r="A71" s="265" t="str">
        <f>IF(ISTEXT(VLOOKUP($M71,Lehrerliste!E:F,1,)),$M71,"")</f>
        <v>KUM</v>
      </c>
      <c r="B71" s="266">
        <f>IF(AND(LEN($A71)&gt;1,LEN($A71)&lt;8),VLOOKUP($M71,Lehrerliste!$E:$M,9,FALSE),"")</f>
        <v>20</v>
      </c>
      <c r="C71" s="266">
        <f t="shared" si="7"/>
        <v>2</v>
      </c>
      <c r="D71" s="267">
        <f t="shared" si="8"/>
        <v>22</v>
      </c>
      <c r="E71" s="268" t="str">
        <f>IF(AND(LEN($A71)&gt;1,ISNUMBER($B71)),IF(ISTEXT(VLOOKUP($A71,Lehrerliste!$E:$M,3,FALSE)),VLOOKUP($A71,Lehrerliste!$E:$M,3,FALSE),""),"")</f>
        <v>Biologie</v>
      </c>
      <c r="F71" s="268" t="str">
        <f>IF(AND(LEN($A71)&gt;1,ISNUMBER($B71)),IF(ISTEXT(VLOOKUP($A71,Lehrerliste!$E:$M,4,FALSE)),VLOOKUP($A71,Lehrerliste!$E:$M,4,FALSE),""),"")</f>
        <v>Deutsch</v>
      </c>
      <c r="G71" s="268" t="str">
        <f>IF(AND(LEN($A71)&gt;1,ISNUMBER($B71)),IF(ISTEXT(VLOOKUP($A71,Lehrerliste!$E:$M,5,FALSE)),VLOOKUP($A71,Lehrerliste!$E:$M,5,FALSE),""),"")</f>
        <v/>
      </c>
      <c r="H71" s="268" t="str">
        <f>IF(AND(LEN($A71)&gt;1,ISNUMBER($B71)),IF(ISTEXT(VLOOKUP($A71,Lehrerliste!$E:$M,6,FALSE)),VLOOKUP($A71,Lehrerliste!$E:$M,6,FALSE),""),"")</f>
        <v/>
      </c>
      <c r="I71" s="269">
        <f>AnzStrRng(LehStd_in_Kla!F:F,$M71)</f>
        <v>2</v>
      </c>
      <c r="J71" s="269">
        <f>VLOOKUP($M71,AnzKlassenPivot!A:B,2,FALSE)</f>
        <v>6</v>
      </c>
      <c r="K71" s="282">
        <f t="shared" ref="K71:K134" si="10">COUNT(N71:V71)</f>
        <v>3</v>
      </c>
      <c r="L71" s="282">
        <f t="shared" ref="L71:L132" si="11">IF(Y71=0,X71,""&amp;(X71-Y71)&amp;"+"&amp;Y71)</f>
        <v>5</v>
      </c>
      <c r="M71" s="270" t="s">
        <v>1423</v>
      </c>
      <c r="N71" s="267">
        <v>9</v>
      </c>
      <c r="O71" s="267"/>
      <c r="P71" s="267"/>
      <c r="Q71" s="267"/>
      <c r="R71" s="267">
        <v>8</v>
      </c>
      <c r="S71" s="267"/>
      <c r="T71" s="267"/>
      <c r="U71" s="267"/>
      <c r="V71" s="271">
        <v>5</v>
      </c>
      <c r="W71" s="267">
        <v>22</v>
      </c>
      <c r="X71" s="267">
        <f>VLOOKUP($M71,AnzBigÄPivot!$A:$C,2,FALSE)</f>
        <v>5</v>
      </c>
      <c r="Y71" s="267">
        <f>VLOOKUP($M71,AnzBigÄPivot!$A:$C,3,FALSE)</f>
        <v>0</v>
      </c>
      <c r="Z71" s="267"/>
      <c r="AA71" s="267" t="str">
        <f>LookupFirstRow(BerKUK!$B$2:'BerKUK'!$J$21, $A71)</f>
        <v>KOH</v>
      </c>
      <c r="AB71" s="672"/>
      <c r="AC71" s="273">
        <f>SUMIF(GesamtSuS!$G$1:$G$1259,'KuK_Abt_+-'!$A71,GesamtSuS!P:P)</f>
        <v>0</v>
      </c>
      <c r="AD71" s="273">
        <f>SUMIF(GesamtSuS!$G$1:$G$1259,'KuK_Abt_+-'!$A71,GesamtSuS!Q:Q)</f>
        <v>0</v>
      </c>
      <c r="AE71" s="273">
        <f>SUMIF(GesamtSuS!$G$1:$G$1259,'KuK_Abt_+-'!$A71,GesamtSuS!R:R)</f>
        <v>0</v>
      </c>
      <c r="AF71" s="273">
        <f>SUMIF(GesamtSuS!$G$1:$G$1259,'KuK_Abt_+-'!$A71,GesamtSuS!S:S)</f>
        <v>0</v>
      </c>
      <c r="AG71" s="273">
        <f>SUMIF(GesamtSuS!$G$1:$G$1259,'KuK_Abt_+-'!$A71,GesamtSuS!T:T)</f>
        <v>0</v>
      </c>
      <c r="AH71" s="672"/>
      <c r="AI71" s="266" t="e">
        <f>VLOOKUP($A71,UNTIS.Wertrechnung!$A$3:$L$142,4,FALSE)/39.6</f>
        <v>#N/A</v>
      </c>
      <c r="AJ71" s="274" t="e">
        <f t="shared" si="9"/>
        <v>#N/A</v>
      </c>
    </row>
    <row r="72" spans="1:36">
      <c r="A72" s="275" t="str">
        <f>IF(ISTEXT(VLOOKUP($M72,Lehrerliste!E:F,1,)),$M72,"")</f>
        <v>LAH</v>
      </c>
      <c r="B72" s="274">
        <f>IF(AND(LEN($A72)&gt;1,LEN($A72)&lt;8),VLOOKUP($M72,Lehrerliste!$E:$M,9,FALSE),"")</f>
        <v>25.5</v>
      </c>
      <c r="C72" s="274">
        <f t="shared" si="7"/>
        <v>6.2777777777777786</v>
      </c>
      <c r="D72" s="276">
        <f t="shared" si="8"/>
        <v>31.777777777777779</v>
      </c>
      <c r="E72" s="277" t="str">
        <f>IF(AND(LEN($A72)&gt;1,ISNUMBER($B72)),IF(ISTEXT(VLOOKUP($A72,Lehrerliste!$E:$M,3,FALSE)),VLOOKUP($A72,Lehrerliste!$E:$M,3,FALSE),""),"")</f>
        <v>Deutsch</v>
      </c>
      <c r="F72" s="277" t="str">
        <f>IF(AND(LEN($A72)&gt;1,ISNUMBER($B72)),IF(ISTEXT(VLOOKUP($A72,Lehrerliste!$E:$M,4,FALSE)),VLOOKUP($A72,Lehrerliste!$E:$M,4,FALSE),""),"")</f>
        <v>Religion</v>
      </c>
      <c r="G72" s="277" t="str">
        <f>IF(AND(LEN($A72)&gt;1,ISNUMBER($B72)),IF(ISTEXT(VLOOKUP($A72,Lehrerliste!$E:$M,5,FALSE)),VLOOKUP($A72,Lehrerliste!$E:$M,5,FALSE),""),"")</f>
        <v/>
      </c>
      <c r="H72" s="277" t="str">
        <f>IF(AND(LEN($A72)&gt;1,ISNUMBER($B72)),IF(ISTEXT(VLOOKUP($A72,Lehrerliste!$E:$M,6,FALSE)),VLOOKUP($A72,Lehrerliste!$E:$M,6,FALSE),""),"")</f>
        <v/>
      </c>
      <c r="I72" s="278">
        <f>AnzStrRng(LehStd_in_Kla!F:F,$M72)</f>
        <v>0</v>
      </c>
      <c r="J72" s="278">
        <f>VLOOKUP($M72,AnzKlassenPivot!A:B,2,FALSE)</f>
        <v>15</v>
      </c>
      <c r="K72" s="279">
        <f t="shared" si="10"/>
        <v>6</v>
      </c>
      <c r="L72" s="279">
        <f t="shared" si="11"/>
        <v>6</v>
      </c>
      <c r="M72" s="280" t="s">
        <v>1685</v>
      </c>
      <c r="N72" s="276">
        <v>5</v>
      </c>
      <c r="O72" s="276"/>
      <c r="P72" s="276">
        <v>3</v>
      </c>
      <c r="Q72" s="276">
        <v>0</v>
      </c>
      <c r="R72" s="276"/>
      <c r="S72" s="276">
        <v>3.7777777777777777</v>
      </c>
      <c r="T72" s="276"/>
      <c r="U72" s="276">
        <v>14</v>
      </c>
      <c r="V72" s="281">
        <v>6</v>
      </c>
      <c r="W72" s="267">
        <v>31.777777777777779</v>
      </c>
      <c r="X72" s="267">
        <f>VLOOKUP($M72,AnzBigÄPivot!$A:$C,2,FALSE)</f>
        <v>6</v>
      </c>
      <c r="Y72" s="267">
        <f>VLOOKUP($M72,AnzBigÄPivot!$A:$C,3,FALSE)</f>
        <v>0</v>
      </c>
      <c r="Z72" s="267"/>
      <c r="AA72" s="267" t="str">
        <f>LookupFirstRow(BerKUK!$B$2:'BerKUK'!$J$21, $A72)</f>
        <v>GIL</v>
      </c>
      <c r="AB72" s="672"/>
      <c r="AC72" s="273">
        <f>SUMIF(GesamtSuS!$G$1:$G$1259,'KuK_Abt_+-'!$A72,GesamtSuS!P:P)</f>
        <v>0</v>
      </c>
      <c r="AD72" s="273">
        <f>SUMIF(GesamtSuS!$G$1:$G$1259,'KuK_Abt_+-'!$A72,GesamtSuS!Q:Q)</f>
        <v>0</v>
      </c>
      <c r="AE72" s="273">
        <f>SUMIF(GesamtSuS!$G$1:$G$1259,'KuK_Abt_+-'!$A72,GesamtSuS!R:R)</f>
        <v>0</v>
      </c>
      <c r="AF72" s="273">
        <f>SUMIF(GesamtSuS!$G$1:$G$1259,'KuK_Abt_+-'!$A72,GesamtSuS!S:S)</f>
        <v>0</v>
      </c>
      <c r="AG72" s="273">
        <f>SUMIF(GesamtSuS!$G$1:$G$1259,'KuK_Abt_+-'!$A72,GesamtSuS!T:T)</f>
        <v>0</v>
      </c>
      <c r="AH72" s="672"/>
      <c r="AI72" s="266" t="e">
        <f>VLOOKUP($A72,UNTIS.Wertrechnung!$A$3:$L$142,4,FALSE)/39.6</f>
        <v>#N/A</v>
      </c>
      <c r="AJ72" s="274" t="e">
        <f t="shared" si="9"/>
        <v>#N/A</v>
      </c>
    </row>
    <row r="73" spans="1:36">
      <c r="A73" s="265" t="str">
        <f>IF(ISTEXT(VLOOKUP($M73,Lehrerliste!E:F,1,)),$M73,"")</f>
        <v>LAS</v>
      </c>
      <c r="B73" s="266">
        <f>IF(AND(LEN($A73)&gt;1,LEN($A73)&lt;8),VLOOKUP($M73,Lehrerliste!$E:$M,9,FALSE),"")</f>
        <v>14.5</v>
      </c>
      <c r="C73" s="266">
        <f t="shared" si="7"/>
        <v>1.5</v>
      </c>
      <c r="D73" s="267">
        <f t="shared" si="8"/>
        <v>16</v>
      </c>
      <c r="E73" s="268" t="str">
        <f>IF(AND(LEN($A73)&gt;1,ISNUMBER($B73)),IF(ISTEXT(VLOOKUP($A73,Lehrerliste!$E:$M,3,FALSE)),VLOOKUP($A73,Lehrerliste!$E:$M,3,FALSE),""),"")</f>
        <v>Bautechnik</v>
      </c>
      <c r="F73" s="268" t="str">
        <f>IF(AND(LEN($A73)&gt;1,ISNUMBER($B73)),IF(ISTEXT(VLOOKUP($A73,Lehrerliste!$E:$M,4,FALSE)),VLOOKUP($A73,Lehrerliste!$E:$M,4,FALSE),""),"")</f>
        <v>Politik</v>
      </c>
      <c r="G73" s="268" t="str">
        <f>IF(AND(LEN($A73)&gt;1,ISNUMBER($B73)),IF(ISTEXT(VLOOKUP($A73,Lehrerliste!$E:$M,5,FALSE)),VLOOKUP($A73,Lehrerliste!$E:$M,5,FALSE),""),"")</f>
        <v/>
      </c>
      <c r="H73" s="268" t="str">
        <f>IF(AND(LEN($A73)&gt;1,ISNUMBER($B73)),IF(ISTEXT(VLOOKUP($A73,Lehrerliste!$E:$M,6,FALSE)),VLOOKUP($A73,Lehrerliste!$E:$M,6,FALSE),""),"")</f>
        <v/>
      </c>
      <c r="I73" s="269">
        <f>AnzStrRng(LehStd_in_Kla!F:F,$M73)</f>
        <v>2</v>
      </c>
      <c r="J73" s="269">
        <f>VLOOKUP($M73,AnzKlassenPivot!A:B,2,FALSE)</f>
        <v>5</v>
      </c>
      <c r="K73" s="282">
        <f t="shared" si="10"/>
        <v>2</v>
      </c>
      <c r="L73" s="282">
        <f t="shared" si="11"/>
        <v>2</v>
      </c>
      <c r="M73" s="270" t="s">
        <v>96</v>
      </c>
      <c r="N73" s="267">
        <v>4</v>
      </c>
      <c r="O73" s="267"/>
      <c r="P73" s="267">
        <v>12</v>
      </c>
      <c r="Q73" s="267"/>
      <c r="R73" s="267"/>
      <c r="S73" s="267"/>
      <c r="T73" s="267"/>
      <c r="U73" s="267"/>
      <c r="V73" s="271"/>
      <c r="W73" s="267">
        <v>16</v>
      </c>
      <c r="X73" s="267">
        <f>VLOOKUP($M73,AnzBigÄPivot!$A:$C,2,FALSE)</f>
        <v>2</v>
      </c>
      <c r="Y73" s="267">
        <f>VLOOKUP($M73,AnzBigÄPivot!$A:$C,3,FALSE)</f>
        <v>0</v>
      </c>
      <c r="Z73" s="267"/>
      <c r="AA73" s="267" t="str">
        <f>LookupFirstRow(BerKUK!$B$2:'BerKUK'!$J$21, $A73)</f>
        <v>GIL</v>
      </c>
      <c r="AB73" s="672"/>
      <c r="AC73" s="273">
        <f>SUMIF(GesamtSuS!$G$1:$G$1259,'KuK_Abt_+-'!$A73,GesamtSuS!P:P)</f>
        <v>0</v>
      </c>
      <c r="AD73" s="273">
        <f>SUMIF(GesamtSuS!$G$1:$G$1259,'KuK_Abt_+-'!$A73,GesamtSuS!Q:Q)</f>
        <v>0</v>
      </c>
      <c r="AE73" s="273">
        <f>SUMIF(GesamtSuS!$G$1:$G$1259,'KuK_Abt_+-'!$A73,GesamtSuS!R:R)</f>
        <v>0</v>
      </c>
      <c r="AF73" s="273">
        <f>SUMIF(GesamtSuS!$G$1:$G$1259,'KuK_Abt_+-'!$A73,GesamtSuS!S:S)</f>
        <v>0</v>
      </c>
      <c r="AG73" s="273">
        <f>SUMIF(GesamtSuS!$G$1:$G$1259,'KuK_Abt_+-'!$A73,GesamtSuS!T:T)</f>
        <v>0</v>
      </c>
      <c r="AH73" s="672"/>
      <c r="AI73" s="266">
        <f>VLOOKUP($A73,UNTIS.Wertrechnung!$A$3:$L$142,4,FALSE)/39.6</f>
        <v>25</v>
      </c>
      <c r="AJ73" s="274">
        <f t="shared" si="9"/>
        <v>9</v>
      </c>
    </row>
    <row r="74" spans="1:36">
      <c r="A74" s="275" t="str">
        <f>IF(ISTEXT(VLOOKUP($M74,Lehrerliste!E:F,1,)),$M74,"")</f>
        <v>LAT</v>
      </c>
      <c r="B74" s="274">
        <f>IF(AND(LEN($A74)&gt;1,LEN($A74)&lt;8),VLOOKUP($M74,Lehrerliste!$E:$M,9,FALSE),"")</f>
        <v>15.5</v>
      </c>
      <c r="C74" s="274">
        <f t="shared" si="7"/>
        <v>-0.72222222222222143</v>
      </c>
      <c r="D74" s="276">
        <f t="shared" si="8"/>
        <v>14.777777777777779</v>
      </c>
      <c r="E74" s="277" t="str">
        <f>IF(AND(LEN($A74)&gt;1,ISNUMBER($B74)),IF(ISTEXT(VLOOKUP($A74,Lehrerliste!$E:$M,3,FALSE)),VLOOKUP($A74,Lehrerliste!$E:$M,3,FALSE),""),"")</f>
        <v>Bautechnik</v>
      </c>
      <c r="F74" s="277" t="str">
        <f>IF(AND(LEN($A74)&gt;1,ISNUMBER($B74)),IF(ISTEXT(VLOOKUP($A74,Lehrerliste!$E:$M,4,FALSE)),VLOOKUP($A74,Lehrerliste!$E:$M,4,FALSE),""),"")</f>
        <v>Holztechnik</v>
      </c>
      <c r="G74" s="277" t="str">
        <f>IF(AND(LEN($A74)&gt;1,ISNUMBER($B74)),IF(ISTEXT(VLOOKUP($A74,Lehrerliste!$E:$M,5,FALSE)),VLOOKUP($A74,Lehrerliste!$E:$M,5,FALSE),""),"")</f>
        <v/>
      </c>
      <c r="H74" s="277" t="str">
        <f>IF(AND(LEN($A74)&gt;1,ISNUMBER($B74)),IF(ISTEXT(VLOOKUP($A74,Lehrerliste!$E:$M,6,FALSE)),VLOOKUP($A74,Lehrerliste!$E:$M,6,FALSE),""),"")</f>
        <v/>
      </c>
      <c r="I74" s="278">
        <f>AnzStrRng(LehStd_in_Kla!F:F,$M74)</f>
        <v>1</v>
      </c>
      <c r="J74" s="278">
        <f>VLOOKUP($M74,AnzKlassenPivot!A:B,2,FALSE)</f>
        <v>7</v>
      </c>
      <c r="K74" s="279">
        <f t="shared" si="10"/>
        <v>3</v>
      </c>
      <c r="L74" s="279">
        <f t="shared" si="11"/>
        <v>3</v>
      </c>
      <c r="M74" s="280" t="s">
        <v>326</v>
      </c>
      <c r="N74" s="276">
        <v>3</v>
      </c>
      <c r="O74" s="276"/>
      <c r="P74" s="276"/>
      <c r="Q74" s="276"/>
      <c r="R74" s="276"/>
      <c r="S74" s="276">
        <v>3.7777777777777777</v>
      </c>
      <c r="T74" s="276"/>
      <c r="U74" s="276">
        <v>8</v>
      </c>
      <c r="V74" s="281"/>
      <c r="W74" s="267">
        <v>14.777777777777779</v>
      </c>
      <c r="X74" s="267">
        <f>VLOOKUP($M74,AnzBigÄPivot!$A:$C,2,FALSE)</f>
        <v>3</v>
      </c>
      <c r="Y74" s="267">
        <f>VLOOKUP($M74,AnzBigÄPivot!$A:$C,3,FALSE)</f>
        <v>0</v>
      </c>
      <c r="Z74" s="267"/>
      <c r="AA74" s="267" t="str">
        <f>LookupFirstRow(BerKUK!$B$2:'BerKUK'!$J$21, $A74)</f>
        <v>SCN</v>
      </c>
      <c r="AB74" s="672"/>
      <c r="AC74" s="273">
        <f>SUMIF(GesamtSuS!$G$1:$G$1259,'KuK_Abt_+-'!$A74,GesamtSuS!P:P)</f>
        <v>0</v>
      </c>
      <c r="AD74" s="273">
        <f>SUMIF(GesamtSuS!$G$1:$G$1259,'KuK_Abt_+-'!$A74,GesamtSuS!Q:Q)</f>
        <v>0</v>
      </c>
      <c r="AE74" s="273">
        <f>SUMIF(GesamtSuS!$G$1:$G$1259,'KuK_Abt_+-'!$A74,GesamtSuS!R:R)</f>
        <v>0</v>
      </c>
      <c r="AF74" s="273">
        <f>SUMIF(GesamtSuS!$G$1:$G$1259,'KuK_Abt_+-'!$A74,GesamtSuS!S:S)</f>
        <v>0</v>
      </c>
      <c r="AG74" s="273">
        <f>SUMIF(GesamtSuS!$G$1:$G$1259,'KuK_Abt_+-'!$A74,GesamtSuS!T:T)</f>
        <v>0</v>
      </c>
      <c r="AH74" s="672"/>
      <c r="AI74" s="266">
        <f>VLOOKUP($A74,UNTIS.Wertrechnung!$A$3:$L$142,4,FALSE)/39.6</f>
        <v>22.575757575757574</v>
      </c>
      <c r="AJ74" s="274">
        <f t="shared" si="9"/>
        <v>7.7979797979797958</v>
      </c>
    </row>
    <row r="75" spans="1:36">
      <c r="A75" s="265" t="str">
        <f>IF(ISTEXT(VLOOKUP($M75,Lehrerliste!E:F,1,)),$M75,"")</f>
        <v>LAU</v>
      </c>
      <c r="B75" s="266">
        <f>IF(AND(LEN($A75)&gt;1,LEN($A75)&lt;8),VLOOKUP($M75,Lehrerliste!$E:$M,9,FALSE),"")</f>
        <v>8</v>
      </c>
      <c r="C75" s="266">
        <f t="shared" si="7"/>
        <v>0</v>
      </c>
      <c r="D75" s="267">
        <f t="shared" si="8"/>
        <v>8</v>
      </c>
      <c r="E75" s="268" t="str">
        <f>IF(AND(LEN($A75)&gt;1,ISNUMBER($B75)),IF(ISTEXT(VLOOKUP($A75,Lehrerliste!$E:$M,3,FALSE)),VLOOKUP($A75,Lehrerliste!$E:$M,3,FALSE),""),"")</f>
        <v>Elektrotechnik</v>
      </c>
      <c r="F75" s="268" t="str">
        <f>IF(AND(LEN($A75)&gt;1,ISNUMBER($B75)),IF(ISTEXT(VLOOKUP($A75,Lehrerliste!$E:$M,4,FALSE)),VLOOKUP($A75,Lehrerliste!$E:$M,4,FALSE),""),"")</f>
        <v>Mathematik</v>
      </c>
      <c r="G75" s="268" t="str">
        <f>IF(AND(LEN($A75)&gt;1,ISNUMBER($B75)),IF(ISTEXT(VLOOKUP($A75,Lehrerliste!$E:$M,5,FALSE)),VLOOKUP($A75,Lehrerliste!$E:$M,5,FALSE),""),"")</f>
        <v/>
      </c>
      <c r="H75" s="268" t="str">
        <f>IF(AND(LEN($A75)&gt;1,ISNUMBER($B75)),IF(ISTEXT(VLOOKUP($A75,Lehrerliste!$E:$M,6,FALSE)),VLOOKUP($A75,Lehrerliste!$E:$M,6,FALSE),""),"")</f>
        <v/>
      </c>
      <c r="I75" s="269">
        <f>AnzStrRng(LehStd_in_Kla!F:F,$M75)</f>
        <v>0</v>
      </c>
      <c r="J75" s="269">
        <f>VLOOKUP($M75,AnzKlassenPivot!A:B,2,FALSE)</f>
        <v>6</v>
      </c>
      <c r="K75" s="282">
        <f t="shared" si="10"/>
        <v>2</v>
      </c>
      <c r="L75" s="282">
        <f t="shared" si="11"/>
        <v>2</v>
      </c>
      <c r="M75" s="270" t="s">
        <v>111</v>
      </c>
      <c r="N75" s="267">
        <v>3</v>
      </c>
      <c r="O75" s="267"/>
      <c r="P75" s="267"/>
      <c r="Q75" s="267">
        <v>5</v>
      </c>
      <c r="R75" s="267"/>
      <c r="S75" s="267"/>
      <c r="T75" s="267"/>
      <c r="U75" s="267"/>
      <c r="V75" s="271"/>
      <c r="W75" s="267">
        <v>8</v>
      </c>
      <c r="X75" s="267">
        <f>VLOOKUP($M75,AnzBigÄPivot!$A:$C,2,FALSE)</f>
        <v>2</v>
      </c>
      <c r="Y75" s="267">
        <f>VLOOKUP($M75,AnzBigÄPivot!$A:$C,3,FALSE)</f>
        <v>0</v>
      </c>
      <c r="Z75" s="267"/>
      <c r="AA75" s="267" t="str">
        <f>LookupFirstRow(BerKUK!$B$2:'BerKUK'!$J$21, $A75)</f>
        <v>HEG</v>
      </c>
      <c r="AB75" s="672"/>
      <c r="AC75" s="273">
        <f>SUMIF(GesamtSuS!$G$1:$G$1259,'KuK_Abt_+-'!$A75,GesamtSuS!P:P)</f>
        <v>0</v>
      </c>
      <c r="AD75" s="273">
        <f>SUMIF(GesamtSuS!$G$1:$G$1259,'KuK_Abt_+-'!$A75,GesamtSuS!Q:Q)</f>
        <v>0</v>
      </c>
      <c r="AE75" s="273">
        <f>SUMIF(GesamtSuS!$G$1:$G$1259,'KuK_Abt_+-'!$A75,GesamtSuS!R:R)</f>
        <v>0</v>
      </c>
      <c r="AF75" s="273">
        <f>SUMIF(GesamtSuS!$G$1:$G$1259,'KuK_Abt_+-'!$A75,GesamtSuS!S:S)</f>
        <v>0</v>
      </c>
      <c r="AG75" s="273">
        <f>SUMIF(GesamtSuS!$G$1:$G$1259,'KuK_Abt_+-'!$A75,GesamtSuS!T:T)</f>
        <v>0</v>
      </c>
      <c r="AH75" s="672"/>
      <c r="AI75" s="266">
        <f>VLOOKUP($A75,UNTIS.Wertrechnung!$A$3:$L$142,4,FALSE)/39.6</f>
        <v>16.01010101010101</v>
      </c>
      <c r="AJ75" s="274">
        <f t="shared" si="9"/>
        <v>8.0101010101010104</v>
      </c>
    </row>
    <row r="76" spans="1:36">
      <c r="A76" s="275" t="str">
        <f>IF(ISTEXT(VLOOKUP($M76,Lehrerliste!E:F,1,)),$M76,"")</f>
        <v>LEH</v>
      </c>
      <c r="B76" s="274">
        <f>IF(AND(LEN($A76)&gt;1,LEN($A76)&lt;8),VLOOKUP($M76,Lehrerliste!$E:$M,9,FALSE),"")</f>
        <v>22</v>
      </c>
      <c r="C76" s="274">
        <f t="shared" si="7"/>
        <v>0</v>
      </c>
      <c r="D76" s="276">
        <f t="shared" si="8"/>
        <v>22</v>
      </c>
      <c r="E76" s="277" t="str">
        <f>IF(AND(LEN($A76)&gt;1,ISNUMBER($B76)),IF(ISTEXT(VLOOKUP($A76,Lehrerliste!$E:$M,3,FALSE)),VLOOKUP($A76,Lehrerliste!$E:$M,3,FALSE),""),"")</f>
        <v>Bautechnik</v>
      </c>
      <c r="F76" s="277" t="str">
        <f>IF(AND(LEN($A76)&gt;1,ISNUMBER($B76)),IF(ISTEXT(VLOOKUP($A76,Lehrerliste!$E:$M,4,FALSE)),VLOOKUP($A76,Lehrerliste!$E:$M,4,FALSE),""),"")</f>
        <v>Holztechnik</v>
      </c>
      <c r="G76" s="277" t="str">
        <f>IF(AND(LEN($A76)&gt;1,ISNUMBER($B76)),IF(ISTEXT(VLOOKUP($A76,Lehrerliste!$E:$M,5,FALSE)),VLOOKUP($A76,Lehrerliste!$E:$M,5,FALSE),""),"")</f>
        <v/>
      </c>
      <c r="H76" s="277" t="str">
        <f>IF(AND(LEN($A76)&gt;1,ISNUMBER($B76)),IF(ISTEXT(VLOOKUP($A76,Lehrerliste!$E:$M,6,FALSE)),VLOOKUP($A76,Lehrerliste!$E:$M,6,FALSE),""),"")</f>
        <v/>
      </c>
      <c r="I76" s="278">
        <f>AnzStrRng(LehStd_in_Kla!F:F,$M76)</f>
        <v>2</v>
      </c>
      <c r="J76" s="278">
        <f>VLOOKUP($M76,AnzKlassenPivot!A:B,2,FALSE)</f>
        <v>6</v>
      </c>
      <c r="K76" s="279">
        <f t="shared" si="10"/>
        <v>2</v>
      </c>
      <c r="L76" s="279">
        <f t="shared" si="11"/>
        <v>3</v>
      </c>
      <c r="M76" s="280" t="s">
        <v>75</v>
      </c>
      <c r="N76" s="276"/>
      <c r="O76" s="276">
        <v>18</v>
      </c>
      <c r="P76" s="276"/>
      <c r="Q76" s="276"/>
      <c r="R76" s="276">
        <v>4</v>
      </c>
      <c r="S76" s="276"/>
      <c r="T76" s="276"/>
      <c r="U76" s="276"/>
      <c r="V76" s="281"/>
      <c r="W76" s="267">
        <v>22</v>
      </c>
      <c r="X76" s="267">
        <f>VLOOKUP($M76,AnzBigÄPivot!$A:$C,2,FALSE)</f>
        <v>3</v>
      </c>
      <c r="Y76" s="267">
        <f>VLOOKUP($M76,AnzBigÄPivot!$A:$C,3,FALSE)</f>
        <v>0</v>
      </c>
      <c r="Z76" s="267"/>
      <c r="AA76" s="267" t="str">
        <f>LookupFirstRow(BerKUK!$B$2:'BerKUK'!$J$21, $A76)</f>
        <v>DGR</v>
      </c>
      <c r="AB76" s="672"/>
      <c r="AC76" s="273">
        <f>SUMIF(GesamtSuS!$G$1:$G$1259,'KuK_Abt_+-'!$A76,GesamtSuS!P:P)</f>
        <v>0</v>
      </c>
      <c r="AD76" s="273">
        <f>SUMIF(GesamtSuS!$G$1:$G$1259,'KuK_Abt_+-'!$A76,GesamtSuS!Q:Q)</f>
        <v>0</v>
      </c>
      <c r="AE76" s="273">
        <f>SUMIF(GesamtSuS!$G$1:$G$1259,'KuK_Abt_+-'!$A76,GesamtSuS!R:R)</f>
        <v>0</v>
      </c>
      <c r="AF76" s="273">
        <f>SUMIF(GesamtSuS!$G$1:$G$1259,'KuK_Abt_+-'!$A76,GesamtSuS!S:S)</f>
        <v>0</v>
      </c>
      <c r="AG76" s="273">
        <f>SUMIF(GesamtSuS!$G$1:$G$1259,'KuK_Abt_+-'!$A76,GesamtSuS!T:T)</f>
        <v>0</v>
      </c>
      <c r="AH76" s="672"/>
      <c r="AI76" s="266">
        <f>VLOOKUP($A76,UNTIS.Wertrechnung!$A$3:$L$142,4,FALSE)/39.6</f>
        <v>23.055555555555554</v>
      </c>
      <c r="AJ76" s="274">
        <f t="shared" si="9"/>
        <v>1.0555555555555536</v>
      </c>
    </row>
    <row r="77" spans="1:36">
      <c r="A77" s="265" t="str">
        <f>IF(ISTEXT(VLOOKUP($M77,Lehrerliste!E:F,1,)),$M77,"")</f>
        <v>LEN</v>
      </c>
      <c r="B77" s="266">
        <f>IF(AND(LEN($A77)&gt;1,LEN($A77)&lt;8),VLOOKUP($M77,Lehrerliste!$E:$M,9,FALSE),"")</f>
        <v>6</v>
      </c>
      <c r="C77" s="266">
        <f t="shared" si="7"/>
        <v>0</v>
      </c>
      <c r="D77" s="267">
        <f t="shared" si="8"/>
        <v>6</v>
      </c>
      <c r="E77" s="268" t="str">
        <f>IF(AND(LEN($A77)&gt;1,ISNUMBER($B77)),IF(ISTEXT(VLOOKUP($A77,Lehrerliste!$E:$M,3,FALSE)),VLOOKUP($A77,Lehrerliste!$E:$M,3,FALSE),""),"")</f>
        <v>Kunst</v>
      </c>
      <c r="F77" s="268" t="str">
        <f>IF(AND(LEN($A77)&gt;1,ISNUMBER($B77)),IF(ISTEXT(VLOOKUP($A77,Lehrerliste!$E:$M,4,FALSE)),VLOOKUP($A77,Lehrerliste!$E:$M,4,FALSE),""),"")</f>
        <v>Deutsch</v>
      </c>
      <c r="G77" s="268" t="str">
        <f>IF(AND(LEN($A77)&gt;1,ISNUMBER($B77)),IF(ISTEXT(VLOOKUP($A77,Lehrerliste!$E:$M,5,FALSE)),VLOOKUP($A77,Lehrerliste!$E:$M,5,FALSE),""),"")</f>
        <v/>
      </c>
      <c r="H77" s="268" t="str">
        <f>IF(AND(LEN($A77)&gt;1,ISNUMBER($B77)),IF(ISTEXT(VLOOKUP($A77,Lehrerliste!$E:$M,6,FALSE)),VLOOKUP($A77,Lehrerliste!$E:$M,6,FALSE),""),"")</f>
        <v/>
      </c>
      <c r="I77" s="269">
        <f>AnzStrRng(LehStd_in_Kla!F:F,$M77)</f>
        <v>0</v>
      </c>
      <c r="J77" s="269">
        <f>VLOOKUP($M77,AnzKlassenPivot!A:B,2,FALSE)</f>
        <v>0</v>
      </c>
      <c r="K77" s="282">
        <f t="shared" si="10"/>
        <v>1</v>
      </c>
      <c r="L77" s="282">
        <f t="shared" si="11"/>
        <v>2</v>
      </c>
      <c r="M77" s="270" t="s">
        <v>140</v>
      </c>
      <c r="N77" s="267"/>
      <c r="O77" s="267"/>
      <c r="P77" s="267"/>
      <c r="Q77" s="267"/>
      <c r="R77" s="267"/>
      <c r="S77" s="267"/>
      <c r="T77" s="267"/>
      <c r="U77" s="267"/>
      <c r="V77" s="271">
        <v>6</v>
      </c>
      <c r="W77" s="267">
        <v>6</v>
      </c>
      <c r="X77" s="267">
        <f>VLOOKUP($M77,AnzBigÄPivot!$A:$C,2,FALSE)</f>
        <v>2</v>
      </c>
      <c r="Y77" s="267">
        <f>VLOOKUP($M77,AnzBigÄPivot!$A:$C,3,FALSE)</f>
        <v>0</v>
      </c>
      <c r="Z77" s="267"/>
      <c r="AA77" s="267" t="str">
        <f>LookupFirstRow(BerKUK!$B$2:'BerKUK'!$J$21, $A77)</f>
        <v>SCR</v>
      </c>
      <c r="AB77" s="672"/>
      <c r="AC77" s="273">
        <f>SUMIF(GesamtSuS!$G$1:$G$1259,'KuK_Abt_+-'!$A77,GesamtSuS!P:P)</f>
        <v>0</v>
      </c>
      <c r="AD77" s="273">
        <f>SUMIF(GesamtSuS!$G$1:$G$1259,'KuK_Abt_+-'!$A77,GesamtSuS!Q:Q)</f>
        <v>0</v>
      </c>
      <c r="AE77" s="273">
        <f>SUMIF(GesamtSuS!$G$1:$G$1259,'KuK_Abt_+-'!$A77,GesamtSuS!R:R)</f>
        <v>0</v>
      </c>
      <c r="AF77" s="273">
        <f>SUMIF(GesamtSuS!$G$1:$G$1259,'KuK_Abt_+-'!$A77,GesamtSuS!S:S)</f>
        <v>0</v>
      </c>
      <c r="AG77" s="273">
        <f>SUMIF(GesamtSuS!$G$1:$G$1259,'KuK_Abt_+-'!$A77,GesamtSuS!T:T)</f>
        <v>0</v>
      </c>
      <c r="AH77" s="672"/>
      <c r="AI77" s="266">
        <f>VLOOKUP($A77,UNTIS.Wertrechnung!$A$3:$L$142,4,FALSE)/39.6</f>
        <v>18.98989898989899</v>
      </c>
      <c r="AJ77" s="274">
        <f t="shared" si="9"/>
        <v>12.98989898989899</v>
      </c>
    </row>
    <row r="78" spans="1:36">
      <c r="A78" s="275" t="str">
        <f>IF(ISTEXT(VLOOKUP($M78,Lehrerliste!E:F,1,)),$M78,"")</f>
        <v>MME</v>
      </c>
      <c r="B78" s="274">
        <f>IF(AND(LEN($A78)&gt;1,LEN($A78)&lt;8),VLOOKUP($M78,Lehrerliste!$E:$M,9,FALSE),"")</f>
        <v>18</v>
      </c>
      <c r="C78" s="274">
        <f t="shared" si="7"/>
        <v>-3</v>
      </c>
      <c r="D78" s="276">
        <f t="shared" si="8"/>
        <v>15</v>
      </c>
      <c r="E78" s="277" t="str">
        <f>IF(AND(LEN($A78)&gt;1,ISNUMBER($B78)),IF(ISTEXT(VLOOKUP($A78,Lehrerliste!$E:$M,3,FALSE)),VLOOKUP($A78,Lehrerliste!$E:$M,3,FALSE),""),"")</f>
        <v>Textiltechnik</v>
      </c>
      <c r="F78" s="277" t="str">
        <f>IF(AND(LEN($A78)&gt;1,ISNUMBER($B78)),IF(ISTEXT(VLOOKUP($A78,Lehrerliste!$E:$M,4,FALSE)),VLOOKUP($A78,Lehrerliste!$E:$M,4,FALSE),""),"")</f>
        <v>Englisch</v>
      </c>
      <c r="G78" s="277" t="str">
        <f>IF(AND(LEN($A78)&gt;1,ISNUMBER($B78)),IF(ISTEXT(VLOOKUP($A78,Lehrerliste!$E:$M,5,FALSE)),VLOOKUP($A78,Lehrerliste!$E:$M,5,FALSE),""),"")</f>
        <v/>
      </c>
      <c r="H78" s="277" t="str">
        <f>IF(AND(LEN($A78)&gt;1,ISNUMBER($B78)),IF(ISTEXT(VLOOKUP($A78,Lehrerliste!$E:$M,6,FALSE)),VLOOKUP($A78,Lehrerliste!$E:$M,6,FALSE),""),"")</f>
        <v/>
      </c>
      <c r="I78" s="278">
        <f>AnzStrRng(LehStd_in_Kla!F:F,$M78)</f>
        <v>1</v>
      </c>
      <c r="J78" s="278">
        <f>VLOOKUP($M78,AnzKlassenPivot!A:B,2,FALSE)</f>
        <v>5</v>
      </c>
      <c r="K78" s="279">
        <f t="shared" si="10"/>
        <v>1</v>
      </c>
      <c r="L78" s="279">
        <f t="shared" si="11"/>
        <v>3</v>
      </c>
      <c r="M78" s="280" t="s">
        <v>71</v>
      </c>
      <c r="N78" s="276"/>
      <c r="O78" s="276"/>
      <c r="P78" s="276"/>
      <c r="Q78" s="276"/>
      <c r="R78" s="276"/>
      <c r="S78" s="276"/>
      <c r="T78" s="276"/>
      <c r="U78" s="276">
        <v>15</v>
      </c>
      <c r="V78" s="281"/>
      <c r="W78" s="267">
        <v>15</v>
      </c>
      <c r="X78" s="267">
        <f>VLOOKUP($M78,AnzBigÄPivot!$A:$C,2,FALSE)</f>
        <v>3</v>
      </c>
      <c r="Y78" s="267">
        <f>VLOOKUP($M78,AnzBigÄPivot!$A:$C,3,FALSE)</f>
        <v>0</v>
      </c>
      <c r="Z78" s="267"/>
      <c r="AA78" s="267" t="str">
        <f>LookupFirstRow(BerKUK!$B$2:'BerKUK'!$J$21, $A78)</f>
        <v>SCN</v>
      </c>
      <c r="AB78" s="672"/>
      <c r="AC78" s="273">
        <f>SUMIF(GesamtSuS!$G$1:$G$1259,'KuK_Abt_+-'!$A78,GesamtSuS!P:P)</f>
        <v>0</v>
      </c>
      <c r="AD78" s="273">
        <f>SUMIF(GesamtSuS!$G$1:$G$1259,'KuK_Abt_+-'!$A78,GesamtSuS!Q:Q)</f>
        <v>0</v>
      </c>
      <c r="AE78" s="273">
        <f>SUMIF(GesamtSuS!$G$1:$G$1259,'KuK_Abt_+-'!$A78,GesamtSuS!R:R)</f>
        <v>0</v>
      </c>
      <c r="AF78" s="273">
        <f>SUMIF(GesamtSuS!$G$1:$G$1259,'KuK_Abt_+-'!$A78,GesamtSuS!S:S)</f>
        <v>0</v>
      </c>
      <c r="AG78" s="273">
        <f>SUMIF(GesamtSuS!$G$1:$G$1259,'KuK_Abt_+-'!$A78,GesamtSuS!T:T)</f>
        <v>0</v>
      </c>
      <c r="AH78" s="672"/>
      <c r="AI78" s="266">
        <f>VLOOKUP($A78,UNTIS.Wertrechnung!$A$3:$L$142,4,FALSE)/39.6</f>
        <v>19.924242424242422</v>
      </c>
      <c r="AJ78" s="274">
        <f t="shared" si="9"/>
        <v>4.9242424242424221</v>
      </c>
    </row>
    <row r="79" spans="1:36">
      <c r="A79" s="265" t="str">
        <f>IF(ISTEXT(VLOOKUP($M79,Lehrerliste!E:F,1,)),$M79,"")</f>
        <v>MOE</v>
      </c>
      <c r="B79" s="266">
        <f>IF(AND(LEN($A79)&gt;1,LEN($A79)&lt;8),VLOOKUP($M79,Lehrerliste!$E:$M,9,FALSE),"")</f>
        <v>25</v>
      </c>
      <c r="C79" s="266">
        <f t="shared" si="7"/>
        <v>-4</v>
      </c>
      <c r="D79" s="267">
        <f t="shared" si="8"/>
        <v>21</v>
      </c>
      <c r="E79" s="268" t="str">
        <f>IF(AND(LEN($A79)&gt;1,ISNUMBER($B79)),IF(ISTEXT(VLOOKUP($A79,Lehrerliste!$E:$M,3,FALSE)),VLOOKUP($A79,Lehrerliste!$E:$M,3,FALSE),""),"")</f>
        <v>Deutsch</v>
      </c>
      <c r="F79" s="268" t="str">
        <f>IF(AND(LEN($A79)&gt;1,ISNUMBER($B79)),IF(ISTEXT(VLOOKUP($A79,Lehrerliste!$E:$M,4,FALSE)),VLOOKUP($A79,Lehrerliste!$E:$M,4,FALSE),""),"")</f>
        <v>Englisch</v>
      </c>
      <c r="G79" s="268" t="str">
        <f>IF(AND(LEN($A79)&gt;1,ISNUMBER($B79)),IF(ISTEXT(VLOOKUP($A79,Lehrerliste!$E:$M,5,FALSE)),VLOOKUP($A79,Lehrerliste!$E:$M,5,FALSE),""),"")</f>
        <v/>
      </c>
      <c r="H79" s="268" t="str">
        <f>IF(AND(LEN($A79)&gt;1,ISNUMBER($B79)),IF(ISTEXT(VLOOKUP($A79,Lehrerliste!$E:$M,6,FALSE)),VLOOKUP($A79,Lehrerliste!$E:$M,6,FALSE),""),"")</f>
        <v/>
      </c>
      <c r="I79" s="269">
        <f>AnzStrRng(LehStd_in_Kla!F:F,$M79)</f>
        <v>1</v>
      </c>
      <c r="J79" s="269">
        <f>VLOOKUP($M79,AnzKlassenPivot!A:B,2,FALSE)</f>
        <v>7</v>
      </c>
      <c r="K79" s="282">
        <f t="shared" si="10"/>
        <v>4</v>
      </c>
      <c r="L79" s="282">
        <f t="shared" si="11"/>
        <v>4</v>
      </c>
      <c r="M79" s="270" t="s">
        <v>1082</v>
      </c>
      <c r="N79" s="267">
        <v>2</v>
      </c>
      <c r="O79" s="267"/>
      <c r="P79" s="267"/>
      <c r="Q79" s="267"/>
      <c r="R79" s="267">
        <v>2</v>
      </c>
      <c r="S79" s="267">
        <v>1</v>
      </c>
      <c r="T79" s="267"/>
      <c r="U79" s="267">
        <v>16</v>
      </c>
      <c r="V79" s="271"/>
      <c r="W79" s="267">
        <v>21</v>
      </c>
      <c r="X79" s="267">
        <f>VLOOKUP($M79,AnzBigÄPivot!$A:$C,2,FALSE)</f>
        <v>4</v>
      </c>
      <c r="Y79" s="267">
        <f>VLOOKUP($M79,AnzBigÄPivot!$A:$C,3,FALSE)</f>
        <v>0</v>
      </c>
      <c r="Z79" s="267"/>
      <c r="AA79" s="267" t="str">
        <f>LookupFirstRow(BerKUK!$B$2:'BerKUK'!$J$21, $A79)</f>
        <v>SCN</v>
      </c>
      <c r="AB79" s="672"/>
      <c r="AC79" s="273">
        <f>SUMIF(GesamtSuS!$G$1:$G$1259,'KuK_Abt_+-'!$A79,GesamtSuS!P:P)</f>
        <v>0</v>
      </c>
      <c r="AD79" s="273">
        <f>SUMIF(GesamtSuS!$G$1:$G$1259,'KuK_Abt_+-'!$A79,GesamtSuS!Q:Q)</f>
        <v>0</v>
      </c>
      <c r="AE79" s="273">
        <f>SUMIF(GesamtSuS!$G$1:$G$1259,'KuK_Abt_+-'!$A79,GesamtSuS!R:R)</f>
        <v>0</v>
      </c>
      <c r="AF79" s="273">
        <f>SUMIF(GesamtSuS!$G$1:$G$1259,'KuK_Abt_+-'!$A79,GesamtSuS!S:S)</f>
        <v>0</v>
      </c>
      <c r="AG79" s="273">
        <f>SUMIF(GesamtSuS!$G$1:$G$1259,'KuK_Abt_+-'!$A79,GesamtSuS!T:T)</f>
        <v>0</v>
      </c>
      <c r="AH79" s="672"/>
      <c r="AI79" s="266">
        <f>VLOOKUP($A79,UNTIS.Wertrechnung!$A$3:$L$142,4,FALSE)/39.6</f>
        <v>20.126262626262626</v>
      </c>
      <c r="AJ79" s="274">
        <f t="shared" si="9"/>
        <v>-0.8737373737373737</v>
      </c>
    </row>
    <row r="80" spans="1:36">
      <c r="A80" s="275" t="str">
        <f>IF(ISTEXT(VLOOKUP($M80,Lehrerliste!E:F,1,)),$M80,"")</f>
        <v>MOS</v>
      </c>
      <c r="B80" s="274">
        <f>IF(AND(LEN($A80)&gt;1,LEN($A80)&lt;8),VLOOKUP($M80,Lehrerliste!$E:$M,9,FALSE),"")</f>
        <v>24</v>
      </c>
      <c r="C80" s="274">
        <f t="shared" si="7"/>
        <v>0</v>
      </c>
      <c r="D80" s="276">
        <f t="shared" si="8"/>
        <v>24</v>
      </c>
      <c r="E80" s="277" t="str">
        <f>IF(AND(LEN($A80)&gt;1,ISNUMBER($B80)),IF(ISTEXT(VLOOKUP($A80,Lehrerliste!$E:$M,3,FALSE)),VLOOKUP($A80,Lehrerliste!$E:$M,3,FALSE),""),"")</f>
        <v>Elektrotechnik</v>
      </c>
      <c r="F80" s="277" t="str">
        <f>IF(AND(LEN($A80)&gt;1,ISNUMBER($B80)),IF(ISTEXT(VLOOKUP($A80,Lehrerliste!$E:$M,4,FALSE)),VLOOKUP($A80,Lehrerliste!$E:$M,4,FALSE),""),"")</f>
        <v>Energietechnik</v>
      </c>
      <c r="G80" s="277" t="str">
        <f>IF(AND(LEN($A80)&gt;1,ISNUMBER($B80)),IF(ISTEXT(VLOOKUP($A80,Lehrerliste!$E:$M,5,FALSE)),VLOOKUP($A80,Lehrerliste!$E:$M,5,FALSE),""),"")</f>
        <v/>
      </c>
      <c r="H80" s="277" t="str">
        <f>IF(AND(LEN($A80)&gt;1,ISNUMBER($B80)),IF(ISTEXT(VLOOKUP($A80,Lehrerliste!$E:$M,6,FALSE)),VLOOKUP($A80,Lehrerliste!$E:$M,6,FALSE),""),"")</f>
        <v/>
      </c>
      <c r="I80" s="278">
        <f>AnzStrRng(LehStd_in_Kla!F:F,$M80)</f>
        <v>2</v>
      </c>
      <c r="J80" s="278">
        <f>VLOOKUP($M80,AnzKlassenPivot!A:B,2,FALSE)</f>
        <v>16</v>
      </c>
      <c r="K80" s="279">
        <f t="shared" si="10"/>
        <v>1</v>
      </c>
      <c r="L80" s="279">
        <f t="shared" si="11"/>
        <v>3</v>
      </c>
      <c r="M80" s="280" t="s">
        <v>97</v>
      </c>
      <c r="N80" s="276"/>
      <c r="O80" s="276"/>
      <c r="P80" s="276"/>
      <c r="Q80" s="276">
        <v>24</v>
      </c>
      <c r="R80" s="276"/>
      <c r="S80" s="276"/>
      <c r="T80" s="276"/>
      <c r="U80" s="276"/>
      <c r="V80" s="281"/>
      <c r="W80" s="267">
        <v>24</v>
      </c>
      <c r="X80" s="267">
        <f>VLOOKUP($M80,AnzBigÄPivot!$A:$C,2,FALSE)</f>
        <v>3</v>
      </c>
      <c r="Y80" s="267">
        <f>VLOOKUP($M80,AnzBigÄPivot!$A:$C,3,FALSE)</f>
        <v>0</v>
      </c>
      <c r="Z80" s="267"/>
      <c r="AA80" s="267" t="str">
        <f>LookupFirstRow(BerKUK!$B$2:'BerKUK'!$J$21, $A80)</f>
        <v>HEG</v>
      </c>
      <c r="AB80" s="672"/>
      <c r="AC80" s="273">
        <f>SUMIF(GesamtSuS!$G$1:$G$1259,'KuK_Abt_+-'!$A80,GesamtSuS!P:P)</f>
        <v>0</v>
      </c>
      <c r="AD80" s="273">
        <f>SUMIF(GesamtSuS!$G$1:$G$1259,'KuK_Abt_+-'!$A80,GesamtSuS!Q:Q)</f>
        <v>0</v>
      </c>
      <c r="AE80" s="273">
        <f>SUMIF(GesamtSuS!$G$1:$G$1259,'KuK_Abt_+-'!$A80,GesamtSuS!R:R)</f>
        <v>0</v>
      </c>
      <c r="AF80" s="273">
        <f>SUMIF(GesamtSuS!$G$1:$G$1259,'KuK_Abt_+-'!$A80,GesamtSuS!S:S)</f>
        <v>0</v>
      </c>
      <c r="AG80" s="273">
        <f>SUMIF(GesamtSuS!$G$1:$G$1259,'KuK_Abt_+-'!$A80,GesamtSuS!T:T)</f>
        <v>0</v>
      </c>
      <c r="AH80" s="672"/>
      <c r="AI80" s="266">
        <f>VLOOKUP($A80,UNTIS.Wertrechnung!$A$3:$L$142,4,FALSE)/39.6</f>
        <v>24.141414141414142</v>
      </c>
      <c r="AJ80" s="274">
        <f t="shared" si="9"/>
        <v>0.14141414141414188</v>
      </c>
    </row>
    <row r="81" spans="1:36">
      <c r="A81" s="265" t="str">
        <f>IF(ISTEXT(VLOOKUP($M81,Lehrerliste!E:F,1,)),$M81,"")</f>
        <v>MUZ</v>
      </c>
      <c r="B81" s="266">
        <f>IF(AND(LEN($A81)&gt;1,LEN($A81)&lt;8),VLOOKUP($M81,Lehrerliste!$E:$M,9,FALSE),"")</f>
        <v>23</v>
      </c>
      <c r="C81" s="266">
        <f t="shared" si="7"/>
        <v>0.55555555555555358</v>
      </c>
      <c r="D81" s="267">
        <f t="shared" si="8"/>
        <v>23.555555555555554</v>
      </c>
      <c r="E81" s="268" t="str">
        <f>IF(AND(LEN($A81)&gt;1,ISNUMBER($B81)),IF(ISTEXT(VLOOKUP($A81,Lehrerliste!$E:$M,3,FALSE)),VLOOKUP($A81,Lehrerliste!$E:$M,3,FALSE),""),"")</f>
        <v>Deutsch</v>
      </c>
      <c r="F81" s="268" t="str">
        <f>IF(AND(LEN($A81)&gt;1,ISNUMBER($B81)),IF(ISTEXT(VLOOKUP($A81,Lehrerliste!$E:$M,4,FALSE)),VLOOKUP($A81,Lehrerliste!$E:$M,4,FALSE),""),"")</f>
        <v>Politik</v>
      </c>
      <c r="G81" s="268" t="str">
        <f>IF(AND(LEN($A81)&gt;1,ISNUMBER($B81)),IF(ISTEXT(VLOOKUP($A81,Lehrerliste!$E:$M,5,FALSE)),VLOOKUP($A81,Lehrerliste!$E:$M,5,FALSE),""),"")</f>
        <v/>
      </c>
      <c r="H81" s="268" t="str">
        <f>IF(AND(LEN($A81)&gt;1,ISNUMBER($B81)),IF(ISTEXT(VLOOKUP($A81,Lehrerliste!$E:$M,6,FALSE)),VLOOKUP($A81,Lehrerliste!$E:$M,6,FALSE),""),"")</f>
        <v/>
      </c>
      <c r="I81" s="269">
        <f>AnzStrRng(LehStd_in_Kla!F:F,$M81)</f>
        <v>1</v>
      </c>
      <c r="J81" s="269">
        <f>VLOOKUP($M81,AnzKlassenPivot!A:B,2,FALSE)</f>
        <v>15</v>
      </c>
      <c r="K81" s="282">
        <f t="shared" si="10"/>
        <v>3</v>
      </c>
      <c r="L81" s="282">
        <f t="shared" si="11"/>
        <v>4</v>
      </c>
      <c r="M81" s="270" t="s">
        <v>967</v>
      </c>
      <c r="N81" s="267">
        <v>3</v>
      </c>
      <c r="O81" s="267"/>
      <c r="P81" s="267"/>
      <c r="Q81" s="267"/>
      <c r="R81" s="267"/>
      <c r="S81" s="267">
        <v>18.555555555555554</v>
      </c>
      <c r="T81" s="267"/>
      <c r="U81" s="267"/>
      <c r="V81" s="271">
        <v>2</v>
      </c>
      <c r="W81" s="267">
        <v>23.555555555555554</v>
      </c>
      <c r="X81" s="267">
        <f>VLOOKUP($M81,AnzBigÄPivot!$A:$C,2,FALSE)</f>
        <v>4</v>
      </c>
      <c r="Y81" s="267">
        <f>VLOOKUP($M81,AnzBigÄPivot!$A:$C,3,FALSE)</f>
        <v>0</v>
      </c>
      <c r="Z81" s="267"/>
      <c r="AA81" s="267" t="str">
        <f>LookupFirstRow(BerKUK!$B$2:'BerKUK'!$J$21, $A81)</f>
        <v>KRS</v>
      </c>
      <c r="AB81" s="672"/>
      <c r="AC81" s="273">
        <f>SUMIF(GesamtSuS!$G$1:$G$1259,'KuK_Abt_+-'!$A81,GesamtSuS!P:P)</f>
        <v>0</v>
      </c>
      <c r="AD81" s="273">
        <f>SUMIF(GesamtSuS!$G$1:$G$1259,'KuK_Abt_+-'!$A81,GesamtSuS!Q:Q)</f>
        <v>0</v>
      </c>
      <c r="AE81" s="273">
        <f>SUMIF(GesamtSuS!$G$1:$G$1259,'KuK_Abt_+-'!$A81,GesamtSuS!R:R)</f>
        <v>0</v>
      </c>
      <c r="AF81" s="273">
        <f>SUMIF(GesamtSuS!$G$1:$G$1259,'KuK_Abt_+-'!$A81,GesamtSuS!S:S)</f>
        <v>0</v>
      </c>
      <c r="AG81" s="273">
        <f>SUMIF(GesamtSuS!$G$1:$G$1259,'KuK_Abt_+-'!$A81,GesamtSuS!T:T)</f>
        <v>0</v>
      </c>
      <c r="AH81" s="672"/>
      <c r="AI81" s="266">
        <f>VLOOKUP($A81,UNTIS.Wertrechnung!$A$3:$L$142,4,FALSE)/39.6</f>
        <v>20.833333333333332</v>
      </c>
      <c r="AJ81" s="274">
        <f t="shared" si="9"/>
        <v>-2.7222222222222214</v>
      </c>
    </row>
    <row r="82" spans="1:36">
      <c r="A82" s="275" t="str">
        <f>IF(ISTEXT(VLOOKUP($M82,Lehrerliste!E:F,1,)),$M82,"")</f>
        <v>NAC</v>
      </c>
      <c r="B82" s="274">
        <f>IF(AND(LEN($A82)&gt;1,LEN($A82)&lt;8),VLOOKUP($M82,Lehrerliste!$E:$M,9,FALSE),"")</f>
        <v>14</v>
      </c>
      <c r="C82" s="274">
        <f t="shared" si="7"/>
        <v>-4</v>
      </c>
      <c r="D82" s="276">
        <f t="shared" si="8"/>
        <v>10</v>
      </c>
      <c r="E82" s="277" t="str">
        <f>IF(AND(LEN($A82)&gt;1,ISNUMBER($B82)),IF(ISTEXT(VLOOKUP($A82,Lehrerliste!$E:$M,3,FALSE)),VLOOKUP($A82,Lehrerliste!$E:$M,3,FALSE),""),"")</f>
        <v>Ernährungswissenscahften</v>
      </c>
      <c r="F82" s="277" t="str">
        <f>IF(AND(LEN($A82)&gt;1,ISNUMBER($B82)),IF(ISTEXT(VLOOKUP($A82,Lehrerliste!$E:$M,4,FALSE)),VLOOKUP($A82,Lehrerliste!$E:$M,4,FALSE),""),"")</f>
        <v>Hauswirtschaft</v>
      </c>
      <c r="G82" s="277" t="str">
        <f>IF(AND(LEN($A82)&gt;1,ISNUMBER($B82)),IF(ISTEXT(VLOOKUP($A82,Lehrerliste!$E:$M,5,FALSE)),VLOOKUP($A82,Lehrerliste!$E:$M,5,FALSE),""),"")</f>
        <v/>
      </c>
      <c r="H82" s="277" t="str">
        <f>IF(AND(LEN($A82)&gt;1,ISNUMBER($B82)),IF(ISTEXT(VLOOKUP($A82,Lehrerliste!$E:$M,6,FALSE)),VLOOKUP($A82,Lehrerliste!$E:$M,6,FALSE),""),"")</f>
        <v/>
      </c>
      <c r="I82" s="278">
        <f>AnzStrRng(LehStd_in_Kla!F:F,$M82)</f>
        <v>0</v>
      </c>
      <c r="J82" s="278">
        <f>VLOOKUP($M82,AnzKlassenPivot!A:B,2,FALSE)</f>
        <v>5</v>
      </c>
      <c r="K82" s="279">
        <f t="shared" si="10"/>
        <v>2</v>
      </c>
      <c r="L82" s="279">
        <f t="shared" si="11"/>
        <v>2</v>
      </c>
      <c r="M82" s="280" t="s">
        <v>1688</v>
      </c>
      <c r="N82" s="276"/>
      <c r="O82" s="276"/>
      <c r="P82" s="276">
        <v>8</v>
      </c>
      <c r="Q82" s="276"/>
      <c r="R82" s="276"/>
      <c r="S82" s="276"/>
      <c r="T82" s="276"/>
      <c r="U82" s="276">
        <v>2</v>
      </c>
      <c r="V82" s="281"/>
      <c r="W82" s="267">
        <v>10</v>
      </c>
      <c r="X82" s="267">
        <f>VLOOKUP($M82,AnzBigÄPivot!$A:$C,2,FALSE)</f>
        <v>2</v>
      </c>
      <c r="Y82" s="267">
        <f>VLOOKUP($M82,AnzBigÄPivot!$A:$C,3,FALSE)</f>
        <v>0</v>
      </c>
      <c r="Z82" s="267"/>
      <c r="AA82" s="267" t="str">
        <f>LookupFirstRow(BerKUK!$B$2:'BerKUK'!$J$21, $A82)</f>
        <v/>
      </c>
      <c r="AB82" s="672"/>
      <c r="AC82" s="273">
        <f>SUMIF(GesamtSuS!$G$1:$G$1259,'KuK_Abt_+-'!$A82,GesamtSuS!P:P)</f>
        <v>0</v>
      </c>
      <c r="AD82" s="273">
        <f>SUMIF(GesamtSuS!$G$1:$G$1259,'KuK_Abt_+-'!$A82,GesamtSuS!Q:Q)</f>
        <v>0</v>
      </c>
      <c r="AE82" s="273">
        <f>SUMIF(GesamtSuS!$G$1:$G$1259,'KuK_Abt_+-'!$A82,GesamtSuS!R:R)</f>
        <v>0</v>
      </c>
      <c r="AF82" s="273">
        <f>SUMIF(GesamtSuS!$G$1:$G$1259,'KuK_Abt_+-'!$A82,GesamtSuS!S:S)</f>
        <v>0</v>
      </c>
      <c r="AG82" s="273">
        <f>SUMIF(GesamtSuS!$G$1:$G$1259,'KuK_Abt_+-'!$A82,GesamtSuS!T:T)</f>
        <v>0</v>
      </c>
      <c r="AH82" s="672"/>
      <c r="AI82" s="266" t="e">
        <f>VLOOKUP($A82,UNTIS.Wertrechnung!$A$3:$L$142,4,FALSE)/39.6</f>
        <v>#N/A</v>
      </c>
      <c r="AJ82" s="274" t="e">
        <f t="shared" si="9"/>
        <v>#N/A</v>
      </c>
    </row>
    <row r="83" spans="1:36">
      <c r="A83" s="283" t="str">
        <f>IF(ISTEXT(VLOOKUP($M83,Lehrerliste!E:F,1,)),$M83,"")</f>
        <v>NEH</v>
      </c>
      <c r="B83" s="266">
        <f>IF(AND(LEN($A83)&gt;1,LEN($A83)&lt;8),VLOOKUP($M83,Lehrerliste!$E:$M,9,FALSE),"")</f>
        <v>17.5</v>
      </c>
      <c r="C83" s="266">
        <f t="shared" si="7"/>
        <v>0.5</v>
      </c>
      <c r="D83" s="267">
        <f t="shared" si="8"/>
        <v>18</v>
      </c>
      <c r="E83" s="268" t="str">
        <f>IF(AND(LEN($A83)&gt;1,ISNUMBER($B83)),IF(ISTEXT(VLOOKUP($A83,Lehrerliste!$E:$M,3,FALSE)),VLOOKUP($A83,Lehrerliste!$E:$M,3,FALSE),""),"")</f>
        <v>Sozialpädagogik</v>
      </c>
      <c r="F83" s="268" t="str">
        <f>IF(AND(LEN($A83)&gt;1,ISNUMBER($B83)),IF(ISTEXT(VLOOKUP($A83,Lehrerliste!$E:$M,4,FALSE)),VLOOKUP($A83,Lehrerliste!$E:$M,4,FALSE),""),"")</f>
        <v>Mathematik</v>
      </c>
      <c r="G83" s="268" t="str">
        <f>IF(AND(LEN($A83)&gt;1,ISNUMBER($B83)),IF(ISTEXT(VLOOKUP($A83,Lehrerliste!$E:$M,5,FALSE)),VLOOKUP($A83,Lehrerliste!$E:$M,5,FALSE),""),"")</f>
        <v/>
      </c>
      <c r="H83" s="268" t="str">
        <f>IF(AND(LEN($A83)&gt;1,ISNUMBER($B83)),IF(ISTEXT(VLOOKUP($A83,Lehrerliste!$E:$M,6,FALSE)),VLOOKUP($A83,Lehrerliste!$E:$M,6,FALSE),""),"")</f>
        <v/>
      </c>
      <c r="I83" s="269">
        <f>AnzStrRng(LehStd_in_Kla!F:F,$M83)</f>
        <v>0</v>
      </c>
      <c r="J83" s="269">
        <f>VLOOKUP($M83,AnzKlassenPivot!A:B,2,FALSE)</f>
        <v>5</v>
      </c>
      <c r="K83" s="282">
        <f t="shared" si="10"/>
        <v>4</v>
      </c>
      <c r="L83" s="282">
        <f t="shared" si="11"/>
        <v>5</v>
      </c>
      <c r="M83" s="270" t="s">
        <v>1690</v>
      </c>
      <c r="N83" s="267">
        <v>2</v>
      </c>
      <c r="O83" s="267"/>
      <c r="P83" s="267">
        <v>2</v>
      </c>
      <c r="Q83" s="267">
        <v>0</v>
      </c>
      <c r="R83" s="267"/>
      <c r="S83" s="267"/>
      <c r="T83" s="267"/>
      <c r="U83" s="267"/>
      <c r="V83" s="271">
        <v>14</v>
      </c>
      <c r="W83" s="267">
        <v>18</v>
      </c>
      <c r="X83" s="267">
        <f>VLOOKUP($M83,AnzBigÄPivot!$A:$C,2,FALSE)</f>
        <v>5</v>
      </c>
      <c r="Y83" s="267">
        <f>VLOOKUP($M83,AnzBigÄPivot!$A:$C,3,FALSE)</f>
        <v>0</v>
      </c>
      <c r="Z83" s="267"/>
      <c r="AA83" s="267" t="str">
        <f>LookupFirstRow(BerKUK!$B$2:'BerKUK'!$J$21, $A83)</f>
        <v>SCR</v>
      </c>
      <c r="AB83" s="672"/>
      <c r="AC83" s="273">
        <f>SUMIF(GesamtSuS!$G$1:$G$1259,'KuK_Abt_+-'!$A83,GesamtSuS!P:P)</f>
        <v>0</v>
      </c>
      <c r="AD83" s="273">
        <f>SUMIF(GesamtSuS!$G$1:$G$1259,'KuK_Abt_+-'!$A83,GesamtSuS!Q:Q)</f>
        <v>0</v>
      </c>
      <c r="AE83" s="273">
        <f>SUMIF(GesamtSuS!$G$1:$G$1259,'KuK_Abt_+-'!$A83,GesamtSuS!R:R)</f>
        <v>0</v>
      </c>
      <c r="AF83" s="273">
        <f>SUMIF(GesamtSuS!$G$1:$G$1259,'KuK_Abt_+-'!$A83,GesamtSuS!S:S)</f>
        <v>0</v>
      </c>
      <c r="AG83" s="273">
        <f>SUMIF(GesamtSuS!$G$1:$G$1259,'KuK_Abt_+-'!$A83,GesamtSuS!T:T)</f>
        <v>0</v>
      </c>
      <c r="AH83" s="672"/>
      <c r="AI83" s="266" t="e">
        <f>VLOOKUP($A83,UNTIS.Wertrechnung!$A$3:$L$142,4,FALSE)/39.6</f>
        <v>#N/A</v>
      </c>
      <c r="AJ83" s="274" t="e">
        <f t="shared" si="9"/>
        <v>#N/A</v>
      </c>
    </row>
    <row r="84" spans="1:36">
      <c r="A84" s="275" t="str">
        <f>IF(ISTEXT(VLOOKUP($M84,Lehrerliste!E:F,1,)),$M84,"")</f>
        <v>NEU</v>
      </c>
      <c r="B84" s="274">
        <f>IF(AND(LEN($A84)&gt;1,LEN($A84)&lt;8),VLOOKUP($M84,Lehrerliste!$E:$M,9,FALSE),"")</f>
        <v>23</v>
      </c>
      <c r="C84" s="274">
        <f t="shared" si="7"/>
        <v>1</v>
      </c>
      <c r="D84" s="276">
        <f t="shared" si="8"/>
        <v>24</v>
      </c>
      <c r="E84" s="277" t="str">
        <f>IF(AND(LEN($A84)&gt;1,ISNUMBER($B84)),IF(ISTEXT(VLOOKUP($A84,Lehrerliste!$E:$M,3,FALSE)),VLOOKUP($A84,Lehrerliste!$E:$M,3,FALSE),""),"")</f>
        <v>Bautechnik</v>
      </c>
      <c r="F84" s="277" t="str">
        <f>IF(AND(LEN($A84)&gt;1,ISNUMBER($B84)),IF(ISTEXT(VLOOKUP($A84,Lehrerliste!$E:$M,4,FALSE)),VLOOKUP($A84,Lehrerliste!$E:$M,4,FALSE),""),"")</f>
        <v>Holztechnik</v>
      </c>
      <c r="G84" s="277" t="str">
        <f>IF(AND(LEN($A84)&gt;1,ISNUMBER($B84)),IF(ISTEXT(VLOOKUP($A84,Lehrerliste!$E:$M,5,FALSE)),VLOOKUP($A84,Lehrerliste!$E:$M,5,FALSE),""),"")</f>
        <v/>
      </c>
      <c r="H84" s="277" t="str">
        <f>IF(AND(LEN($A84)&gt;1,ISNUMBER($B84)),IF(ISTEXT(VLOOKUP($A84,Lehrerliste!$E:$M,6,FALSE)),VLOOKUP($A84,Lehrerliste!$E:$M,6,FALSE),""),"")</f>
        <v/>
      </c>
      <c r="I84" s="278">
        <f>AnzStrRng(LehStd_in_Kla!F:F,$M84)</f>
        <v>3</v>
      </c>
      <c r="J84" s="278">
        <f>VLOOKUP($M84,AnzKlassenPivot!A:B,2,FALSE)</f>
        <v>6</v>
      </c>
      <c r="K84" s="279">
        <f t="shared" si="10"/>
        <v>2</v>
      </c>
      <c r="L84" s="279">
        <f t="shared" si="11"/>
        <v>1</v>
      </c>
      <c r="M84" s="280" t="s">
        <v>65</v>
      </c>
      <c r="N84" s="276"/>
      <c r="O84" s="276">
        <v>14</v>
      </c>
      <c r="P84" s="276"/>
      <c r="Q84" s="276"/>
      <c r="R84" s="276"/>
      <c r="S84" s="276">
        <v>10</v>
      </c>
      <c r="T84" s="276"/>
      <c r="U84" s="276"/>
      <c r="V84" s="281"/>
      <c r="W84" s="267">
        <v>24</v>
      </c>
      <c r="X84" s="267">
        <f>VLOOKUP($M84,AnzBigÄPivot!$A:$C,2,FALSE)</f>
        <v>1</v>
      </c>
      <c r="Y84" s="267">
        <f>VLOOKUP($M84,AnzBigÄPivot!$A:$C,3,FALSE)</f>
        <v>0</v>
      </c>
      <c r="Z84" s="267"/>
      <c r="AA84" s="267" t="str">
        <f>LookupFirstRow(BerKUK!$B$2:'BerKUK'!$J$21, $A84)</f>
        <v>DGR</v>
      </c>
      <c r="AB84" s="672"/>
      <c r="AC84" s="273">
        <f>SUMIF(GesamtSuS!$G$1:$G$1259,'KuK_Abt_+-'!$A84,GesamtSuS!P:P)</f>
        <v>0</v>
      </c>
      <c r="AD84" s="273">
        <f>SUMIF(GesamtSuS!$G$1:$G$1259,'KuK_Abt_+-'!$A84,GesamtSuS!Q:Q)</f>
        <v>0</v>
      </c>
      <c r="AE84" s="273">
        <f>SUMIF(GesamtSuS!$G$1:$G$1259,'KuK_Abt_+-'!$A84,GesamtSuS!R:R)</f>
        <v>0</v>
      </c>
      <c r="AF84" s="273">
        <f>SUMIF(GesamtSuS!$G$1:$G$1259,'KuK_Abt_+-'!$A84,GesamtSuS!S:S)</f>
        <v>0</v>
      </c>
      <c r="AG84" s="273">
        <f>SUMIF(GesamtSuS!$G$1:$G$1259,'KuK_Abt_+-'!$A84,GesamtSuS!T:T)</f>
        <v>0</v>
      </c>
      <c r="AH84" s="672"/>
      <c r="AI84" s="266">
        <f>VLOOKUP($A84,UNTIS.Wertrechnung!$A$3:$L$142,4,FALSE)/39.6</f>
        <v>21.994949494949495</v>
      </c>
      <c r="AJ84" s="274">
        <f t="shared" si="9"/>
        <v>-2.0050505050505052</v>
      </c>
    </row>
    <row r="85" spans="1:36">
      <c r="A85" s="265" t="str">
        <f>IF(ISTEXT(VLOOKUP($M85,Lehrerliste!E:F,1,)),$M85,"")</f>
        <v>NN1</v>
      </c>
      <c r="B85" s="266">
        <f>IF(AND(LEN($A85)&gt;1,LEN($A85)&lt;8),VLOOKUP($M85,Lehrerliste!$E:$M,9,FALSE),"")</f>
        <v>25.5</v>
      </c>
      <c r="C85" s="266">
        <f t="shared" si="7"/>
        <v>-22.5</v>
      </c>
      <c r="D85" s="267">
        <f t="shared" si="8"/>
        <v>3</v>
      </c>
      <c r="E85" s="268" t="str">
        <f>IF(AND(LEN($A85)&gt;1,ISNUMBER($B85)),IF(ISTEXT(VLOOKUP($A85,Lehrerliste!$E:$M,3,FALSE)),VLOOKUP($A85,Lehrerliste!$E:$M,3,FALSE),""),"")</f>
        <v>Bautechnik</v>
      </c>
      <c r="F85" s="268" t="str">
        <f>IF(AND(LEN($A85)&gt;1,ISNUMBER($B85)),IF(ISTEXT(VLOOKUP($A85,Lehrerliste!$E:$M,4,FALSE)),VLOOKUP($A85,Lehrerliste!$E:$M,4,FALSE),""),"")</f>
        <v>Mathematik</v>
      </c>
      <c r="G85" s="268" t="str">
        <f>IF(AND(LEN($A85)&gt;1,ISNUMBER($B85)),IF(ISTEXT(VLOOKUP($A85,Lehrerliste!$E:$M,5,FALSE)),VLOOKUP($A85,Lehrerliste!$E:$M,5,FALSE),""),"")</f>
        <v/>
      </c>
      <c r="H85" s="268" t="str">
        <f>IF(AND(LEN($A85)&gt;1,ISNUMBER($B85)),IF(ISTEXT(VLOOKUP($A85,Lehrerliste!$E:$M,6,FALSE)),VLOOKUP($A85,Lehrerliste!$E:$M,6,FALSE),""),"")</f>
        <v/>
      </c>
      <c r="I85" s="269">
        <f>AnzStrRng(LehStd_in_Kla!F:F,$M85)</f>
        <v>0</v>
      </c>
      <c r="J85" s="269">
        <f>VLOOKUP($M85,AnzKlassenPivot!A:B,2,FALSE)</f>
        <v>1</v>
      </c>
      <c r="K85" s="282">
        <f t="shared" si="10"/>
        <v>2</v>
      </c>
      <c r="L85" s="282">
        <f t="shared" si="11"/>
        <v>1</v>
      </c>
      <c r="M85" s="270" t="s">
        <v>1408</v>
      </c>
      <c r="N85" s="267">
        <v>3</v>
      </c>
      <c r="O85" s="267"/>
      <c r="P85" s="267"/>
      <c r="Q85" s="267">
        <v>0</v>
      </c>
      <c r="R85" s="267"/>
      <c r="S85" s="267"/>
      <c r="T85" s="267"/>
      <c r="U85" s="267"/>
      <c r="V85" s="271"/>
      <c r="W85" s="267">
        <v>3</v>
      </c>
      <c r="X85" s="267">
        <f>VLOOKUP($M85,AnzBigÄPivot!$A:$C,2,FALSE)</f>
        <v>1</v>
      </c>
      <c r="Y85" s="267">
        <f>VLOOKUP($M85,AnzBigÄPivot!$A:$C,3,FALSE)</f>
        <v>0</v>
      </c>
      <c r="Z85" s="267"/>
      <c r="AA85" s="267" t="str">
        <f>LookupFirstRow(BerKUK!$B$2:'BerKUK'!$J$21, $A85)</f>
        <v/>
      </c>
      <c r="AB85" s="672"/>
      <c r="AC85" s="273">
        <f>SUMIF(GesamtSuS!$G$1:$G$1259,'KuK_Abt_+-'!$A85,GesamtSuS!P:P)</f>
        <v>0</v>
      </c>
      <c r="AD85" s="273">
        <f>SUMIF(GesamtSuS!$G$1:$G$1259,'KuK_Abt_+-'!$A85,GesamtSuS!Q:Q)</f>
        <v>0</v>
      </c>
      <c r="AE85" s="273">
        <f>SUMIF(GesamtSuS!$G$1:$G$1259,'KuK_Abt_+-'!$A85,GesamtSuS!R:R)</f>
        <v>0</v>
      </c>
      <c r="AF85" s="273">
        <f>SUMIF(GesamtSuS!$G$1:$G$1259,'KuK_Abt_+-'!$A85,GesamtSuS!S:S)</f>
        <v>0</v>
      </c>
      <c r="AG85" s="273">
        <f>SUMIF(GesamtSuS!$G$1:$G$1259,'KuK_Abt_+-'!$A85,GesamtSuS!T:T)</f>
        <v>0</v>
      </c>
      <c r="AH85" s="672"/>
      <c r="AI85" s="266" t="e">
        <f>VLOOKUP($A85,UNTIS.Wertrechnung!$A$3:$L$142,4,FALSE)/39.6</f>
        <v>#N/A</v>
      </c>
      <c r="AJ85" s="274" t="e">
        <f t="shared" si="9"/>
        <v>#N/A</v>
      </c>
    </row>
    <row r="86" spans="1:36">
      <c r="A86" s="275" t="str">
        <f>IF(ISTEXT(VLOOKUP($M86,Lehrerliste!E:F,1,)),$M86,"")</f>
        <v>NN2</v>
      </c>
      <c r="B86" s="274">
        <f>IF(AND(LEN($A86)&gt;1,LEN($A86)&lt;8),VLOOKUP($M86,Lehrerliste!$E:$M,9,FALSE),"")</f>
        <v>25.5</v>
      </c>
      <c r="C86" s="274">
        <f t="shared" si="7"/>
        <v>-25.5</v>
      </c>
      <c r="D86" s="276">
        <f t="shared" si="8"/>
        <v>0</v>
      </c>
      <c r="E86" s="277" t="str">
        <f>IF(AND(LEN($A86)&gt;1,ISNUMBER($B86)),IF(ISTEXT(VLOOKUP($A86,Lehrerliste!$E:$M,3,FALSE)),VLOOKUP($A86,Lehrerliste!$E:$M,3,FALSE),""),"")</f>
        <v>Sozialpädagogik</v>
      </c>
      <c r="F86" s="277" t="str">
        <f>IF(AND(LEN($A86)&gt;1,ISNUMBER($B86)),IF(ISTEXT(VLOOKUP($A86,Lehrerliste!$E:$M,4,FALSE)),VLOOKUP($A86,Lehrerliste!$E:$M,4,FALSE),""),"")</f>
        <v>Psychologie</v>
      </c>
      <c r="G86" s="277" t="str">
        <f>IF(AND(LEN($A86)&gt;1,ISNUMBER($B86)),IF(ISTEXT(VLOOKUP($A86,Lehrerliste!$E:$M,5,FALSE)),VLOOKUP($A86,Lehrerliste!$E:$M,5,FALSE),""),"")</f>
        <v/>
      </c>
      <c r="H86" s="277" t="str">
        <f>IF(AND(LEN($A86)&gt;1,ISNUMBER($B86)),IF(ISTEXT(VLOOKUP($A86,Lehrerliste!$E:$M,6,FALSE)),VLOOKUP($A86,Lehrerliste!$E:$M,6,FALSE),""),"")</f>
        <v/>
      </c>
      <c r="I86" s="278">
        <f>AnzStrRng(LehStd_in_Kla!F:F,$M86)</f>
        <v>0</v>
      </c>
      <c r="J86" s="278">
        <f>VLOOKUP($M86,AnzKlassenPivot!A:B,2,FALSE)</f>
        <v>0</v>
      </c>
      <c r="K86" s="279">
        <f t="shared" si="10"/>
        <v>1</v>
      </c>
      <c r="L86" s="279">
        <f t="shared" si="11"/>
        <v>0</v>
      </c>
      <c r="M86" s="280" t="s">
        <v>1585</v>
      </c>
      <c r="N86" s="276"/>
      <c r="O86" s="276"/>
      <c r="P86" s="276"/>
      <c r="Q86" s="276">
        <v>0</v>
      </c>
      <c r="R86" s="276"/>
      <c r="S86" s="276"/>
      <c r="T86" s="276"/>
      <c r="U86" s="276"/>
      <c r="V86" s="281"/>
      <c r="W86" s="267">
        <v>0</v>
      </c>
      <c r="X86" s="267">
        <f>VLOOKUP($M86,AnzBigÄPivot!$A:$C,2,FALSE)</f>
        <v>0</v>
      </c>
      <c r="Y86" s="267">
        <f>VLOOKUP($M86,AnzBigÄPivot!$A:$C,3,FALSE)</f>
        <v>0</v>
      </c>
      <c r="Z86" s="267"/>
      <c r="AA86" s="267" t="str">
        <f>LookupFirstRow(BerKUK!$B$2:'BerKUK'!$J$21, $A86)</f>
        <v/>
      </c>
      <c r="AB86" s="672"/>
      <c r="AC86" s="273">
        <f>SUMIF(GesamtSuS!$G$1:$G$1259,'KuK_Abt_+-'!$A86,GesamtSuS!P:P)</f>
        <v>0</v>
      </c>
      <c r="AD86" s="273">
        <f>SUMIF(GesamtSuS!$G$1:$G$1259,'KuK_Abt_+-'!$A86,GesamtSuS!Q:Q)</f>
        <v>0</v>
      </c>
      <c r="AE86" s="273">
        <f>SUMIF(GesamtSuS!$G$1:$G$1259,'KuK_Abt_+-'!$A86,GesamtSuS!R:R)</f>
        <v>0</v>
      </c>
      <c r="AF86" s="273">
        <f>SUMIF(GesamtSuS!$G$1:$G$1259,'KuK_Abt_+-'!$A86,GesamtSuS!S:S)</f>
        <v>0</v>
      </c>
      <c r="AG86" s="273">
        <f>SUMIF(GesamtSuS!$G$1:$G$1259,'KuK_Abt_+-'!$A86,GesamtSuS!T:T)</f>
        <v>0</v>
      </c>
      <c r="AH86" s="672"/>
      <c r="AI86" s="266" t="e">
        <f>VLOOKUP($A86,UNTIS.Wertrechnung!$A$3:$L$142,4,FALSE)/39.6</f>
        <v>#N/A</v>
      </c>
      <c r="AJ86" s="274" t="e">
        <f t="shared" si="9"/>
        <v>#N/A</v>
      </c>
    </row>
    <row r="87" spans="1:36">
      <c r="A87" s="265" t="str">
        <f>IF(ISTEXT(VLOOKUP($M87,Lehrerliste!E:F,1,)),$M87,"")</f>
        <v>NOB</v>
      </c>
      <c r="B87" s="266">
        <f>IF(AND(LEN($A87)&gt;1,LEN($A87)&lt;8),VLOOKUP($M87,Lehrerliste!$E:$M,9,FALSE),"")</f>
        <v>13</v>
      </c>
      <c r="C87" s="266">
        <f t="shared" si="7"/>
        <v>0</v>
      </c>
      <c r="D87" s="267">
        <f t="shared" si="8"/>
        <v>13</v>
      </c>
      <c r="E87" s="268" t="str">
        <f>IF(AND(LEN($A87)&gt;1,ISNUMBER($B87)),IF(ISTEXT(VLOOKUP($A87,Lehrerliste!$E:$M,3,FALSE)),VLOOKUP($A87,Lehrerliste!$E:$M,3,FALSE),""),"")</f>
        <v>Deutsch</v>
      </c>
      <c r="F87" s="268" t="str">
        <f>IF(AND(LEN($A87)&gt;1,ISNUMBER($B87)),IF(ISTEXT(VLOOKUP($A87,Lehrerliste!$E:$M,4,FALSE)),VLOOKUP($A87,Lehrerliste!$E:$M,4,FALSE),""),"")</f>
        <v>Englisch</v>
      </c>
      <c r="G87" s="268" t="str">
        <f>IF(AND(LEN($A87)&gt;1,ISNUMBER($B87)),IF(ISTEXT(VLOOKUP($A87,Lehrerliste!$E:$M,5,FALSE)),VLOOKUP($A87,Lehrerliste!$E:$M,5,FALSE),""),"")</f>
        <v/>
      </c>
      <c r="H87" s="268" t="str">
        <f>IF(AND(LEN($A87)&gt;1,ISNUMBER($B87)),IF(ISTEXT(VLOOKUP($A87,Lehrerliste!$E:$M,6,FALSE)),VLOOKUP($A87,Lehrerliste!$E:$M,6,FALSE),""),"")</f>
        <v/>
      </c>
      <c r="I87" s="269">
        <f>AnzStrRng(LehStd_in_Kla!F:F,$M87)</f>
        <v>1</v>
      </c>
      <c r="J87" s="269">
        <f>VLOOKUP($M87,AnzKlassenPivot!A:B,2,FALSE)</f>
        <v>10</v>
      </c>
      <c r="K87" s="282">
        <f t="shared" si="10"/>
        <v>3</v>
      </c>
      <c r="L87" s="282">
        <f t="shared" si="11"/>
        <v>3</v>
      </c>
      <c r="M87" s="270" t="s">
        <v>40</v>
      </c>
      <c r="N87" s="267">
        <v>3</v>
      </c>
      <c r="O87" s="267"/>
      <c r="P87" s="267"/>
      <c r="Q87" s="267">
        <v>8</v>
      </c>
      <c r="R87" s="267"/>
      <c r="S87" s="267">
        <v>2</v>
      </c>
      <c r="T87" s="267"/>
      <c r="U87" s="267"/>
      <c r="V87" s="271"/>
      <c r="W87" s="267">
        <v>13</v>
      </c>
      <c r="X87" s="267">
        <f>VLOOKUP($M87,AnzBigÄPivot!$A:$C,2,FALSE)</f>
        <v>3</v>
      </c>
      <c r="Y87" s="267">
        <f>VLOOKUP($M87,AnzBigÄPivot!$A:$C,3,FALSE)</f>
        <v>0</v>
      </c>
      <c r="Z87" s="267"/>
      <c r="AA87" s="267" t="str">
        <f>LookupFirstRow(BerKUK!$B$2:'BerKUK'!$J$21, $A87)</f>
        <v>HEG</v>
      </c>
      <c r="AB87" s="672"/>
      <c r="AC87" s="273">
        <f>SUMIF(GesamtSuS!$G$1:$G$1259,'KuK_Abt_+-'!$A87,GesamtSuS!P:P)</f>
        <v>0</v>
      </c>
      <c r="AD87" s="273">
        <f>SUMIF(GesamtSuS!$G$1:$G$1259,'KuK_Abt_+-'!$A87,GesamtSuS!Q:Q)</f>
        <v>0</v>
      </c>
      <c r="AE87" s="273">
        <f>SUMIF(GesamtSuS!$G$1:$G$1259,'KuK_Abt_+-'!$A87,GesamtSuS!R:R)</f>
        <v>0</v>
      </c>
      <c r="AF87" s="273">
        <f>SUMIF(GesamtSuS!$G$1:$G$1259,'KuK_Abt_+-'!$A87,GesamtSuS!S:S)</f>
        <v>0</v>
      </c>
      <c r="AG87" s="273">
        <f>SUMIF(GesamtSuS!$G$1:$G$1259,'KuK_Abt_+-'!$A87,GesamtSuS!T:T)</f>
        <v>0</v>
      </c>
      <c r="AH87" s="672"/>
      <c r="AI87" s="266">
        <f>VLOOKUP($A87,UNTIS.Wertrechnung!$A$3:$L$142,4,FALSE)/39.6</f>
        <v>6.0606060606060606</v>
      </c>
      <c r="AJ87" s="274">
        <f t="shared" si="9"/>
        <v>-6.9393939393939394</v>
      </c>
    </row>
    <row r="88" spans="1:36">
      <c r="A88" s="275" t="str">
        <f>IF(ISTEXT(VLOOKUP($M88,Lehrerliste!E:F,1,)),$M88,"")</f>
        <v>NOE</v>
      </c>
      <c r="B88" s="274">
        <f>IF(AND(LEN($A88)&gt;1,LEN($A88)&lt;8),VLOOKUP($M88,Lehrerliste!$E:$M,9,FALSE),"")</f>
        <v>23.5</v>
      </c>
      <c r="C88" s="274">
        <f t="shared" si="7"/>
        <v>0.5</v>
      </c>
      <c r="D88" s="276">
        <f t="shared" si="8"/>
        <v>24</v>
      </c>
      <c r="E88" s="277" t="str">
        <f>IF(AND(LEN($A88)&gt;1,ISNUMBER($B88)),IF(ISTEXT(VLOOKUP($A88,Lehrerliste!$E:$M,3,FALSE)),VLOOKUP($A88,Lehrerliste!$E:$M,3,FALSE),""),"")</f>
        <v>Sozialpädagogik</v>
      </c>
      <c r="F88" s="277" t="str">
        <f>IF(AND(LEN($A88)&gt;1,ISNUMBER($B88)),IF(ISTEXT(VLOOKUP($A88,Lehrerliste!$E:$M,4,FALSE)),VLOOKUP($A88,Lehrerliste!$E:$M,4,FALSE),""),"")</f>
        <v/>
      </c>
      <c r="G88" s="277" t="str">
        <f>IF(AND(LEN($A88)&gt;1,ISNUMBER($B88)),IF(ISTEXT(VLOOKUP($A88,Lehrerliste!$E:$M,5,FALSE)),VLOOKUP($A88,Lehrerliste!$E:$M,5,FALSE),""),"")</f>
        <v/>
      </c>
      <c r="H88" s="277" t="str">
        <f>IF(AND(LEN($A88)&gt;1,ISNUMBER($B88)),IF(ISTEXT(VLOOKUP($A88,Lehrerliste!$E:$M,6,FALSE)),VLOOKUP($A88,Lehrerliste!$E:$M,6,FALSE),""),"")</f>
        <v/>
      </c>
      <c r="I88" s="278">
        <f>AnzStrRng(LehStd_in_Kla!F:F,$M88)</f>
        <v>2</v>
      </c>
      <c r="J88" s="278">
        <f>VLOOKUP($M88,AnzKlassenPivot!A:B,2,FALSE)</f>
        <v>5</v>
      </c>
      <c r="K88" s="279">
        <f t="shared" si="10"/>
        <v>1</v>
      </c>
      <c r="L88" s="279">
        <f t="shared" si="11"/>
        <v>3</v>
      </c>
      <c r="M88" s="280" t="s">
        <v>143</v>
      </c>
      <c r="N88" s="276"/>
      <c r="O88" s="276"/>
      <c r="P88" s="276"/>
      <c r="Q88" s="276"/>
      <c r="R88" s="276"/>
      <c r="S88" s="276"/>
      <c r="T88" s="276"/>
      <c r="U88" s="276"/>
      <c r="V88" s="281">
        <v>24</v>
      </c>
      <c r="W88" s="267">
        <v>24</v>
      </c>
      <c r="X88" s="267">
        <f>VLOOKUP($M88,AnzBigÄPivot!$A:$C,2,FALSE)</f>
        <v>3</v>
      </c>
      <c r="Y88" s="267">
        <f>VLOOKUP($M88,AnzBigÄPivot!$A:$C,3,FALSE)</f>
        <v>0</v>
      </c>
      <c r="Z88" s="267"/>
      <c r="AA88" s="267" t="str">
        <f>LookupFirstRow(BerKUK!$B$2:'BerKUK'!$J$21, $A88)</f>
        <v>SCR</v>
      </c>
      <c r="AB88" s="672"/>
      <c r="AC88" s="273">
        <f>SUMIF(GesamtSuS!$G$1:$G$1259,'KuK_Abt_+-'!$A88,GesamtSuS!P:P)</f>
        <v>0</v>
      </c>
      <c r="AD88" s="273">
        <f>SUMIF(GesamtSuS!$G$1:$G$1259,'KuK_Abt_+-'!$A88,GesamtSuS!Q:Q)</f>
        <v>0</v>
      </c>
      <c r="AE88" s="273">
        <f>SUMIF(GesamtSuS!$G$1:$G$1259,'KuK_Abt_+-'!$A88,GesamtSuS!R:R)</f>
        <v>0</v>
      </c>
      <c r="AF88" s="273">
        <f>SUMIF(GesamtSuS!$G$1:$G$1259,'KuK_Abt_+-'!$A88,GesamtSuS!S:S)</f>
        <v>0</v>
      </c>
      <c r="AG88" s="273">
        <f>SUMIF(GesamtSuS!$G$1:$G$1259,'KuK_Abt_+-'!$A88,GesamtSuS!T:T)</f>
        <v>0</v>
      </c>
      <c r="AH88" s="672"/>
      <c r="AI88" s="266">
        <f>VLOOKUP($A88,UNTIS.Wertrechnung!$A$3:$L$142,4,FALSE)/39.6</f>
        <v>24.949494949494948</v>
      </c>
      <c r="AJ88" s="274">
        <f t="shared" si="9"/>
        <v>0.94949494949494806</v>
      </c>
    </row>
    <row r="89" spans="1:36">
      <c r="A89" s="265" t="str">
        <f>IF(ISTEXT(VLOOKUP($M89,Lehrerliste!E:F,1,)),$M89,"")</f>
        <v>NOS</v>
      </c>
      <c r="B89" s="266">
        <f>IF(AND(LEN($A89)&gt;1,LEN($A89)&lt;8),VLOOKUP($M89,Lehrerliste!$E:$M,9,FALSE),"")</f>
        <v>23</v>
      </c>
      <c r="C89" s="266">
        <f t="shared" si="7"/>
        <v>1</v>
      </c>
      <c r="D89" s="267">
        <f t="shared" si="8"/>
        <v>24</v>
      </c>
      <c r="E89" s="268" t="str">
        <f>IF(AND(LEN($A89)&gt;1,ISNUMBER($B89)),IF(ISTEXT(VLOOKUP($A89,Lehrerliste!$E:$M,3,FALSE)),VLOOKUP($A89,Lehrerliste!$E:$M,3,FALSE),""),"")</f>
        <v>Elektrotechnik</v>
      </c>
      <c r="F89" s="268" t="str">
        <f>IF(AND(LEN($A89)&gt;1,ISNUMBER($B89)),IF(ISTEXT(VLOOKUP($A89,Lehrerliste!$E:$M,4,FALSE)),VLOOKUP($A89,Lehrerliste!$E:$M,4,FALSE),""),"")</f>
        <v>Automatisierungstechnik</v>
      </c>
      <c r="G89" s="268" t="str">
        <f>IF(AND(LEN($A89)&gt;1,ISNUMBER($B89)),IF(ISTEXT(VLOOKUP($A89,Lehrerliste!$E:$M,5,FALSE)),VLOOKUP($A89,Lehrerliste!$E:$M,5,FALSE),""),"")</f>
        <v/>
      </c>
      <c r="H89" s="268" t="str">
        <f>IF(AND(LEN($A89)&gt;1,ISNUMBER($B89)),IF(ISTEXT(VLOOKUP($A89,Lehrerliste!$E:$M,6,FALSE)),VLOOKUP($A89,Lehrerliste!$E:$M,6,FALSE),""),"")</f>
        <v/>
      </c>
      <c r="I89" s="269">
        <f>AnzStrRng(LehStd_in_Kla!F:F,$M89)</f>
        <v>1</v>
      </c>
      <c r="J89" s="269">
        <f>VLOOKUP($M89,AnzKlassenPivot!A:B,2,FALSE)</f>
        <v>15</v>
      </c>
      <c r="K89" s="282">
        <f t="shared" si="10"/>
        <v>3</v>
      </c>
      <c r="L89" s="282">
        <f t="shared" si="11"/>
        <v>6</v>
      </c>
      <c r="M89" s="270" t="s">
        <v>57</v>
      </c>
      <c r="N89" s="267">
        <v>5</v>
      </c>
      <c r="O89" s="267">
        <v>5</v>
      </c>
      <c r="P89" s="267"/>
      <c r="Q89" s="267">
        <v>14</v>
      </c>
      <c r="R89" s="267"/>
      <c r="S89" s="267"/>
      <c r="T89" s="267"/>
      <c r="U89" s="267"/>
      <c r="V89" s="271"/>
      <c r="W89" s="267">
        <v>24</v>
      </c>
      <c r="X89" s="267">
        <f>VLOOKUP($M89,AnzBigÄPivot!$A:$C,2,FALSE)</f>
        <v>6</v>
      </c>
      <c r="Y89" s="267">
        <f>VLOOKUP($M89,AnzBigÄPivot!$A:$C,3,FALSE)</f>
        <v>0</v>
      </c>
      <c r="Z89" s="267"/>
      <c r="AA89" s="267" t="str">
        <f>LookupFirstRow(BerKUK!$B$2:'BerKUK'!$J$21, $A89)</f>
        <v>HEG</v>
      </c>
      <c r="AB89" s="672"/>
      <c r="AC89" s="273">
        <f>SUMIF(GesamtSuS!$G$1:$G$1259,'KuK_Abt_+-'!$A89,GesamtSuS!P:P)</f>
        <v>0</v>
      </c>
      <c r="AD89" s="273">
        <f>SUMIF(GesamtSuS!$G$1:$G$1259,'KuK_Abt_+-'!$A89,GesamtSuS!Q:Q)</f>
        <v>0</v>
      </c>
      <c r="AE89" s="273">
        <f>SUMIF(GesamtSuS!$G$1:$G$1259,'KuK_Abt_+-'!$A89,GesamtSuS!R:R)</f>
        <v>0</v>
      </c>
      <c r="AF89" s="273">
        <f>SUMIF(GesamtSuS!$G$1:$G$1259,'KuK_Abt_+-'!$A89,GesamtSuS!S:S)</f>
        <v>0</v>
      </c>
      <c r="AG89" s="273">
        <f>SUMIF(GesamtSuS!$G$1:$G$1259,'KuK_Abt_+-'!$A89,GesamtSuS!T:T)</f>
        <v>0</v>
      </c>
      <c r="AH89" s="672"/>
      <c r="AI89" s="266">
        <f>VLOOKUP($A89,UNTIS.Wertrechnung!$A$3:$L$142,4,FALSE)/39.6</f>
        <v>17.045454545454543</v>
      </c>
      <c r="AJ89" s="274">
        <f t="shared" si="9"/>
        <v>-6.9545454545454568</v>
      </c>
    </row>
    <row r="90" spans="1:36">
      <c r="A90" s="275" t="str">
        <f>IF(ISTEXT(VLOOKUP($M90,Lehrerliste!E:F,1,)),$M90,"")</f>
        <v>NOW</v>
      </c>
      <c r="B90" s="274">
        <f>IF(AND(LEN($A90)&gt;1,LEN($A90)&lt;8),VLOOKUP($M90,Lehrerliste!$E:$M,9,FALSE),"")</f>
        <v>14</v>
      </c>
      <c r="C90" s="274">
        <f t="shared" si="7"/>
        <v>0</v>
      </c>
      <c r="D90" s="276">
        <f t="shared" si="8"/>
        <v>14</v>
      </c>
      <c r="E90" s="277" t="str">
        <f>IF(AND(LEN($A90)&gt;1,ISNUMBER($B90)),IF(ISTEXT(VLOOKUP($A90,Lehrerliste!$E:$M,3,FALSE)),VLOOKUP($A90,Lehrerliste!$E:$M,3,FALSE),""),"")</f>
        <v>Ernährungswissenschaft</v>
      </c>
      <c r="F90" s="277" t="str">
        <f>IF(AND(LEN($A90)&gt;1,ISNUMBER($B90)),IF(ISTEXT(VLOOKUP($A90,Lehrerliste!$E:$M,4,FALSE)),VLOOKUP($A90,Lehrerliste!$E:$M,4,FALSE),""),"")</f>
        <v>Politik</v>
      </c>
      <c r="G90" s="277" t="str">
        <f>IF(AND(LEN($A90)&gt;1,ISNUMBER($B90)),IF(ISTEXT(VLOOKUP($A90,Lehrerliste!$E:$M,5,FALSE)),VLOOKUP($A90,Lehrerliste!$E:$M,5,FALSE),""),"")</f>
        <v/>
      </c>
      <c r="H90" s="277" t="str">
        <f>IF(AND(LEN($A90)&gt;1,ISNUMBER($B90)),IF(ISTEXT(VLOOKUP($A90,Lehrerliste!$E:$M,6,FALSE)),VLOOKUP($A90,Lehrerliste!$E:$M,6,FALSE),""),"")</f>
        <v/>
      </c>
      <c r="I90" s="278">
        <f>AnzStrRng(LehStd_in_Kla!F:F,$M90)</f>
        <v>0</v>
      </c>
      <c r="J90" s="278">
        <f>VLOOKUP($M90,AnzKlassenPivot!A:B,2,FALSE)</f>
        <v>3</v>
      </c>
      <c r="K90" s="279">
        <f t="shared" si="10"/>
        <v>1</v>
      </c>
      <c r="L90" s="279">
        <f t="shared" si="11"/>
        <v>2</v>
      </c>
      <c r="M90" s="280" t="s">
        <v>28</v>
      </c>
      <c r="N90" s="276"/>
      <c r="O90" s="276"/>
      <c r="P90" s="276"/>
      <c r="Q90" s="276"/>
      <c r="R90" s="276"/>
      <c r="S90" s="276"/>
      <c r="T90" s="276">
        <v>14</v>
      </c>
      <c r="U90" s="276"/>
      <c r="V90" s="281"/>
      <c r="W90" s="267">
        <v>14</v>
      </c>
      <c r="X90" s="267">
        <f>VLOOKUP($M90,AnzBigÄPivot!$A:$C,2,FALSE)</f>
        <v>2</v>
      </c>
      <c r="Y90" s="267">
        <f>VLOOKUP($M90,AnzBigÄPivot!$A:$C,3,FALSE)</f>
        <v>0</v>
      </c>
      <c r="Z90" s="267"/>
      <c r="AA90" s="267" t="str">
        <f>LookupFirstRow(BerKUK!$B$2:'BerKUK'!$J$21, $A90)</f>
        <v>NOW</v>
      </c>
      <c r="AB90" s="672"/>
      <c r="AC90" s="273">
        <f>SUMIF(GesamtSuS!$G$1:$G$1259,'KuK_Abt_+-'!$A90,GesamtSuS!P:P)</f>
        <v>0</v>
      </c>
      <c r="AD90" s="273">
        <f>SUMIF(GesamtSuS!$G$1:$G$1259,'KuK_Abt_+-'!$A90,GesamtSuS!Q:Q)</f>
        <v>0</v>
      </c>
      <c r="AE90" s="273">
        <f>SUMIF(GesamtSuS!$G$1:$G$1259,'KuK_Abt_+-'!$A90,GesamtSuS!R:R)</f>
        <v>0</v>
      </c>
      <c r="AF90" s="273">
        <f>SUMIF(GesamtSuS!$G$1:$G$1259,'KuK_Abt_+-'!$A90,GesamtSuS!S:S)</f>
        <v>0</v>
      </c>
      <c r="AG90" s="273">
        <f>SUMIF(GesamtSuS!$G$1:$G$1259,'KuK_Abt_+-'!$A90,GesamtSuS!T:T)</f>
        <v>0</v>
      </c>
      <c r="AH90" s="672"/>
      <c r="AI90" s="266">
        <f>VLOOKUP($A90,UNTIS.Wertrechnung!$A$3:$L$142,4,FALSE)/39.6</f>
        <v>15.15151515151515</v>
      </c>
      <c r="AJ90" s="274">
        <f t="shared" si="9"/>
        <v>1.1515151515151505</v>
      </c>
    </row>
    <row r="91" spans="1:36">
      <c r="A91" s="265" t="str">
        <f>IF(ISTEXT(VLOOKUP($M91,Lehrerliste!E:F,1,)),$M91,"")</f>
        <v>OFM</v>
      </c>
      <c r="B91" s="266">
        <f>IF(AND(LEN($A91)&gt;1,LEN($A91)&lt;8),VLOOKUP($M91,Lehrerliste!$E:$M,9,FALSE),"")</f>
        <v>24.5</v>
      </c>
      <c r="C91" s="266">
        <f t="shared" si="7"/>
        <v>2.5</v>
      </c>
      <c r="D91" s="267">
        <f t="shared" si="8"/>
        <v>27</v>
      </c>
      <c r="E91" s="268" t="str">
        <f>IF(AND(LEN($A91)&gt;1,ISNUMBER($B91)),IF(ISTEXT(VLOOKUP($A91,Lehrerliste!$E:$M,3,FALSE)),VLOOKUP($A91,Lehrerliste!$E:$M,3,FALSE),""),"")</f>
        <v>Deutsch</v>
      </c>
      <c r="F91" s="268" t="str">
        <f>IF(AND(LEN($A91)&gt;1,ISNUMBER($B91)),IF(ISTEXT(VLOOKUP($A91,Lehrerliste!$E:$M,4,FALSE)),VLOOKUP($A91,Lehrerliste!$E:$M,4,FALSE),""),"")</f>
        <v>Geschichte</v>
      </c>
      <c r="G91" s="268" t="str">
        <f>IF(AND(LEN($A91)&gt;1,ISNUMBER($B91)),IF(ISTEXT(VLOOKUP($A91,Lehrerliste!$E:$M,5,FALSE)),VLOOKUP($A91,Lehrerliste!$E:$M,5,FALSE),""),"")</f>
        <v/>
      </c>
      <c r="H91" s="268" t="str">
        <f>IF(AND(LEN($A91)&gt;1,ISNUMBER($B91)),IF(ISTEXT(VLOOKUP($A91,Lehrerliste!$E:$M,6,FALSE)),VLOOKUP($A91,Lehrerliste!$E:$M,6,FALSE),""),"")</f>
        <v/>
      </c>
      <c r="I91" s="269">
        <f>AnzStrRng(LehStd_in_Kla!F:F,$M91)</f>
        <v>1</v>
      </c>
      <c r="J91" s="269">
        <f>VLOOKUP($M91,AnzKlassenPivot!A:B,2,FALSE)</f>
        <v>12</v>
      </c>
      <c r="K91" s="282">
        <f t="shared" si="10"/>
        <v>3</v>
      </c>
      <c r="L91" s="282">
        <f t="shared" si="11"/>
        <v>4</v>
      </c>
      <c r="M91" s="270" t="s">
        <v>1437</v>
      </c>
      <c r="N91" s="267"/>
      <c r="O91" s="267"/>
      <c r="P91" s="267"/>
      <c r="Q91" s="267"/>
      <c r="R91" s="267"/>
      <c r="S91" s="267"/>
      <c r="T91" s="267">
        <v>7</v>
      </c>
      <c r="U91" s="267">
        <v>10</v>
      </c>
      <c r="V91" s="271">
        <v>10</v>
      </c>
      <c r="W91" s="267">
        <v>27</v>
      </c>
      <c r="X91" s="267">
        <f>VLOOKUP($M91,AnzBigÄPivot!$A:$C,2,FALSE)</f>
        <v>4</v>
      </c>
      <c r="Y91" s="267">
        <f>VLOOKUP($M91,AnzBigÄPivot!$A:$C,3,FALSE)</f>
        <v>0</v>
      </c>
      <c r="Z91" s="267"/>
      <c r="AA91" s="267" t="str">
        <f>LookupFirstRow(BerKUK!$B$2:'BerKUK'!$J$21, $A91)</f>
        <v>NOW</v>
      </c>
      <c r="AB91" s="672"/>
      <c r="AC91" s="273">
        <f>SUMIF(GesamtSuS!$G$1:$G$1259,'KuK_Abt_+-'!$A91,GesamtSuS!P:P)</f>
        <v>0</v>
      </c>
      <c r="AD91" s="273">
        <f>SUMIF(GesamtSuS!$G$1:$G$1259,'KuK_Abt_+-'!$A91,GesamtSuS!Q:Q)</f>
        <v>0</v>
      </c>
      <c r="AE91" s="273">
        <f>SUMIF(GesamtSuS!$G$1:$G$1259,'KuK_Abt_+-'!$A91,GesamtSuS!R:R)</f>
        <v>0</v>
      </c>
      <c r="AF91" s="273">
        <f>SUMIF(GesamtSuS!$G$1:$G$1259,'KuK_Abt_+-'!$A91,GesamtSuS!S:S)</f>
        <v>0</v>
      </c>
      <c r="AG91" s="273">
        <f>SUMIF(GesamtSuS!$G$1:$G$1259,'KuK_Abt_+-'!$A91,GesamtSuS!T:T)</f>
        <v>0</v>
      </c>
      <c r="AH91" s="672"/>
      <c r="AI91" s="266" t="e">
        <f>VLOOKUP($A91,UNTIS.Wertrechnung!$A$3:$L$142,4,FALSE)/39.6</f>
        <v>#N/A</v>
      </c>
      <c r="AJ91" s="274" t="e">
        <f t="shared" si="9"/>
        <v>#N/A</v>
      </c>
    </row>
    <row r="92" spans="1:36">
      <c r="A92" s="275" t="str">
        <f>IF(ISTEXT(VLOOKUP($M92,Lehrerliste!E:F,1,)),$M92,"")</f>
        <v>OPZ</v>
      </c>
      <c r="B92" s="274">
        <f>IF(AND(LEN($A92)&gt;1,LEN($A92)&lt;8),VLOOKUP($M92,Lehrerliste!$E:$M,9,FALSE),"")</f>
        <v>12</v>
      </c>
      <c r="C92" s="274">
        <f t="shared" si="7"/>
        <v>2</v>
      </c>
      <c r="D92" s="276">
        <f t="shared" si="8"/>
        <v>14</v>
      </c>
      <c r="E92" s="277" t="str">
        <f>IF(AND(LEN($A92)&gt;1,ISNUMBER($B92)),IF(ISTEXT(VLOOKUP($A92,Lehrerliste!$E:$M,3,FALSE)),VLOOKUP($A92,Lehrerliste!$E:$M,3,FALSE),""),"")</f>
        <v>Englisch</v>
      </c>
      <c r="F92" s="277" t="str">
        <f>IF(AND(LEN($A92)&gt;1,ISNUMBER($B92)),IF(ISTEXT(VLOOKUP($A92,Lehrerliste!$E:$M,4,FALSE)),VLOOKUP($A92,Lehrerliste!$E:$M,4,FALSE),""),"")</f>
        <v>Religion</v>
      </c>
      <c r="G92" s="277" t="str">
        <f>IF(AND(LEN($A92)&gt;1,ISNUMBER($B92)),IF(ISTEXT(VLOOKUP($A92,Lehrerliste!$E:$M,5,FALSE)),VLOOKUP($A92,Lehrerliste!$E:$M,5,FALSE),""),"")</f>
        <v/>
      </c>
      <c r="H92" s="277" t="str">
        <f>IF(AND(LEN($A92)&gt;1,ISNUMBER($B92)),IF(ISTEXT(VLOOKUP($A92,Lehrerliste!$E:$M,6,FALSE)),VLOOKUP($A92,Lehrerliste!$E:$M,6,FALSE),""),"")</f>
        <v/>
      </c>
      <c r="I92" s="278">
        <f>AnzStrRng(LehStd_in_Kla!F:F,$M92)</f>
        <v>0</v>
      </c>
      <c r="J92" s="278">
        <f>VLOOKUP($M92,AnzKlassenPivot!A:B,2,FALSE)</f>
        <v>5</v>
      </c>
      <c r="K92" s="279">
        <f t="shared" si="10"/>
        <v>4</v>
      </c>
      <c r="L92" s="279">
        <f t="shared" si="11"/>
        <v>5</v>
      </c>
      <c r="M92" s="280" t="s">
        <v>104</v>
      </c>
      <c r="N92" s="276">
        <v>2</v>
      </c>
      <c r="O92" s="276"/>
      <c r="P92" s="276"/>
      <c r="Q92" s="276">
        <v>2</v>
      </c>
      <c r="R92" s="276">
        <v>2</v>
      </c>
      <c r="S92" s="276"/>
      <c r="T92" s="276"/>
      <c r="U92" s="276">
        <v>8</v>
      </c>
      <c r="V92" s="281"/>
      <c r="W92" s="267">
        <v>14</v>
      </c>
      <c r="X92" s="267">
        <f>VLOOKUP($M92,AnzBigÄPivot!$A:$C,2,FALSE)</f>
        <v>5</v>
      </c>
      <c r="Y92" s="267">
        <f>VLOOKUP($M92,AnzBigÄPivot!$A:$C,3,FALSE)</f>
        <v>0</v>
      </c>
      <c r="Z92" s="267"/>
      <c r="AA92" s="267" t="str">
        <f>LookupFirstRow(BerKUK!$B$2:'BerKUK'!$J$21, $A92)</f>
        <v>SCN</v>
      </c>
      <c r="AB92" s="672"/>
      <c r="AC92" s="273">
        <f>SUMIF(GesamtSuS!$G$1:$G$1259,'KuK_Abt_+-'!$A92,GesamtSuS!P:P)</f>
        <v>0</v>
      </c>
      <c r="AD92" s="273">
        <f>SUMIF(GesamtSuS!$G$1:$G$1259,'KuK_Abt_+-'!$A92,GesamtSuS!Q:Q)</f>
        <v>0</v>
      </c>
      <c r="AE92" s="273">
        <f>SUMIF(GesamtSuS!$G$1:$G$1259,'KuK_Abt_+-'!$A92,GesamtSuS!R:R)</f>
        <v>0</v>
      </c>
      <c r="AF92" s="273">
        <f>SUMIF(GesamtSuS!$G$1:$G$1259,'KuK_Abt_+-'!$A92,GesamtSuS!S:S)</f>
        <v>0</v>
      </c>
      <c r="AG92" s="273">
        <f>SUMIF(GesamtSuS!$G$1:$G$1259,'KuK_Abt_+-'!$A92,GesamtSuS!T:T)</f>
        <v>0</v>
      </c>
      <c r="AH92" s="672"/>
      <c r="AI92" s="266">
        <f>VLOOKUP($A92,UNTIS.Wertrechnung!$A$3:$L$142,4,FALSE)/39.6</f>
        <v>11.843434343434343</v>
      </c>
      <c r="AJ92" s="274">
        <f t="shared" si="9"/>
        <v>-2.1565656565656575</v>
      </c>
    </row>
    <row r="93" spans="1:36">
      <c r="A93" s="265" t="str">
        <f>IF(ISTEXT(VLOOKUP($M93,Lehrerliste!E:F,1,)),$M93,"")</f>
        <v>PEU</v>
      </c>
      <c r="B93" s="266">
        <f>IF(AND(LEN($A93)&gt;1,LEN($A93)&lt;8),VLOOKUP($M93,Lehrerliste!$E:$M,9,FALSE),"")</f>
        <v>25</v>
      </c>
      <c r="C93" s="266">
        <f t="shared" si="7"/>
        <v>1</v>
      </c>
      <c r="D93" s="267">
        <f t="shared" si="8"/>
        <v>26</v>
      </c>
      <c r="E93" s="268" t="str">
        <f>IF(AND(LEN($A93)&gt;1,ISNUMBER($B93)),IF(ISTEXT(VLOOKUP($A93,Lehrerliste!$E:$M,3,FALSE)),VLOOKUP($A93,Lehrerliste!$E:$M,3,FALSE),""),"")</f>
        <v>Praxis Textiltechnik</v>
      </c>
      <c r="F93" s="268" t="str">
        <f>IF(AND(LEN($A93)&gt;1,ISNUMBER($B93)),IF(ISTEXT(VLOOKUP($A93,Lehrerliste!$E:$M,4,FALSE)),VLOOKUP($A93,Lehrerliste!$E:$M,4,FALSE),""),"")</f>
        <v/>
      </c>
      <c r="G93" s="268" t="str">
        <f>IF(AND(LEN($A93)&gt;1,ISNUMBER($B93)),IF(ISTEXT(VLOOKUP($A93,Lehrerliste!$E:$M,5,FALSE)),VLOOKUP($A93,Lehrerliste!$E:$M,5,FALSE),""),"")</f>
        <v/>
      </c>
      <c r="H93" s="268" t="str">
        <f>IF(AND(LEN($A93)&gt;1,ISNUMBER($B93)),IF(ISTEXT(VLOOKUP($A93,Lehrerliste!$E:$M,6,FALSE)),VLOOKUP($A93,Lehrerliste!$E:$M,6,FALSE),""),"")</f>
        <v/>
      </c>
      <c r="I93" s="269">
        <f>AnzStrRng(LehStd_in_Kla!F:F,$M93)</f>
        <v>0</v>
      </c>
      <c r="J93" s="269">
        <f>VLOOKUP($M93,AnzKlassenPivot!A:B,2,FALSE)</f>
        <v>2</v>
      </c>
      <c r="K93" s="282">
        <f t="shared" si="10"/>
        <v>1</v>
      </c>
      <c r="L93" s="282">
        <f t="shared" si="11"/>
        <v>2</v>
      </c>
      <c r="M93" s="270" t="s">
        <v>81</v>
      </c>
      <c r="N93" s="267"/>
      <c r="O93" s="267">
        <v>26</v>
      </c>
      <c r="P93" s="267"/>
      <c r="Q93" s="267"/>
      <c r="R93" s="267"/>
      <c r="S93" s="267"/>
      <c r="T93" s="267"/>
      <c r="U93" s="267"/>
      <c r="V93" s="271"/>
      <c r="W93" s="267">
        <v>26</v>
      </c>
      <c r="X93" s="267">
        <f>VLOOKUP($M93,AnzBigÄPivot!$A:$C,2,FALSE)</f>
        <v>2</v>
      </c>
      <c r="Y93" s="267">
        <f>VLOOKUP($M93,AnzBigÄPivot!$A:$C,3,FALSE)</f>
        <v>0</v>
      </c>
      <c r="Z93" s="267"/>
      <c r="AA93" s="267" t="str">
        <f>LookupFirstRow(BerKUK!$B$2:'BerKUK'!$J$21, $A93)</f>
        <v>DGR</v>
      </c>
      <c r="AB93" s="672"/>
      <c r="AC93" s="273">
        <f>SUMIF(GesamtSuS!$G$1:$G$1259,'KuK_Abt_+-'!$A93,GesamtSuS!P:P)</f>
        <v>0</v>
      </c>
      <c r="AD93" s="273">
        <f>SUMIF(GesamtSuS!$G$1:$G$1259,'KuK_Abt_+-'!$A93,GesamtSuS!Q:Q)</f>
        <v>0</v>
      </c>
      <c r="AE93" s="273">
        <f>SUMIF(GesamtSuS!$G$1:$G$1259,'KuK_Abt_+-'!$A93,GesamtSuS!R:R)</f>
        <v>0</v>
      </c>
      <c r="AF93" s="273">
        <f>SUMIF(GesamtSuS!$G$1:$G$1259,'KuK_Abt_+-'!$A93,GesamtSuS!S:S)</f>
        <v>0</v>
      </c>
      <c r="AG93" s="273">
        <f>SUMIF(GesamtSuS!$G$1:$G$1259,'KuK_Abt_+-'!$A93,GesamtSuS!T:T)</f>
        <v>0</v>
      </c>
      <c r="AH93" s="672"/>
      <c r="AI93" s="266">
        <f>VLOOKUP($A93,UNTIS.Wertrechnung!$A$3:$L$142,4,FALSE)/39.6</f>
        <v>25</v>
      </c>
      <c r="AJ93" s="274">
        <f t="shared" si="9"/>
        <v>-1</v>
      </c>
    </row>
    <row r="94" spans="1:36">
      <c r="A94" s="275" t="str">
        <f>IF(ISTEXT(VLOOKUP($M94,Lehrerliste!E:F,1,)),$M94,"")</f>
        <v>PLO</v>
      </c>
      <c r="B94" s="274">
        <f>IF(AND(LEN($A94)&gt;1,LEN($A94)&lt;8),VLOOKUP($M94,Lehrerliste!$E:$M,9,FALSE),"")</f>
        <v>-0.5</v>
      </c>
      <c r="C94" s="274">
        <f t="shared" si="7"/>
        <v>24.5</v>
      </c>
      <c r="D94" s="276">
        <f t="shared" si="8"/>
        <v>24</v>
      </c>
      <c r="E94" s="277" t="str">
        <f>IF(AND(LEN($A94)&gt;1,ISNUMBER($B94)),IF(ISTEXT(VLOOKUP($A94,Lehrerliste!$E:$M,3,FALSE)),VLOOKUP($A94,Lehrerliste!$E:$M,3,FALSE),""),"")</f>
        <v>Praxis Holztechnik</v>
      </c>
      <c r="F94" s="277" t="str">
        <f>IF(AND(LEN($A94)&gt;1,ISNUMBER($B94)),IF(ISTEXT(VLOOKUP($A94,Lehrerliste!$E:$M,4,FALSE)),VLOOKUP($A94,Lehrerliste!$E:$M,4,FALSE),""),"")</f>
        <v/>
      </c>
      <c r="G94" s="277" t="str">
        <f>IF(AND(LEN($A94)&gt;1,ISNUMBER($B94)),IF(ISTEXT(VLOOKUP($A94,Lehrerliste!$E:$M,5,FALSE)),VLOOKUP($A94,Lehrerliste!$E:$M,5,FALSE),""),"")</f>
        <v/>
      </c>
      <c r="H94" s="277" t="str">
        <f>IF(AND(LEN($A94)&gt;1,ISNUMBER($B94)),IF(ISTEXT(VLOOKUP($A94,Lehrerliste!$E:$M,6,FALSE)),VLOOKUP($A94,Lehrerliste!$E:$M,6,FALSE),""),"")</f>
        <v/>
      </c>
      <c r="I94" s="278">
        <f>AnzStrRng(LehStd_in_Kla!F:F,$M94)</f>
        <v>0</v>
      </c>
      <c r="J94" s="278">
        <f>VLOOKUP($M94,AnzKlassenPivot!A:B,2,FALSE)</f>
        <v>9</v>
      </c>
      <c r="K94" s="279">
        <f t="shared" si="10"/>
        <v>3</v>
      </c>
      <c r="L94" s="279">
        <f t="shared" si="11"/>
        <v>4</v>
      </c>
      <c r="M94" s="280" t="s">
        <v>1695</v>
      </c>
      <c r="N94" s="276"/>
      <c r="O94" s="276"/>
      <c r="P94" s="276"/>
      <c r="Q94" s="276"/>
      <c r="R94" s="276">
        <v>8</v>
      </c>
      <c r="S94" s="276">
        <v>4</v>
      </c>
      <c r="T94" s="276"/>
      <c r="U94" s="276">
        <v>12</v>
      </c>
      <c r="V94" s="281"/>
      <c r="W94" s="267">
        <v>24</v>
      </c>
      <c r="X94" s="267">
        <f>VLOOKUP($M94,AnzBigÄPivot!$A:$C,2,FALSE)</f>
        <v>4</v>
      </c>
      <c r="Y94" s="267">
        <f>VLOOKUP($M94,AnzBigÄPivot!$A:$C,3,FALSE)</f>
        <v>0</v>
      </c>
      <c r="Z94" s="267"/>
      <c r="AA94" s="267" t="str">
        <f>LookupFirstRow(BerKUK!$B$2:'BerKUK'!$J$21, $A94)</f>
        <v>SCN</v>
      </c>
      <c r="AB94" s="672"/>
      <c r="AC94" s="273">
        <f>SUMIF(GesamtSuS!$G$1:$G$1259,'KuK_Abt_+-'!$A94,GesamtSuS!P:P)</f>
        <v>0</v>
      </c>
      <c r="AD94" s="273">
        <f>SUMIF(GesamtSuS!$G$1:$G$1259,'KuK_Abt_+-'!$A94,GesamtSuS!Q:Q)</f>
        <v>0</v>
      </c>
      <c r="AE94" s="273">
        <f>SUMIF(GesamtSuS!$G$1:$G$1259,'KuK_Abt_+-'!$A94,GesamtSuS!R:R)</f>
        <v>0</v>
      </c>
      <c r="AF94" s="273">
        <f>SUMIF(GesamtSuS!$G$1:$G$1259,'KuK_Abt_+-'!$A94,GesamtSuS!S:S)</f>
        <v>0</v>
      </c>
      <c r="AG94" s="273">
        <f>SUMIF(GesamtSuS!$G$1:$G$1259,'KuK_Abt_+-'!$A94,GesamtSuS!T:T)</f>
        <v>0</v>
      </c>
      <c r="AH94" s="672"/>
      <c r="AI94" s="266" t="e">
        <f>VLOOKUP($A94,UNTIS.Wertrechnung!$A$3:$L$142,4,FALSE)/39.6</f>
        <v>#N/A</v>
      </c>
      <c r="AJ94" s="274" t="e">
        <f t="shared" si="9"/>
        <v>#N/A</v>
      </c>
    </row>
    <row r="95" spans="1:36">
      <c r="A95" s="265" t="str">
        <f>IF(ISTEXT(VLOOKUP($M95,Lehrerliste!E:F,1,)),$M95,"")</f>
        <v>PRI</v>
      </c>
      <c r="B95" s="266">
        <f>IF(AND(LEN($A95)&gt;1,LEN($A95)&lt;8),VLOOKUP($M95,Lehrerliste!$E:$M,9,FALSE),"")</f>
        <v>15</v>
      </c>
      <c r="C95" s="266">
        <f t="shared" si="7"/>
        <v>2</v>
      </c>
      <c r="D95" s="267">
        <f t="shared" si="8"/>
        <v>17</v>
      </c>
      <c r="E95" s="268" t="str">
        <f>IF(AND(LEN($A95)&gt;1,ISNUMBER($B95)),IF(ISTEXT(VLOOKUP($A95,Lehrerliste!$E:$M,3,FALSE)),VLOOKUP($A95,Lehrerliste!$E:$M,3,FALSE),""),"")</f>
        <v>Biologie</v>
      </c>
      <c r="F95" s="268" t="str">
        <f>IF(AND(LEN($A95)&gt;1,ISNUMBER($B95)),IF(ISTEXT(VLOOKUP($A95,Lehrerliste!$E:$M,4,FALSE)),VLOOKUP($A95,Lehrerliste!$E:$M,4,FALSE),""),"")</f>
        <v>Deutsch</v>
      </c>
      <c r="G95" s="268" t="str">
        <f>IF(AND(LEN($A95)&gt;1,ISNUMBER($B95)),IF(ISTEXT(VLOOKUP($A95,Lehrerliste!$E:$M,5,FALSE)),VLOOKUP($A95,Lehrerliste!$E:$M,5,FALSE),""),"")</f>
        <v/>
      </c>
      <c r="H95" s="268" t="str">
        <f>IF(AND(LEN($A95)&gt;1,ISNUMBER($B95)),IF(ISTEXT(VLOOKUP($A95,Lehrerliste!$E:$M,6,FALSE)),VLOOKUP($A95,Lehrerliste!$E:$M,6,FALSE),""),"")</f>
        <v/>
      </c>
      <c r="I95" s="269">
        <f>AnzStrRng(LehStd_in_Kla!F:F,$M95)</f>
        <v>0</v>
      </c>
      <c r="J95" s="269">
        <f>VLOOKUP($M95,AnzKlassenPivot!A:B,2,FALSE)</f>
        <v>8</v>
      </c>
      <c r="K95" s="282">
        <f t="shared" si="10"/>
        <v>4</v>
      </c>
      <c r="L95" s="282">
        <f t="shared" si="11"/>
        <v>3</v>
      </c>
      <c r="M95" s="270" t="s">
        <v>1700</v>
      </c>
      <c r="N95" s="267"/>
      <c r="O95" s="267"/>
      <c r="P95" s="267">
        <v>2</v>
      </c>
      <c r="Q95" s="267">
        <v>0</v>
      </c>
      <c r="R95" s="267"/>
      <c r="S95" s="267"/>
      <c r="T95" s="267"/>
      <c r="U95" s="267">
        <v>9</v>
      </c>
      <c r="V95" s="271">
        <v>6</v>
      </c>
      <c r="W95" s="267">
        <v>17</v>
      </c>
      <c r="X95" s="267">
        <f>VLOOKUP($M95,AnzBigÄPivot!$A:$C,2,FALSE)</f>
        <v>3</v>
      </c>
      <c r="Y95" s="267">
        <f>VLOOKUP($M95,AnzBigÄPivot!$A:$C,3,FALSE)</f>
        <v>0</v>
      </c>
      <c r="Z95" s="267"/>
      <c r="AA95" s="267" t="str">
        <f>LookupFirstRow(BerKUK!$B$2:'BerKUK'!$J$21, $A95)</f>
        <v>SCR</v>
      </c>
      <c r="AB95" s="672"/>
      <c r="AC95" s="273">
        <f>SUMIF(GesamtSuS!$G$1:$G$1259,'KuK_Abt_+-'!$A95,GesamtSuS!P:P)</f>
        <v>0</v>
      </c>
      <c r="AD95" s="273">
        <f>SUMIF(GesamtSuS!$G$1:$G$1259,'KuK_Abt_+-'!$A95,GesamtSuS!Q:Q)</f>
        <v>0</v>
      </c>
      <c r="AE95" s="273">
        <f>SUMIF(GesamtSuS!$G$1:$G$1259,'KuK_Abt_+-'!$A95,GesamtSuS!R:R)</f>
        <v>0</v>
      </c>
      <c r="AF95" s="273">
        <f>SUMIF(GesamtSuS!$G$1:$G$1259,'KuK_Abt_+-'!$A95,GesamtSuS!S:S)</f>
        <v>0</v>
      </c>
      <c r="AG95" s="273">
        <f>SUMIF(GesamtSuS!$G$1:$G$1259,'KuK_Abt_+-'!$A95,GesamtSuS!T:T)</f>
        <v>0</v>
      </c>
      <c r="AH95" s="672"/>
      <c r="AI95" s="266" t="e">
        <f>VLOOKUP($A95,UNTIS.Wertrechnung!$A$3:$L$142,4,FALSE)/39.6</f>
        <v>#N/A</v>
      </c>
      <c r="AJ95" s="274" t="e">
        <f t="shared" si="9"/>
        <v>#N/A</v>
      </c>
    </row>
    <row r="96" spans="1:36">
      <c r="A96" s="275" t="str">
        <f>IF(ISTEXT(VLOOKUP($M96,Lehrerliste!E:F,1,)),$M96,"")</f>
        <v>QUI</v>
      </c>
      <c r="B96" s="274">
        <f>IF(AND(LEN($A96)&gt;1,LEN($A96)&lt;8),VLOOKUP($M96,Lehrerliste!$E:$M,9,FALSE),"")</f>
        <v>22</v>
      </c>
      <c r="C96" s="274">
        <f t="shared" si="7"/>
        <v>0</v>
      </c>
      <c r="D96" s="276">
        <f t="shared" si="8"/>
        <v>22</v>
      </c>
      <c r="E96" s="277" t="str">
        <f>IF(AND(LEN($A96)&gt;1,ISNUMBER($B96)),IF(ISTEXT(VLOOKUP($A96,Lehrerliste!$E:$M,3,FALSE)),VLOOKUP($A96,Lehrerliste!$E:$M,3,FALSE),""),"")</f>
        <v>Informatik</v>
      </c>
      <c r="F96" s="277" t="str">
        <f>IF(AND(LEN($A96)&gt;1,ISNUMBER($B96)),IF(ISTEXT(VLOOKUP($A96,Lehrerliste!$E:$M,4,FALSE)),VLOOKUP($A96,Lehrerliste!$E:$M,4,FALSE),""),"")</f>
        <v>Religion</v>
      </c>
      <c r="G96" s="277" t="str">
        <f>IF(AND(LEN($A96)&gt;1,ISNUMBER($B96)),IF(ISTEXT(VLOOKUP($A96,Lehrerliste!$E:$M,5,FALSE)),VLOOKUP($A96,Lehrerliste!$E:$M,5,FALSE),""),"")</f>
        <v/>
      </c>
      <c r="H96" s="277" t="str">
        <f>IF(AND(LEN($A96)&gt;1,ISNUMBER($B96)),IF(ISTEXT(VLOOKUP($A96,Lehrerliste!$E:$M,6,FALSE)),VLOOKUP($A96,Lehrerliste!$E:$M,6,FALSE),""),"")</f>
        <v/>
      </c>
      <c r="I96" s="278">
        <f>AnzStrRng(LehStd_in_Kla!F:F,$M96)</f>
        <v>4</v>
      </c>
      <c r="J96" s="278">
        <f>VLOOKUP($M96,AnzKlassenPivot!A:B,2,FALSE)</f>
        <v>6</v>
      </c>
      <c r="K96" s="279">
        <f t="shared" si="10"/>
        <v>3</v>
      </c>
      <c r="L96" s="279">
        <f t="shared" si="11"/>
        <v>3</v>
      </c>
      <c r="M96" s="280" t="s">
        <v>562</v>
      </c>
      <c r="N96" s="276">
        <v>10</v>
      </c>
      <c r="O96" s="276"/>
      <c r="P96" s="276">
        <v>2</v>
      </c>
      <c r="Q96" s="276">
        <v>10</v>
      </c>
      <c r="R96" s="276"/>
      <c r="S96" s="276"/>
      <c r="T96" s="276"/>
      <c r="U96" s="276"/>
      <c r="V96" s="281"/>
      <c r="W96" s="267">
        <v>22</v>
      </c>
      <c r="X96" s="267">
        <f>VLOOKUP($M96,AnzBigÄPivot!$A:$C,2,FALSE)</f>
        <v>3</v>
      </c>
      <c r="Y96" s="267">
        <f>VLOOKUP($M96,AnzBigÄPivot!$A:$C,3,FALSE)</f>
        <v>0</v>
      </c>
      <c r="Z96" s="267"/>
      <c r="AA96" s="267" t="str">
        <f>LookupFirstRow(BerKUK!$B$2:'BerKUK'!$J$21, $A96)</f>
        <v>HEG</v>
      </c>
      <c r="AB96" s="672"/>
      <c r="AC96" s="273">
        <f>SUMIF(GesamtSuS!$G$1:$G$1259,'KuK_Abt_+-'!$A96,GesamtSuS!P:P)</f>
        <v>0</v>
      </c>
      <c r="AD96" s="273">
        <f>SUMIF(GesamtSuS!$G$1:$G$1259,'KuK_Abt_+-'!$A96,GesamtSuS!Q:Q)</f>
        <v>0</v>
      </c>
      <c r="AE96" s="273">
        <f>SUMIF(GesamtSuS!$G$1:$G$1259,'KuK_Abt_+-'!$A96,GesamtSuS!R:R)</f>
        <v>0</v>
      </c>
      <c r="AF96" s="273">
        <f>SUMIF(GesamtSuS!$G$1:$G$1259,'KuK_Abt_+-'!$A96,GesamtSuS!S:S)</f>
        <v>0</v>
      </c>
      <c r="AG96" s="273">
        <f>SUMIF(GesamtSuS!$G$1:$G$1259,'KuK_Abt_+-'!$A96,GesamtSuS!T:T)</f>
        <v>0</v>
      </c>
      <c r="AH96" s="672"/>
      <c r="AI96" s="266">
        <f>VLOOKUP($A96,UNTIS.Wertrechnung!$A$3:$L$142,4,FALSE)/39.6</f>
        <v>22.121212121212121</v>
      </c>
      <c r="AJ96" s="274">
        <f t="shared" si="9"/>
        <v>0.1212121212121211</v>
      </c>
    </row>
    <row r="97" spans="1:36">
      <c r="A97" s="265" t="str">
        <f>IF(ISTEXT(VLOOKUP($M97,Lehrerliste!E:F,1,)),$M97,"")</f>
        <v>RAD</v>
      </c>
      <c r="B97" s="266">
        <f>IF(AND(LEN($A97)&gt;1,LEN($A97)&lt;8),VLOOKUP($M97,Lehrerliste!$E:$M,9,FALSE),"")</f>
        <v>22.5</v>
      </c>
      <c r="C97" s="266">
        <f t="shared" si="7"/>
        <v>0.5</v>
      </c>
      <c r="D97" s="267">
        <f t="shared" si="8"/>
        <v>23</v>
      </c>
      <c r="E97" s="268" t="str">
        <f>IF(AND(LEN($A97)&gt;1,ISNUMBER($B97)),IF(ISTEXT(VLOOKUP($A97,Lehrerliste!$E:$M,3,FALSE)),VLOOKUP($A97,Lehrerliste!$E:$M,3,FALSE),""),"")</f>
        <v>Sport</v>
      </c>
      <c r="F97" s="268" t="str">
        <f>IF(AND(LEN($A97)&gt;1,ISNUMBER($B97)),IF(ISTEXT(VLOOKUP($A97,Lehrerliste!$E:$M,4,FALSE)),VLOOKUP($A97,Lehrerliste!$E:$M,4,FALSE),""),"")</f>
        <v>Sonderpädagogik</v>
      </c>
      <c r="G97" s="268" t="str">
        <f>IF(AND(LEN($A97)&gt;1,ISNUMBER($B97)),IF(ISTEXT(VLOOKUP($A97,Lehrerliste!$E:$M,5,FALSE)),VLOOKUP($A97,Lehrerliste!$E:$M,5,FALSE),""),"")</f>
        <v/>
      </c>
      <c r="H97" s="268" t="str">
        <f>IF(AND(LEN($A97)&gt;1,ISNUMBER($B97)),IF(ISTEXT(VLOOKUP($A97,Lehrerliste!$E:$M,6,FALSE)),VLOOKUP($A97,Lehrerliste!$E:$M,6,FALSE),""),"")</f>
        <v/>
      </c>
      <c r="I97" s="269">
        <f>AnzStrRng(LehStd_in_Kla!F:F,$M97)</f>
        <v>2</v>
      </c>
      <c r="J97" s="269">
        <f>VLOOKUP($M97,AnzKlassenPivot!A:B,2,FALSE)</f>
        <v>5</v>
      </c>
      <c r="K97" s="282">
        <f t="shared" si="10"/>
        <v>2</v>
      </c>
      <c r="L97" s="282">
        <f t="shared" si="11"/>
        <v>2</v>
      </c>
      <c r="M97" s="270" t="s">
        <v>49</v>
      </c>
      <c r="N97" s="267"/>
      <c r="O97" s="267"/>
      <c r="P97" s="267"/>
      <c r="Q97" s="267"/>
      <c r="R97" s="267">
        <v>12</v>
      </c>
      <c r="S97" s="267"/>
      <c r="T97" s="267">
        <v>11</v>
      </c>
      <c r="U97" s="267"/>
      <c r="V97" s="271"/>
      <c r="W97" s="267">
        <v>23</v>
      </c>
      <c r="X97" s="267">
        <f>VLOOKUP($M97,AnzBigÄPivot!$A:$C,2,FALSE)</f>
        <v>2</v>
      </c>
      <c r="Y97" s="267">
        <f>VLOOKUP($M97,AnzBigÄPivot!$A:$C,3,FALSE)</f>
        <v>0</v>
      </c>
      <c r="Z97" s="267"/>
      <c r="AA97" s="267" t="str">
        <f>LookupFirstRow(BerKUK!$B$2:'BerKUK'!$J$21, $A97)</f>
        <v>KOH</v>
      </c>
      <c r="AB97" s="672"/>
      <c r="AC97" s="273">
        <f>SUMIF(GesamtSuS!$G$1:$G$1259,'KuK_Abt_+-'!$A97,GesamtSuS!P:P)</f>
        <v>0</v>
      </c>
      <c r="AD97" s="273">
        <f>SUMIF(GesamtSuS!$G$1:$G$1259,'KuK_Abt_+-'!$A97,GesamtSuS!Q:Q)</f>
        <v>0</v>
      </c>
      <c r="AE97" s="273">
        <f>SUMIF(GesamtSuS!$G$1:$G$1259,'KuK_Abt_+-'!$A97,GesamtSuS!R:R)</f>
        <v>0</v>
      </c>
      <c r="AF97" s="273">
        <f>SUMIF(GesamtSuS!$G$1:$G$1259,'KuK_Abt_+-'!$A97,GesamtSuS!S:S)</f>
        <v>0</v>
      </c>
      <c r="AG97" s="273">
        <f>SUMIF(GesamtSuS!$G$1:$G$1259,'KuK_Abt_+-'!$A97,GesamtSuS!T:T)</f>
        <v>0</v>
      </c>
      <c r="AH97" s="672"/>
      <c r="AI97" s="266">
        <f>VLOOKUP($A97,UNTIS.Wertrechnung!$A$3:$L$142,4,FALSE)/39.6</f>
        <v>22.891414141414142</v>
      </c>
      <c r="AJ97" s="274">
        <f t="shared" si="9"/>
        <v>-0.10858585858585812</v>
      </c>
    </row>
    <row r="98" spans="1:36">
      <c r="A98" s="275" t="str">
        <f>IF(ISTEXT(VLOOKUP($M98,Lehrerliste!E:F,1,)),$M98,"")</f>
        <v>RAH</v>
      </c>
      <c r="B98" s="274">
        <f>IF(AND(LEN($A98)&gt;1,LEN($A98)&lt;8),VLOOKUP($M98,Lehrerliste!$E:$M,9,FALSE),"")</f>
        <v>23.5</v>
      </c>
      <c r="C98" s="274">
        <f t="shared" si="7"/>
        <v>-0.5</v>
      </c>
      <c r="D98" s="276">
        <f t="shared" si="8"/>
        <v>23</v>
      </c>
      <c r="E98" s="277" t="str">
        <f>IF(AND(LEN($A98)&gt;1,ISNUMBER($B98)),IF(ISTEXT(VLOOKUP($A98,Lehrerliste!$E:$M,3,FALSE)),VLOOKUP($A98,Lehrerliste!$E:$M,3,FALSE),""),"")</f>
        <v>Elektrotechnik</v>
      </c>
      <c r="F98" s="277" t="str">
        <f>IF(AND(LEN($A98)&gt;1,ISNUMBER($B98)),IF(ISTEXT(VLOOKUP($A98,Lehrerliste!$E:$M,4,FALSE)),VLOOKUP($A98,Lehrerliste!$E:$M,4,FALSE),""),"")</f>
        <v>Mathematik</v>
      </c>
      <c r="G98" s="277" t="str">
        <f>IF(AND(LEN($A98)&gt;1,ISNUMBER($B98)),IF(ISTEXT(VLOOKUP($A98,Lehrerliste!$E:$M,5,FALSE)),VLOOKUP($A98,Lehrerliste!$E:$M,5,FALSE),""),"")</f>
        <v/>
      </c>
      <c r="H98" s="277" t="str">
        <f>IF(AND(LEN($A98)&gt;1,ISNUMBER($B98)),IF(ISTEXT(VLOOKUP($A98,Lehrerliste!$E:$M,6,FALSE)),VLOOKUP($A98,Lehrerliste!$E:$M,6,FALSE),""),"")</f>
        <v/>
      </c>
      <c r="I98" s="278">
        <f>AnzStrRng(LehStd_in_Kla!F:F,$M98)</f>
        <v>1</v>
      </c>
      <c r="J98" s="278">
        <f>VLOOKUP($M98,AnzKlassenPivot!A:B,2,FALSE)</f>
        <v>10</v>
      </c>
      <c r="K98" s="279">
        <f t="shared" si="10"/>
        <v>3</v>
      </c>
      <c r="L98" s="279">
        <f t="shared" si="11"/>
        <v>3</v>
      </c>
      <c r="M98" s="280" t="s">
        <v>60</v>
      </c>
      <c r="N98" s="276">
        <v>13</v>
      </c>
      <c r="O98" s="276"/>
      <c r="P98" s="276"/>
      <c r="Q98" s="276">
        <v>4</v>
      </c>
      <c r="R98" s="276"/>
      <c r="S98" s="276"/>
      <c r="T98" s="276"/>
      <c r="U98" s="276">
        <v>6</v>
      </c>
      <c r="V98" s="281"/>
      <c r="W98" s="267">
        <v>23</v>
      </c>
      <c r="X98" s="267">
        <f>VLOOKUP($M98,AnzBigÄPivot!$A:$C,2,FALSE)</f>
        <v>3</v>
      </c>
      <c r="Y98" s="267">
        <f>VLOOKUP($M98,AnzBigÄPivot!$A:$C,3,FALSE)</f>
        <v>0</v>
      </c>
      <c r="Z98" s="267"/>
      <c r="AA98" s="267" t="str">
        <f>LookupFirstRow(BerKUK!$B$2:'BerKUK'!$J$21, $A98)</f>
        <v>SCN</v>
      </c>
      <c r="AB98" s="672"/>
      <c r="AC98" s="273">
        <f>SUMIF(GesamtSuS!$G$1:$G$1259,'KuK_Abt_+-'!$A98,GesamtSuS!P:P)</f>
        <v>0</v>
      </c>
      <c r="AD98" s="273">
        <f>SUMIF(GesamtSuS!$G$1:$G$1259,'KuK_Abt_+-'!$A98,GesamtSuS!Q:Q)</f>
        <v>0</v>
      </c>
      <c r="AE98" s="273">
        <f>SUMIF(GesamtSuS!$G$1:$G$1259,'KuK_Abt_+-'!$A98,GesamtSuS!R:R)</f>
        <v>0</v>
      </c>
      <c r="AF98" s="273">
        <f>SUMIF(GesamtSuS!$G$1:$G$1259,'KuK_Abt_+-'!$A98,GesamtSuS!S:S)</f>
        <v>0</v>
      </c>
      <c r="AG98" s="273">
        <f>SUMIF(GesamtSuS!$G$1:$G$1259,'KuK_Abt_+-'!$A98,GesamtSuS!T:T)</f>
        <v>0</v>
      </c>
      <c r="AH98" s="672"/>
      <c r="AI98" s="266">
        <f>VLOOKUP($A98,UNTIS.Wertrechnung!$A$3:$L$142,4,FALSE)/39.6</f>
        <v>23.333333333333332</v>
      </c>
      <c r="AJ98" s="274">
        <f t="shared" si="9"/>
        <v>0.33333333333333215</v>
      </c>
    </row>
    <row r="99" spans="1:36">
      <c r="A99" s="265" t="str">
        <f>IF(ISTEXT(VLOOKUP($M99,Lehrerliste!E:F,1,)),$M99,"")</f>
        <v>RIE</v>
      </c>
      <c r="B99" s="266">
        <f>IF(AND(LEN($A99)&gt;1,LEN($A99)&lt;8),VLOOKUP($M99,Lehrerliste!$E:$M,9,FALSE),"")</f>
        <v>13</v>
      </c>
      <c r="C99" s="266">
        <f t="shared" si="7"/>
        <v>0</v>
      </c>
      <c r="D99" s="267">
        <f t="shared" si="8"/>
        <v>13</v>
      </c>
      <c r="E99" s="268" t="str">
        <f>IF(AND(LEN($A99)&gt;1,ISNUMBER($B99)),IF(ISTEXT(VLOOKUP($A99,Lehrerliste!$E:$M,3,FALSE)),VLOOKUP($A99,Lehrerliste!$E:$M,3,FALSE),""),"")</f>
        <v>Sozialpädagogik</v>
      </c>
      <c r="F99" s="268" t="str">
        <f>IF(AND(LEN($A99)&gt;1,ISNUMBER($B99)),IF(ISTEXT(VLOOKUP($A99,Lehrerliste!$E:$M,4,FALSE)),VLOOKUP($A99,Lehrerliste!$E:$M,4,FALSE),""),"")</f>
        <v>Psychologie</v>
      </c>
      <c r="G99" s="268" t="str">
        <f>IF(AND(LEN($A99)&gt;1,ISNUMBER($B99)),IF(ISTEXT(VLOOKUP($A99,Lehrerliste!$E:$M,5,FALSE)),VLOOKUP($A99,Lehrerliste!$E:$M,5,FALSE),""),"")</f>
        <v/>
      </c>
      <c r="H99" s="268" t="str">
        <f>IF(AND(LEN($A99)&gt;1,ISNUMBER($B99)),IF(ISTEXT(VLOOKUP($A99,Lehrerliste!$E:$M,6,FALSE)),VLOOKUP($A99,Lehrerliste!$E:$M,6,FALSE),""),"")</f>
        <v/>
      </c>
      <c r="I99" s="269">
        <f>AnzStrRng(LehStd_in_Kla!F:F,$M99)</f>
        <v>1</v>
      </c>
      <c r="J99" s="269">
        <f>VLOOKUP($M99,AnzKlassenPivot!A:B,2,FALSE)</f>
        <v>2</v>
      </c>
      <c r="K99" s="282">
        <f t="shared" si="10"/>
        <v>1</v>
      </c>
      <c r="L99" s="282">
        <f t="shared" si="11"/>
        <v>2</v>
      </c>
      <c r="M99" s="270" t="s">
        <v>1192</v>
      </c>
      <c r="N99" s="267"/>
      <c r="O99" s="267"/>
      <c r="P99" s="267"/>
      <c r="Q99" s="267"/>
      <c r="R99" s="267"/>
      <c r="S99" s="267"/>
      <c r="T99" s="267"/>
      <c r="U99" s="267"/>
      <c r="V99" s="271">
        <v>13</v>
      </c>
      <c r="W99" s="267">
        <v>13</v>
      </c>
      <c r="X99" s="267">
        <f>VLOOKUP($M99,AnzBigÄPivot!$A:$C,2,FALSE)</f>
        <v>2</v>
      </c>
      <c r="Y99" s="267">
        <f>VLOOKUP($M99,AnzBigÄPivot!$A:$C,3,FALSE)</f>
        <v>0</v>
      </c>
      <c r="Z99" s="267"/>
      <c r="AA99" s="267" t="str">
        <f>LookupFirstRow(BerKUK!$B$2:'BerKUK'!$J$21, $A99)</f>
        <v>SCR</v>
      </c>
      <c r="AB99" s="672"/>
      <c r="AC99" s="273">
        <f>SUMIF(GesamtSuS!$G$1:$G$1259,'KuK_Abt_+-'!$A99,GesamtSuS!P:P)</f>
        <v>0</v>
      </c>
      <c r="AD99" s="273">
        <f>SUMIF(GesamtSuS!$G$1:$G$1259,'KuK_Abt_+-'!$A99,GesamtSuS!Q:Q)</f>
        <v>0</v>
      </c>
      <c r="AE99" s="273">
        <f>SUMIF(GesamtSuS!$G$1:$G$1259,'KuK_Abt_+-'!$A99,GesamtSuS!R:R)</f>
        <v>0</v>
      </c>
      <c r="AF99" s="273">
        <f>SUMIF(GesamtSuS!$G$1:$G$1259,'KuK_Abt_+-'!$A99,GesamtSuS!S:S)</f>
        <v>0</v>
      </c>
      <c r="AG99" s="273">
        <f>SUMIF(GesamtSuS!$G$1:$G$1259,'KuK_Abt_+-'!$A99,GesamtSuS!T:T)</f>
        <v>0</v>
      </c>
      <c r="AH99" s="672"/>
      <c r="AI99" s="266">
        <f>VLOOKUP($A99,UNTIS.Wertrechnung!$A$3:$L$142,4,FALSE)/39.6</f>
        <v>11.969696969696969</v>
      </c>
      <c r="AJ99" s="274">
        <f t="shared" si="9"/>
        <v>-1.0303030303030312</v>
      </c>
    </row>
    <row r="100" spans="1:36">
      <c r="A100" s="275" t="str">
        <f>IF(ISTEXT(VLOOKUP($M100,Lehrerliste!E:F,1,)),$M100,"")</f>
        <v>ROB</v>
      </c>
      <c r="B100" s="274">
        <f>IF(AND(LEN($A100)&gt;1,LEN($A100)&lt;8),VLOOKUP($M100,Lehrerliste!$E:$M,9,FALSE),"")</f>
        <v>15</v>
      </c>
      <c r="C100" s="274">
        <f t="shared" si="7"/>
        <v>0</v>
      </c>
      <c r="D100" s="276">
        <f t="shared" si="8"/>
        <v>15</v>
      </c>
      <c r="E100" s="277" t="str">
        <f>IF(AND(LEN($A100)&gt;1,ISNUMBER($B100)),IF(ISTEXT(VLOOKUP($A100,Lehrerliste!$E:$M,3,FALSE)),VLOOKUP($A100,Lehrerliste!$E:$M,3,FALSE),""),"")</f>
        <v>Pflege/Gesundheit</v>
      </c>
      <c r="F100" s="277" t="str">
        <f>IF(AND(LEN($A100)&gt;1,ISNUMBER($B100)),IF(ISTEXT(VLOOKUP($A100,Lehrerliste!$E:$M,4,FALSE)),VLOOKUP($A100,Lehrerliste!$E:$M,4,FALSE),""),"")</f>
        <v/>
      </c>
      <c r="G100" s="277" t="str">
        <f>IF(AND(LEN($A100)&gt;1,ISNUMBER($B100)),IF(ISTEXT(VLOOKUP($A100,Lehrerliste!$E:$M,5,FALSE)),VLOOKUP($A100,Lehrerliste!$E:$M,5,FALSE),""),"")</f>
        <v/>
      </c>
      <c r="H100" s="277" t="str">
        <f>IF(AND(LEN($A100)&gt;1,ISNUMBER($B100)),IF(ISTEXT(VLOOKUP($A100,Lehrerliste!$E:$M,6,FALSE)),VLOOKUP($A100,Lehrerliste!$E:$M,6,FALSE),""),"")</f>
        <v/>
      </c>
      <c r="I100" s="278">
        <f>AnzStrRng(LehStd_in_Kla!F:F,$M100)</f>
        <v>1</v>
      </c>
      <c r="J100" s="278">
        <f>VLOOKUP($M100,AnzKlassenPivot!A:B,2,FALSE)</f>
        <v>5</v>
      </c>
      <c r="K100" s="279">
        <f t="shared" si="10"/>
        <v>2</v>
      </c>
      <c r="L100" s="279">
        <f t="shared" si="11"/>
        <v>2</v>
      </c>
      <c r="M100" s="280" t="s">
        <v>161</v>
      </c>
      <c r="N100" s="276"/>
      <c r="O100" s="276"/>
      <c r="P100" s="276">
        <v>2</v>
      </c>
      <c r="Q100" s="276"/>
      <c r="R100" s="276"/>
      <c r="S100" s="276"/>
      <c r="T100" s="276">
        <v>13</v>
      </c>
      <c r="U100" s="276"/>
      <c r="V100" s="281"/>
      <c r="W100" s="267">
        <v>15</v>
      </c>
      <c r="X100" s="267">
        <f>VLOOKUP($M100,AnzBigÄPivot!$A:$C,2,FALSE)</f>
        <v>2</v>
      </c>
      <c r="Y100" s="267">
        <f>VLOOKUP($M100,AnzBigÄPivot!$A:$C,3,FALSE)</f>
        <v>0</v>
      </c>
      <c r="Z100" s="267"/>
      <c r="AA100" s="267" t="str">
        <f>LookupFirstRow(BerKUK!$B$2:'BerKUK'!$J$21, $A100)</f>
        <v>NOW</v>
      </c>
      <c r="AB100" s="672"/>
      <c r="AC100" s="273">
        <f>SUMIF(GesamtSuS!$G$1:$G$1259,'KuK_Abt_+-'!$A100,GesamtSuS!P:P)</f>
        <v>0</v>
      </c>
      <c r="AD100" s="273">
        <f>SUMIF(GesamtSuS!$G$1:$G$1259,'KuK_Abt_+-'!$A100,GesamtSuS!Q:Q)</f>
        <v>0</v>
      </c>
      <c r="AE100" s="273">
        <f>SUMIF(GesamtSuS!$G$1:$G$1259,'KuK_Abt_+-'!$A100,GesamtSuS!R:R)</f>
        <v>0</v>
      </c>
      <c r="AF100" s="273">
        <f>SUMIF(GesamtSuS!$G$1:$G$1259,'KuK_Abt_+-'!$A100,GesamtSuS!S:S)</f>
        <v>0</v>
      </c>
      <c r="AG100" s="273">
        <f>SUMIF(GesamtSuS!$G$1:$G$1259,'KuK_Abt_+-'!$A100,GesamtSuS!T:T)</f>
        <v>0</v>
      </c>
      <c r="AH100" s="672"/>
      <c r="AI100" s="266">
        <f>VLOOKUP($A100,UNTIS.Wertrechnung!$A$3:$L$142,4,FALSE)/39.6</f>
        <v>16.994949494949495</v>
      </c>
      <c r="AJ100" s="274">
        <f t="shared" si="9"/>
        <v>1.9949494949494948</v>
      </c>
    </row>
    <row r="101" spans="1:36">
      <c r="A101" s="265" t="str">
        <f>IF(ISTEXT(VLOOKUP($M101,Lehrerliste!E:F,1,)),$M101,"")</f>
        <v>ROC</v>
      </c>
      <c r="B101" s="266">
        <f>IF(AND(LEN($A101)&gt;1,LEN($A101)&lt;8),VLOOKUP($M101,Lehrerliste!$E:$M,9,FALSE),"")</f>
        <v>24.5</v>
      </c>
      <c r="C101" s="266">
        <f t="shared" si="7"/>
        <v>-0.5</v>
      </c>
      <c r="D101" s="267">
        <f t="shared" si="8"/>
        <v>24</v>
      </c>
      <c r="E101" s="268" t="str">
        <f>IF(AND(LEN($A101)&gt;1,ISNUMBER($B101)),IF(ISTEXT(VLOOKUP($A101,Lehrerliste!$E:$M,3,FALSE)),VLOOKUP($A101,Lehrerliste!$E:$M,3,FALSE),""),"")</f>
        <v>Biotechnik/Körperpflege</v>
      </c>
      <c r="F101" s="268" t="str">
        <f>IF(AND(LEN($A101)&gt;1,ISNUMBER($B101)),IF(ISTEXT(VLOOKUP($A101,Lehrerliste!$E:$M,4,FALSE)),VLOOKUP($A101,Lehrerliste!$E:$M,4,FALSE),""),"")</f>
        <v>Politik</v>
      </c>
      <c r="G101" s="268" t="str">
        <f>IF(AND(LEN($A101)&gt;1,ISNUMBER($B101)),IF(ISTEXT(VLOOKUP($A101,Lehrerliste!$E:$M,5,FALSE)),VLOOKUP($A101,Lehrerliste!$E:$M,5,FALSE),""),"")</f>
        <v/>
      </c>
      <c r="H101" s="268" t="str">
        <f>IF(AND(LEN($A101)&gt;1,ISNUMBER($B101)),IF(ISTEXT(VLOOKUP($A101,Lehrerliste!$E:$M,6,FALSE)),VLOOKUP($A101,Lehrerliste!$E:$M,6,FALSE),""),"")</f>
        <v/>
      </c>
      <c r="I101" s="269">
        <f>AnzStrRng(LehStd_in_Kla!F:F,$M101)</f>
        <v>2</v>
      </c>
      <c r="J101" s="269">
        <f>VLOOKUP($M101,AnzKlassenPivot!A:B,2,FALSE)</f>
        <v>7</v>
      </c>
      <c r="K101" s="282">
        <f t="shared" si="10"/>
        <v>3</v>
      </c>
      <c r="L101" s="282">
        <f t="shared" si="11"/>
        <v>3</v>
      </c>
      <c r="M101" s="270" t="s">
        <v>11</v>
      </c>
      <c r="N101" s="267"/>
      <c r="O101" s="267"/>
      <c r="P101" s="267"/>
      <c r="Q101" s="267"/>
      <c r="R101" s="267">
        <v>2</v>
      </c>
      <c r="S101" s="267">
        <v>4</v>
      </c>
      <c r="T101" s="267">
        <v>18</v>
      </c>
      <c r="U101" s="267"/>
      <c r="V101" s="271"/>
      <c r="W101" s="267">
        <v>24</v>
      </c>
      <c r="X101" s="267">
        <f>VLOOKUP($M101,AnzBigÄPivot!$A:$C,2,FALSE)</f>
        <v>3</v>
      </c>
      <c r="Y101" s="267">
        <f>VLOOKUP($M101,AnzBigÄPivot!$A:$C,3,FALSE)</f>
        <v>0</v>
      </c>
      <c r="Z101" s="267"/>
      <c r="AA101" s="267" t="str">
        <f>LookupFirstRow(BerKUK!$B$2:'BerKUK'!$J$21, $A101)</f>
        <v>NOW</v>
      </c>
      <c r="AB101" s="672"/>
      <c r="AC101" s="273">
        <f>SUMIF(GesamtSuS!$G$1:$G$1259,'KuK_Abt_+-'!$A101,GesamtSuS!P:P)</f>
        <v>0</v>
      </c>
      <c r="AD101" s="273">
        <f>SUMIF(GesamtSuS!$G$1:$G$1259,'KuK_Abt_+-'!$A101,GesamtSuS!Q:Q)</f>
        <v>0</v>
      </c>
      <c r="AE101" s="273">
        <f>SUMIF(GesamtSuS!$G$1:$G$1259,'KuK_Abt_+-'!$A101,GesamtSuS!R:R)</f>
        <v>0</v>
      </c>
      <c r="AF101" s="273">
        <f>SUMIF(GesamtSuS!$G$1:$G$1259,'KuK_Abt_+-'!$A101,GesamtSuS!S:S)</f>
        <v>0</v>
      </c>
      <c r="AG101" s="273">
        <f>SUMIF(GesamtSuS!$G$1:$G$1259,'KuK_Abt_+-'!$A101,GesamtSuS!T:T)</f>
        <v>0</v>
      </c>
      <c r="AH101" s="672"/>
      <c r="AI101" s="266">
        <f>VLOOKUP($A101,UNTIS.Wertrechnung!$A$3:$L$142,4,FALSE)/39.6</f>
        <v>23.964646464646464</v>
      </c>
      <c r="AJ101" s="274">
        <f t="shared" si="9"/>
        <v>-3.5353535353536358E-2</v>
      </c>
    </row>
    <row r="102" spans="1:36">
      <c r="A102" s="275" t="str">
        <f>IF(ISTEXT(VLOOKUP($M102,Lehrerliste!E:F,1,)),$M102,"")</f>
        <v>ROD</v>
      </c>
      <c r="B102" s="274">
        <f>IF(AND(LEN($A102)&gt;1,LEN($A102)&lt;8),VLOOKUP($M102,Lehrerliste!$E:$M,9,FALSE),"")</f>
        <v>22.5</v>
      </c>
      <c r="C102" s="274">
        <f t="shared" ref="C102:C132" si="12">IF(AND(LEN($A102)&gt;1,ISNUMBER($B102)),GETPIVOTDATA("Wst/SJ",$M$3,"Lehrer",M102)-B102,"")</f>
        <v>-0.5</v>
      </c>
      <c r="D102" s="276">
        <f t="shared" ref="D102:D132" si="13">IF(AND(LEN($A102)&gt;1,ISNUMBER($B102)),GETPIVOTDATA("Wst/SJ",$M$3,"Lehrer",M102),"")</f>
        <v>22</v>
      </c>
      <c r="E102" s="277" t="str">
        <f>IF(AND(LEN($A102)&gt;1,ISNUMBER($B102)),IF(ISTEXT(VLOOKUP($A102,Lehrerliste!$E:$M,3,FALSE)),VLOOKUP($A102,Lehrerliste!$E:$M,3,FALSE),""),"")</f>
        <v>Bautechnik</v>
      </c>
      <c r="F102" s="277" t="str">
        <f>IF(AND(LEN($A102)&gt;1,ISNUMBER($B102)),IF(ISTEXT(VLOOKUP($A102,Lehrerliste!$E:$M,4,FALSE)),VLOOKUP($A102,Lehrerliste!$E:$M,4,FALSE),""),"")</f>
        <v>Holztechnik</v>
      </c>
      <c r="G102" s="277" t="str">
        <f>IF(AND(LEN($A102)&gt;1,ISNUMBER($B102)),IF(ISTEXT(VLOOKUP($A102,Lehrerliste!$E:$M,5,FALSE)),VLOOKUP($A102,Lehrerliste!$E:$M,5,FALSE),""),"")</f>
        <v/>
      </c>
      <c r="H102" s="277" t="str">
        <f>IF(AND(LEN($A102)&gt;1,ISNUMBER($B102)),IF(ISTEXT(VLOOKUP($A102,Lehrerliste!$E:$M,6,FALSE)),VLOOKUP($A102,Lehrerliste!$E:$M,6,FALSE),""),"")</f>
        <v/>
      </c>
      <c r="I102" s="278">
        <f>AnzStrRng(LehStd_in_Kla!F:F,$M102)</f>
        <v>0</v>
      </c>
      <c r="J102" s="278">
        <f>VLOOKUP($M102,AnzKlassenPivot!A:B,2,FALSE)</f>
        <v>6</v>
      </c>
      <c r="K102" s="279">
        <f t="shared" si="10"/>
        <v>2</v>
      </c>
      <c r="L102" s="279">
        <f t="shared" si="11"/>
        <v>3</v>
      </c>
      <c r="M102" s="280" t="s">
        <v>282</v>
      </c>
      <c r="N102" s="276">
        <v>4</v>
      </c>
      <c r="O102" s="276"/>
      <c r="P102" s="276"/>
      <c r="Q102" s="276"/>
      <c r="R102" s="276"/>
      <c r="S102" s="276">
        <v>18</v>
      </c>
      <c r="T102" s="276"/>
      <c r="U102" s="276"/>
      <c r="V102" s="281"/>
      <c r="W102" s="267">
        <v>22</v>
      </c>
      <c r="X102" s="267">
        <f>VLOOKUP($M102,AnzBigÄPivot!$A:$C,2,FALSE)</f>
        <v>3</v>
      </c>
      <c r="Y102" s="267">
        <f>VLOOKUP($M102,AnzBigÄPivot!$A:$C,3,FALSE)</f>
        <v>0</v>
      </c>
      <c r="Z102" s="267"/>
      <c r="AA102" s="267" t="str">
        <f>LookupFirstRow(BerKUK!$B$2:'BerKUK'!$J$21, $A102)</f>
        <v>KRS</v>
      </c>
      <c r="AB102" s="672"/>
      <c r="AC102" s="273">
        <f>SUMIF(GesamtSuS!$G$1:$G$1259,'KuK_Abt_+-'!$A102,GesamtSuS!P:P)</f>
        <v>0</v>
      </c>
      <c r="AD102" s="273">
        <f>SUMIF(GesamtSuS!$G$1:$G$1259,'KuK_Abt_+-'!$A102,GesamtSuS!Q:Q)</f>
        <v>0</v>
      </c>
      <c r="AE102" s="273">
        <f>SUMIF(GesamtSuS!$G$1:$G$1259,'KuK_Abt_+-'!$A102,GesamtSuS!R:R)</f>
        <v>0</v>
      </c>
      <c r="AF102" s="273">
        <f>SUMIF(GesamtSuS!$G$1:$G$1259,'KuK_Abt_+-'!$A102,GesamtSuS!S:S)</f>
        <v>0</v>
      </c>
      <c r="AG102" s="273">
        <f>SUMIF(GesamtSuS!$G$1:$G$1259,'KuK_Abt_+-'!$A102,GesamtSuS!T:T)</f>
        <v>0</v>
      </c>
      <c r="AH102" s="672"/>
      <c r="AI102" s="266">
        <f>VLOOKUP($A102,UNTIS.Wertrechnung!$A$3:$L$142,4,FALSE)/39.6</f>
        <v>21.969696969696969</v>
      </c>
      <c r="AJ102" s="274">
        <f t="shared" si="9"/>
        <v>-3.0303030303031164E-2</v>
      </c>
    </row>
    <row r="103" spans="1:36">
      <c r="A103" s="265" t="str">
        <f>IF(ISTEXT(VLOOKUP($M103,Lehrerliste!E:F,1,)),$M103,"")</f>
        <v>SAL</v>
      </c>
      <c r="B103" s="266">
        <f>IF(AND(LEN($A103)&gt;1,LEN($A103)&lt;8),VLOOKUP($M103,Lehrerliste!$E:$M,9,FALSE),"")</f>
        <v>17.5</v>
      </c>
      <c r="C103" s="266">
        <f t="shared" si="12"/>
        <v>0.5</v>
      </c>
      <c r="D103" s="267">
        <f t="shared" si="13"/>
        <v>18</v>
      </c>
      <c r="E103" s="268" t="str">
        <f>IF(AND(LEN($A103)&gt;1,ISNUMBER($B103)),IF(ISTEXT(VLOOKUP($A103,Lehrerliste!$E:$M,3,FALSE)),VLOOKUP($A103,Lehrerliste!$E:$M,3,FALSE),""),"")</f>
        <v>Sozialpädagogik</v>
      </c>
      <c r="F103" s="268" t="str">
        <f>IF(AND(LEN($A103)&gt;1,ISNUMBER($B103)),IF(ISTEXT(VLOOKUP($A103,Lehrerliste!$E:$M,4,FALSE)),VLOOKUP($A103,Lehrerliste!$E:$M,4,FALSE),""),"")</f>
        <v>Psychologie</v>
      </c>
      <c r="G103" s="268" t="str">
        <f>IF(AND(LEN($A103)&gt;1,ISNUMBER($B103)),IF(ISTEXT(VLOOKUP($A103,Lehrerliste!$E:$M,5,FALSE)),VLOOKUP($A103,Lehrerliste!$E:$M,5,FALSE),""),"")</f>
        <v/>
      </c>
      <c r="H103" s="268" t="str">
        <f>IF(AND(LEN($A103)&gt;1,ISNUMBER($B103)),IF(ISTEXT(VLOOKUP($A103,Lehrerliste!$E:$M,6,FALSE)),VLOOKUP($A103,Lehrerliste!$E:$M,6,FALSE),""),"")</f>
        <v/>
      </c>
      <c r="I103" s="269">
        <f>AnzStrRng(LehStd_in_Kla!F:F,$M103)</f>
        <v>0</v>
      </c>
      <c r="J103" s="269">
        <f>VLOOKUP($M103,AnzKlassenPivot!A:B,2,FALSE)</f>
        <v>5</v>
      </c>
      <c r="K103" s="282">
        <f t="shared" si="10"/>
        <v>2</v>
      </c>
      <c r="L103" s="282">
        <f t="shared" si="11"/>
        <v>3</v>
      </c>
      <c r="M103" s="270" t="s">
        <v>1629</v>
      </c>
      <c r="N103" s="267">
        <v>4</v>
      </c>
      <c r="O103" s="267"/>
      <c r="P103" s="267"/>
      <c r="Q103" s="267"/>
      <c r="R103" s="267"/>
      <c r="S103" s="267"/>
      <c r="T103" s="267"/>
      <c r="U103" s="267"/>
      <c r="V103" s="271">
        <v>14</v>
      </c>
      <c r="W103" s="267">
        <v>18</v>
      </c>
      <c r="X103" s="267">
        <f>VLOOKUP($M103,AnzBigÄPivot!$A:$C,2,FALSE)</f>
        <v>3</v>
      </c>
      <c r="Y103" s="267">
        <f>VLOOKUP($M103,AnzBigÄPivot!$A:$C,3,FALSE)</f>
        <v>0</v>
      </c>
      <c r="Z103" s="267"/>
      <c r="AA103" s="267" t="str">
        <f>LookupFirstRow(BerKUK!$B$2:'BerKUK'!$J$21, $A103)</f>
        <v>SCR</v>
      </c>
      <c r="AB103" s="672"/>
      <c r="AC103" s="273">
        <f>SUMIF(GesamtSuS!$G$1:$G$1259,'KuK_Abt_+-'!$A103,GesamtSuS!P:P)</f>
        <v>0</v>
      </c>
      <c r="AD103" s="273">
        <f>SUMIF(GesamtSuS!$G$1:$G$1259,'KuK_Abt_+-'!$A103,GesamtSuS!Q:Q)</f>
        <v>0</v>
      </c>
      <c r="AE103" s="273">
        <f>SUMIF(GesamtSuS!$G$1:$G$1259,'KuK_Abt_+-'!$A103,GesamtSuS!R:R)</f>
        <v>0</v>
      </c>
      <c r="AF103" s="273">
        <f>SUMIF(GesamtSuS!$G$1:$G$1259,'KuK_Abt_+-'!$A103,GesamtSuS!S:S)</f>
        <v>0</v>
      </c>
      <c r="AG103" s="273">
        <f>SUMIF(GesamtSuS!$G$1:$G$1259,'KuK_Abt_+-'!$A103,GesamtSuS!T:T)</f>
        <v>0</v>
      </c>
      <c r="AH103" s="672"/>
      <c r="AI103" s="266" t="e">
        <f>VLOOKUP($A103,UNTIS.Wertrechnung!$A$3:$L$142,4,FALSE)/39.6</f>
        <v>#N/A</v>
      </c>
      <c r="AJ103" s="274" t="e">
        <f t="shared" si="9"/>
        <v>#N/A</v>
      </c>
    </row>
    <row r="104" spans="1:36">
      <c r="A104" s="275" t="str">
        <f>IF(ISTEXT(VLOOKUP($M104,Lehrerliste!E:F,1,)),$M104,"")</f>
        <v>SCE</v>
      </c>
      <c r="B104" s="274">
        <f>IF(AND(LEN($A104)&gt;1,LEN($A104)&lt;8),VLOOKUP($M104,Lehrerliste!$E:$M,9,FALSE),"")</f>
        <v>18</v>
      </c>
      <c r="C104" s="274">
        <f t="shared" si="12"/>
        <v>0</v>
      </c>
      <c r="D104" s="276">
        <f t="shared" si="13"/>
        <v>18</v>
      </c>
      <c r="E104" s="277" t="str">
        <f>IF(AND(LEN($A104)&gt;1,ISNUMBER($B104)),IF(ISTEXT(VLOOKUP($A104,Lehrerliste!$E:$M,3,FALSE)),VLOOKUP($A104,Lehrerliste!$E:$M,3,FALSE),""),"")</f>
        <v>Biologie</v>
      </c>
      <c r="F104" s="277" t="str">
        <f>IF(AND(LEN($A104)&gt;1,ISNUMBER($B104)),IF(ISTEXT(VLOOKUP($A104,Lehrerliste!$E:$M,4,FALSE)),VLOOKUP($A104,Lehrerliste!$E:$M,4,FALSE),""),"")</f>
        <v>Sonderpädagogik</v>
      </c>
      <c r="G104" s="277" t="str">
        <f>IF(AND(LEN($A104)&gt;1,ISNUMBER($B104)),IF(ISTEXT(VLOOKUP($A104,Lehrerliste!$E:$M,5,FALSE)),VLOOKUP($A104,Lehrerliste!$E:$M,5,FALSE),""),"")</f>
        <v>Gesundheit</v>
      </c>
      <c r="H104" s="277" t="str">
        <f>IF(AND(LEN($A104)&gt;1,ISNUMBER($B104)),IF(ISTEXT(VLOOKUP($A104,Lehrerliste!$E:$M,6,FALSE)),VLOOKUP($A104,Lehrerliste!$E:$M,6,FALSE),""),"")</f>
        <v/>
      </c>
      <c r="I104" s="278">
        <f>AnzStrRng(LehStd_in_Kla!F:F,$M104)</f>
        <v>1</v>
      </c>
      <c r="J104" s="278">
        <f>VLOOKUP($M104,AnzKlassenPivot!A:B,2,FALSE)</f>
        <v>6</v>
      </c>
      <c r="K104" s="279">
        <f t="shared" si="10"/>
        <v>4</v>
      </c>
      <c r="L104" s="279">
        <f t="shared" si="11"/>
        <v>4</v>
      </c>
      <c r="M104" s="280" t="s">
        <v>1074</v>
      </c>
      <c r="N104" s="276"/>
      <c r="O104" s="276"/>
      <c r="P104" s="276">
        <v>2</v>
      </c>
      <c r="Q104" s="276"/>
      <c r="R104" s="276">
        <v>6</v>
      </c>
      <c r="S104" s="276"/>
      <c r="T104" s="276">
        <v>7</v>
      </c>
      <c r="U104" s="276"/>
      <c r="V104" s="281">
        <v>3</v>
      </c>
      <c r="W104" s="267">
        <v>18</v>
      </c>
      <c r="X104" s="267">
        <f>VLOOKUP($M104,AnzBigÄPivot!$A:$C,2,FALSE)</f>
        <v>4</v>
      </c>
      <c r="Y104" s="267">
        <f>VLOOKUP($M104,AnzBigÄPivot!$A:$C,3,FALSE)</f>
        <v>0</v>
      </c>
      <c r="Z104" s="267"/>
      <c r="AA104" s="267" t="str">
        <f>LookupFirstRow(BerKUK!$B$2:'BerKUK'!$J$21, $A104)</f>
        <v>KOH</v>
      </c>
      <c r="AB104" s="672"/>
      <c r="AC104" s="273">
        <f>SUMIF(GesamtSuS!$G$1:$G$1259,'KuK_Abt_+-'!$A104,GesamtSuS!P:P)</f>
        <v>0</v>
      </c>
      <c r="AD104" s="273">
        <f>SUMIF(GesamtSuS!$G$1:$G$1259,'KuK_Abt_+-'!$A104,GesamtSuS!Q:Q)</f>
        <v>0</v>
      </c>
      <c r="AE104" s="273">
        <f>SUMIF(GesamtSuS!$G$1:$G$1259,'KuK_Abt_+-'!$A104,GesamtSuS!R:R)</f>
        <v>0</v>
      </c>
      <c r="AF104" s="273">
        <f>SUMIF(GesamtSuS!$G$1:$G$1259,'KuK_Abt_+-'!$A104,GesamtSuS!S:S)</f>
        <v>0</v>
      </c>
      <c r="AG104" s="273">
        <f>SUMIF(GesamtSuS!$G$1:$G$1259,'KuK_Abt_+-'!$A104,GesamtSuS!T:T)</f>
        <v>0</v>
      </c>
      <c r="AH104" s="672"/>
      <c r="AI104" s="266">
        <f>VLOOKUP($A104,UNTIS.Wertrechnung!$A$3:$L$142,4,FALSE)/39.6</f>
        <v>22.348484848484848</v>
      </c>
      <c r="AJ104" s="274">
        <f t="shared" si="9"/>
        <v>4.3484848484848477</v>
      </c>
    </row>
    <row r="105" spans="1:36">
      <c r="A105" s="265" t="str">
        <f>IF(ISTEXT(VLOOKUP($M105,Lehrerliste!E:F,1,)),$M105,"")</f>
        <v>SCH</v>
      </c>
      <c r="B105" s="266">
        <f>IF(AND(LEN($A105)&gt;1,LEN($A105)&lt;8),VLOOKUP($M105,Lehrerliste!$E:$M,9,FALSE),"")</f>
        <v>25</v>
      </c>
      <c r="C105" s="266">
        <f t="shared" si="12"/>
        <v>0</v>
      </c>
      <c r="D105" s="267">
        <f t="shared" si="13"/>
        <v>25</v>
      </c>
      <c r="E105" s="268" t="str">
        <f>IF(AND(LEN($A105)&gt;1,ISNUMBER($B105)),IF(ISTEXT(VLOOKUP($A105,Lehrerliste!$E:$M,3,FALSE)),VLOOKUP($A105,Lehrerliste!$E:$M,3,FALSE),""),"")</f>
        <v>Wirtschaftswissenschaften</v>
      </c>
      <c r="F105" s="268" t="str">
        <f>IF(AND(LEN($A105)&gt;1,ISNUMBER($B105)),IF(ISTEXT(VLOOKUP($A105,Lehrerliste!$E:$M,4,FALSE)),VLOOKUP($A105,Lehrerliste!$E:$M,4,FALSE),""),"")</f>
        <v>Politik</v>
      </c>
      <c r="G105" s="268" t="str">
        <f>IF(AND(LEN($A105)&gt;1,ISNUMBER($B105)),IF(ISTEXT(VLOOKUP($A105,Lehrerliste!$E:$M,5,FALSE)),VLOOKUP($A105,Lehrerliste!$E:$M,5,FALSE),""),"")</f>
        <v/>
      </c>
      <c r="H105" s="268" t="str">
        <f>IF(AND(LEN($A105)&gt;1,ISNUMBER($B105)),IF(ISTEXT(VLOOKUP($A105,Lehrerliste!$E:$M,6,FALSE)),VLOOKUP($A105,Lehrerliste!$E:$M,6,FALSE),""),"")</f>
        <v/>
      </c>
      <c r="I105" s="269">
        <f>AnzStrRng(LehStd_in_Kla!F:F,$M105)</f>
        <v>1</v>
      </c>
      <c r="J105" s="269">
        <f>VLOOKUP($M105,AnzKlassenPivot!A:B,2,FALSE)</f>
        <v>12</v>
      </c>
      <c r="K105" s="282">
        <f t="shared" si="10"/>
        <v>4</v>
      </c>
      <c r="L105" s="282">
        <f t="shared" si="11"/>
        <v>4</v>
      </c>
      <c r="M105" s="270" t="s">
        <v>1350</v>
      </c>
      <c r="N105" s="267">
        <v>8</v>
      </c>
      <c r="O105" s="267">
        <v>7</v>
      </c>
      <c r="P105" s="267"/>
      <c r="Q105" s="267">
        <v>8</v>
      </c>
      <c r="R105" s="267">
        <v>2</v>
      </c>
      <c r="S105" s="267"/>
      <c r="T105" s="267"/>
      <c r="U105" s="267"/>
      <c r="V105" s="271"/>
      <c r="W105" s="267">
        <v>25</v>
      </c>
      <c r="X105" s="267">
        <f>VLOOKUP($M105,AnzBigÄPivot!$A:$C,2,FALSE)</f>
        <v>4</v>
      </c>
      <c r="Y105" s="267">
        <f>VLOOKUP($M105,AnzBigÄPivot!$A:$C,3,FALSE)</f>
        <v>0</v>
      </c>
      <c r="Z105" s="267"/>
      <c r="AA105" s="267" t="str">
        <f>LookupFirstRow(BerKUK!$B$2:'BerKUK'!$J$21, $A105)</f>
        <v>BUE</v>
      </c>
      <c r="AB105" s="672"/>
      <c r="AC105" s="273">
        <f>SUMIF(GesamtSuS!$G$1:$G$1259,'KuK_Abt_+-'!$A105,GesamtSuS!P:P)</f>
        <v>0</v>
      </c>
      <c r="AD105" s="273">
        <f>SUMIF(GesamtSuS!$G$1:$G$1259,'KuK_Abt_+-'!$A105,GesamtSuS!Q:Q)</f>
        <v>0</v>
      </c>
      <c r="AE105" s="273">
        <f>SUMIF(GesamtSuS!$G$1:$G$1259,'KuK_Abt_+-'!$A105,GesamtSuS!R:R)</f>
        <v>0</v>
      </c>
      <c r="AF105" s="273">
        <f>SUMIF(GesamtSuS!$G$1:$G$1259,'KuK_Abt_+-'!$A105,GesamtSuS!S:S)</f>
        <v>0</v>
      </c>
      <c r="AG105" s="273">
        <f>SUMIF(GesamtSuS!$G$1:$G$1259,'KuK_Abt_+-'!$A105,GesamtSuS!T:T)</f>
        <v>0</v>
      </c>
      <c r="AH105" s="672"/>
      <c r="AI105" s="266" t="e">
        <f>VLOOKUP($A105,UNTIS.Wertrechnung!$A$3:$L$142,4,FALSE)/39.6</f>
        <v>#N/A</v>
      </c>
      <c r="AJ105" s="274" t="e">
        <f t="shared" si="9"/>
        <v>#N/A</v>
      </c>
    </row>
    <row r="106" spans="1:36">
      <c r="A106" s="275" t="str">
        <f>IF(ISTEXT(VLOOKUP($M106,Lehrerliste!E:F,1,)),$M106,"")</f>
        <v>SCL</v>
      </c>
      <c r="B106" s="274">
        <f>IF(AND(LEN($A106)&gt;1,LEN($A106)&lt;8),VLOOKUP($M106,Lehrerliste!$E:$M,9,FALSE),"")</f>
        <v>29</v>
      </c>
      <c r="C106" s="274">
        <f t="shared" si="12"/>
        <v>-1</v>
      </c>
      <c r="D106" s="276">
        <f t="shared" si="13"/>
        <v>28</v>
      </c>
      <c r="E106" s="277" t="str">
        <f>IF(AND(LEN($A106)&gt;1,ISNUMBER($B106)),IF(ISTEXT(VLOOKUP($A106,Lehrerliste!$E:$M,3,FALSE)),VLOOKUP($A106,Lehrerliste!$E:$M,3,FALSE),""),"")</f>
        <v>Praxis Metalltechnik</v>
      </c>
      <c r="F106" s="277" t="str">
        <f>IF(AND(LEN($A106)&gt;1,ISNUMBER($B106)),IF(ISTEXT(VLOOKUP($A106,Lehrerliste!$E:$M,4,FALSE)),VLOOKUP($A106,Lehrerliste!$E:$M,4,FALSE),""),"")</f>
        <v/>
      </c>
      <c r="G106" s="277" t="str">
        <f>IF(AND(LEN($A106)&gt;1,ISNUMBER($B106)),IF(ISTEXT(VLOOKUP($A106,Lehrerliste!$E:$M,5,FALSE)),VLOOKUP($A106,Lehrerliste!$E:$M,5,FALSE),""),"")</f>
        <v/>
      </c>
      <c r="H106" s="277" t="str">
        <f>IF(AND(LEN($A106)&gt;1,ISNUMBER($B106)),IF(ISTEXT(VLOOKUP($A106,Lehrerliste!$E:$M,6,FALSE)),VLOOKUP($A106,Lehrerliste!$E:$M,6,FALSE),""),"")</f>
        <v/>
      </c>
      <c r="I106" s="278">
        <f>AnzStrRng(LehStd_in_Kla!F:F,$M106)</f>
        <v>0</v>
      </c>
      <c r="J106" s="278">
        <f>VLOOKUP($M106,AnzKlassenPivot!A:B,2,FALSE)</f>
        <v>7</v>
      </c>
      <c r="K106" s="279">
        <f t="shared" si="10"/>
        <v>2</v>
      </c>
      <c r="L106" s="279">
        <f t="shared" si="11"/>
        <v>5</v>
      </c>
      <c r="M106" s="280" t="s">
        <v>337</v>
      </c>
      <c r="N106" s="276"/>
      <c r="O106" s="276"/>
      <c r="P106" s="276"/>
      <c r="Q106" s="276"/>
      <c r="R106" s="276">
        <v>2</v>
      </c>
      <c r="S106" s="276"/>
      <c r="T106" s="276"/>
      <c r="U106" s="276">
        <v>26</v>
      </c>
      <c r="V106" s="281"/>
      <c r="W106" s="267">
        <v>28</v>
      </c>
      <c r="X106" s="267">
        <f>VLOOKUP($M106,AnzBigÄPivot!$A:$C,2,FALSE)</f>
        <v>5</v>
      </c>
      <c r="Y106" s="267">
        <f>VLOOKUP($M106,AnzBigÄPivot!$A:$C,3,FALSE)</f>
        <v>0</v>
      </c>
      <c r="Z106" s="267"/>
      <c r="AA106" s="267" t="str">
        <f>LookupFirstRow(BerKUK!$B$2:'BerKUK'!$J$21, $A106)</f>
        <v>SCN</v>
      </c>
      <c r="AB106" s="672"/>
      <c r="AC106" s="273">
        <f>SUMIF(GesamtSuS!$G$1:$G$1259,'KuK_Abt_+-'!$A106,GesamtSuS!P:P)</f>
        <v>0</v>
      </c>
      <c r="AD106" s="273">
        <f>SUMIF(GesamtSuS!$G$1:$G$1259,'KuK_Abt_+-'!$A106,GesamtSuS!Q:Q)</f>
        <v>0</v>
      </c>
      <c r="AE106" s="273">
        <f>SUMIF(GesamtSuS!$G$1:$G$1259,'KuK_Abt_+-'!$A106,GesamtSuS!R:R)</f>
        <v>0</v>
      </c>
      <c r="AF106" s="273">
        <f>SUMIF(GesamtSuS!$G$1:$G$1259,'KuK_Abt_+-'!$A106,GesamtSuS!S:S)</f>
        <v>0</v>
      </c>
      <c r="AG106" s="273">
        <f>SUMIF(GesamtSuS!$G$1:$G$1259,'KuK_Abt_+-'!$A106,GesamtSuS!T:T)</f>
        <v>0</v>
      </c>
      <c r="AH106" s="672"/>
      <c r="AI106" s="266">
        <f>VLOOKUP($A106,UNTIS.Wertrechnung!$A$3:$L$142,4,FALSE)/39.6</f>
        <v>30.151515151515149</v>
      </c>
      <c r="AJ106" s="274">
        <f t="shared" si="9"/>
        <v>2.1515151515151487</v>
      </c>
    </row>
    <row r="107" spans="1:36">
      <c r="A107" s="265" t="str">
        <f>IF(ISTEXT(VLOOKUP($M107,Lehrerliste!E:F,1,)),$M107,"")</f>
        <v>SCN</v>
      </c>
      <c r="B107" s="266">
        <f>IF(AND(LEN($A107)&gt;1,LEN($A107)&lt;8),VLOOKUP($M107,Lehrerliste!$E:$M,9,FALSE),"")</f>
        <v>14.5</v>
      </c>
      <c r="C107" s="266">
        <f t="shared" si="12"/>
        <v>-0.5</v>
      </c>
      <c r="D107" s="267">
        <f t="shared" si="13"/>
        <v>14</v>
      </c>
      <c r="E107" s="268" t="str">
        <f>IF(AND(LEN($A107)&gt;1,ISNUMBER($B107)),IF(ISTEXT(VLOOKUP($A107,Lehrerliste!$E:$M,3,FALSE)),VLOOKUP($A107,Lehrerliste!$E:$M,3,FALSE),""),"")</f>
        <v>Sozialwissenschaften</v>
      </c>
      <c r="F107" s="268" t="str">
        <f>IF(AND(LEN($A107)&gt;1,ISNUMBER($B107)),IF(ISTEXT(VLOOKUP($A107,Lehrerliste!$E:$M,4,FALSE)),VLOOKUP($A107,Lehrerliste!$E:$M,4,FALSE),""),"")</f>
        <v>Deutsch</v>
      </c>
      <c r="G107" s="268" t="str">
        <f>IF(AND(LEN($A107)&gt;1,ISNUMBER($B107)),IF(ISTEXT(VLOOKUP($A107,Lehrerliste!$E:$M,5,FALSE)),VLOOKUP($A107,Lehrerliste!$E:$M,5,FALSE),""),"")</f>
        <v/>
      </c>
      <c r="H107" s="268" t="str">
        <f>IF(AND(LEN($A107)&gt;1,ISNUMBER($B107)),IF(ISTEXT(VLOOKUP($A107,Lehrerliste!$E:$M,6,FALSE)),VLOOKUP($A107,Lehrerliste!$E:$M,6,FALSE),""),"")</f>
        <v/>
      </c>
      <c r="I107" s="269">
        <f>AnzStrRng(LehStd_in_Kla!F:F,$M107)</f>
        <v>0</v>
      </c>
      <c r="J107" s="269">
        <f>VLOOKUP($M107,AnzKlassenPivot!A:B,2,FALSE)</f>
        <v>7</v>
      </c>
      <c r="K107" s="282">
        <f t="shared" si="10"/>
        <v>1</v>
      </c>
      <c r="L107" s="282">
        <f t="shared" si="11"/>
        <v>4</v>
      </c>
      <c r="M107" s="270" t="s">
        <v>58</v>
      </c>
      <c r="N107" s="267"/>
      <c r="O107" s="267"/>
      <c r="P107" s="267"/>
      <c r="Q107" s="267"/>
      <c r="R107" s="267"/>
      <c r="S107" s="267"/>
      <c r="T107" s="267"/>
      <c r="U107" s="267">
        <v>14</v>
      </c>
      <c r="V107" s="271"/>
      <c r="W107" s="267">
        <v>14</v>
      </c>
      <c r="X107" s="267">
        <f>VLOOKUP($M107,AnzBigÄPivot!$A:$C,2,FALSE)</f>
        <v>4</v>
      </c>
      <c r="Y107" s="267">
        <f>VLOOKUP($M107,AnzBigÄPivot!$A:$C,3,FALSE)</f>
        <v>0</v>
      </c>
      <c r="Z107" s="267"/>
      <c r="AA107" s="267" t="str">
        <f>LookupFirstRow(BerKUK!$B$2:'BerKUK'!$J$21, $A107)</f>
        <v>SCN</v>
      </c>
      <c r="AB107" s="672"/>
      <c r="AC107" s="273">
        <f>SUMIF(GesamtSuS!$G$1:$G$1259,'KuK_Abt_+-'!$A107,GesamtSuS!P:P)</f>
        <v>0</v>
      </c>
      <c r="AD107" s="273">
        <f>SUMIF(GesamtSuS!$G$1:$G$1259,'KuK_Abt_+-'!$A107,GesamtSuS!Q:Q)</f>
        <v>0</v>
      </c>
      <c r="AE107" s="273">
        <f>SUMIF(GesamtSuS!$G$1:$G$1259,'KuK_Abt_+-'!$A107,GesamtSuS!R:R)</f>
        <v>0</v>
      </c>
      <c r="AF107" s="273">
        <f>SUMIF(GesamtSuS!$G$1:$G$1259,'KuK_Abt_+-'!$A107,GesamtSuS!S:S)</f>
        <v>0</v>
      </c>
      <c r="AG107" s="273">
        <f>SUMIF(GesamtSuS!$G$1:$G$1259,'KuK_Abt_+-'!$A107,GesamtSuS!T:T)</f>
        <v>0</v>
      </c>
      <c r="AH107" s="672"/>
      <c r="AI107" s="266">
        <f>VLOOKUP($A107,UNTIS.Wertrechnung!$A$3:$L$142,4,FALSE)/39.6</f>
        <v>15.959595959595958</v>
      </c>
      <c r="AJ107" s="274">
        <f t="shared" si="9"/>
        <v>1.9595959595959584</v>
      </c>
    </row>
    <row r="108" spans="1:36">
      <c r="A108" s="275" t="str">
        <f>IF(ISTEXT(VLOOKUP($M108,Lehrerliste!E:F,1,)),$M108,"")</f>
        <v>SCR</v>
      </c>
      <c r="B108" s="274">
        <f>IF(AND(LEN($A108)&gt;1,LEN($A108)&lt;8),VLOOKUP($M108,Lehrerliste!$E:$M,9,FALSE),"")</f>
        <v>20</v>
      </c>
      <c r="C108" s="274">
        <f t="shared" si="12"/>
        <v>-0.5</v>
      </c>
      <c r="D108" s="276">
        <f t="shared" si="13"/>
        <v>19.5</v>
      </c>
      <c r="E108" s="277" t="str">
        <f>IF(AND(LEN($A108)&gt;1,ISNUMBER($B108)),IF(ISTEXT(VLOOKUP($A108,Lehrerliste!$E:$M,3,FALSE)),VLOOKUP($A108,Lehrerliste!$E:$M,3,FALSE),""),"")</f>
        <v>Deutsch</v>
      </c>
      <c r="F108" s="277" t="str">
        <f>IF(AND(LEN($A108)&gt;1,ISNUMBER($B108)),IF(ISTEXT(VLOOKUP($A108,Lehrerliste!$E:$M,4,FALSE)),VLOOKUP($A108,Lehrerliste!$E:$M,4,FALSE),""),"")</f>
        <v>Englisch</v>
      </c>
      <c r="G108" s="277" t="str">
        <f>IF(AND(LEN($A108)&gt;1,ISNUMBER($B108)),IF(ISTEXT(VLOOKUP($A108,Lehrerliste!$E:$M,5,FALSE)),VLOOKUP($A108,Lehrerliste!$E:$M,5,FALSE),""),"")</f>
        <v>Französisch</v>
      </c>
      <c r="H108" s="277" t="str">
        <f>IF(AND(LEN($A108)&gt;1,ISNUMBER($B108)),IF(ISTEXT(VLOOKUP($A108,Lehrerliste!$E:$M,6,FALSE)),VLOOKUP($A108,Lehrerliste!$E:$M,6,FALSE),""),"")</f>
        <v>Sozialpädagogik</v>
      </c>
      <c r="I108" s="278">
        <f>AnzStrRng(LehStd_in_Kla!F:F,$M108)</f>
        <v>0</v>
      </c>
      <c r="J108" s="278">
        <f>VLOOKUP($M108,AnzKlassenPivot!A:B,2,FALSE)</f>
        <v>6</v>
      </c>
      <c r="K108" s="279">
        <f t="shared" si="10"/>
        <v>1</v>
      </c>
      <c r="L108" s="279">
        <f t="shared" si="11"/>
        <v>4</v>
      </c>
      <c r="M108" s="280" t="s">
        <v>228</v>
      </c>
      <c r="N108" s="276"/>
      <c r="O108" s="276"/>
      <c r="P108" s="276"/>
      <c r="Q108" s="276"/>
      <c r="R108" s="276"/>
      <c r="S108" s="276"/>
      <c r="T108" s="276"/>
      <c r="U108" s="276"/>
      <c r="V108" s="281">
        <v>19.5</v>
      </c>
      <c r="W108" s="267">
        <v>19.5</v>
      </c>
      <c r="X108" s="267">
        <f>VLOOKUP($M108,AnzBigÄPivot!$A:$C,2,FALSE)</f>
        <v>4</v>
      </c>
      <c r="Y108" s="267">
        <f>VLOOKUP($M108,AnzBigÄPivot!$A:$C,3,FALSE)</f>
        <v>0</v>
      </c>
      <c r="Z108" s="267"/>
      <c r="AA108" s="267" t="str">
        <f>LookupFirstRow(BerKUK!$B$2:'BerKUK'!$J$21, $A108)</f>
        <v>SCR</v>
      </c>
      <c r="AB108" s="672"/>
      <c r="AC108" s="273">
        <f>SUMIF(GesamtSuS!$G$1:$G$1259,'KuK_Abt_+-'!$A108,GesamtSuS!P:P)</f>
        <v>0</v>
      </c>
      <c r="AD108" s="273">
        <f>SUMIF(GesamtSuS!$G$1:$G$1259,'KuK_Abt_+-'!$A108,GesamtSuS!Q:Q)</f>
        <v>0</v>
      </c>
      <c r="AE108" s="273">
        <f>SUMIF(GesamtSuS!$G$1:$G$1259,'KuK_Abt_+-'!$A108,GesamtSuS!R:R)</f>
        <v>0</v>
      </c>
      <c r="AF108" s="273">
        <f>SUMIF(GesamtSuS!$G$1:$G$1259,'KuK_Abt_+-'!$A108,GesamtSuS!S:S)</f>
        <v>0</v>
      </c>
      <c r="AG108" s="273">
        <f>SUMIF(GesamtSuS!$G$1:$G$1259,'KuK_Abt_+-'!$A108,GesamtSuS!T:T)</f>
        <v>0</v>
      </c>
      <c r="AH108" s="672"/>
      <c r="AI108" s="266">
        <f>VLOOKUP($A108,UNTIS.Wertrechnung!$A$3:$L$142,4,FALSE)/39.6</f>
        <v>21.111111111111111</v>
      </c>
      <c r="AJ108" s="274">
        <f t="shared" si="9"/>
        <v>1.6111111111111107</v>
      </c>
    </row>
    <row r="109" spans="1:36">
      <c r="A109" s="265" t="str">
        <f>IF(ISTEXT(VLOOKUP($M109,Lehrerliste!E:F,1,)),$M109,"")</f>
        <v>SCU</v>
      </c>
      <c r="B109" s="266">
        <f>IF(AND(LEN($A109)&gt;1,LEN($A109)&lt;8),VLOOKUP($M109,Lehrerliste!$E:$M,9,FALSE),"")</f>
        <v>24.5</v>
      </c>
      <c r="C109" s="266">
        <f t="shared" si="12"/>
        <v>1</v>
      </c>
      <c r="D109" s="267">
        <f t="shared" si="13"/>
        <v>25.5</v>
      </c>
      <c r="E109" s="268" t="str">
        <f>IF(AND(LEN($A109)&gt;1,ISNUMBER($B109)),IF(ISTEXT(VLOOKUP($A109,Lehrerliste!$E:$M,3,FALSE)),VLOOKUP($A109,Lehrerliste!$E:$M,3,FALSE),""),"")</f>
        <v>Deutsch</v>
      </c>
      <c r="F109" s="268" t="str">
        <f>IF(AND(LEN($A109)&gt;1,ISNUMBER($B109)),IF(ISTEXT(VLOOKUP($A109,Lehrerliste!$E:$M,4,FALSE)),VLOOKUP($A109,Lehrerliste!$E:$M,4,FALSE),""),"")</f>
        <v>Religion</v>
      </c>
      <c r="G109" s="268" t="str">
        <f>IF(AND(LEN($A109)&gt;1,ISNUMBER($B109)),IF(ISTEXT(VLOOKUP($A109,Lehrerliste!$E:$M,5,FALSE)),VLOOKUP($A109,Lehrerliste!$E:$M,5,FALSE),""),"")</f>
        <v/>
      </c>
      <c r="H109" s="268" t="str">
        <f>IF(AND(LEN($A109)&gt;1,ISNUMBER($B109)),IF(ISTEXT(VLOOKUP($A109,Lehrerliste!$E:$M,6,FALSE)),VLOOKUP($A109,Lehrerliste!$E:$M,6,FALSE),""),"")</f>
        <v/>
      </c>
      <c r="I109" s="269">
        <f>AnzStrRng(LehStd_in_Kla!F:F,$M109)</f>
        <v>2</v>
      </c>
      <c r="J109" s="269">
        <f>VLOOKUP($M109,AnzKlassenPivot!A:B,2,FALSE)</f>
        <v>9</v>
      </c>
      <c r="K109" s="282">
        <f t="shared" si="10"/>
        <v>4</v>
      </c>
      <c r="L109" s="282">
        <f t="shared" si="11"/>
        <v>6</v>
      </c>
      <c r="M109" s="270" t="s">
        <v>213</v>
      </c>
      <c r="N109" s="267">
        <v>9</v>
      </c>
      <c r="O109" s="267"/>
      <c r="P109" s="267">
        <v>5</v>
      </c>
      <c r="Q109" s="267"/>
      <c r="R109" s="267"/>
      <c r="S109" s="267"/>
      <c r="T109" s="267"/>
      <c r="U109" s="267">
        <v>6</v>
      </c>
      <c r="V109" s="271">
        <v>5.5</v>
      </c>
      <c r="W109" s="267">
        <v>25.5</v>
      </c>
      <c r="X109" s="267">
        <f>VLOOKUP($M109,AnzBigÄPivot!$A:$C,2,FALSE)</f>
        <v>6</v>
      </c>
      <c r="Y109" s="267">
        <f>VLOOKUP($M109,AnzBigÄPivot!$A:$C,3,FALSE)</f>
        <v>0</v>
      </c>
      <c r="Z109" s="267"/>
      <c r="AA109" s="267" t="str">
        <f>LookupFirstRow(BerKUK!$B$2:'BerKUK'!$J$21, $A109)</f>
        <v>BUE</v>
      </c>
      <c r="AB109" s="672"/>
      <c r="AC109" s="273">
        <f>SUMIF(GesamtSuS!$G$1:$G$1259,'KuK_Abt_+-'!$A109,GesamtSuS!P:P)</f>
        <v>0</v>
      </c>
      <c r="AD109" s="273">
        <f>SUMIF(GesamtSuS!$G$1:$G$1259,'KuK_Abt_+-'!$A109,GesamtSuS!Q:Q)</f>
        <v>0</v>
      </c>
      <c r="AE109" s="273">
        <f>SUMIF(GesamtSuS!$G$1:$G$1259,'KuK_Abt_+-'!$A109,GesamtSuS!R:R)</f>
        <v>0</v>
      </c>
      <c r="AF109" s="273">
        <f>SUMIF(GesamtSuS!$G$1:$G$1259,'KuK_Abt_+-'!$A109,GesamtSuS!S:S)</f>
        <v>0</v>
      </c>
      <c r="AG109" s="273">
        <f>SUMIF(GesamtSuS!$G$1:$G$1259,'KuK_Abt_+-'!$A109,GesamtSuS!T:T)</f>
        <v>0</v>
      </c>
      <c r="AH109" s="672"/>
      <c r="AI109" s="266">
        <f>VLOOKUP($A109,UNTIS.Wertrechnung!$A$3:$L$142,4,FALSE)/39.6</f>
        <v>26.01010101010101</v>
      </c>
      <c r="AJ109" s="274">
        <f t="shared" si="9"/>
        <v>0.51010101010101039</v>
      </c>
    </row>
    <row r="110" spans="1:36">
      <c r="A110" s="458" t="str">
        <f>IF(ISTEXT(VLOOKUP($M110,Lehrerliste!E:F,1,)),$M110,"")</f>
        <v>SCZ</v>
      </c>
      <c r="B110" s="274">
        <f>IF(AND(LEN($A110)&gt;1,LEN($A110)&lt;8),VLOOKUP($M110,Lehrerliste!$E:$M,9,FALSE),"")</f>
        <v>6</v>
      </c>
      <c r="C110" s="274">
        <f t="shared" si="12"/>
        <v>-1</v>
      </c>
      <c r="D110" s="276">
        <f t="shared" si="13"/>
        <v>5</v>
      </c>
      <c r="E110" s="277" t="str">
        <f>IF(AND(LEN($A110)&gt;1,ISNUMBER($B110)),IF(ISTEXT(VLOOKUP($A110,Lehrerliste!$E:$M,3,FALSE)),VLOOKUP($A110,Lehrerliste!$E:$M,3,FALSE),""),"")</f>
        <v>Metalltechnik</v>
      </c>
      <c r="F110" s="277" t="str">
        <f>IF(AND(LEN($A110)&gt;1,ISNUMBER($B110)),IF(ISTEXT(VLOOKUP($A110,Lehrerliste!$E:$M,4,FALSE)),VLOOKUP($A110,Lehrerliste!$E:$M,4,FALSE),""),"")</f>
        <v>Sonderpädagogik</v>
      </c>
      <c r="G110" s="277" t="str">
        <f>IF(AND(LEN($A110)&gt;1,ISNUMBER($B110)),IF(ISTEXT(VLOOKUP($A110,Lehrerliste!$E:$M,5,FALSE)),VLOOKUP($A110,Lehrerliste!$E:$M,5,FALSE),""),"")</f>
        <v/>
      </c>
      <c r="H110" s="277" t="str">
        <f>IF(AND(LEN($A110)&gt;1,ISNUMBER($B110)),IF(ISTEXT(VLOOKUP($A110,Lehrerliste!$E:$M,6,FALSE)),VLOOKUP($A110,Lehrerliste!$E:$M,6,FALSE),""),"")</f>
        <v/>
      </c>
      <c r="I110" s="278">
        <f>AnzStrRng(LehStd_in_Kla!F:F,$M110)</f>
        <v>1</v>
      </c>
      <c r="J110" s="278">
        <f>VLOOKUP($M110,AnzKlassenPivot!A:B,2,FALSE)</f>
        <v>3</v>
      </c>
      <c r="K110" s="279">
        <f t="shared" si="10"/>
        <v>1</v>
      </c>
      <c r="L110" s="279">
        <f t="shared" si="11"/>
        <v>1</v>
      </c>
      <c r="M110" s="280" t="s">
        <v>54</v>
      </c>
      <c r="N110" s="276"/>
      <c r="O110" s="276"/>
      <c r="P110" s="276"/>
      <c r="Q110" s="276">
        <v>5</v>
      </c>
      <c r="R110" s="276"/>
      <c r="S110" s="276"/>
      <c r="T110" s="276"/>
      <c r="U110" s="276"/>
      <c r="V110" s="281"/>
      <c r="W110" s="267">
        <v>5</v>
      </c>
      <c r="X110" s="267">
        <f>VLOOKUP($M110,AnzBigÄPivot!$A:$C,2,FALSE)</f>
        <v>1</v>
      </c>
      <c r="Y110" s="267">
        <f>VLOOKUP($M110,AnzBigÄPivot!$A:$C,3,FALSE)</f>
        <v>0</v>
      </c>
      <c r="Z110" s="267"/>
      <c r="AA110" s="267" t="str">
        <f>LookupFirstRow(BerKUK!$B$2:'BerKUK'!$J$21, $A110)</f>
        <v>HEG</v>
      </c>
      <c r="AB110" s="672"/>
      <c r="AC110" s="273">
        <f>SUMIF(GesamtSuS!$G$1:$G$1259,'KuK_Abt_+-'!$A110,GesamtSuS!P:P)</f>
        <v>0</v>
      </c>
      <c r="AD110" s="273">
        <f>SUMIF(GesamtSuS!$G$1:$G$1259,'KuK_Abt_+-'!$A110,GesamtSuS!Q:Q)</f>
        <v>0</v>
      </c>
      <c r="AE110" s="273">
        <f>SUMIF(GesamtSuS!$G$1:$G$1259,'KuK_Abt_+-'!$A110,GesamtSuS!R:R)</f>
        <v>0</v>
      </c>
      <c r="AF110" s="273">
        <f>SUMIF(GesamtSuS!$G$1:$G$1259,'KuK_Abt_+-'!$A110,GesamtSuS!S:S)</f>
        <v>0</v>
      </c>
      <c r="AG110" s="273">
        <f>SUMIF(GesamtSuS!$G$1:$G$1259,'KuK_Abt_+-'!$A110,GesamtSuS!T:T)</f>
        <v>0</v>
      </c>
      <c r="AH110" s="672"/>
      <c r="AI110" s="266">
        <f>VLOOKUP($A110,UNTIS.Wertrechnung!$A$3:$L$142,4,FALSE)/39.6</f>
        <v>21.767676767676768</v>
      </c>
      <c r="AJ110" s="274">
        <f t="shared" si="9"/>
        <v>16.767676767676768</v>
      </c>
    </row>
    <row r="111" spans="1:36">
      <c r="A111" s="265" t="str">
        <f>IF(ISTEXT(VLOOKUP($M111,Lehrerliste!E:F,1,)),$M111,"")</f>
        <v>SET</v>
      </c>
      <c r="B111" s="266">
        <f>IF(AND(LEN($A111)&gt;1,LEN($A111)&lt;8),VLOOKUP($M111,Lehrerliste!$E:$M,9,FALSE),"")</f>
        <v>13.5</v>
      </c>
      <c r="C111" s="266">
        <f t="shared" si="12"/>
        <v>-0.5</v>
      </c>
      <c r="D111" s="267">
        <f t="shared" si="13"/>
        <v>13</v>
      </c>
      <c r="E111" s="268" t="str">
        <f>IF(AND(LEN($A111)&gt;1,ISNUMBER($B111)),IF(ISTEXT(VLOOKUP($A111,Lehrerliste!$E:$M,3,FALSE)),VLOOKUP($A111,Lehrerliste!$E:$M,3,FALSE),""),"")</f>
        <v>Englisch</v>
      </c>
      <c r="F111" s="268" t="str">
        <f>IF(AND(LEN($A111)&gt;1,ISNUMBER($B111)),IF(ISTEXT(VLOOKUP($A111,Lehrerliste!$E:$M,4,FALSE)),VLOOKUP($A111,Lehrerliste!$E:$M,4,FALSE),""),"")</f>
        <v>Französisch</v>
      </c>
      <c r="G111" s="268" t="str">
        <f>IF(AND(LEN($A111)&gt;1,ISNUMBER($B111)),IF(ISTEXT(VLOOKUP($A111,Lehrerliste!$E:$M,5,FALSE)),VLOOKUP($A111,Lehrerliste!$E:$M,5,FALSE),""),"")</f>
        <v/>
      </c>
      <c r="H111" s="268" t="str">
        <f>IF(AND(LEN($A111)&gt;1,ISNUMBER($B111)),IF(ISTEXT(VLOOKUP($A111,Lehrerliste!$E:$M,6,FALSE)),VLOOKUP($A111,Lehrerliste!$E:$M,6,FALSE),""),"")</f>
        <v/>
      </c>
      <c r="I111" s="269">
        <f>AnzStrRng(LehStd_in_Kla!F:F,$M111)</f>
        <v>1</v>
      </c>
      <c r="J111" s="269">
        <f>VLOOKUP($M111,AnzKlassenPivot!A:B,2,FALSE)</f>
        <v>5</v>
      </c>
      <c r="K111" s="282">
        <f t="shared" si="10"/>
        <v>3</v>
      </c>
      <c r="L111" s="282">
        <f t="shared" si="11"/>
        <v>3</v>
      </c>
      <c r="M111" s="270" t="s">
        <v>530</v>
      </c>
      <c r="N111" s="267">
        <v>3</v>
      </c>
      <c r="O111" s="267"/>
      <c r="P111" s="267"/>
      <c r="Q111" s="267">
        <v>4</v>
      </c>
      <c r="R111" s="267"/>
      <c r="S111" s="267"/>
      <c r="T111" s="267"/>
      <c r="U111" s="267"/>
      <c r="V111" s="271">
        <v>6</v>
      </c>
      <c r="W111" s="267">
        <v>13</v>
      </c>
      <c r="X111" s="267">
        <f>VLOOKUP($M111,AnzBigÄPivot!$A:$C,2,FALSE)</f>
        <v>3</v>
      </c>
      <c r="Y111" s="267">
        <f>VLOOKUP($M111,AnzBigÄPivot!$A:$C,3,FALSE)</f>
        <v>0</v>
      </c>
      <c r="Z111" s="267"/>
      <c r="AA111" s="267" t="str">
        <f>LookupFirstRow(BerKUK!$B$2:'BerKUK'!$J$21, $A111)</f>
        <v>BUE</v>
      </c>
      <c r="AB111" s="672"/>
      <c r="AC111" s="273">
        <f>SUMIF(GesamtSuS!$G$1:$G$1259,'KuK_Abt_+-'!$A111,GesamtSuS!P:P)</f>
        <v>0</v>
      </c>
      <c r="AD111" s="273">
        <f>SUMIF(GesamtSuS!$G$1:$G$1259,'KuK_Abt_+-'!$A111,GesamtSuS!Q:Q)</f>
        <v>0</v>
      </c>
      <c r="AE111" s="273">
        <f>SUMIF(GesamtSuS!$G$1:$G$1259,'KuK_Abt_+-'!$A111,GesamtSuS!R:R)</f>
        <v>0</v>
      </c>
      <c r="AF111" s="273">
        <f>SUMIF(GesamtSuS!$G$1:$G$1259,'KuK_Abt_+-'!$A111,GesamtSuS!S:S)</f>
        <v>0</v>
      </c>
      <c r="AG111" s="273">
        <f>SUMIF(GesamtSuS!$G$1:$G$1259,'KuK_Abt_+-'!$A111,GesamtSuS!T:T)</f>
        <v>0</v>
      </c>
      <c r="AH111" s="672"/>
      <c r="AI111" s="266">
        <f>VLOOKUP($A111,UNTIS.Wertrechnung!$A$3:$L$142,4,FALSE)/39.6</f>
        <v>14.94949494949495</v>
      </c>
      <c r="AJ111" s="274">
        <f t="shared" si="9"/>
        <v>1.9494949494949498</v>
      </c>
    </row>
    <row r="112" spans="1:36">
      <c r="A112" s="275" t="str">
        <f>IF(ISTEXT(VLOOKUP($M112,Lehrerliste!E:F,1,)),$M112,"")</f>
        <v>SFB</v>
      </c>
      <c r="B112" s="274">
        <f>IF(AND(LEN($A112)&gt;1,LEN($A112)&lt;8),VLOOKUP($M112,Lehrerliste!$E:$M,9,FALSE),"")</f>
        <v>23</v>
      </c>
      <c r="C112" s="274">
        <f t="shared" si="12"/>
        <v>-1</v>
      </c>
      <c r="D112" s="276">
        <f t="shared" si="13"/>
        <v>22</v>
      </c>
      <c r="E112" s="277" t="str">
        <f>IF(AND(LEN($A112)&gt;1,ISNUMBER($B112)),IF(ISTEXT(VLOOKUP($A112,Lehrerliste!$E:$M,3,FALSE)),VLOOKUP($A112,Lehrerliste!$E:$M,3,FALSE),""),"")</f>
        <v>Sozialpädagogik</v>
      </c>
      <c r="F112" s="277" t="str">
        <f>IF(AND(LEN($A112)&gt;1,ISNUMBER($B112)),IF(ISTEXT(VLOOKUP($A112,Lehrerliste!$E:$M,4,FALSE)),VLOOKUP($A112,Lehrerliste!$E:$M,4,FALSE),""),"")</f>
        <v>Sonderpädagogik</v>
      </c>
      <c r="G112" s="277" t="str">
        <f>IF(AND(LEN($A112)&gt;1,ISNUMBER($B112)),IF(ISTEXT(VLOOKUP($A112,Lehrerliste!$E:$M,5,FALSE)),VLOOKUP($A112,Lehrerliste!$E:$M,5,FALSE),""),"")</f>
        <v/>
      </c>
      <c r="H112" s="277" t="str">
        <f>IF(AND(LEN($A112)&gt;1,ISNUMBER($B112)),IF(ISTEXT(VLOOKUP($A112,Lehrerliste!$E:$M,6,FALSE)),VLOOKUP($A112,Lehrerliste!$E:$M,6,FALSE),""),"")</f>
        <v/>
      </c>
      <c r="I112" s="278">
        <f>AnzStrRng(LehStd_in_Kla!F:F,$M112)</f>
        <v>2</v>
      </c>
      <c r="J112" s="278">
        <f>VLOOKUP($M112,AnzKlassenPivot!A:B,2,FALSE)</f>
        <v>9</v>
      </c>
      <c r="K112" s="279">
        <f t="shared" si="10"/>
        <v>2</v>
      </c>
      <c r="L112" s="279">
        <f t="shared" si="11"/>
        <v>5</v>
      </c>
      <c r="M112" s="280" t="s">
        <v>220</v>
      </c>
      <c r="N112" s="276"/>
      <c r="O112" s="276"/>
      <c r="P112" s="276"/>
      <c r="Q112" s="276"/>
      <c r="R112" s="276">
        <v>5</v>
      </c>
      <c r="S112" s="276"/>
      <c r="T112" s="276"/>
      <c r="U112" s="276"/>
      <c r="V112" s="281">
        <v>17</v>
      </c>
      <c r="W112" s="267">
        <v>22</v>
      </c>
      <c r="X112" s="267">
        <f>VLOOKUP($M112,AnzBigÄPivot!$A:$C,2,FALSE)</f>
        <v>5</v>
      </c>
      <c r="Y112" s="267">
        <f>VLOOKUP($M112,AnzBigÄPivot!$A:$C,3,FALSE)</f>
        <v>0</v>
      </c>
      <c r="Z112" s="267"/>
      <c r="AA112" s="267" t="str">
        <f>LookupFirstRow(BerKUK!$B$2:'BerKUK'!$J$21, $A112)</f>
        <v>SCR</v>
      </c>
      <c r="AB112" s="672"/>
      <c r="AC112" s="273">
        <f>SUMIF(GesamtSuS!$G$1:$G$1259,'KuK_Abt_+-'!$A112,GesamtSuS!P:P)</f>
        <v>0</v>
      </c>
      <c r="AD112" s="273">
        <f>SUMIF(GesamtSuS!$G$1:$G$1259,'KuK_Abt_+-'!$A112,GesamtSuS!Q:Q)</f>
        <v>0</v>
      </c>
      <c r="AE112" s="273">
        <f>SUMIF(GesamtSuS!$G$1:$G$1259,'KuK_Abt_+-'!$A112,GesamtSuS!R:R)</f>
        <v>0</v>
      </c>
      <c r="AF112" s="273">
        <f>SUMIF(GesamtSuS!$G$1:$G$1259,'KuK_Abt_+-'!$A112,GesamtSuS!S:S)</f>
        <v>0</v>
      </c>
      <c r="AG112" s="273">
        <f>SUMIF(GesamtSuS!$G$1:$G$1259,'KuK_Abt_+-'!$A112,GesamtSuS!T:T)</f>
        <v>0</v>
      </c>
      <c r="AH112" s="672"/>
      <c r="AI112" s="266">
        <f>VLOOKUP($A112,UNTIS.Wertrechnung!$A$3:$L$142,4,FALSE)/39.6</f>
        <v>24.09090909090909</v>
      </c>
      <c r="AJ112" s="274">
        <f t="shared" si="9"/>
        <v>2.0909090909090899</v>
      </c>
    </row>
    <row r="113" spans="1:36">
      <c r="A113" s="265" t="str">
        <f>IF(ISTEXT(VLOOKUP($M113,Lehrerliste!E:F,1,)),$M113,"")</f>
        <v>SIM</v>
      </c>
      <c r="B113" s="266">
        <f>IF(AND(LEN($A113)&gt;1,LEN($A113)&lt;8),VLOOKUP($M113,Lehrerliste!$E:$M,9,FALSE),"")</f>
        <v>25.5</v>
      </c>
      <c r="C113" s="266">
        <f t="shared" si="12"/>
        <v>-1.5</v>
      </c>
      <c r="D113" s="267">
        <f t="shared" si="13"/>
        <v>24</v>
      </c>
      <c r="E113" s="268" t="str">
        <f>IF(AND(LEN($A113)&gt;1,ISNUMBER($B113)),IF(ISTEXT(VLOOKUP($A113,Lehrerliste!$E:$M,3,FALSE)),VLOOKUP($A113,Lehrerliste!$E:$M,3,FALSE),""),"")</f>
        <v>Kath. Religion</v>
      </c>
      <c r="F113" s="268" t="str">
        <f>IF(AND(LEN($A113)&gt;1,ISNUMBER($B113)),IF(ISTEXT(VLOOKUP($A113,Lehrerliste!$E:$M,4,FALSE)),VLOOKUP($A113,Lehrerliste!$E:$M,4,FALSE),""),"")</f>
        <v>Sport</v>
      </c>
      <c r="G113" s="268" t="str">
        <f>IF(AND(LEN($A113)&gt;1,ISNUMBER($B113)),IF(ISTEXT(VLOOKUP($A113,Lehrerliste!$E:$M,5,FALSE)),VLOOKUP($A113,Lehrerliste!$E:$M,5,FALSE),""),"")</f>
        <v/>
      </c>
      <c r="H113" s="268" t="str">
        <f>IF(AND(LEN($A113)&gt;1,ISNUMBER($B113)),IF(ISTEXT(VLOOKUP($A113,Lehrerliste!$E:$M,6,FALSE)),VLOOKUP($A113,Lehrerliste!$E:$M,6,FALSE),""),"")</f>
        <v/>
      </c>
      <c r="I113" s="269">
        <f>AnzStrRng(LehStd_in_Kla!F:F,$M113)</f>
        <v>2</v>
      </c>
      <c r="J113" s="269">
        <f>VLOOKUP($M113,AnzKlassenPivot!A:B,2,FALSE)</f>
        <v>7</v>
      </c>
      <c r="K113" s="282">
        <f t="shared" si="10"/>
        <v>3</v>
      </c>
      <c r="L113" s="282">
        <f t="shared" si="11"/>
        <v>3</v>
      </c>
      <c r="M113" s="270" t="s">
        <v>1276</v>
      </c>
      <c r="N113" s="267"/>
      <c r="O113" s="267"/>
      <c r="P113" s="267">
        <v>10</v>
      </c>
      <c r="Q113" s="267"/>
      <c r="R113" s="267">
        <v>8</v>
      </c>
      <c r="S113" s="267">
        <v>6</v>
      </c>
      <c r="T113" s="267"/>
      <c r="U113" s="267"/>
      <c r="V113" s="271"/>
      <c r="W113" s="267">
        <v>24</v>
      </c>
      <c r="X113" s="267">
        <f>VLOOKUP($M113,AnzBigÄPivot!$A:$C,2,FALSE)</f>
        <v>3</v>
      </c>
      <c r="Y113" s="267">
        <f>VLOOKUP($M113,AnzBigÄPivot!$A:$C,3,FALSE)</f>
        <v>0</v>
      </c>
      <c r="Z113" s="267"/>
      <c r="AA113" s="267" t="str">
        <f>LookupFirstRow(BerKUK!$B$2:'BerKUK'!$J$21, $A113)</f>
        <v>GIL</v>
      </c>
      <c r="AB113" s="672"/>
      <c r="AC113" s="273">
        <f>SUMIF(GesamtSuS!$G$1:$G$1259,'KuK_Abt_+-'!$A113,GesamtSuS!P:P)</f>
        <v>0</v>
      </c>
      <c r="AD113" s="273">
        <f>SUMIF(GesamtSuS!$G$1:$G$1259,'KuK_Abt_+-'!$A113,GesamtSuS!Q:Q)</f>
        <v>0</v>
      </c>
      <c r="AE113" s="273">
        <f>SUMIF(GesamtSuS!$G$1:$G$1259,'KuK_Abt_+-'!$A113,GesamtSuS!R:R)</f>
        <v>0</v>
      </c>
      <c r="AF113" s="273">
        <f>SUMIF(GesamtSuS!$G$1:$G$1259,'KuK_Abt_+-'!$A113,GesamtSuS!S:S)</f>
        <v>0</v>
      </c>
      <c r="AG113" s="273">
        <f>SUMIF(GesamtSuS!$G$1:$G$1259,'KuK_Abt_+-'!$A113,GesamtSuS!T:T)</f>
        <v>0</v>
      </c>
      <c r="AH113" s="672"/>
      <c r="AI113" s="266">
        <f>VLOOKUP($A113,UNTIS.Wertrechnung!$A$3:$L$142,4,FALSE)/39.6</f>
        <v>20.151515151515152</v>
      </c>
      <c r="AJ113" s="274">
        <f t="shared" si="9"/>
        <v>-3.8484848484848477</v>
      </c>
    </row>
    <row r="114" spans="1:36">
      <c r="A114" s="275" t="str">
        <f>IF(ISTEXT(VLOOKUP($M114,Lehrerliste!E:F,1,)),$M114,"")</f>
        <v>THL</v>
      </c>
      <c r="B114" s="274">
        <f>IF(AND(LEN($A114)&gt;1,LEN($A114)&lt;8),VLOOKUP($M114,Lehrerliste!$E:$M,9,FALSE),"")</f>
        <v>24.5</v>
      </c>
      <c r="C114" s="274">
        <f t="shared" si="12"/>
        <v>1.5</v>
      </c>
      <c r="D114" s="276">
        <f t="shared" si="13"/>
        <v>26</v>
      </c>
      <c r="E114" s="277" t="str">
        <f>IF(AND(LEN($A114)&gt;1,ISNUMBER($B114)),IF(ISTEXT(VLOOKUP($A114,Lehrerliste!$E:$M,3,FALSE)),VLOOKUP($A114,Lehrerliste!$E:$M,3,FALSE),""),"")</f>
        <v>Deutsch</v>
      </c>
      <c r="F114" s="277" t="str">
        <f>IF(AND(LEN($A114)&gt;1,ISNUMBER($B114)),IF(ISTEXT(VLOOKUP($A114,Lehrerliste!$E:$M,4,FALSE)),VLOOKUP($A114,Lehrerliste!$E:$M,4,FALSE),""),"")</f>
        <v>Englisch</v>
      </c>
      <c r="G114" s="277" t="str">
        <f>IF(AND(LEN($A114)&gt;1,ISNUMBER($B114)),IF(ISTEXT(VLOOKUP($A114,Lehrerliste!$E:$M,5,FALSE)),VLOOKUP($A114,Lehrerliste!$E:$M,5,FALSE),""),"")</f>
        <v/>
      </c>
      <c r="H114" s="277" t="str">
        <f>IF(AND(LEN($A114)&gt;1,ISNUMBER($B114)),IF(ISTEXT(VLOOKUP($A114,Lehrerliste!$E:$M,6,FALSE)),VLOOKUP($A114,Lehrerliste!$E:$M,6,FALSE),""),"")</f>
        <v/>
      </c>
      <c r="I114" s="278">
        <f>AnzStrRng(LehStd_in_Kla!F:F,$M114)</f>
        <v>1</v>
      </c>
      <c r="J114" s="278">
        <f>VLOOKUP($M114,AnzKlassenPivot!A:B,2,FALSE)</f>
        <v>7</v>
      </c>
      <c r="K114" s="279">
        <f t="shared" si="10"/>
        <v>2</v>
      </c>
      <c r="L114" s="279">
        <f t="shared" si="11"/>
        <v>4</v>
      </c>
      <c r="M114" s="280" t="s">
        <v>1030</v>
      </c>
      <c r="N114" s="276">
        <v>12</v>
      </c>
      <c r="O114" s="276"/>
      <c r="P114" s="276">
        <v>14</v>
      </c>
      <c r="Q114" s="276"/>
      <c r="R114" s="276"/>
      <c r="S114" s="276"/>
      <c r="T114" s="276"/>
      <c r="U114" s="276"/>
      <c r="V114" s="281"/>
      <c r="W114" s="267">
        <v>26</v>
      </c>
      <c r="X114" s="267">
        <f>VLOOKUP($M114,AnzBigÄPivot!$A:$C,2,FALSE)</f>
        <v>4</v>
      </c>
      <c r="Y114" s="267">
        <f>VLOOKUP($M114,AnzBigÄPivot!$A:$C,3,FALSE)</f>
        <v>0</v>
      </c>
      <c r="Z114" s="267"/>
      <c r="AA114" s="267" t="str">
        <f>LookupFirstRow(BerKUK!$B$2:'BerKUK'!$J$21, $A114)</f>
        <v>BUE</v>
      </c>
      <c r="AB114" s="672"/>
      <c r="AC114" s="273">
        <f>SUMIF(GesamtSuS!$G$1:$G$1259,'KuK_Abt_+-'!$A114,GesamtSuS!P:P)</f>
        <v>0</v>
      </c>
      <c r="AD114" s="273">
        <f>SUMIF(GesamtSuS!$G$1:$G$1259,'KuK_Abt_+-'!$A114,GesamtSuS!Q:Q)</f>
        <v>0</v>
      </c>
      <c r="AE114" s="273">
        <f>SUMIF(GesamtSuS!$G$1:$G$1259,'KuK_Abt_+-'!$A114,GesamtSuS!R:R)</f>
        <v>0</v>
      </c>
      <c r="AF114" s="273">
        <f>SUMIF(GesamtSuS!$G$1:$G$1259,'KuK_Abt_+-'!$A114,GesamtSuS!S:S)</f>
        <v>0</v>
      </c>
      <c r="AG114" s="273">
        <f>SUMIF(GesamtSuS!$G$1:$G$1259,'KuK_Abt_+-'!$A114,GesamtSuS!T:T)</f>
        <v>0</v>
      </c>
      <c r="AH114" s="672"/>
      <c r="AI114" s="266">
        <f>VLOOKUP($A114,UNTIS.Wertrechnung!$A$3:$L$142,4,FALSE)/39.6</f>
        <v>25</v>
      </c>
      <c r="AJ114" s="274">
        <f t="shared" si="9"/>
        <v>-1</v>
      </c>
    </row>
    <row r="115" spans="1:36">
      <c r="A115" s="265" t="str">
        <f>IF(ISTEXT(VLOOKUP($M115,Lehrerliste!E:F,1,)),$M115,"")</f>
        <v>TJI</v>
      </c>
      <c r="B115" s="266">
        <f>IF(AND(LEN($A115)&gt;1,LEN($A115)&lt;8),VLOOKUP($M115,Lehrerliste!$E:$M,9,FALSE),"")</f>
        <v>24.5</v>
      </c>
      <c r="C115" s="266">
        <f t="shared" si="12"/>
        <v>2</v>
      </c>
      <c r="D115" s="267">
        <f t="shared" si="13"/>
        <v>26.5</v>
      </c>
      <c r="E115" s="268" t="str">
        <f>IF(AND(LEN($A115)&gt;1,ISNUMBER($B115)),IF(ISTEXT(VLOOKUP($A115,Lehrerliste!$E:$M,3,FALSE)),VLOOKUP($A115,Lehrerliste!$E:$M,3,FALSE),""),"")</f>
        <v>Mathematik</v>
      </c>
      <c r="F115" s="268" t="str">
        <f>IF(AND(LEN($A115)&gt;1,ISNUMBER($B115)),IF(ISTEXT(VLOOKUP($A115,Lehrerliste!$E:$M,4,FALSE)),VLOOKUP($A115,Lehrerliste!$E:$M,4,FALSE),""),"")</f>
        <v>Physik</v>
      </c>
      <c r="G115" s="268" t="str">
        <f>IF(AND(LEN($A115)&gt;1,ISNUMBER($B115)),IF(ISTEXT(VLOOKUP($A115,Lehrerliste!$E:$M,5,FALSE)),VLOOKUP($A115,Lehrerliste!$E:$M,5,FALSE),""),"")</f>
        <v/>
      </c>
      <c r="H115" s="268" t="str">
        <f>IF(AND(LEN($A115)&gt;1,ISNUMBER($B115)),IF(ISTEXT(VLOOKUP($A115,Lehrerliste!$E:$M,6,FALSE)),VLOOKUP($A115,Lehrerliste!$E:$M,6,FALSE),""),"")</f>
        <v/>
      </c>
      <c r="I115" s="269">
        <f>AnzStrRng(LehStd_in_Kla!F:F,$M115)</f>
        <v>1</v>
      </c>
      <c r="J115" s="269">
        <f>VLOOKUP($M115,AnzKlassenPivot!A:B,2,FALSE)</f>
        <v>13</v>
      </c>
      <c r="K115" s="282">
        <f t="shared" si="10"/>
        <v>2</v>
      </c>
      <c r="L115" s="282">
        <f t="shared" si="11"/>
        <v>5</v>
      </c>
      <c r="M115" s="270" t="s">
        <v>198</v>
      </c>
      <c r="N115" s="267">
        <v>11</v>
      </c>
      <c r="O115" s="267"/>
      <c r="P115" s="267"/>
      <c r="Q115" s="267"/>
      <c r="R115" s="267"/>
      <c r="S115" s="267"/>
      <c r="T115" s="267"/>
      <c r="U115" s="267">
        <v>15.5</v>
      </c>
      <c r="V115" s="271"/>
      <c r="W115" s="267">
        <v>26.5</v>
      </c>
      <c r="X115" s="267">
        <f>VLOOKUP($M115,AnzBigÄPivot!$A:$C,2,FALSE)</f>
        <v>5</v>
      </c>
      <c r="Y115" s="267">
        <f>VLOOKUP($M115,AnzBigÄPivot!$A:$C,3,FALSE)</f>
        <v>0</v>
      </c>
      <c r="Z115" s="267"/>
      <c r="AA115" s="267" t="str">
        <f>LookupFirstRow(BerKUK!$B$2:'BerKUK'!$J$21, $A115)</f>
        <v>SCN</v>
      </c>
      <c r="AB115" s="672"/>
      <c r="AC115" s="273">
        <f>SUMIF(GesamtSuS!$G$1:$G$1259,'KuK_Abt_+-'!$A115,GesamtSuS!P:P)</f>
        <v>0</v>
      </c>
      <c r="AD115" s="273">
        <f>SUMIF(GesamtSuS!$G$1:$G$1259,'KuK_Abt_+-'!$A115,GesamtSuS!Q:Q)</f>
        <v>0</v>
      </c>
      <c r="AE115" s="273">
        <f>SUMIF(GesamtSuS!$G$1:$G$1259,'KuK_Abt_+-'!$A115,GesamtSuS!R:R)</f>
        <v>0</v>
      </c>
      <c r="AF115" s="273">
        <f>SUMIF(GesamtSuS!$G$1:$G$1259,'KuK_Abt_+-'!$A115,GesamtSuS!S:S)</f>
        <v>0</v>
      </c>
      <c r="AG115" s="273">
        <f>SUMIF(GesamtSuS!$G$1:$G$1259,'KuK_Abt_+-'!$A115,GesamtSuS!T:T)</f>
        <v>0</v>
      </c>
      <c r="AH115" s="672"/>
      <c r="AI115" s="266">
        <f>VLOOKUP($A115,UNTIS.Wertrechnung!$A$3:$L$142,4,FALSE)/39.6</f>
        <v>25</v>
      </c>
      <c r="AJ115" s="274">
        <f t="shared" si="9"/>
        <v>-1.5</v>
      </c>
    </row>
    <row r="116" spans="1:36">
      <c r="A116" s="275" t="str">
        <f>IF(ISTEXT(VLOOKUP($M116,Lehrerliste!E:F,1,)),$M116,"")</f>
        <v>TRA</v>
      </c>
      <c r="B116" s="274">
        <f>IF(AND(LEN($A116)&gt;1,LEN($A116)&lt;8),VLOOKUP($M116,Lehrerliste!$E:$M,9,FALSE),"")</f>
        <v>16</v>
      </c>
      <c r="C116" s="274">
        <f t="shared" si="12"/>
        <v>0</v>
      </c>
      <c r="D116" s="276">
        <f t="shared" si="13"/>
        <v>16</v>
      </c>
      <c r="E116" s="277" t="str">
        <f>IF(AND(LEN($A116)&gt;1,ISNUMBER($B116)),IF(ISTEXT(VLOOKUP($A116,Lehrerliste!$E:$M,3,FALSE)),VLOOKUP($A116,Lehrerliste!$E:$M,3,FALSE),""),"")</f>
        <v>Wirtschaftswissenschaften</v>
      </c>
      <c r="F116" s="277" t="str">
        <f>IF(AND(LEN($A116)&gt;1,ISNUMBER($B116)),IF(ISTEXT(VLOOKUP($A116,Lehrerliste!$E:$M,4,FALSE)),VLOOKUP($A116,Lehrerliste!$E:$M,4,FALSE),""),"")</f>
        <v>Politik</v>
      </c>
      <c r="G116" s="277" t="str">
        <f>IF(AND(LEN($A116)&gt;1,ISNUMBER($B116)),IF(ISTEXT(VLOOKUP($A116,Lehrerliste!$E:$M,5,FALSE)),VLOOKUP($A116,Lehrerliste!$E:$M,5,FALSE),""),"")</f>
        <v>Sozialpädagogik</v>
      </c>
      <c r="H116" s="277" t="str">
        <f>IF(AND(LEN($A116)&gt;1,ISNUMBER($B116)),IF(ISTEXT(VLOOKUP($A116,Lehrerliste!$E:$M,6,FALSE)),VLOOKUP($A116,Lehrerliste!$E:$M,6,FALSE),""),"")</f>
        <v>Religion</v>
      </c>
      <c r="I116" s="278">
        <f>AnzStrRng(LehStd_in_Kla!F:F,$M116)</f>
        <v>1</v>
      </c>
      <c r="J116" s="278">
        <f>VLOOKUP($M116,AnzKlassenPivot!A:B,2,FALSE)</f>
        <v>4</v>
      </c>
      <c r="K116" s="279">
        <f t="shared" si="10"/>
        <v>1</v>
      </c>
      <c r="L116" s="279">
        <f t="shared" si="11"/>
        <v>1</v>
      </c>
      <c r="M116" s="280" t="s">
        <v>132</v>
      </c>
      <c r="N116" s="276"/>
      <c r="O116" s="276"/>
      <c r="P116" s="276"/>
      <c r="Q116" s="276"/>
      <c r="R116" s="276"/>
      <c r="S116" s="276"/>
      <c r="T116" s="276">
        <v>16</v>
      </c>
      <c r="U116" s="276"/>
      <c r="V116" s="281"/>
      <c r="W116" s="267">
        <v>16</v>
      </c>
      <c r="X116" s="267">
        <f>VLOOKUP($M116,AnzBigÄPivot!$A:$C,2,FALSE)</f>
        <v>1</v>
      </c>
      <c r="Y116" s="267">
        <f>VLOOKUP($M116,AnzBigÄPivot!$A:$C,3,FALSE)</f>
        <v>0</v>
      </c>
      <c r="Z116" s="267"/>
      <c r="AA116" s="267" t="str">
        <f>LookupFirstRow(BerKUK!$B$2:'BerKUK'!$J$21, $A116)</f>
        <v>NOW</v>
      </c>
      <c r="AB116" s="672"/>
      <c r="AC116" s="273">
        <f>SUMIF(GesamtSuS!$G$1:$G$1259,'KuK_Abt_+-'!$A116,GesamtSuS!P:P)</f>
        <v>0</v>
      </c>
      <c r="AD116" s="273">
        <f>SUMIF(GesamtSuS!$G$1:$G$1259,'KuK_Abt_+-'!$A116,GesamtSuS!Q:Q)</f>
        <v>0</v>
      </c>
      <c r="AE116" s="273">
        <f>SUMIF(GesamtSuS!$G$1:$G$1259,'KuK_Abt_+-'!$A116,GesamtSuS!R:R)</f>
        <v>0</v>
      </c>
      <c r="AF116" s="273">
        <f>SUMIF(GesamtSuS!$G$1:$G$1259,'KuK_Abt_+-'!$A116,GesamtSuS!S:S)</f>
        <v>0</v>
      </c>
      <c r="AG116" s="273">
        <f>SUMIF(GesamtSuS!$G$1:$G$1259,'KuK_Abt_+-'!$A116,GesamtSuS!T:T)</f>
        <v>0</v>
      </c>
      <c r="AH116" s="672"/>
      <c r="AI116" s="266">
        <f>VLOOKUP($A116,UNTIS.Wertrechnung!$A$3:$L$142,4,FALSE)/39.6</f>
        <v>21.414141414141412</v>
      </c>
      <c r="AJ116" s="274">
        <f t="shared" si="9"/>
        <v>5.4141414141414117</v>
      </c>
    </row>
    <row r="117" spans="1:36">
      <c r="A117" s="265" t="str">
        <f>IF(ISTEXT(VLOOKUP($M117,Lehrerliste!E:F,1,)),$M117,"")</f>
        <v>ÜBL</v>
      </c>
      <c r="B117" s="266">
        <f>IF(AND(LEN($A117)&gt;1,LEN($A117)&lt;8),VLOOKUP($M117,Lehrerliste!$E:$M,9,FALSE),"")</f>
        <v>0</v>
      </c>
      <c r="C117" s="266">
        <f t="shared" si="12"/>
        <v>22</v>
      </c>
      <c r="D117" s="267">
        <f t="shared" si="13"/>
        <v>22</v>
      </c>
      <c r="E117" s="268" t="str">
        <f>IF(AND(LEN($A117)&gt;1,ISNUMBER($B117)),IF(ISTEXT(VLOOKUP($A117,Lehrerliste!$E:$M,3,FALSE)),VLOOKUP($A117,Lehrerliste!$E:$M,3,FALSE),""),"")</f>
        <v/>
      </c>
      <c r="F117" s="268" t="str">
        <f>IF(AND(LEN($A117)&gt;1,ISNUMBER($B117)),IF(ISTEXT(VLOOKUP($A117,Lehrerliste!$E:$M,4,FALSE)),VLOOKUP($A117,Lehrerliste!$E:$M,4,FALSE),""),"")</f>
        <v/>
      </c>
      <c r="G117" s="268" t="str">
        <f>IF(AND(LEN($A117)&gt;1,ISNUMBER($B117)),IF(ISTEXT(VLOOKUP($A117,Lehrerliste!$E:$M,5,FALSE)),VLOOKUP($A117,Lehrerliste!$E:$M,5,FALSE),""),"")</f>
        <v/>
      </c>
      <c r="H117" s="268" t="str">
        <f>IF(AND(LEN($A117)&gt;1,ISNUMBER($B117)),IF(ISTEXT(VLOOKUP($A117,Lehrerliste!$E:$M,6,FALSE)),VLOOKUP($A117,Lehrerliste!$E:$M,6,FALSE),""),"")</f>
        <v/>
      </c>
      <c r="I117" s="269">
        <f>AnzStrRng(LehStd_in_Kla!F:F,$M117)</f>
        <v>0</v>
      </c>
      <c r="J117" s="269">
        <f>VLOOKUP($M117,AnzKlassenPivot!A:B,2,FALSE)</f>
        <v>11</v>
      </c>
      <c r="K117" s="282">
        <f t="shared" si="10"/>
        <v>1</v>
      </c>
      <c r="L117" s="282">
        <f t="shared" si="11"/>
        <v>4</v>
      </c>
      <c r="M117" s="270" t="s">
        <v>67</v>
      </c>
      <c r="N117" s="267"/>
      <c r="O117" s="267">
        <v>22</v>
      </c>
      <c r="P117" s="267"/>
      <c r="Q117" s="267"/>
      <c r="R117" s="267"/>
      <c r="S117" s="267"/>
      <c r="T117" s="267"/>
      <c r="U117" s="267"/>
      <c r="V117" s="271"/>
      <c r="W117" s="267">
        <v>22</v>
      </c>
      <c r="X117" s="267">
        <f>VLOOKUP($M117,AnzBigÄPivot!$A:$C,2,FALSE)</f>
        <v>4</v>
      </c>
      <c r="Y117" s="267">
        <f>VLOOKUP($M117,AnzBigÄPivot!$A:$C,3,FALSE)</f>
        <v>0</v>
      </c>
      <c r="Z117" s="267"/>
      <c r="AA117" s="267" t="str">
        <f>LookupFirstRow(BerKUK!$B$2:'BerKUK'!$J$21, $A117)</f>
        <v/>
      </c>
      <c r="AB117" s="672"/>
      <c r="AC117" s="273">
        <f>SUMIF(GesamtSuS!$G$1:$G$1259,'KuK_Abt_+-'!$A117,GesamtSuS!P:P)</f>
        <v>0</v>
      </c>
      <c r="AD117" s="273">
        <f>SUMIF(GesamtSuS!$G$1:$G$1259,'KuK_Abt_+-'!$A117,GesamtSuS!Q:Q)</f>
        <v>0</v>
      </c>
      <c r="AE117" s="273">
        <f>SUMIF(GesamtSuS!$G$1:$G$1259,'KuK_Abt_+-'!$A117,GesamtSuS!R:R)</f>
        <v>0</v>
      </c>
      <c r="AF117" s="273">
        <f>SUMIF(GesamtSuS!$G$1:$G$1259,'KuK_Abt_+-'!$A117,GesamtSuS!S:S)</f>
        <v>0</v>
      </c>
      <c r="AG117" s="273">
        <f>SUMIF(GesamtSuS!$G$1:$G$1259,'KuK_Abt_+-'!$A117,GesamtSuS!T:T)</f>
        <v>0</v>
      </c>
      <c r="AH117" s="672"/>
      <c r="AI117" s="266" t="e">
        <f>VLOOKUP($A117,UNTIS.Wertrechnung!$A$3:$L$142,4,FALSE)/39.6</f>
        <v>#N/A</v>
      </c>
      <c r="AJ117" s="274" t="e">
        <f t="shared" si="9"/>
        <v>#N/A</v>
      </c>
    </row>
    <row r="118" spans="1:36">
      <c r="A118" s="275" t="str">
        <f>IF(ISTEXT(VLOOKUP($M118,Lehrerliste!E:F,1,)),$M118,"")</f>
        <v>VAS</v>
      </c>
      <c r="B118" s="274">
        <f>IF(AND(LEN($A118)&gt;1,LEN($A118)&lt;8),VLOOKUP($M118,Lehrerliste!$E:$M,9,FALSE),"")</f>
        <v>23</v>
      </c>
      <c r="C118" s="274">
        <f t="shared" si="12"/>
        <v>0</v>
      </c>
      <c r="D118" s="276">
        <f t="shared" si="13"/>
        <v>23</v>
      </c>
      <c r="E118" s="277" t="str">
        <f>IF(AND(LEN($A118)&gt;1,ISNUMBER($B118)),IF(ISTEXT(VLOOKUP($A118,Lehrerliste!$E:$M,3,FALSE)),VLOOKUP($A118,Lehrerliste!$E:$M,3,FALSE),""),"")</f>
        <v>Sozialpädagogik</v>
      </c>
      <c r="F118" s="277" t="str">
        <f>IF(AND(LEN($A118)&gt;1,ISNUMBER($B118)),IF(ISTEXT(VLOOKUP($A118,Lehrerliste!$E:$M,4,FALSE)),VLOOKUP($A118,Lehrerliste!$E:$M,4,FALSE),""),"")</f>
        <v>Sport</v>
      </c>
      <c r="G118" s="277" t="str">
        <f>IF(AND(LEN($A118)&gt;1,ISNUMBER($B118)),IF(ISTEXT(VLOOKUP($A118,Lehrerliste!$E:$M,5,FALSE)),VLOOKUP($A118,Lehrerliste!$E:$M,5,FALSE),""),"")</f>
        <v/>
      </c>
      <c r="H118" s="277" t="str">
        <f>IF(AND(LEN($A118)&gt;1,ISNUMBER($B118)),IF(ISTEXT(VLOOKUP($A118,Lehrerliste!$E:$M,6,FALSE)),VLOOKUP($A118,Lehrerliste!$E:$M,6,FALSE),""),"")</f>
        <v/>
      </c>
      <c r="I118" s="278">
        <f>AnzStrRng(LehStd_in_Kla!F:F,$M118)</f>
        <v>1</v>
      </c>
      <c r="J118" s="278">
        <f>VLOOKUP($M118,AnzKlassenPivot!A:B,2,FALSE)</f>
        <v>8</v>
      </c>
      <c r="K118" s="279">
        <f t="shared" si="10"/>
        <v>3</v>
      </c>
      <c r="L118" s="279">
        <f t="shared" si="11"/>
        <v>4</v>
      </c>
      <c r="M118" s="280" t="s">
        <v>217</v>
      </c>
      <c r="N118" s="276">
        <v>6</v>
      </c>
      <c r="O118" s="276"/>
      <c r="P118" s="276">
        <v>11</v>
      </c>
      <c r="Q118" s="276"/>
      <c r="R118" s="276"/>
      <c r="S118" s="276"/>
      <c r="T118" s="276"/>
      <c r="U118" s="276"/>
      <c r="V118" s="281">
        <v>6</v>
      </c>
      <c r="W118" s="267">
        <v>23</v>
      </c>
      <c r="X118" s="267">
        <f>VLOOKUP($M118,AnzBigÄPivot!$A:$C,2,FALSE)</f>
        <v>4</v>
      </c>
      <c r="Y118" s="267">
        <f>VLOOKUP($M118,AnzBigÄPivot!$A:$C,3,FALSE)</f>
        <v>0</v>
      </c>
      <c r="Z118" s="267"/>
      <c r="AA118" s="267" t="str">
        <f>LookupFirstRow(BerKUK!$B$2:'BerKUK'!$J$21, $A118)</f>
        <v>GIL</v>
      </c>
      <c r="AB118" s="672"/>
      <c r="AC118" s="273">
        <f>SUMIF(GesamtSuS!$G$1:$G$1259,'KuK_Abt_+-'!$A118,GesamtSuS!P:P)</f>
        <v>0</v>
      </c>
      <c r="AD118" s="273">
        <f>SUMIF(GesamtSuS!$G$1:$G$1259,'KuK_Abt_+-'!$A118,GesamtSuS!Q:Q)</f>
        <v>0</v>
      </c>
      <c r="AE118" s="273">
        <f>SUMIF(GesamtSuS!$G$1:$G$1259,'KuK_Abt_+-'!$A118,GesamtSuS!R:R)</f>
        <v>0</v>
      </c>
      <c r="AF118" s="273">
        <f>SUMIF(GesamtSuS!$G$1:$G$1259,'KuK_Abt_+-'!$A118,GesamtSuS!S:S)</f>
        <v>0</v>
      </c>
      <c r="AG118" s="273">
        <f>SUMIF(GesamtSuS!$G$1:$G$1259,'KuK_Abt_+-'!$A118,GesamtSuS!T:T)</f>
        <v>0</v>
      </c>
      <c r="AH118" s="672"/>
      <c r="AI118" s="266">
        <f>VLOOKUP($A118,UNTIS.Wertrechnung!$A$3:$L$142,4,FALSE)/39.6</f>
        <v>25.050505050505048</v>
      </c>
      <c r="AJ118" s="274">
        <f t="shared" si="9"/>
        <v>2.0505050505050484</v>
      </c>
    </row>
    <row r="119" spans="1:36">
      <c r="A119" s="265" t="str">
        <f>IF(ISTEXT(VLOOKUP($M119,Lehrerliste!E:F,1,)),$M119,"")</f>
        <v>VBE</v>
      </c>
      <c r="B119" s="266">
        <f>IF(AND(LEN($A119)&gt;1,LEN($A119)&lt;8),VLOOKUP($M119,Lehrerliste!$E:$M,9,FALSE),"")</f>
        <v>19</v>
      </c>
      <c r="C119" s="266">
        <f t="shared" si="12"/>
        <v>0</v>
      </c>
      <c r="D119" s="267">
        <f t="shared" si="13"/>
        <v>19</v>
      </c>
      <c r="E119" s="268" t="str">
        <f>IF(AND(LEN($A119)&gt;1,ISNUMBER($B119)),IF(ISTEXT(VLOOKUP($A119,Lehrerliste!$E:$M,3,FALSE)),VLOOKUP($A119,Lehrerliste!$E:$M,3,FALSE),""),"")</f>
        <v>Ernährungswissenschaft</v>
      </c>
      <c r="F119" s="268" t="str">
        <f>IF(AND(LEN($A119)&gt;1,ISNUMBER($B119)),IF(ISTEXT(VLOOKUP($A119,Lehrerliste!$E:$M,4,FALSE)),VLOOKUP($A119,Lehrerliste!$E:$M,4,FALSE),""),"")</f>
        <v>Biologie</v>
      </c>
      <c r="G119" s="268" t="str">
        <f>IF(AND(LEN($A119)&gt;1,ISNUMBER($B119)),IF(ISTEXT(VLOOKUP($A119,Lehrerliste!$E:$M,5,FALSE)),VLOOKUP($A119,Lehrerliste!$E:$M,5,FALSE),""),"")</f>
        <v/>
      </c>
      <c r="H119" s="268" t="str">
        <f>IF(AND(LEN($A119)&gt;1,ISNUMBER($B119)),IF(ISTEXT(VLOOKUP($A119,Lehrerliste!$E:$M,6,FALSE)),VLOOKUP($A119,Lehrerliste!$E:$M,6,FALSE),""),"")</f>
        <v/>
      </c>
      <c r="I119" s="269">
        <f>AnzStrRng(LehStd_in_Kla!F:F,$M119)</f>
        <v>3</v>
      </c>
      <c r="J119" s="269">
        <f>VLOOKUP($M119,AnzKlassenPivot!A:B,2,FALSE)</f>
        <v>6</v>
      </c>
      <c r="K119" s="282">
        <f t="shared" si="10"/>
        <v>1</v>
      </c>
      <c r="L119" s="282">
        <f t="shared" si="11"/>
        <v>1</v>
      </c>
      <c r="M119" s="270" t="s">
        <v>25</v>
      </c>
      <c r="N119" s="267"/>
      <c r="O119" s="267"/>
      <c r="P119" s="267"/>
      <c r="Q119" s="267"/>
      <c r="R119" s="267"/>
      <c r="S119" s="267"/>
      <c r="T119" s="267">
        <v>19</v>
      </c>
      <c r="U119" s="267"/>
      <c r="V119" s="271"/>
      <c r="W119" s="267">
        <v>19</v>
      </c>
      <c r="X119" s="267">
        <f>VLOOKUP($M119,AnzBigÄPivot!$A:$C,2,FALSE)</f>
        <v>1</v>
      </c>
      <c r="Y119" s="267">
        <f>VLOOKUP($M119,AnzBigÄPivot!$A:$C,3,FALSE)</f>
        <v>0</v>
      </c>
      <c r="Z119" s="267"/>
      <c r="AA119" s="267" t="str">
        <f>LookupFirstRow(BerKUK!$B$2:'BerKUK'!$J$21, $A119)</f>
        <v>NOW</v>
      </c>
      <c r="AB119" s="672"/>
      <c r="AC119" s="273">
        <f>SUMIF(GesamtSuS!$G$1:$G$1259,'KuK_Abt_+-'!$A119,GesamtSuS!P:P)</f>
        <v>0</v>
      </c>
      <c r="AD119" s="273">
        <f>SUMIF(GesamtSuS!$G$1:$G$1259,'KuK_Abt_+-'!$A119,GesamtSuS!Q:Q)</f>
        <v>0</v>
      </c>
      <c r="AE119" s="273">
        <f>SUMIF(GesamtSuS!$G$1:$G$1259,'KuK_Abt_+-'!$A119,GesamtSuS!R:R)</f>
        <v>0</v>
      </c>
      <c r="AF119" s="273">
        <f>SUMIF(GesamtSuS!$G$1:$G$1259,'KuK_Abt_+-'!$A119,GesamtSuS!S:S)</f>
        <v>0</v>
      </c>
      <c r="AG119" s="273">
        <f>SUMIF(GesamtSuS!$G$1:$G$1259,'KuK_Abt_+-'!$A119,GesamtSuS!T:T)</f>
        <v>0</v>
      </c>
      <c r="AH119" s="672"/>
      <c r="AI119" s="266">
        <f>VLOOKUP($A119,UNTIS.Wertrechnung!$A$3:$L$142,4,FALSE)/39.6</f>
        <v>18.030303030303031</v>
      </c>
      <c r="AJ119" s="274">
        <f t="shared" si="9"/>
        <v>-0.96969696969696884</v>
      </c>
    </row>
    <row r="120" spans="1:36">
      <c r="A120" s="275" t="str">
        <f>IF(ISTEXT(VLOOKUP($M120,Lehrerliste!E:F,1,)),$M120,"")</f>
        <v>VBR</v>
      </c>
      <c r="B120" s="274">
        <f>IF(AND(LEN($A120)&gt;1,LEN($A120)&lt;8),VLOOKUP($M120,Lehrerliste!$E:$M,9,FALSE),"")</f>
        <v>24.5</v>
      </c>
      <c r="C120" s="274">
        <f t="shared" si="12"/>
        <v>2.5</v>
      </c>
      <c r="D120" s="276">
        <f t="shared" si="13"/>
        <v>27</v>
      </c>
      <c r="E120" s="277" t="str">
        <f>IF(AND(LEN($A120)&gt;1,ISNUMBER($B120)),IF(ISTEXT(VLOOKUP($A120,Lehrerliste!$E:$M,3,FALSE)),VLOOKUP($A120,Lehrerliste!$E:$M,3,FALSE),""),"")</f>
        <v>Deutsch</v>
      </c>
      <c r="F120" s="277" t="str">
        <f>IF(AND(LEN($A120)&gt;1,ISNUMBER($B120)),IF(ISTEXT(VLOOKUP($A120,Lehrerliste!$E:$M,4,FALSE)),VLOOKUP($A120,Lehrerliste!$E:$M,4,FALSE),""),"")</f>
        <v>Pädagogik</v>
      </c>
      <c r="G120" s="277" t="str">
        <f>IF(AND(LEN($A120)&gt;1,ISNUMBER($B120)),IF(ISTEXT(VLOOKUP($A120,Lehrerliste!$E:$M,5,FALSE)),VLOOKUP($A120,Lehrerliste!$E:$M,5,FALSE),""),"")</f>
        <v>Sonderpädagogik</v>
      </c>
      <c r="H120" s="277" t="str">
        <f>IF(AND(LEN($A120)&gt;1,ISNUMBER($B120)),IF(ISTEXT(VLOOKUP($A120,Lehrerliste!$E:$M,6,FALSE)),VLOOKUP($A120,Lehrerliste!$E:$M,6,FALSE),""),"")</f>
        <v/>
      </c>
      <c r="I120" s="278">
        <f>AnzStrRng(LehStd_in_Kla!F:F,$M120)</f>
        <v>1</v>
      </c>
      <c r="J120" s="278">
        <f>VLOOKUP($M120,AnzKlassenPivot!A:B,2,FALSE)</f>
        <v>8</v>
      </c>
      <c r="K120" s="279">
        <f t="shared" si="10"/>
        <v>4</v>
      </c>
      <c r="L120" s="279">
        <f t="shared" si="11"/>
        <v>4</v>
      </c>
      <c r="M120" s="280" t="s">
        <v>553</v>
      </c>
      <c r="N120" s="276"/>
      <c r="O120" s="276"/>
      <c r="P120" s="276">
        <v>8</v>
      </c>
      <c r="Q120" s="276"/>
      <c r="R120" s="276">
        <v>2</v>
      </c>
      <c r="S120" s="276"/>
      <c r="T120" s="276">
        <v>12</v>
      </c>
      <c r="U120" s="276"/>
      <c r="V120" s="281">
        <v>5</v>
      </c>
      <c r="W120" s="267">
        <v>27</v>
      </c>
      <c r="X120" s="267">
        <f>VLOOKUP($M120,AnzBigÄPivot!$A:$C,2,FALSE)</f>
        <v>4</v>
      </c>
      <c r="Y120" s="267">
        <f>VLOOKUP($M120,AnzBigÄPivot!$A:$C,3,FALSE)</f>
        <v>0</v>
      </c>
      <c r="Z120" s="267"/>
      <c r="AA120" s="267" t="str">
        <f>LookupFirstRow(BerKUK!$B$2:'BerKUK'!$J$21, $A120)</f>
        <v>KOH</v>
      </c>
      <c r="AB120" s="672"/>
      <c r="AC120" s="273">
        <f>SUMIF(GesamtSuS!$G$1:$G$1259,'KuK_Abt_+-'!$A120,GesamtSuS!P:P)</f>
        <v>0</v>
      </c>
      <c r="AD120" s="273">
        <f>SUMIF(GesamtSuS!$G$1:$G$1259,'KuK_Abt_+-'!$A120,GesamtSuS!Q:Q)</f>
        <v>0</v>
      </c>
      <c r="AE120" s="273">
        <f>SUMIF(GesamtSuS!$G$1:$G$1259,'KuK_Abt_+-'!$A120,GesamtSuS!R:R)</f>
        <v>0</v>
      </c>
      <c r="AF120" s="273">
        <f>SUMIF(GesamtSuS!$G$1:$G$1259,'KuK_Abt_+-'!$A120,GesamtSuS!S:S)</f>
        <v>0</v>
      </c>
      <c r="AG120" s="273">
        <f>SUMIF(GesamtSuS!$G$1:$G$1259,'KuK_Abt_+-'!$A120,GesamtSuS!T:T)</f>
        <v>0</v>
      </c>
      <c r="AH120" s="672"/>
      <c r="AI120" s="266">
        <f>VLOOKUP($A120,UNTIS.Wertrechnung!$A$3:$L$142,4,FALSE)/39.6</f>
        <v>0</v>
      </c>
      <c r="AJ120" s="274">
        <f t="shared" si="9"/>
        <v>-27</v>
      </c>
    </row>
    <row r="121" spans="1:36">
      <c r="A121" s="265" t="str">
        <f>IF(ISTEXT(VLOOKUP($M121,Lehrerliste!E:F,1,)),$M121,"")</f>
        <v>VHR</v>
      </c>
      <c r="B121" s="266">
        <f>IF(AND(LEN($A121)&gt;1,LEN($A121)&lt;8),VLOOKUP($M121,Lehrerliste!$E:$M,9,FALSE),"")</f>
        <v>8</v>
      </c>
      <c r="C121" s="266">
        <f t="shared" si="12"/>
        <v>8</v>
      </c>
      <c r="D121" s="267">
        <f t="shared" si="13"/>
        <v>16</v>
      </c>
      <c r="E121" s="268" t="str">
        <f>IF(AND(LEN($A121)&gt;1,ISNUMBER($B121)),IF(ISTEXT(VLOOKUP($A121,Lehrerliste!$E:$M,3,FALSE)),VLOOKUP($A121,Lehrerliste!$E:$M,3,FALSE),""),"")</f>
        <v/>
      </c>
      <c r="F121" s="268" t="str">
        <f>IF(AND(LEN($A121)&gt;1,ISNUMBER($B121)),IF(ISTEXT(VLOOKUP($A121,Lehrerliste!$E:$M,4,FALSE)),VLOOKUP($A121,Lehrerliste!$E:$M,4,FALSE),""),"")</f>
        <v/>
      </c>
      <c r="G121" s="268" t="str">
        <f>IF(AND(LEN($A121)&gt;1,ISNUMBER($B121)),IF(ISTEXT(VLOOKUP($A121,Lehrerliste!$E:$M,5,FALSE)),VLOOKUP($A121,Lehrerliste!$E:$M,5,FALSE),""),"")</f>
        <v/>
      </c>
      <c r="H121" s="268" t="str">
        <f>IF(AND(LEN($A121)&gt;1,ISNUMBER($B121)),IF(ISTEXT(VLOOKUP($A121,Lehrerliste!$E:$M,6,FALSE)),VLOOKUP($A121,Lehrerliste!$E:$M,6,FALSE),""),"")</f>
        <v/>
      </c>
      <c r="I121" s="269">
        <f>AnzStrRng(LehStd_in_Kla!F:F,$M121)</f>
        <v>0</v>
      </c>
      <c r="J121" s="269">
        <f>VLOOKUP($M121,AnzKlassenPivot!A:B,2,FALSE)</f>
        <v>6</v>
      </c>
      <c r="K121" s="282">
        <f t="shared" si="10"/>
        <v>1</v>
      </c>
      <c r="L121" s="282">
        <f t="shared" si="11"/>
        <v>3</v>
      </c>
      <c r="M121" s="270" t="s">
        <v>1123</v>
      </c>
      <c r="N121" s="267"/>
      <c r="O121" s="267"/>
      <c r="P121" s="267"/>
      <c r="Q121" s="267"/>
      <c r="R121" s="267"/>
      <c r="S121" s="267"/>
      <c r="T121" s="267"/>
      <c r="U121" s="267">
        <v>16</v>
      </c>
      <c r="V121" s="271"/>
      <c r="W121" s="267">
        <v>16</v>
      </c>
      <c r="X121" s="267">
        <f>VLOOKUP($M121,AnzBigÄPivot!$A:$C,2,FALSE)</f>
        <v>3</v>
      </c>
      <c r="Y121" s="267">
        <f>VLOOKUP($M121,AnzBigÄPivot!$A:$C,3,FALSE)</f>
        <v>0</v>
      </c>
      <c r="Z121" s="267"/>
      <c r="AA121" s="267" t="str">
        <f>LookupFirstRow(BerKUK!$B$2:'BerKUK'!$J$21, $A121)</f>
        <v/>
      </c>
      <c r="AB121" s="672"/>
      <c r="AC121" s="273">
        <f>SUMIF(GesamtSuS!$G$1:$G$1259,'KuK_Abt_+-'!$A121,GesamtSuS!P:P)</f>
        <v>0</v>
      </c>
      <c r="AD121" s="273">
        <f>SUMIF(GesamtSuS!$G$1:$G$1259,'KuK_Abt_+-'!$A121,GesamtSuS!Q:Q)</f>
        <v>0</v>
      </c>
      <c r="AE121" s="273">
        <f>SUMIF(GesamtSuS!$G$1:$G$1259,'KuK_Abt_+-'!$A121,GesamtSuS!R:R)</f>
        <v>0</v>
      </c>
      <c r="AF121" s="273">
        <f>SUMIF(GesamtSuS!$G$1:$G$1259,'KuK_Abt_+-'!$A121,GesamtSuS!S:S)</f>
        <v>0</v>
      </c>
      <c r="AG121" s="273">
        <f>SUMIF(GesamtSuS!$G$1:$G$1259,'KuK_Abt_+-'!$A121,GesamtSuS!T:T)</f>
        <v>0</v>
      </c>
      <c r="AH121" s="672"/>
      <c r="AI121" s="266">
        <f>VLOOKUP($A121,UNTIS.Wertrechnung!$A$3:$L$142,4,FALSE)/39.6</f>
        <v>10</v>
      </c>
      <c r="AJ121" s="274">
        <f t="shared" si="9"/>
        <v>-6</v>
      </c>
    </row>
    <row r="122" spans="1:36">
      <c r="A122" s="275" t="str">
        <f>IF(ISTEXT(VLOOKUP($M122,Lehrerliste!E:F,1,)),$M122,"")</f>
        <v>WAM</v>
      </c>
      <c r="B122" s="274">
        <f>IF(AND(LEN($A122)&gt;1,LEN($A122)&lt;8),VLOOKUP($M122,Lehrerliste!$E:$M,9,FALSE),"")</f>
        <v>19</v>
      </c>
      <c r="C122" s="274">
        <f t="shared" si="12"/>
        <v>3</v>
      </c>
      <c r="D122" s="276">
        <f t="shared" si="13"/>
        <v>22</v>
      </c>
      <c r="E122" s="277" t="str">
        <f>IF(AND(LEN($A122)&gt;1,ISNUMBER($B122)),IF(ISTEXT(VLOOKUP($A122,Lehrerliste!$E:$M,3,FALSE)),VLOOKUP($A122,Lehrerliste!$E:$M,3,FALSE),""),"")</f>
        <v>Biotechnik/Körperpflege</v>
      </c>
      <c r="F122" s="277" t="str">
        <f>IF(AND(LEN($A122)&gt;1,ISNUMBER($B122)),IF(ISTEXT(VLOOKUP($A122,Lehrerliste!$E:$M,4,FALSE)),VLOOKUP($A122,Lehrerliste!$E:$M,4,FALSE),""),"")</f>
        <v>Englisch</v>
      </c>
      <c r="G122" s="277" t="str">
        <f>IF(AND(LEN($A122)&gt;1,ISNUMBER($B122)),IF(ISTEXT(VLOOKUP($A122,Lehrerliste!$E:$M,5,FALSE)),VLOOKUP($A122,Lehrerliste!$E:$M,5,FALSE),""),"")</f>
        <v>Gesundheit</v>
      </c>
      <c r="H122" s="277" t="str">
        <f>IF(AND(LEN($A122)&gt;1,ISNUMBER($B122)),IF(ISTEXT(VLOOKUP($A122,Lehrerliste!$E:$M,6,FALSE)),VLOOKUP($A122,Lehrerliste!$E:$M,6,FALSE),""),"")</f>
        <v/>
      </c>
      <c r="I122" s="278">
        <f>AnzStrRng(LehStd_in_Kla!F:F,$M122)</f>
        <v>1</v>
      </c>
      <c r="J122" s="278">
        <f>VLOOKUP($M122,AnzKlassenPivot!A:B,2,FALSE)</f>
        <v>8</v>
      </c>
      <c r="K122" s="279">
        <f t="shared" si="10"/>
        <v>2</v>
      </c>
      <c r="L122" s="279">
        <f t="shared" si="11"/>
        <v>3</v>
      </c>
      <c r="M122" s="280" t="s">
        <v>1607</v>
      </c>
      <c r="N122" s="276">
        <v>9</v>
      </c>
      <c r="O122" s="276"/>
      <c r="P122" s="276"/>
      <c r="Q122" s="276"/>
      <c r="R122" s="276"/>
      <c r="S122" s="276"/>
      <c r="T122" s="276">
        <v>13</v>
      </c>
      <c r="U122" s="276"/>
      <c r="V122" s="281"/>
      <c r="W122" s="267">
        <v>22</v>
      </c>
      <c r="X122" s="267">
        <f>VLOOKUP($M122,AnzBigÄPivot!$A:$C,2,FALSE)</f>
        <v>3</v>
      </c>
      <c r="Y122" s="267">
        <f>VLOOKUP($M122,AnzBigÄPivot!$A:$C,3,FALSE)</f>
        <v>0</v>
      </c>
      <c r="Z122" s="267"/>
      <c r="AA122" s="267" t="str">
        <f>LookupFirstRow(BerKUK!$B$2:'BerKUK'!$J$21, $A122)</f>
        <v>BUE</v>
      </c>
      <c r="AB122" s="672"/>
      <c r="AC122" s="273">
        <f>SUMIF(GesamtSuS!$G$1:$G$1259,'KuK_Abt_+-'!$A122,GesamtSuS!P:P)</f>
        <v>0</v>
      </c>
      <c r="AD122" s="273">
        <f>SUMIF(GesamtSuS!$G$1:$G$1259,'KuK_Abt_+-'!$A122,GesamtSuS!Q:Q)</f>
        <v>0</v>
      </c>
      <c r="AE122" s="273">
        <f>SUMIF(GesamtSuS!$G$1:$G$1259,'KuK_Abt_+-'!$A122,GesamtSuS!R:R)</f>
        <v>0</v>
      </c>
      <c r="AF122" s="273">
        <f>SUMIF(GesamtSuS!$G$1:$G$1259,'KuK_Abt_+-'!$A122,GesamtSuS!S:S)</f>
        <v>0</v>
      </c>
      <c r="AG122" s="273">
        <f>SUMIF(GesamtSuS!$G$1:$G$1259,'KuK_Abt_+-'!$A122,GesamtSuS!T:T)</f>
        <v>0</v>
      </c>
      <c r="AH122" s="672"/>
      <c r="AI122" s="266" t="e">
        <f>VLOOKUP($A122,UNTIS.Wertrechnung!$A$3:$L$142,4,FALSE)/39.6</f>
        <v>#N/A</v>
      </c>
      <c r="AJ122" s="274" t="e">
        <f t="shared" si="9"/>
        <v>#N/A</v>
      </c>
    </row>
    <row r="123" spans="1:36">
      <c r="A123" s="265" t="str">
        <f>IF(ISTEXT(VLOOKUP($M123,Lehrerliste!E:F,1,)),$M123,"")</f>
        <v>WEI</v>
      </c>
      <c r="B123" s="266">
        <f>IF(AND(LEN($A123)&gt;1,LEN($A123)&lt;8),VLOOKUP($M123,Lehrerliste!$E:$M,9,FALSE),"")</f>
        <v>17.5</v>
      </c>
      <c r="C123" s="266">
        <f t="shared" si="12"/>
        <v>0</v>
      </c>
      <c r="D123" s="267">
        <f t="shared" si="13"/>
        <v>17.5</v>
      </c>
      <c r="E123" s="268" t="str">
        <f>IF(AND(LEN($A123)&gt;1,ISNUMBER($B123)),IF(ISTEXT(VLOOKUP($A123,Lehrerliste!$E:$M,3,FALSE)),VLOOKUP($A123,Lehrerliste!$E:$M,3,FALSE),""),"")</f>
        <v>Sozialpädagogik</v>
      </c>
      <c r="F123" s="268" t="str">
        <f>IF(AND(LEN($A123)&gt;1,ISNUMBER($B123)),IF(ISTEXT(VLOOKUP($A123,Lehrerliste!$E:$M,4,FALSE)),VLOOKUP($A123,Lehrerliste!$E:$M,4,FALSE),""),"")</f>
        <v>Sozialwissenschaften</v>
      </c>
      <c r="G123" s="268" t="str">
        <f>IF(AND(LEN($A123)&gt;1,ISNUMBER($B123)),IF(ISTEXT(VLOOKUP($A123,Lehrerliste!$E:$M,5,FALSE)),VLOOKUP($A123,Lehrerliste!$E:$M,5,FALSE),""),"")</f>
        <v/>
      </c>
      <c r="H123" s="268" t="str">
        <f>IF(AND(LEN($A123)&gt;1,ISNUMBER($B123)),IF(ISTEXT(VLOOKUP($A123,Lehrerliste!$E:$M,6,FALSE)),VLOOKUP($A123,Lehrerliste!$E:$M,6,FALSE),""),"")</f>
        <v/>
      </c>
      <c r="I123" s="269">
        <f>AnzStrRng(LehStd_in_Kla!F:F,$M123)</f>
        <v>1</v>
      </c>
      <c r="J123" s="269">
        <f>VLOOKUP($M123,AnzKlassenPivot!A:B,2,FALSE)</f>
        <v>4</v>
      </c>
      <c r="K123" s="282">
        <f t="shared" si="10"/>
        <v>1</v>
      </c>
      <c r="L123" s="282">
        <f t="shared" si="11"/>
        <v>3</v>
      </c>
      <c r="M123" s="270" t="s">
        <v>227</v>
      </c>
      <c r="N123" s="267"/>
      <c r="O123" s="267"/>
      <c r="P123" s="267"/>
      <c r="Q123" s="267"/>
      <c r="R123" s="267"/>
      <c r="S123" s="267"/>
      <c r="T123" s="267"/>
      <c r="U123" s="267"/>
      <c r="V123" s="271">
        <v>17.5</v>
      </c>
      <c r="W123" s="267">
        <v>17.5</v>
      </c>
      <c r="X123" s="267">
        <f>VLOOKUP($M123,AnzBigÄPivot!$A:$C,2,FALSE)</f>
        <v>3</v>
      </c>
      <c r="Y123" s="267">
        <f>VLOOKUP($M123,AnzBigÄPivot!$A:$C,3,FALSE)</f>
        <v>0</v>
      </c>
      <c r="Z123" s="267"/>
      <c r="AA123" s="267" t="str">
        <f>LookupFirstRow(BerKUK!$B$2:'BerKUK'!$J$21, $A123)</f>
        <v>SCR</v>
      </c>
      <c r="AB123" s="672"/>
      <c r="AC123" s="273">
        <f>SUMIF(GesamtSuS!$G$1:$G$1259,'KuK_Abt_+-'!$A123,GesamtSuS!P:P)</f>
        <v>0</v>
      </c>
      <c r="AD123" s="273">
        <f>SUMIF(GesamtSuS!$G$1:$G$1259,'KuK_Abt_+-'!$A123,GesamtSuS!Q:Q)</f>
        <v>0</v>
      </c>
      <c r="AE123" s="273">
        <f>SUMIF(GesamtSuS!$G$1:$G$1259,'KuK_Abt_+-'!$A123,GesamtSuS!R:R)</f>
        <v>0</v>
      </c>
      <c r="AF123" s="273">
        <f>SUMIF(GesamtSuS!$G$1:$G$1259,'KuK_Abt_+-'!$A123,GesamtSuS!S:S)</f>
        <v>0</v>
      </c>
      <c r="AG123" s="273">
        <f>SUMIF(GesamtSuS!$G$1:$G$1259,'KuK_Abt_+-'!$A123,GesamtSuS!T:T)</f>
        <v>0</v>
      </c>
      <c r="AH123" s="672"/>
      <c r="AI123" s="266">
        <f>VLOOKUP($A123,UNTIS.Wertrechnung!$A$3:$L$142,4,FALSE)/39.6</f>
        <v>16.818181818181817</v>
      </c>
      <c r="AJ123" s="274">
        <f t="shared" si="9"/>
        <v>-0.68181818181818343</v>
      </c>
    </row>
    <row r="124" spans="1:36">
      <c r="A124" s="275" t="str">
        <f>IF(ISTEXT(VLOOKUP($M124,Lehrerliste!E:F,1,)),$M124,"")</f>
        <v>WEP</v>
      </c>
      <c r="B124" s="274">
        <f>IF(AND(LEN($A124)&gt;1,LEN($A124)&lt;8),VLOOKUP($M124,Lehrerliste!$E:$M,9,FALSE),"")</f>
        <v>23.5</v>
      </c>
      <c r="C124" s="274">
        <f t="shared" si="12"/>
        <v>0.72222222222222143</v>
      </c>
      <c r="D124" s="276">
        <f t="shared" si="13"/>
        <v>24.222222222222221</v>
      </c>
      <c r="E124" s="277" t="str">
        <f>IF(AND(LEN($A124)&gt;1,ISNUMBER($B124)),IF(ISTEXT(VLOOKUP($A124,Lehrerliste!$E:$M,3,FALSE)),VLOOKUP($A124,Lehrerliste!$E:$M,3,FALSE),""),"")</f>
        <v>Metalltechnik</v>
      </c>
      <c r="F124" s="277" t="str">
        <f>IF(AND(LEN($A124)&gt;1,ISNUMBER($B124)),IF(ISTEXT(VLOOKUP($A124,Lehrerliste!$E:$M,4,FALSE)),VLOOKUP($A124,Lehrerliste!$E:$M,4,FALSE),""),"")</f>
        <v>Sport</v>
      </c>
      <c r="G124" s="277" t="str">
        <f>IF(AND(LEN($A124)&gt;1,ISNUMBER($B124)),IF(ISTEXT(VLOOKUP($A124,Lehrerliste!$E:$M,5,FALSE)),VLOOKUP($A124,Lehrerliste!$E:$M,5,FALSE),""),"")</f>
        <v/>
      </c>
      <c r="H124" s="277" t="str">
        <f>IF(AND(LEN($A124)&gt;1,ISNUMBER($B124)),IF(ISTEXT(VLOOKUP($A124,Lehrerliste!$E:$M,6,FALSE)),VLOOKUP($A124,Lehrerliste!$E:$M,6,FALSE),""),"")</f>
        <v/>
      </c>
      <c r="I124" s="278">
        <f>AnzStrRng(LehStd_in_Kla!F:F,$M124)</f>
        <v>0</v>
      </c>
      <c r="J124" s="278">
        <f>VLOOKUP($M124,AnzKlassenPivot!A:B,2,FALSE)</f>
        <v>19</v>
      </c>
      <c r="K124" s="279">
        <f t="shared" si="10"/>
        <v>4</v>
      </c>
      <c r="L124" s="279">
        <f t="shared" si="11"/>
        <v>7</v>
      </c>
      <c r="M124" s="280" t="s">
        <v>1707</v>
      </c>
      <c r="N124" s="276"/>
      <c r="O124" s="276">
        <v>10</v>
      </c>
      <c r="P124" s="276"/>
      <c r="Q124" s="276"/>
      <c r="R124" s="276">
        <v>4</v>
      </c>
      <c r="S124" s="276">
        <v>4.2222222222222223</v>
      </c>
      <c r="T124" s="276"/>
      <c r="U124" s="276">
        <v>6</v>
      </c>
      <c r="V124" s="281"/>
      <c r="W124" s="267">
        <v>24.222222222222221</v>
      </c>
      <c r="X124" s="267">
        <f>VLOOKUP($M124,AnzBigÄPivot!$A:$C,2,FALSE)</f>
        <v>7</v>
      </c>
      <c r="Y124" s="267">
        <f>VLOOKUP($M124,AnzBigÄPivot!$A:$C,3,FALSE)</f>
        <v>0</v>
      </c>
      <c r="Z124" s="267"/>
      <c r="AA124" s="267" t="str">
        <f>LookupFirstRow(BerKUK!$B$2:'BerKUK'!$J$21, $A124)</f>
        <v/>
      </c>
      <c r="AB124" s="672"/>
      <c r="AC124" s="273">
        <f>SUMIF(GesamtSuS!$G$1:$G$1259,'KuK_Abt_+-'!$A124,GesamtSuS!P:P)</f>
        <v>0</v>
      </c>
      <c r="AD124" s="273">
        <f>SUMIF(GesamtSuS!$G$1:$G$1259,'KuK_Abt_+-'!$A124,GesamtSuS!Q:Q)</f>
        <v>0</v>
      </c>
      <c r="AE124" s="273">
        <f>SUMIF(GesamtSuS!$G$1:$G$1259,'KuK_Abt_+-'!$A124,GesamtSuS!R:R)</f>
        <v>0</v>
      </c>
      <c r="AF124" s="273">
        <f>SUMIF(GesamtSuS!$G$1:$G$1259,'KuK_Abt_+-'!$A124,GesamtSuS!S:S)</f>
        <v>0</v>
      </c>
      <c r="AG124" s="273">
        <f>SUMIF(GesamtSuS!$G$1:$G$1259,'KuK_Abt_+-'!$A124,GesamtSuS!T:T)</f>
        <v>0</v>
      </c>
      <c r="AH124" s="672"/>
      <c r="AI124" s="266" t="e">
        <f>VLOOKUP($A124,UNTIS.Wertrechnung!$A$3:$L$142,4,FALSE)/39.6</f>
        <v>#N/A</v>
      </c>
      <c r="AJ124" s="274" t="e">
        <f t="shared" si="9"/>
        <v>#N/A</v>
      </c>
    </row>
    <row r="125" spans="1:36">
      <c r="A125" s="265" t="str">
        <f>IF(ISTEXT(VLOOKUP($M125,Lehrerliste!E:F,1,)),$M125,"")</f>
        <v>WIE</v>
      </c>
      <c r="B125" s="266">
        <f>IF(AND(LEN($A125)&gt;1,LEN($A125)&lt;8),VLOOKUP($M125,Lehrerliste!$E:$M,9,FALSE),"")</f>
        <v>6</v>
      </c>
      <c r="C125" s="266">
        <f t="shared" si="12"/>
        <v>0</v>
      </c>
      <c r="D125" s="267">
        <f t="shared" si="13"/>
        <v>6</v>
      </c>
      <c r="E125" s="268" t="str">
        <f>IF(AND(LEN($A125)&gt;1,ISNUMBER($B125)),IF(ISTEXT(VLOOKUP($A125,Lehrerliste!$E:$M,3,FALSE)),VLOOKUP($A125,Lehrerliste!$E:$M,3,FALSE),""),"")</f>
        <v>Sozialpädagogik</v>
      </c>
      <c r="F125" s="268" t="str">
        <f>IF(AND(LEN($A125)&gt;1,ISNUMBER($B125)),IF(ISTEXT(VLOOKUP($A125,Lehrerliste!$E:$M,4,FALSE)),VLOOKUP($A125,Lehrerliste!$E:$M,4,FALSE),""),"")</f>
        <v>Ernährungswissenschaft</v>
      </c>
      <c r="G125" s="268" t="str">
        <f>IF(AND(LEN($A125)&gt;1,ISNUMBER($B125)),IF(ISTEXT(VLOOKUP($A125,Lehrerliste!$E:$M,5,FALSE)),VLOOKUP($A125,Lehrerliste!$E:$M,5,FALSE),""),"")</f>
        <v/>
      </c>
      <c r="H125" s="268" t="str">
        <f>IF(AND(LEN($A125)&gt;1,ISNUMBER($B125)),IF(ISTEXT(VLOOKUP($A125,Lehrerliste!$E:$M,6,FALSE)),VLOOKUP($A125,Lehrerliste!$E:$M,6,FALSE),""),"")</f>
        <v/>
      </c>
      <c r="I125" s="269">
        <f>AnzStrRng(LehStd_in_Kla!F:F,$M125)</f>
        <v>0</v>
      </c>
      <c r="J125" s="269">
        <f>VLOOKUP($M125,AnzKlassenPivot!A:B,2,FALSE)</f>
        <v>1</v>
      </c>
      <c r="K125" s="282">
        <f t="shared" si="10"/>
        <v>1</v>
      </c>
      <c r="L125" s="282">
        <f t="shared" si="11"/>
        <v>1</v>
      </c>
      <c r="M125" s="270" t="s">
        <v>23</v>
      </c>
      <c r="N125" s="267"/>
      <c r="O125" s="267"/>
      <c r="P125" s="267"/>
      <c r="Q125" s="267"/>
      <c r="R125" s="267"/>
      <c r="S125" s="267"/>
      <c r="T125" s="267">
        <v>6</v>
      </c>
      <c r="U125" s="267"/>
      <c r="V125" s="271"/>
      <c r="W125" s="267">
        <v>6</v>
      </c>
      <c r="X125" s="267">
        <f>VLOOKUP($M125,AnzBigÄPivot!$A:$C,2,FALSE)</f>
        <v>1</v>
      </c>
      <c r="Y125" s="267">
        <f>VLOOKUP($M125,AnzBigÄPivot!$A:$C,3,FALSE)</f>
        <v>0</v>
      </c>
      <c r="Z125" s="267"/>
      <c r="AA125" s="267" t="str">
        <f>LookupFirstRow(BerKUK!$B$2:'BerKUK'!$J$21, $A125)</f>
        <v>SCR</v>
      </c>
      <c r="AB125" s="672"/>
      <c r="AC125" s="273">
        <f>SUMIF(GesamtSuS!$G$1:$G$1259,'KuK_Abt_+-'!$A125,GesamtSuS!P:P)</f>
        <v>0</v>
      </c>
      <c r="AD125" s="273">
        <f>SUMIF(GesamtSuS!$G$1:$G$1259,'KuK_Abt_+-'!$A125,GesamtSuS!Q:Q)</f>
        <v>0</v>
      </c>
      <c r="AE125" s="273">
        <f>SUMIF(GesamtSuS!$G$1:$G$1259,'KuK_Abt_+-'!$A125,GesamtSuS!R:R)</f>
        <v>0</v>
      </c>
      <c r="AF125" s="273">
        <f>SUMIF(GesamtSuS!$G$1:$G$1259,'KuK_Abt_+-'!$A125,GesamtSuS!S:S)</f>
        <v>0</v>
      </c>
      <c r="AG125" s="273">
        <f>SUMIF(GesamtSuS!$G$1:$G$1259,'KuK_Abt_+-'!$A125,GesamtSuS!T:T)</f>
        <v>0</v>
      </c>
      <c r="AH125" s="672"/>
      <c r="AI125" s="266">
        <f>VLOOKUP($A125,UNTIS.Wertrechnung!$A$3:$L$142,4,FALSE)/39.6</f>
        <v>24.8989898989899</v>
      </c>
      <c r="AJ125" s="274">
        <f t="shared" si="9"/>
        <v>18.8989898989899</v>
      </c>
    </row>
    <row r="126" spans="1:36">
      <c r="A126" s="275" t="str">
        <f>IF(ISTEXT(VLOOKUP($M126,Lehrerliste!E:F,1,)),$M126,"")</f>
        <v>WIL</v>
      </c>
      <c r="B126" s="274">
        <f>IF(AND(LEN($A126)&gt;1,LEN($A126)&lt;8),VLOOKUP($M126,Lehrerliste!$E:$M,9,FALSE),"")</f>
        <v>24</v>
      </c>
      <c r="C126" s="274">
        <f t="shared" si="12"/>
        <v>1.3333333333333321</v>
      </c>
      <c r="D126" s="276">
        <f t="shared" si="13"/>
        <v>25.333333333333332</v>
      </c>
      <c r="E126" s="277" t="str">
        <f>IF(AND(LEN($A126)&gt;1,ISNUMBER($B126)),IF(ISTEXT(VLOOKUP($A126,Lehrerliste!$E:$M,3,FALSE)),VLOOKUP($A126,Lehrerliste!$E:$M,3,FALSE),""),"")</f>
        <v>Bautechnik</v>
      </c>
      <c r="F126" s="277" t="str">
        <f>IF(AND(LEN($A126)&gt;1,ISNUMBER($B126)),IF(ISTEXT(VLOOKUP($A126,Lehrerliste!$E:$M,4,FALSE)),VLOOKUP($A126,Lehrerliste!$E:$M,4,FALSE),""),"")</f>
        <v>Tiefbautechnik</v>
      </c>
      <c r="G126" s="277" t="str">
        <f>IF(AND(LEN($A126)&gt;1,ISNUMBER($B126)),IF(ISTEXT(VLOOKUP($A126,Lehrerliste!$E:$M,5,FALSE)),VLOOKUP($A126,Lehrerliste!$E:$M,5,FALSE),""),"")</f>
        <v/>
      </c>
      <c r="H126" s="277" t="str">
        <f>IF(AND(LEN($A126)&gt;1,ISNUMBER($B126)),IF(ISTEXT(VLOOKUP($A126,Lehrerliste!$E:$M,6,FALSE)),VLOOKUP($A126,Lehrerliste!$E:$M,6,FALSE),""),"")</f>
        <v/>
      </c>
      <c r="I126" s="278">
        <f>AnzStrRng(LehStd_in_Kla!F:F,$M126)</f>
        <v>3</v>
      </c>
      <c r="J126" s="278">
        <f>VLOOKUP($M126,AnzKlassenPivot!A:B,2,FALSE)</f>
        <v>7</v>
      </c>
      <c r="K126" s="279">
        <f t="shared" si="10"/>
        <v>2</v>
      </c>
      <c r="L126" s="279">
        <f t="shared" si="11"/>
        <v>3</v>
      </c>
      <c r="M126" s="280" t="s">
        <v>300</v>
      </c>
      <c r="N126" s="276">
        <v>6</v>
      </c>
      <c r="O126" s="276"/>
      <c r="P126" s="276"/>
      <c r="Q126" s="276"/>
      <c r="R126" s="276"/>
      <c r="S126" s="276">
        <v>19.333333333333332</v>
      </c>
      <c r="T126" s="276"/>
      <c r="U126" s="276"/>
      <c r="V126" s="281"/>
      <c r="W126" s="267">
        <v>25.333333333333332</v>
      </c>
      <c r="X126" s="267">
        <f>VLOOKUP($M126,AnzBigÄPivot!$A:$C,2,FALSE)</f>
        <v>3</v>
      </c>
      <c r="Y126" s="267">
        <f>VLOOKUP($M126,AnzBigÄPivot!$A:$C,3,FALSE)</f>
        <v>0</v>
      </c>
      <c r="Z126" s="267"/>
      <c r="AA126" s="267" t="str">
        <f>LookupFirstRow(BerKUK!$B$2:'BerKUK'!$J$21, $A126)</f>
        <v>KRS</v>
      </c>
      <c r="AB126" s="672"/>
      <c r="AC126" s="273">
        <f>SUMIF(GesamtSuS!$G$1:$G$1259,'KuK_Abt_+-'!$A126,GesamtSuS!P:P)</f>
        <v>0</v>
      </c>
      <c r="AD126" s="273">
        <f>SUMIF(GesamtSuS!$G$1:$G$1259,'KuK_Abt_+-'!$A126,GesamtSuS!Q:Q)</f>
        <v>0</v>
      </c>
      <c r="AE126" s="273">
        <f>SUMIF(GesamtSuS!$G$1:$G$1259,'KuK_Abt_+-'!$A126,GesamtSuS!R:R)</f>
        <v>0</v>
      </c>
      <c r="AF126" s="273">
        <f>SUMIF(GesamtSuS!$G$1:$G$1259,'KuK_Abt_+-'!$A126,GesamtSuS!S:S)</f>
        <v>0</v>
      </c>
      <c r="AG126" s="273">
        <f>SUMIF(GesamtSuS!$G$1:$G$1259,'KuK_Abt_+-'!$A126,GesamtSuS!T:T)</f>
        <v>0</v>
      </c>
      <c r="AH126" s="672"/>
      <c r="AI126" s="266">
        <f>VLOOKUP($A126,UNTIS.Wertrechnung!$A$3:$L$142,4,FALSE)/39.6</f>
        <v>4.8484848484848486</v>
      </c>
      <c r="AJ126" s="274">
        <f t="shared" si="9"/>
        <v>-20.484848484848484</v>
      </c>
    </row>
    <row r="127" spans="1:36">
      <c r="A127" s="265" t="str">
        <f>IF(ISTEXT(VLOOKUP($M127,Lehrerliste!E:F,1,)),$M127,"")</f>
        <v>WIT</v>
      </c>
      <c r="B127" s="266">
        <f>IF(AND(LEN($A127)&gt;1,LEN($A127)&lt;8),VLOOKUP($M127,Lehrerliste!$E:$M,9,FALSE),"")</f>
        <v>25.5</v>
      </c>
      <c r="C127" s="266">
        <f t="shared" si="12"/>
        <v>2.5</v>
      </c>
      <c r="D127" s="267">
        <f t="shared" si="13"/>
        <v>28</v>
      </c>
      <c r="E127" s="268" t="str">
        <f>IF(AND(LEN($A127)&gt;1,ISNUMBER($B127)),IF(ISTEXT(VLOOKUP($A127,Lehrerliste!$E:$M,3,FALSE)),VLOOKUP($A127,Lehrerliste!$E:$M,3,FALSE),""),"")</f>
        <v>Förderpädagogik</v>
      </c>
      <c r="F127" s="268" t="str">
        <f>IF(AND(LEN($A127)&gt;1,ISNUMBER($B127)),IF(ISTEXT(VLOOKUP($A127,Lehrerliste!$E:$M,4,FALSE)),VLOOKUP($A127,Lehrerliste!$E:$M,4,FALSE),""),"")</f>
        <v>Religion</v>
      </c>
      <c r="G127" s="268" t="str">
        <f>IF(AND(LEN($A127)&gt;1,ISNUMBER($B127)),IF(ISTEXT(VLOOKUP($A127,Lehrerliste!$E:$M,5,FALSE)),VLOOKUP($A127,Lehrerliste!$E:$M,5,FALSE),""),"")</f>
        <v/>
      </c>
      <c r="H127" s="268" t="str">
        <f>IF(AND(LEN($A127)&gt;1,ISNUMBER($B127)),IF(ISTEXT(VLOOKUP($A127,Lehrerliste!$E:$M,6,FALSE)),VLOOKUP($A127,Lehrerliste!$E:$M,6,FALSE),""),"")</f>
        <v/>
      </c>
      <c r="I127" s="269">
        <f>AnzStrRng(LehStd_in_Kla!F:F,$M127)</f>
        <v>1</v>
      </c>
      <c r="J127" s="269">
        <f>VLOOKUP($M127,AnzKlassenPivot!A:B,2,FALSE)</f>
        <v>10</v>
      </c>
      <c r="K127" s="282">
        <f t="shared" si="10"/>
        <v>3</v>
      </c>
      <c r="L127" s="282">
        <f t="shared" si="11"/>
        <v>4</v>
      </c>
      <c r="M127" s="270" t="s">
        <v>1556</v>
      </c>
      <c r="N127" s="267">
        <v>4</v>
      </c>
      <c r="O127" s="267"/>
      <c r="P127" s="267"/>
      <c r="Q127" s="267"/>
      <c r="R127" s="267">
        <v>10</v>
      </c>
      <c r="S127" s="267"/>
      <c r="T127" s="267"/>
      <c r="U127" s="267">
        <v>14</v>
      </c>
      <c r="V127" s="271"/>
      <c r="W127" s="267">
        <v>28</v>
      </c>
      <c r="X127" s="267">
        <f>VLOOKUP($M127,AnzBigÄPivot!$A:$C,2,FALSE)</f>
        <v>4</v>
      </c>
      <c r="Y127" s="267">
        <f>VLOOKUP($M127,AnzBigÄPivot!$A:$C,3,FALSE)</f>
        <v>0</v>
      </c>
      <c r="Z127" s="267"/>
      <c r="AA127" s="267" t="str">
        <f>LookupFirstRow(BerKUK!$B$2:'BerKUK'!$J$21, $A127)</f>
        <v>KOH</v>
      </c>
      <c r="AB127" s="672"/>
      <c r="AC127" s="273">
        <f>SUMIF(GesamtSuS!$G$1:$G$1259,'KuK_Abt_+-'!$A127,GesamtSuS!P:P)</f>
        <v>0</v>
      </c>
      <c r="AD127" s="273">
        <f>SUMIF(GesamtSuS!$G$1:$G$1259,'KuK_Abt_+-'!$A127,GesamtSuS!Q:Q)</f>
        <v>0</v>
      </c>
      <c r="AE127" s="273">
        <f>SUMIF(GesamtSuS!$G$1:$G$1259,'KuK_Abt_+-'!$A127,GesamtSuS!R:R)</f>
        <v>0</v>
      </c>
      <c r="AF127" s="273">
        <f>SUMIF(GesamtSuS!$G$1:$G$1259,'KuK_Abt_+-'!$A127,GesamtSuS!S:S)</f>
        <v>0</v>
      </c>
      <c r="AG127" s="273">
        <f>SUMIF(GesamtSuS!$G$1:$G$1259,'KuK_Abt_+-'!$A127,GesamtSuS!T:T)</f>
        <v>0</v>
      </c>
      <c r="AH127" s="672"/>
      <c r="AI127" s="266" t="e">
        <f>VLOOKUP($A127,UNTIS.Wertrechnung!$A$3:$L$142,4,FALSE)/39.6</f>
        <v>#N/A</v>
      </c>
      <c r="AJ127" s="274" t="e">
        <f t="shared" si="9"/>
        <v>#N/A</v>
      </c>
    </row>
    <row r="128" spans="1:36">
      <c r="A128" s="275" t="str">
        <f>IF(ISTEXT(VLOOKUP($M128,Lehrerliste!E:F,1,)),$M128,"")</f>
        <v/>
      </c>
      <c r="B128" s="274" t="str">
        <f>IF(AND(LEN($A128)&gt;1,LEN($A128)&lt;8),VLOOKUP($M128,Lehrerliste!$E:$M,9,FALSE),"")</f>
        <v/>
      </c>
      <c r="C128" s="274" t="str">
        <f t="shared" si="12"/>
        <v/>
      </c>
      <c r="D128" s="276" t="str">
        <f t="shared" si="13"/>
        <v/>
      </c>
      <c r="E128" s="277" t="str">
        <f>IF(AND(LEN($A128)&gt;1,ISNUMBER($B128)),IF(ISTEXT(VLOOKUP($A128,Lehrerliste!$E:$M,3,FALSE)),VLOOKUP($A128,Lehrerliste!$E:$M,3,FALSE),""),"")</f>
        <v/>
      </c>
      <c r="F128" s="277" t="str">
        <f>IF(AND(LEN($A128)&gt;1,ISNUMBER($B128)),IF(ISTEXT(VLOOKUP($A128,Lehrerliste!$E:$M,4,FALSE)),VLOOKUP($A128,Lehrerliste!$E:$M,4,FALSE),""),"")</f>
        <v/>
      </c>
      <c r="G128" s="277" t="str">
        <f>IF(AND(LEN($A128)&gt;1,ISNUMBER($B128)),IF(ISTEXT(VLOOKUP($A128,Lehrerliste!$E:$M,5,FALSE)),VLOOKUP($A128,Lehrerliste!$E:$M,5,FALSE),""),"")</f>
        <v/>
      </c>
      <c r="H128" s="277" t="str">
        <f>IF(AND(LEN($A128)&gt;1,ISNUMBER($B128)),IF(ISTEXT(VLOOKUP($A128,Lehrerliste!$E:$M,6,FALSE)),VLOOKUP($A128,Lehrerliste!$E:$M,6,FALSE),""),"")</f>
        <v/>
      </c>
      <c r="I128" s="278">
        <f>AnzStrRng(LehStd_in_Kla!F:F,$M128)</f>
        <v>0</v>
      </c>
      <c r="J128" s="278" t="e">
        <f>VLOOKUP($M128,AnzKlassenPivot!A:B,2,FALSE)</f>
        <v>#N/A</v>
      </c>
      <c r="K128" s="279">
        <f t="shared" si="10"/>
        <v>9</v>
      </c>
      <c r="L128" s="279" t="e">
        <f t="shared" si="11"/>
        <v>#N/A</v>
      </c>
      <c r="M128" s="67" t="s">
        <v>1148</v>
      </c>
      <c r="N128" s="702">
        <v>343</v>
      </c>
      <c r="O128" s="702">
        <v>249</v>
      </c>
      <c r="P128" s="702">
        <v>265</v>
      </c>
      <c r="Q128" s="702">
        <v>233</v>
      </c>
      <c r="R128" s="702">
        <v>188.5</v>
      </c>
      <c r="S128" s="702">
        <v>264.99999999999994</v>
      </c>
      <c r="T128" s="702">
        <v>222</v>
      </c>
      <c r="U128" s="702">
        <v>352.5</v>
      </c>
      <c r="V128" s="702">
        <v>411.5</v>
      </c>
      <c r="W128" s="18">
        <v>2529.5</v>
      </c>
      <c r="X128" s="267" t="e">
        <f>VLOOKUP($M128,AnzBigÄPivot!$A:$C,2,FALSE)</f>
        <v>#N/A</v>
      </c>
      <c r="Y128" s="267" t="e">
        <f>VLOOKUP($M128,AnzBigÄPivot!$A:$C,3,FALSE)</f>
        <v>#N/A</v>
      </c>
      <c r="Z128" s="267"/>
      <c r="AA128" s="267" t="str">
        <f>LookupFirstRow(BerKUK!$B$2:'BerKUK'!$J$21, $A128)</f>
        <v/>
      </c>
      <c r="AB128" s="672"/>
      <c r="AC128" s="273">
        <f>SUMIF(GesamtSuS!$G$1:$G$1259,'KuK_Abt_+-'!$A128,GesamtSuS!P:P)</f>
        <v>0</v>
      </c>
      <c r="AD128" s="273">
        <f>SUMIF(GesamtSuS!$G$1:$G$1259,'KuK_Abt_+-'!$A128,GesamtSuS!Q:Q)</f>
        <v>0</v>
      </c>
      <c r="AE128" s="273">
        <f>SUMIF(GesamtSuS!$G$1:$G$1259,'KuK_Abt_+-'!$A128,GesamtSuS!R:R)</f>
        <v>0</v>
      </c>
      <c r="AF128" s="273">
        <f>SUMIF(GesamtSuS!$G$1:$G$1259,'KuK_Abt_+-'!$A128,GesamtSuS!S:S)</f>
        <v>0</v>
      </c>
      <c r="AG128" s="273">
        <f>SUMIF(GesamtSuS!$G$1:$G$1259,'KuK_Abt_+-'!$A128,GesamtSuS!T:T)</f>
        <v>0</v>
      </c>
      <c r="AH128" s="672"/>
      <c r="AI128" s="266" t="e">
        <f>VLOOKUP($A128,UNTIS.Wertrechnung!$A$3:$L$142,4,FALSE)/39.6</f>
        <v>#N/A</v>
      </c>
      <c r="AJ128" s="274" t="e">
        <f t="shared" si="9"/>
        <v>#N/A</v>
      </c>
    </row>
    <row r="129" spans="1:36">
      <c r="A129" s="265" t="str">
        <f>IF(ISTEXT(VLOOKUP($M129,Lehrerliste!E:F,1,)),$M129,"")</f>
        <v/>
      </c>
      <c r="B129" s="266" t="str">
        <f>IF(AND(LEN($A129)&gt;1,LEN($A129)&lt;8),VLOOKUP($M129,Lehrerliste!$E:$M,9,FALSE),"")</f>
        <v/>
      </c>
      <c r="C129" s="266" t="str">
        <f t="shared" si="12"/>
        <v/>
      </c>
      <c r="D129" s="267" t="str">
        <f t="shared" si="13"/>
        <v/>
      </c>
      <c r="E129" s="268" t="str">
        <f>IF(AND(LEN($A129)&gt;1,ISNUMBER($B129)),IF(ISTEXT(VLOOKUP($A129,Lehrerliste!$E:$M,3,FALSE)),VLOOKUP($A129,Lehrerliste!$E:$M,3,FALSE),""),"")</f>
        <v/>
      </c>
      <c r="F129" s="268" t="str">
        <f>IF(AND(LEN($A129)&gt;1,ISNUMBER($B129)),IF(ISTEXT(VLOOKUP($A129,Lehrerliste!$E:$M,4,FALSE)),VLOOKUP($A129,Lehrerliste!$E:$M,4,FALSE),""),"")</f>
        <v/>
      </c>
      <c r="G129" s="268" t="str">
        <f>IF(AND(LEN($A129)&gt;1,ISNUMBER($B129)),IF(ISTEXT(VLOOKUP($A129,Lehrerliste!$E:$M,5,FALSE)),VLOOKUP($A129,Lehrerliste!$E:$M,5,FALSE),""),"")</f>
        <v/>
      </c>
      <c r="H129" s="268" t="str">
        <f>IF(AND(LEN($A129)&gt;1,ISNUMBER($B129)),IF(ISTEXT(VLOOKUP($A129,Lehrerliste!$E:$M,6,FALSE)),VLOOKUP($A129,Lehrerliste!$E:$M,6,FALSE),""),"")</f>
        <v/>
      </c>
      <c r="I129" s="269" t="e">
        <f>AnzStrRng(LehStd_in_Kla!F:F,$M129)</f>
        <v>#VALUE!</v>
      </c>
      <c r="J129" s="269">
        <f>VLOOKUP($M129,AnzKlassenPivot!A:B,2,FALSE)</f>
        <v>0</v>
      </c>
      <c r="K129" s="282">
        <f t="shared" si="10"/>
        <v>0</v>
      </c>
      <c r="L129" s="282">
        <f t="shared" si="11"/>
        <v>0</v>
      </c>
      <c r="M129" s="270"/>
      <c r="N129" s="267"/>
      <c r="O129" s="267"/>
      <c r="P129" s="267"/>
      <c r="Q129" s="267"/>
      <c r="R129" s="267"/>
      <c r="S129" s="267"/>
      <c r="T129" s="267"/>
      <c r="U129" s="267"/>
      <c r="V129" s="271"/>
      <c r="W129" s="267"/>
      <c r="X129" s="267">
        <f>VLOOKUP($M129,AnzBigÄPivot!$A:$C,2,FALSE)</f>
        <v>0</v>
      </c>
      <c r="Y129" s="267">
        <f>VLOOKUP($M129,AnzBigÄPivot!$A:$C,3,FALSE)</f>
        <v>0</v>
      </c>
      <c r="Z129" s="267"/>
      <c r="AA129" s="267" t="str">
        <f>LookupFirstRow(BerKUK!$B$2:'BerKUK'!$J$21, $A129)</f>
        <v/>
      </c>
      <c r="AB129" s="672"/>
      <c r="AC129" s="273">
        <f>SUMIF(GesamtSuS!$G$1:$G$1259,'KuK_Abt_+-'!$A129,GesamtSuS!P:P)</f>
        <v>0</v>
      </c>
      <c r="AD129" s="273">
        <f>SUMIF(GesamtSuS!$G$1:$G$1259,'KuK_Abt_+-'!$A129,GesamtSuS!Q:Q)</f>
        <v>0</v>
      </c>
      <c r="AE129" s="273">
        <f>SUMIF(GesamtSuS!$G$1:$G$1259,'KuK_Abt_+-'!$A129,GesamtSuS!R:R)</f>
        <v>0</v>
      </c>
      <c r="AF129" s="273">
        <f>SUMIF(GesamtSuS!$G$1:$G$1259,'KuK_Abt_+-'!$A129,GesamtSuS!S:S)</f>
        <v>0</v>
      </c>
      <c r="AG129" s="273">
        <f>SUMIF(GesamtSuS!$G$1:$G$1259,'KuK_Abt_+-'!$A129,GesamtSuS!T:T)</f>
        <v>0</v>
      </c>
      <c r="AH129" s="672"/>
      <c r="AI129" s="266" t="e">
        <f>VLOOKUP($A129,UNTIS.Wertrechnung!$A$3:$L$142,4,FALSE)/39.6</f>
        <v>#N/A</v>
      </c>
      <c r="AJ129" s="274" t="e">
        <f t="shared" si="9"/>
        <v>#N/A</v>
      </c>
    </row>
    <row r="130" spans="1:36">
      <c r="A130" s="275" t="str">
        <f>IF(ISTEXT(VLOOKUP($M130,Lehrerliste!E:F,1,)),$M130,"")</f>
        <v/>
      </c>
      <c r="B130" s="274" t="str">
        <f>IF(AND(LEN($A130)&gt;1,LEN($A130)&lt;8),VLOOKUP($M130,Lehrerliste!$E:$M,9,FALSE),"")</f>
        <v/>
      </c>
      <c r="C130" s="274" t="str">
        <f t="shared" si="12"/>
        <v/>
      </c>
      <c r="D130" s="276" t="str">
        <f t="shared" si="13"/>
        <v/>
      </c>
      <c r="E130" s="277" t="str">
        <f>IF(AND(LEN($A130)&gt;1,ISNUMBER($B130)),IF(ISTEXT(VLOOKUP($A130,Lehrerliste!$E:$M,3,FALSE)),VLOOKUP($A130,Lehrerliste!$E:$M,3,FALSE),""),"")</f>
        <v/>
      </c>
      <c r="F130" s="277" t="str">
        <f>IF(AND(LEN($A130)&gt;1,ISNUMBER($B130)),IF(ISTEXT(VLOOKUP($A130,Lehrerliste!$E:$M,4,FALSE)),VLOOKUP($A130,Lehrerliste!$E:$M,4,FALSE),""),"")</f>
        <v/>
      </c>
      <c r="G130" s="277" t="str">
        <f>IF(AND(LEN($A130)&gt;1,ISNUMBER($B130)),IF(ISTEXT(VLOOKUP($A130,Lehrerliste!$E:$M,5,FALSE)),VLOOKUP($A130,Lehrerliste!$E:$M,5,FALSE),""),"")</f>
        <v/>
      </c>
      <c r="H130" s="277" t="str">
        <f>IF(AND(LEN($A130)&gt;1,ISNUMBER($B130)),IF(ISTEXT(VLOOKUP($A130,Lehrerliste!$E:$M,6,FALSE)),VLOOKUP($A130,Lehrerliste!$E:$M,6,FALSE),""),"")</f>
        <v/>
      </c>
      <c r="I130" s="278" t="e">
        <f>AnzStrRng(LehStd_in_Kla!F:F,$M130)</f>
        <v>#VALUE!</v>
      </c>
      <c r="J130" s="278">
        <f>VLOOKUP($M130,AnzKlassenPivot!A:B,2,FALSE)</f>
        <v>0</v>
      </c>
      <c r="K130" s="279">
        <f t="shared" si="10"/>
        <v>0</v>
      </c>
      <c r="L130" s="279">
        <f t="shared" si="11"/>
        <v>0</v>
      </c>
      <c r="M130" s="280"/>
      <c r="N130" s="276"/>
      <c r="O130" s="276"/>
      <c r="P130" s="276"/>
      <c r="Q130" s="276"/>
      <c r="R130" s="276"/>
      <c r="S130" s="276"/>
      <c r="T130" s="276"/>
      <c r="U130" s="276"/>
      <c r="V130" s="281"/>
      <c r="W130" s="267"/>
      <c r="X130" s="267">
        <f>VLOOKUP($M130,AnzBigÄPivot!$A:$C,2,FALSE)</f>
        <v>0</v>
      </c>
      <c r="Y130" s="267">
        <f>VLOOKUP($M130,AnzBigÄPivot!$A:$C,3,FALSE)</f>
        <v>0</v>
      </c>
      <c r="Z130" s="267"/>
      <c r="AA130" s="267" t="str">
        <f>LookupFirstRow(BerKUK!$B$2:'BerKUK'!$J$21, $A130)</f>
        <v/>
      </c>
      <c r="AB130" s="672"/>
      <c r="AC130" s="273">
        <f>SUMIF(GesamtSuS!$G$1:$G$1259,'KuK_Abt_+-'!$A130,GesamtSuS!P:P)</f>
        <v>0</v>
      </c>
      <c r="AD130" s="273">
        <f>SUMIF(GesamtSuS!$G$1:$G$1259,'KuK_Abt_+-'!$A130,GesamtSuS!Q:Q)</f>
        <v>0</v>
      </c>
      <c r="AE130" s="273">
        <f>SUMIF(GesamtSuS!$G$1:$G$1259,'KuK_Abt_+-'!$A130,GesamtSuS!R:R)</f>
        <v>0</v>
      </c>
      <c r="AF130" s="273">
        <f>SUMIF(GesamtSuS!$G$1:$G$1259,'KuK_Abt_+-'!$A130,GesamtSuS!S:S)</f>
        <v>0</v>
      </c>
      <c r="AG130" s="273">
        <f>SUMIF(GesamtSuS!$G$1:$G$1259,'KuK_Abt_+-'!$A130,GesamtSuS!T:T)</f>
        <v>0</v>
      </c>
      <c r="AH130" s="672"/>
      <c r="AI130" s="266" t="e">
        <f>VLOOKUP($A130,UNTIS.Wertrechnung!$A$3:$L$142,4,FALSE)/39.6</f>
        <v>#N/A</v>
      </c>
      <c r="AJ130" s="274" t="e">
        <f t="shared" si="9"/>
        <v>#N/A</v>
      </c>
    </row>
    <row r="131" spans="1:36">
      <c r="A131" s="265" t="str">
        <f>IF(ISTEXT(VLOOKUP($M131,Lehrerliste!E:F,1,)),$M131,"")</f>
        <v/>
      </c>
      <c r="B131" s="266" t="str">
        <f>IF(AND(LEN($A131)&gt;1,LEN($A131)&lt;8),VLOOKUP($M131,Lehrerliste!$E:$M,9,FALSE),"")</f>
        <v/>
      </c>
      <c r="C131" s="266" t="str">
        <f t="shared" si="12"/>
        <v/>
      </c>
      <c r="D131" s="267" t="str">
        <f t="shared" si="13"/>
        <v/>
      </c>
      <c r="E131" s="268" t="str">
        <f>IF(AND(LEN($A131)&gt;1,ISNUMBER($B131)),IF(ISTEXT(VLOOKUP($A131,Lehrerliste!$E:$M,3,FALSE)),VLOOKUP($A131,Lehrerliste!$E:$M,3,FALSE),""),"")</f>
        <v/>
      </c>
      <c r="F131" s="268" t="str">
        <f>IF(AND(LEN($A131)&gt;1,ISNUMBER($B131)),IF(ISTEXT(VLOOKUP($A131,Lehrerliste!$E:$M,4,FALSE)),VLOOKUP($A131,Lehrerliste!$E:$M,4,FALSE),""),"")</f>
        <v/>
      </c>
      <c r="G131" s="268" t="str">
        <f>IF(AND(LEN($A131)&gt;1,ISNUMBER($B131)),IF(ISTEXT(VLOOKUP($A131,Lehrerliste!$E:$M,5,FALSE)),VLOOKUP($A131,Lehrerliste!$E:$M,5,FALSE),""),"")</f>
        <v/>
      </c>
      <c r="H131" s="268" t="str">
        <f>IF(AND(LEN($A131)&gt;1,ISNUMBER($B131)),IF(ISTEXT(VLOOKUP($A131,Lehrerliste!$E:$M,6,FALSE)),VLOOKUP($A131,Lehrerliste!$E:$M,6,FALSE),""),"")</f>
        <v/>
      </c>
      <c r="I131" s="269" t="e">
        <f>AnzStrRng(LehStd_in_Kla!F:F,$M131)</f>
        <v>#VALUE!</v>
      </c>
      <c r="J131" s="269">
        <f>VLOOKUP($M131,AnzKlassenPivot!A:B,2,FALSE)</f>
        <v>0</v>
      </c>
      <c r="K131" s="282">
        <f t="shared" si="10"/>
        <v>0</v>
      </c>
      <c r="L131" s="282">
        <f t="shared" si="11"/>
        <v>0</v>
      </c>
      <c r="M131" s="270"/>
      <c r="N131" s="267"/>
      <c r="O131" s="267"/>
      <c r="P131" s="267"/>
      <c r="Q131" s="267"/>
      <c r="R131" s="267"/>
      <c r="S131" s="267"/>
      <c r="T131" s="267"/>
      <c r="U131" s="267"/>
      <c r="V131" s="271"/>
      <c r="W131" s="267"/>
      <c r="X131" s="267">
        <f>VLOOKUP($M131,AnzBigÄPivot!$A:$C,2,FALSE)</f>
        <v>0</v>
      </c>
      <c r="Y131" s="267">
        <f>VLOOKUP($M131,AnzBigÄPivot!$A:$C,3,FALSE)</f>
        <v>0</v>
      </c>
      <c r="Z131" s="267"/>
      <c r="AA131" s="267" t="str">
        <f>LookupFirstRow(BerKUK!$B$2:'BerKUK'!$J$21, $A131)</f>
        <v/>
      </c>
      <c r="AB131" s="672"/>
      <c r="AC131" s="273">
        <f>SUMIF(GesamtSuS!$G$1:$G$1259,'KuK_Abt_+-'!$A131,GesamtSuS!P:P)</f>
        <v>0</v>
      </c>
      <c r="AD131" s="273">
        <f>SUMIF(GesamtSuS!$G$1:$G$1259,'KuK_Abt_+-'!$A131,GesamtSuS!Q:Q)</f>
        <v>0</v>
      </c>
      <c r="AE131" s="273">
        <f>SUMIF(GesamtSuS!$G$1:$G$1259,'KuK_Abt_+-'!$A131,GesamtSuS!R:R)</f>
        <v>0</v>
      </c>
      <c r="AF131" s="273">
        <f>SUMIF(GesamtSuS!$G$1:$G$1259,'KuK_Abt_+-'!$A131,GesamtSuS!S:S)</f>
        <v>0</v>
      </c>
      <c r="AG131" s="273">
        <f>SUMIF(GesamtSuS!$G$1:$G$1259,'KuK_Abt_+-'!$A131,GesamtSuS!T:T)</f>
        <v>0</v>
      </c>
      <c r="AH131" s="672"/>
      <c r="AI131" s="266" t="e">
        <f>VLOOKUP($A131,UNTIS.Wertrechnung!$A$3:$L$142,4,FALSE)/39.6</f>
        <v>#N/A</v>
      </c>
      <c r="AJ131" s="274" t="e">
        <f t="shared" si="9"/>
        <v>#N/A</v>
      </c>
    </row>
    <row r="132" spans="1:36">
      <c r="A132" s="275" t="str">
        <f>IF(ISTEXT(VLOOKUP($M132,Lehrerliste!E:F,1,)),$M132,"")</f>
        <v/>
      </c>
      <c r="B132" s="274" t="str">
        <f>IF(AND(LEN($A132)&gt;1,LEN($A132)&lt;8),VLOOKUP($M132,Lehrerliste!$E:$M,9,FALSE),"")</f>
        <v/>
      </c>
      <c r="C132" s="274" t="str">
        <f t="shared" si="12"/>
        <v/>
      </c>
      <c r="D132" s="276" t="str">
        <f t="shared" si="13"/>
        <v/>
      </c>
      <c r="E132" s="277" t="str">
        <f>IF(AND(LEN($A132)&gt;1,ISNUMBER($B132)),IF(ISTEXT(VLOOKUP($A132,Lehrerliste!$E:$M,3,FALSE)),VLOOKUP($A132,Lehrerliste!$E:$M,3,FALSE),""),"")</f>
        <v/>
      </c>
      <c r="F132" s="277" t="str">
        <f>IF(AND(LEN($A132)&gt;1,ISNUMBER($B132)),IF(ISTEXT(VLOOKUP($A132,Lehrerliste!$E:$M,4,FALSE)),VLOOKUP($A132,Lehrerliste!$E:$M,4,FALSE),""),"")</f>
        <v/>
      </c>
      <c r="G132" s="277" t="str">
        <f>IF(AND(LEN($A132)&gt;1,ISNUMBER($B132)),IF(ISTEXT(VLOOKUP($A132,Lehrerliste!$E:$M,5,FALSE)),VLOOKUP($A132,Lehrerliste!$E:$M,5,FALSE),""),"")</f>
        <v/>
      </c>
      <c r="H132" s="277" t="str">
        <f>IF(AND(LEN($A132)&gt;1,ISNUMBER($B132)),IF(ISTEXT(VLOOKUP($A132,Lehrerliste!$E:$M,6,FALSE)),VLOOKUP($A132,Lehrerliste!$E:$M,6,FALSE),""),"")</f>
        <v/>
      </c>
      <c r="I132" s="278" t="e">
        <f>AnzStrRng(LehStd_in_Kla!F:F,$M132)</f>
        <v>#VALUE!</v>
      </c>
      <c r="J132" s="278">
        <f>VLOOKUP($M132,AnzKlassenPivot!A:B,2,FALSE)</f>
        <v>0</v>
      </c>
      <c r="K132" s="279">
        <f t="shared" si="10"/>
        <v>0</v>
      </c>
      <c r="L132" s="279">
        <f t="shared" si="11"/>
        <v>0</v>
      </c>
      <c r="M132" s="280"/>
      <c r="N132" s="276"/>
      <c r="O132" s="276"/>
      <c r="P132" s="276"/>
      <c r="Q132" s="276"/>
      <c r="R132" s="276"/>
      <c r="S132" s="276"/>
      <c r="T132" s="276"/>
      <c r="U132" s="276"/>
      <c r="V132" s="281"/>
      <c r="W132" s="267"/>
      <c r="X132" s="267">
        <f>VLOOKUP($M132,AnzBigÄPivot!$A:$C,2,FALSE)</f>
        <v>0</v>
      </c>
      <c r="Y132" s="267">
        <f>VLOOKUP($M132,AnzBigÄPivot!$A:$C,3,FALSE)</f>
        <v>0</v>
      </c>
      <c r="Z132" s="267"/>
      <c r="AA132" s="267" t="str">
        <f>LookupFirstRow(BerKUK!$B$2:'BerKUK'!$J$21, $A132)</f>
        <v/>
      </c>
      <c r="AB132" s="672"/>
      <c r="AC132" s="273">
        <f>SUMIF(GesamtSuS!$G$1:$G$1259,'KuK_Abt_+-'!$A132,GesamtSuS!P:P)</f>
        <v>0</v>
      </c>
      <c r="AD132" s="273">
        <f>SUMIF(GesamtSuS!$G$1:$G$1259,'KuK_Abt_+-'!$A132,GesamtSuS!Q:Q)</f>
        <v>0</v>
      </c>
      <c r="AE132" s="273">
        <f>SUMIF(GesamtSuS!$G$1:$G$1259,'KuK_Abt_+-'!$A132,GesamtSuS!R:R)</f>
        <v>0</v>
      </c>
      <c r="AF132" s="273">
        <f>SUMIF(GesamtSuS!$G$1:$G$1259,'KuK_Abt_+-'!$A132,GesamtSuS!S:S)</f>
        <v>0</v>
      </c>
      <c r="AG132" s="273">
        <f>SUMIF(GesamtSuS!$G$1:$G$1259,'KuK_Abt_+-'!$A132,GesamtSuS!T:T)</f>
        <v>0</v>
      </c>
      <c r="AH132" s="672"/>
      <c r="AI132" s="266" t="e">
        <f>VLOOKUP($A132,UNTIS.Wertrechnung!$A$3:$L$142,4,FALSE)/39.6</f>
        <v>#N/A</v>
      </c>
      <c r="AJ132" s="274" t="e">
        <f t="shared" ref="AJ132:AJ137" si="14">AI132-D132</f>
        <v>#N/A</v>
      </c>
    </row>
    <row r="133" spans="1:36">
      <c r="A133" s="265" t="str">
        <f>IF(ISTEXT(VLOOKUP($M133,Lehrerliste!E:F,1,)),$M133,"")</f>
        <v/>
      </c>
      <c r="B133" s="266" t="str">
        <f>IF(AND(LEN($A133)&gt;1,LEN($A133)&lt;8),VLOOKUP($M133,Lehrerliste!$E:$M,9,FALSE),"")</f>
        <v/>
      </c>
      <c r="C133" s="266" t="str">
        <f t="shared" ref="C133:C138" si="15">IF(AND(LEN($A133)&gt;1,ISNUMBER($B133)),GETPIVOTDATA("Wst/SJ",$M$3,"Lehrer",M133)-B133,"")</f>
        <v/>
      </c>
      <c r="D133" s="267" t="str">
        <f t="shared" ref="D133:D138" si="16">IF(AND(LEN($A133)&gt;1,ISNUMBER($B133)),GETPIVOTDATA("Wst/SJ",$M$3,"Lehrer",M133),"")</f>
        <v/>
      </c>
      <c r="E133" s="268" t="str">
        <f>IF(AND(LEN($A133)&gt;1,ISNUMBER($B133)),IF(ISTEXT(VLOOKUP($A133,Lehrerliste!$E:$M,3,FALSE)),VLOOKUP($A133,Lehrerliste!$E:$M,3,FALSE),""),"")</f>
        <v/>
      </c>
      <c r="F133" s="268" t="str">
        <f>IF(AND(LEN($A133)&gt;1,ISNUMBER($B133)),IF(ISTEXT(VLOOKUP($A133,Lehrerliste!$E:$M,4,FALSE)),VLOOKUP($A133,Lehrerliste!$E:$M,4,FALSE),""),"")</f>
        <v/>
      </c>
      <c r="G133" s="268" t="str">
        <f>IF(AND(LEN($A133)&gt;1,ISNUMBER($B133)),IF(ISTEXT(VLOOKUP($A133,Lehrerliste!$E:$M,5,FALSE)),VLOOKUP($A133,Lehrerliste!$E:$M,5,FALSE),""),"")</f>
        <v/>
      </c>
      <c r="H133" s="268" t="str">
        <f>IF(AND(LEN($A133)&gt;1,ISNUMBER($B133)),IF(ISTEXT(VLOOKUP($A133,Lehrerliste!$E:$M,6,FALSE)),VLOOKUP($A133,Lehrerliste!$E:$M,6,FALSE),""),"")</f>
        <v/>
      </c>
      <c r="I133" s="269" t="e">
        <f>AnzStrRng(LehStd_in_Kla!F:F,$M133)</f>
        <v>#VALUE!</v>
      </c>
      <c r="J133" s="269">
        <f>VLOOKUP($M133,AnzKlassenPivot!A:B,2,FALSE)</f>
        <v>0</v>
      </c>
      <c r="K133" s="282">
        <f t="shared" si="10"/>
        <v>0</v>
      </c>
      <c r="L133" s="282">
        <f t="shared" ref="L133:L138" si="17">IF(Y133=0,X133,""&amp;(X133-Y133)&amp;"+"&amp;Y133)</f>
        <v>0</v>
      </c>
      <c r="M133" s="270"/>
      <c r="N133" s="267"/>
      <c r="O133" s="267"/>
      <c r="P133" s="267"/>
      <c r="Q133" s="267"/>
      <c r="R133" s="267"/>
      <c r="S133" s="267"/>
      <c r="T133" s="267"/>
      <c r="U133" s="267"/>
      <c r="V133" s="271"/>
      <c r="W133" s="267"/>
      <c r="X133" s="267"/>
      <c r="Y133" s="267"/>
      <c r="Z133" s="267"/>
      <c r="AA133" s="267" t="str">
        <f>LookupFirstRow(BerKUK!$B$2:'BerKUK'!$J$21, $A133)</f>
        <v/>
      </c>
      <c r="AB133" s="672"/>
      <c r="AC133" s="273">
        <f>SUMIF(GesamtSuS!$G$1:$G$1259,'KuK_Abt_+-'!$A133,GesamtSuS!P:P)</f>
        <v>0</v>
      </c>
      <c r="AD133" s="273">
        <f>SUMIF(GesamtSuS!$G$1:$G$1259,'KuK_Abt_+-'!$A133,GesamtSuS!Q:Q)</f>
        <v>0</v>
      </c>
      <c r="AE133" s="273">
        <f>SUMIF(GesamtSuS!$G$1:$G$1259,'KuK_Abt_+-'!$A133,GesamtSuS!R:R)</f>
        <v>0</v>
      </c>
      <c r="AF133" s="273">
        <f>SUMIF(GesamtSuS!$G$1:$G$1259,'KuK_Abt_+-'!$A133,GesamtSuS!S:S)</f>
        <v>0</v>
      </c>
      <c r="AG133" s="273">
        <f>SUMIF(GesamtSuS!$G$1:$G$1259,'KuK_Abt_+-'!$A133,GesamtSuS!T:T)</f>
        <v>0</v>
      </c>
      <c r="AH133" s="672"/>
      <c r="AI133" s="266" t="e">
        <f>VLOOKUP($A133,UNTIS.Wertrechnung!$A$3:$L$142,4,FALSE)/39.6</f>
        <v>#N/A</v>
      </c>
      <c r="AJ133" s="274" t="e">
        <f t="shared" si="14"/>
        <v>#N/A</v>
      </c>
    </row>
    <row r="134" spans="1:36">
      <c r="A134" s="275" t="str">
        <f>IF(ISTEXT(VLOOKUP($M134,Lehrerliste!E:F,1,)),$M134,"")</f>
        <v/>
      </c>
      <c r="B134" s="274" t="str">
        <f>IF(AND(LEN($A134)&gt;1,LEN($A134)&lt;8),VLOOKUP($M134,Lehrerliste!$E:$M,9,FALSE),"")</f>
        <v/>
      </c>
      <c r="C134" s="274" t="str">
        <f t="shared" si="15"/>
        <v/>
      </c>
      <c r="D134" s="276" t="str">
        <f t="shared" si="16"/>
        <v/>
      </c>
      <c r="E134" s="277" t="str">
        <f>IF(AND(LEN($A134)&gt;1,ISNUMBER($B134)),IF(ISTEXT(VLOOKUP($A134,Lehrerliste!$E:$M,3,FALSE)),VLOOKUP($A134,Lehrerliste!$E:$M,3,FALSE),""),"")</f>
        <v/>
      </c>
      <c r="F134" s="277" t="str">
        <f>IF(AND(LEN($A134)&gt;1,ISNUMBER($B134)),IF(ISTEXT(VLOOKUP($A134,Lehrerliste!$E:$M,4,FALSE)),VLOOKUP($A134,Lehrerliste!$E:$M,4,FALSE),""),"")</f>
        <v/>
      </c>
      <c r="G134" s="277" t="str">
        <f>IF(AND(LEN($A134)&gt;1,ISNUMBER($B134)),IF(ISTEXT(VLOOKUP($A134,Lehrerliste!$E:$M,5,FALSE)),VLOOKUP($A134,Lehrerliste!$E:$M,5,FALSE),""),"")</f>
        <v/>
      </c>
      <c r="H134" s="277" t="str">
        <f>IF(AND(LEN($A134)&gt;1,ISNUMBER($B134)),IF(ISTEXT(VLOOKUP($A134,Lehrerliste!$E:$M,6,FALSE)),VLOOKUP($A134,Lehrerliste!$E:$M,6,FALSE),""),"")</f>
        <v/>
      </c>
      <c r="I134" s="278" t="e">
        <f>AnzStrRng(LehStd_in_Kla!F:F,$M134)</f>
        <v>#VALUE!</v>
      </c>
      <c r="J134" s="278">
        <f>VLOOKUP($M134,AnzKlassenPivot!A:B,2,FALSE)</f>
        <v>0</v>
      </c>
      <c r="K134" s="279">
        <f t="shared" si="10"/>
        <v>0</v>
      </c>
      <c r="L134" s="279">
        <f t="shared" si="17"/>
        <v>0</v>
      </c>
      <c r="M134" s="280"/>
      <c r="N134" s="276"/>
      <c r="O134" s="276"/>
      <c r="P134" s="276"/>
      <c r="Q134" s="276"/>
      <c r="R134" s="276"/>
      <c r="S134" s="276"/>
      <c r="T134" s="276"/>
      <c r="U134" s="276"/>
      <c r="V134" s="281"/>
      <c r="W134" s="267"/>
      <c r="X134" s="267"/>
      <c r="Y134" s="267"/>
      <c r="Z134" s="267"/>
      <c r="AA134" s="267" t="str">
        <f>LookupFirstRow(BerKUK!$B$2:'BerKUK'!$J$21, $A134)</f>
        <v/>
      </c>
      <c r="AB134" s="672"/>
      <c r="AC134" s="273">
        <f>SUMIF(GesamtSuS!$G$1:$G$1259,'KuK_Abt_+-'!$A134,GesamtSuS!P:P)</f>
        <v>0</v>
      </c>
      <c r="AD134" s="273">
        <f>SUMIF(GesamtSuS!$G$1:$G$1259,'KuK_Abt_+-'!$A134,GesamtSuS!Q:Q)</f>
        <v>0</v>
      </c>
      <c r="AE134" s="273">
        <f>SUMIF(GesamtSuS!$G$1:$G$1259,'KuK_Abt_+-'!$A134,GesamtSuS!R:R)</f>
        <v>0</v>
      </c>
      <c r="AF134" s="273">
        <f>SUMIF(GesamtSuS!$G$1:$G$1259,'KuK_Abt_+-'!$A134,GesamtSuS!S:S)</f>
        <v>0</v>
      </c>
      <c r="AG134" s="273">
        <f>SUMIF(GesamtSuS!$G$1:$G$1259,'KuK_Abt_+-'!$A134,GesamtSuS!T:T)</f>
        <v>0</v>
      </c>
      <c r="AH134" s="672"/>
      <c r="AI134" s="266" t="e">
        <f>VLOOKUP($A134,UNTIS.Wertrechnung!$A$3:$L$142,4,FALSE)/39.6</f>
        <v>#N/A</v>
      </c>
      <c r="AJ134" s="274" t="e">
        <f t="shared" si="14"/>
        <v>#N/A</v>
      </c>
    </row>
    <row r="135" spans="1:36">
      <c r="A135" s="265" t="str">
        <f>IF(ISTEXT(VLOOKUP($M135,Lehrerliste!E:F,1,)),$M135,"")</f>
        <v/>
      </c>
      <c r="B135" s="266" t="str">
        <f>IF(AND(LEN($A135)&gt;1,LEN($A135)&lt;8),VLOOKUP($M135,Lehrerliste!$E:$M,9,FALSE),"")</f>
        <v/>
      </c>
      <c r="C135" s="266" t="str">
        <f t="shared" si="15"/>
        <v/>
      </c>
      <c r="D135" s="267" t="str">
        <f t="shared" si="16"/>
        <v/>
      </c>
      <c r="E135" s="268" t="str">
        <f>IF(AND(LEN($A135)&gt;1,ISNUMBER($B135)),IF(ISTEXT(VLOOKUP($A135,Lehrerliste!$E:$M,3,FALSE)),VLOOKUP($A135,Lehrerliste!$E:$M,3,FALSE),""),"")</f>
        <v/>
      </c>
      <c r="F135" s="268" t="str">
        <f>IF(AND(LEN($A135)&gt;1,ISNUMBER($B135)),IF(ISTEXT(VLOOKUP($A135,Lehrerliste!$E:$M,4,FALSE)),VLOOKUP($A135,Lehrerliste!$E:$M,4,FALSE),""),"")</f>
        <v/>
      </c>
      <c r="G135" s="268" t="str">
        <f>IF(AND(LEN($A135)&gt;1,ISNUMBER($B135)),IF(ISTEXT(VLOOKUP($A135,Lehrerliste!$E:$M,5,FALSE)),VLOOKUP($A135,Lehrerliste!$E:$M,5,FALSE),""),"")</f>
        <v/>
      </c>
      <c r="H135" s="268" t="str">
        <f>IF(AND(LEN($A135)&gt;1,ISNUMBER($B135)),IF(ISTEXT(VLOOKUP($A135,Lehrerliste!$E:$M,6,FALSE)),VLOOKUP($A135,Lehrerliste!$E:$M,6,FALSE),""),"")</f>
        <v/>
      </c>
      <c r="I135" s="269" t="e">
        <f>AnzStrRng(LehStd_in_Kla!F:F,$M135)</f>
        <v>#VALUE!</v>
      </c>
      <c r="J135" s="269">
        <f>VLOOKUP($M135,AnzKlassenPivot!A:B,2,FALSE)</f>
        <v>0</v>
      </c>
      <c r="K135" s="282">
        <f t="shared" ref="K135:K138" si="18">COUNT(N135:V135)</f>
        <v>0</v>
      </c>
      <c r="L135" s="282">
        <f t="shared" si="17"/>
        <v>0</v>
      </c>
      <c r="M135" s="270"/>
      <c r="N135" s="267"/>
      <c r="O135" s="267"/>
      <c r="P135" s="267"/>
      <c r="Q135" s="267"/>
      <c r="R135" s="267"/>
      <c r="S135" s="267"/>
      <c r="T135" s="267"/>
      <c r="U135" s="267"/>
      <c r="V135" s="271"/>
      <c r="W135" s="267"/>
      <c r="X135" s="267"/>
      <c r="Y135" s="267"/>
      <c r="Z135" s="267"/>
      <c r="AA135" s="267" t="str">
        <f>LookupFirstRow(BerKUK!$B$2:'BerKUK'!$J$21, $A135)</f>
        <v/>
      </c>
      <c r="AB135" s="672"/>
      <c r="AC135" s="273">
        <f>SUMIF(GesamtSuS!$G$1:$G$1259,'KuK_Abt_+-'!$A135,GesamtSuS!P:P)</f>
        <v>0</v>
      </c>
      <c r="AD135" s="273">
        <f>SUMIF(GesamtSuS!$G$1:$G$1259,'KuK_Abt_+-'!$A135,GesamtSuS!Q:Q)</f>
        <v>0</v>
      </c>
      <c r="AE135" s="273">
        <f>SUMIF(GesamtSuS!$G$1:$G$1259,'KuK_Abt_+-'!$A135,GesamtSuS!R:R)</f>
        <v>0</v>
      </c>
      <c r="AF135" s="273">
        <f>SUMIF(GesamtSuS!$G$1:$G$1259,'KuK_Abt_+-'!$A135,GesamtSuS!S:S)</f>
        <v>0</v>
      </c>
      <c r="AG135" s="273">
        <f>SUMIF(GesamtSuS!$G$1:$G$1259,'KuK_Abt_+-'!$A135,GesamtSuS!T:T)</f>
        <v>0</v>
      </c>
      <c r="AH135" s="672"/>
      <c r="AI135" s="266" t="e">
        <f>VLOOKUP($A135,UNTIS.Wertrechnung!$A$3:$L$142,4,FALSE)/39.6</f>
        <v>#N/A</v>
      </c>
      <c r="AJ135" s="274" t="e">
        <f t="shared" si="14"/>
        <v>#N/A</v>
      </c>
    </row>
    <row r="136" spans="1:36">
      <c r="A136" s="275" t="str">
        <f>IF(ISTEXT(VLOOKUP($M136,Lehrerliste!E:F,1,)),$M136,"")</f>
        <v/>
      </c>
      <c r="B136" s="274" t="str">
        <f>IF(AND(LEN($A136)&gt;1,LEN($A136)&lt;8),VLOOKUP($M136,Lehrerliste!$E:$M,9,FALSE),"")</f>
        <v/>
      </c>
      <c r="C136" s="274" t="str">
        <f t="shared" si="15"/>
        <v/>
      </c>
      <c r="D136" s="276" t="str">
        <f t="shared" si="16"/>
        <v/>
      </c>
      <c r="E136" s="277" t="str">
        <f>IF(AND(LEN($A136)&gt;1,ISNUMBER($B136)),IF(ISTEXT(VLOOKUP($A136,Lehrerliste!$E:$M,3,FALSE)),VLOOKUP($A136,Lehrerliste!$E:$M,3,FALSE),""),"")</f>
        <v/>
      </c>
      <c r="F136" s="277" t="str">
        <f>IF(AND(LEN($A136)&gt;1,ISNUMBER($B136)),IF(ISTEXT(VLOOKUP($A136,Lehrerliste!$E:$M,4,FALSE)),VLOOKUP($A136,Lehrerliste!$E:$M,4,FALSE),""),"")</f>
        <v/>
      </c>
      <c r="G136" s="277" t="str">
        <f>IF(AND(LEN($A136)&gt;1,ISNUMBER($B136)),IF(ISTEXT(VLOOKUP($A136,Lehrerliste!$E:$M,5,FALSE)),VLOOKUP($A136,Lehrerliste!$E:$M,5,FALSE),""),"")</f>
        <v/>
      </c>
      <c r="H136" s="277" t="str">
        <f>IF(AND(LEN($A136)&gt;1,ISNUMBER($B136)),IF(ISTEXT(VLOOKUP($A136,Lehrerliste!$E:$M,6,FALSE)),VLOOKUP($A136,Lehrerliste!$E:$M,6,FALSE),""),"")</f>
        <v/>
      </c>
      <c r="I136" s="278" t="e">
        <f>AnzStrRng(LehStd_in_Kla!F:F,$M136)</f>
        <v>#VALUE!</v>
      </c>
      <c r="J136" s="278">
        <f>VLOOKUP($M136,AnzKlassenPivot!A:B,2,FALSE)</f>
        <v>0</v>
      </c>
      <c r="K136" s="279">
        <f t="shared" si="18"/>
        <v>0</v>
      </c>
      <c r="L136" s="279">
        <f t="shared" si="17"/>
        <v>0</v>
      </c>
      <c r="M136" s="280"/>
      <c r="N136" s="276"/>
      <c r="O136" s="276"/>
      <c r="P136" s="276"/>
      <c r="Q136" s="276"/>
      <c r="R136" s="276"/>
      <c r="S136" s="276"/>
      <c r="T136" s="276"/>
      <c r="U136" s="276"/>
      <c r="V136" s="281"/>
      <c r="W136" s="267"/>
      <c r="X136" s="267"/>
      <c r="Y136" s="267"/>
      <c r="Z136" s="267"/>
      <c r="AA136" s="267" t="str">
        <f>LookupFirstRow(BerKUK!$B$2:'BerKUK'!$J$21, $A136)</f>
        <v/>
      </c>
      <c r="AB136" s="272"/>
      <c r="AC136" s="273">
        <f>SUMIF(GesamtSuS!$G$1:$G$1259,'KuK_Abt_+-'!$A136,GesamtSuS!P:P)</f>
        <v>0</v>
      </c>
      <c r="AD136" s="273">
        <f>SUMIF(GesamtSuS!$G$1:$G$1259,'KuK_Abt_+-'!$A136,GesamtSuS!Q:Q)</f>
        <v>0</v>
      </c>
      <c r="AE136" s="273">
        <f>SUMIF(GesamtSuS!$G$1:$G$1259,'KuK_Abt_+-'!$A136,GesamtSuS!R:R)</f>
        <v>0</v>
      </c>
      <c r="AF136" s="273">
        <f>SUMIF(GesamtSuS!$G$1:$G$1259,'KuK_Abt_+-'!$A136,GesamtSuS!S:S)</f>
        <v>0</v>
      </c>
      <c r="AG136" s="273">
        <f>SUMIF(GesamtSuS!$G$1:$G$1259,'KuK_Abt_+-'!$A136,GesamtSuS!T:T)</f>
        <v>0</v>
      </c>
      <c r="AH136" s="272"/>
      <c r="AI136" s="266" t="e">
        <f>VLOOKUP($A136,UNTIS.Wertrechnung!$A$3:$L$142,4,FALSE)/39.6</f>
        <v>#N/A</v>
      </c>
      <c r="AJ136" s="274" t="e">
        <f t="shared" si="14"/>
        <v>#N/A</v>
      </c>
    </row>
    <row r="137" spans="1:36">
      <c r="A137" s="265" t="str">
        <f>IF(ISTEXT(VLOOKUP($M137,Lehrerliste!E:F,1,)),$M137,"")</f>
        <v/>
      </c>
      <c r="B137" s="266" t="str">
        <f>IF(AND(LEN($A137)&gt;1,LEN($A137)&lt;8),VLOOKUP($M137,Lehrerliste!$E:$M,9,FALSE),"")</f>
        <v/>
      </c>
      <c r="C137" s="266" t="str">
        <f t="shared" si="15"/>
        <v/>
      </c>
      <c r="D137" s="267" t="str">
        <f t="shared" si="16"/>
        <v/>
      </c>
      <c r="E137" s="268" t="str">
        <f>IF(AND(LEN($A137)&gt;1,ISNUMBER($B137)),IF(ISTEXT(VLOOKUP($A137,Lehrerliste!$E:$M,3,FALSE)),VLOOKUP($A137,Lehrerliste!$E:$M,3,FALSE),""),"")</f>
        <v/>
      </c>
      <c r="F137" s="268" t="str">
        <f>IF(AND(LEN($A137)&gt;1,ISNUMBER($B137)),IF(ISTEXT(VLOOKUP($A137,Lehrerliste!$E:$M,4,FALSE)),VLOOKUP($A137,Lehrerliste!$E:$M,4,FALSE),""),"")</f>
        <v/>
      </c>
      <c r="G137" s="268" t="str">
        <f>IF(AND(LEN($A137)&gt;1,ISNUMBER($B137)),IF(ISTEXT(VLOOKUP($A137,Lehrerliste!$E:$M,5,FALSE)),VLOOKUP($A137,Lehrerliste!$E:$M,5,FALSE),""),"")</f>
        <v/>
      </c>
      <c r="H137" s="268" t="str">
        <f>IF(AND(LEN($A137)&gt;1,ISNUMBER($B137)),IF(ISTEXT(VLOOKUP($A137,Lehrerliste!$E:$M,6,FALSE)),VLOOKUP($A137,Lehrerliste!$E:$M,6,FALSE),""),"")</f>
        <v/>
      </c>
      <c r="I137" s="269" t="e">
        <f>AnzStrRng(LehStd_in_Kla!F:F,$M137)</f>
        <v>#VALUE!</v>
      </c>
      <c r="J137" s="269">
        <f>VLOOKUP($M137,AnzKlassenPivot!A:B,2,FALSE)</f>
        <v>0</v>
      </c>
      <c r="K137" s="282">
        <f t="shared" si="18"/>
        <v>0</v>
      </c>
      <c r="L137" s="282">
        <f t="shared" si="17"/>
        <v>0</v>
      </c>
      <c r="M137" s="270"/>
      <c r="N137" s="267"/>
      <c r="O137" s="267"/>
      <c r="P137" s="267"/>
      <c r="Q137" s="267"/>
      <c r="R137" s="267"/>
      <c r="S137" s="267"/>
      <c r="T137" s="267"/>
      <c r="U137" s="267"/>
      <c r="V137" s="271"/>
      <c r="W137" s="267"/>
      <c r="X137" s="267"/>
      <c r="Y137" s="267"/>
      <c r="Z137" s="267"/>
      <c r="AA137" s="267" t="str">
        <f>LookupFirstRow(BerKUK!$B$2:'BerKUK'!$J$21, $A137)</f>
        <v/>
      </c>
      <c r="AB137" s="272"/>
      <c r="AC137" s="273">
        <f>SUMIF(GesamtSuS!$G$1:$G$1259,'KuK_Abt_+-'!$A137,GesamtSuS!P:P)</f>
        <v>0</v>
      </c>
      <c r="AD137" s="273">
        <f>SUMIF(GesamtSuS!$G$1:$G$1259,'KuK_Abt_+-'!$A137,GesamtSuS!Q:Q)</f>
        <v>0</v>
      </c>
      <c r="AE137" s="273">
        <f>SUMIF(GesamtSuS!$G$1:$G$1259,'KuK_Abt_+-'!$A137,GesamtSuS!R:R)</f>
        <v>0</v>
      </c>
      <c r="AF137" s="273">
        <f>SUMIF(GesamtSuS!$G$1:$G$1259,'KuK_Abt_+-'!$A137,GesamtSuS!S:S)</f>
        <v>0</v>
      </c>
      <c r="AG137" s="273">
        <f>SUMIF(GesamtSuS!$G$1:$G$1259,'KuK_Abt_+-'!$A137,GesamtSuS!T:T)</f>
        <v>0</v>
      </c>
      <c r="AH137" s="272"/>
      <c r="AI137" s="266" t="e">
        <f>VLOOKUP($A137,UNTIS.Wertrechnung!$A$3:$L$142,4,FALSE)/39.6</f>
        <v>#N/A</v>
      </c>
      <c r="AJ137" s="274" t="e">
        <f t="shared" si="14"/>
        <v>#N/A</v>
      </c>
    </row>
    <row r="138" spans="1:36">
      <c r="A138" s="275" t="str">
        <f>IF(ISTEXT(VLOOKUP($M138,Lehrerliste!E:F,1,)),$M138,"")</f>
        <v/>
      </c>
      <c r="B138" s="274" t="str">
        <f>IF(AND(LEN($A138)&gt;1,LEN($A138)&lt;8),VLOOKUP($M138,Lehrerliste!$E:$M,9,FALSE),"")</f>
        <v/>
      </c>
      <c r="C138" s="274" t="str">
        <f t="shared" si="15"/>
        <v/>
      </c>
      <c r="D138" s="276" t="str">
        <f t="shared" si="16"/>
        <v/>
      </c>
      <c r="E138" s="277" t="str">
        <f>IF(AND(LEN($A138)&gt;1,ISNUMBER($B138)),IF(ISTEXT(VLOOKUP($A138,Lehrerliste!$E:$M,3,FALSE)),VLOOKUP($A138,Lehrerliste!$E:$M,3,FALSE),""),"")</f>
        <v/>
      </c>
      <c r="F138" s="277" t="str">
        <f>IF(AND(LEN($A138)&gt;1,ISNUMBER($B138)),IF(ISTEXT(VLOOKUP($A138,Lehrerliste!$E:$M,4,FALSE)),VLOOKUP($A138,Lehrerliste!$E:$M,4,FALSE),""),"")</f>
        <v/>
      </c>
      <c r="G138" s="277" t="str">
        <f>IF(AND(LEN($A138)&gt;1,ISNUMBER($B138)),IF(ISTEXT(VLOOKUP($A138,Lehrerliste!$E:$M,5,FALSE)),VLOOKUP($A138,Lehrerliste!$E:$M,5,FALSE),""),"")</f>
        <v/>
      </c>
      <c r="H138" s="277" t="str">
        <f>IF(AND(LEN($A138)&gt;1,ISNUMBER($B138)),IF(ISTEXT(VLOOKUP($A138,Lehrerliste!$E:$M,6,FALSE)),VLOOKUP($A138,Lehrerliste!$E:$M,6,FALSE),""),"")</f>
        <v/>
      </c>
      <c r="I138" s="278" t="e">
        <f>AnzStrRng(LehStd_in_Kla!F:F,$M138)</f>
        <v>#VALUE!</v>
      </c>
      <c r="J138" s="278">
        <f>VLOOKUP($M138,AnzKlassenPivot!A:B,2,FALSE)</f>
        <v>0</v>
      </c>
      <c r="K138" s="279">
        <f t="shared" si="18"/>
        <v>0</v>
      </c>
      <c r="L138" s="279">
        <f t="shared" si="17"/>
        <v>0</v>
      </c>
      <c r="M138" s="280"/>
      <c r="N138" s="276"/>
      <c r="O138" s="276"/>
      <c r="P138" s="276"/>
      <c r="Q138" s="276"/>
      <c r="R138" s="276"/>
      <c r="S138" s="276"/>
      <c r="T138" s="276"/>
      <c r="U138" s="276"/>
      <c r="V138" s="281"/>
      <c r="W138" s="267"/>
      <c r="X138" s="267"/>
      <c r="Y138" s="267"/>
      <c r="Z138" s="267"/>
      <c r="AA138" s="267" t="str">
        <f>LookupFirstRow(BerKUK!$B$2:'BerKUK'!$J$21, $A138)</f>
        <v/>
      </c>
      <c r="AB138" s="272"/>
      <c r="AC138" s="272">
        <f>SUMIF(GesamtSuS!$G$1:$G$1259,'KuK_Abt_+-'!$A138,GesamtSuS!P:P)</f>
        <v>0</v>
      </c>
      <c r="AD138" s="272">
        <f>SUMIF(GesamtSuS!$G$1:$G$1259,'KuK_Abt_+-'!$A138,GesamtSuS!Q:Q)</f>
        <v>0</v>
      </c>
      <c r="AE138" s="272">
        <f>SUMIF(GesamtSuS!$G$1:$G$1259,'KuK_Abt_+-'!$A138,GesamtSuS!R:R)</f>
        <v>0</v>
      </c>
      <c r="AF138" s="272">
        <f>SUMIF(GesamtSuS!$G$1:$G$1259,'KuK_Abt_+-'!$A138,GesamtSuS!S:S)</f>
        <v>0</v>
      </c>
      <c r="AG138" s="272">
        <f>SUMIF(GesamtSuS!$G$1:$G$1259,'KuK_Abt_+-'!$A138,GesamtSuS!T:T)</f>
        <v>0</v>
      </c>
      <c r="AH138" s="272"/>
      <c r="AI138" s="272"/>
      <c r="AJ138" s="272"/>
    </row>
  </sheetData>
  <protectedRanges>
    <protectedRange algorithmName="SHA-512" hashValue="ymWI/iiLNvcXqNUiemXcojNF7em8wXw6FLEA5NLD0ggOtDeMTXxsVTtd1vaLWAzZj95GOWJ6GmuxEE6hzTCSgQ==" saltValue="dYXZrhBo49HATcfS8taCNw==" spinCount="100000" sqref="A1:G1 I1:I3 K1:K3 L1:L2 W6:W132 Y6:Y132 I5:I138 J1:J138 K5:L138 A2:H138" name="Bereich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1:AA2 AA139:AA1048561" name="Bereich1_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X6:X132" name="Bereich1_2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3:AA138" name="Bereich1_1_1" securityDescriptor="O:WDG:WDD:(A;;CC;;;S-1-5-21-2935572118-3325362411-3385166092-2202)(A;;CC;;;S-1-5-21-2935572118-3325362411-3385166092-2183)"/>
  </protectedRanges>
  <mergeCells count="10">
    <mergeCell ref="O1:T1"/>
    <mergeCell ref="AI3:AJ3"/>
    <mergeCell ref="E3:H3"/>
    <mergeCell ref="I3:I4"/>
    <mergeCell ref="J3:J4"/>
    <mergeCell ref="K3:K4"/>
    <mergeCell ref="L3:L4"/>
    <mergeCell ref="AC3:AG3"/>
    <mergeCell ref="X3:X4"/>
    <mergeCell ref="Y3:Y4"/>
  </mergeCells>
  <conditionalFormatting sqref="A5:H138">
    <cfRule type="expression" dxfId="198" priority="7346">
      <formula>(MOD(ROW(),2)=0)</formula>
    </cfRule>
  </conditionalFormatting>
  <conditionalFormatting sqref="C5:C138">
    <cfRule type="cellIs" dxfId="197" priority="6595" operator="between">
      <formula>-1</formula>
      <formula>1</formula>
    </cfRule>
    <cfRule type="cellIs" dxfId="196" priority="6596" operator="lessThanOrEqual">
      <formula>-1</formula>
    </cfRule>
    <cfRule type="cellIs" dxfId="195" priority="7340" operator="greaterThanOrEqual">
      <formula>1</formula>
    </cfRule>
  </conditionalFormatting>
  <conditionalFormatting sqref="A5:A138">
    <cfRule type="expression" dxfId="194" priority="6591">
      <formula>($AA5=$A$2)</formula>
    </cfRule>
  </conditionalFormatting>
  <conditionalFormatting sqref="I5:I138">
    <cfRule type="expression" dxfId="193" priority="4557">
      <formula>(MOD(ROW(),2)=0)</formula>
    </cfRule>
  </conditionalFormatting>
  <conditionalFormatting sqref="K6:L138">
    <cfRule type="colorScale" priority="4469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4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0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6:AI7">
    <cfRule type="expression" dxfId="192" priority="3385">
      <formula>(MOD(ROW(),2)=0)</formula>
    </cfRule>
  </conditionalFormatting>
  <conditionalFormatting sqref="AI8:AI137">
    <cfRule type="expression" dxfId="191" priority="3384">
      <formula>(MOD(ROW(),2)=0)</formula>
    </cfRule>
  </conditionalFormatting>
  <conditionalFormatting sqref="AI5">
    <cfRule type="expression" dxfId="190" priority="3383">
      <formula>(MOD(ROW(),2)=0)</formula>
    </cfRule>
  </conditionalFormatting>
  <conditionalFormatting sqref="AJ5:AJ137">
    <cfRule type="expression" dxfId="189" priority="3382">
      <formula>(MOD(ROW(),2)=0)</formula>
    </cfRule>
  </conditionalFormatting>
  <conditionalFormatting sqref="AJ5:AJ137">
    <cfRule type="cellIs" dxfId="188" priority="3379" operator="between">
      <formula>-1</formula>
      <formula>1</formula>
    </cfRule>
    <cfRule type="cellIs" dxfId="187" priority="3380" operator="lessThanOrEqual">
      <formula>-1</formula>
    </cfRule>
    <cfRule type="cellIs" dxfId="186" priority="3381" operator="greaterThanOrEqual">
      <formula>1</formula>
    </cfRule>
  </conditionalFormatting>
  <conditionalFormatting sqref="AC5:AG6">
    <cfRule type="expression" dxfId="185" priority="528">
      <formula>(MOD(ROW(),2)=0)</formula>
    </cfRule>
  </conditionalFormatting>
  <conditionalFormatting sqref="AC7:AG137">
    <cfRule type="expression" dxfId="184" priority="527">
      <formula>(MOD(ROW(),2)=0)</formula>
    </cfRule>
  </conditionalFormatting>
  <conditionalFormatting sqref="AA5:AA138">
    <cfRule type="expression" dxfId="183" priority="526">
      <formula>(MOD(ROW(),2)=0)</formula>
    </cfRule>
  </conditionalFormatting>
  <conditionalFormatting sqref="M129:V138 M128">
    <cfRule type="expression" dxfId="182" priority="234">
      <formula>(MOD(ROW(),2)=0)</formula>
    </cfRule>
  </conditionalFormatting>
  <conditionalFormatting sqref="Z128:Z138">
    <cfRule type="expression" dxfId="181" priority="233">
      <formula>(MOD(ROW(),2)=0)</formula>
    </cfRule>
  </conditionalFormatting>
  <conditionalFormatting sqref="W129:Y138 X128:Y128">
    <cfRule type="expression" dxfId="180" priority="232">
      <formula>(MOD(ROW(),2)=0)</formula>
    </cfRule>
  </conditionalFormatting>
  <conditionalFormatting sqref="M5:V127">
    <cfRule type="expression" dxfId="2" priority="3">
      <formula>(MOD(ROW(),2)=0)</formula>
    </cfRule>
  </conditionalFormatting>
  <conditionalFormatting sqref="Z5:Z127">
    <cfRule type="expression" dxfId="1" priority="2">
      <formula>(MOD(ROW(),2)=0)</formula>
    </cfRule>
  </conditionalFormatting>
  <conditionalFormatting sqref="W5:Y127">
    <cfRule type="expression" dxfId="0" priority="1">
      <formula>(MOD(ROW(),2)=0)</formula>
    </cfRule>
  </conditionalFormatting>
  <pageMargins left="0.23622047244094491" right="0.23622047244094491" top="0.74803149606299213" bottom="0.74803149606299213" header="0.31496062992125984" footer="0.31496062992125984"/>
  <pageSetup paperSize="9" scale="77" fitToHeight="0" orientation="portrait" r:id="rId2"/>
  <headerFooter>
    <oddHeader>&amp;CPlanung 2021/2022</oddHeader>
    <oddFooter>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WertrechnungImportieren" altText="WertR. import_x000a_">
                <anchor moveWithCells="1" sizeWithCells="1">
                  <from>
                    <xdr:col>34</xdr:col>
                    <xdr:colOff>0</xdr:colOff>
                    <xdr:row>0</xdr:row>
                    <xdr:rowOff>57150</xdr:rowOff>
                  </from>
                  <to>
                    <xdr:col>35</xdr:col>
                    <xdr:colOff>400050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7"/>
  <dimension ref="A1:AJ141"/>
  <sheetViews>
    <sheetView workbookViewId="0">
      <selection activeCell="F16" sqref="F16"/>
    </sheetView>
  </sheetViews>
  <sheetFormatPr baseColWidth="10" defaultColWidth="10.81640625" defaultRowHeight="14.5"/>
  <cols>
    <col min="1" max="1" width="6.26953125" style="4" customWidth="1"/>
    <col min="2" max="2" width="8.453125" style="251" customWidth="1"/>
    <col min="3" max="3" width="9.54296875" style="251" customWidth="1"/>
    <col min="4" max="4" width="8.453125" style="251" customWidth="1"/>
    <col min="5" max="6" width="10.81640625" style="251" customWidth="1"/>
    <col min="7" max="8" width="10.81640625" style="251" hidden="1" customWidth="1"/>
    <col min="9" max="12" width="5" style="251" customWidth="1"/>
    <col min="13" max="13" width="6.81640625" style="251" customWidth="1"/>
    <col min="14" max="21" width="5.1796875" style="251" customWidth="1"/>
    <col min="22" max="23" width="5.453125" style="251" customWidth="1"/>
    <col min="24" max="24" width="4.1796875" style="251" hidden="1" customWidth="1"/>
    <col min="25" max="26" width="5.453125" style="251" hidden="1" customWidth="1"/>
    <col min="27" max="27" width="6.26953125" style="251" customWidth="1"/>
    <col min="28" max="28" width="3.453125" style="251" customWidth="1"/>
    <col min="29" max="33" width="4" style="251" customWidth="1"/>
    <col min="34" max="34" width="3.54296875" style="251" customWidth="1"/>
    <col min="35" max="36" width="6.1796875" style="251" customWidth="1"/>
    <col min="37" max="16384" width="10.81640625" style="251"/>
  </cols>
  <sheetData>
    <row r="1" spans="1:36" ht="38.9" customHeight="1">
      <c r="A1" s="427" t="s">
        <v>1143</v>
      </c>
      <c r="B1" s="427"/>
      <c r="C1" s="427"/>
      <c r="D1" s="427"/>
      <c r="E1" s="427"/>
      <c r="F1" s="427"/>
      <c r="G1" s="427"/>
      <c r="I1" s="428"/>
      <c r="J1" s="428"/>
      <c r="K1" s="428"/>
      <c r="L1" s="428"/>
    </row>
    <row r="2" spans="1:36">
      <c r="A2" s="287"/>
      <c r="B2" s="429" t="s">
        <v>1263</v>
      </c>
      <c r="C2" s="430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61.5" customHeight="1">
      <c r="A3" s="431" t="s">
        <v>363</v>
      </c>
      <c r="B3" s="432" t="s">
        <v>1144</v>
      </c>
      <c r="C3" s="432" t="s">
        <v>1164</v>
      </c>
      <c r="D3" s="432" t="s">
        <v>1145</v>
      </c>
      <c r="E3" s="813" t="s">
        <v>1146</v>
      </c>
      <c r="F3" s="814"/>
      <c r="G3" s="814"/>
      <c r="H3" s="815"/>
      <c r="I3" s="816" t="s">
        <v>1247</v>
      </c>
      <c r="J3" s="818" t="s">
        <v>1248</v>
      </c>
      <c r="K3" s="818" t="s">
        <v>1252</v>
      </c>
      <c r="L3" s="818" t="s">
        <v>1256</v>
      </c>
      <c r="M3" s="251" t="s">
        <v>1149</v>
      </c>
      <c r="N3" s="251" t="s">
        <v>1150</v>
      </c>
      <c r="X3" s="809" t="s">
        <v>1278</v>
      </c>
      <c r="Y3" s="809" t="s">
        <v>1255</v>
      </c>
      <c r="Z3" s="811"/>
      <c r="AA3" s="104" t="s">
        <v>1544</v>
      </c>
      <c r="AC3" s="813" t="s">
        <v>1264</v>
      </c>
      <c r="AD3" s="814"/>
      <c r="AE3" s="814"/>
      <c r="AF3" s="814"/>
      <c r="AG3" s="815"/>
      <c r="AI3" s="813" t="s">
        <v>1265</v>
      </c>
      <c r="AJ3" s="815"/>
    </row>
    <row r="4" spans="1:36">
      <c r="A4" s="433"/>
      <c r="B4" s="434">
        <v>2298.1</v>
      </c>
      <c r="C4" s="435">
        <v>54.9</v>
      </c>
      <c r="D4" s="435">
        <v>2353</v>
      </c>
      <c r="E4" s="105"/>
      <c r="F4" s="105"/>
      <c r="G4" s="105"/>
      <c r="H4" s="105"/>
      <c r="I4" s="817"/>
      <c r="J4" s="819"/>
      <c r="K4" s="819"/>
      <c r="L4" s="819"/>
      <c r="M4" s="251" t="s">
        <v>1552</v>
      </c>
      <c r="N4" s="251" t="s">
        <v>36</v>
      </c>
      <c r="O4" s="251" t="s">
        <v>272</v>
      </c>
      <c r="P4" s="251" t="s">
        <v>64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Z4" s="812"/>
      <c r="AA4" s="105" t="s">
        <v>1147</v>
      </c>
      <c r="AC4" s="669" t="s">
        <v>753</v>
      </c>
      <c r="AD4" s="669" t="s">
        <v>751</v>
      </c>
      <c r="AE4" s="669" t="s">
        <v>754</v>
      </c>
      <c r="AF4" s="669" t="s">
        <v>632</v>
      </c>
      <c r="AG4" s="669" t="s">
        <v>752</v>
      </c>
      <c r="AI4" s="669" t="s">
        <v>1109</v>
      </c>
      <c r="AJ4" s="669" t="s">
        <v>1266</v>
      </c>
    </row>
    <row r="5" spans="1:36">
      <c r="A5" s="436" t="s">
        <v>51</v>
      </c>
      <c r="B5" s="437">
        <v>0</v>
      </c>
      <c r="C5" s="437">
        <v>115.5</v>
      </c>
      <c r="D5" s="438">
        <v>115.5</v>
      </c>
      <c r="E5" s="436" t="s">
        <v>0</v>
      </c>
      <c r="F5" s="436" t="s">
        <v>0</v>
      </c>
      <c r="G5" s="436" t="s">
        <v>0</v>
      </c>
      <c r="H5" s="436" t="s">
        <v>0</v>
      </c>
      <c r="I5" s="439"/>
      <c r="J5" s="439">
        <v>42</v>
      </c>
      <c r="K5" s="439"/>
      <c r="L5" s="439"/>
      <c r="M5" s="440" t="s">
        <v>51</v>
      </c>
      <c r="N5" s="438">
        <v>2</v>
      </c>
      <c r="O5" s="438">
        <v>32</v>
      </c>
      <c r="P5" s="438">
        <v>19.5</v>
      </c>
      <c r="Q5" s="438">
        <v>14</v>
      </c>
      <c r="R5" s="438">
        <v>13</v>
      </c>
      <c r="S5" s="438">
        <v>6</v>
      </c>
      <c r="T5" s="438">
        <v>1</v>
      </c>
      <c r="U5" s="438">
        <v>1</v>
      </c>
      <c r="V5" s="441">
        <v>27</v>
      </c>
      <c r="W5" s="438">
        <v>115.5</v>
      </c>
      <c r="X5" s="438"/>
      <c r="Y5" s="438"/>
      <c r="Z5" s="438"/>
      <c r="AA5" s="438" t="s">
        <v>0</v>
      </c>
      <c r="AB5" s="272"/>
      <c r="AC5" s="442">
        <v>4</v>
      </c>
      <c r="AD5" s="442">
        <v>5</v>
      </c>
      <c r="AE5" s="442">
        <v>4</v>
      </c>
      <c r="AF5" s="442">
        <v>2.5</v>
      </c>
      <c r="AG5" s="442">
        <v>2</v>
      </c>
      <c r="AH5" s="272"/>
      <c r="AI5" s="437">
        <v>15.858585858585858</v>
      </c>
      <c r="AJ5" s="443">
        <v>-99.641414141414145</v>
      </c>
    </row>
    <row r="6" spans="1:36">
      <c r="A6" s="444" t="s">
        <v>1076</v>
      </c>
      <c r="B6" s="443">
        <v>23</v>
      </c>
      <c r="C6" s="443">
        <v>-1</v>
      </c>
      <c r="D6" s="445">
        <v>22</v>
      </c>
      <c r="E6" s="444" t="s">
        <v>189</v>
      </c>
      <c r="F6" s="444" t="s">
        <v>341</v>
      </c>
      <c r="G6" s="444" t="s">
        <v>0</v>
      </c>
      <c r="H6" s="444" t="s">
        <v>0</v>
      </c>
      <c r="I6" s="446">
        <v>1</v>
      </c>
      <c r="J6" s="446">
        <v>14</v>
      </c>
      <c r="K6" s="279">
        <v>3</v>
      </c>
      <c r="L6" s="279" t="s">
        <v>1572</v>
      </c>
      <c r="M6" s="447" t="s">
        <v>1076</v>
      </c>
      <c r="N6" s="445"/>
      <c r="O6" s="445"/>
      <c r="P6" s="445">
        <v>5</v>
      </c>
      <c r="Q6" s="445"/>
      <c r="R6" s="445"/>
      <c r="S6" s="445">
        <v>4</v>
      </c>
      <c r="T6" s="445">
        <v>13</v>
      </c>
      <c r="U6" s="445"/>
      <c r="V6" s="448"/>
      <c r="W6" s="438">
        <v>22</v>
      </c>
      <c r="X6" s="438">
        <v>7</v>
      </c>
      <c r="Y6" s="438">
        <v>2</v>
      </c>
      <c r="Z6" s="438"/>
      <c r="AA6" s="438" t="s">
        <v>58</v>
      </c>
      <c r="AB6" s="272"/>
      <c r="AC6" s="442">
        <v>3</v>
      </c>
      <c r="AD6" s="442">
        <v>4</v>
      </c>
      <c r="AE6" s="442">
        <v>6</v>
      </c>
      <c r="AF6" s="442">
        <v>2.5</v>
      </c>
      <c r="AG6" s="442">
        <v>2</v>
      </c>
      <c r="AH6" s="272"/>
      <c r="AI6" s="443">
        <v>24.974747474747474</v>
      </c>
      <c r="AJ6" s="443">
        <v>2.974747474747474</v>
      </c>
    </row>
    <row r="7" spans="1:36">
      <c r="A7" s="436" t="s">
        <v>41</v>
      </c>
      <c r="B7" s="437">
        <v>19.5</v>
      </c>
      <c r="C7" s="437">
        <v>-0.5</v>
      </c>
      <c r="D7" s="438">
        <v>19</v>
      </c>
      <c r="E7" s="436" t="s">
        <v>372</v>
      </c>
      <c r="F7" s="436" t="s">
        <v>172</v>
      </c>
      <c r="G7" s="436" t="s">
        <v>0</v>
      </c>
      <c r="H7" s="436" t="s">
        <v>0</v>
      </c>
      <c r="I7" s="439">
        <v>1</v>
      </c>
      <c r="J7" s="439">
        <v>5</v>
      </c>
      <c r="K7" s="449">
        <v>2</v>
      </c>
      <c r="L7" s="449">
        <v>2</v>
      </c>
      <c r="M7" s="440" t="s">
        <v>41</v>
      </c>
      <c r="N7" s="438">
        <v>11</v>
      </c>
      <c r="O7" s="438"/>
      <c r="P7" s="438"/>
      <c r="Q7" s="438"/>
      <c r="R7" s="438"/>
      <c r="S7" s="438"/>
      <c r="T7" s="438"/>
      <c r="U7" s="438">
        <v>8</v>
      </c>
      <c r="V7" s="441"/>
      <c r="W7" s="438">
        <v>19</v>
      </c>
      <c r="X7" s="438">
        <v>2</v>
      </c>
      <c r="Y7" s="438">
        <v>0</v>
      </c>
      <c r="Z7" s="438"/>
      <c r="AA7" s="438" t="s">
        <v>36</v>
      </c>
      <c r="AB7" s="272"/>
      <c r="AC7" s="442">
        <v>2</v>
      </c>
      <c r="AD7" s="442">
        <v>2</v>
      </c>
      <c r="AE7" s="442">
        <v>0</v>
      </c>
      <c r="AF7" s="442">
        <v>0</v>
      </c>
      <c r="AG7" s="442">
        <v>0</v>
      </c>
      <c r="AH7" s="272"/>
      <c r="AI7" s="437">
        <v>17.929292929292927</v>
      </c>
      <c r="AJ7" s="443">
        <v>-1.0707070707070727</v>
      </c>
    </row>
    <row r="8" spans="1:36">
      <c r="A8" s="444" t="s">
        <v>1269</v>
      </c>
      <c r="B8" s="443">
        <v>19.5</v>
      </c>
      <c r="C8" s="443">
        <v>0.5</v>
      </c>
      <c r="D8" s="445">
        <v>20</v>
      </c>
      <c r="E8" s="444" t="s">
        <v>178</v>
      </c>
      <c r="F8" s="444" t="s">
        <v>175</v>
      </c>
      <c r="G8" s="444" t="s">
        <v>0</v>
      </c>
      <c r="H8" s="444" t="s">
        <v>0</v>
      </c>
      <c r="I8" s="446">
        <v>0</v>
      </c>
      <c r="J8" s="446">
        <v>6</v>
      </c>
      <c r="K8" s="279">
        <v>3</v>
      </c>
      <c r="L8" s="279">
        <v>4</v>
      </c>
      <c r="M8" s="447" t="s">
        <v>1269</v>
      </c>
      <c r="N8" s="445">
        <v>3</v>
      </c>
      <c r="O8" s="445"/>
      <c r="P8" s="445"/>
      <c r="Q8" s="445"/>
      <c r="R8" s="445">
        <v>9</v>
      </c>
      <c r="S8" s="445"/>
      <c r="T8" s="445"/>
      <c r="U8" s="445">
        <v>8</v>
      </c>
      <c r="V8" s="448"/>
      <c r="W8" s="438">
        <v>20</v>
      </c>
      <c r="X8" s="438">
        <v>4</v>
      </c>
      <c r="Y8" s="438">
        <v>0</v>
      </c>
      <c r="Z8" s="438"/>
      <c r="AA8" s="438" t="s">
        <v>58</v>
      </c>
      <c r="AB8" s="272"/>
      <c r="AC8" s="442">
        <v>0</v>
      </c>
      <c r="AD8" s="442">
        <v>0</v>
      </c>
      <c r="AE8" s="442">
        <v>0</v>
      </c>
      <c r="AF8" s="442">
        <v>4</v>
      </c>
      <c r="AG8" s="442">
        <v>4</v>
      </c>
      <c r="AH8" s="272"/>
      <c r="AI8" s="443">
        <v>25.050505050505048</v>
      </c>
      <c r="AJ8" s="443">
        <v>5.0505050505050484</v>
      </c>
    </row>
    <row r="9" spans="1:36">
      <c r="A9" s="436" t="s">
        <v>145</v>
      </c>
      <c r="B9" s="437">
        <v>25</v>
      </c>
      <c r="C9" s="437">
        <v>1.5</v>
      </c>
      <c r="D9" s="438">
        <v>26.5</v>
      </c>
      <c r="E9" s="436" t="s">
        <v>182</v>
      </c>
      <c r="F9" s="436" t="s">
        <v>175</v>
      </c>
      <c r="G9" s="436" t="s">
        <v>0</v>
      </c>
      <c r="H9" s="436" t="s">
        <v>0</v>
      </c>
      <c r="I9" s="439">
        <v>1</v>
      </c>
      <c r="J9" s="439">
        <v>7</v>
      </c>
      <c r="K9" s="449">
        <v>3</v>
      </c>
      <c r="L9" s="449">
        <v>3</v>
      </c>
      <c r="M9" s="440" t="s">
        <v>145</v>
      </c>
      <c r="N9" s="438"/>
      <c r="O9" s="438">
        <v>4</v>
      </c>
      <c r="P9" s="438"/>
      <c r="Q9" s="438">
        <v>2</v>
      </c>
      <c r="R9" s="438"/>
      <c r="S9" s="438"/>
      <c r="T9" s="438"/>
      <c r="U9" s="438"/>
      <c r="V9" s="441">
        <v>20.5</v>
      </c>
      <c r="W9" s="438">
        <v>26.5</v>
      </c>
      <c r="X9" s="438">
        <v>3</v>
      </c>
      <c r="Y9" s="438">
        <v>0</v>
      </c>
      <c r="Z9" s="438"/>
      <c r="AA9" s="438" t="s">
        <v>228</v>
      </c>
      <c r="AB9" s="272"/>
      <c r="AC9" s="442">
        <v>0</v>
      </c>
      <c r="AD9" s="442">
        <v>0</v>
      </c>
      <c r="AE9" s="442">
        <v>0</v>
      </c>
      <c r="AF9" s="442">
        <v>0</v>
      </c>
      <c r="AG9" s="442">
        <v>0</v>
      </c>
      <c r="AH9" s="272"/>
      <c r="AI9" s="437">
        <v>24.494949494949495</v>
      </c>
      <c r="AJ9" s="443">
        <v>-2.0050505050505052</v>
      </c>
    </row>
    <row r="10" spans="1:36">
      <c r="A10" s="444" t="s">
        <v>52</v>
      </c>
      <c r="B10" s="443">
        <v>21.5</v>
      </c>
      <c r="C10" s="443">
        <v>0.5</v>
      </c>
      <c r="D10" s="445">
        <v>22</v>
      </c>
      <c r="E10" s="444" t="s">
        <v>185</v>
      </c>
      <c r="F10" s="444" t="s">
        <v>359</v>
      </c>
      <c r="G10" s="444" t="s">
        <v>0</v>
      </c>
      <c r="H10" s="444" t="s">
        <v>0</v>
      </c>
      <c r="I10" s="446">
        <v>1</v>
      </c>
      <c r="J10" s="446">
        <v>12</v>
      </c>
      <c r="K10" s="279">
        <v>2</v>
      </c>
      <c r="L10" s="279">
        <v>4</v>
      </c>
      <c r="M10" s="447" t="s">
        <v>52</v>
      </c>
      <c r="N10" s="445">
        <v>14</v>
      </c>
      <c r="O10" s="445"/>
      <c r="P10" s="445"/>
      <c r="Q10" s="445">
        <v>8</v>
      </c>
      <c r="R10" s="445"/>
      <c r="S10" s="445"/>
      <c r="T10" s="445"/>
      <c r="U10" s="445"/>
      <c r="V10" s="448"/>
      <c r="W10" s="438">
        <v>22</v>
      </c>
      <c r="X10" s="438">
        <v>4</v>
      </c>
      <c r="Y10" s="438">
        <v>0</v>
      </c>
      <c r="Z10" s="438"/>
      <c r="AA10" s="438" t="s">
        <v>95</v>
      </c>
      <c r="AB10" s="272"/>
      <c r="AC10" s="442">
        <v>0</v>
      </c>
      <c r="AD10" s="442">
        <v>0</v>
      </c>
      <c r="AE10" s="442">
        <v>0</v>
      </c>
      <c r="AF10" s="442">
        <v>0</v>
      </c>
      <c r="AG10" s="442">
        <v>0</v>
      </c>
      <c r="AH10" s="272"/>
      <c r="AI10" s="443">
        <v>22.070707070707069</v>
      </c>
      <c r="AJ10" s="443">
        <v>7.0707070707069164E-2</v>
      </c>
    </row>
    <row r="11" spans="1:36">
      <c r="A11" s="436" t="s">
        <v>1270</v>
      </c>
      <c r="B11" s="437">
        <v>23</v>
      </c>
      <c r="C11" s="437">
        <v>1</v>
      </c>
      <c r="D11" s="438">
        <v>24</v>
      </c>
      <c r="E11" s="436" t="s">
        <v>182</v>
      </c>
      <c r="F11" s="436" t="s">
        <v>172</v>
      </c>
      <c r="G11" s="436" t="s">
        <v>0</v>
      </c>
      <c r="H11" s="436" t="s">
        <v>0</v>
      </c>
      <c r="I11" s="439">
        <v>0</v>
      </c>
      <c r="J11" s="439">
        <v>3</v>
      </c>
      <c r="K11" s="449">
        <v>2</v>
      </c>
      <c r="L11" s="449">
        <v>4</v>
      </c>
      <c r="M11" s="440" t="s">
        <v>1270</v>
      </c>
      <c r="N11" s="438"/>
      <c r="O11" s="438">
        <v>2</v>
      </c>
      <c r="P11" s="438"/>
      <c r="Q11" s="438"/>
      <c r="R11" s="438"/>
      <c r="S11" s="438"/>
      <c r="T11" s="438"/>
      <c r="U11" s="438"/>
      <c r="V11" s="441">
        <v>22</v>
      </c>
      <c r="W11" s="438">
        <v>24</v>
      </c>
      <c r="X11" s="438">
        <v>4</v>
      </c>
      <c r="Y11" s="438">
        <v>0</v>
      </c>
      <c r="Z11" s="438"/>
      <c r="AA11" s="438" t="s">
        <v>228</v>
      </c>
      <c r="AB11" s="272"/>
      <c r="AC11" s="442">
        <v>0</v>
      </c>
      <c r="AD11" s="442">
        <v>0</v>
      </c>
      <c r="AE11" s="442">
        <v>0</v>
      </c>
      <c r="AF11" s="442">
        <v>0</v>
      </c>
      <c r="AG11" s="442">
        <v>0</v>
      </c>
      <c r="AH11" s="272"/>
      <c r="AI11" s="437">
        <v>23.106060606060606</v>
      </c>
      <c r="AJ11" s="443">
        <v>-0.89393939393939448</v>
      </c>
    </row>
    <row r="12" spans="1:36">
      <c r="A12" s="444" t="s">
        <v>88</v>
      </c>
      <c r="B12" s="443">
        <v>23</v>
      </c>
      <c r="C12" s="443">
        <v>0</v>
      </c>
      <c r="D12" s="445">
        <v>23</v>
      </c>
      <c r="E12" s="444" t="s">
        <v>184</v>
      </c>
      <c r="F12" s="444" t="s">
        <v>306</v>
      </c>
      <c r="G12" s="444" t="s">
        <v>341</v>
      </c>
      <c r="H12" s="444" t="s">
        <v>0</v>
      </c>
      <c r="I12" s="446">
        <v>2</v>
      </c>
      <c r="J12" s="446">
        <v>9</v>
      </c>
      <c r="K12" s="279">
        <v>3</v>
      </c>
      <c r="L12" s="279" t="s">
        <v>1546</v>
      </c>
      <c r="M12" s="447" t="s">
        <v>88</v>
      </c>
      <c r="N12" s="445">
        <v>2</v>
      </c>
      <c r="O12" s="445"/>
      <c r="P12" s="445">
        <v>5</v>
      </c>
      <c r="Q12" s="445"/>
      <c r="R12" s="445"/>
      <c r="S12" s="445">
        <v>16</v>
      </c>
      <c r="T12" s="445"/>
      <c r="U12" s="445"/>
      <c r="V12" s="448"/>
      <c r="W12" s="438">
        <v>23</v>
      </c>
      <c r="X12" s="438">
        <v>5</v>
      </c>
      <c r="Y12" s="438">
        <v>2</v>
      </c>
      <c r="Z12" s="438"/>
      <c r="AA12" s="438" t="s">
        <v>299</v>
      </c>
      <c r="AB12" s="272"/>
      <c r="AC12" s="442">
        <v>4</v>
      </c>
      <c r="AD12" s="442">
        <v>0</v>
      </c>
      <c r="AE12" s="442">
        <v>5</v>
      </c>
      <c r="AF12" s="442">
        <v>4</v>
      </c>
      <c r="AG12" s="442">
        <v>3</v>
      </c>
      <c r="AH12" s="272"/>
      <c r="AI12" s="443">
        <v>23.737373737373737</v>
      </c>
      <c r="AJ12" s="443">
        <v>0.73737373737373701</v>
      </c>
    </row>
    <row r="13" spans="1:36">
      <c r="A13" s="436" t="s">
        <v>736</v>
      </c>
      <c r="B13" s="437">
        <v>13.5</v>
      </c>
      <c r="C13" s="437">
        <v>-0.5</v>
      </c>
      <c r="D13" s="438">
        <v>13</v>
      </c>
      <c r="E13" s="436" t="s">
        <v>185</v>
      </c>
      <c r="F13" s="436" t="s">
        <v>359</v>
      </c>
      <c r="G13" s="436" t="s">
        <v>0</v>
      </c>
      <c r="H13" s="436" t="s">
        <v>0</v>
      </c>
      <c r="I13" s="439">
        <v>0</v>
      </c>
      <c r="J13" s="439">
        <v>11</v>
      </c>
      <c r="K13" s="449">
        <v>3</v>
      </c>
      <c r="L13" s="449">
        <v>4</v>
      </c>
      <c r="M13" s="440" t="s">
        <v>736</v>
      </c>
      <c r="N13" s="438">
        <v>6</v>
      </c>
      <c r="O13" s="438"/>
      <c r="P13" s="438"/>
      <c r="Q13" s="438">
        <v>6</v>
      </c>
      <c r="R13" s="438"/>
      <c r="S13" s="438"/>
      <c r="T13" s="438">
        <v>1</v>
      </c>
      <c r="U13" s="438"/>
      <c r="V13" s="441"/>
      <c r="W13" s="438">
        <v>13</v>
      </c>
      <c r="X13" s="438">
        <v>4</v>
      </c>
      <c r="Y13" s="438">
        <v>0</v>
      </c>
      <c r="Z13" s="438"/>
      <c r="AA13" s="438" t="s">
        <v>36</v>
      </c>
      <c r="AB13" s="272"/>
      <c r="AC13" s="442">
        <v>5</v>
      </c>
      <c r="AD13" s="442">
        <v>4</v>
      </c>
      <c r="AE13" s="442">
        <v>0</v>
      </c>
      <c r="AF13" s="442">
        <v>1</v>
      </c>
      <c r="AG13" s="442">
        <v>0</v>
      </c>
      <c r="AH13" s="272"/>
      <c r="AI13" s="437">
        <v>16.01010101010101</v>
      </c>
      <c r="AJ13" s="443">
        <v>3.0101010101010104</v>
      </c>
    </row>
    <row r="14" spans="1:36">
      <c r="A14" s="444" t="s">
        <v>293</v>
      </c>
      <c r="B14" s="443">
        <v>24</v>
      </c>
      <c r="C14" s="443">
        <v>0</v>
      </c>
      <c r="D14" s="445">
        <v>24</v>
      </c>
      <c r="E14" s="444" t="s">
        <v>184</v>
      </c>
      <c r="F14" s="444" t="s">
        <v>306</v>
      </c>
      <c r="G14" s="444" t="s">
        <v>341</v>
      </c>
      <c r="H14" s="444" t="s">
        <v>0</v>
      </c>
      <c r="I14" s="446">
        <v>3</v>
      </c>
      <c r="J14" s="446">
        <v>9</v>
      </c>
      <c r="K14" s="279">
        <v>1</v>
      </c>
      <c r="L14" s="279">
        <v>3</v>
      </c>
      <c r="M14" s="447" t="s">
        <v>293</v>
      </c>
      <c r="N14" s="445"/>
      <c r="O14" s="445"/>
      <c r="P14" s="445"/>
      <c r="Q14" s="445"/>
      <c r="R14" s="445"/>
      <c r="S14" s="445">
        <v>24</v>
      </c>
      <c r="T14" s="445"/>
      <c r="U14" s="445"/>
      <c r="V14" s="448"/>
      <c r="W14" s="438">
        <v>24</v>
      </c>
      <c r="X14" s="438">
        <v>3</v>
      </c>
      <c r="Y14" s="438">
        <v>0</v>
      </c>
      <c r="Z14" s="438"/>
      <c r="AA14" s="438" t="s">
        <v>299</v>
      </c>
      <c r="AB14" s="272"/>
      <c r="AC14" s="442">
        <v>4</v>
      </c>
      <c r="AD14" s="442">
        <v>6</v>
      </c>
      <c r="AE14" s="442">
        <v>2</v>
      </c>
      <c r="AF14" s="442">
        <v>0</v>
      </c>
      <c r="AG14" s="442">
        <v>6</v>
      </c>
      <c r="AH14" s="272"/>
      <c r="AI14" s="443">
        <v>24.040404040404038</v>
      </c>
      <c r="AJ14" s="443">
        <v>4.0404040404038E-2</v>
      </c>
    </row>
    <row r="15" spans="1:36">
      <c r="A15" s="436" t="s">
        <v>115</v>
      </c>
      <c r="B15" s="437">
        <v>22.5</v>
      </c>
      <c r="C15" s="437">
        <v>-0.5</v>
      </c>
      <c r="D15" s="438">
        <v>22</v>
      </c>
      <c r="E15" s="436" t="s">
        <v>185</v>
      </c>
      <c r="F15" s="436" t="s">
        <v>359</v>
      </c>
      <c r="G15" s="436" t="s">
        <v>0</v>
      </c>
      <c r="H15" s="436" t="s">
        <v>0</v>
      </c>
      <c r="I15" s="439">
        <v>4</v>
      </c>
      <c r="J15" s="439">
        <v>7</v>
      </c>
      <c r="K15" s="449">
        <v>1</v>
      </c>
      <c r="L15" s="449">
        <v>2</v>
      </c>
      <c r="M15" s="440" t="s">
        <v>115</v>
      </c>
      <c r="N15" s="438"/>
      <c r="O15" s="438"/>
      <c r="P15" s="438"/>
      <c r="Q15" s="438">
        <v>22</v>
      </c>
      <c r="R15" s="438"/>
      <c r="S15" s="438"/>
      <c r="T15" s="438"/>
      <c r="U15" s="438"/>
      <c r="V15" s="441"/>
      <c r="W15" s="438">
        <v>22</v>
      </c>
      <c r="X15" s="438">
        <v>2</v>
      </c>
      <c r="Y15" s="438">
        <v>0</v>
      </c>
      <c r="Z15" s="438"/>
      <c r="AA15" s="438" t="s">
        <v>95</v>
      </c>
      <c r="AB15" s="272"/>
      <c r="AC15" s="442">
        <v>11</v>
      </c>
      <c r="AD15" s="442">
        <v>10</v>
      </c>
      <c r="AE15" s="442">
        <v>1</v>
      </c>
      <c r="AF15" s="442">
        <v>1</v>
      </c>
      <c r="AG15" s="442">
        <v>0</v>
      </c>
      <c r="AH15" s="272"/>
      <c r="AI15" s="437">
        <v>22.828282828282827</v>
      </c>
      <c r="AJ15" s="443">
        <v>0.82828282828282696</v>
      </c>
    </row>
    <row r="16" spans="1:36">
      <c r="A16" s="444" t="s">
        <v>295</v>
      </c>
      <c r="B16" s="443">
        <v>13</v>
      </c>
      <c r="C16" s="443">
        <v>0</v>
      </c>
      <c r="D16" s="445">
        <v>13</v>
      </c>
      <c r="E16" s="444" t="s">
        <v>184</v>
      </c>
      <c r="F16" s="444" t="s">
        <v>386</v>
      </c>
      <c r="G16" s="444" t="s">
        <v>341</v>
      </c>
      <c r="H16" s="444" t="s">
        <v>0</v>
      </c>
      <c r="I16" s="446">
        <v>1</v>
      </c>
      <c r="J16" s="446">
        <v>5</v>
      </c>
      <c r="K16" s="279">
        <v>1</v>
      </c>
      <c r="L16" s="279">
        <v>2</v>
      </c>
      <c r="M16" s="447" t="s">
        <v>295</v>
      </c>
      <c r="N16" s="445"/>
      <c r="O16" s="445"/>
      <c r="P16" s="445"/>
      <c r="Q16" s="445"/>
      <c r="R16" s="445"/>
      <c r="S16" s="445">
        <v>13</v>
      </c>
      <c r="T16" s="445"/>
      <c r="U16" s="445"/>
      <c r="V16" s="448"/>
      <c r="W16" s="438">
        <v>13</v>
      </c>
      <c r="X16" s="438">
        <v>2</v>
      </c>
      <c r="Y16" s="438">
        <v>0</v>
      </c>
      <c r="Z16" s="438"/>
      <c r="AA16" s="438" t="s">
        <v>299</v>
      </c>
      <c r="AB16" s="272"/>
      <c r="AC16" s="442">
        <v>0</v>
      </c>
      <c r="AD16" s="442">
        <v>3</v>
      </c>
      <c r="AE16" s="442">
        <v>3</v>
      </c>
      <c r="AF16" s="442">
        <v>0</v>
      </c>
      <c r="AG16" s="442">
        <v>4</v>
      </c>
      <c r="AH16" s="272"/>
      <c r="AI16" s="443">
        <v>13.030303030303029</v>
      </c>
      <c r="AJ16" s="443">
        <v>3.0303030303029388E-2</v>
      </c>
    </row>
    <row r="17" spans="1:36">
      <c r="A17" s="450" t="s">
        <v>221</v>
      </c>
      <c r="B17" s="437">
        <v>16</v>
      </c>
      <c r="C17" s="437">
        <v>0</v>
      </c>
      <c r="D17" s="438">
        <v>16</v>
      </c>
      <c r="E17" s="436" t="s">
        <v>189</v>
      </c>
      <c r="F17" s="436" t="s">
        <v>178</v>
      </c>
      <c r="G17" s="436" t="s">
        <v>0</v>
      </c>
      <c r="H17" s="436" t="s">
        <v>0</v>
      </c>
      <c r="I17" s="439">
        <v>1</v>
      </c>
      <c r="J17" s="439">
        <v>5</v>
      </c>
      <c r="K17" s="449">
        <v>3</v>
      </c>
      <c r="L17" s="449">
        <v>3</v>
      </c>
      <c r="M17" s="440" t="s">
        <v>221</v>
      </c>
      <c r="N17" s="438">
        <v>6</v>
      </c>
      <c r="O17" s="438">
        <v>8</v>
      </c>
      <c r="P17" s="438"/>
      <c r="Q17" s="438"/>
      <c r="R17" s="438"/>
      <c r="S17" s="438"/>
      <c r="T17" s="438">
        <v>2</v>
      </c>
      <c r="U17" s="438"/>
      <c r="V17" s="441"/>
      <c r="W17" s="438">
        <v>16</v>
      </c>
      <c r="X17" s="438">
        <v>3</v>
      </c>
      <c r="Y17" s="438">
        <v>0</v>
      </c>
      <c r="Z17" s="438"/>
      <c r="AA17" s="438" t="s">
        <v>272</v>
      </c>
      <c r="AB17" s="272"/>
      <c r="AC17" s="442">
        <v>2</v>
      </c>
      <c r="AD17" s="442">
        <v>2</v>
      </c>
      <c r="AE17" s="442">
        <v>0</v>
      </c>
      <c r="AF17" s="442">
        <v>0</v>
      </c>
      <c r="AG17" s="442">
        <v>0</v>
      </c>
      <c r="AH17" s="272"/>
      <c r="AI17" s="437">
        <v>16.01010101010101</v>
      </c>
      <c r="AJ17" s="443">
        <v>1.0101010101010388E-2</v>
      </c>
    </row>
    <row r="18" spans="1:36">
      <c r="A18" s="444" t="s">
        <v>1538</v>
      </c>
      <c r="B18" s="443">
        <v>14</v>
      </c>
      <c r="C18" s="443">
        <v>0</v>
      </c>
      <c r="D18" s="445">
        <v>14</v>
      </c>
      <c r="E18" s="444" t="s">
        <v>175</v>
      </c>
      <c r="F18" s="444" t="s">
        <v>0</v>
      </c>
      <c r="G18" s="444" t="s">
        <v>0</v>
      </c>
      <c r="H18" s="444" t="s">
        <v>0</v>
      </c>
      <c r="I18" s="446">
        <v>0</v>
      </c>
      <c r="J18" s="446">
        <v>10</v>
      </c>
      <c r="K18" s="279">
        <v>4</v>
      </c>
      <c r="L18" s="279">
        <v>7</v>
      </c>
      <c r="M18" s="447" t="s">
        <v>1538</v>
      </c>
      <c r="N18" s="445">
        <v>4</v>
      </c>
      <c r="O18" s="445"/>
      <c r="P18" s="445"/>
      <c r="Q18" s="445">
        <v>4</v>
      </c>
      <c r="R18" s="445"/>
      <c r="S18" s="445">
        <v>4</v>
      </c>
      <c r="T18" s="445">
        <v>2</v>
      </c>
      <c r="U18" s="445"/>
      <c r="V18" s="448"/>
      <c r="W18" s="438">
        <v>14</v>
      </c>
      <c r="X18" s="438">
        <v>7</v>
      </c>
      <c r="Y18" s="438">
        <v>0</v>
      </c>
      <c r="Z18" s="438"/>
      <c r="AA18" s="438" t="s">
        <v>28</v>
      </c>
      <c r="AB18" s="272"/>
      <c r="AC18" s="442">
        <v>3</v>
      </c>
      <c r="AD18" s="442">
        <v>4</v>
      </c>
      <c r="AE18" s="442">
        <v>1</v>
      </c>
      <c r="AF18" s="442">
        <v>2</v>
      </c>
      <c r="AG18" s="442">
        <v>2</v>
      </c>
      <c r="AH18" s="272"/>
      <c r="AI18" s="443" t="e">
        <v>#N/A</v>
      </c>
      <c r="AJ18" s="443" t="e">
        <v>#N/A</v>
      </c>
    </row>
    <row r="19" spans="1:36">
      <c r="A19" s="436" t="s">
        <v>1430</v>
      </c>
      <c r="B19" s="437">
        <v>15</v>
      </c>
      <c r="C19" s="437">
        <v>1</v>
      </c>
      <c r="D19" s="438">
        <v>16</v>
      </c>
      <c r="E19" s="436" t="s">
        <v>620</v>
      </c>
      <c r="F19" s="436" t="s">
        <v>0</v>
      </c>
      <c r="G19" s="436" t="s">
        <v>0</v>
      </c>
      <c r="H19" s="436" t="s">
        <v>0</v>
      </c>
      <c r="I19" s="439">
        <v>0</v>
      </c>
      <c r="J19" s="439">
        <v>7</v>
      </c>
      <c r="K19" s="449">
        <v>4</v>
      </c>
      <c r="L19" s="449">
        <v>4</v>
      </c>
      <c r="M19" s="440" t="s">
        <v>1430</v>
      </c>
      <c r="N19" s="438"/>
      <c r="O19" s="438">
        <v>8</v>
      </c>
      <c r="P19" s="438"/>
      <c r="Q19" s="438">
        <v>0</v>
      </c>
      <c r="R19" s="438"/>
      <c r="S19" s="438"/>
      <c r="T19" s="438">
        <v>4</v>
      </c>
      <c r="U19" s="438">
        <v>4</v>
      </c>
      <c r="V19" s="441"/>
      <c r="W19" s="438">
        <v>16</v>
      </c>
      <c r="X19" s="438">
        <v>4</v>
      </c>
      <c r="Y19" s="438">
        <v>0</v>
      </c>
      <c r="Z19" s="438"/>
      <c r="AA19" s="438" t="s">
        <v>272</v>
      </c>
      <c r="AB19" s="272"/>
      <c r="AC19" s="442">
        <v>0</v>
      </c>
      <c r="AD19" s="442">
        <v>4</v>
      </c>
      <c r="AE19" s="442">
        <v>0</v>
      </c>
      <c r="AF19" s="442">
        <v>2</v>
      </c>
      <c r="AG19" s="442">
        <v>0</v>
      </c>
      <c r="AH19" s="272"/>
      <c r="AI19" s="437" t="e">
        <v>#N/A</v>
      </c>
      <c r="AJ19" s="443" t="e">
        <v>#N/A</v>
      </c>
    </row>
    <row r="20" spans="1:36">
      <c r="A20" s="444" t="s">
        <v>36</v>
      </c>
      <c r="B20" s="443">
        <v>15.5</v>
      </c>
      <c r="C20" s="443">
        <v>0.5</v>
      </c>
      <c r="D20" s="445">
        <v>16</v>
      </c>
      <c r="E20" s="444" t="s">
        <v>185</v>
      </c>
      <c r="F20" s="444" t="s">
        <v>179</v>
      </c>
      <c r="G20" s="444" t="s">
        <v>0</v>
      </c>
      <c r="H20" s="444" t="s">
        <v>0</v>
      </c>
      <c r="I20" s="446">
        <v>0</v>
      </c>
      <c r="J20" s="446">
        <v>6</v>
      </c>
      <c r="K20" s="279">
        <v>3</v>
      </c>
      <c r="L20" s="279">
        <v>4</v>
      </c>
      <c r="M20" s="447" t="s">
        <v>36</v>
      </c>
      <c r="N20" s="445">
        <v>9</v>
      </c>
      <c r="O20" s="445">
        <v>4</v>
      </c>
      <c r="P20" s="445"/>
      <c r="Q20" s="445"/>
      <c r="R20" s="445"/>
      <c r="S20" s="445"/>
      <c r="T20" s="445"/>
      <c r="U20" s="445"/>
      <c r="V20" s="448">
        <v>3</v>
      </c>
      <c r="W20" s="438">
        <v>16</v>
      </c>
      <c r="X20" s="438">
        <v>4</v>
      </c>
      <c r="Y20" s="438">
        <v>0</v>
      </c>
      <c r="Z20" s="438"/>
      <c r="AA20" s="438" t="s">
        <v>36</v>
      </c>
      <c r="AB20" s="272"/>
      <c r="AC20" s="442">
        <v>2</v>
      </c>
      <c r="AD20" s="442">
        <v>2</v>
      </c>
      <c r="AE20" s="442">
        <v>0</v>
      </c>
      <c r="AF20" s="442">
        <v>0</v>
      </c>
      <c r="AG20" s="442">
        <v>0</v>
      </c>
      <c r="AH20" s="272"/>
      <c r="AI20" s="443">
        <v>21.060606060606059</v>
      </c>
      <c r="AJ20" s="443">
        <v>5.0606060606060588</v>
      </c>
    </row>
    <row r="21" spans="1:36">
      <c r="A21" s="436" t="s">
        <v>105</v>
      </c>
      <c r="B21" s="437">
        <v>19</v>
      </c>
      <c r="C21" s="437">
        <v>0</v>
      </c>
      <c r="D21" s="438">
        <v>19</v>
      </c>
      <c r="E21" s="436" t="s">
        <v>185</v>
      </c>
      <c r="F21" s="436" t="s">
        <v>179</v>
      </c>
      <c r="G21" s="436" t="s">
        <v>0</v>
      </c>
      <c r="H21" s="436" t="s">
        <v>0</v>
      </c>
      <c r="I21" s="439">
        <v>1</v>
      </c>
      <c r="J21" s="439">
        <v>10</v>
      </c>
      <c r="K21" s="449">
        <v>3</v>
      </c>
      <c r="L21" s="449">
        <v>3</v>
      </c>
      <c r="M21" s="440" t="s">
        <v>105</v>
      </c>
      <c r="N21" s="438">
        <v>7</v>
      </c>
      <c r="O21" s="438"/>
      <c r="P21" s="438"/>
      <c r="Q21" s="438">
        <v>6</v>
      </c>
      <c r="R21" s="438"/>
      <c r="S21" s="438"/>
      <c r="T21" s="438"/>
      <c r="U21" s="438"/>
      <c r="V21" s="441">
        <v>6</v>
      </c>
      <c r="W21" s="438">
        <v>19</v>
      </c>
      <c r="X21" s="438">
        <v>3</v>
      </c>
      <c r="Y21" s="438">
        <v>0</v>
      </c>
      <c r="Z21" s="438"/>
      <c r="AA21" s="438" t="s">
        <v>95</v>
      </c>
      <c r="AB21" s="272"/>
      <c r="AC21" s="442">
        <v>0</v>
      </c>
      <c r="AD21" s="442">
        <v>0</v>
      </c>
      <c r="AE21" s="442">
        <v>0</v>
      </c>
      <c r="AF21" s="442">
        <v>0</v>
      </c>
      <c r="AG21" s="442">
        <v>0</v>
      </c>
      <c r="AH21" s="272"/>
      <c r="AI21" s="437">
        <v>19.040404040404038</v>
      </c>
      <c r="AJ21" s="443">
        <v>4.0404040404038E-2</v>
      </c>
    </row>
    <row r="22" spans="1:36">
      <c r="A22" s="444" t="s">
        <v>240</v>
      </c>
      <c r="B22" s="443">
        <v>19</v>
      </c>
      <c r="C22" s="443">
        <v>0</v>
      </c>
      <c r="D22" s="445">
        <v>19</v>
      </c>
      <c r="E22" s="444" t="s">
        <v>172</v>
      </c>
      <c r="F22" s="444" t="s">
        <v>178</v>
      </c>
      <c r="G22" s="444" t="s">
        <v>182</v>
      </c>
      <c r="H22" s="444" t="s">
        <v>0</v>
      </c>
      <c r="I22" s="446">
        <v>1</v>
      </c>
      <c r="J22" s="446">
        <v>4</v>
      </c>
      <c r="K22" s="279">
        <v>1</v>
      </c>
      <c r="L22" s="279">
        <v>2</v>
      </c>
      <c r="M22" s="447" t="s">
        <v>240</v>
      </c>
      <c r="N22" s="445"/>
      <c r="O22" s="445"/>
      <c r="P22" s="445"/>
      <c r="Q22" s="445"/>
      <c r="R22" s="445"/>
      <c r="S22" s="445"/>
      <c r="T22" s="445"/>
      <c r="U22" s="445"/>
      <c r="V22" s="448">
        <v>19</v>
      </c>
      <c r="W22" s="438">
        <v>19</v>
      </c>
      <c r="X22" s="438">
        <v>2</v>
      </c>
      <c r="Y22" s="438">
        <v>0</v>
      </c>
      <c r="Z22" s="438"/>
      <c r="AA22" s="438" t="s">
        <v>228</v>
      </c>
      <c r="AB22" s="272"/>
      <c r="AC22" s="442">
        <v>0</v>
      </c>
      <c r="AD22" s="442">
        <v>0</v>
      </c>
      <c r="AE22" s="442">
        <v>0</v>
      </c>
      <c r="AF22" s="442">
        <v>0</v>
      </c>
      <c r="AG22" s="442">
        <v>0</v>
      </c>
      <c r="AH22" s="272"/>
      <c r="AI22" s="443">
        <v>18.888888888888889</v>
      </c>
      <c r="AJ22" s="443">
        <v>-0.11111111111111072</v>
      </c>
    </row>
    <row r="23" spans="1:36">
      <c r="A23" s="450" t="s">
        <v>100</v>
      </c>
      <c r="B23" s="437">
        <v>24</v>
      </c>
      <c r="C23" s="437">
        <v>0</v>
      </c>
      <c r="D23" s="438">
        <v>24</v>
      </c>
      <c r="E23" s="436" t="s">
        <v>184</v>
      </c>
      <c r="F23" s="436" t="s">
        <v>185</v>
      </c>
      <c r="G23" s="436" t="s">
        <v>181</v>
      </c>
      <c r="H23" s="436" t="s">
        <v>0</v>
      </c>
      <c r="I23" s="439">
        <v>2</v>
      </c>
      <c r="J23" s="439">
        <v>13</v>
      </c>
      <c r="K23" s="449">
        <v>1</v>
      </c>
      <c r="L23" s="449">
        <v>3</v>
      </c>
      <c r="M23" s="440" t="s">
        <v>100</v>
      </c>
      <c r="N23" s="438"/>
      <c r="O23" s="438"/>
      <c r="P23" s="438"/>
      <c r="Q23" s="438">
        <v>24</v>
      </c>
      <c r="R23" s="438"/>
      <c r="S23" s="438"/>
      <c r="T23" s="438"/>
      <c r="U23" s="438"/>
      <c r="V23" s="441"/>
      <c r="W23" s="438">
        <v>24</v>
      </c>
      <c r="X23" s="438">
        <v>3</v>
      </c>
      <c r="Y23" s="438">
        <v>0</v>
      </c>
      <c r="Z23" s="438"/>
      <c r="AA23" s="438" t="s">
        <v>95</v>
      </c>
      <c r="AB23" s="272"/>
      <c r="AC23" s="442">
        <v>5</v>
      </c>
      <c r="AD23" s="442">
        <v>3</v>
      </c>
      <c r="AE23" s="442">
        <v>4</v>
      </c>
      <c r="AF23" s="442">
        <v>5</v>
      </c>
      <c r="AG23" s="442">
        <v>3</v>
      </c>
      <c r="AH23" s="272"/>
      <c r="AI23" s="437">
        <v>24.09090909090909</v>
      </c>
      <c r="AJ23" s="443">
        <v>9.090909090908994E-2</v>
      </c>
    </row>
    <row r="24" spans="1:36">
      <c r="A24" s="444" t="s">
        <v>307</v>
      </c>
      <c r="B24" s="443">
        <v>27</v>
      </c>
      <c r="C24" s="443">
        <v>0</v>
      </c>
      <c r="D24" s="445">
        <v>27</v>
      </c>
      <c r="E24" s="444" t="s">
        <v>606</v>
      </c>
      <c r="F24" s="444" t="s">
        <v>0</v>
      </c>
      <c r="G24" s="444" t="s">
        <v>0</v>
      </c>
      <c r="H24" s="444" t="s">
        <v>0</v>
      </c>
      <c r="I24" s="446">
        <v>0</v>
      </c>
      <c r="J24" s="446">
        <v>11</v>
      </c>
      <c r="K24" s="279">
        <v>3</v>
      </c>
      <c r="L24" s="279">
        <v>5</v>
      </c>
      <c r="M24" s="447" t="s">
        <v>307</v>
      </c>
      <c r="N24" s="445"/>
      <c r="O24" s="445"/>
      <c r="P24" s="445"/>
      <c r="Q24" s="445"/>
      <c r="R24" s="445">
        <v>8</v>
      </c>
      <c r="S24" s="445">
        <v>4</v>
      </c>
      <c r="T24" s="445"/>
      <c r="U24" s="445">
        <v>15</v>
      </c>
      <c r="V24" s="448"/>
      <c r="W24" s="438">
        <v>27</v>
      </c>
      <c r="X24" s="438">
        <v>5</v>
      </c>
      <c r="Y24" s="438">
        <v>0</v>
      </c>
      <c r="Z24" s="438"/>
      <c r="AA24" s="438" t="s">
        <v>58</v>
      </c>
      <c r="AB24" s="272"/>
      <c r="AC24" s="442">
        <v>2</v>
      </c>
      <c r="AD24" s="442">
        <v>2</v>
      </c>
      <c r="AE24" s="442">
        <v>4</v>
      </c>
      <c r="AF24" s="442">
        <v>2</v>
      </c>
      <c r="AG24" s="442">
        <v>2</v>
      </c>
      <c r="AH24" s="272"/>
      <c r="AI24" s="443">
        <v>27.171717171717169</v>
      </c>
      <c r="AJ24" s="443">
        <v>0.17171717171716949</v>
      </c>
    </row>
    <row r="25" spans="1:36">
      <c r="A25" s="436" t="s">
        <v>402</v>
      </c>
      <c r="B25" s="437">
        <v>13</v>
      </c>
      <c r="C25" s="437">
        <v>0</v>
      </c>
      <c r="D25" s="438">
        <v>13</v>
      </c>
      <c r="E25" s="436" t="s">
        <v>178</v>
      </c>
      <c r="F25" s="436" t="s">
        <v>174</v>
      </c>
      <c r="G25" s="436" t="s">
        <v>0</v>
      </c>
      <c r="H25" s="436" t="s">
        <v>0</v>
      </c>
      <c r="I25" s="439">
        <v>0</v>
      </c>
      <c r="J25" s="439">
        <v>11</v>
      </c>
      <c r="K25" s="449">
        <v>2</v>
      </c>
      <c r="L25" s="449">
        <v>5</v>
      </c>
      <c r="M25" s="440" t="s">
        <v>402</v>
      </c>
      <c r="N25" s="438">
        <v>4</v>
      </c>
      <c r="O25" s="438"/>
      <c r="P25" s="438"/>
      <c r="Q25" s="438">
        <v>9</v>
      </c>
      <c r="R25" s="438"/>
      <c r="S25" s="438"/>
      <c r="T25" s="438"/>
      <c r="U25" s="438"/>
      <c r="V25" s="441"/>
      <c r="W25" s="438">
        <v>13</v>
      </c>
      <c r="X25" s="438">
        <v>5</v>
      </c>
      <c r="Y25" s="438">
        <v>0</v>
      </c>
      <c r="Z25" s="438"/>
      <c r="AA25" s="438" t="s">
        <v>95</v>
      </c>
      <c r="AB25" s="272"/>
      <c r="AC25" s="442">
        <v>2</v>
      </c>
      <c r="AD25" s="442">
        <v>2</v>
      </c>
      <c r="AE25" s="442">
        <v>1</v>
      </c>
      <c r="AF25" s="442">
        <v>2</v>
      </c>
      <c r="AG25" s="442">
        <v>1</v>
      </c>
      <c r="AH25" s="272"/>
      <c r="AI25" s="437">
        <v>10.1010101010101</v>
      </c>
      <c r="AJ25" s="443">
        <v>-2.8989898989898997</v>
      </c>
    </row>
    <row r="26" spans="1:36">
      <c r="A26" s="444" t="s">
        <v>69</v>
      </c>
      <c r="B26" s="443">
        <v>19.5</v>
      </c>
      <c r="C26" s="443">
        <v>0.5</v>
      </c>
      <c r="D26" s="445">
        <v>20</v>
      </c>
      <c r="E26" s="444" t="s">
        <v>172</v>
      </c>
      <c r="F26" s="444" t="s">
        <v>396</v>
      </c>
      <c r="G26" s="444" t="s">
        <v>0</v>
      </c>
      <c r="H26" s="444" t="s">
        <v>0</v>
      </c>
      <c r="I26" s="446">
        <v>2</v>
      </c>
      <c r="J26" s="446">
        <v>7</v>
      </c>
      <c r="K26" s="279">
        <v>1</v>
      </c>
      <c r="L26" s="279" t="s">
        <v>1946</v>
      </c>
      <c r="M26" s="447" t="s">
        <v>69</v>
      </c>
      <c r="N26" s="445"/>
      <c r="O26" s="445"/>
      <c r="P26" s="445">
        <v>20</v>
      </c>
      <c r="Q26" s="445"/>
      <c r="R26" s="445"/>
      <c r="S26" s="445"/>
      <c r="T26" s="445"/>
      <c r="U26" s="445"/>
      <c r="V26" s="448"/>
      <c r="W26" s="438">
        <v>20</v>
      </c>
      <c r="X26" s="438">
        <v>6</v>
      </c>
      <c r="Y26" s="438">
        <v>6</v>
      </c>
      <c r="Z26" s="438"/>
      <c r="AA26" s="438" t="s">
        <v>64</v>
      </c>
      <c r="AB26" s="272"/>
      <c r="AC26" s="442">
        <v>0</v>
      </c>
      <c r="AD26" s="442">
        <v>0</v>
      </c>
      <c r="AE26" s="442">
        <v>0</v>
      </c>
      <c r="AF26" s="442">
        <v>0</v>
      </c>
      <c r="AG26" s="442">
        <v>0</v>
      </c>
      <c r="AH26" s="272"/>
      <c r="AI26" s="443">
        <v>21.085858585858585</v>
      </c>
      <c r="AJ26" s="443">
        <v>1.0858585858585847</v>
      </c>
    </row>
    <row r="27" spans="1:36">
      <c r="A27" s="436" t="s">
        <v>53</v>
      </c>
      <c r="B27" s="437">
        <v>22.5</v>
      </c>
      <c r="C27" s="437">
        <v>1.5</v>
      </c>
      <c r="D27" s="438">
        <v>24</v>
      </c>
      <c r="E27" s="436" t="s">
        <v>186</v>
      </c>
      <c r="F27" s="436" t="s">
        <v>407</v>
      </c>
      <c r="G27" s="436" t="s">
        <v>0</v>
      </c>
      <c r="H27" s="436" t="s">
        <v>0</v>
      </c>
      <c r="I27" s="439">
        <v>3</v>
      </c>
      <c r="J27" s="439">
        <v>11</v>
      </c>
      <c r="K27" s="449">
        <v>4</v>
      </c>
      <c r="L27" s="449">
        <v>5</v>
      </c>
      <c r="M27" s="440" t="s">
        <v>53</v>
      </c>
      <c r="N27" s="438">
        <v>2</v>
      </c>
      <c r="O27" s="438"/>
      <c r="P27" s="438"/>
      <c r="Q27" s="438">
        <v>11</v>
      </c>
      <c r="R27" s="438">
        <v>4</v>
      </c>
      <c r="S27" s="438">
        <v>7</v>
      </c>
      <c r="T27" s="438"/>
      <c r="U27" s="438"/>
      <c r="V27" s="441"/>
      <c r="W27" s="438">
        <v>24</v>
      </c>
      <c r="X27" s="438">
        <v>5</v>
      </c>
      <c r="Y27" s="438">
        <v>0</v>
      </c>
      <c r="Z27" s="438"/>
      <c r="AA27" s="438" t="s">
        <v>95</v>
      </c>
      <c r="AB27" s="272"/>
      <c r="AC27" s="442">
        <v>4</v>
      </c>
      <c r="AD27" s="442">
        <v>4.5</v>
      </c>
      <c r="AE27" s="442">
        <v>6.5</v>
      </c>
      <c r="AF27" s="442">
        <v>6</v>
      </c>
      <c r="AG27" s="442">
        <v>6</v>
      </c>
      <c r="AH27" s="272"/>
      <c r="AI27" s="437">
        <v>24.040404040404038</v>
      </c>
      <c r="AJ27" s="443">
        <v>4.0404040404038E-2</v>
      </c>
    </row>
    <row r="28" spans="1:36">
      <c r="A28" s="444" t="s">
        <v>1559</v>
      </c>
      <c r="B28" s="443">
        <v>9</v>
      </c>
      <c r="C28" s="443">
        <v>1</v>
      </c>
      <c r="D28" s="445">
        <v>10</v>
      </c>
      <c r="E28" s="444" t="s">
        <v>182</v>
      </c>
      <c r="F28" s="444" t="s">
        <v>1566</v>
      </c>
      <c r="G28" s="444" t="s">
        <v>0</v>
      </c>
      <c r="H28" s="444" t="s">
        <v>0</v>
      </c>
      <c r="I28" s="446">
        <v>0</v>
      </c>
      <c r="J28" s="446">
        <v>7</v>
      </c>
      <c r="K28" s="279">
        <v>4</v>
      </c>
      <c r="L28" s="279">
        <v>3</v>
      </c>
      <c r="M28" s="447" t="s">
        <v>1559</v>
      </c>
      <c r="N28" s="445"/>
      <c r="O28" s="445">
        <v>2</v>
      </c>
      <c r="P28" s="445"/>
      <c r="Q28" s="445">
        <v>0</v>
      </c>
      <c r="R28" s="445">
        <v>2</v>
      </c>
      <c r="S28" s="445"/>
      <c r="T28" s="445"/>
      <c r="U28" s="445"/>
      <c r="V28" s="448">
        <v>6</v>
      </c>
      <c r="W28" s="438">
        <v>10</v>
      </c>
      <c r="X28" s="438">
        <v>3</v>
      </c>
      <c r="Y28" s="438">
        <v>0</v>
      </c>
      <c r="Z28" s="438"/>
      <c r="AA28" s="438" t="s">
        <v>299</v>
      </c>
      <c r="AB28" s="272"/>
      <c r="AC28" s="442">
        <v>0</v>
      </c>
      <c r="AD28" s="442">
        <v>0</v>
      </c>
      <c r="AE28" s="442">
        <v>2</v>
      </c>
      <c r="AF28" s="442">
        <v>2</v>
      </c>
      <c r="AG28" s="442">
        <v>2</v>
      </c>
      <c r="AH28" s="272"/>
      <c r="AI28" s="443" t="e">
        <v>#N/A</v>
      </c>
      <c r="AJ28" s="443" t="e">
        <v>#N/A</v>
      </c>
    </row>
    <row r="29" spans="1:36">
      <c r="A29" s="436" t="s">
        <v>32</v>
      </c>
      <c r="B29" s="437">
        <v>18.5</v>
      </c>
      <c r="C29" s="437">
        <v>-0.5</v>
      </c>
      <c r="D29" s="438">
        <v>18</v>
      </c>
      <c r="E29" s="436" t="s">
        <v>176</v>
      </c>
      <c r="F29" s="436" t="s">
        <v>410</v>
      </c>
      <c r="G29" s="436" t="s">
        <v>627</v>
      </c>
      <c r="H29" s="436" t="s">
        <v>0</v>
      </c>
      <c r="I29" s="439">
        <v>3</v>
      </c>
      <c r="J29" s="439">
        <v>6</v>
      </c>
      <c r="K29" s="449">
        <v>2</v>
      </c>
      <c r="L29" s="449">
        <v>3</v>
      </c>
      <c r="M29" s="440" t="s">
        <v>32</v>
      </c>
      <c r="N29" s="438">
        <v>4</v>
      </c>
      <c r="O29" s="438"/>
      <c r="P29" s="438"/>
      <c r="Q29" s="438"/>
      <c r="R29" s="438"/>
      <c r="S29" s="438"/>
      <c r="T29" s="438">
        <v>14</v>
      </c>
      <c r="U29" s="438"/>
      <c r="V29" s="441"/>
      <c r="W29" s="438">
        <v>18</v>
      </c>
      <c r="X29" s="438">
        <v>3</v>
      </c>
      <c r="Y29" s="438">
        <v>0</v>
      </c>
      <c r="Z29" s="438"/>
      <c r="AA29" s="438" t="s">
        <v>28</v>
      </c>
      <c r="AB29" s="272"/>
      <c r="AC29" s="442">
        <v>6</v>
      </c>
      <c r="AD29" s="442">
        <v>2</v>
      </c>
      <c r="AE29" s="442">
        <v>4</v>
      </c>
      <c r="AF29" s="442">
        <v>2</v>
      </c>
      <c r="AG29" s="442">
        <v>0</v>
      </c>
      <c r="AH29" s="272"/>
      <c r="AI29" s="437">
        <v>16.969696969696969</v>
      </c>
      <c r="AJ29" s="443">
        <v>-1.0303030303030312</v>
      </c>
    </row>
    <row r="30" spans="1:36">
      <c r="A30" s="444" t="s">
        <v>323</v>
      </c>
      <c r="B30" s="443">
        <v>21.5</v>
      </c>
      <c r="C30" s="443">
        <v>0.5</v>
      </c>
      <c r="D30" s="445">
        <v>22</v>
      </c>
      <c r="E30" s="444" t="s">
        <v>184</v>
      </c>
      <c r="F30" s="444" t="s">
        <v>172</v>
      </c>
      <c r="G30" s="444" t="s">
        <v>0</v>
      </c>
      <c r="H30" s="444" t="s">
        <v>0</v>
      </c>
      <c r="I30" s="446">
        <v>2</v>
      </c>
      <c r="J30" s="446">
        <v>7</v>
      </c>
      <c r="K30" s="279">
        <v>4</v>
      </c>
      <c r="L30" s="279" t="s">
        <v>1947</v>
      </c>
      <c r="M30" s="447" t="s">
        <v>323</v>
      </c>
      <c r="N30" s="445">
        <v>4</v>
      </c>
      <c r="O30" s="445"/>
      <c r="P30" s="445">
        <v>7</v>
      </c>
      <c r="Q30" s="445"/>
      <c r="R30" s="445"/>
      <c r="S30" s="445">
        <v>6</v>
      </c>
      <c r="T30" s="445"/>
      <c r="U30" s="445">
        <v>5</v>
      </c>
      <c r="V30" s="448"/>
      <c r="W30" s="438">
        <v>22</v>
      </c>
      <c r="X30" s="438">
        <v>6</v>
      </c>
      <c r="Y30" s="438">
        <v>3</v>
      </c>
      <c r="Z30" s="438"/>
      <c r="AA30" s="438" t="s">
        <v>64</v>
      </c>
      <c r="AB30" s="272"/>
      <c r="AC30" s="442">
        <v>5</v>
      </c>
      <c r="AD30" s="442">
        <v>6</v>
      </c>
      <c r="AE30" s="442">
        <v>1</v>
      </c>
      <c r="AF30" s="442">
        <v>0</v>
      </c>
      <c r="AG30" s="442">
        <v>0</v>
      </c>
      <c r="AH30" s="272"/>
      <c r="AI30" s="443">
        <v>22.777777777777779</v>
      </c>
      <c r="AJ30" s="443">
        <v>0.77777777777777857</v>
      </c>
    </row>
    <row r="31" spans="1:36">
      <c r="A31" s="436" t="s">
        <v>72</v>
      </c>
      <c r="B31" s="437">
        <v>20</v>
      </c>
      <c r="C31" s="437">
        <v>-1</v>
      </c>
      <c r="D31" s="438">
        <v>19</v>
      </c>
      <c r="E31" s="436" t="s">
        <v>614</v>
      </c>
      <c r="F31" s="436" t="s">
        <v>0</v>
      </c>
      <c r="G31" s="436" t="s">
        <v>0</v>
      </c>
      <c r="H31" s="436" t="s">
        <v>0</v>
      </c>
      <c r="I31" s="439">
        <v>0</v>
      </c>
      <c r="J31" s="439">
        <v>2</v>
      </c>
      <c r="K31" s="449">
        <v>1</v>
      </c>
      <c r="L31" s="449" t="s">
        <v>1547</v>
      </c>
      <c r="M31" s="440" t="s">
        <v>72</v>
      </c>
      <c r="N31" s="438"/>
      <c r="O31" s="438"/>
      <c r="P31" s="438">
        <v>19</v>
      </c>
      <c r="Q31" s="438"/>
      <c r="R31" s="438"/>
      <c r="S31" s="438"/>
      <c r="T31" s="438"/>
      <c r="U31" s="438"/>
      <c r="V31" s="441"/>
      <c r="W31" s="438">
        <v>19</v>
      </c>
      <c r="X31" s="438">
        <v>2</v>
      </c>
      <c r="Y31" s="438">
        <v>2</v>
      </c>
      <c r="Z31" s="438"/>
      <c r="AA31" s="438" t="s">
        <v>64</v>
      </c>
      <c r="AB31" s="272"/>
      <c r="AC31" s="442">
        <v>0</v>
      </c>
      <c r="AD31" s="442">
        <v>0</v>
      </c>
      <c r="AE31" s="442">
        <v>0</v>
      </c>
      <c r="AF31" s="442">
        <v>0</v>
      </c>
      <c r="AG31" s="442">
        <v>0</v>
      </c>
      <c r="AH31" s="272"/>
      <c r="AI31" s="437">
        <v>19.974747474747474</v>
      </c>
      <c r="AJ31" s="443">
        <v>0.97474747474747403</v>
      </c>
    </row>
    <row r="32" spans="1:36">
      <c r="A32" s="444" t="s">
        <v>248</v>
      </c>
      <c r="B32" s="443">
        <v>22.5</v>
      </c>
      <c r="C32" s="443">
        <v>-0.5</v>
      </c>
      <c r="D32" s="445">
        <v>22</v>
      </c>
      <c r="E32" s="444" t="s">
        <v>174</v>
      </c>
      <c r="F32" s="444" t="s">
        <v>0</v>
      </c>
      <c r="G32" s="444" t="s">
        <v>0</v>
      </c>
      <c r="H32" s="444" t="s">
        <v>0</v>
      </c>
      <c r="I32" s="446">
        <v>0</v>
      </c>
      <c r="J32" s="446">
        <v>12</v>
      </c>
      <c r="K32" s="279">
        <v>3</v>
      </c>
      <c r="L32" s="279">
        <v>6</v>
      </c>
      <c r="M32" s="447" t="s">
        <v>248</v>
      </c>
      <c r="N32" s="445">
        <v>2</v>
      </c>
      <c r="O32" s="445"/>
      <c r="P32" s="445"/>
      <c r="Q32" s="445"/>
      <c r="R32" s="445"/>
      <c r="S32" s="445"/>
      <c r="T32" s="445"/>
      <c r="U32" s="445">
        <v>4</v>
      </c>
      <c r="V32" s="448">
        <v>16</v>
      </c>
      <c r="W32" s="438">
        <v>22</v>
      </c>
      <c r="X32" s="438">
        <v>6</v>
      </c>
      <c r="Y32" s="438">
        <v>0</v>
      </c>
      <c r="Z32" s="438"/>
      <c r="AA32" s="438" t="s">
        <v>228</v>
      </c>
      <c r="AB32" s="272"/>
      <c r="AC32" s="442">
        <v>0</v>
      </c>
      <c r="AD32" s="442">
        <v>0</v>
      </c>
      <c r="AE32" s="442">
        <v>0</v>
      </c>
      <c r="AF32" s="442">
        <v>0</v>
      </c>
      <c r="AG32" s="442">
        <v>0</v>
      </c>
      <c r="AH32" s="272"/>
      <c r="AI32" s="443">
        <v>23.08080808080808</v>
      </c>
      <c r="AJ32" s="443">
        <v>1.0808080808080796</v>
      </c>
    </row>
    <row r="33" spans="1:36">
      <c r="A33" s="436" t="s">
        <v>12</v>
      </c>
      <c r="B33" s="437">
        <v>8.5</v>
      </c>
      <c r="C33" s="437">
        <v>0.5</v>
      </c>
      <c r="D33" s="438">
        <v>9</v>
      </c>
      <c r="E33" s="436" t="s">
        <v>173</v>
      </c>
      <c r="F33" s="436" t="s">
        <v>174</v>
      </c>
      <c r="G33" s="436" t="s">
        <v>0</v>
      </c>
      <c r="H33" s="436" t="s">
        <v>0</v>
      </c>
      <c r="I33" s="439">
        <v>1</v>
      </c>
      <c r="J33" s="439">
        <v>2</v>
      </c>
      <c r="K33" s="449">
        <v>1</v>
      </c>
      <c r="L33" s="449">
        <v>1</v>
      </c>
      <c r="M33" s="440" t="s">
        <v>12</v>
      </c>
      <c r="N33" s="438"/>
      <c r="O33" s="438"/>
      <c r="P33" s="438"/>
      <c r="Q33" s="438"/>
      <c r="R33" s="438"/>
      <c r="S33" s="438"/>
      <c r="T33" s="438">
        <v>9</v>
      </c>
      <c r="U33" s="438"/>
      <c r="V33" s="441"/>
      <c r="W33" s="438">
        <v>9</v>
      </c>
      <c r="X33" s="438">
        <v>1</v>
      </c>
      <c r="Y33" s="438">
        <v>0</v>
      </c>
      <c r="Z33" s="438"/>
      <c r="AA33" s="438" t="s">
        <v>28</v>
      </c>
      <c r="AB33" s="272"/>
      <c r="AC33" s="442">
        <v>0</v>
      </c>
      <c r="AD33" s="442">
        <v>9</v>
      </c>
      <c r="AE33" s="442">
        <v>0</v>
      </c>
      <c r="AF33" s="442">
        <v>0</v>
      </c>
      <c r="AG33" s="442">
        <v>9</v>
      </c>
      <c r="AH33" s="272"/>
      <c r="AI33" s="437">
        <v>12.979797979797979</v>
      </c>
      <c r="AJ33" s="443">
        <v>3.9797979797979792</v>
      </c>
    </row>
    <row r="34" spans="1:36">
      <c r="A34" s="444" t="s">
        <v>236</v>
      </c>
      <c r="B34" s="443">
        <v>18</v>
      </c>
      <c r="C34" s="443">
        <v>0</v>
      </c>
      <c r="D34" s="445">
        <v>18</v>
      </c>
      <c r="E34" s="444" t="s">
        <v>422</v>
      </c>
      <c r="F34" s="444" t="s">
        <v>172</v>
      </c>
      <c r="G34" s="444" t="s">
        <v>0</v>
      </c>
      <c r="H34" s="444" t="s">
        <v>0</v>
      </c>
      <c r="I34" s="446">
        <v>1</v>
      </c>
      <c r="J34" s="446">
        <v>5</v>
      </c>
      <c r="K34" s="279">
        <v>2</v>
      </c>
      <c r="L34" s="279">
        <v>2</v>
      </c>
      <c r="M34" s="447" t="s">
        <v>236</v>
      </c>
      <c r="N34" s="445">
        <v>13</v>
      </c>
      <c r="O34" s="445"/>
      <c r="P34" s="445"/>
      <c r="Q34" s="445"/>
      <c r="R34" s="445"/>
      <c r="S34" s="445"/>
      <c r="T34" s="445"/>
      <c r="U34" s="445"/>
      <c r="V34" s="448">
        <v>5</v>
      </c>
      <c r="W34" s="438">
        <v>18</v>
      </c>
      <c r="X34" s="438">
        <v>2</v>
      </c>
      <c r="Y34" s="438">
        <v>0</v>
      </c>
      <c r="Z34" s="438"/>
      <c r="AA34" s="438" t="s">
        <v>36</v>
      </c>
      <c r="AB34" s="272"/>
      <c r="AC34" s="442">
        <v>4</v>
      </c>
      <c r="AD34" s="442">
        <v>4</v>
      </c>
      <c r="AE34" s="442">
        <v>0</v>
      </c>
      <c r="AF34" s="442">
        <v>0</v>
      </c>
      <c r="AG34" s="442">
        <v>0</v>
      </c>
      <c r="AH34" s="272"/>
      <c r="AI34" s="443">
        <v>17.828282828282827</v>
      </c>
      <c r="AJ34" s="443">
        <v>-0.17171717171717304</v>
      </c>
    </row>
    <row r="35" spans="1:36">
      <c r="A35" s="436" t="s">
        <v>318</v>
      </c>
      <c r="B35" s="437">
        <v>25.5</v>
      </c>
      <c r="C35" s="437">
        <v>-0.5</v>
      </c>
      <c r="D35" s="438">
        <v>25</v>
      </c>
      <c r="E35" s="436" t="s">
        <v>186</v>
      </c>
      <c r="F35" s="436" t="s">
        <v>407</v>
      </c>
      <c r="G35" s="436" t="s">
        <v>0</v>
      </c>
      <c r="H35" s="436" t="s">
        <v>0</v>
      </c>
      <c r="I35" s="439">
        <v>3</v>
      </c>
      <c r="J35" s="439">
        <v>9</v>
      </c>
      <c r="K35" s="449">
        <v>3</v>
      </c>
      <c r="L35" s="449">
        <v>5</v>
      </c>
      <c r="M35" s="440" t="s">
        <v>318</v>
      </c>
      <c r="N35" s="438"/>
      <c r="O35" s="438"/>
      <c r="P35" s="438"/>
      <c r="Q35" s="438"/>
      <c r="R35" s="438">
        <v>6</v>
      </c>
      <c r="S35" s="438">
        <v>11</v>
      </c>
      <c r="T35" s="438"/>
      <c r="U35" s="438">
        <v>8</v>
      </c>
      <c r="V35" s="441"/>
      <c r="W35" s="438">
        <v>25</v>
      </c>
      <c r="X35" s="438">
        <v>5</v>
      </c>
      <c r="Y35" s="438">
        <v>0</v>
      </c>
      <c r="Z35" s="438"/>
      <c r="AA35" s="438" t="s">
        <v>58</v>
      </c>
      <c r="AB35" s="272"/>
      <c r="AC35" s="442">
        <v>6</v>
      </c>
      <c r="AD35" s="442">
        <v>4</v>
      </c>
      <c r="AE35" s="442">
        <v>8</v>
      </c>
      <c r="AF35" s="442">
        <v>5</v>
      </c>
      <c r="AG35" s="442">
        <v>7</v>
      </c>
      <c r="AH35" s="272"/>
      <c r="AI35" s="437">
        <v>25</v>
      </c>
      <c r="AJ35" s="443">
        <v>0</v>
      </c>
    </row>
    <row r="36" spans="1:36">
      <c r="A36" s="444" t="s">
        <v>45</v>
      </c>
      <c r="B36" s="443">
        <v>22.5</v>
      </c>
      <c r="C36" s="443">
        <v>-1.5</v>
      </c>
      <c r="D36" s="445">
        <v>21</v>
      </c>
      <c r="E36" s="444" t="s">
        <v>219</v>
      </c>
      <c r="F36" s="444" t="s">
        <v>396</v>
      </c>
      <c r="G36" s="444" t="s">
        <v>0</v>
      </c>
      <c r="H36" s="444" t="s">
        <v>0</v>
      </c>
      <c r="I36" s="446">
        <v>1</v>
      </c>
      <c r="J36" s="446">
        <v>10</v>
      </c>
      <c r="K36" s="279">
        <v>4</v>
      </c>
      <c r="L36" s="279">
        <v>4</v>
      </c>
      <c r="M36" s="447" t="s">
        <v>45</v>
      </c>
      <c r="N36" s="445">
        <v>5</v>
      </c>
      <c r="O36" s="445">
        <v>6</v>
      </c>
      <c r="P36" s="445"/>
      <c r="Q36" s="445"/>
      <c r="R36" s="445">
        <v>6</v>
      </c>
      <c r="S36" s="445"/>
      <c r="T36" s="445">
        <v>4</v>
      </c>
      <c r="U36" s="445"/>
      <c r="V36" s="448"/>
      <c r="W36" s="438">
        <v>21</v>
      </c>
      <c r="X36" s="438">
        <v>4</v>
      </c>
      <c r="Y36" s="438">
        <v>0</v>
      </c>
      <c r="Z36" s="438"/>
      <c r="AA36" s="438" t="s">
        <v>36</v>
      </c>
      <c r="AB36" s="272"/>
      <c r="AC36" s="442">
        <v>5</v>
      </c>
      <c r="AD36" s="442">
        <v>3</v>
      </c>
      <c r="AE36" s="442">
        <v>6</v>
      </c>
      <c r="AF36" s="442">
        <v>6</v>
      </c>
      <c r="AG36" s="442">
        <v>8</v>
      </c>
      <c r="AH36" s="272"/>
      <c r="AI36" s="443">
        <v>24.949494949494948</v>
      </c>
      <c r="AJ36" s="443">
        <v>3.9494949494949481</v>
      </c>
    </row>
    <row r="37" spans="1:36">
      <c r="A37" s="436" t="s">
        <v>139</v>
      </c>
      <c r="B37" s="437">
        <v>23.5</v>
      </c>
      <c r="C37" s="437">
        <v>1</v>
      </c>
      <c r="D37" s="438">
        <v>24.5</v>
      </c>
      <c r="E37" s="436" t="s">
        <v>182</v>
      </c>
      <c r="F37" s="436" t="s">
        <v>175</v>
      </c>
      <c r="G37" s="436" t="s">
        <v>0</v>
      </c>
      <c r="H37" s="436" t="s">
        <v>0</v>
      </c>
      <c r="I37" s="439">
        <v>1</v>
      </c>
      <c r="J37" s="439">
        <v>6</v>
      </c>
      <c r="K37" s="449">
        <v>2</v>
      </c>
      <c r="L37" s="449">
        <v>3</v>
      </c>
      <c r="M37" s="440" t="s">
        <v>139</v>
      </c>
      <c r="N37" s="438"/>
      <c r="O37" s="438"/>
      <c r="P37" s="438"/>
      <c r="Q37" s="438"/>
      <c r="R37" s="438"/>
      <c r="S37" s="438"/>
      <c r="T37" s="438">
        <v>6</v>
      </c>
      <c r="U37" s="438"/>
      <c r="V37" s="441">
        <v>18.5</v>
      </c>
      <c r="W37" s="438">
        <v>24.5</v>
      </c>
      <c r="X37" s="438">
        <v>3</v>
      </c>
      <c r="Y37" s="438">
        <v>0</v>
      </c>
      <c r="Z37" s="438"/>
      <c r="AA37" s="438" t="s">
        <v>228</v>
      </c>
      <c r="AB37" s="272"/>
      <c r="AC37" s="442">
        <v>0</v>
      </c>
      <c r="AD37" s="442">
        <v>0</v>
      </c>
      <c r="AE37" s="442">
        <v>0</v>
      </c>
      <c r="AF37" s="442">
        <v>2</v>
      </c>
      <c r="AG37" s="442">
        <v>2</v>
      </c>
      <c r="AH37" s="272"/>
      <c r="AI37" s="437">
        <v>22.878787878787879</v>
      </c>
      <c r="AJ37" s="443">
        <v>-1.6212121212121211</v>
      </c>
    </row>
    <row r="38" spans="1:36">
      <c r="A38" s="444" t="s">
        <v>357</v>
      </c>
      <c r="B38" s="443">
        <v>0.5</v>
      </c>
      <c r="C38" s="443">
        <v>-0.5</v>
      </c>
      <c r="D38" s="445">
        <v>0</v>
      </c>
      <c r="E38" s="444" t="s">
        <v>185</v>
      </c>
      <c r="F38" s="444" t="s">
        <v>432</v>
      </c>
      <c r="G38" s="444" t="s">
        <v>0</v>
      </c>
      <c r="H38" s="444" t="s">
        <v>0</v>
      </c>
      <c r="I38" s="446">
        <v>0</v>
      </c>
      <c r="J38" s="446">
        <v>0</v>
      </c>
      <c r="K38" s="279">
        <v>1</v>
      </c>
      <c r="L38" s="279">
        <v>0</v>
      </c>
      <c r="M38" s="447" t="s">
        <v>357</v>
      </c>
      <c r="N38" s="445"/>
      <c r="O38" s="445"/>
      <c r="P38" s="445"/>
      <c r="Q38" s="445">
        <v>0</v>
      </c>
      <c r="R38" s="445"/>
      <c r="S38" s="445"/>
      <c r="T38" s="445"/>
      <c r="U38" s="445"/>
      <c r="V38" s="448"/>
      <c r="W38" s="438">
        <v>0</v>
      </c>
      <c r="X38" s="438">
        <v>0</v>
      </c>
      <c r="Y38" s="438">
        <v>0</v>
      </c>
      <c r="Z38" s="438"/>
      <c r="AA38" s="438" t="s">
        <v>0</v>
      </c>
      <c r="AB38" s="272"/>
      <c r="AC38" s="442">
        <v>0</v>
      </c>
      <c r="AD38" s="442">
        <v>0</v>
      </c>
      <c r="AE38" s="442">
        <v>0</v>
      </c>
      <c r="AF38" s="442">
        <v>0</v>
      </c>
      <c r="AG38" s="442">
        <v>0</v>
      </c>
      <c r="AH38" s="272"/>
      <c r="AI38" s="443">
        <v>7.9797979797979792</v>
      </c>
      <c r="AJ38" s="443">
        <v>7.9797979797979792</v>
      </c>
    </row>
    <row r="39" spans="1:36">
      <c r="A39" s="436" t="s">
        <v>50</v>
      </c>
      <c r="B39" s="437">
        <v>23</v>
      </c>
      <c r="C39" s="437">
        <v>0</v>
      </c>
      <c r="D39" s="438">
        <v>23</v>
      </c>
      <c r="E39" s="436" t="s">
        <v>175</v>
      </c>
      <c r="F39" s="436" t="s">
        <v>396</v>
      </c>
      <c r="G39" s="436" t="s">
        <v>0</v>
      </c>
      <c r="H39" s="436" t="s">
        <v>0</v>
      </c>
      <c r="I39" s="439">
        <v>1</v>
      </c>
      <c r="J39" s="439">
        <v>8</v>
      </c>
      <c r="K39" s="449">
        <v>3</v>
      </c>
      <c r="L39" s="449">
        <v>6</v>
      </c>
      <c r="M39" s="440" t="s">
        <v>50</v>
      </c>
      <c r="N39" s="438">
        <v>7</v>
      </c>
      <c r="O39" s="438"/>
      <c r="P39" s="438"/>
      <c r="Q39" s="438">
        <v>2</v>
      </c>
      <c r="R39" s="438">
        <v>14</v>
      </c>
      <c r="S39" s="438"/>
      <c r="T39" s="438"/>
      <c r="U39" s="438"/>
      <c r="V39" s="441"/>
      <c r="W39" s="438">
        <v>23</v>
      </c>
      <c r="X39" s="438">
        <v>6</v>
      </c>
      <c r="Y39" s="438">
        <v>0</v>
      </c>
      <c r="Z39" s="438"/>
      <c r="AA39" s="438" t="s">
        <v>1267</v>
      </c>
      <c r="AB39" s="272"/>
      <c r="AC39" s="442">
        <v>2</v>
      </c>
      <c r="AD39" s="442">
        <v>2</v>
      </c>
      <c r="AE39" s="442">
        <v>4</v>
      </c>
      <c r="AF39" s="442">
        <v>2</v>
      </c>
      <c r="AG39" s="442">
        <v>2</v>
      </c>
      <c r="AH39" s="272"/>
      <c r="AI39" s="437">
        <v>24.09090909090909</v>
      </c>
      <c r="AJ39" s="443">
        <v>1.0909090909090899</v>
      </c>
    </row>
    <row r="40" spans="1:36">
      <c r="A40" s="444" t="s">
        <v>1167</v>
      </c>
      <c r="B40" s="443">
        <v>20</v>
      </c>
      <c r="C40" s="443">
        <v>1</v>
      </c>
      <c r="D40" s="445">
        <v>21</v>
      </c>
      <c r="E40" s="444" t="s">
        <v>469</v>
      </c>
      <c r="F40" s="444" t="s">
        <v>372</v>
      </c>
      <c r="G40" s="444" t="s">
        <v>0</v>
      </c>
      <c r="H40" s="444" t="s">
        <v>0</v>
      </c>
      <c r="I40" s="446">
        <v>1</v>
      </c>
      <c r="J40" s="446">
        <v>12</v>
      </c>
      <c r="K40" s="279">
        <v>3</v>
      </c>
      <c r="L40" s="279">
        <v>4</v>
      </c>
      <c r="M40" s="447" t="s">
        <v>1167</v>
      </c>
      <c r="N40" s="445"/>
      <c r="O40" s="445">
        <v>9</v>
      </c>
      <c r="P40" s="445"/>
      <c r="Q40" s="445"/>
      <c r="R40" s="445"/>
      <c r="S40" s="445"/>
      <c r="T40" s="445">
        <v>4</v>
      </c>
      <c r="U40" s="445"/>
      <c r="V40" s="448">
        <v>8</v>
      </c>
      <c r="W40" s="438">
        <v>21</v>
      </c>
      <c r="X40" s="438">
        <v>4</v>
      </c>
      <c r="Y40" s="438">
        <v>0</v>
      </c>
      <c r="Z40" s="438"/>
      <c r="AA40" s="438" t="s">
        <v>28</v>
      </c>
      <c r="AB40" s="272"/>
      <c r="AC40" s="442">
        <v>0</v>
      </c>
      <c r="AD40" s="442">
        <v>0</v>
      </c>
      <c r="AE40" s="442">
        <v>1</v>
      </c>
      <c r="AF40" s="442">
        <v>1</v>
      </c>
      <c r="AG40" s="442">
        <v>1</v>
      </c>
      <c r="AH40" s="272"/>
      <c r="AI40" s="443">
        <v>13.939393939393939</v>
      </c>
      <c r="AJ40" s="443">
        <v>-7.0606060606060606</v>
      </c>
    </row>
    <row r="41" spans="1:36">
      <c r="A41" s="436" t="s">
        <v>272</v>
      </c>
      <c r="B41" s="437">
        <v>16</v>
      </c>
      <c r="C41" s="437">
        <v>1</v>
      </c>
      <c r="D41" s="438">
        <v>17</v>
      </c>
      <c r="E41" s="436" t="s">
        <v>189</v>
      </c>
      <c r="F41" s="436" t="s">
        <v>341</v>
      </c>
      <c r="G41" s="436" t="s">
        <v>0</v>
      </c>
      <c r="H41" s="436" t="s">
        <v>0</v>
      </c>
      <c r="I41" s="439">
        <v>0</v>
      </c>
      <c r="J41" s="439">
        <v>10</v>
      </c>
      <c r="K41" s="449">
        <v>3</v>
      </c>
      <c r="L41" s="449">
        <v>4</v>
      </c>
      <c r="M41" s="440" t="s">
        <v>272</v>
      </c>
      <c r="N41" s="438"/>
      <c r="O41" s="438">
        <v>13</v>
      </c>
      <c r="P41" s="438"/>
      <c r="Q41" s="438">
        <v>2</v>
      </c>
      <c r="R41" s="438"/>
      <c r="S41" s="438"/>
      <c r="T41" s="438"/>
      <c r="U41" s="438">
        <v>2</v>
      </c>
      <c r="V41" s="441"/>
      <c r="W41" s="438">
        <v>17</v>
      </c>
      <c r="X41" s="438">
        <v>4</v>
      </c>
      <c r="Y41" s="438">
        <v>0</v>
      </c>
      <c r="Z41" s="438"/>
      <c r="AA41" s="438" t="s">
        <v>272</v>
      </c>
      <c r="AB41" s="272"/>
      <c r="AC41" s="442">
        <v>1</v>
      </c>
      <c r="AD41" s="442">
        <v>0</v>
      </c>
      <c r="AE41" s="442">
        <v>1</v>
      </c>
      <c r="AF41" s="442">
        <v>1</v>
      </c>
      <c r="AG41" s="442">
        <v>0</v>
      </c>
      <c r="AH41" s="272"/>
      <c r="AI41" s="437">
        <v>15.959595959595958</v>
      </c>
      <c r="AJ41" s="443">
        <v>-1.0404040404040416</v>
      </c>
    </row>
    <row r="42" spans="1:36">
      <c r="A42" s="444" t="s">
        <v>64</v>
      </c>
      <c r="B42" s="443">
        <v>20</v>
      </c>
      <c r="C42" s="443">
        <v>-14</v>
      </c>
      <c r="D42" s="445">
        <v>6</v>
      </c>
      <c r="E42" s="444" t="s">
        <v>172</v>
      </c>
      <c r="F42" s="444" t="s">
        <v>396</v>
      </c>
      <c r="G42" s="444" t="s">
        <v>0</v>
      </c>
      <c r="H42" s="444" t="s">
        <v>0</v>
      </c>
      <c r="I42" s="446">
        <v>2</v>
      </c>
      <c r="J42" s="446">
        <v>4</v>
      </c>
      <c r="K42" s="279">
        <v>1</v>
      </c>
      <c r="L42" s="279" t="s">
        <v>1548</v>
      </c>
      <c r="M42" s="447" t="s">
        <v>64</v>
      </c>
      <c r="N42" s="445"/>
      <c r="O42" s="445"/>
      <c r="P42" s="445">
        <v>6</v>
      </c>
      <c r="Q42" s="445"/>
      <c r="R42" s="445"/>
      <c r="S42" s="445"/>
      <c r="T42" s="445"/>
      <c r="U42" s="445"/>
      <c r="V42" s="448"/>
      <c r="W42" s="438">
        <v>6</v>
      </c>
      <c r="X42" s="438">
        <v>3</v>
      </c>
      <c r="Y42" s="438">
        <v>3</v>
      </c>
      <c r="Z42" s="438"/>
      <c r="AA42" s="438" t="s">
        <v>64</v>
      </c>
      <c r="AB42" s="272"/>
      <c r="AC42" s="442">
        <v>0</v>
      </c>
      <c r="AD42" s="442">
        <v>0</v>
      </c>
      <c r="AE42" s="442">
        <v>0</v>
      </c>
      <c r="AF42" s="442">
        <v>0</v>
      </c>
      <c r="AG42" s="442">
        <v>0</v>
      </c>
      <c r="AH42" s="272"/>
      <c r="AI42" s="443">
        <v>12.045454545454545</v>
      </c>
      <c r="AJ42" s="443">
        <v>6.045454545454545</v>
      </c>
    </row>
    <row r="43" spans="1:36">
      <c r="A43" s="436" t="s">
        <v>43</v>
      </c>
      <c r="B43" s="437">
        <v>19</v>
      </c>
      <c r="C43" s="437">
        <v>1</v>
      </c>
      <c r="D43" s="438">
        <v>20</v>
      </c>
      <c r="E43" s="436" t="s">
        <v>172</v>
      </c>
      <c r="F43" s="436" t="s">
        <v>178</v>
      </c>
      <c r="G43" s="436" t="s">
        <v>180</v>
      </c>
      <c r="H43" s="436" t="s">
        <v>182</v>
      </c>
      <c r="I43" s="439">
        <v>0</v>
      </c>
      <c r="J43" s="439">
        <v>4</v>
      </c>
      <c r="K43" s="449">
        <v>3</v>
      </c>
      <c r="L43" s="449">
        <v>3</v>
      </c>
      <c r="M43" s="440" t="s">
        <v>43</v>
      </c>
      <c r="N43" s="438">
        <v>6</v>
      </c>
      <c r="O43" s="438">
        <v>4</v>
      </c>
      <c r="P43" s="438"/>
      <c r="Q43" s="438"/>
      <c r="R43" s="438"/>
      <c r="S43" s="438"/>
      <c r="T43" s="438"/>
      <c r="U43" s="438"/>
      <c r="V43" s="441">
        <v>10</v>
      </c>
      <c r="W43" s="438">
        <v>20</v>
      </c>
      <c r="X43" s="438">
        <v>3</v>
      </c>
      <c r="Y43" s="438">
        <v>0</v>
      </c>
      <c r="Z43" s="438"/>
      <c r="AA43" s="438" t="s">
        <v>228</v>
      </c>
      <c r="AB43" s="272"/>
      <c r="AC43" s="442">
        <v>0</v>
      </c>
      <c r="AD43" s="442">
        <v>0</v>
      </c>
      <c r="AE43" s="442">
        <v>0</v>
      </c>
      <c r="AF43" s="442">
        <v>0</v>
      </c>
      <c r="AG43" s="442">
        <v>0</v>
      </c>
      <c r="AH43" s="272"/>
      <c r="AI43" s="437">
        <v>18.131313131313131</v>
      </c>
      <c r="AJ43" s="443">
        <v>-1.8686868686868685</v>
      </c>
    </row>
    <row r="44" spans="1:36">
      <c r="A44" s="444" t="s">
        <v>1120</v>
      </c>
      <c r="B44" s="443">
        <v>17.5</v>
      </c>
      <c r="C44" s="443">
        <v>8</v>
      </c>
      <c r="D44" s="445">
        <v>25.5</v>
      </c>
      <c r="E44" s="444" t="s">
        <v>372</v>
      </c>
      <c r="F44" s="444" t="s">
        <v>172</v>
      </c>
      <c r="G44" s="444" t="s">
        <v>0</v>
      </c>
      <c r="H44" s="444" t="s">
        <v>0</v>
      </c>
      <c r="I44" s="446">
        <v>0</v>
      </c>
      <c r="J44" s="446">
        <v>9</v>
      </c>
      <c r="K44" s="279">
        <v>3</v>
      </c>
      <c r="L44" s="279">
        <v>6</v>
      </c>
      <c r="M44" s="447" t="s">
        <v>1120</v>
      </c>
      <c r="N44" s="445">
        <v>2</v>
      </c>
      <c r="O44" s="445"/>
      <c r="P44" s="445"/>
      <c r="Q44" s="445"/>
      <c r="R44" s="445"/>
      <c r="S44" s="445">
        <v>2</v>
      </c>
      <c r="T44" s="445"/>
      <c r="U44" s="445"/>
      <c r="V44" s="448">
        <v>21.5</v>
      </c>
      <c r="W44" s="438">
        <v>25.5</v>
      </c>
      <c r="X44" s="438">
        <v>6</v>
      </c>
      <c r="Y44" s="438">
        <v>0</v>
      </c>
      <c r="Z44" s="438"/>
      <c r="AA44" s="438" t="s">
        <v>228</v>
      </c>
      <c r="AB44" s="272"/>
      <c r="AC44" s="442">
        <v>0</v>
      </c>
      <c r="AD44" s="442">
        <v>0</v>
      </c>
      <c r="AE44" s="442">
        <v>3</v>
      </c>
      <c r="AF44" s="442">
        <v>3</v>
      </c>
      <c r="AG44" s="442">
        <v>1</v>
      </c>
      <c r="AH44" s="272"/>
      <c r="AI44" s="443">
        <v>17.979797979797979</v>
      </c>
      <c r="AJ44" s="443">
        <v>-7.5202020202020208</v>
      </c>
    </row>
    <row r="45" spans="1:36">
      <c r="A45" s="436" t="s">
        <v>1562</v>
      </c>
      <c r="B45" s="437">
        <v>9</v>
      </c>
      <c r="C45" s="437">
        <v>0</v>
      </c>
      <c r="D45" s="438">
        <v>9</v>
      </c>
      <c r="E45" s="436" t="s">
        <v>182</v>
      </c>
      <c r="F45" s="436" t="s">
        <v>219</v>
      </c>
      <c r="G45" s="436" t="s">
        <v>0</v>
      </c>
      <c r="H45" s="436" t="s">
        <v>0</v>
      </c>
      <c r="I45" s="439">
        <v>0</v>
      </c>
      <c r="J45" s="439">
        <v>7</v>
      </c>
      <c r="K45" s="449">
        <v>4</v>
      </c>
      <c r="L45" s="449">
        <v>3</v>
      </c>
      <c r="M45" s="440" t="s">
        <v>1562</v>
      </c>
      <c r="N45" s="438">
        <v>2</v>
      </c>
      <c r="O45" s="438"/>
      <c r="P45" s="438"/>
      <c r="Q45" s="438">
        <v>0</v>
      </c>
      <c r="R45" s="438"/>
      <c r="S45" s="438"/>
      <c r="T45" s="438">
        <v>2</v>
      </c>
      <c r="U45" s="438"/>
      <c r="V45" s="441">
        <v>5</v>
      </c>
      <c r="W45" s="438">
        <v>9</v>
      </c>
      <c r="X45" s="438">
        <v>3</v>
      </c>
      <c r="Y45" s="438">
        <v>0</v>
      </c>
      <c r="Z45" s="438"/>
      <c r="AA45" s="438" t="s">
        <v>299</v>
      </c>
      <c r="AB45" s="272"/>
      <c r="AC45" s="442">
        <v>0</v>
      </c>
      <c r="AD45" s="442">
        <v>0</v>
      </c>
      <c r="AE45" s="442">
        <v>0</v>
      </c>
      <c r="AF45" s="442">
        <v>0</v>
      </c>
      <c r="AG45" s="442">
        <v>0</v>
      </c>
      <c r="AH45" s="272"/>
      <c r="AI45" s="437" t="e">
        <v>#N/A</v>
      </c>
      <c r="AJ45" s="443" t="e">
        <v>#N/A</v>
      </c>
    </row>
    <row r="46" spans="1:36">
      <c r="A46" s="444" t="s">
        <v>1621</v>
      </c>
      <c r="B46" s="443">
        <v>6</v>
      </c>
      <c r="C46" s="443">
        <v>0</v>
      </c>
      <c r="D46" s="445">
        <v>6</v>
      </c>
      <c r="E46" s="444" t="s">
        <v>185</v>
      </c>
      <c r="F46" s="444" t="s">
        <v>0</v>
      </c>
      <c r="G46" s="444" t="s">
        <v>0</v>
      </c>
      <c r="H46" s="444" t="s">
        <v>0</v>
      </c>
      <c r="I46" s="446">
        <v>0</v>
      </c>
      <c r="J46" s="446">
        <v>7</v>
      </c>
      <c r="K46" s="279">
        <v>1</v>
      </c>
      <c r="L46" s="279">
        <v>2</v>
      </c>
      <c r="M46" s="447" t="s">
        <v>1621</v>
      </c>
      <c r="N46" s="445"/>
      <c r="O46" s="445"/>
      <c r="P46" s="445"/>
      <c r="Q46" s="445">
        <v>6</v>
      </c>
      <c r="R46" s="445"/>
      <c r="S46" s="445"/>
      <c r="T46" s="445"/>
      <c r="U46" s="445"/>
      <c r="V46" s="448"/>
      <c r="W46" s="438">
        <v>6</v>
      </c>
      <c r="X46" s="438">
        <v>2</v>
      </c>
      <c r="Y46" s="438">
        <v>0</v>
      </c>
      <c r="Z46" s="438"/>
      <c r="AA46" s="438" t="s">
        <v>0</v>
      </c>
      <c r="AB46" s="272"/>
      <c r="AC46" s="442">
        <v>0</v>
      </c>
      <c r="AD46" s="442">
        <v>0</v>
      </c>
      <c r="AE46" s="442">
        <v>0</v>
      </c>
      <c r="AF46" s="442">
        <v>2</v>
      </c>
      <c r="AG46" s="442">
        <v>2</v>
      </c>
      <c r="AH46" s="272"/>
      <c r="AI46" s="443" t="e">
        <v>#N/A</v>
      </c>
      <c r="AJ46" s="443" t="e">
        <v>#N/A</v>
      </c>
    </row>
    <row r="47" spans="1:36">
      <c r="A47" s="436" t="s">
        <v>319</v>
      </c>
      <c r="B47" s="437">
        <v>0</v>
      </c>
      <c r="C47" s="437">
        <v>0</v>
      </c>
      <c r="D47" s="438">
        <v>0</v>
      </c>
      <c r="E47" s="436" t="s">
        <v>175</v>
      </c>
      <c r="F47" s="436" t="s">
        <v>0</v>
      </c>
      <c r="G47" s="436" t="s">
        <v>0</v>
      </c>
      <c r="H47" s="436" t="s">
        <v>0</v>
      </c>
      <c r="I47" s="439">
        <v>1</v>
      </c>
      <c r="J47" s="439">
        <v>0</v>
      </c>
      <c r="K47" s="449">
        <v>1</v>
      </c>
      <c r="L47" s="449">
        <v>0</v>
      </c>
      <c r="M47" s="440" t="s">
        <v>319</v>
      </c>
      <c r="N47" s="438"/>
      <c r="O47" s="438"/>
      <c r="P47" s="438"/>
      <c r="Q47" s="438"/>
      <c r="R47" s="438"/>
      <c r="S47" s="438">
        <v>0</v>
      </c>
      <c r="T47" s="438"/>
      <c r="U47" s="438"/>
      <c r="V47" s="441"/>
      <c r="W47" s="438">
        <v>0</v>
      </c>
      <c r="X47" s="438">
        <v>0</v>
      </c>
      <c r="Y47" s="438">
        <v>0</v>
      </c>
      <c r="Z47" s="438"/>
      <c r="AA47" s="438" t="s">
        <v>0</v>
      </c>
      <c r="AB47" s="272"/>
      <c r="AC47" s="442">
        <v>0</v>
      </c>
      <c r="AD47" s="442">
        <v>0</v>
      </c>
      <c r="AE47" s="442">
        <v>0</v>
      </c>
      <c r="AF47" s="442">
        <v>0</v>
      </c>
      <c r="AG47" s="442">
        <v>0</v>
      </c>
      <c r="AH47" s="272"/>
      <c r="AI47" s="437">
        <v>22.070707070707069</v>
      </c>
      <c r="AJ47" s="443">
        <v>22.070707070707069</v>
      </c>
    </row>
    <row r="48" spans="1:36">
      <c r="A48" s="444" t="s">
        <v>148</v>
      </c>
      <c r="B48" s="443">
        <v>30</v>
      </c>
      <c r="C48" s="443">
        <v>0</v>
      </c>
      <c r="D48" s="445">
        <v>30</v>
      </c>
      <c r="E48" s="444" t="s">
        <v>620</v>
      </c>
      <c r="F48" s="444" t="s">
        <v>0</v>
      </c>
      <c r="G48" s="444" t="s">
        <v>0</v>
      </c>
      <c r="H48" s="444" t="s">
        <v>0</v>
      </c>
      <c r="I48" s="446">
        <v>0</v>
      </c>
      <c r="J48" s="446">
        <v>11</v>
      </c>
      <c r="K48" s="279">
        <v>3</v>
      </c>
      <c r="L48" s="279">
        <v>5</v>
      </c>
      <c r="M48" s="447" t="s">
        <v>148</v>
      </c>
      <c r="N48" s="445"/>
      <c r="O48" s="445">
        <v>20</v>
      </c>
      <c r="P48" s="445"/>
      <c r="Q48" s="445"/>
      <c r="R48" s="445">
        <v>6</v>
      </c>
      <c r="S48" s="445"/>
      <c r="T48" s="445">
        <v>4</v>
      </c>
      <c r="U48" s="445"/>
      <c r="V48" s="448"/>
      <c r="W48" s="438">
        <v>30</v>
      </c>
      <c r="X48" s="438">
        <v>5</v>
      </c>
      <c r="Y48" s="438">
        <v>0</v>
      </c>
      <c r="Z48" s="438"/>
      <c r="AA48" s="438" t="s">
        <v>272</v>
      </c>
      <c r="AB48" s="272"/>
      <c r="AC48" s="442">
        <v>2</v>
      </c>
      <c r="AD48" s="442">
        <v>2</v>
      </c>
      <c r="AE48" s="442">
        <v>6</v>
      </c>
      <c r="AF48" s="442">
        <v>4</v>
      </c>
      <c r="AG48" s="442">
        <v>4</v>
      </c>
      <c r="AH48" s="272"/>
      <c r="AI48" s="443">
        <v>31.01010101010101</v>
      </c>
      <c r="AJ48" s="443">
        <v>1.0101010101010104</v>
      </c>
    </row>
    <row r="49" spans="1:36">
      <c r="A49" s="436" t="s">
        <v>101</v>
      </c>
      <c r="B49" s="437">
        <v>25</v>
      </c>
      <c r="C49" s="437">
        <v>1</v>
      </c>
      <c r="D49" s="438">
        <v>26</v>
      </c>
      <c r="E49" s="436" t="s">
        <v>189</v>
      </c>
      <c r="F49" s="436" t="s">
        <v>341</v>
      </c>
      <c r="G49" s="436" t="s">
        <v>0</v>
      </c>
      <c r="H49" s="436" t="s">
        <v>0</v>
      </c>
      <c r="I49" s="439">
        <v>2</v>
      </c>
      <c r="J49" s="439">
        <v>17</v>
      </c>
      <c r="K49" s="449">
        <v>2</v>
      </c>
      <c r="L49" s="449">
        <v>4</v>
      </c>
      <c r="M49" s="440" t="s">
        <v>101</v>
      </c>
      <c r="N49" s="438"/>
      <c r="O49" s="438">
        <v>5</v>
      </c>
      <c r="P49" s="438"/>
      <c r="Q49" s="438">
        <v>21</v>
      </c>
      <c r="R49" s="438"/>
      <c r="S49" s="438"/>
      <c r="T49" s="438"/>
      <c r="U49" s="438"/>
      <c r="V49" s="441"/>
      <c r="W49" s="438">
        <v>26</v>
      </c>
      <c r="X49" s="438">
        <v>4</v>
      </c>
      <c r="Y49" s="438">
        <v>0</v>
      </c>
      <c r="Z49" s="438"/>
      <c r="AA49" s="438" t="s">
        <v>95</v>
      </c>
      <c r="AB49" s="272"/>
      <c r="AC49" s="442">
        <v>9</v>
      </c>
      <c r="AD49" s="442">
        <v>8</v>
      </c>
      <c r="AE49" s="442">
        <v>1</v>
      </c>
      <c r="AF49" s="442">
        <v>1</v>
      </c>
      <c r="AG49" s="442">
        <v>0</v>
      </c>
      <c r="AH49" s="272"/>
      <c r="AI49" s="437">
        <v>26.237373737373737</v>
      </c>
      <c r="AJ49" s="443">
        <v>0.23737373737373701</v>
      </c>
    </row>
    <row r="50" spans="1:36">
      <c r="A50" s="444" t="s">
        <v>59</v>
      </c>
      <c r="B50" s="443">
        <v>21</v>
      </c>
      <c r="C50" s="443">
        <v>0</v>
      </c>
      <c r="D50" s="445">
        <v>21</v>
      </c>
      <c r="E50" s="444" t="s">
        <v>176</v>
      </c>
      <c r="F50" s="444" t="s">
        <v>180</v>
      </c>
      <c r="G50" s="444" t="s">
        <v>172</v>
      </c>
      <c r="H50" s="444" t="s">
        <v>0</v>
      </c>
      <c r="I50" s="446">
        <v>1</v>
      </c>
      <c r="J50" s="446">
        <v>7</v>
      </c>
      <c r="K50" s="279">
        <v>3</v>
      </c>
      <c r="L50" s="279">
        <v>3</v>
      </c>
      <c r="M50" s="447" t="s">
        <v>59</v>
      </c>
      <c r="N50" s="445"/>
      <c r="O50" s="445">
        <v>10</v>
      </c>
      <c r="P50" s="445"/>
      <c r="Q50" s="445"/>
      <c r="R50" s="445"/>
      <c r="S50" s="445"/>
      <c r="T50" s="445">
        <v>7</v>
      </c>
      <c r="U50" s="445"/>
      <c r="V50" s="448">
        <v>4</v>
      </c>
      <c r="W50" s="438">
        <v>21</v>
      </c>
      <c r="X50" s="438">
        <v>3</v>
      </c>
      <c r="Y50" s="438">
        <v>0</v>
      </c>
      <c r="Z50" s="438"/>
      <c r="AA50" s="438" t="s">
        <v>272</v>
      </c>
      <c r="AB50" s="272"/>
      <c r="AC50" s="442">
        <v>0</v>
      </c>
      <c r="AD50" s="442">
        <v>0</v>
      </c>
      <c r="AE50" s="442">
        <v>2</v>
      </c>
      <c r="AF50" s="442">
        <v>4</v>
      </c>
      <c r="AG50" s="442">
        <v>4</v>
      </c>
      <c r="AH50" s="272"/>
      <c r="AI50" s="443">
        <v>20.151515151515152</v>
      </c>
      <c r="AJ50" s="443">
        <v>-0.84848484848484773</v>
      </c>
    </row>
    <row r="51" spans="1:36">
      <c r="A51" s="436" t="s">
        <v>95</v>
      </c>
      <c r="B51" s="437">
        <v>11.5</v>
      </c>
      <c r="C51" s="437">
        <v>0.5</v>
      </c>
      <c r="D51" s="438">
        <v>12</v>
      </c>
      <c r="E51" s="436" t="s">
        <v>447</v>
      </c>
      <c r="F51" s="436" t="s">
        <v>181</v>
      </c>
      <c r="G51" s="436" t="s">
        <v>0</v>
      </c>
      <c r="H51" s="436" t="s">
        <v>0</v>
      </c>
      <c r="I51" s="439">
        <v>0</v>
      </c>
      <c r="J51" s="439">
        <v>3</v>
      </c>
      <c r="K51" s="449">
        <v>2</v>
      </c>
      <c r="L51" s="449">
        <v>2</v>
      </c>
      <c r="M51" s="440" t="s">
        <v>95</v>
      </c>
      <c r="N51" s="438">
        <v>4</v>
      </c>
      <c r="O51" s="438"/>
      <c r="P51" s="438"/>
      <c r="Q51" s="438">
        <v>8</v>
      </c>
      <c r="R51" s="438"/>
      <c r="S51" s="438"/>
      <c r="T51" s="438"/>
      <c r="U51" s="438"/>
      <c r="V51" s="441"/>
      <c r="W51" s="438">
        <v>12</v>
      </c>
      <c r="X51" s="438">
        <v>2</v>
      </c>
      <c r="Y51" s="438">
        <v>0</v>
      </c>
      <c r="Z51" s="438"/>
      <c r="AA51" s="438" t="s">
        <v>95</v>
      </c>
      <c r="AB51" s="272"/>
      <c r="AC51" s="442">
        <v>4</v>
      </c>
      <c r="AD51" s="442">
        <v>4</v>
      </c>
      <c r="AE51" s="442">
        <v>0</v>
      </c>
      <c r="AF51" s="442">
        <v>0</v>
      </c>
      <c r="AG51" s="442">
        <v>0</v>
      </c>
      <c r="AH51" s="272"/>
      <c r="AI51" s="437">
        <v>13.939393939393939</v>
      </c>
      <c r="AJ51" s="443">
        <v>1.9393939393939394</v>
      </c>
    </row>
    <row r="52" spans="1:36">
      <c r="A52" s="444" t="s">
        <v>748</v>
      </c>
      <c r="B52" s="443">
        <v>30</v>
      </c>
      <c r="C52" s="443">
        <v>0</v>
      </c>
      <c r="D52" s="445">
        <v>30</v>
      </c>
      <c r="E52" s="444" t="s">
        <v>620</v>
      </c>
      <c r="F52" s="444" t="s">
        <v>0</v>
      </c>
      <c r="G52" s="444" t="s">
        <v>0</v>
      </c>
      <c r="H52" s="444" t="s">
        <v>0</v>
      </c>
      <c r="I52" s="446">
        <v>0</v>
      </c>
      <c r="J52" s="446">
        <v>10</v>
      </c>
      <c r="K52" s="279">
        <v>4</v>
      </c>
      <c r="L52" s="279">
        <v>5</v>
      </c>
      <c r="M52" s="447" t="s">
        <v>748</v>
      </c>
      <c r="N52" s="445"/>
      <c r="O52" s="445">
        <v>14</v>
      </c>
      <c r="P52" s="445"/>
      <c r="Q52" s="445"/>
      <c r="R52" s="445">
        <v>8</v>
      </c>
      <c r="S52" s="445"/>
      <c r="T52" s="445">
        <v>4</v>
      </c>
      <c r="U52" s="445">
        <v>4</v>
      </c>
      <c r="V52" s="448"/>
      <c r="W52" s="438">
        <v>30</v>
      </c>
      <c r="X52" s="438">
        <v>5</v>
      </c>
      <c r="Y52" s="438">
        <v>0</v>
      </c>
      <c r="Z52" s="438"/>
      <c r="AA52" s="438" t="s">
        <v>272</v>
      </c>
      <c r="AB52" s="272"/>
      <c r="AC52" s="442">
        <v>6</v>
      </c>
      <c r="AD52" s="442">
        <v>4</v>
      </c>
      <c r="AE52" s="442">
        <v>0</v>
      </c>
      <c r="AF52" s="442">
        <v>5</v>
      </c>
      <c r="AG52" s="442">
        <v>4</v>
      </c>
      <c r="AH52" s="272"/>
      <c r="AI52" s="443">
        <v>30.1010101010101</v>
      </c>
      <c r="AJ52" s="443">
        <v>0.10101010101010033</v>
      </c>
    </row>
    <row r="53" spans="1:36">
      <c r="A53" s="436" t="s">
        <v>142</v>
      </c>
      <c r="B53" s="437">
        <v>21</v>
      </c>
      <c r="C53" s="437">
        <v>0</v>
      </c>
      <c r="D53" s="438">
        <v>21</v>
      </c>
      <c r="E53" s="436" t="s">
        <v>372</v>
      </c>
      <c r="F53" s="436" t="s">
        <v>172</v>
      </c>
      <c r="G53" s="436" t="s">
        <v>0</v>
      </c>
      <c r="H53" s="436" t="s">
        <v>0</v>
      </c>
      <c r="I53" s="439">
        <v>1</v>
      </c>
      <c r="J53" s="439">
        <v>6</v>
      </c>
      <c r="K53" s="449">
        <v>2</v>
      </c>
      <c r="L53" s="449">
        <v>2</v>
      </c>
      <c r="M53" s="440" t="s">
        <v>142</v>
      </c>
      <c r="N53" s="438"/>
      <c r="O53" s="438">
        <v>12</v>
      </c>
      <c r="P53" s="438"/>
      <c r="Q53" s="438"/>
      <c r="R53" s="438"/>
      <c r="S53" s="438"/>
      <c r="T53" s="438"/>
      <c r="U53" s="438"/>
      <c r="V53" s="441">
        <v>9</v>
      </c>
      <c r="W53" s="438">
        <v>21</v>
      </c>
      <c r="X53" s="438">
        <v>2</v>
      </c>
      <c r="Y53" s="438">
        <v>0</v>
      </c>
      <c r="Z53" s="438"/>
      <c r="AA53" s="438" t="s">
        <v>272</v>
      </c>
      <c r="AB53" s="272"/>
      <c r="AC53" s="442">
        <v>0</v>
      </c>
      <c r="AD53" s="442">
        <v>0</v>
      </c>
      <c r="AE53" s="442">
        <v>0</v>
      </c>
      <c r="AF53" s="442">
        <v>0</v>
      </c>
      <c r="AG53" s="442">
        <v>0</v>
      </c>
      <c r="AH53" s="272"/>
      <c r="AI53" s="437">
        <v>21.919191919191917</v>
      </c>
      <c r="AJ53" s="443">
        <v>0.9191919191919169</v>
      </c>
    </row>
    <row r="54" spans="1:36">
      <c r="A54" s="444" t="s">
        <v>29</v>
      </c>
      <c r="B54" s="443">
        <v>25.5</v>
      </c>
      <c r="C54" s="443">
        <v>-21.5</v>
      </c>
      <c r="D54" s="445">
        <v>4</v>
      </c>
      <c r="E54" s="444" t="s">
        <v>189</v>
      </c>
      <c r="F54" s="444" t="s">
        <v>977</v>
      </c>
      <c r="G54" s="444" t="s">
        <v>0</v>
      </c>
      <c r="H54" s="444" t="s">
        <v>0</v>
      </c>
      <c r="I54" s="446">
        <v>0</v>
      </c>
      <c r="J54" s="446">
        <v>2</v>
      </c>
      <c r="K54" s="279">
        <v>1</v>
      </c>
      <c r="L54" s="279">
        <v>1</v>
      </c>
      <c r="M54" s="447" t="s">
        <v>29</v>
      </c>
      <c r="N54" s="445"/>
      <c r="O54" s="445">
        <v>4</v>
      </c>
      <c r="P54" s="445"/>
      <c r="Q54" s="445"/>
      <c r="R54" s="445"/>
      <c r="S54" s="445"/>
      <c r="T54" s="445"/>
      <c r="U54" s="445"/>
      <c r="V54" s="448"/>
      <c r="W54" s="438">
        <v>4</v>
      </c>
      <c r="X54" s="438">
        <v>1</v>
      </c>
      <c r="Y54" s="438">
        <v>0</v>
      </c>
      <c r="Z54" s="438"/>
      <c r="AA54" s="438" t="s">
        <v>36</v>
      </c>
      <c r="AB54" s="272"/>
      <c r="AC54" s="442">
        <v>0</v>
      </c>
      <c r="AD54" s="442">
        <v>0</v>
      </c>
      <c r="AE54" s="442">
        <v>0</v>
      </c>
      <c r="AF54" s="442">
        <v>0</v>
      </c>
      <c r="AG54" s="442">
        <v>0</v>
      </c>
      <c r="AH54" s="272"/>
      <c r="AI54" s="443">
        <v>1.8181818181818181</v>
      </c>
      <c r="AJ54" s="443">
        <v>-2.1818181818181817</v>
      </c>
    </row>
    <row r="55" spans="1:36">
      <c r="A55" s="436" t="s">
        <v>1431</v>
      </c>
      <c r="B55" s="437">
        <v>28</v>
      </c>
      <c r="C55" s="437">
        <v>0</v>
      </c>
      <c r="D55" s="438">
        <v>28</v>
      </c>
      <c r="E55" s="436" t="s">
        <v>615</v>
      </c>
      <c r="F55" s="436" t="s">
        <v>0</v>
      </c>
      <c r="G55" s="436" t="s">
        <v>0</v>
      </c>
      <c r="H55" s="436" t="s">
        <v>0</v>
      </c>
      <c r="I55" s="439">
        <v>0</v>
      </c>
      <c r="J55" s="439">
        <v>6</v>
      </c>
      <c r="K55" s="449">
        <v>4</v>
      </c>
      <c r="L55" s="449" t="s">
        <v>1948</v>
      </c>
      <c r="M55" s="440" t="s">
        <v>1431</v>
      </c>
      <c r="N55" s="438"/>
      <c r="O55" s="438"/>
      <c r="P55" s="438">
        <v>22</v>
      </c>
      <c r="Q55" s="438">
        <v>0</v>
      </c>
      <c r="R55" s="438">
        <v>2</v>
      </c>
      <c r="S55" s="438"/>
      <c r="T55" s="438"/>
      <c r="U55" s="438">
        <v>4</v>
      </c>
      <c r="V55" s="441"/>
      <c r="W55" s="438">
        <v>28</v>
      </c>
      <c r="X55" s="438">
        <v>5</v>
      </c>
      <c r="Y55" s="438">
        <v>3</v>
      </c>
      <c r="Z55" s="438"/>
      <c r="AA55" s="438" t="s">
        <v>64</v>
      </c>
      <c r="AB55" s="272"/>
      <c r="AC55" s="442">
        <v>0</v>
      </c>
      <c r="AD55" s="442">
        <v>0</v>
      </c>
      <c r="AE55" s="442">
        <v>0</v>
      </c>
      <c r="AF55" s="442">
        <v>0</v>
      </c>
      <c r="AG55" s="442">
        <v>0</v>
      </c>
      <c r="AH55" s="272"/>
      <c r="AI55" s="437" t="e">
        <v>#N/A</v>
      </c>
      <c r="AJ55" s="443" t="e">
        <v>#N/A</v>
      </c>
    </row>
    <row r="56" spans="1:36">
      <c r="A56" s="444" t="s">
        <v>1273</v>
      </c>
      <c r="B56" s="443">
        <v>25.5</v>
      </c>
      <c r="C56" s="443">
        <v>0</v>
      </c>
      <c r="D56" s="445">
        <v>25.5</v>
      </c>
      <c r="E56" s="444" t="s">
        <v>182</v>
      </c>
      <c r="F56" s="444" t="s">
        <v>0</v>
      </c>
      <c r="G56" s="444" t="s">
        <v>0</v>
      </c>
      <c r="H56" s="444" t="s">
        <v>0</v>
      </c>
      <c r="I56" s="446">
        <v>0</v>
      </c>
      <c r="J56" s="446">
        <v>7</v>
      </c>
      <c r="K56" s="279">
        <v>3</v>
      </c>
      <c r="L56" s="279" t="s">
        <v>1546</v>
      </c>
      <c r="M56" s="447" t="s">
        <v>1273</v>
      </c>
      <c r="N56" s="445"/>
      <c r="O56" s="445"/>
      <c r="P56" s="445">
        <v>5</v>
      </c>
      <c r="Q56" s="445"/>
      <c r="R56" s="445">
        <v>12</v>
      </c>
      <c r="S56" s="445"/>
      <c r="T56" s="445">
        <v>8.5</v>
      </c>
      <c r="U56" s="445"/>
      <c r="V56" s="448"/>
      <c r="W56" s="438">
        <v>25.5</v>
      </c>
      <c r="X56" s="438">
        <v>5</v>
      </c>
      <c r="Y56" s="438">
        <v>2</v>
      </c>
      <c r="Z56" s="438"/>
      <c r="AA56" s="438" t="s">
        <v>1267</v>
      </c>
      <c r="AB56" s="272"/>
      <c r="AC56" s="442">
        <v>2</v>
      </c>
      <c r="AD56" s="442">
        <v>2</v>
      </c>
      <c r="AE56" s="442">
        <v>8</v>
      </c>
      <c r="AF56" s="442">
        <v>8</v>
      </c>
      <c r="AG56" s="442">
        <v>8</v>
      </c>
      <c r="AH56" s="272"/>
      <c r="AI56" s="443">
        <v>0</v>
      </c>
      <c r="AJ56" s="443">
        <v>-25.5</v>
      </c>
    </row>
    <row r="57" spans="1:36">
      <c r="A57" s="436" t="s">
        <v>278</v>
      </c>
      <c r="B57" s="437">
        <v>24.5</v>
      </c>
      <c r="C57" s="437">
        <v>0.5</v>
      </c>
      <c r="D57" s="438">
        <v>25</v>
      </c>
      <c r="E57" s="436" t="s">
        <v>184</v>
      </c>
      <c r="F57" s="436" t="s">
        <v>341</v>
      </c>
      <c r="G57" s="436" t="s">
        <v>0</v>
      </c>
      <c r="H57" s="436" t="s">
        <v>0</v>
      </c>
      <c r="I57" s="439">
        <v>1</v>
      </c>
      <c r="J57" s="439">
        <v>7</v>
      </c>
      <c r="K57" s="449">
        <v>2</v>
      </c>
      <c r="L57" s="449">
        <v>3</v>
      </c>
      <c r="M57" s="440" t="s">
        <v>278</v>
      </c>
      <c r="N57" s="438">
        <v>6</v>
      </c>
      <c r="O57" s="438"/>
      <c r="P57" s="438"/>
      <c r="Q57" s="438"/>
      <c r="R57" s="438"/>
      <c r="S57" s="438">
        <v>19</v>
      </c>
      <c r="T57" s="438"/>
      <c r="U57" s="438"/>
      <c r="V57" s="441"/>
      <c r="W57" s="438">
        <v>25</v>
      </c>
      <c r="X57" s="438">
        <v>3</v>
      </c>
      <c r="Y57" s="438">
        <v>0</v>
      </c>
      <c r="Z57" s="438"/>
      <c r="AA57" s="438" t="s">
        <v>299</v>
      </c>
      <c r="AB57" s="272"/>
      <c r="AC57" s="442">
        <v>2</v>
      </c>
      <c r="AD57" s="442">
        <v>0</v>
      </c>
      <c r="AE57" s="442">
        <v>2</v>
      </c>
      <c r="AF57" s="442">
        <v>3</v>
      </c>
      <c r="AG57" s="442">
        <v>4</v>
      </c>
      <c r="AH57" s="272"/>
      <c r="AI57" s="437">
        <v>23.939393939393938</v>
      </c>
      <c r="AJ57" s="443">
        <v>-1.0606060606060623</v>
      </c>
    </row>
    <row r="58" spans="1:36">
      <c r="A58" s="444" t="s">
        <v>1623</v>
      </c>
      <c r="B58" s="443">
        <v>25.5</v>
      </c>
      <c r="C58" s="443">
        <v>-0.5</v>
      </c>
      <c r="D58" s="445">
        <v>25</v>
      </c>
      <c r="E58" s="444" t="s">
        <v>178</v>
      </c>
      <c r="F58" s="444" t="s">
        <v>172</v>
      </c>
      <c r="G58" s="444" t="s">
        <v>0</v>
      </c>
      <c r="H58" s="444" t="s">
        <v>0</v>
      </c>
      <c r="I58" s="446">
        <v>0</v>
      </c>
      <c r="J58" s="446">
        <v>13</v>
      </c>
      <c r="K58" s="279">
        <v>4</v>
      </c>
      <c r="L58" s="279">
        <v>6</v>
      </c>
      <c r="M58" s="447" t="s">
        <v>1623</v>
      </c>
      <c r="N58" s="445">
        <v>12</v>
      </c>
      <c r="O58" s="445"/>
      <c r="P58" s="445"/>
      <c r="Q58" s="445">
        <v>2</v>
      </c>
      <c r="R58" s="445"/>
      <c r="S58" s="445">
        <v>6</v>
      </c>
      <c r="T58" s="445"/>
      <c r="U58" s="445"/>
      <c r="V58" s="448">
        <v>5</v>
      </c>
      <c r="W58" s="438">
        <v>25</v>
      </c>
      <c r="X58" s="438">
        <v>6</v>
      </c>
      <c r="Y58" s="438">
        <v>0</v>
      </c>
      <c r="Z58" s="438"/>
      <c r="AA58" s="438" t="s">
        <v>0</v>
      </c>
      <c r="AB58" s="272"/>
      <c r="AC58" s="442">
        <v>6</v>
      </c>
      <c r="AD58" s="442">
        <v>6</v>
      </c>
      <c r="AE58" s="442">
        <v>2</v>
      </c>
      <c r="AF58" s="442">
        <v>4</v>
      </c>
      <c r="AG58" s="442">
        <v>2</v>
      </c>
      <c r="AH58" s="272"/>
      <c r="AI58" s="443" t="e">
        <v>#N/A</v>
      </c>
      <c r="AJ58" s="443" t="e">
        <v>#N/A</v>
      </c>
    </row>
    <row r="59" spans="1:36">
      <c r="A59" s="436" t="s">
        <v>1166</v>
      </c>
      <c r="B59" s="437">
        <v>16</v>
      </c>
      <c r="C59" s="437">
        <v>0</v>
      </c>
      <c r="D59" s="438">
        <v>16</v>
      </c>
      <c r="E59" s="436" t="s">
        <v>187</v>
      </c>
      <c r="F59" s="436" t="s">
        <v>0</v>
      </c>
      <c r="G59" s="436" t="s">
        <v>0</v>
      </c>
      <c r="H59" s="436" t="s">
        <v>0</v>
      </c>
      <c r="I59" s="439">
        <v>0</v>
      </c>
      <c r="J59" s="439">
        <v>9</v>
      </c>
      <c r="K59" s="449">
        <v>3</v>
      </c>
      <c r="L59" s="449">
        <v>4</v>
      </c>
      <c r="M59" s="440" t="s">
        <v>1166</v>
      </c>
      <c r="N59" s="438"/>
      <c r="O59" s="438">
        <v>12</v>
      </c>
      <c r="P59" s="438"/>
      <c r="Q59" s="438"/>
      <c r="R59" s="438"/>
      <c r="S59" s="438"/>
      <c r="T59" s="438">
        <v>2</v>
      </c>
      <c r="U59" s="438"/>
      <c r="V59" s="441">
        <v>2</v>
      </c>
      <c r="W59" s="438">
        <v>16</v>
      </c>
      <c r="X59" s="438">
        <v>4</v>
      </c>
      <c r="Y59" s="438">
        <v>0</v>
      </c>
      <c r="Z59" s="438"/>
      <c r="AA59" s="438" t="s">
        <v>272</v>
      </c>
      <c r="AB59" s="272"/>
      <c r="AC59" s="442">
        <v>0</v>
      </c>
      <c r="AD59" s="442">
        <v>0</v>
      </c>
      <c r="AE59" s="442">
        <v>1</v>
      </c>
      <c r="AF59" s="442">
        <v>1</v>
      </c>
      <c r="AG59" s="442">
        <v>1</v>
      </c>
      <c r="AH59" s="272"/>
      <c r="AI59" s="437">
        <v>16.060606060606059</v>
      </c>
      <c r="AJ59" s="443">
        <v>6.0606060606058776E-2</v>
      </c>
    </row>
    <row r="60" spans="1:36">
      <c r="A60" s="444" t="s">
        <v>61</v>
      </c>
      <c r="B60" s="443">
        <v>23</v>
      </c>
      <c r="C60" s="443">
        <v>1</v>
      </c>
      <c r="D60" s="445">
        <v>24</v>
      </c>
      <c r="E60" s="444" t="s">
        <v>184</v>
      </c>
      <c r="F60" s="444" t="s">
        <v>306</v>
      </c>
      <c r="G60" s="444" t="s">
        <v>0</v>
      </c>
      <c r="H60" s="444" t="s">
        <v>0</v>
      </c>
      <c r="I60" s="446">
        <v>1</v>
      </c>
      <c r="J60" s="446">
        <v>6</v>
      </c>
      <c r="K60" s="279">
        <v>2</v>
      </c>
      <c r="L60" s="279" t="s">
        <v>1549</v>
      </c>
      <c r="M60" s="447" t="s">
        <v>61</v>
      </c>
      <c r="N60" s="445"/>
      <c r="O60" s="445"/>
      <c r="P60" s="445">
        <v>12</v>
      </c>
      <c r="Q60" s="445"/>
      <c r="R60" s="445"/>
      <c r="S60" s="445">
        <v>12</v>
      </c>
      <c r="T60" s="445"/>
      <c r="U60" s="445"/>
      <c r="V60" s="448"/>
      <c r="W60" s="438">
        <v>24</v>
      </c>
      <c r="X60" s="438">
        <v>3</v>
      </c>
      <c r="Y60" s="438">
        <v>2</v>
      </c>
      <c r="Z60" s="438"/>
      <c r="AA60" s="438" t="s">
        <v>64</v>
      </c>
      <c r="AB60" s="272"/>
      <c r="AC60" s="442">
        <v>0</v>
      </c>
      <c r="AD60" s="442">
        <v>0</v>
      </c>
      <c r="AE60" s="442">
        <v>0</v>
      </c>
      <c r="AF60" s="442">
        <v>0</v>
      </c>
      <c r="AG60" s="442">
        <v>0</v>
      </c>
      <c r="AH60" s="272"/>
      <c r="AI60" s="443">
        <v>23.611111111111111</v>
      </c>
      <c r="AJ60" s="443">
        <v>-0.38888888888888928</v>
      </c>
    </row>
    <row r="61" spans="1:36">
      <c r="A61" s="436" t="s">
        <v>136</v>
      </c>
      <c r="B61" s="437">
        <v>24</v>
      </c>
      <c r="C61" s="437">
        <v>1</v>
      </c>
      <c r="D61" s="438">
        <v>25</v>
      </c>
      <c r="E61" s="436" t="s">
        <v>229</v>
      </c>
      <c r="F61" s="436" t="s">
        <v>178</v>
      </c>
      <c r="G61" s="436" t="s">
        <v>0</v>
      </c>
      <c r="H61" s="436" t="s">
        <v>0</v>
      </c>
      <c r="I61" s="439">
        <v>3</v>
      </c>
      <c r="J61" s="439">
        <v>4</v>
      </c>
      <c r="K61" s="449">
        <v>1</v>
      </c>
      <c r="L61" s="449">
        <v>2</v>
      </c>
      <c r="M61" s="440" t="s">
        <v>136</v>
      </c>
      <c r="N61" s="438"/>
      <c r="O61" s="438"/>
      <c r="P61" s="438"/>
      <c r="Q61" s="438"/>
      <c r="R61" s="438"/>
      <c r="S61" s="438"/>
      <c r="T61" s="438"/>
      <c r="U61" s="438"/>
      <c r="V61" s="441">
        <v>25</v>
      </c>
      <c r="W61" s="438">
        <v>25</v>
      </c>
      <c r="X61" s="438">
        <v>2</v>
      </c>
      <c r="Y61" s="438">
        <v>0</v>
      </c>
      <c r="Z61" s="438"/>
      <c r="AA61" s="438" t="s">
        <v>228</v>
      </c>
      <c r="AB61" s="272"/>
      <c r="AC61" s="442">
        <v>0</v>
      </c>
      <c r="AD61" s="442">
        <v>0</v>
      </c>
      <c r="AE61" s="442">
        <v>0</v>
      </c>
      <c r="AF61" s="442">
        <v>0</v>
      </c>
      <c r="AG61" s="442">
        <v>0</v>
      </c>
      <c r="AH61" s="272"/>
      <c r="AI61" s="437">
        <v>23.914141414141412</v>
      </c>
      <c r="AJ61" s="443">
        <v>-1.0858585858585883</v>
      </c>
    </row>
    <row r="62" spans="1:36">
      <c r="A62" s="444" t="s">
        <v>44</v>
      </c>
      <c r="B62" s="443">
        <v>10</v>
      </c>
      <c r="C62" s="443">
        <v>-1</v>
      </c>
      <c r="D62" s="445">
        <v>9</v>
      </c>
      <c r="E62" s="444" t="s">
        <v>186</v>
      </c>
      <c r="F62" s="444" t="s">
        <v>179</v>
      </c>
      <c r="G62" s="444" t="s">
        <v>175</v>
      </c>
      <c r="H62" s="444" t="s">
        <v>0</v>
      </c>
      <c r="I62" s="446">
        <v>1</v>
      </c>
      <c r="J62" s="446">
        <v>6</v>
      </c>
      <c r="K62" s="279">
        <v>3</v>
      </c>
      <c r="L62" s="279" t="s">
        <v>1550</v>
      </c>
      <c r="M62" s="447" t="s">
        <v>44</v>
      </c>
      <c r="N62" s="445">
        <v>2</v>
      </c>
      <c r="O62" s="445"/>
      <c r="P62" s="445">
        <v>5</v>
      </c>
      <c r="Q62" s="445">
        <v>2</v>
      </c>
      <c r="R62" s="445"/>
      <c r="S62" s="445"/>
      <c r="T62" s="445"/>
      <c r="U62" s="445"/>
      <c r="V62" s="448"/>
      <c r="W62" s="438">
        <v>9</v>
      </c>
      <c r="X62" s="438">
        <v>3</v>
      </c>
      <c r="Y62" s="438">
        <v>1</v>
      </c>
      <c r="Z62" s="438"/>
      <c r="AA62" s="438" t="s">
        <v>64</v>
      </c>
      <c r="AB62" s="272"/>
      <c r="AC62" s="442">
        <v>0</v>
      </c>
      <c r="AD62" s="442">
        <v>0</v>
      </c>
      <c r="AE62" s="442">
        <v>0</v>
      </c>
      <c r="AF62" s="442">
        <v>0</v>
      </c>
      <c r="AG62" s="442">
        <v>0</v>
      </c>
      <c r="AH62" s="272"/>
      <c r="AI62" s="443">
        <v>8.9646464646464636</v>
      </c>
      <c r="AJ62" s="443">
        <v>-3.5353535353536358E-2</v>
      </c>
    </row>
    <row r="63" spans="1:36">
      <c r="A63" s="436" t="s">
        <v>355</v>
      </c>
      <c r="B63" s="437">
        <v>29</v>
      </c>
      <c r="C63" s="437">
        <v>1</v>
      </c>
      <c r="D63" s="438">
        <v>30</v>
      </c>
      <c r="E63" s="436" t="s">
        <v>614</v>
      </c>
      <c r="F63" s="436" t="s">
        <v>0</v>
      </c>
      <c r="G63" s="436" t="s">
        <v>0</v>
      </c>
      <c r="H63" s="436" t="s">
        <v>0</v>
      </c>
      <c r="I63" s="439">
        <v>0</v>
      </c>
      <c r="J63" s="439">
        <v>10</v>
      </c>
      <c r="K63" s="449">
        <v>3</v>
      </c>
      <c r="L63" s="449">
        <v>6</v>
      </c>
      <c r="M63" s="440" t="s">
        <v>355</v>
      </c>
      <c r="N63" s="438">
        <v>4</v>
      </c>
      <c r="O63" s="438"/>
      <c r="P63" s="438"/>
      <c r="Q63" s="438"/>
      <c r="R63" s="438">
        <v>8</v>
      </c>
      <c r="S63" s="438"/>
      <c r="T63" s="438"/>
      <c r="U63" s="438">
        <v>18</v>
      </c>
      <c r="V63" s="441"/>
      <c r="W63" s="438">
        <v>30</v>
      </c>
      <c r="X63" s="438">
        <v>6</v>
      </c>
      <c r="Y63" s="438">
        <v>0</v>
      </c>
      <c r="Z63" s="438"/>
      <c r="AA63" s="438" t="s">
        <v>58</v>
      </c>
      <c r="AB63" s="272"/>
      <c r="AC63" s="442">
        <v>2</v>
      </c>
      <c r="AD63" s="442">
        <v>0</v>
      </c>
      <c r="AE63" s="442">
        <v>4</v>
      </c>
      <c r="AF63" s="442">
        <v>4</v>
      </c>
      <c r="AG63" s="442">
        <v>6</v>
      </c>
      <c r="AH63" s="272"/>
      <c r="AI63" s="437">
        <v>22.121212121212121</v>
      </c>
      <c r="AJ63" s="443">
        <v>-7.8787878787878789</v>
      </c>
    </row>
    <row r="64" spans="1:36">
      <c r="A64" s="444" t="s">
        <v>93</v>
      </c>
      <c r="B64" s="443">
        <v>23</v>
      </c>
      <c r="C64" s="443">
        <v>0</v>
      </c>
      <c r="D64" s="445">
        <v>23</v>
      </c>
      <c r="E64" s="444" t="s">
        <v>186</v>
      </c>
      <c r="F64" s="444" t="s">
        <v>462</v>
      </c>
      <c r="G64" s="444" t="s">
        <v>0</v>
      </c>
      <c r="H64" s="444" t="s">
        <v>0</v>
      </c>
      <c r="I64" s="446">
        <v>2</v>
      </c>
      <c r="J64" s="446">
        <v>8</v>
      </c>
      <c r="K64" s="279">
        <v>3</v>
      </c>
      <c r="L64" s="279" t="s">
        <v>1545</v>
      </c>
      <c r="M64" s="447" t="s">
        <v>93</v>
      </c>
      <c r="N64" s="445"/>
      <c r="O64" s="445"/>
      <c r="P64" s="445">
        <v>12</v>
      </c>
      <c r="Q64" s="445">
        <v>0</v>
      </c>
      <c r="R64" s="445"/>
      <c r="S64" s="445">
        <v>11</v>
      </c>
      <c r="T64" s="445"/>
      <c r="U64" s="445"/>
      <c r="V64" s="448"/>
      <c r="W64" s="438">
        <v>23</v>
      </c>
      <c r="X64" s="438">
        <v>4</v>
      </c>
      <c r="Y64" s="438">
        <v>2</v>
      </c>
      <c r="Z64" s="438"/>
      <c r="AA64" s="438" t="s">
        <v>299</v>
      </c>
      <c r="AB64" s="272"/>
      <c r="AC64" s="442">
        <v>3</v>
      </c>
      <c r="AD64" s="442">
        <v>4</v>
      </c>
      <c r="AE64" s="442">
        <v>4</v>
      </c>
      <c r="AF64" s="442">
        <v>2</v>
      </c>
      <c r="AG64" s="442">
        <v>2</v>
      </c>
      <c r="AH64" s="272"/>
      <c r="AI64" s="443">
        <v>22.045454545454543</v>
      </c>
      <c r="AJ64" s="443">
        <v>-0.95454545454545681</v>
      </c>
    </row>
    <row r="65" spans="1:36">
      <c r="A65" s="436" t="s">
        <v>42</v>
      </c>
      <c r="B65" s="437">
        <v>22.5</v>
      </c>
      <c r="C65" s="437">
        <v>-0.5</v>
      </c>
      <c r="D65" s="438">
        <v>22</v>
      </c>
      <c r="E65" s="436" t="s">
        <v>176</v>
      </c>
      <c r="F65" s="436" t="s">
        <v>291</v>
      </c>
      <c r="G65" s="436" t="s">
        <v>0</v>
      </c>
      <c r="H65" s="436" t="s">
        <v>0</v>
      </c>
      <c r="I65" s="439">
        <v>1</v>
      </c>
      <c r="J65" s="439">
        <v>7</v>
      </c>
      <c r="K65" s="449">
        <v>1</v>
      </c>
      <c r="L65" s="449">
        <v>2</v>
      </c>
      <c r="M65" s="440" t="s">
        <v>42</v>
      </c>
      <c r="N65" s="438"/>
      <c r="O65" s="438">
        <v>22</v>
      </c>
      <c r="P65" s="438"/>
      <c r="Q65" s="438"/>
      <c r="R65" s="438"/>
      <c r="S65" s="438"/>
      <c r="T65" s="438"/>
      <c r="U65" s="438"/>
      <c r="V65" s="441"/>
      <c r="W65" s="438">
        <v>22</v>
      </c>
      <c r="X65" s="438">
        <v>2</v>
      </c>
      <c r="Y65" s="438">
        <v>0</v>
      </c>
      <c r="Z65" s="438"/>
      <c r="AA65" s="438" t="s">
        <v>272</v>
      </c>
      <c r="AB65" s="272"/>
      <c r="AC65" s="442">
        <v>0</v>
      </c>
      <c r="AD65" s="442">
        <v>0</v>
      </c>
      <c r="AE65" s="442">
        <v>0</v>
      </c>
      <c r="AF65" s="442">
        <v>0</v>
      </c>
      <c r="AG65" s="442">
        <v>0</v>
      </c>
      <c r="AH65" s="272"/>
      <c r="AI65" s="437">
        <v>21.919191919191917</v>
      </c>
      <c r="AJ65" s="443">
        <v>-8.0808080808083105E-2</v>
      </c>
    </row>
    <row r="66" spans="1:36">
      <c r="A66" s="444" t="s">
        <v>87</v>
      </c>
      <c r="B66" s="443">
        <v>27.5</v>
      </c>
      <c r="C66" s="443">
        <v>-0.5</v>
      </c>
      <c r="D66" s="445">
        <v>27</v>
      </c>
      <c r="E66" s="444" t="s">
        <v>617</v>
      </c>
      <c r="F66" s="444" t="s">
        <v>0</v>
      </c>
      <c r="G66" s="444" t="s">
        <v>0</v>
      </c>
      <c r="H66" s="444" t="s">
        <v>0</v>
      </c>
      <c r="I66" s="446">
        <v>0</v>
      </c>
      <c r="J66" s="446">
        <v>2</v>
      </c>
      <c r="K66" s="279">
        <v>1</v>
      </c>
      <c r="L66" s="279" t="s">
        <v>1547</v>
      </c>
      <c r="M66" s="447" t="s">
        <v>87</v>
      </c>
      <c r="N66" s="445"/>
      <c r="O66" s="445"/>
      <c r="P66" s="445">
        <v>27</v>
      </c>
      <c r="Q66" s="445"/>
      <c r="R66" s="445"/>
      <c r="S66" s="445"/>
      <c r="T66" s="445"/>
      <c r="U66" s="445"/>
      <c r="V66" s="448"/>
      <c r="W66" s="438">
        <v>27</v>
      </c>
      <c r="X66" s="438">
        <v>2</v>
      </c>
      <c r="Y66" s="438">
        <v>2</v>
      </c>
      <c r="Z66" s="438"/>
      <c r="AA66" s="438" t="s">
        <v>64</v>
      </c>
      <c r="AB66" s="272"/>
      <c r="AC66" s="442">
        <v>0</v>
      </c>
      <c r="AD66" s="442">
        <v>0</v>
      </c>
      <c r="AE66" s="442">
        <v>0</v>
      </c>
      <c r="AF66" s="442">
        <v>0</v>
      </c>
      <c r="AG66" s="442">
        <v>0</v>
      </c>
      <c r="AH66" s="272"/>
      <c r="AI66" s="443">
        <v>27.020202020202021</v>
      </c>
      <c r="AJ66" s="443">
        <v>2.0202020202020776E-2</v>
      </c>
    </row>
    <row r="67" spans="1:36">
      <c r="A67" s="436" t="s">
        <v>1435</v>
      </c>
      <c r="B67" s="437">
        <v>10</v>
      </c>
      <c r="C67" s="437">
        <v>0</v>
      </c>
      <c r="D67" s="438">
        <v>10</v>
      </c>
      <c r="E67" s="436" t="s">
        <v>1467</v>
      </c>
      <c r="F67" s="436" t="s">
        <v>0</v>
      </c>
      <c r="G67" s="436" t="s">
        <v>0</v>
      </c>
      <c r="H67" s="436" t="s">
        <v>0</v>
      </c>
      <c r="I67" s="439">
        <v>0</v>
      </c>
      <c r="J67" s="439">
        <v>5</v>
      </c>
      <c r="K67" s="449">
        <v>3</v>
      </c>
      <c r="L67" s="449">
        <v>3</v>
      </c>
      <c r="M67" s="440" t="s">
        <v>1435</v>
      </c>
      <c r="N67" s="438"/>
      <c r="O67" s="438">
        <v>4</v>
      </c>
      <c r="P67" s="438"/>
      <c r="Q67" s="438">
        <v>0</v>
      </c>
      <c r="R67" s="438"/>
      <c r="S67" s="438"/>
      <c r="T67" s="438">
        <v>6</v>
      </c>
      <c r="U67" s="438"/>
      <c r="V67" s="441"/>
      <c r="W67" s="438">
        <v>10</v>
      </c>
      <c r="X67" s="438">
        <v>3</v>
      </c>
      <c r="Y67" s="438">
        <v>0</v>
      </c>
      <c r="Z67" s="438"/>
      <c r="AA67" s="438" t="s">
        <v>28</v>
      </c>
      <c r="AB67" s="272"/>
      <c r="AC67" s="442">
        <v>2</v>
      </c>
      <c r="AD67" s="442">
        <v>4</v>
      </c>
      <c r="AE67" s="442">
        <v>0</v>
      </c>
      <c r="AF67" s="442">
        <v>3</v>
      </c>
      <c r="AG67" s="442">
        <v>0</v>
      </c>
      <c r="AH67" s="272"/>
      <c r="AI67" s="437" t="e">
        <v>#N/A</v>
      </c>
      <c r="AJ67" s="443" t="e">
        <v>#N/A</v>
      </c>
    </row>
    <row r="68" spans="1:36">
      <c r="A68" s="444" t="s">
        <v>1183</v>
      </c>
      <c r="B68" s="443">
        <v>19.5</v>
      </c>
      <c r="C68" s="443">
        <v>0.5</v>
      </c>
      <c r="D68" s="445">
        <v>20</v>
      </c>
      <c r="E68" s="444" t="s">
        <v>1241</v>
      </c>
      <c r="F68" s="444" t="s">
        <v>341</v>
      </c>
      <c r="G68" s="444" t="s">
        <v>179</v>
      </c>
      <c r="H68" s="444" t="s">
        <v>0</v>
      </c>
      <c r="I68" s="446">
        <v>1</v>
      </c>
      <c r="J68" s="446">
        <v>6</v>
      </c>
      <c r="K68" s="279">
        <v>3</v>
      </c>
      <c r="L68" s="279">
        <v>4</v>
      </c>
      <c r="M68" s="447" t="s">
        <v>1183</v>
      </c>
      <c r="N68" s="445">
        <v>6</v>
      </c>
      <c r="O68" s="445"/>
      <c r="P68" s="445"/>
      <c r="Q68" s="445"/>
      <c r="R68" s="445">
        <v>5</v>
      </c>
      <c r="S68" s="445"/>
      <c r="T68" s="445"/>
      <c r="U68" s="445">
        <v>9</v>
      </c>
      <c r="V68" s="448"/>
      <c r="W68" s="438">
        <v>20</v>
      </c>
      <c r="X68" s="438">
        <v>4</v>
      </c>
      <c r="Y68" s="438">
        <v>0</v>
      </c>
      <c r="Z68" s="438"/>
      <c r="AA68" s="438" t="s">
        <v>58</v>
      </c>
      <c r="AB68" s="272"/>
      <c r="AC68" s="442">
        <v>3</v>
      </c>
      <c r="AD68" s="442">
        <v>3</v>
      </c>
      <c r="AE68" s="442">
        <v>0</v>
      </c>
      <c r="AF68" s="442">
        <v>4</v>
      </c>
      <c r="AG68" s="442">
        <v>4</v>
      </c>
      <c r="AH68" s="272"/>
      <c r="AI68" s="443">
        <v>23.232323232323232</v>
      </c>
      <c r="AJ68" s="443">
        <v>3.2323232323232318</v>
      </c>
    </row>
    <row r="69" spans="1:36">
      <c r="A69" s="436" t="s">
        <v>135</v>
      </c>
      <c r="B69" s="437">
        <v>18.5</v>
      </c>
      <c r="C69" s="437">
        <v>-0.5</v>
      </c>
      <c r="D69" s="438">
        <v>18</v>
      </c>
      <c r="E69" s="436" t="s">
        <v>175</v>
      </c>
      <c r="F69" s="436" t="s">
        <v>396</v>
      </c>
      <c r="G69" s="436" t="s">
        <v>0</v>
      </c>
      <c r="H69" s="436" t="s">
        <v>0</v>
      </c>
      <c r="I69" s="439">
        <v>2</v>
      </c>
      <c r="J69" s="439">
        <v>11</v>
      </c>
      <c r="K69" s="449">
        <v>3</v>
      </c>
      <c r="L69" s="449">
        <v>4</v>
      </c>
      <c r="M69" s="440" t="s">
        <v>135</v>
      </c>
      <c r="N69" s="438"/>
      <c r="O69" s="438"/>
      <c r="P69" s="438"/>
      <c r="Q69" s="438"/>
      <c r="R69" s="438">
        <v>8</v>
      </c>
      <c r="S69" s="438">
        <v>4</v>
      </c>
      <c r="T69" s="438">
        <v>6</v>
      </c>
      <c r="U69" s="438"/>
      <c r="V69" s="441"/>
      <c r="W69" s="438">
        <v>18</v>
      </c>
      <c r="X69" s="438">
        <v>4</v>
      </c>
      <c r="Y69" s="438">
        <v>0</v>
      </c>
      <c r="Z69" s="438"/>
      <c r="AA69" s="438" t="s">
        <v>1267</v>
      </c>
      <c r="AB69" s="272"/>
      <c r="AC69" s="442">
        <v>3</v>
      </c>
      <c r="AD69" s="442">
        <v>0</v>
      </c>
      <c r="AE69" s="442">
        <v>7</v>
      </c>
      <c r="AF69" s="442">
        <v>5</v>
      </c>
      <c r="AG69" s="442">
        <v>11</v>
      </c>
      <c r="AH69" s="272"/>
      <c r="AI69" s="437">
        <v>21.01010101010101</v>
      </c>
      <c r="AJ69" s="443">
        <v>3.0101010101010104</v>
      </c>
    </row>
    <row r="70" spans="1:36">
      <c r="A70" s="444" t="s">
        <v>1267</v>
      </c>
      <c r="B70" s="443">
        <v>15.5</v>
      </c>
      <c r="C70" s="443">
        <v>0.5</v>
      </c>
      <c r="D70" s="445">
        <v>16</v>
      </c>
      <c r="E70" s="444" t="s">
        <v>175</v>
      </c>
      <c r="F70" s="444" t="s">
        <v>396</v>
      </c>
      <c r="G70" s="444" t="s">
        <v>0</v>
      </c>
      <c r="H70" s="444" t="s">
        <v>0</v>
      </c>
      <c r="I70" s="446">
        <v>0</v>
      </c>
      <c r="J70" s="446">
        <v>7</v>
      </c>
      <c r="K70" s="279">
        <v>1</v>
      </c>
      <c r="L70" s="279">
        <v>4</v>
      </c>
      <c r="M70" s="447" t="s">
        <v>1267</v>
      </c>
      <c r="N70" s="445"/>
      <c r="O70" s="445"/>
      <c r="P70" s="445"/>
      <c r="Q70" s="445"/>
      <c r="R70" s="445">
        <v>16</v>
      </c>
      <c r="S70" s="445"/>
      <c r="T70" s="445"/>
      <c r="U70" s="445"/>
      <c r="V70" s="448"/>
      <c r="W70" s="438">
        <v>16</v>
      </c>
      <c r="X70" s="438">
        <v>4</v>
      </c>
      <c r="Y70" s="438">
        <v>0</v>
      </c>
      <c r="Z70" s="438"/>
      <c r="AA70" s="438" t="s">
        <v>1267</v>
      </c>
      <c r="AB70" s="272"/>
      <c r="AC70" s="442">
        <v>4</v>
      </c>
      <c r="AD70" s="442">
        <v>2</v>
      </c>
      <c r="AE70" s="442">
        <v>8</v>
      </c>
      <c r="AF70" s="442">
        <v>6</v>
      </c>
      <c r="AG70" s="442">
        <v>8</v>
      </c>
      <c r="AH70" s="272"/>
      <c r="AI70" s="443">
        <v>16.111111111111111</v>
      </c>
      <c r="AJ70" s="443">
        <v>0.11111111111111072</v>
      </c>
    </row>
    <row r="71" spans="1:36">
      <c r="A71" s="436" t="s">
        <v>144</v>
      </c>
      <c r="B71" s="437">
        <v>0</v>
      </c>
      <c r="C71" s="437">
        <v>6</v>
      </c>
      <c r="D71" s="438">
        <v>6</v>
      </c>
      <c r="E71" s="436" t="s">
        <v>187</v>
      </c>
      <c r="F71" s="436" t="s">
        <v>0</v>
      </c>
      <c r="G71" s="436" t="s">
        <v>0</v>
      </c>
      <c r="H71" s="436" t="s">
        <v>0</v>
      </c>
      <c r="I71" s="439">
        <v>0</v>
      </c>
      <c r="J71" s="439">
        <v>4</v>
      </c>
      <c r="K71" s="449">
        <v>1</v>
      </c>
      <c r="L71" s="449">
        <v>1</v>
      </c>
      <c r="M71" s="440" t="s">
        <v>144</v>
      </c>
      <c r="N71" s="438"/>
      <c r="O71" s="438"/>
      <c r="P71" s="438"/>
      <c r="Q71" s="438"/>
      <c r="R71" s="438"/>
      <c r="S71" s="438"/>
      <c r="T71" s="438"/>
      <c r="U71" s="438"/>
      <c r="V71" s="441">
        <v>6</v>
      </c>
      <c r="W71" s="438">
        <v>6</v>
      </c>
      <c r="X71" s="438">
        <v>1</v>
      </c>
      <c r="Y71" s="438">
        <v>0</v>
      </c>
      <c r="Z71" s="438"/>
      <c r="AA71" s="438" t="s">
        <v>228</v>
      </c>
      <c r="AB71" s="272"/>
      <c r="AC71" s="442">
        <v>0</v>
      </c>
      <c r="AD71" s="442">
        <v>0</v>
      </c>
      <c r="AE71" s="442">
        <v>0</v>
      </c>
      <c r="AF71" s="442">
        <v>0</v>
      </c>
      <c r="AG71" s="442">
        <v>0</v>
      </c>
      <c r="AH71" s="272"/>
      <c r="AI71" s="437">
        <v>0</v>
      </c>
      <c r="AJ71" s="443">
        <v>-6</v>
      </c>
    </row>
    <row r="72" spans="1:36">
      <c r="A72" s="444" t="s">
        <v>20</v>
      </c>
      <c r="B72" s="443">
        <v>19.5</v>
      </c>
      <c r="C72" s="443">
        <v>-0.5</v>
      </c>
      <c r="D72" s="445">
        <v>19</v>
      </c>
      <c r="E72" s="444" t="s">
        <v>172</v>
      </c>
      <c r="F72" s="444" t="s">
        <v>174</v>
      </c>
      <c r="G72" s="444" t="s">
        <v>0</v>
      </c>
      <c r="H72" s="444" t="s">
        <v>0</v>
      </c>
      <c r="I72" s="446">
        <v>1</v>
      </c>
      <c r="J72" s="446">
        <v>17</v>
      </c>
      <c r="K72" s="279">
        <v>4</v>
      </c>
      <c r="L72" s="279">
        <v>7</v>
      </c>
      <c r="M72" s="447" t="s">
        <v>20</v>
      </c>
      <c r="N72" s="445">
        <v>2</v>
      </c>
      <c r="O72" s="445"/>
      <c r="P72" s="445"/>
      <c r="Q72" s="445">
        <v>11</v>
      </c>
      <c r="R72" s="445"/>
      <c r="S72" s="445">
        <v>2</v>
      </c>
      <c r="T72" s="445">
        <v>4</v>
      </c>
      <c r="U72" s="445"/>
      <c r="V72" s="448"/>
      <c r="W72" s="438">
        <v>19</v>
      </c>
      <c r="X72" s="438">
        <v>7</v>
      </c>
      <c r="Y72" s="438">
        <v>0</v>
      </c>
      <c r="Z72" s="438"/>
      <c r="AA72" s="438" t="s">
        <v>95</v>
      </c>
      <c r="AB72" s="272"/>
      <c r="AC72" s="442">
        <v>4</v>
      </c>
      <c r="AD72" s="442">
        <v>5</v>
      </c>
      <c r="AE72" s="442">
        <v>1</v>
      </c>
      <c r="AF72" s="442">
        <v>2</v>
      </c>
      <c r="AG72" s="442">
        <v>2</v>
      </c>
      <c r="AH72" s="272"/>
      <c r="AI72" s="443">
        <v>20.808080808080806</v>
      </c>
      <c r="AJ72" s="443">
        <v>1.8080808080808062</v>
      </c>
    </row>
    <row r="73" spans="1:36">
      <c r="A73" s="436" t="s">
        <v>299</v>
      </c>
      <c r="B73" s="437">
        <v>21</v>
      </c>
      <c r="C73" s="437">
        <v>-1</v>
      </c>
      <c r="D73" s="438">
        <v>20</v>
      </c>
      <c r="E73" s="436" t="s">
        <v>184</v>
      </c>
      <c r="F73" s="436" t="s">
        <v>306</v>
      </c>
      <c r="G73" s="436" t="s">
        <v>178</v>
      </c>
      <c r="H73" s="436" t="s">
        <v>0</v>
      </c>
      <c r="I73" s="439">
        <v>2</v>
      </c>
      <c r="J73" s="439">
        <v>9</v>
      </c>
      <c r="K73" s="449">
        <v>3</v>
      </c>
      <c r="L73" s="449">
        <v>4</v>
      </c>
      <c r="M73" s="440" t="s">
        <v>299</v>
      </c>
      <c r="N73" s="438">
        <v>4</v>
      </c>
      <c r="O73" s="438"/>
      <c r="P73" s="438"/>
      <c r="Q73" s="438"/>
      <c r="R73" s="438"/>
      <c r="S73" s="438">
        <v>14</v>
      </c>
      <c r="T73" s="438"/>
      <c r="U73" s="438">
        <v>2</v>
      </c>
      <c r="V73" s="441"/>
      <c r="W73" s="438">
        <v>20</v>
      </c>
      <c r="X73" s="438">
        <v>4</v>
      </c>
      <c r="Y73" s="438">
        <v>0</v>
      </c>
      <c r="Z73" s="438"/>
      <c r="AA73" s="438" t="s">
        <v>299</v>
      </c>
      <c r="AB73" s="272"/>
      <c r="AC73" s="442">
        <v>0</v>
      </c>
      <c r="AD73" s="442">
        <v>0</v>
      </c>
      <c r="AE73" s="442">
        <v>0</v>
      </c>
      <c r="AF73" s="442">
        <v>0</v>
      </c>
      <c r="AG73" s="442">
        <v>0</v>
      </c>
      <c r="AH73" s="272"/>
      <c r="AI73" s="437">
        <v>22.070707070707069</v>
      </c>
      <c r="AJ73" s="443">
        <v>2.0707070707070692</v>
      </c>
    </row>
    <row r="74" spans="1:36">
      <c r="A74" s="444" t="s">
        <v>24</v>
      </c>
      <c r="B74" s="443">
        <v>22.5</v>
      </c>
      <c r="C74" s="443">
        <v>-0.5</v>
      </c>
      <c r="D74" s="445">
        <v>22</v>
      </c>
      <c r="E74" s="444" t="s">
        <v>176</v>
      </c>
      <c r="F74" s="444" t="s">
        <v>175</v>
      </c>
      <c r="G74" s="444" t="s">
        <v>291</v>
      </c>
      <c r="H74" s="444" t="s">
        <v>0</v>
      </c>
      <c r="I74" s="446">
        <v>2</v>
      </c>
      <c r="J74" s="446">
        <v>6</v>
      </c>
      <c r="K74" s="279">
        <v>2</v>
      </c>
      <c r="L74" s="279">
        <v>3</v>
      </c>
      <c r="M74" s="447" t="s">
        <v>24</v>
      </c>
      <c r="N74" s="445"/>
      <c r="O74" s="445">
        <v>4</v>
      </c>
      <c r="P74" s="445"/>
      <c r="Q74" s="445"/>
      <c r="R74" s="445"/>
      <c r="S74" s="445"/>
      <c r="T74" s="445">
        <v>18</v>
      </c>
      <c r="U74" s="445"/>
      <c r="V74" s="448"/>
      <c r="W74" s="438">
        <v>22</v>
      </c>
      <c r="X74" s="438">
        <v>3</v>
      </c>
      <c r="Y74" s="438">
        <v>0</v>
      </c>
      <c r="Z74" s="438"/>
      <c r="AA74" s="438" t="s">
        <v>28</v>
      </c>
      <c r="AB74" s="272"/>
      <c r="AC74" s="442">
        <v>6</v>
      </c>
      <c r="AD74" s="442">
        <v>6</v>
      </c>
      <c r="AE74" s="442">
        <v>6</v>
      </c>
      <c r="AF74" s="442">
        <v>6</v>
      </c>
      <c r="AG74" s="442">
        <v>0</v>
      </c>
      <c r="AH74" s="272"/>
      <c r="AI74" s="443">
        <v>21.111111111111111</v>
      </c>
      <c r="AJ74" s="443">
        <v>-0.88888888888888928</v>
      </c>
    </row>
    <row r="75" spans="1:36">
      <c r="A75" s="436" t="s">
        <v>733</v>
      </c>
      <c r="B75" s="437">
        <v>25.5</v>
      </c>
      <c r="C75" s="437">
        <v>0.5</v>
      </c>
      <c r="D75" s="438">
        <v>26</v>
      </c>
      <c r="E75" s="436" t="s">
        <v>372</v>
      </c>
      <c r="F75" s="436" t="s">
        <v>175</v>
      </c>
      <c r="G75" s="436" t="s">
        <v>0</v>
      </c>
      <c r="H75" s="436" t="s">
        <v>0</v>
      </c>
      <c r="I75" s="439">
        <v>0</v>
      </c>
      <c r="J75" s="439">
        <v>9</v>
      </c>
      <c r="K75" s="449">
        <v>3</v>
      </c>
      <c r="L75" s="449">
        <v>7</v>
      </c>
      <c r="M75" s="440" t="s">
        <v>733</v>
      </c>
      <c r="N75" s="438">
        <v>4</v>
      </c>
      <c r="O75" s="438"/>
      <c r="P75" s="438"/>
      <c r="Q75" s="438"/>
      <c r="R75" s="438"/>
      <c r="S75" s="438"/>
      <c r="T75" s="438"/>
      <c r="U75" s="438">
        <v>10</v>
      </c>
      <c r="V75" s="441">
        <v>12</v>
      </c>
      <c r="W75" s="438">
        <v>26</v>
      </c>
      <c r="X75" s="438">
        <v>7</v>
      </c>
      <c r="Y75" s="438">
        <v>0</v>
      </c>
      <c r="Z75" s="438"/>
      <c r="AA75" s="438" t="s">
        <v>228</v>
      </c>
      <c r="AB75" s="272"/>
      <c r="AC75" s="442">
        <v>0</v>
      </c>
      <c r="AD75" s="442">
        <v>0</v>
      </c>
      <c r="AE75" s="442">
        <v>2</v>
      </c>
      <c r="AF75" s="442">
        <v>4</v>
      </c>
      <c r="AG75" s="442">
        <v>2</v>
      </c>
      <c r="AH75" s="272"/>
      <c r="AI75" s="437">
        <v>24.8989898989899</v>
      </c>
      <c r="AJ75" s="443">
        <v>-1.1010101010101003</v>
      </c>
    </row>
    <row r="76" spans="1:36">
      <c r="A76" s="444" t="s">
        <v>1423</v>
      </c>
      <c r="B76" s="443">
        <v>20</v>
      </c>
      <c r="C76" s="443">
        <v>0</v>
      </c>
      <c r="D76" s="445">
        <v>20</v>
      </c>
      <c r="E76" s="444" t="s">
        <v>180</v>
      </c>
      <c r="F76" s="444" t="s">
        <v>172</v>
      </c>
      <c r="G76" s="444" t="s">
        <v>0</v>
      </c>
      <c r="H76" s="444" t="s">
        <v>0</v>
      </c>
      <c r="I76" s="446">
        <v>0</v>
      </c>
      <c r="J76" s="446">
        <v>6</v>
      </c>
      <c r="K76" s="279">
        <v>3</v>
      </c>
      <c r="L76" s="279">
        <v>3</v>
      </c>
      <c r="M76" s="447" t="s">
        <v>1423</v>
      </c>
      <c r="N76" s="445">
        <v>7</v>
      </c>
      <c r="O76" s="445"/>
      <c r="P76" s="445"/>
      <c r="Q76" s="445"/>
      <c r="R76" s="445">
        <v>8</v>
      </c>
      <c r="S76" s="445"/>
      <c r="T76" s="445"/>
      <c r="U76" s="445"/>
      <c r="V76" s="448">
        <v>5</v>
      </c>
      <c r="W76" s="438">
        <v>20</v>
      </c>
      <c r="X76" s="438">
        <v>3</v>
      </c>
      <c r="Y76" s="438">
        <v>0</v>
      </c>
      <c r="Z76" s="438"/>
      <c r="AA76" s="438" t="s">
        <v>1267</v>
      </c>
      <c r="AB76" s="272"/>
      <c r="AC76" s="442">
        <v>0</v>
      </c>
      <c r="AD76" s="442">
        <v>0</v>
      </c>
      <c r="AE76" s="442">
        <v>0</v>
      </c>
      <c r="AF76" s="442">
        <v>3</v>
      </c>
      <c r="AG76" s="442">
        <v>3</v>
      </c>
      <c r="AH76" s="272"/>
      <c r="AI76" s="443" t="e">
        <v>#N/A</v>
      </c>
      <c r="AJ76" s="443" t="e">
        <v>#N/A</v>
      </c>
    </row>
    <row r="77" spans="1:36">
      <c r="A77" s="436" t="s">
        <v>96</v>
      </c>
      <c r="B77" s="437">
        <v>17.5</v>
      </c>
      <c r="C77" s="437">
        <v>-0.5</v>
      </c>
      <c r="D77" s="438">
        <v>17</v>
      </c>
      <c r="E77" s="436" t="s">
        <v>184</v>
      </c>
      <c r="F77" s="436" t="s">
        <v>341</v>
      </c>
      <c r="G77" s="436" t="s">
        <v>0</v>
      </c>
      <c r="H77" s="436" t="s">
        <v>0</v>
      </c>
      <c r="I77" s="439">
        <v>0</v>
      </c>
      <c r="J77" s="439">
        <v>5</v>
      </c>
      <c r="K77" s="449">
        <v>2</v>
      </c>
      <c r="L77" s="449">
        <v>3</v>
      </c>
      <c r="M77" s="440" t="s">
        <v>96</v>
      </c>
      <c r="N77" s="438">
        <v>4</v>
      </c>
      <c r="O77" s="438">
        <v>13</v>
      </c>
      <c r="P77" s="438"/>
      <c r="Q77" s="438"/>
      <c r="R77" s="438"/>
      <c r="S77" s="438"/>
      <c r="T77" s="438"/>
      <c r="U77" s="438"/>
      <c r="V77" s="441"/>
      <c r="W77" s="438">
        <v>17</v>
      </c>
      <c r="X77" s="438">
        <v>3</v>
      </c>
      <c r="Y77" s="438">
        <v>0</v>
      </c>
      <c r="Z77" s="438"/>
      <c r="AA77" s="438" t="s">
        <v>272</v>
      </c>
      <c r="AB77" s="272"/>
      <c r="AC77" s="442">
        <v>0</v>
      </c>
      <c r="AD77" s="442">
        <v>0</v>
      </c>
      <c r="AE77" s="442">
        <v>0</v>
      </c>
      <c r="AF77" s="442">
        <v>0</v>
      </c>
      <c r="AG77" s="442">
        <v>0</v>
      </c>
      <c r="AH77" s="272"/>
      <c r="AI77" s="437">
        <v>25</v>
      </c>
      <c r="AJ77" s="443">
        <v>8</v>
      </c>
    </row>
    <row r="78" spans="1:36">
      <c r="A78" s="444" t="s">
        <v>326</v>
      </c>
      <c r="B78" s="443">
        <v>13.5</v>
      </c>
      <c r="C78" s="443">
        <v>0.5</v>
      </c>
      <c r="D78" s="445">
        <v>14</v>
      </c>
      <c r="E78" s="444" t="s">
        <v>184</v>
      </c>
      <c r="F78" s="444" t="s">
        <v>306</v>
      </c>
      <c r="G78" s="444" t="s">
        <v>0</v>
      </c>
      <c r="H78" s="444" t="s">
        <v>0</v>
      </c>
      <c r="I78" s="446">
        <v>1</v>
      </c>
      <c r="J78" s="446">
        <v>2</v>
      </c>
      <c r="K78" s="279">
        <v>3</v>
      </c>
      <c r="L78" s="279">
        <v>2</v>
      </c>
      <c r="M78" s="447" t="s">
        <v>326</v>
      </c>
      <c r="N78" s="445">
        <v>4</v>
      </c>
      <c r="O78" s="445"/>
      <c r="P78" s="445"/>
      <c r="Q78" s="445"/>
      <c r="R78" s="445">
        <v>0</v>
      </c>
      <c r="S78" s="445"/>
      <c r="T78" s="445"/>
      <c r="U78" s="445">
        <v>10</v>
      </c>
      <c r="V78" s="448"/>
      <c r="W78" s="438">
        <v>14</v>
      </c>
      <c r="X78" s="438">
        <v>2</v>
      </c>
      <c r="Y78" s="438">
        <v>0</v>
      </c>
      <c r="Z78" s="438"/>
      <c r="AA78" s="438" t="s">
        <v>58</v>
      </c>
      <c r="AB78" s="272"/>
      <c r="AC78" s="442">
        <v>0</v>
      </c>
      <c r="AD78" s="442">
        <v>0</v>
      </c>
      <c r="AE78" s="442">
        <v>0</v>
      </c>
      <c r="AF78" s="442">
        <v>0</v>
      </c>
      <c r="AG78" s="442">
        <v>0</v>
      </c>
      <c r="AH78" s="272"/>
      <c r="AI78" s="443">
        <v>22.575757575757574</v>
      </c>
      <c r="AJ78" s="443">
        <v>8.5757575757575744</v>
      </c>
    </row>
    <row r="79" spans="1:36">
      <c r="A79" s="436" t="s">
        <v>111</v>
      </c>
      <c r="B79" s="437">
        <v>8</v>
      </c>
      <c r="C79" s="437">
        <v>0</v>
      </c>
      <c r="D79" s="438">
        <v>8</v>
      </c>
      <c r="E79" s="436" t="s">
        <v>185</v>
      </c>
      <c r="F79" s="436" t="s">
        <v>179</v>
      </c>
      <c r="G79" s="436" t="s">
        <v>0</v>
      </c>
      <c r="H79" s="436" t="s">
        <v>0</v>
      </c>
      <c r="I79" s="439">
        <v>0</v>
      </c>
      <c r="J79" s="439">
        <v>5</v>
      </c>
      <c r="K79" s="449">
        <v>2</v>
      </c>
      <c r="L79" s="449">
        <v>2</v>
      </c>
      <c r="M79" s="440" t="s">
        <v>111</v>
      </c>
      <c r="N79" s="438">
        <v>3</v>
      </c>
      <c r="O79" s="438"/>
      <c r="P79" s="438"/>
      <c r="Q79" s="438">
        <v>5</v>
      </c>
      <c r="R79" s="438"/>
      <c r="S79" s="438"/>
      <c r="T79" s="438"/>
      <c r="U79" s="438"/>
      <c r="V79" s="441"/>
      <c r="W79" s="438">
        <v>8</v>
      </c>
      <c r="X79" s="438">
        <v>2</v>
      </c>
      <c r="Y79" s="438">
        <v>0</v>
      </c>
      <c r="Z79" s="438"/>
      <c r="AA79" s="438" t="s">
        <v>95</v>
      </c>
      <c r="AB79" s="272"/>
      <c r="AC79" s="442">
        <v>2</v>
      </c>
      <c r="AD79" s="442">
        <v>0</v>
      </c>
      <c r="AE79" s="442">
        <v>2</v>
      </c>
      <c r="AF79" s="442">
        <v>2</v>
      </c>
      <c r="AG79" s="442">
        <v>0</v>
      </c>
      <c r="AH79" s="272"/>
      <c r="AI79" s="437">
        <v>16.01010101010101</v>
      </c>
      <c r="AJ79" s="443">
        <v>8.0101010101010104</v>
      </c>
    </row>
    <row r="80" spans="1:36">
      <c r="A80" s="444" t="s">
        <v>75</v>
      </c>
      <c r="B80" s="443">
        <v>22</v>
      </c>
      <c r="C80" s="443">
        <v>1</v>
      </c>
      <c r="D80" s="445">
        <v>23</v>
      </c>
      <c r="E80" s="444" t="s">
        <v>184</v>
      </c>
      <c r="F80" s="444" t="s">
        <v>306</v>
      </c>
      <c r="G80" s="444" t="s">
        <v>0</v>
      </c>
      <c r="H80" s="444" t="s">
        <v>0</v>
      </c>
      <c r="I80" s="446">
        <v>1</v>
      </c>
      <c r="J80" s="446">
        <v>5</v>
      </c>
      <c r="K80" s="279">
        <v>2</v>
      </c>
      <c r="L80" s="279" t="s">
        <v>1551</v>
      </c>
      <c r="M80" s="447" t="s">
        <v>75</v>
      </c>
      <c r="N80" s="445"/>
      <c r="O80" s="445"/>
      <c r="P80" s="445">
        <v>19</v>
      </c>
      <c r="Q80" s="445"/>
      <c r="R80" s="445">
        <v>4</v>
      </c>
      <c r="S80" s="445"/>
      <c r="T80" s="445"/>
      <c r="U80" s="445"/>
      <c r="V80" s="448"/>
      <c r="W80" s="438">
        <v>23</v>
      </c>
      <c r="X80" s="438">
        <v>5</v>
      </c>
      <c r="Y80" s="438">
        <v>4</v>
      </c>
      <c r="Z80" s="438"/>
      <c r="AA80" s="438" t="s">
        <v>64</v>
      </c>
      <c r="AB80" s="272"/>
      <c r="AC80" s="442">
        <v>0</v>
      </c>
      <c r="AD80" s="442">
        <v>0</v>
      </c>
      <c r="AE80" s="442">
        <v>0</v>
      </c>
      <c r="AF80" s="442">
        <v>0</v>
      </c>
      <c r="AG80" s="442">
        <v>0</v>
      </c>
      <c r="AH80" s="272"/>
      <c r="AI80" s="443">
        <v>23.055555555555554</v>
      </c>
      <c r="AJ80" s="443">
        <v>5.5555555555553582E-2</v>
      </c>
    </row>
    <row r="81" spans="1:36">
      <c r="A81" s="436" t="s">
        <v>140</v>
      </c>
      <c r="B81" s="437">
        <v>5</v>
      </c>
      <c r="C81" s="437">
        <v>0</v>
      </c>
      <c r="D81" s="438">
        <v>5</v>
      </c>
      <c r="E81" s="436" t="s">
        <v>469</v>
      </c>
      <c r="F81" s="436" t="s">
        <v>172</v>
      </c>
      <c r="G81" s="436" t="s">
        <v>0</v>
      </c>
      <c r="H81" s="436" t="s">
        <v>0</v>
      </c>
      <c r="I81" s="439">
        <v>0</v>
      </c>
      <c r="J81" s="439">
        <v>0</v>
      </c>
      <c r="K81" s="449">
        <v>1</v>
      </c>
      <c r="L81" s="449">
        <v>2</v>
      </c>
      <c r="M81" s="440" t="s">
        <v>140</v>
      </c>
      <c r="N81" s="438"/>
      <c r="O81" s="438"/>
      <c r="P81" s="438"/>
      <c r="Q81" s="438"/>
      <c r="R81" s="438"/>
      <c r="S81" s="438"/>
      <c r="T81" s="438"/>
      <c r="U81" s="438"/>
      <c r="V81" s="441">
        <v>5</v>
      </c>
      <c r="W81" s="438">
        <v>5</v>
      </c>
      <c r="X81" s="438">
        <v>2</v>
      </c>
      <c r="Y81" s="438">
        <v>0</v>
      </c>
      <c r="Z81" s="438"/>
      <c r="AA81" s="438" t="s">
        <v>228</v>
      </c>
      <c r="AB81" s="272"/>
      <c r="AC81" s="442">
        <v>0</v>
      </c>
      <c r="AD81" s="442">
        <v>0</v>
      </c>
      <c r="AE81" s="442">
        <v>0</v>
      </c>
      <c r="AF81" s="442">
        <v>0</v>
      </c>
      <c r="AG81" s="442">
        <v>0</v>
      </c>
      <c r="AH81" s="272"/>
      <c r="AI81" s="437">
        <v>18.98989898989899</v>
      </c>
      <c r="AJ81" s="443">
        <v>13.98989898989899</v>
      </c>
    </row>
    <row r="82" spans="1:36">
      <c r="A82" s="444" t="s">
        <v>71</v>
      </c>
      <c r="B82" s="443">
        <v>15.5</v>
      </c>
      <c r="C82" s="443">
        <v>1</v>
      </c>
      <c r="D82" s="445">
        <v>16.5</v>
      </c>
      <c r="E82" s="444" t="s">
        <v>468</v>
      </c>
      <c r="F82" s="444" t="s">
        <v>178</v>
      </c>
      <c r="G82" s="444" t="s">
        <v>0</v>
      </c>
      <c r="H82" s="444" t="s">
        <v>0</v>
      </c>
      <c r="I82" s="446">
        <v>1</v>
      </c>
      <c r="J82" s="446">
        <v>7</v>
      </c>
      <c r="K82" s="279">
        <v>3</v>
      </c>
      <c r="L82" s="279" t="s">
        <v>1545</v>
      </c>
      <c r="M82" s="447" t="s">
        <v>71</v>
      </c>
      <c r="N82" s="445"/>
      <c r="O82" s="445"/>
      <c r="P82" s="445">
        <v>5</v>
      </c>
      <c r="Q82" s="445"/>
      <c r="R82" s="445">
        <v>2</v>
      </c>
      <c r="S82" s="445"/>
      <c r="T82" s="445"/>
      <c r="U82" s="445">
        <v>9.5</v>
      </c>
      <c r="V82" s="448"/>
      <c r="W82" s="438">
        <v>16.5</v>
      </c>
      <c r="X82" s="438">
        <v>4</v>
      </c>
      <c r="Y82" s="438">
        <v>2</v>
      </c>
      <c r="Z82" s="438"/>
      <c r="AA82" s="438" t="s">
        <v>58</v>
      </c>
      <c r="AB82" s="272"/>
      <c r="AC82" s="442">
        <v>1</v>
      </c>
      <c r="AD82" s="442">
        <v>1</v>
      </c>
      <c r="AE82" s="442">
        <v>2</v>
      </c>
      <c r="AF82" s="442">
        <v>1</v>
      </c>
      <c r="AG82" s="442">
        <v>1</v>
      </c>
      <c r="AH82" s="272"/>
      <c r="AI82" s="443">
        <v>19.924242424242422</v>
      </c>
      <c r="AJ82" s="443">
        <v>3.4242424242424221</v>
      </c>
    </row>
    <row r="83" spans="1:36">
      <c r="A83" s="450" t="s">
        <v>1082</v>
      </c>
      <c r="B83" s="437">
        <v>25.5</v>
      </c>
      <c r="C83" s="437">
        <v>0.5</v>
      </c>
      <c r="D83" s="438">
        <v>26</v>
      </c>
      <c r="E83" s="436" t="s">
        <v>172</v>
      </c>
      <c r="F83" s="436" t="s">
        <v>178</v>
      </c>
      <c r="G83" s="436" t="s">
        <v>0</v>
      </c>
      <c r="H83" s="436" t="s">
        <v>0</v>
      </c>
      <c r="I83" s="439">
        <v>1</v>
      </c>
      <c r="J83" s="439">
        <v>6</v>
      </c>
      <c r="K83" s="449">
        <v>3</v>
      </c>
      <c r="L83" s="449">
        <v>4</v>
      </c>
      <c r="M83" s="440" t="s">
        <v>1082</v>
      </c>
      <c r="N83" s="438">
        <v>4</v>
      </c>
      <c r="O83" s="438"/>
      <c r="P83" s="438"/>
      <c r="Q83" s="438"/>
      <c r="R83" s="438"/>
      <c r="S83" s="438">
        <v>1</v>
      </c>
      <c r="T83" s="438"/>
      <c r="U83" s="438">
        <v>21</v>
      </c>
      <c r="V83" s="441"/>
      <c r="W83" s="438">
        <v>26</v>
      </c>
      <c r="X83" s="438">
        <v>4</v>
      </c>
      <c r="Y83" s="438">
        <v>0</v>
      </c>
      <c r="Z83" s="438"/>
      <c r="AA83" s="438" t="s">
        <v>36</v>
      </c>
      <c r="AB83" s="272"/>
      <c r="AC83" s="442">
        <v>1</v>
      </c>
      <c r="AD83" s="442">
        <v>1</v>
      </c>
      <c r="AE83" s="442">
        <v>0</v>
      </c>
      <c r="AF83" s="442">
        <v>0</v>
      </c>
      <c r="AG83" s="442">
        <v>0</v>
      </c>
      <c r="AH83" s="272"/>
      <c r="AI83" s="437">
        <v>20.126262626262626</v>
      </c>
      <c r="AJ83" s="443">
        <v>-5.8737373737373737</v>
      </c>
    </row>
    <row r="84" spans="1:36">
      <c r="A84" s="444" t="s">
        <v>97</v>
      </c>
      <c r="B84" s="443">
        <v>24</v>
      </c>
      <c r="C84" s="443">
        <v>1</v>
      </c>
      <c r="D84" s="445">
        <v>25</v>
      </c>
      <c r="E84" s="444" t="s">
        <v>185</v>
      </c>
      <c r="F84" s="444" t="s">
        <v>492</v>
      </c>
      <c r="G84" s="444" t="s">
        <v>0</v>
      </c>
      <c r="H84" s="444" t="s">
        <v>0</v>
      </c>
      <c r="I84" s="446">
        <v>2</v>
      </c>
      <c r="J84" s="446">
        <v>16</v>
      </c>
      <c r="K84" s="279">
        <v>1</v>
      </c>
      <c r="L84" s="279">
        <v>3</v>
      </c>
      <c r="M84" s="447" t="s">
        <v>97</v>
      </c>
      <c r="N84" s="445"/>
      <c r="O84" s="445"/>
      <c r="P84" s="445"/>
      <c r="Q84" s="445">
        <v>25</v>
      </c>
      <c r="R84" s="445"/>
      <c r="S84" s="445"/>
      <c r="T84" s="445"/>
      <c r="U84" s="445"/>
      <c r="V84" s="448"/>
      <c r="W84" s="438">
        <v>25</v>
      </c>
      <c r="X84" s="438">
        <v>3</v>
      </c>
      <c r="Y84" s="438">
        <v>0</v>
      </c>
      <c r="Z84" s="438"/>
      <c r="AA84" s="438" t="s">
        <v>95</v>
      </c>
      <c r="AB84" s="272"/>
      <c r="AC84" s="442">
        <v>6</v>
      </c>
      <c r="AD84" s="442">
        <v>3</v>
      </c>
      <c r="AE84" s="442">
        <v>6</v>
      </c>
      <c r="AF84" s="442">
        <v>7</v>
      </c>
      <c r="AG84" s="442">
        <v>4</v>
      </c>
      <c r="AH84" s="272"/>
      <c r="AI84" s="443">
        <v>24.141414141414142</v>
      </c>
      <c r="AJ84" s="443">
        <v>-0.85858585858585812</v>
      </c>
    </row>
    <row r="85" spans="1:36">
      <c r="A85" s="436" t="s">
        <v>259</v>
      </c>
      <c r="B85" s="437">
        <v>12.5</v>
      </c>
      <c r="C85" s="437">
        <v>0.5</v>
      </c>
      <c r="D85" s="438">
        <v>13</v>
      </c>
      <c r="E85" s="436" t="s">
        <v>422</v>
      </c>
      <c r="F85" s="436" t="s">
        <v>179</v>
      </c>
      <c r="G85" s="436" t="s">
        <v>182</v>
      </c>
      <c r="H85" s="436" t="s">
        <v>0</v>
      </c>
      <c r="I85" s="439">
        <v>1</v>
      </c>
      <c r="J85" s="439">
        <v>2</v>
      </c>
      <c r="K85" s="449">
        <v>2</v>
      </c>
      <c r="L85" s="449">
        <v>2</v>
      </c>
      <c r="M85" s="440" t="s">
        <v>259</v>
      </c>
      <c r="N85" s="438">
        <v>10</v>
      </c>
      <c r="O85" s="438"/>
      <c r="P85" s="438"/>
      <c r="Q85" s="438"/>
      <c r="R85" s="438"/>
      <c r="S85" s="438"/>
      <c r="T85" s="438"/>
      <c r="U85" s="438"/>
      <c r="V85" s="441">
        <v>3</v>
      </c>
      <c r="W85" s="438">
        <v>13</v>
      </c>
      <c r="X85" s="438">
        <v>2</v>
      </c>
      <c r="Y85" s="438">
        <v>0</v>
      </c>
      <c r="Z85" s="438"/>
      <c r="AA85" s="438" t="s">
        <v>36</v>
      </c>
      <c r="AB85" s="272"/>
      <c r="AC85" s="442">
        <v>0</v>
      </c>
      <c r="AD85" s="442">
        <v>0</v>
      </c>
      <c r="AE85" s="442">
        <v>0</v>
      </c>
      <c r="AF85" s="442">
        <v>2</v>
      </c>
      <c r="AG85" s="442">
        <v>2</v>
      </c>
      <c r="AH85" s="272"/>
      <c r="AI85" s="437">
        <v>20.984848484848484</v>
      </c>
      <c r="AJ85" s="443">
        <v>7.9848484848484844</v>
      </c>
    </row>
    <row r="86" spans="1:36">
      <c r="A86" s="444" t="s">
        <v>1274</v>
      </c>
      <c r="B86" s="443">
        <v>12</v>
      </c>
      <c r="C86" s="443">
        <v>0</v>
      </c>
      <c r="D86" s="445">
        <v>12</v>
      </c>
      <c r="E86" s="444" t="s">
        <v>1340</v>
      </c>
      <c r="F86" s="444" t="s">
        <v>1341</v>
      </c>
      <c r="G86" s="444" t="s">
        <v>0</v>
      </c>
      <c r="H86" s="444" t="s">
        <v>0</v>
      </c>
      <c r="I86" s="446">
        <v>0</v>
      </c>
      <c r="J86" s="446">
        <v>5</v>
      </c>
      <c r="K86" s="279">
        <v>2</v>
      </c>
      <c r="L86" s="279">
        <v>3</v>
      </c>
      <c r="M86" s="447" t="s">
        <v>1274</v>
      </c>
      <c r="N86" s="445">
        <v>10</v>
      </c>
      <c r="O86" s="445"/>
      <c r="P86" s="445"/>
      <c r="Q86" s="445"/>
      <c r="R86" s="445"/>
      <c r="S86" s="445">
        <v>2</v>
      </c>
      <c r="T86" s="445"/>
      <c r="U86" s="445"/>
      <c r="V86" s="448"/>
      <c r="W86" s="438">
        <v>12</v>
      </c>
      <c r="X86" s="438">
        <v>3</v>
      </c>
      <c r="Y86" s="438">
        <v>0</v>
      </c>
      <c r="Z86" s="438"/>
      <c r="AA86" s="438" t="s">
        <v>36</v>
      </c>
      <c r="AB86" s="272"/>
      <c r="AC86" s="442">
        <v>2</v>
      </c>
      <c r="AD86" s="442">
        <v>2</v>
      </c>
      <c r="AE86" s="442">
        <v>1</v>
      </c>
      <c r="AF86" s="442">
        <v>2</v>
      </c>
      <c r="AG86" s="442">
        <v>1</v>
      </c>
      <c r="AH86" s="272"/>
      <c r="AI86" s="443">
        <v>6.0606060606060606</v>
      </c>
      <c r="AJ86" s="443">
        <v>-5.9393939393939394</v>
      </c>
    </row>
    <row r="87" spans="1:36">
      <c r="A87" s="436" t="s">
        <v>967</v>
      </c>
      <c r="B87" s="437">
        <v>22</v>
      </c>
      <c r="C87" s="437">
        <v>1</v>
      </c>
      <c r="D87" s="438">
        <v>23</v>
      </c>
      <c r="E87" s="436" t="s">
        <v>172</v>
      </c>
      <c r="F87" s="436" t="s">
        <v>341</v>
      </c>
      <c r="G87" s="436" t="s">
        <v>0</v>
      </c>
      <c r="H87" s="436" t="s">
        <v>0</v>
      </c>
      <c r="I87" s="439">
        <v>0</v>
      </c>
      <c r="J87" s="439">
        <v>12</v>
      </c>
      <c r="K87" s="449">
        <v>3</v>
      </c>
      <c r="L87" s="449">
        <v>6</v>
      </c>
      <c r="M87" s="440" t="s">
        <v>967</v>
      </c>
      <c r="N87" s="438">
        <v>6</v>
      </c>
      <c r="O87" s="438"/>
      <c r="P87" s="438"/>
      <c r="Q87" s="438"/>
      <c r="R87" s="438"/>
      <c r="S87" s="438">
        <v>13</v>
      </c>
      <c r="T87" s="438"/>
      <c r="U87" s="438"/>
      <c r="V87" s="441">
        <v>4</v>
      </c>
      <c r="W87" s="438">
        <v>23</v>
      </c>
      <c r="X87" s="438">
        <v>6</v>
      </c>
      <c r="Y87" s="438">
        <v>0</v>
      </c>
      <c r="Z87" s="438"/>
      <c r="AA87" s="438" t="s">
        <v>299</v>
      </c>
      <c r="AB87" s="272"/>
      <c r="AC87" s="442">
        <v>0</v>
      </c>
      <c r="AD87" s="442">
        <v>0</v>
      </c>
      <c r="AE87" s="442">
        <v>0</v>
      </c>
      <c r="AF87" s="442">
        <v>4</v>
      </c>
      <c r="AG87" s="442">
        <v>4</v>
      </c>
      <c r="AH87" s="272"/>
      <c r="AI87" s="437">
        <v>20.833333333333332</v>
      </c>
      <c r="AJ87" s="443">
        <v>-2.1666666666666679</v>
      </c>
    </row>
    <row r="88" spans="1:36">
      <c r="A88" s="444" t="s">
        <v>65</v>
      </c>
      <c r="B88" s="443">
        <v>23</v>
      </c>
      <c r="C88" s="443">
        <v>1</v>
      </c>
      <c r="D88" s="445">
        <v>24</v>
      </c>
      <c r="E88" s="444" t="s">
        <v>184</v>
      </c>
      <c r="F88" s="444" t="s">
        <v>306</v>
      </c>
      <c r="G88" s="444" t="s">
        <v>0</v>
      </c>
      <c r="H88" s="444" t="s">
        <v>0</v>
      </c>
      <c r="I88" s="446">
        <v>3</v>
      </c>
      <c r="J88" s="446">
        <v>6</v>
      </c>
      <c r="K88" s="279">
        <v>2</v>
      </c>
      <c r="L88" s="279" t="s">
        <v>1549</v>
      </c>
      <c r="M88" s="447" t="s">
        <v>65</v>
      </c>
      <c r="N88" s="445"/>
      <c r="O88" s="445"/>
      <c r="P88" s="445">
        <v>14</v>
      </c>
      <c r="Q88" s="445"/>
      <c r="R88" s="445"/>
      <c r="S88" s="445">
        <v>10</v>
      </c>
      <c r="T88" s="445"/>
      <c r="U88" s="445"/>
      <c r="V88" s="448"/>
      <c r="W88" s="438">
        <v>24</v>
      </c>
      <c r="X88" s="438">
        <v>3</v>
      </c>
      <c r="Y88" s="438">
        <v>2</v>
      </c>
      <c r="Z88" s="438"/>
      <c r="AA88" s="438" t="s">
        <v>64</v>
      </c>
      <c r="AB88" s="272"/>
      <c r="AC88" s="442">
        <v>2</v>
      </c>
      <c r="AD88" s="442">
        <v>0</v>
      </c>
      <c r="AE88" s="442">
        <v>4</v>
      </c>
      <c r="AF88" s="442">
        <v>4</v>
      </c>
      <c r="AG88" s="442">
        <v>4</v>
      </c>
      <c r="AH88" s="272"/>
      <c r="AI88" s="443">
        <v>21.994949494949495</v>
      </c>
      <c r="AJ88" s="443">
        <v>-2.0050505050505052</v>
      </c>
    </row>
    <row r="89" spans="1:36">
      <c r="A89" s="436" t="s">
        <v>40</v>
      </c>
      <c r="B89" s="437">
        <v>15</v>
      </c>
      <c r="C89" s="437">
        <v>0</v>
      </c>
      <c r="D89" s="438">
        <v>15</v>
      </c>
      <c r="E89" s="436" t="s">
        <v>172</v>
      </c>
      <c r="F89" s="436" t="s">
        <v>178</v>
      </c>
      <c r="G89" s="436" t="s">
        <v>0</v>
      </c>
      <c r="H89" s="436" t="s">
        <v>0</v>
      </c>
      <c r="I89" s="439">
        <v>0</v>
      </c>
      <c r="J89" s="439">
        <v>9</v>
      </c>
      <c r="K89" s="449">
        <v>3</v>
      </c>
      <c r="L89" s="449">
        <v>5</v>
      </c>
      <c r="M89" s="440" t="s">
        <v>40</v>
      </c>
      <c r="N89" s="438">
        <v>6</v>
      </c>
      <c r="O89" s="438"/>
      <c r="P89" s="438"/>
      <c r="Q89" s="438">
        <v>7</v>
      </c>
      <c r="R89" s="438"/>
      <c r="S89" s="438">
        <v>2</v>
      </c>
      <c r="T89" s="438"/>
      <c r="U89" s="438"/>
      <c r="V89" s="441"/>
      <c r="W89" s="438">
        <v>15</v>
      </c>
      <c r="X89" s="438">
        <v>5</v>
      </c>
      <c r="Y89" s="438">
        <v>0</v>
      </c>
      <c r="Z89" s="438"/>
      <c r="AA89" s="438" t="s">
        <v>95</v>
      </c>
      <c r="AB89" s="272"/>
      <c r="AC89" s="442">
        <v>4</v>
      </c>
      <c r="AD89" s="442">
        <v>2</v>
      </c>
      <c r="AE89" s="442">
        <v>2</v>
      </c>
      <c r="AF89" s="442">
        <v>5</v>
      </c>
      <c r="AG89" s="442">
        <v>3</v>
      </c>
      <c r="AH89" s="272"/>
      <c r="AI89" s="437">
        <v>6.0606060606060606</v>
      </c>
      <c r="AJ89" s="443">
        <v>-8.9393939393939394</v>
      </c>
    </row>
    <row r="90" spans="1:36">
      <c r="A90" s="444" t="s">
        <v>143</v>
      </c>
      <c r="B90" s="443">
        <v>24</v>
      </c>
      <c r="C90" s="443">
        <v>0</v>
      </c>
      <c r="D90" s="445">
        <v>24</v>
      </c>
      <c r="E90" s="444" t="s">
        <v>182</v>
      </c>
      <c r="F90" s="444" t="s">
        <v>0</v>
      </c>
      <c r="G90" s="444" t="s">
        <v>0</v>
      </c>
      <c r="H90" s="444" t="s">
        <v>0</v>
      </c>
      <c r="I90" s="446">
        <v>2</v>
      </c>
      <c r="J90" s="446">
        <v>7</v>
      </c>
      <c r="K90" s="279">
        <v>1</v>
      </c>
      <c r="L90" s="279">
        <v>3</v>
      </c>
      <c r="M90" s="447" t="s">
        <v>143</v>
      </c>
      <c r="N90" s="445"/>
      <c r="O90" s="445"/>
      <c r="P90" s="445"/>
      <c r="Q90" s="445"/>
      <c r="R90" s="445"/>
      <c r="S90" s="445"/>
      <c r="T90" s="445"/>
      <c r="U90" s="445"/>
      <c r="V90" s="448">
        <v>24</v>
      </c>
      <c r="W90" s="438">
        <v>24</v>
      </c>
      <c r="X90" s="438">
        <v>3</v>
      </c>
      <c r="Y90" s="438">
        <v>0</v>
      </c>
      <c r="Z90" s="438"/>
      <c r="AA90" s="438" t="s">
        <v>228</v>
      </c>
      <c r="AB90" s="272"/>
      <c r="AC90" s="442">
        <v>0</v>
      </c>
      <c r="AD90" s="442">
        <v>0</v>
      </c>
      <c r="AE90" s="442">
        <v>0</v>
      </c>
      <c r="AF90" s="442">
        <v>0</v>
      </c>
      <c r="AG90" s="442">
        <v>0</v>
      </c>
      <c r="AH90" s="272"/>
      <c r="AI90" s="443">
        <v>24.949494949494948</v>
      </c>
      <c r="AJ90" s="443">
        <v>0.94949494949494806</v>
      </c>
    </row>
    <row r="91" spans="1:36">
      <c r="A91" s="436" t="s">
        <v>57</v>
      </c>
      <c r="B91" s="437">
        <v>24.5</v>
      </c>
      <c r="C91" s="437">
        <v>-0.5</v>
      </c>
      <c r="D91" s="438">
        <v>24</v>
      </c>
      <c r="E91" s="436" t="s">
        <v>185</v>
      </c>
      <c r="F91" s="436" t="s">
        <v>188</v>
      </c>
      <c r="G91" s="436" t="s">
        <v>0</v>
      </c>
      <c r="H91" s="436" t="s">
        <v>0</v>
      </c>
      <c r="I91" s="439">
        <v>1</v>
      </c>
      <c r="J91" s="439">
        <v>15</v>
      </c>
      <c r="K91" s="449">
        <v>3</v>
      </c>
      <c r="L91" s="449" t="s">
        <v>1949</v>
      </c>
      <c r="M91" s="440" t="s">
        <v>57</v>
      </c>
      <c r="N91" s="438">
        <v>5</v>
      </c>
      <c r="O91" s="438"/>
      <c r="P91" s="438">
        <v>5</v>
      </c>
      <c r="Q91" s="438">
        <v>14</v>
      </c>
      <c r="R91" s="438"/>
      <c r="S91" s="438"/>
      <c r="T91" s="438"/>
      <c r="U91" s="438"/>
      <c r="V91" s="441"/>
      <c r="W91" s="438">
        <v>24</v>
      </c>
      <c r="X91" s="438">
        <v>6</v>
      </c>
      <c r="Y91" s="438">
        <v>2</v>
      </c>
      <c r="Z91" s="438"/>
      <c r="AA91" s="438" t="s">
        <v>95</v>
      </c>
      <c r="AB91" s="272"/>
      <c r="AC91" s="442">
        <v>2</v>
      </c>
      <c r="AD91" s="442">
        <v>1</v>
      </c>
      <c r="AE91" s="442">
        <v>1</v>
      </c>
      <c r="AF91" s="442">
        <v>2</v>
      </c>
      <c r="AG91" s="442">
        <v>1</v>
      </c>
      <c r="AH91" s="272"/>
      <c r="AI91" s="437">
        <v>17.045454545454543</v>
      </c>
      <c r="AJ91" s="443">
        <v>-6.9545454545454568</v>
      </c>
    </row>
    <row r="92" spans="1:36">
      <c r="A92" s="444" t="s">
        <v>28</v>
      </c>
      <c r="B92" s="443">
        <v>14</v>
      </c>
      <c r="C92" s="443">
        <v>0</v>
      </c>
      <c r="D92" s="445">
        <v>14</v>
      </c>
      <c r="E92" s="444" t="s">
        <v>176</v>
      </c>
      <c r="F92" s="444" t="s">
        <v>341</v>
      </c>
      <c r="G92" s="444" t="s">
        <v>0</v>
      </c>
      <c r="H92" s="444" t="s">
        <v>0</v>
      </c>
      <c r="I92" s="446">
        <v>0</v>
      </c>
      <c r="J92" s="446">
        <v>3</v>
      </c>
      <c r="K92" s="279">
        <v>1</v>
      </c>
      <c r="L92" s="279">
        <v>2</v>
      </c>
      <c r="M92" s="447" t="s">
        <v>28</v>
      </c>
      <c r="N92" s="445"/>
      <c r="O92" s="445"/>
      <c r="P92" s="445"/>
      <c r="Q92" s="445"/>
      <c r="R92" s="445"/>
      <c r="S92" s="445"/>
      <c r="T92" s="445">
        <v>14</v>
      </c>
      <c r="U92" s="445"/>
      <c r="V92" s="448"/>
      <c r="W92" s="438">
        <v>14</v>
      </c>
      <c r="X92" s="438">
        <v>2</v>
      </c>
      <c r="Y92" s="438">
        <v>0</v>
      </c>
      <c r="Z92" s="438"/>
      <c r="AA92" s="438" t="s">
        <v>28</v>
      </c>
      <c r="AB92" s="272"/>
      <c r="AC92" s="442">
        <v>4</v>
      </c>
      <c r="AD92" s="442">
        <v>0</v>
      </c>
      <c r="AE92" s="442">
        <v>4</v>
      </c>
      <c r="AF92" s="442">
        <v>2</v>
      </c>
      <c r="AG92" s="442">
        <v>0</v>
      </c>
      <c r="AH92" s="272"/>
      <c r="AI92" s="443">
        <v>15.15151515151515</v>
      </c>
      <c r="AJ92" s="443">
        <v>1.1515151515151505</v>
      </c>
    </row>
    <row r="93" spans="1:36">
      <c r="A93" s="436" t="s">
        <v>1437</v>
      </c>
      <c r="B93" s="437">
        <v>25.5</v>
      </c>
      <c r="C93" s="437">
        <v>0.5</v>
      </c>
      <c r="D93" s="438">
        <v>26</v>
      </c>
      <c r="E93" s="436" t="s">
        <v>172</v>
      </c>
      <c r="F93" s="436" t="s">
        <v>1469</v>
      </c>
      <c r="G93" s="436" t="s">
        <v>0</v>
      </c>
      <c r="H93" s="436" t="s">
        <v>0</v>
      </c>
      <c r="I93" s="439">
        <v>0</v>
      </c>
      <c r="J93" s="439">
        <v>12</v>
      </c>
      <c r="K93" s="449">
        <v>4</v>
      </c>
      <c r="L93" s="449">
        <v>5</v>
      </c>
      <c r="M93" s="440" t="s">
        <v>1437</v>
      </c>
      <c r="N93" s="438"/>
      <c r="O93" s="438"/>
      <c r="P93" s="438"/>
      <c r="Q93" s="438">
        <v>0</v>
      </c>
      <c r="R93" s="438"/>
      <c r="S93" s="438"/>
      <c r="T93" s="438">
        <v>8</v>
      </c>
      <c r="U93" s="438">
        <v>10</v>
      </c>
      <c r="V93" s="441">
        <v>8</v>
      </c>
      <c r="W93" s="438">
        <v>26</v>
      </c>
      <c r="X93" s="438">
        <v>5</v>
      </c>
      <c r="Y93" s="438">
        <v>0</v>
      </c>
      <c r="Z93" s="438"/>
      <c r="AA93" s="438" t="s">
        <v>28</v>
      </c>
      <c r="AB93" s="272"/>
      <c r="AC93" s="442">
        <v>1</v>
      </c>
      <c r="AD93" s="442">
        <v>5</v>
      </c>
      <c r="AE93" s="442">
        <v>0</v>
      </c>
      <c r="AF93" s="442">
        <v>3.5</v>
      </c>
      <c r="AG93" s="442">
        <v>6</v>
      </c>
      <c r="AH93" s="272"/>
      <c r="AI93" s="437" t="e">
        <v>#N/A</v>
      </c>
      <c r="AJ93" s="443" t="e">
        <v>#N/A</v>
      </c>
    </row>
    <row r="94" spans="1:36">
      <c r="A94" s="444" t="s">
        <v>104</v>
      </c>
      <c r="B94" s="443">
        <v>0</v>
      </c>
      <c r="C94" s="443">
        <v>5</v>
      </c>
      <c r="D94" s="445">
        <v>5</v>
      </c>
      <c r="E94" s="444" t="s">
        <v>178</v>
      </c>
      <c r="F94" s="444" t="s">
        <v>174</v>
      </c>
      <c r="G94" s="444" t="s">
        <v>0</v>
      </c>
      <c r="H94" s="444" t="s">
        <v>0</v>
      </c>
      <c r="I94" s="446">
        <v>2</v>
      </c>
      <c r="J94" s="446">
        <v>4</v>
      </c>
      <c r="K94" s="279">
        <v>3</v>
      </c>
      <c r="L94" s="279">
        <v>3</v>
      </c>
      <c r="M94" s="447" t="s">
        <v>104</v>
      </c>
      <c r="N94" s="445">
        <v>1</v>
      </c>
      <c r="O94" s="445"/>
      <c r="P94" s="445"/>
      <c r="Q94" s="445"/>
      <c r="R94" s="445">
        <v>2</v>
      </c>
      <c r="S94" s="445"/>
      <c r="T94" s="445"/>
      <c r="U94" s="445">
        <v>2</v>
      </c>
      <c r="V94" s="448"/>
      <c r="W94" s="438">
        <v>5</v>
      </c>
      <c r="X94" s="438">
        <v>3</v>
      </c>
      <c r="Y94" s="438">
        <v>0</v>
      </c>
      <c r="Z94" s="438"/>
      <c r="AA94" s="438" t="s">
        <v>58</v>
      </c>
      <c r="AB94" s="272"/>
      <c r="AC94" s="442">
        <v>0</v>
      </c>
      <c r="AD94" s="442">
        <v>0</v>
      </c>
      <c r="AE94" s="442">
        <v>0</v>
      </c>
      <c r="AF94" s="442">
        <v>0</v>
      </c>
      <c r="AG94" s="442">
        <v>0</v>
      </c>
      <c r="AH94" s="272"/>
      <c r="AI94" s="443">
        <v>11.843434343434343</v>
      </c>
      <c r="AJ94" s="443">
        <v>6.8434343434343425</v>
      </c>
    </row>
    <row r="95" spans="1:36">
      <c r="A95" s="436" t="s">
        <v>81</v>
      </c>
      <c r="B95" s="437">
        <v>25</v>
      </c>
      <c r="C95" s="437">
        <v>0</v>
      </c>
      <c r="D95" s="438">
        <v>25</v>
      </c>
      <c r="E95" s="436" t="s">
        <v>978</v>
      </c>
      <c r="F95" s="436" t="s">
        <v>0</v>
      </c>
      <c r="G95" s="436" t="s">
        <v>0</v>
      </c>
      <c r="H95" s="436" t="s">
        <v>0</v>
      </c>
      <c r="I95" s="439">
        <v>0</v>
      </c>
      <c r="J95" s="439">
        <v>2</v>
      </c>
      <c r="K95" s="449">
        <v>1</v>
      </c>
      <c r="L95" s="449" t="s">
        <v>1547</v>
      </c>
      <c r="M95" s="440" t="s">
        <v>81</v>
      </c>
      <c r="N95" s="438"/>
      <c r="O95" s="438"/>
      <c r="P95" s="438">
        <v>25</v>
      </c>
      <c r="Q95" s="438"/>
      <c r="R95" s="438"/>
      <c r="S95" s="438"/>
      <c r="T95" s="438"/>
      <c r="U95" s="438"/>
      <c r="V95" s="441"/>
      <c r="W95" s="438">
        <v>25</v>
      </c>
      <c r="X95" s="438">
        <v>2</v>
      </c>
      <c r="Y95" s="438">
        <v>2</v>
      </c>
      <c r="Z95" s="438"/>
      <c r="AA95" s="438" t="s">
        <v>64</v>
      </c>
      <c r="AB95" s="272"/>
      <c r="AC95" s="442">
        <v>0</v>
      </c>
      <c r="AD95" s="442">
        <v>0</v>
      </c>
      <c r="AE95" s="442">
        <v>0</v>
      </c>
      <c r="AF95" s="442">
        <v>0</v>
      </c>
      <c r="AG95" s="442">
        <v>0</v>
      </c>
      <c r="AH95" s="272"/>
      <c r="AI95" s="437">
        <v>25</v>
      </c>
      <c r="AJ95" s="443">
        <v>0</v>
      </c>
    </row>
    <row r="96" spans="1:36">
      <c r="A96" s="444" t="s">
        <v>123</v>
      </c>
      <c r="B96" s="443">
        <v>15.5</v>
      </c>
      <c r="C96" s="443">
        <v>-0.5</v>
      </c>
      <c r="D96" s="445">
        <v>15</v>
      </c>
      <c r="E96" s="444" t="s">
        <v>172</v>
      </c>
      <c r="F96" s="444" t="s">
        <v>174</v>
      </c>
      <c r="G96" s="444" t="s">
        <v>0</v>
      </c>
      <c r="H96" s="444" t="s">
        <v>0</v>
      </c>
      <c r="I96" s="446">
        <v>0</v>
      </c>
      <c r="J96" s="446">
        <v>8</v>
      </c>
      <c r="K96" s="279">
        <v>3</v>
      </c>
      <c r="L96" s="279">
        <v>3</v>
      </c>
      <c r="M96" s="447" t="s">
        <v>123</v>
      </c>
      <c r="N96" s="445"/>
      <c r="O96" s="445">
        <v>8</v>
      </c>
      <c r="P96" s="445"/>
      <c r="Q96" s="445">
        <v>5</v>
      </c>
      <c r="R96" s="445"/>
      <c r="S96" s="445"/>
      <c r="T96" s="445"/>
      <c r="U96" s="445">
        <v>2</v>
      </c>
      <c r="V96" s="448"/>
      <c r="W96" s="438">
        <v>15</v>
      </c>
      <c r="X96" s="438">
        <v>3</v>
      </c>
      <c r="Y96" s="438">
        <v>0</v>
      </c>
      <c r="Z96" s="438"/>
      <c r="AA96" s="438" t="s">
        <v>272</v>
      </c>
      <c r="AB96" s="272"/>
      <c r="AC96" s="442">
        <v>3</v>
      </c>
      <c r="AD96" s="442">
        <v>3</v>
      </c>
      <c r="AE96" s="442">
        <v>0</v>
      </c>
      <c r="AF96" s="442">
        <v>0</v>
      </c>
      <c r="AG96" s="442">
        <v>0</v>
      </c>
      <c r="AH96" s="272"/>
      <c r="AI96" s="443">
        <v>15</v>
      </c>
      <c r="AJ96" s="443">
        <v>0</v>
      </c>
    </row>
    <row r="97" spans="1:36">
      <c r="A97" s="436" t="s">
        <v>562</v>
      </c>
      <c r="B97" s="437">
        <v>23</v>
      </c>
      <c r="C97" s="437">
        <v>0</v>
      </c>
      <c r="D97" s="438">
        <v>23</v>
      </c>
      <c r="E97" s="436" t="s">
        <v>183</v>
      </c>
      <c r="F97" s="436" t="s">
        <v>174</v>
      </c>
      <c r="G97" s="436" t="s">
        <v>0</v>
      </c>
      <c r="H97" s="436" t="s">
        <v>0</v>
      </c>
      <c r="I97" s="439">
        <v>0</v>
      </c>
      <c r="J97" s="439">
        <v>8</v>
      </c>
      <c r="K97" s="449">
        <v>3</v>
      </c>
      <c r="L97" s="449">
        <v>4</v>
      </c>
      <c r="M97" s="440" t="s">
        <v>562</v>
      </c>
      <c r="N97" s="438">
        <v>11</v>
      </c>
      <c r="O97" s="438">
        <v>4</v>
      </c>
      <c r="P97" s="438"/>
      <c r="Q97" s="438">
        <v>8</v>
      </c>
      <c r="R97" s="438"/>
      <c r="S97" s="438"/>
      <c r="T97" s="438"/>
      <c r="U97" s="438"/>
      <c r="V97" s="441"/>
      <c r="W97" s="438">
        <v>23</v>
      </c>
      <c r="X97" s="438">
        <v>4</v>
      </c>
      <c r="Y97" s="438">
        <v>0</v>
      </c>
      <c r="Z97" s="438"/>
      <c r="AA97" s="438" t="s">
        <v>95</v>
      </c>
      <c r="AB97" s="272"/>
      <c r="AC97" s="442">
        <v>4</v>
      </c>
      <c r="AD97" s="442">
        <v>4</v>
      </c>
      <c r="AE97" s="442">
        <v>0</v>
      </c>
      <c r="AF97" s="442">
        <v>0</v>
      </c>
      <c r="AG97" s="442">
        <v>0</v>
      </c>
      <c r="AH97" s="272"/>
      <c r="AI97" s="437">
        <v>22.121212121212121</v>
      </c>
      <c r="AJ97" s="443">
        <v>-0.8787878787878789</v>
      </c>
    </row>
    <row r="98" spans="1:36">
      <c r="A98" s="444" t="s">
        <v>49</v>
      </c>
      <c r="B98" s="443">
        <v>22.5</v>
      </c>
      <c r="C98" s="443">
        <v>0.5</v>
      </c>
      <c r="D98" s="445">
        <v>23</v>
      </c>
      <c r="E98" s="444" t="s">
        <v>175</v>
      </c>
      <c r="F98" s="444" t="s">
        <v>396</v>
      </c>
      <c r="G98" s="444" t="s">
        <v>0</v>
      </c>
      <c r="H98" s="444" t="s">
        <v>0</v>
      </c>
      <c r="I98" s="446">
        <v>1</v>
      </c>
      <c r="J98" s="446">
        <v>4</v>
      </c>
      <c r="K98" s="279">
        <v>2</v>
      </c>
      <c r="L98" s="279">
        <v>2</v>
      </c>
      <c r="M98" s="447" t="s">
        <v>49</v>
      </c>
      <c r="N98" s="445"/>
      <c r="O98" s="445"/>
      <c r="P98" s="445"/>
      <c r="Q98" s="445"/>
      <c r="R98" s="445">
        <v>15</v>
      </c>
      <c r="S98" s="445"/>
      <c r="T98" s="445">
        <v>8</v>
      </c>
      <c r="U98" s="445"/>
      <c r="V98" s="448"/>
      <c r="W98" s="438">
        <v>23</v>
      </c>
      <c r="X98" s="438">
        <v>2</v>
      </c>
      <c r="Y98" s="438">
        <v>0</v>
      </c>
      <c r="Z98" s="438"/>
      <c r="AA98" s="438" t="s">
        <v>1267</v>
      </c>
      <c r="AB98" s="272"/>
      <c r="AC98" s="442">
        <v>7</v>
      </c>
      <c r="AD98" s="442">
        <v>7</v>
      </c>
      <c r="AE98" s="442">
        <v>13</v>
      </c>
      <c r="AF98" s="442">
        <v>6</v>
      </c>
      <c r="AG98" s="442">
        <v>6</v>
      </c>
      <c r="AH98" s="272"/>
      <c r="AI98" s="443">
        <v>22.891414141414142</v>
      </c>
      <c r="AJ98" s="443">
        <v>-0.10858585858585812</v>
      </c>
    </row>
    <row r="99" spans="1:36">
      <c r="A99" s="436" t="s">
        <v>60</v>
      </c>
      <c r="B99" s="437">
        <v>24</v>
      </c>
      <c r="C99" s="437">
        <v>-1</v>
      </c>
      <c r="D99" s="438">
        <v>23</v>
      </c>
      <c r="E99" s="436" t="s">
        <v>185</v>
      </c>
      <c r="F99" s="436" t="s">
        <v>179</v>
      </c>
      <c r="G99" s="436" t="s">
        <v>0</v>
      </c>
      <c r="H99" s="436" t="s">
        <v>0</v>
      </c>
      <c r="I99" s="439">
        <v>1</v>
      </c>
      <c r="J99" s="439">
        <v>6</v>
      </c>
      <c r="K99" s="449">
        <v>2</v>
      </c>
      <c r="L99" s="449">
        <v>3</v>
      </c>
      <c r="M99" s="440" t="s">
        <v>60</v>
      </c>
      <c r="N99" s="438">
        <v>12</v>
      </c>
      <c r="O99" s="438"/>
      <c r="P99" s="438"/>
      <c r="Q99" s="438"/>
      <c r="R99" s="438"/>
      <c r="S99" s="438"/>
      <c r="T99" s="438"/>
      <c r="U99" s="438">
        <v>11</v>
      </c>
      <c r="V99" s="441"/>
      <c r="W99" s="438">
        <v>23</v>
      </c>
      <c r="X99" s="438">
        <v>3</v>
      </c>
      <c r="Y99" s="438">
        <v>0</v>
      </c>
      <c r="Z99" s="438"/>
      <c r="AA99" s="438" t="s">
        <v>58</v>
      </c>
      <c r="AB99" s="272"/>
      <c r="AC99" s="442">
        <v>0</v>
      </c>
      <c r="AD99" s="442">
        <v>0</v>
      </c>
      <c r="AE99" s="442">
        <v>0</v>
      </c>
      <c r="AF99" s="442">
        <v>0</v>
      </c>
      <c r="AG99" s="442">
        <v>0</v>
      </c>
      <c r="AH99" s="272"/>
      <c r="AI99" s="437">
        <v>23.333333333333332</v>
      </c>
      <c r="AJ99" s="443">
        <v>0.33333333333333215</v>
      </c>
    </row>
    <row r="100" spans="1:36">
      <c r="A100" s="444" t="s">
        <v>1440</v>
      </c>
      <c r="B100" s="443">
        <v>14</v>
      </c>
      <c r="C100" s="443">
        <v>0</v>
      </c>
      <c r="D100" s="445">
        <v>14</v>
      </c>
      <c r="E100" s="444" t="s">
        <v>1466</v>
      </c>
      <c r="F100" s="444" t="s">
        <v>175</v>
      </c>
      <c r="G100" s="444" t="s">
        <v>0</v>
      </c>
      <c r="H100" s="444" t="s">
        <v>0</v>
      </c>
      <c r="I100" s="446">
        <v>0</v>
      </c>
      <c r="J100" s="446">
        <v>10</v>
      </c>
      <c r="K100" s="279">
        <v>5</v>
      </c>
      <c r="L100" s="279">
        <v>7</v>
      </c>
      <c r="M100" s="447" t="s">
        <v>1440</v>
      </c>
      <c r="N100" s="445"/>
      <c r="O100" s="445">
        <v>2</v>
      </c>
      <c r="P100" s="445"/>
      <c r="Q100" s="445">
        <v>0</v>
      </c>
      <c r="R100" s="445">
        <v>4</v>
      </c>
      <c r="S100" s="445"/>
      <c r="T100" s="445">
        <v>6</v>
      </c>
      <c r="U100" s="445"/>
      <c r="V100" s="448">
        <v>2</v>
      </c>
      <c r="W100" s="438">
        <v>14</v>
      </c>
      <c r="X100" s="438">
        <v>7</v>
      </c>
      <c r="Y100" s="438">
        <v>0</v>
      </c>
      <c r="Z100" s="438"/>
      <c r="AA100" s="438" t="s">
        <v>1267</v>
      </c>
      <c r="AB100" s="272"/>
      <c r="AC100" s="442">
        <v>2</v>
      </c>
      <c r="AD100" s="442">
        <v>5</v>
      </c>
      <c r="AE100" s="442">
        <v>2</v>
      </c>
      <c r="AF100" s="442">
        <v>2.5</v>
      </c>
      <c r="AG100" s="442">
        <v>7</v>
      </c>
      <c r="AH100" s="272"/>
      <c r="AI100" s="443" t="e">
        <v>#N/A</v>
      </c>
      <c r="AJ100" s="443" t="e">
        <v>#N/A</v>
      </c>
    </row>
    <row r="101" spans="1:36">
      <c r="A101" s="436" t="s">
        <v>1192</v>
      </c>
      <c r="B101" s="437">
        <v>14</v>
      </c>
      <c r="C101" s="437">
        <v>-2</v>
      </c>
      <c r="D101" s="438">
        <v>12</v>
      </c>
      <c r="E101" s="436" t="s">
        <v>182</v>
      </c>
      <c r="F101" s="436" t="s">
        <v>219</v>
      </c>
      <c r="G101" s="436" t="s">
        <v>0</v>
      </c>
      <c r="H101" s="436" t="s">
        <v>0</v>
      </c>
      <c r="I101" s="439">
        <v>0</v>
      </c>
      <c r="J101" s="439">
        <v>2</v>
      </c>
      <c r="K101" s="449">
        <v>1</v>
      </c>
      <c r="L101" s="449">
        <v>2</v>
      </c>
      <c r="M101" s="440" t="s">
        <v>1192</v>
      </c>
      <c r="N101" s="438"/>
      <c r="O101" s="438"/>
      <c r="P101" s="438"/>
      <c r="Q101" s="438"/>
      <c r="R101" s="438"/>
      <c r="S101" s="438"/>
      <c r="T101" s="438"/>
      <c r="U101" s="438"/>
      <c r="V101" s="441">
        <v>12</v>
      </c>
      <c r="W101" s="438">
        <v>12</v>
      </c>
      <c r="X101" s="438">
        <v>2</v>
      </c>
      <c r="Y101" s="438">
        <v>0</v>
      </c>
      <c r="Z101" s="438"/>
      <c r="AA101" s="438" t="s">
        <v>228</v>
      </c>
      <c r="AB101" s="272"/>
      <c r="AC101" s="442">
        <v>0</v>
      </c>
      <c r="AD101" s="442">
        <v>0</v>
      </c>
      <c r="AE101" s="442">
        <v>0</v>
      </c>
      <c r="AF101" s="442">
        <v>0</v>
      </c>
      <c r="AG101" s="442">
        <v>0</v>
      </c>
      <c r="AH101" s="272"/>
      <c r="AI101" s="437">
        <v>11.969696969696969</v>
      </c>
      <c r="AJ101" s="443">
        <v>-3.0303030303031164E-2</v>
      </c>
    </row>
    <row r="102" spans="1:36">
      <c r="A102" s="444" t="s">
        <v>161</v>
      </c>
      <c r="B102" s="443">
        <v>15</v>
      </c>
      <c r="C102" s="443">
        <v>0</v>
      </c>
      <c r="D102" s="445">
        <v>15</v>
      </c>
      <c r="E102" s="444" t="s">
        <v>177</v>
      </c>
      <c r="F102" s="444" t="s">
        <v>0</v>
      </c>
      <c r="G102" s="444" t="s">
        <v>0</v>
      </c>
      <c r="H102" s="444" t="s">
        <v>0</v>
      </c>
      <c r="I102" s="446">
        <v>2</v>
      </c>
      <c r="J102" s="446">
        <v>5</v>
      </c>
      <c r="K102" s="279">
        <v>2</v>
      </c>
      <c r="L102" s="279">
        <v>2</v>
      </c>
      <c r="M102" s="447" t="s">
        <v>161</v>
      </c>
      <c r="N102" s="445"/>
      <c r="O102" s="445">
        <v>2</v>
      </c>
      <c r="P102" s="445"/>
      <c r="Q102" s="445"/>
      <c r="R102" s="445"/>
      <c r="S102" s="445"/>
      <c r="T102" s="445">
        <v>13</v>
      </c>
      <c r="U102" s="445"/>
      <c r="V102" s="448"/>
      <c r="W102" s="438">
        <v>15</v>
      </c>
      <c r="X102" s="438">
        <v>2</v>
      </c>
      <c r="Y102" s="438">
        <v>0</v>
      </c>
      <c r="Z102" s="438"/>
      <c r="AA102" s="438" t="s">
        <v>28</v>
      </c>
      <c r="AB102" s="272"/>
      <c r="AC102" s="442">
        <v>0</v>
      </c>
      <c r="AD102" s="442">
        <v>0</v>
      </c>
      <c r="AE102" s="442">
        <v>3</v>
      </c>
      <c r="AF102" s="442">
        <v>5</v>
      </c>
      <c r="AG102" s="442">
        <v>5</v>
      </c>
      <c r="AH102" s="272"/>
      <c r="AI102" s="443">
        <v>16.994949494949495</v>
      </c>
      <c r="AJ102" s="443">
        <v>1.9949494949494948</v>
      </c>
    </row>
    <row r="103" spans="1:36">
      <c r="A103" s="436" t="s">
        <v>11</v>
      </c>
      <c r="B103" s="437">
        <v>23.5</v>
      </c>
      <c r="C103" s="437">
        <v>-2.5</v>
      </c>
      <c r="D103" s="438">
        <v>21</v>
      </c>
      <c r="E103" s="436" t="s">
        <v>173</v>
      </c>
      <c r="F103" s="436" t="s">
        <v>341</v>
      </c>
      <c r="G103" s="436" t="s">
        <v>0</v>
      </c>
      <c r="H103" s="436" t="s">
        <v>0</v>
      </c>
      <c r="I103" s="439">
        <v>1</v>
      </c>
      <c r="J103" s="439">
        <v>7</v>
      </c>
      <c r="K103" s="449">
        <v>2</v>
      </c>
      <c r="L103" s="449">
        <v>2</v>
      </c>
      <c r="M103" s="440" t="s">
        <v>11</v>
      </c>
      <c r="N103" s="438"/>
      <c r="O103" s="438"/>
      <c r="P103" s="438"/>
      <c r="Q103" s="438"/>
      <c r="R103" s="438"/>
      <c r="S103" s="438">
        <v>4</v>
      </c>
      <c r="T103" s="438">
        <v>17</v>
      </c>
      <c r="U103" s="438"/>
      <c r="V103" s="441"/>
      <c r="W103" s="438">
        <v>21</v>
      </c>
      <c r="X103" s="438">
        <v>2</v>
      </c>
      <c r="Y103" s="438">
        <v>0</v>
      </c>
      <c r="Z103" s="438"/>
      <c r="AA103" s="438" t="s">
        <v>28</v>
      </c>
      <c r="AB103" s="272"/>
      <c r="AC103" s="442">
        <v>7</v>
      </c>
      <c r="AD103" s="442">
        <v>4</v>
      </c>
      <c r="AE103" s="442">
        <v>6</v>
      </c>
      <c r="AF103" s="442">
        <v>7</v>
      </c>
      <c r="AG103" s="442">
        <v>4</v>
      </c>
      <c r="AH103" s="272"/>
      <c r="AI103" s="437">
        <v>23.964646464646464</v>
      </c>
      <c r="AJ103" s="443">
        <v>2.9646464646464636</v>
      </c>
    </row>
    <row r="104" spans="1:36">
      <c r="A104" s="444" t="s">
        <v>282</v>
      </c>
      <c r="B104" s="443">
        <v>21.5</v>
      </c>
      <c r="C104" s="443">
        <v>-0.5</v>
      </c>
      <c r="D104" s="445">
        <v>21</v>
      </c>
      <c r="E104" s="444" t="s">
        <v>184</v>
      </c>
      <c r="F104" s="444" t="s">
        <v>306</v>
      </c>
      <c r="G104" s="444" t="s">
        <v>0</v>
      </c>
      <c r="H104" s="444" t="s">
        <v>0</v>
      </c>
      <c r="I104" s="446">
        <v>3</v>
      </c>
      <c r="J104" s="446">
        <v>5</v>
      </c>
      <c r="K104" s="279">
        <v>2</v>
      </c>
      <c r="L104" s="279">
        <v>3</v>
      </c>
      <c r="M104" s="447" t="s">
        <v>282</v>
      </c>
      <c r="N104" s="445">
        <v>4</v>
      </c>
      <c r="O104" s="445"/>
      <c r="P104" s="445"/>
      <c r="Q104" s="445"/>
      <c r="R104" s="445"/>
      <c r="S104" s="445">
        <v>17</v>
      </c>
      <c r="T104" s="445"/>
      <c r="U104" s="445"/>
      <c r="V104" s="448"/>
      <c r="W104" s="438">
        <v>21</v>
      </c>
      <c r="X104" s="438">
        <v>3</v>
      </c>
      <c r="Y104" s="438">
        <v>0</v>
      </c>
      <c r="Z104" s="438"/>
      <c r="AA104" s="438" t="s">
        <v>299</v>
      </c>
      <c r="AB104" s="272"/>
      <c r="AC104" s="442">
        <v>0</v>
      </c>
      <c r="AD104" s="442">
        <v>3</v>
      </c>
      <c r="AE104" s="442">
        <v>3</v>
      </c>
      <c r="AF104" s="442">
        <v>0</v>
      </c>
      <c r="AG104" s="442">
        <v>0</v>
      </c>
      <c r="AH104" s="272"/>
      <c r="AI104" s="443">
        <v>21.969696969696969</v>
      </c>
      <c r="AJ104" s="443">
        <v>0.96969696969696884</v>
      </c>
    </row>
    <row r="105" spans="1:36">
      <c r="A105" s="436" t="s">
        <v>1629</v>
      </c>
      <c r="B105" s="437">
        <v>17.5</v>
      </c>
      <c r="C105" s="437">
        <v>0.5</v>
      </c>
      <c r="D105" s="438">
        <v>18</v>
      </c>
      <c r="E105" s="436" t="s">
        <v>182</v>
      </c>
      <c r="F105" s="436" t="s">
        <v>0</v>
      </c>
      <c r="G105" s="436" t="s">
        <v>0</v>
      </c>
      <c r="H105" s="436" t="s">
        <v>0</v>
      </c>
      <c r="I105" s="439">
        <v>0</v>
      </c>
      <c r="J105" s="439">
        <v>4</v>
      </c>
      <c r="K105" s="449">
        <v>4</v>
      </c>
      <c r="L105" s="449">
        <v>4</v>
      </c>
      <c r="M105" s="440" t="s">
        <v>1629</v>
      </c>
      <c r="N105" s="438">
        <v>2</v>
      </c>
      <c r="O105" s="438">
        <v>2</v>
      </c>
      <c r="P105" s="438"/>
      <c r="Q105" s="438">
        <v>0</v>
      </c>
      <c r="R105" s="438"/>
      <c r="S105" s="438"/>
      <c r="T105" s="438"/>
      <c r="U105" s="438"/>
      <c r="V105" s="441">
        <v>14</v>
      </c>
      <c r="W105" s="438">
        <v>18</v>
      </c>
      <c r="X105" s="438">
        <v>4</v>
      </c>
      <c r="Y105" s="438">
        <v>0</v>
      </c>
      <c r="Z105" s="438"/>
      <c r="AA105" s="438" t="s">
        <v>0</v>
      </c>
      <c r="AB105" s="272"/>
      <c r="AC105" s="442">
        <v>0</v>
      </c>
      <c r="AD105" s="442">
        <v>0</v>
      </c>
      <c r="AE105" s="442">
        <v>0</v>
      </c>
      <c r="AF105" s="442">
        <v>0</v>
      </c>
      <c r="AG105" s="442">
        <v>0</v>
      </c>
      <c r="AH105" s="272"/>
      <c r="AI105" s="437" t="e">
        <v>#N/A</v>
      </c>
      <c r="AJ105" s="443" t="e">
        <v>#N/A</v>
      </c>
    </row>
    <row r="106" spans="1:36">
      <c r="A106" s="444" t="s">
        <v>1074</v>
      </c>
      <c r="B106" s="443">
        <v>15</v>
      </c>
      <c r="C106" s="443">
        <v>0</v>
      </c>
      <c r="D106" s="445">
        <v>15</v>
      </c>
      <c r="E106" s="444" t="s">
        <v>180</v>
      </c>
      <c r="F106" s="444" t="s">
        <v>396</v>
      </c>
      <c r="G106" s="444" t="s">
        <v>627</v>
      </c>
      <c r="H106" s="444" t="s">
        <v>0</v>
      </c>
      <c r="I106" s="446">
        <v>1</v>
      </c>
      <c r="J106" s="446">
        <v>4</v>
      </c>
      <c r="K106" s="279">
        <v>3</v>
      </c>
      <c r="L106" s="279">
        <v>3</v>
      </c>
      <c r="M106" s="447" t="s">
        <v>1074</v>
      </c>
      <c r="N106" s="445"/>
      <c r="O106" s="445"/>
      <c r="P106" s="445"/>
      <c r="Q106" s="445"/>
      <c r="R106" s="445">
        <v>6</v>
      </c>
      <c r="S106" s="445"/>
      <c r="T106" s="445"/>
      <c r="U106" s="445">
        <v>4</v>
      </c>
      <c r="V106" s="448">
        <v>5</v>
      </c>
      <c r="W106" s="438">
        <v>15</v>
      </c>
      <c r="X106" s="438">
        <v>3</v>
      </c>
      <c r="Y106" s="438">
        <v>0</v>
      </c>
      <c r="Z106" s="438"/>
      <c r="AA106" s="438" t="s">
        <v>1267</v>
      </c>
      <c r="AB106" s="272"/>
      <c r="AC106" s="442">
        <v>3</v>
      </c>
      <c r="AD106" s="442">
        <v>3</v>
      </c>
      <c r="AE106" s="442">
        <v>0</v>
      </c>
      <c r="AF106" s="442">
        <v>3</v>
      </c>
      <c r="AG106" s="442">
        <v>3</v>
      </c>
      <c r="AH106" s="272"/>
      <c r="AI106" s="443">
        <v>22.348484848484848</v>
      </c>
      <c r="AJ106" s="443">
        <v>7.3484848484848477</v>
      </c>
    </row>
    <row r="107" spans="1:36">
      <c r="A107" s="436" t="s">
        <v>1350</v>
      </c>
      <c r="B107" s="437">
        <v>25.5</v>
      </c>
      <c r="C107" s="437">
        <v>0.5</v>
      </c>
      <c r="D107" s="438">
        <v>26</v>
      </c>
      <c r="E107" s="436" t="s">
        <v>189</v>
      </c>
      <c r="F107" s="436" t="s">
        <v>341</v>
      </c>
      <c r="G107" s="436" t="s">
        <v>0</v>
      </c>
      <c r="H107" s="436" t="s">
        <v>0</v>
      </c>
      <c r="I107" s="439">
        <v>0</v>
      </c>
      <c r="J107" s="439">
        <v>10</v>
      </c>
      <c r="K107" s="449">
        <v>3</v>
      </c>
      <c r="L107" s="449">
        <v>6</v>
      </c>
      <c r="M107" s="440" t="s">
        <v>1350</v>
      </c>
      <c r="N107" s="438">
        <v>16</v>
      </c>
      <c r="O107" s="438"/>
      <c r="P107" s="438"/>
      <c r="Q107" s="438">
        <v>6</v>
      </c>
      <c r="R107" s="438">
        <v>4</v>
      </c>
      <c r="S107" s="438"/>
      <c r="T107" s="438"/>
      <c r="U107" s="438"/>
      <c r="V107" s="441"/>
      <c r="W107" s="438">
        <v>26</v>
      </c>
      <c r="X107" s="438">
        <v>6</v>
      </c>
      <c r="Y107" s="438">
        <v>0</v>
      </c>
      <c r="Z107" s="438"/>
      <c r="AA107" s="438" t="s">
        <v>36</v>
      </c>
      <c r="AB107" s="272"/>
      <c r="AC107" s="442">
        <v>6</v>
      </c>
      <c r="AD107" s="442">
        <v>6</v>
      </c>
      <c r="AE107" s="442">
        <v>0</v>
      </c>
      <c r="AF107" s="442">
        <v>0</v>
      </c>
      <c r="AG107" s="442">
        <v>0</v>
      </c>
      <c r="AH107" s="272"/>
      <c r="AI107" s="437" t="e">
        <v>#N/A</v>
      </c>
      <c r="AJ107" s="443" t="e">
        <v>#N/A</v>
      </c>
    </row>
    <row r="108" spans="1:36">
      <c r="A108" s="444" t="s">
        <v>6</v>
      </c>
      <c r="B108" s="443">
        <v>20</v>
      </c>
      <c r="C108" s="443">
        <v>1</v>
      </c>
      <c r="D108" s="445">
        <v>21</v>
      </c>
      <c r="E108" s="444" t="s">
        <v>173</v>
      </c>
      <c r="F108" s="444" t="s">
        <v>178</v>
      </c>
      <c r="G108" s="444" t="s">
        <v>627</v>
      </c>
      <c r="H108" s="444" t="s">
        <v>0</v>
      </c>
      <c r="I108" s="446">
        <v>2</v>
      </c>
      <c r="J108" s="446">
        <v>8</v>
      </c>
      <c r="K108" s="279">
        <v>2</v>
      </c>
      <c r="L108" s="279">
        <v>3</v>
      </c>
      <c r="M108" s="447" t="s">
        <v>6</v>
      </c>
      <c r="N108" s="445">
        <v>9</v>
      </c>
      <c r="O108" s="445"/>
      <c r="P108" s="445"/>
      <c r="Q108" s="445"/>
      <c r="R108" s="445"/>
      <c r="S108" s="445"/>
      <c r="T108" s="445">
        <v>12</v>
      </c>
      <c r="U108" s="445"/>
      <c r="V108" s="448"/>
      <c r="W108" s="438">
        <v>21</v>
      </c>
      <c r="X108" s="438">
        <v>3</v>
      </c>
      <c r="Y108" s="438">
        <v>0</v>
      </c>
      <c r="Z108" s="438"/>
      <c r="AA108" s="438" t="s">
        <v>36</v>
      </c>
      <c r="AB108" s="272"/>
      <c r="AC108" s="442">
        <v>6</v>
      </c>
      <c r="AD108" s="442">
        <v>8</v>
      </c>
      <c r="AE108" s="442">
        <v>2</v>
      </c>
      <c r="AF108" s="442">
        <v>3.5</v>
      </c>
      <c r="AG108" s="442">
        <v>6</v>
      </c>
      <c r="AH108" s="272"/>
      <c r="AI108" s="443">
        <v>19.949494949494948</v>
      </c>
      <c r="AJ108" s="443">
        <v>-1.0505050505050519</v>
      </c>
    </row>
    <row r="109" spans="1:36">
      <c r="A109" s="436" t="s">
        <v>337</v>
      </c>
      <c r="B109" s="437">
        <v>29</v>
      </c>
      <c r="C109" s="437">
        <v>0</v>
      </c>
      <c r="D109" s="438">
        <v>29</v>
      </c>
      <c r="E109" s="436" t="s">
        <v>615</v>
      </c>
      <c r="F109" s="436" t="s">
        <v>0</v>
      </c>
      <c r="G109" s="436" t="s">
        <v>0</v>
      </c>
      <c r="H109" s="436" t="s">
        <v>0</v>
      </c>
      <c r="I109" s="439">
        <v>0</v>
      </c>
      <c r="J109" s="439">
        <v>7</v>
      </c>
      <c r="K109" s="449">
        <v>2</v>
      </c>
      <c r="L109" s="449">
        <v>4</v>
      </c>
      <c r="M109" s="440" t="s">
        <v>337</v>
      </c>
      <c r="N109" s="438"/>
      <c r="O109" s="438"/>
      <c r="P109" s="438"/>
      <c r="Q109" s="438"/>
      <c r="R109" s="438">
        <v>2</v>
      </c>
      <c r="S109" s="438"/>
      <c r="T109" s="438"/>
      <c r="U109" s="438">
        <v>27</v>
      </c>
      <c r="V109" s="441"/>
      <c r="W109" s="438">
        <v>29</v>
      </c>
      <c r="X109" s="438">
        <v>4</v>
      </c>
      <c r="Y109" s="438">
        <v>0</v>
      </c>
      <c r="Z109" s="438"/>
      <c r="AA109" s="438" t="s">
        <v>58</v>
      </c>
      <c r="AB109" s="272"/>
      <c r="AC109" s="442">
        <v>0</v>
      </c>
      <c r="AD109" s="442">
        <v>0</v>
      </c>
      <c r="AE109" s="442">
        <v>0</v>
      </c>
      <c r="AF109" s="442">
        <v>2</v>
      </c>
      <c r="AG109" s="442">
        <v>2</v>
      </c>
      <c r="AH109" s="272"/>
      <c r="AI109" s="437">
        <v>30.151515151515149</v>
      </c>
      <c r="AJ109" s="443">
        <v>1.1515151515151487</v>
      </c>
    </row>
    <row r="110" spans="1:36">
      <c r="A110" s="451" t="s">
        <v>58</v>
      </c>
      <c r="B110" s="443">
        <v>14.5</v>
      </c>
      <c r="C110" s="443">
        <v>0.5</v>
      </c>
      <c r="D110" s="445">
        <v>15</v>
      </c>
      <c r="E110" s="444" t="s">
        <v>422</v>
      </c>
      <c r="F110" s="444" t="s">
        <v>172</v>
      </c>
      <c r="G110" s="444" t="s">
        <v>0</v>
      </c>
      <c r="H110" s="444" t="s">
        <v>0</v>
      </c>
      <c r="I110" s="446">
        <v>0</v>
      </c>
      <c r="J110" s="446">
        <v>6</v>
      </c>
      <c r="K110" s="279">
        <v>1</v>
      </c>
      <c r="L110" s="279">
        <v>3</v>
      </c>
      <c r="M110" s="447" t="s">
        <v>58</v>
      </c>
      <c r="N110" s="445"/>
      <c r="O110" s="445"/>
      <c r="P110" s="445"/>
      <c r="Q110" s="445"/>
      <c r="R110" s="445"/>
      <c r="S110" s="445"/>
      <c r="T110" s="445"/>
      <c r="U110" s="445">
        <v>15</v>
      </c>
      <c r="V110" s="448"/>
      <c r="W110" s="438">
        <v>15</v>
      </c>
      <c r="X110" s="438">
        <v>3</v>
      </c>
      <c r="Y110" s="438">
        <v>0</v>
      </c>
      <c r="Z110" s="438"/>
      <c r="AA110" s="438" t="s">
        <v>58</v>
      </c>
      <c r="AB110" s="272"/>
      <c r="AC110" s="442">
        <v>0</v>
      </c>
      <c r="AD110" s="442">
        <v>0</v>
      </c>
      <c r="AE110" s="442">
        <v>0</v>
      </c>
      <c r="AF110" s="442">
        <v>0</v>
      </c>
      <c r="AG110" s="442">
        <v>0</v>
      </c>
      <c r="AH110" s="272"/>
      <c r="AI110" s="443">
        <v>15.959595959595958</v>
      </c>
      <c r="AJ110" s="443">
        <v>0.95959595959595845</v>
      </c>
    </row>
    <row r="111" spans="1:36">
      <c r="A111" s="436" t="s">
        <v>228</v>
      </c>
      <c r="B111" s="437">
        <v>21</v>
      </c>
      <c r="C111" s="437">
        <v>-1</v>
      </c>
      <c r="D111" s="438">
        <v>20</v>
      </c>
      <c r="E111" s="436" t="s">
        <v>172</v>
      </c>
      <c r="F111" s="436" t="s">
        <v>178</v>
      </c>
      <c r="G111" s="436" t="s">
        <v>233</v>
      </c>
      <c r="H111" s="436" t="s">
        <v>182</v>
      </c>
      <c r="I111" s="439">
        <v>0</v>
      </c>
      <c r="J111" s="439">
        <v>8</v>
      </c>
      <c r="K111" s="449">
        <v>1</v>
      </c>
      <c r="L111" s="449">
        <v>4</v>
      </c>
      <c r="M111" s="440" t="s">
        <v>228</v>
      </c>
      <c r="N111" s="438"/>
      <c r="O111" s="438"/>
      <c r="P111" s="438"/>
      <c r="Q111" s="438"/>
      <c r="R111" s="438"/>
      <c r="S111" s="438"/>
      <c r="T111" s="438"/>
      <c r="U111" s="438"/>
      <c r="V111" s="441">
        <v>20</v>
      </c>
      <c r="W111" s="438">
        <v>20</v>
      </c>
      <c r="X111" s="438">
        <v>4</v>
      </c>
      <c r="Y111" s="438">
        <v>0</v>
      </c>
      <c r="Z111" s="438"/>
      <c r="AA111" s="438" t="s">
        <v>228</v>
      </c>
      <c r="AB111" s="272"/>
      <c r="AC111" s="442">
        <v>0</v>
      </c>
      <c r="AD111" s="442">
        <v>0</v>
      </c>
      <c r="AE111" s="442">
        <v>0</v>
      </c>
      <c r="AF111" s="442">
        <v>0</v>
      </c>
      <c r="AG111" s="442">
        <v>0</v>
      </c>
      <c r="AH111" s="272"/>
      <c r="AI111" s="437">
        <v>21.111111111111111</v>
      </c>
      <c r="AJ111" s="443">
        <v>1.1111111111111107</v>
      </c>
    </row>
    <row r="112" spans="1:36">
      <c r="A112" s="444" t="s">
        <v>213</v>
      </c>
      <c r="B112" s="443">
        <v>25.5</v>
      </c>
      <c r="C112" s="443">
        <v>0.5</v>
      </c>
      <c r="D112" s="445">
        <v>26</v>
      </c>
      <c r="E112" s="444" t="s">
        <v>172</v>
      </c>
      <c r="F112" s="444" t="s">
        <v>174</v>
      </c>
      <c r="G112" s="444" t="s">
        <v>0</v>
      </c>
      <c r="H112" s="444" t="s">
        <v>0</v>
      </c>
      <c r="I112" s="446">
        <v>1</v>
      </c>
      <c r="J112" s="446">
        <v>8</v>
      </c>
      <c r="K112" s="279">
        <v>4</v>
      </c>
      <c r="L112" s="279">
        <v>4</v>
      </c>
      <c r="M112" s="447" t="s">
        <v>213</v>
      </c>
      <c r="N112" s="445">
        <v>8</v>
      </c>
      <c r="O112" s="445">
        <v>6</v>
      </c>
      <c r="P112" s="445"/>
      <c r="Q112" s="445"/>
      <c r="R112" s="445"/>
      <c r="S112" s="445"/>
      <c r="T112" s="445"/>
      <c r="U112" s="445">
        <v>6</v>
      </c>
      <c r="V112" s="448">
        <v>6</v>
      </c>
      <c r="W112" s="438">
        <v>26</v>
      </c>
      <c r="X112" s="438">
        <v>4</v>
      </c>
      <c r="Y112" s="438">
        <v>0</v>
      </c>
      <c r="Z112" s="438"/>
      <c r="AA112" s="438" t="s">
        <v>36</v>
      </c>
      <c r="AB112" s="272"/>
      <c r="AC112" s="442">
        <v>4</v>
      </c>
      <c r="AD112" s="442">
        <v>4</v>
      </c>
      <c r="AE112" s="442">
        <v>0</v>
      </c>
      <c r="AF112" s="442">
        <v>0</v>
      </c>
      <c r="AG112" s="442">
        <v>0</v>
      </c>
      <c r="AH112" s="272"/>
      <c r="AI112" s="443">
        <v>26.01010101010101</v>
      </c>
      <c r="AJ112" s="443">
        <v>1.0101010101010388E-2</v>
      </c>
    </row>
    <row r="113" spans="1:36">
      <c r="A113" s="436" t="s">
        <v>54</v>
      </c>
      <c r="B113" s="437">
        <v>6</v>
      </c>
      <c r="C113" s="437">
        <v>0</v>
      </c>
      <c r="D113" s="438">
        <v>6</v>
      </c>
      <c r="E113" s="436" t="s">
        <v>186</v>
      </c>
      <c r="F113" s="436" t="s">
        <v>396</v>
      </c>
      <c r="G113" s="436" t="s">
        <v>0</v>
      </c>
      <c r="H113" s="436" t="s">
        <v>0</v>
      </c>
      <c r="I113" s="439">
        <v>3</v>
      </c>
      <c r="J113" s="439">
        <v>3</v>
      </c>
      <c r="K113" s="449">
        <v>1</v>
      </c>
      <c r="L113" s="449">
        <v>1</v>
      </c>
      <c r="M113" s="440" t="s">
        <v>54</v>
      </c>
      <c r="N113" s="438"/>
      <c r="O113" s="438"/>
      <c r="P113" s="438"/>
      <c r="Q113" s="438">
        <v>6</v>
      </c>
      <c r="R113" s="438"/>
      <c r="S113" s="438"/>
      <c r="T113" s="438"/>
      <c r="U113" s="438"/>
      <c r="V113" s="441"/>
      <c r="W113" s="438">
        <v>6</v>
      </c>
      <c r="X113" s="438">
        <v>1</v>
      </c>
      <c r="Y113" s="438">
        <v>0</v>
      </c>
      <c r="Z113" s="438"/>
      <c r="AA113" s="438" t="s">
        <v>95</v>
      </c>
      <c r="AB113" s="272"/>
      <c r="AC113" s="442">
        <v>0</v>
      </c>
      <c r="AD113" s="442">
        <v>0</v>
      </c>
      <c r="AE113" s="442">
        <v>2</v>
      </c>
      <c r="AF113" s="442">
        <v>3</v>
      </c>
      <c r="AG113" s="442">
        <v>3</v>
      </c>
      <c r="AH113" s="272"/>
      <c r="AI113" s="437">
        <v>21.767676767676768</v>
      </c>
      <c r="AJ113" s="443">
        <v>15.767676767676768</v>
      </c>
    </row>
    <row r="114" spans="1:36">
      <c r="A114" s="444" t="s">
        <v>530</v>
      </c>
      <c r="B114" s="443">
        <v>13.5</v>
      </c>
      <c r="C114" s="443">
        <v>-0.5</v>
      </c>
      <c r="D114" s="445">
        <v>13</v>
      </c>
      <c r="E114" s="444" t="s">
        <v>178</v>
      </c>
      <c r="F114" s="444" t="s">
        <v>233</v>
      </c>
      <c r="G114" s="444" t="s">
        <v>0</v>
      </c>
      <c r="H114" s="444" t="s">
        <v>0</v>
      </c>
      <c r="I114" s="446">
        <v>0</v>
      </c>
      <c r="J114" s="446">
        <v>5</v>
      </c>
      <c r="K114" s="279">
        <v>3</v>
      </c>
      <c r="L114" s="279">
        <v>3</v>
      </c>
      <c r="M114" s="447" t="s">
        <v>530</v>
      </c>
      <c r="N114" s="445">
        <v>3</v>
      </c>
      <c r="O114" s="445"/>
      <c r="P114" s="445"/>
      <c r="Q114" s="445">
        <v>4</v>
      </c>
      <c r="R114" s="445"/>
      <c r="S114" s="445"/>
      <c r="T114" s="445"/>
      <c r="U114" s="445"/>
      <c r="V114" s="448">
        <v>6</v>
      </c>
      <c r="W114" s="438">
        <v>13</v>
      </c>
      <c r="X114" s="438">
        <v>3</v>
      </c>
      <c r="Y114" s="438">
        <v>0</v>
      </c>
      <c r="Z114" s="438"/>
      <c r="AA114" s="438" t="s">
        <v>36</v>
      </c>
      <c r="AB114" s="272"/>
      <c r="AC114" s="442">
        <v>2</v>
      </c>
      <c r="AD114" s="442">
        <v>2</v>
      </c>
      <c r="AE114" s="442">
        <v>0</v>
      </c>
      <c r="AF114" s="442">
        <v>0</v>
      </c>
      <c r="AG114" s="442">
        <v>0</v>
      </c>
      <c r="AH114" s="272"/>
      <c r="AI114" s="443">
        <v>14.94949494949495</v>
      </c>
      <c r="AJ114" s="443">
        <v>1.9494949494949498</v>
      </c>
    </row>
    <row r="115" spans="1:36">
      <c r="A115" s="436" t="s">
        <v>220</v>
      </c>
      <c r="B115" s="437">
        <v>20.5</v>
      </c>
      <c r="C115" s="437">
        <v>2.5</v>
      </c>
      <c r="D115" s="438">
        <v>23</v>
      </c>
      <c r="E115" s="436" t="s">
        <v>182</v>
      </c>
      <c r="F115" s="436" t="s">
        <v>396</v>
      </c>
      <c r="G115" s="436" t="s">
        <v>0</v>
      </c>
      <c r="H115" s="436" t="s">
        <v>0</v>
      </c>
      <c r="I115" s="439">
        <v>4</v>
      </c>
      <c r="J115" s="439">
        <v>7</v>
      </c>
      <c r="K115" s="449">
        <v>2</v>
      </c>
      <c r="L115" s="449">
        <v>4</v>
      </c>
      <c r="M115" s="440" t="s">
        <v>220</v>
      </c>
      <c r="N115" s="438"/>
      <c r="O115" s="438"/>
      <c r="P115" s="438"/>
      <c r="Q115" s="438"/>
      <c r="R115" s="438">
        <v>5</v>
      </c>
      <c r="S115" s="438"/>
      <c r="T115" s="438"/>
      <c r="U115" s="438"/>
      <c r="V115" s="441">
        <v>18</v>
      </c>
      <c r="W115" s="438">
        <v>23</v>
      </c>
      <c r="X115" s="438">
        <v>4</v>
      </c>
      <c r="Y115" s="438">
        <v>0</v>
      </c>
      <c r="Z115" s="438"/>
      <c r="AA115" s="438" t="s">
        <v>228</v>
      </c>
      <c r="AB115" s="272"/>
      <c r="AC115" s="442">
        <v>0</v>
      </c>
      <c r="AD115" s="442">
        <v>0</v>
      </c>
      <c r="AE115" s="442">
        <v>3</v>
      </c>
      <c r="AF115" s="442">
        <v>5</v>
      </c>
      <c r="AG115" s="442">
        <v>2</v>
      </c>
      <c r="AH115" s="272"/>
      <c r="AI115" s="437">
        <v>24.09090909090909</v>
      </c>
      <c r="AJ115" s="443">
        <v>1.0909090909090899</v>
      </c>
    </row>
    <row r="116" spans="1:36">
      <c r="A116" s="444" t="s">
        <v>1276</v>
      </c>
      <c r="B116" s="443">
        <v>25</v>
      </c>
      <c r="C116" s="443">
        <v>1</v>
      </c>
      <c r="D116" s="445">
        <v>26</v>
      </c>
      <c r="E116" s="444" t="s">
        <v>1241</v>
      </c>
      <c r="F116" s="444" t="s">
        <v>175</v>
      </c>
      <c r="G116" s="444" t="s">
        <v>0</v>
      </c>
      <c r="H116" s="444" t="s">
        <v>0</v>
      </c>
      <c r="I116" s="446">
        <v>1</v>
      </c>
      <c r="J116" s="446">
        <v>9</v>
      </c>
      <c r="K116" s="279">
        <v>3</v>
      </c>
      <c r="L116" s="279">
        <v>4</v>
      </c>
      <c r="M116" s="447" t="s">
        <v>1276</v>
      </c>
      <c r="N116" s="445"/>
      <c r="O116" s="445">
        <v>10</v>
      </c>
      <c r="P116" s="445"/>
      <c r="Q116" s="445"/>
      <c r="R116" s="445">
        <v>8</v>
      </c>
      <c r="S116" s="445">
        <v>8</v>
      </c>
      <c r="T116" s="445"/>
      <c r="U116" s="445"/>
      <c r="V116" s="448"/>
      <c r="W116" s="438">
        <v>26</v>
      </c>
      <c r="X116" s="438">
        <v>4</v>
      </c>
      <c r="Y116" s="438">
        <v>0</v>
      </c>
      <c r="Z116" s="438"/>
      <c r="AA116" s="438" t="s">
        <v>272</v>
      </c>
      <c r="AB116" s="272"/>
      <c r="AC116" s="442">
        <v>4</v>
      </c>
      <c r="AD116" s="442">
        <v>4</v>
      </c>
      <c r="AE116" s="442">
        <v>2</v>
      </c>
      <c r="AF116" s="442">
        <v>2</v>
      </c>
      <c r="AG116" s="442">
        <v>2</v>
      </c>
      <c r="AH116" s="272"/>
      <c r="AI116" s="443">
        <v>20.151515151515152</v>
      </c>
      <c r="AJ116" s="443">
        <v>-5.8484848484848477</v>
      </c>
    </row>
    <row r="117" spans="1:36">
      <c r="A117" s="436" t="s">
        <v>1030</v>
      </c>
      <c r="B117" s="437">
        <v>24</v>
      </c>
      <c r="C117" s="437">
        <v>0</v>
      </c>
      <c r="D117" s="438">
        <v>24</v>
      </c>
      <c r="E117" s="436" t="s">
        <v>172</v>
      </c>
      <c r="F117" s="436" t="s">
        <v>178</v>
      </c>
      <c r="G117" s="436" t="s">
        <v>0</v>
      </c>
      <c r="H117" s="436" t="s">
        <v>0</v>
      </c>
      <c r="I117" s="439">
        <v>1</v>
      </c>
      <c r="J117" s="439">
        <v>8</v>
      </c>
      <c r="K117" s="449">
        <v>2</v>
      </c>
      <c r="L117" s="449">
        <v>3</v>
      </c>
      <c r="M117" s="440" t="s">
        <v>1030</v>
      </c>
      <c r="N117" s="438">
        <v>10</v>
      </c>
      <c r="O117" s="438">
        <v>14</v>
      </c>
      <c r="P117" s="438"/>
      <c r="Q117" s="438"/>
      <c r="R117" s="438"/>
      <c r="S117" s="438"/>
      <c r="T117" s="438"/>
      <c r="U117" s="438"/>
      <c r="V117" s="441"/>
      <c r="W117" s="438">
        <v>24</v>
      </c>
      <c r="X117" s="438">
        <v>3</v>
      </c>
      <c r="Y117" s="438">
        <v>0</v>
      </c>
      <c r="Z117" s="438"/>
      <c r="AA117" s="438" t="s">
        <v>36</v>
      </c>
      <c r="AB117" s="272"/>
      <c r="AC117" s="442">
        <v>0</v>
      </c>
      <c r="AD117" s="442">
        <v>0</v>
      </c>
      <c r="AE117" s="442">
        <v>3</v>
      </c>
      <c r="AF117" s="442">
        <v>3</v>
      </c>
      <c r="AG117" s="442">
        <v>0</v>
      </c>
      <c r="AH117" s="272"/>
      <c r="AI117" s="437">
        <v>25</v>
      </c>
      <c r="AJ117" s="443">
        <v>1</v>
      </c>
    </row>
    <row r="118" spans="1:36">
      <c r="A118" s="444" t="s">
        <v>198</v>
      </c>
      <c r="B118" s="443">
        <v>25.5</v>
      </c>
      <c r="C118" s="443">
        <v>0.5</v>
      </c>
      <c r="D118" s="445">
        <v>26</v>
      </c>
      <c r="E118" s="444" t="s">
        <v>179</v>
      </c>
      <c r="F118" s="444" t="s">
        <v>181</v>
      </c>
      <c r="G118" s="444" t="s">
        <v>0</v>
      </c>
      <c r="H118" s="444" t="s">
        <v>0</v>
      </c>
      <c r="I118" s="446">
        <v>1</v>
      </c>
      <c r="J118" s="446">
        <v>11</v>
      </c>
      <c r="K118" s="279">
        <v>2</v>
      </c>
      <c r="L118" s="279">
        <v>5</v>
      </c>
      <c r="M118" s="447" t="s">
        <v>198</v>
      </c>
      <c r="N118" s="445">
        <v>10</v>
      </c>
      <c r="O118" s="445"/>
      <c r="P118" s="445"/>
      <c r="Q118" s="445"/>
      <c r="R118" s="445"/>
      <c r="S118" s="445"/>
      <c r="T118" s="445"/>
      <c r="U118" s="445">
        <v>16</v>
      </c>
      <c r="V118" s="448"/>
      <c r="W118" s="438">
        <v>26</v>
      </c>
      <c r="X118" s="438">
        <v>5</v>
      </c>
      <c r="Y118" s="438">
        <v>0</v>
      </c>
      <c r="Z118" s="438"/>
      <c r="AA118" s="438" t="s">
        <v>58</v>
      </c>
      <c r="AB118" s="272"/>
      <c r="AC118" s="442">
        <v>0</v>
      </c>
      <c r="AD118" s="442">
        <v>0</v>
      </c>
      <c r="AE118" s="442">
        <v>2</v>
      </c>
      <c r="AF118" s="442">
        <v>2</v>
      </c>
      <c r="AG118" s="442">
        <v>0</v>
      </c>
      <c r="AH118" s="272"/>
      <c r="AI118" s="443">
        <v>25</v>
      </c>
      <c r="AJ118" s="443">
        <v>-1</v>
      </c>
    </row>
    <row r="119" spans="1:36">
      <c r="A119" s="436" t="s">
        <v>132</v>
      </c>
      <c r="B119" s="437">
        <v>17</v>
      </c>
      <c r="C119" s="437">
        <v>0</v>
      </c>
      <c r="D119" s="438">
        <v>17</v>
      </c>
      <c r="E119" s="436" t="s">
        <v>189</v>
      </c>
      <c r="F119" s="436" t="s">
        <v>341</v>
      </c>
      <c r="G119" s="436" t="s">
        <v>182</v>
      </c>
      <c r="H119" s="436" t="s">
        <v>174</v>
      </c>
      <c r="I119" s="439">
        <v>1</v>
      </c>
      <c r="J119" s="439">
        <v>4</v>
      </c>
      <c r="K119" s="449">
        <v>1</v>
      </c>
      <c r="L119" s="449">
        <v>1</v>
      </c>
      <c r="M119" s="440" t="s">
        <v>132</v>
      </c>
      <c r="N119" s="438"/>
      <c r="O119" s="438"/>
      <c r="P119" s="438"/>
      <c r="Q119" s="438"/>
      <c r="R119" s="438"/>
      <c r="S119" s="438"/>
      <c r="T119" s="438">
        <v>17</v>
      </c>
      <c r="U119" s="438"/>
      <c r="V119" s="441"/>
      <c r="W119" s="438">
        <v>17</v>
      </c>
      <c r="X119" s="438">
        <v>1</v>
      </c>
      <c r="Y119" s="438">
        <v>0</v>
      </c>
      <c r="Z119" s="438"/>
      <c r="AA119" s="438" t="s">
        <v>28</v>
      </c>
      <c r="AB119" s="272"/>
      <c r="AC119" s="442">
        <v>0</v>
      </c>
      <c r="AD119" s="442">
        <v>0</v>
      </c>
      <c r="AE119" s="442">
        <v>3</v>
      </c>
      <c r="AF119" s="442">
        <v>7</v>
      </c>
      <c r="AG119" s="442">
        <v>7</v>
      </c>
      <c r="AH119" s="272"/>
      <c r="AI119" s="437">
        <v>21.414141414141412</v>
      </c>
      <c r="AJ119" s="443">
        <v>4.4141414141414117</v>
      </c>
    </row>
    <row r="120" spans="1:36">
      <c r="A120" s="444" t="s">
        <v>67</v>
      </c>
      <c r="B120" s="443">
        <v>0</v>
      </c>
      <c r="C120" s="443">
        <v>22</v>
      </c>
      <c r="D120" s="445">
        <v>22</v>
      </c>
      <c r="E120" s="444" t="s">
        <v>0</v>
      </c>
      <c r="F120" s="444" t="s">
        <v>0</v>
      </c>
      <c r="G120" s="444" t="s">
        <v>0</v>
      </c>
      <c r="H120" s="444" t="s">
        <v>0</v>
      </c>
      <c r="I120" s="446">
        <v>0</v>
      </c>
      <c r="J120" s="446">
        <v>11</v>
      </c>
      <c r="K120" s="279">
        <v>1</v>
      </c>
      <c r="L120" s="279" t="s">
        <v>1950</v>
      </c>
      <c r="M120" s="447" t="s">
        <v>67</v>
      </c>
      <c r="N120" s="445"/>
      <c r="O120" s="445"/>
      <c r="P120" s="445">
        <v>22</v>
      </c>
      <c r="Q120" s="445"/>
      <c r="R120" s="445"/>
      <c r="S120" s="445"/>
      <c r="T120" s="445"/>
      <c r="U120" s="445"/>
      <c r="V120" s="448"/>
      <c r="W120" s="438">
        <v>22</v>
      </c>
      <c r="X120" s="438">
        <v>8</v>
      </c>
      <c r="Y120" s="438">
        <v>8</v>
      </c>
      <c r="Z120" s="438"/>
      <c r="AA120" s="438" t="s">
        <v>0</v>
      </c>
      <c r="AB120" s="272"/>
      <c r="AC120" s="442">
        <v>0</v>
      </c>
      <c r="AD120" s="442">
        <v>0</v>
      </c>
      <c r="AE120" s="442">
        <v>0</v>
      </c>
      <c r="AF120" s="442">
        <v>0</v>
      </c>
      <c r="AG120" s="442">
        <v>0</v>
      </c>
      <c r="AH120" s="272"/>
      <c r="AI120" s="443" t="e">
        <v>#N/A</v>
      </c>
      <c r="AJ120" s="443" t="e">
        <v>#N/A</v>
      </c>
    </row>
    <row r="121" spans="1:36">
      <c r="A121" s="436" t="s">
        <v>217</v>
      </c>
      <c r="B121" s="437">
        <v>23.5</v>
      </c>
      <c r="C121" s="437">
        <v>0.5</v>
      </c>
      <c r="D121" s="438">
        <v>24</v>
      </c>
      <c r="E121" s="436" t="s">
        <v>182</v>
      </c>
      <c r="F121" s="436" t="s">
        <v>175</v>
      </c>
      <c r="G121" s="436" t="s">
        <v>0</v>
      </c>
      <c r="H121" s="436" t="s">
        <v>0</v>
      </c>
      <c r="I121" s="439">
        <v>1</v>
      </c>
      <c r="J121" s="439">
        <v>10</v>
      </c>
      <c r="K121" s="449">
        <v>4</v>
      </c>
      <c r="L121" s="449">
        <v>4</v>
      </c>
      <c r="M121" s="440" t="s">
        <v>217</v>
      </c>
      <c r="N121" s="438">
        <v>2</v>
      </c>
      <c r="O121" s="438">
        <v>12</v>
      </c>
      <c r="P121" s="438"/>
      <c r="Q121" s="438"/>
      <c r="R121" s="438"/>
      <c r="S121" s="438">
        <v>2</v>
      </c>
      <c r="T121" s="438"/>
      <c r="U121" s="438"/>
      <c r="V121" s="441">
        <v>8</v>
      </c>
      <c r="W121" s="438">
        <v>24</v>
      </c>
      <c r="X121" s="438">
        <v>4</v>
      </c>
      <c r="Y121" s="438">
        <v>0</v>
      </c>
      <c r="Z121" s="438"/>
      <c r="AA121" s="438" t="s">
        <v>272</v>
      </c>
      <c r="AB121" s="272"/>
      <c r="AC121" s="442">
        <v>0</v>
      </c>
      <c r="AD121" s="442">
        <v>0</v>
      </c>
      <c r="AE121" s="442">
        <v>0</v>
      </c>
      <c r="AF121" s="442">
        <v>2</v>
      </c>
      <c r="AG121" s="442">
        <v>2</v>
      </c>
      <c r="AH121" s="272"/>
      <c r="AI121" s="437">
        <v>25.050505050505048</v>
      </c>
      <c r="AJ121" s="443">
        <v>1.0505050505050484</v>
      </c>
    </row>
    <row r="122" spans="1:36">
      <c r="A122" s="444" t="s">
        <v>25</v>
      </c>
      <c r="B122" s="443">
        <v>21</v>
      </c>
      <c r="C122" s="443">
        <v>0</v>
      </c>
      <c r="D122" s="445">
        <v>21</v>
      </c>
      <c r="E122" s="444" t="s">
        <v>176</v>
      </c>
      <c r="F122" s="444" t="s">
        <v>180</v>
      </c>
      <c r="G122" s="444" t="s">
        <v>0</v>
      </c>
      <c r="H122" s="444" t="s">
        <v>0</v>
      </c>
      <c r="I122" s="446">
        <v>2</v>
      </c>
      <c r="J122" s="446">
        <v>8</v>
      </c>
      <c r="K122" s="279">
        <v>1</v>
      </c>
      <c r="L122" s="279">
        <v>2</v>
      </c>
      <c r="M122" s="447" t="s">
        <v>25</v>
      </c>
      <c r="N122" s="445"/>
      <c r="O122" s="445"/>
      <c r="P122" s="445"/>
      <c r="Q122" s="445"/>
      <c r="R122" s="445"/>
      <c r="S122" s="445"/>
      <c r="T122" s="445">
        <v>21</v>
      </c>
      <c r="U122" s="445"/>
      <c r="V122" s="448"/>
      <c r="W122" s="438">
        <v>21</v>
      </c>
      <c r="X122" s="438">
        <v>2</v>
      </c>
      <c r="Y122" s="438">
        <v>0</v>
      </c>
      <c r="Z122" s="438"/>
      <c r="AA122" s="438" t="s">
        <v>0</v>
      </c>
      <c r="AB122" s="272"/>
      <c r="AC122" s="442">
        <v>9</v>
      </c>
      <c r="AD122" s="442">
        <v>6</v>
      </c>
      <c r="AE122" s="442">
        <v>4</v>
      </c>
      <c r="AF122" s="442">
        <v>7.5</v>
      </c>
      <c r="AG122" s="442">
        <v>0</v>
      </c>
      <c r="AH122" s="272"/>
      <c r="AI122" s="443">
        <v>18.030303030303031</v>
      </c>
      <c r="AJ122" s="443">
        <v>-2.9696969696969688</v>
      </c>
    </row>
    <row r="123" spans="1:36">
      <c r="A123" s="436" t="s">
        <v>553</v>
      </c>
      <c r="B123" s="437">
        <v>25.5</v>
      </c>
      <c r="C123" s="437">
        <v>-0.5</v>
      </c>
      <c r="D123" s="438">
        <v>25</v>
      </c>
      <c r="E123" s="436" t="s">
        <v>172</v>
      </c>
      <c r="F123" s="436" t="s">
        <v>372</v>
      </c>
      <c r="G123" s="436" t="s">
        <v>396</v>
      </c>
      <c r="H123" s="436" t="s">
        <v>0</v>
      </c>
      <c r="I123" s="439">
        <v>0</v>
      </c>
      <c r="J123" s="439">
        <v>9</v>
      </c>
      <c r="K123" s="449">
        <v>4</v>
      </c>
      <c r="L123" s="449">
        <v>5</v>
      </c>
      <c r="M123" s="440" t="s">
        <v>553</v>
      </c>
      <c r="N123" s="438"/>
      <c r="O123" s="438">
        <v>4</v>
      </c>
      <c r="P123" s="438"/>
      <c r="Q123" s="438"/>
      <c r="R123" s="438">
        <v>4</v>
      </c>
      <c r="S123" s="438"/>
      <c r="T123" s="438">
        <v>12</v>
      </c>
      <c r="U123" s="438"/>
      <c r="V123" s="441">
        <v>5</v>
      </c>
      <c r="W123" s="438">
        <v>25</v>
      </c>
      <c r="X123" s="438">
        <v>5</v>
      </c>
      <c r="Y123" s="438">
        <v>0</v>
      </c>
      <c r="Z123" s="438"/>
      <c r="AA123" s="438" t="s">
        <v>1267</v>
      </c>
      <c r="AB123" s="272"/>
      <c r="AC123" s="442">
        <v>1</v>
      </c>
      <c r="AD123" s="442">
        <v>1</v>
      </c>
      <c r="AE123" s="442">
        <v>4</v>
      </c>
      <c r="AF123" s="442">
        <v>7</v>
      </c>
      <c r="AG123" s="442">
        <v>7</v>
      </c>
      <c r="AH123" s="272"/>
      <c r="AI123" s="437">
        <v>0</v>
      </c>
      <c r="AJ123" s="443">
        <v>-25</v>
      </c>
    </row>
    <row r="124" spans="1:36">
      <c r="A124" s="444" t="s">
        <v>1123</v>
      </c>
      <c r="B124" s="443">
        <v>8</v>
      </c>
      <c r="C124" s="443">
        <v>6</v>
      </c>
      <c r="D124" s="445">
        <v>14</v>
      </c>
      <c r="E124" s="444" t="s">
        <v>0</v>
      </c>
      <c r="F124" s="444" t="s">
        <v>0</v>
      </c>
      <c r="G124" s="444" t="s">
        <v>0</v>
      </c>
      <c r="H124" s="444" t="s">
        <v>0</v>
      </c>
      <c r="I124" s="446">
        <v>0</v>
      </c>
      <c r="J124" s="446">
        <v>5</v>
      </c>
      <c r="K124" s="279">
        <v>1</v>
      </c>
      <c r="L124" s="279">
        <v>2</v>
      </c>
      <c r="M124" s="447" t="s">
        <v>1123</v>
      </c>
      <c r="N124" s="445"/>
      <c r="O124" s="445"/>
      <c r="P124" s="445"/>
      <c r="Q124" s="445"/>
      <c r="R124" s="445"/>
      <c r="S124" s="445"/>
      <c r="T124" s="445"/>
      <c r="U124" s="445">
        <v>14</v>
      </c>
      <c r="V124" s="448"/>
      <c r="W124" s="438">
        <v>14</v>
      </c>
      <c r="X124" s="438">
        <v>2</v>
      </c>
      <c r="Y124" s="438">
        <v>0</v>
      </c>
      <c r="Z124" s="438"/>
      <c r="AA124" s="438" t="s">
        <v>0</v>
      </c>
      <c r="AB124" s="272"/>
      <c r="AC124" s="442">
        <v>0</v>
      </c>
      <c r="AD124" s="442">
        <v>0</v>
      </c>
      <c r="AE124" s="442">
        <v>0</v>
      </c>
      <c r="AF124" s="442">
        <v>0</v>
      </c>
      <c r="AG124" s="442">
        <v>0</v>
      </c>
      <c r="AH124" s="272"/>
      <c r="AI124" s="443">
        <v>10</v>
      </c>
      <c r="AJ124" s="443">
        <v>-4</v>
      </c>
    </row>
    <row r="125" spans="1:36">
      <c r="A125" s="436" t="s">
        <v>227</v>
      </c>
      <c r="B125" s="437">
        <v>18</v>
      </c>
      <c r="C125" s="437">
        <v>0</v>
      </c>
      <c r="D125" s="438">
        <v>18</v>
      </c>
      <c r="E125" s="436" t="s">
        <v>182</v>
      </c>
      <c r="F125" s="436" t="s">
        <v>422</v>
      </c>
      <c r="G125" s="436" t="s">
        <v>0</v>
      </c>
      <c r="H125" s="436" t="s">
        <v>0</v>
      </c>
      <c r="I125" s="439">
        <v>1</v>
      </c>
      <c r="J125" s="439">
        <v>4</v>
      </c>
      <c r="K125" s="449">
        <v>1</v>
      </c>
      <c r="L125" s="449">
        <v>3</v>
      </c>
      <c r="M125" s="440" t="s">
        <v>227</v>
      </c>
      <c r="N125" s="438"/>
      <c r="O125" s="438"/>
      <c r="P125" s="438"/>
      <c r="Q125" s="438"/>
      <c r="R125" s="438"/>
      <c r="S125" s="438"/>
      <c r="T125" s="438"/>
      <c r="U125" s="438"/>
      <c r="V125" s="441">
        <v>18</v>
      </c>
      <c r="W125" s="438">
        <v>18</v>
      </c>
      <c r="X125" s="438">
        <v>3</v>
      </c>
      <c r="Y125" s="438">
        <v>0</v>
      </c>
      <c r="Z125" s="438"/>
      <c r="AA125" s="438" t="s">
        <v>228</v>
      </c>
      <c r="AB125" s="272"/>
      <c r="AC125" s="442">
        <v>0</v>
      </c>
      <c r="AD125" s="442">
        <v>0</v>
      </c>
      <c r="AE125" s="442">
        <v>0</v>
      </c>
      <c r="AF125" s="442">
        <v>0</v>
      </c>
      <c r="AG125" s="442">
        <v>0</v>
      </c>
      <c r="AH125" s="272"/>
      <c r="AI125" s="437">
        <v>16.818181818181817</v>
      </c>
      <c r="AJ125" s="443">
        <v>-1.1818181818181834</v>
      </c>
    </row>
    <row r="126" spans="1:36">
      <c r="A126" s="444" t="s">
        <v>23</v>
      </c>
      <c r="B126" s="443">
        <v>6</v>
      </c>
      <c r="C126" s="443">
        <v>0</v>
      </c>
      <c r="D126" s="445">
        <v>6</v>
      </c>
      <c r="E126" s="444" t="s">
        <v>182</v>
      </c>
      <c r="F126" s="444" t="s">
        <v>176</v>
      </c>
      <c r="G126" s="444" t="s">
        <v>0</v>
      </c>
      <c r="H126" s="444" t="s">
        <v>0</v>
      </c>
      <c r="I126" s="446">
        <v>1</v>
      </c>
      <c r="J126" s="446">
        <v>1</v>
      </c>
      <c r="K126" s="279">
        <v>1</v>
      </c>
      <c r="L126" s="279">
        <v>1</v>
      </c>
      <c r="M126" s="447" t="s">
        <v>23</v>
      </c>
      <c r="N126" s="445"/>
      <c r="O126" s="445"/>
      <c r="P126" s="445"/>
      <c r="Q126" s="445"/>
      <c r="R126" s="445"/>
      <c r="S126" s="445"/>
      <c r="T126" s="445">
        <v>6</v>
      </c>
      <c r="U126" s="445"/>
      <c r="V126" s="448"/>
      <c r="W126" s="438">
        <v>6</v>
      </c>
      <c r="X126" s="438">
        <v>1</v>
      </c>
      <c r="Y126" s="438">
        <v>0</v>
      </c>
      <c r="Z126" s="438"/>
      <c r="AA126" s="438" t="s">
        <v>228</v>
      </c>
      <c r="AB126" s="272"/>
      <c r="AC126" s="442">
        <v>6</v>
      </c>
      <c r="AD126" s="442">
        <v>0</v>
      </c>
      <c r="AE126" s="442">
        <v>0</v>
      </c>
      <c r="AF126" s="442">
        <v>3</v>
      </c>
      <c r="AG126" s="442">
        <v>0</v>
      </c>
      <c r="AH126" s="272"/>
      <c r="AI126" s="443">
        <v>24.8989898989899</v>
      </c>
      <c r="AJ126" s="443">
        <v>18.8989898989899</v>
      </c>
    </row>
    <row r="127" spans="1:36">
      <c r="A127" s="436" t="s">
        <v>300</v>
      </c>
      <c r="B127" s="437">
        <v>24.5</v>
      </c>
      <c r="C127" s="437">
        <v>-0.5</v>
      </c>
      <c r="D127" s="438">
        <v>24</v>
      </c>
      <c r="E127" s="436" t="s">
        <v>184</v>
      </c>
      <c r="F127" s="436" t="s">
        <v>543</v>
      </c>
      <c r="G127" s="436" t="s">
        <v>0</v>
      </c>
      <c r="H127" s="436" t="s">
        <v>0</v>
      </c>
      <c r="I127" s="439">
        <v>3</v>
      </c>
      <c r="J127" s="439">
        <v>5</v>
      </c>
      <c r="K127" s="449">
        <v>2</v>
      </c>
      <c r="L127" s="449">
        <v>3</v>
      </c>
      <c r="M127" s="440" t="s">
        <v>300</v>
      </c>
      <c r="N127" s="438">
        <v>6</v>
      </c>
      <c r="O127" s="438"/>
      <c r="P127" s="438"/>
      <c r="Q127" s="438"/>
      <c r="R127" s="438"/>
      <c r="S127" s="438">
        <v>18</v>
      </c>
      <c r="T127" s="438"/>
      <c r="U127" s="438"/>
      <c r="V127" s="441"/>
      <c r="W127" s="438">
        <v>24</v>
      </c>
      <c r="X127" s="438">
        <v>3</v>
      </c>
      <c r="Y127" s="438">
        <v>0</v>
      </c>
      <c r="Z127" s="438"/>
      <c r="AA127" s="438" t="s">
        <v>299</v>
      </c>
      <c r="AB127" s="272"/>
      <c r="AC127" s="442">
        <v>0</v>
      </c>
      <c r="AD127" s="442">
        <v>0</v>
      </c>
      <c r="AE127" s="442">
        <v>0</v>
      </c>
      <c r="AF127" s="442">
        <v>0</v>
      </c>
      <c r="AG127" s="442">
        <v>8</v>
      </c>
      <c r="AH127" s="272"/>
      <c r="AI127" s="437">
        <v>4.8484848484848486</v>
      </c>
      <c r="AJ127" s="443">
        <v>-19.151515151515152</v>
      </c>
    </row>
    <row r="128" spans="1:36">
      <c r="A128" s="444" t="s">
        <v>1556</v>
      </c>
      <c r="B128" s="443">
        <v>25.5</v>
      </c>
      <c r="C128" s="443">
        <v>0.5</v>
      </c>
      <c r="D128" s="445">
        <v>26</v>
      </c>
      <c r="E128" s="444" t="s">
        <v>1468</v>
      </c>
      <c r="F128" s="444" t="s">
        <v>1567</v>
      </c>
      <c r="G128" s="444" t="s">
        <v>0</v>
      </c>
      <c r="H128" s="444" t="s">
        <v>0</v>
      </c>
      <c r="I128" s="446">
        <v>0</v>
      </c>
      <c r="J128" s="446">
        <v>12</v>
      </c>
      <c r="K128" s="279">
        <v>4</v>
      </c>
      <c r="L128" s="279">
        <v>5</v>
      </c>
      <c r="M128" s="447" t="s">
        <v>1556</v>
      </c>
      <c r="N128" s="445">
        <v>4</v>
      </c>
      <c r="O128" s="445"/>
      <c r="P128" s="445"/>
      <c r="Q128" s="445">
        <v>0</v>
      </c>
      <c r="R128" s="445">
        <v>12</v>
      </c>
      <c r="S128" s="445"/>
      <c r="T128" s="445"/>
      <c r="U128" s="445">
        <v>10</v>
      </c>
      <c r="V128" s="448"/>
      <c r="W128" s="438">
        <v>26</v>
      </c>
      <c r="X128" s="438">
        <v>5</v>
      </c>
      <c r="Y128" s="438">
        <v>0</v>
      </c>
      <c r="Z128" s="438"/>
      <c r="AA128" s="438" t="s">
        <v>1267</v>
      </c>
      <c r="AB128" s="272"/>
      <c r="AC128" s="442">
        <v>6</v>
      </c>
      <c r="AD128" s="442">
        <v>4</v>
      </c>
      <c r="AE128" s="442">
        <v>10</v>
      </c>
      <c r="AF128" s="442">
        <v>3</v>
      </c>
      <c r="AG128" s="442">
        <v>7</v>
      </c>
      <c r="AH128" s="272"/>
      <c r="AI128" s="443" t="e">
        <v>#N/A</v>
      </c>
      <c r="AJ128" s="443" t="e">
        <v>#N/A</v>
      </c>
    </row>
    <row r="129" spans="1:36">
      <c r="A129" s="436" t="s">
        <v>1565</v>
      </c>
      <c r="B129" s="437">
        <v>9</v>
      </c>
      <c r="C129" s="437">
        <v>0</v>
      </c>
      <c r="D129" s="438">
        <v>9</v>
      </c>
      <c r="E129" s="436" t="s">
        <v>184</v>
      </c>
      <c r="F129" s="436" t="s">
        <v>543</v>
      </c>
      <c r="G129" s="436" t="s">
        <v>0</v>
      </c>
      <c r="H129" s="436" t="s">
        <v>0</v>
      </c>
      <c r="I129" s="439">
        <v>0</v>
      </c>
      <c r="J129" s="439">
        <v>8</v>
      </c>
      <c r="K129" s="449">
        <v>3</v>
      </c>
      <c r="L129" s="449">
        <v>4</v>
      </c>
      <c r="M129" s="440" t="s">
        <v>1565</v>
      </c>
      <c r="N129" s="438"/>
      <c r="O129" s="438"/>
      <c r="P129" s="438"/>
      <c r="Q129" s="438">
        <v>0</v>
      </c>
      <c r="R129" s="438">
        <v>1</v>
      </c>
      <c r="S129" s="438">
        <v>8</v>
      </c>
      <c r="T129" s="438"/>
      <c r="U129" s="438"/>
      <c r="V129" s="441"/>
      <c r="W129" s="438">
        <v>9</v>
      </c>
      <c r="X129" s="438">
        <v>4</v>
      </c>
      <c r="Y129" s="438">
        <v>0</v>
      </c>
      <c r="Z129" s="438"/>
      <c r="AA129" s="438" t="s">
        <v>299</v>
      </c>
      <c r="AB129" s="272"/>
      <c r="AC129" s="442">
        <v>0</v>
      </c>
      <c r="AD129" s="442">
        <v>2</v>
      </c>
      <c r="AE129" s="442">
        <v>2</v>
      </c>
      <c r="AF129" s="442">
        <v>0</v>
      </c>
      <c r="AG129" s="442">
        <v>0</v>
      </c>
      <c r="AH129" s="272"/>
      <c r="AI129" s="437" t="e">
        <v>#N/A</v>
      </c>
      <c r="AJ129" s="443" t="e">
        <v>#N/A</v>
      </c>
    </row>
    <row r="130" spans="1:36">
      <c r="A130" s="444" t="s">
        <v>300</v>
      </c>
      <c r="B130" s="443">
        <v>24.5</v>
      </c>
      <c r="C130" s="443">
        <v>-0.5</v>
      </c>
      <c r="D130" s="445">
        <v>24</v>
      </c>
      <c r="E130" s="444" t="s">
        <v>184</v>
      </c>
      <c r="F130" s="444" t="s">
        <v>543</v>
      </c>
      <c r="G130" s="444" t="s">
        <v>0</v>
      </c>
      <c r="H130" s="444" t="s">
        <v>0</v>
      </c>
      <c r="I130" s="446">
        <v>3</v>
      </c>
      <c r="J130" s="446">
        <v>5</v>
      </c>
      <c r="K130" s="279">
        <v>2</v>
      </c>
      <c r="L130" s="279">
        <v>3</v>
      </c>
      <c r="M130" s="452" t="s">
        <v>300</v>
      </c>
      <c r="N130" s="452">
        <v>6</v>
      </c>
      <c r="O130" s="452"/>
      <c r="P130" s="452"/>
      <c r="Q130" s="452"/>
      <c r="R130" s="452"/>
      <c r="S130" s="452">
        <v>18</v>
      </c>
      <c r="T130" s="452"/>
      <c r="U130" s="452"/>
      <c r="V130" s="452"/>
      <c r="W130" s="272">
        <v>24</v>
      </c>
      <c r="X130" s="438">
        <v>3</v>
      </c>
      <c r="Y130" s="438">
        <v>0</v>
      </c>
      <c r="Z130" s="438"/>
      <c r="AA130" s="438" t="s">
        <v>299</v>
      </c>
      <c r="AB130" s="272"/>
      <c r="AC130" s="442">
        <v>0</v>
      </c>
      <c r="AD130" s="442">
        <v>0</v>
      </c>
      <c r="AE130" s="442">
        <v>0</v>
      </c>
      <c r="AF130" s="442">
        <v>0</v>
      </c>
      <c r="AG130" s="442">
        <v>8</v>
      </c>
      <c r="AH130" s="272"/>
      <c r="AI130" s="443">
        <v>4.8484848484848486</v>
      </c>
      <c r="AJ130" s="443">
        <v>-19.151515151515152</v>
      </c>
    </row>
    <row r="131" spans="1:36">
      <c r="A131" s="436" t="s">
        <v>1556</v>
      </c>
      <c r="B131" s="437">
        <v>25.5</v>
      </c>
      <c r="C131" s="437">
        <v>0.5</v>
      </c>
      <c r="D131" s="438">
        <v>26</v>
      </c>
      <c r="E131" s="436" t="s">
        <v>1468</v>
      </c>
      <c r="F131" s="436" t="s">
        <v>1567</v>
      </c>
      <c r="G131" s="436" t="s">
        <v>0</v>
      </c>
      <c r="H131" s="436" t="s">
        <v>0</v>
      </c>
      <c r="I131" s="439">
        <v>0</v>
      </c>
      <c r="J131" s="439">
        <v>12</v>
      </c>
      <c r="K131" s="449">
        <v>4</v>
      </c>
      <c r="L131" s="449">
        <v>5</v>
      </c>
      <c r="M131" s="440" t="s">
        <v>1556</v>
      </c>
      <c r="N131" s="438">
        <v>4</v>
      </c>
      <c r="O131" s="438"/>
      <c r="P131" s="438"/>
      <c r="Q131" s="438">
        <v>0</v>
      </c>
      <c r="R131" s="438">
        <v>12</v>
      </c>
      <c r="S131" s="438"/>
      <c r="T131" s="438"/>
      <c r="U131" s="438">
        <v>10</v>
      </c>
      <c r="V131" s="441"/>
      <c r="W131" s="438">
        <v>26</v>
      </c>
      <c r="X131" s="438">
        <v>5</v>
      </c>
      <c r="Y131" s="438">
        <v>0</v>
      </c>
      <c r="Z131" s="438"/>
      <c r="AA131" s="438" t="s">
        <v>1267</v>
      </c>
      <c r="AB131" s="272"/>
      <c r="AC131" s="442">
        <v>6</v>
      </c>
      <c r="AD131" s="442">
        <v>4</v>
      </c>
      <c r="AE131" s="442">
        <v>10</v>
      </c>
      <c r="AF131" s="442">
        <v>3</v>
      </c>
      <c r="AG131" s="442">
        <v>7</v>
      </c>
      <c r="AH131" s="272"/>
      <c r="AI131" s="437" t="e">
        <v>#N/A</v>
      </c>
      <c r="AJ131" s="443" t="e">
        <v>#N/A</v>
      </c>
    </row>
    <row r="132" spans="1:36">
      <c r="A132" s="444" t="s">
        <v>1565</v>
      </c>
      <c r="B132" s="443">
        <v>9</v>
      </c>
      <c r="C132" s="443">
        <v>0</v>
      </c>
      <c r="D132" s="445">
        <v>9</v>
      </c>
      <c r="E132" s="444" t="s">
        <v>184</v>
      </c>
      <c r="F132" s="444" t="s">
        <v>543</v>
      </c>
      <c r="G132" s="444" t="s">
        <v>0</v>
      </c>
      <c r="H132" s="444" t="s">
        <v>0</v>
      </c>
      <c r="I132" s="446">
        <v>0</v>
      </c>
      <c r="J132" s="446">
        <v>8</v>
      </c>
      <c r="K132" s="279">
        <v>3</v>
      </c>
      <c r="L132" s="279">
        <v>4</v>
      </c>
      <c r="M132" s="452" t="s">
        <v>1565</v>
      </c>
      <c r="N132" s="452"/>
      <c r="O132" s="452"/>
      <c r="P132" s="452"/>
      <c r="Q132" s="452">
        <v>0</v>
      </c>
      <c r="R132" s="452">
        <v>1</v>
      </c>
      <c r="S132" s="452">
        <v>8</v>
      </c>
      <c r="T132" s="452"/>
      <c r="U132" s="452"/>
      <c r="V132" s="452"/>
      <c r="W132" s="272">
        <v>9</v>
      </c>
      <c r="X132" s="438">
        <v>4</v>
      </c>
      <c r="Y132" s="438">
        <v>0</v>
      </c>
      <c r="Z132" s="438"/>
      <c r="AA132" s="438" t="s">
        <v>299</v>
      </c>
      <c r="AB132" s="272"/>
      <c r="AC132" s="442">
        <v>0</v>
      </c>
      <c r="AD132" s="442">
        <v>2</v>
      </c>
      <c r="AE132" s="442">
        <v>2</v>
      </c>
      <c r="AF132" s="442">
        <v>0</v>
      </c>
      <c r="AG132" s="442">
        <v>0</v>
      </c>
      <c r="AH132" s="272"/>
      <c r="AI132" s="437" t="e">
        <v>#N/A</v>
      </c>
      <c r="AJ132" s="443" t="e">
        <v>#N/A</v>
      </c>
    </row>
    <row r="133" spans="1:36">
      <c r="A133" s="436" t="s">
        <v>0</v>
      </c>
      <c r="B133" s="437" t="s">
        <v>0</v>
      </c>
      <c r="C133" s="437" t="s">
        <v>0</v>
      </c>
      <c r="D133" s="438" t="s">
        <v>0</v>
      </c>
      <c r="E133" s="436" t="s">
        <v>0</v>
      </c>
      <c r="F133" s="436" t="s">
        <v>0</v>
      </c>
      <c r="G133" s="436" t="s">
        <v>0</v>
      </c>
      <c r="H133" s="436" t="s">
        <v>0</v>
      </c>
      <c r="I133" s="439">
        <v>0</v>
      </c>
      <c r="J133" s="439" t="e">
        <v>#N/A</v>
      </c>
      <c r="K133" s="449">
        <v>9</v>
      </c>
      <c r="L133" s="449" t="e">
        <v>#N/A</v>
      </c>
      <c r="M133" s="272" t="s">
        <v>1148</v>
      </c>
      <c r="N133" s="272">
        <v>316</v>
      </c>
      <c r="O133" s="272">
        <v>276</v>
      </c>
      <c r="P133" s="272">
        <v>254.5</v>
      </c>
      <c r="Q133" s="272">
        <v>240</v>
      </c>
      <c r="R133" s="272">
        <v>204</v>
      </c>
      <c r="S133" s="272">
        <v>250</v>
      </c>
      <c r="T133" s="272">
        <v>255.5</v>
      </c>
      <c r="U133" s="272">
        <v>259.5</v>
      </c>
      <c r="V133" s="272">
        <v>413.5</v>
      </c>
      <c r="W133" s="272">
        <v>2469</v>
      </c>
      <c r="X133" s="438" t="e">
        <v>#N/A</v>
      </c>
      <c r="Y133" s="438" t="e">
        <v>#N/A</v>
      </c>
      <c r="Z133" s="438"/>
      <c r="AA133" s="438" t="s">
        <v>0</v>
      </c>
      <c r="AB133" s="272"/>
      <c r="AC133" s="442">
        <v>0</v>
      </c>
      <c r="AD133" s="442">
        <v>0</v>
      </c>
      <c r="AE133" s="442">
        <v>0</v>
      </c>
      <c r="AF133" s="442">
        <v>0</v>
      </c>
      <c r="AG133" s="442">
        <v>0</v>
      </c>
      <c r="AH133" s="272"/>
      <c r="AI133" s="437" t="e">
        <v>#N/A</v>
      </c>
      <c r="AJ133" s="443" t="e">
        <v>#N/A</v>
      </c>
    </row>
    <row r="134" spans="1:36">
      <c r="A134" s="444" t="s">
        <v>0</v>
      </c>
      <c r="B134" s="443" t="s">
        <v>0</v>
      </c>
      <c r="C134" s="443" t="s">
        <v>0</v>
      </c>
      <c r="D134" s="445" t="s">
        <v>0</v>
      </c>
      <c r="E134" s="444" t="s">
        <v>0</v>
      </c>
      <c r="F134" s="444" t="s">
        <v>0</v>
      </c>
      <c r="G134" s="444" t="s">
        <v>0</v>
      </c>
      <c r="H134" s="444" t="s">
        <v>0</v>
      </c>
      <c r="I134" s="446" t="e">
        <v>#VALUE!</v>
      </c>
      <c r="J134" s="446">
        <v>0</v>
      </c>
      <c r="K134" s="279">
        <v>0</v>
      </c>
      <c r="L134" s="279">
        <v>0</v>
      </c>
      <c r="M134" s="452"/>
      <c r="N134" s="452"/>
      <c r="O134" s="452"/>
      <c r="P134" s="452"/>
      <c r="Q134" s="452"/>
      <c r="R134" s="452"/>
      <c r="S134" s="452"/>
      <c r="T134" s="452"/>
      <c r="U134" s="452"/>
      <c r="V134" s="452"/>
      <c r="W134" s="272"/>
      <c r="X134" s="438">
        <v>0</v>
      </c>
      <c r="Y134" s="438">
        <v>0</v>
      </c>
      <c r="Z134" s="438"/>
      <c r="AA134" s="438" t="s">
        <v>0</v>
      </c>
      <c r="AB134" s="272"/>
      <c r="AC134" s="442">
        <v>0</v>
      </c>
      <c r="AD134" s="442">
        <v>0</v>
      </c>
      <c r="AE134" s="442">
        <v>0</v>
      </c>
      <c r="AF134" s="442">
        <v>0</v>
      </c>
      <c r="AG134" s="442">
        <v>0</v>
      </c>
      <c r="AH134" s="272"/>
      <c r="AI134" s="437" t="e">
        <v>#N/A</v>
      </c>
      <c r="AJ134" s="443" t="e">
        <v>#N/A</v>
      </c>
    </row>
    <row r="135" spans="1:36">
      <c r="A135" s="436" t="s">
        <v>0</v>
      </c>
      <c r="B135" s="437" t="s">
        <v>0</v>
      </c>
      <c r="C135" s="437" t="s">
        <v>0</v>
      </c>
      <c r="D135" s="438" t="s">
        <v>0</v>
      </c>
      <c r="E135" s="436" t="s">
        <v>0</v>
      </c>
      <c r="F135" s="436" t="s">
        <v>0</v>
      </c>
      <c r="G135" s="436" t="s">
        <v>0</v>
      </c>
      <c r="H135" s="436" t="s">
        <v>0</v>
      </c>
      <c r="I135" s="439" t="e">
        <v>#VALUE!</v>
      </c>
      <c r="J135" s="439">
        <v>0</v>
      </c>
      <c r="K135" s="449">
        <v>0</v>
      </c>
      <c r="L135" s="449">
        <v>0</v>
      </c>
      <c r="M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2"/>
      <c r="X135" s="438">
        <v>0</v>
      </c>
      <c r="Y135" s="438">
        <v>0</v>
      </c>
      <c r="Z135" s="438"/>
      <c r="AA135" s="438" t="s">
        <v>0</v>
      </c>
      <c r="AB135" s="272"/>
      <c r="AC135" s="442">
        <v>0</v>
      </c>
      <c r="AD135" s="442">
        <v>0</v>
      </c>
      <c r="AE135" s="442">
        <v>0</v>
      </c>
      <c r="AF135" s="442">
        <v>0</v>
      </c>
      <c r="AG135" s="442">
        <v>0</v>
      </c>
      <c r="AH135" s="272"/>
      <c r="AI135" s="437" t="e">
        <v>#N/A</v>
      </c>
      <c r="AJ135" s="443" t="e">
        <v>#N/A</v>
      </c>
    </row>
    <row r="136" spans="1:36">
      <c r="A136" s="444" t="s">
        <v>0</v>
      </c>
      <c r="B136" s="443" t="s">
        <v>0</v>
      </c>
      <c r="C136" s="443" t="s">
        <v>0</v>
      </c>
      <c r="D136" s="445" t="s">
        <v>0</v>
      </c>
      <c r="E136" s="444" t="s">
        <v>0</v>
      </c>
      <c r="F136" s="444" t="s">
        <v>0</v>
      </c>
      <c r="G136" s="444" t="s">
        <v>0</v>
      </c>
      <c r="H136" s="444" t="s">
        <v>0</v>
      </c>
      <c r="I136" s="446" t="e">
        <v>#VALUE!</v>
      </c>
      <c r="J136" s="446">
        <v>0</v>
      </c>
      <c r="K136" s="279">
        <v>0</v>
      </c>
      <c r="L136" s="279">
        <v>0</v>
      </c>
      <c r="M136" s="447"/>
      <c r="N136" s="445"/>
      <c r="O136" s="445"/>
      <c r="P136" s="445"/>
      <c r="Q136" s="445"/>
      <c r="R136" s="445"/>
      <c r="S136" s="445"/>
      <c r="T136" s="445"/>
      <c r="U136" s="445"/>
      <c r="V136" s="448"/>
      <c r="W136" s="438"/>
      <c r="X136" s="438"/>
      <c r="Y136" s="438"/>
      <c r="Z136" s="438"/>
      <c r="AA136" s="438" t="s">
        <v>0</v>
      </c>
      <c r="AB136" s="272"/>
      <c r="AC136" s="442">
        <v>0</v>
      </c>
      <c r="AD136" s="442">
        <v>0</v>
      </c>
      <c r="AE136" s="442">
        <v>0</v>
      </c>
      <c r="AF136" s="442">
        <v>0</v>
      </c>
      <c r="AG136" s="442">
        <v>0</v>
      </c>
      <c r="AH136" s="272"/>
      <c r="AI136" s="437" t="e">
        <v>#N/A</v>
      </c>
      <c r="AJ136" s="443" t="e">
        <v>#N/A</v>
      </c>
    </row>
    <row r="137" spans="1:36">
      <c r="A137" s="436" t="s">
        <v>0</v>
      </c>
      <c r="B137" s="437" t="s">
        <v>0</v>
      </c>
      <c r="C137" s="437" t="s">
        <v>0</v>
      </c>
      <c r="D137" s="438" t="s">
        <v>0</v>
      </c>
      <c r="E137" s="436" t="s">
        <v>0</v>
      </c>
      <c r="F137" s="436" t="s">
        <v>0</v>
      </c>
      <c r="G137" s="436" t="s">
        <v>0</v>
      </c>
      <c r="H137" s="436" t="s">
        <v>0</v>
      </c>
      <c r="I137" s="439" t="e">
        <v>#VALUE!</v>
      </c>
      <c r="J137" s="439">
        <v>0</v>
      </c>
      <c r="K137" s="449">
        <v>0</v>
      </c>
      <c r="L137" s="449">
        <v>0</v>
      </c>
      <c r="M137" s="440"/>
      <c r="N137" s="438"/>
      <c r="O137" s="438"/>
      <c r="P137" s="438"/>
      <c r="Q137" s="438"/>
      <c r="R137" s="438"/>
      <c r="S137" s="438"/>
      <c r="T137" s="438"/>
      <c r="U137" s="438"/>
      <c r="V137" s="441"/>
      <c r="W137" s="438"/>
      <c r="X137" s="438"/>
      <c r="Y137" s="438"/>
      <c r="Z137" s="438"/>
      <c r="AA137" s="438" t="s">
        <v>0</v>
      </c>
      <c r="AB137" s="272"/>
      <c r="AC137" s="442">
        <v>0</v>
      </c>
      <c r="AD137" s="442">
        <v>0</v>
      </c>
      <c r="AE137" s="442">
        <v>0</v>
      </c>
      <c r="AF137" s="442">
        <v>0</v>
      </c>
      <c r="AG137" s="442">
        <v>0</v>
      </c>
      <c r="AH137" s="272"/>
      <c r="AI137" s="437" t="e">
        <v>#N/A</v>
      </c>
      <c r="AJ137" s="443" t="e">
        <v>#N/A</v>
      </c>
    </row>
    <row r="138" spans="1:36">
      <c r="A138" s="444" t="s">
        <v>0</v>
      </c>
      <c r="B138" s="443" t="s">
        <v>0</v>
      </c>
      <c r="C138" s="443" t="s">
        <v>0</v>
      </c>
      <c r="D138" s="445" t="s">
        <v>0</v>
      </c>
      <c r="E138" s="444" t="s">
        <v>0</v>
      </c>
      <c r="F138" s="444" t="s">
        <v>0</v>
      </c>
      <c r="G138" s="444" t="s">
        <v>0</v>
      </c>
      <c r="H138" s="444" t="s">
        <v>0</v>
      </c>
      <c r="I138" s="446" t="e">
        <v>#VALUE!</v>
      </c>
      <c r="J138" s="446">
        <v>0</v>
      </c>
      <c r="K138" s="279">
        <v>0</v>
      </c>
      <c r="L138" s="279">
        <v>0</v>
      </c>
      <c r="M138" s="447"/>
      <c r="N138" s="445"/>
      <c r="O138" s="445"/>
      <c r="P138" s="445"/>
      <c r="Q138" s="445"/>
      <c r="R138" s="445"/>
      <c r="S138" s="445"/>
      <c r="T138" s="445"/>
      <c r="U138" s="445"/>
      <c r="V138" s="448"/>
      <c r="W138" s="438"/>
      <c r="X138" s="438"/>
      <c r="Y138" s="438"/>
      <c r="Z138" s="438"/>
      <c r="AA138" s="272" t="s">
        <v>0</v>
      </c>
      <c r="AB138" s="272"/>
      <c r="AC138" s="272">
        <v>0</v>
      </c>
      <c r="AD138" s="272">
        <v>0</v>
      </c>
      <c r="AE138" s="272">
        <v>0</v>
      </c>
      <c r="AF138" s="272">
        <v>0</v>
      </c>
      <c r="AG138" s="272">
        <v>0</v>
      </c>
      <c r="AH138" s="272"/>
      <c r="AI138" s="272" t="e">
        <v>#N/A</v>
      </c>
      <c r="AJ138" s="272" t="e">
        <v>#N/A</v>
      </c>
    </row>
    <row r="139" spans="1:36">
      <c r="A139" s="4" t="s">
        <v>0</v>
      </c>
      <c r="B139" s="251" t="s">
        <v>0</v>
      </c>
      <c r="C139" s="251" t="s">
        <v>0</v>
      </c>
      <c r="D139" s="251" t="s">
        <v>0</v>
      </c>
      <c r="E139" s="251" t="s">
        <v>0</v>
      </c>
      <c r="F139" s="251" t="s">
        <v>0</v>
      </c>
      <c r="G139" s="251" t="s">
        <v>0</v>
      </c>
      <c r="H139" s="251" t="s">
        <v>0</v>
      </c>
      <c r="I139" s="251" t="e">
        <v>#VALUE!</v>
      </c>
      <c r="J139" s="251">
        <v>0</v>
      </c>
      <c r="K139" s="251">
        <v>0</v>
      </c>
      <c r="L139" s="251">
        <v>0</v>
      </c>
      <c r="AA139" s="251" t="s">
        <v>0</v>
      </c>
      <c r="AC139" s="251">
        <v>0</v>
      </c>
      <c r="AD139" s="251">
        <v>0</v>
      </c>
      <c r="AE139" s="251">
        <v>0</v>
      </c>
      <c r="AF139" s="251">
        <v>0</v>
      </c>
      <c r="AG139" s="251">
        <v>0</v>
      </c>
      <c r="AI139" s="251" t="e">
        <v>#N/A</v>
      </c>
      <c r="AJ139" s="251" t="e">
        <v>#N/A</v>
      </c>
    </row>
    <row r="140" spans="1:36">
      <c r="A140" s="4" t="s">
        <v>0</v>
      </c>
      <c r="B140" s="251" t="s">
        <v>0</v>
      </c>
      <c r="C140" s="251" t="s">
        <v>0</v>
      </c>
      <c r="D140" s="251" t="s">
        <v>0</v>
      </c>
      <c r="E140" s="251" t="s">
        <v>0</v>
      </c>
      <c r="F140" s="251" t="s">
        <v>0</v>
      </c>
      <c r="G140" s="251" t="s">
        <v>0</v>
      </c>
      <c r="H140" s="251" t="s">
        <v>0</v>
      </c>
      <c r="I140" s="251" t="e">
        <v>#VALUE!</v>
      </c>
      <c r="J140" s="251">
        <v>0</v>
      </c>
      <c r="K140" s="251">
        <v>0</v>
      </c>
      <c r="L140" s="251">
        <v>0</v>
      </c>
      <c r="AA140" s="251" t="s">
        <v>0</v>
      </c>
      <c r="AC140" s="251">
        <v>0</v>
      </c>
      <c r="AD140" s="251">
        <v>0</v>
      </c>
      <c r="AE140" s="251">
        <v>0</v>
      </c>
      <c r="AF140" s="251">
        <v>0</v>
      </c>
      <c r="AG140" s="251">
        <v>0</v>
      </c>
      <c r="AI140" s="251" t="e">
        <v>#N/A</v>
      </c>
      <c r="AJ140" s="251" t="e">
        <v>#N/A</v>
      </c>
    </row>
    <row r="141" spans="1:36">
      <c r="A141" s="4" t="s">
        <v>0</v>
      </c>
      <c r="B141" s="251" t="s">
        <v>0</v>
      </c>
      <c r="C141" s="251" t="s">
        <v>0</v>
      </c>
      <c r="D141" s="251" t="s">
        <v>0</v>
      </c>
      <c r="E141" s="251" t="s">
        <v>0</v>
      </c>
      <c r="F141" s="251" t="s">
        <v>0</v>
      </c>
      <c r="G141" s="251" t="s">
        <v>0</v>
      </c>
      <c r="H141" s="251" t="s">
        <v>0</v>
      </c>
      <c r="I141" s="251" t="e">
        <v>#VALUE!</v>
      </c>
      <c r="J141" s="251">
        <v>0</v>
      </c>
      <c r="K141" s="251">
        <v>0</v>
      </c>
      <c r="L141" s="251">
        <v>0</v>
      </c>
      <c r="AA141" s="251" t="s">
        <v>0</v>
      </c>
    </row>
  </sheetData>
  <mergeCells count="10">
    <mergeCell ref="Y3:Y4"/>
    <mergeCell ref="Z3:Z4"/>
    <mergeCell ref="AC3:AG3"/>
    <mergeCell ref="AI3:AJ3"/>
    <mergeCell ref="E3:H3"/>
    <mergeCell ref="I3:I4"/>
    <mergeCell ref="J3:J4"/>
    <mergeCell ref="K3:K4"/>
    <mergeCell ref="L3:L4"/>
    <mergeCell ref="X3:X4"/>
  </mergeCells>
  <conditionalFormatting sqref="A5:H138">
    <cfRule type="expression" dxfId="176" priority="49">
      <formula>(MOD(ROW(),2)=0)</formula>
    </cfRule>
  </conditionalFormatting>
  <conditionalFormatting sqref="C5:C138">
    <cfRule type="cellIs" dxfId="175" priority="46" operator="between">
      <formula>-1</formula>
      <formula>1</formula>
    </cfRule>
    <cfRule type="cellIs" dxfId="174" priority="47" operator="lessThanOrEqual">
      <formula>-1</formula>
    </cfRule>
    <cfRule type="cellIs" dxfId="173" priority="48" operator="greaterThanOrEqual">
      <formula>1</formula>
    </cfRule>
  </conditionalFormatting>
  <conditionalFormatting sqref="A5:A138">
    <cfRule type="expression" dxfId="172" priority="45">
      <formula>($AA5=$A$2)</formula>
    </cfRule>
  </conditionalFormatting>
  <conditionalFormatting sqref="I5:I138">
    <cfRule type="expression" dxfId="171" priority="44">
      <formula>(MOD(ROW(),2)=0)</formula>
    </cfRule>
  </conditionalFormatting>
  <conditionalFormatting sqref="K6:L138">
    <cfRule type="colorScale" priority="43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5:AG6">
    <cfRule type="expression" dxfId="170" priority="40">
      <formula>(MOD(ROW(),2)=0)</formula>
    </cfRule>
  </conditionalFormatting>
  <conditionalFormatting sqref="AC7:AG137">
    <cfRule type="expression" dxfId="169" priority="39">
      <formula>(MOD(ROW(),2)=0)</formula>
    </cfRule>
  </conditionalFormatting>
  <conditionalFormatting sqref="AI6:AI7">
    <cfRule type="expression" dxfId="168" priority="38">
      <formula>(MOD(ROW(),2)=0)</formula>
    </cfRule>
  </conditionalFormatting>
  <conditionalFormatting sqref="AI8:AI137">
    <cfRule type="expression" dxfId="167" priority="37">
      <formula>(MOD(ROW(),2)=0)</formula>
    </cfRule>
  </conditionalFormatting>
  <conditionalFormatting sqref="AI5">
    <cfRule type="expression" dxfId="166" priority="36">
      <formula>(MOD(ROW(),2)=0)</formula>
    </cfRule>
  </conditionalFormatting>
  <conditionalFormatting sqref="AJ5:AJ137">
    <cfRule type="expression" dxfId="165" priority="35">
      <formula>(MOD(ROW(),2)=0)</formula>
    </cfRule>
  </conditionalFormatting>
  <conditionalFormatting sqref="AJ5:AJ137">
    <cfRule type="cellIs" dxfId="164" priority="32" operator="between">
      <formula>-1</formula>
      <formula>1</formula>
    </cfRule>
    <cfRule type="cellIs" dxfId="163" priority="33" operator="lessThanOrEqual">
      <formula>-1</formula>
    </cfRule>
    <cfRule type="cellIs" dxfId="162" priority="34" operator="greaterThanOrEqual">
      <formula>1</formula>
    </cfRule>
  </conditionalFormatting>
  <conditionalFormatting sqref="AA5:AA137">
    <cfRule type="expression" dxfId="161" priority="31">
      <formula>(MOD(ROW(),2)=0)</formula>
    </cfRule>
  </conditionalFormatting>
  <conditionalFormatting sqref="M138:V138">
    <cfRule type="expression" dxfId="160" priority="30">
      <formula>(MOD(ROW(),2)=0)</formula>
    </cfRule>
  </conditionalFormatting>
  <conditionalFormatting sqref="Z138">
    <cfRule type="expression" dxfId="159" priority="29">
      <formula>(MOD(ROW(),2)=0)</formula>
    </cfRule>
  </conditionalFormatting>
  <conditionalFormatting sqref="W138:Y138">
    <cfRule type="expression" dxfId="158" priority="28">
      <formula>(MOD(ROW(),2)=0)</formula>
    </cfRule>
  </conditionalFormatting>
  <conditionalFormatting sqref="M137:V137">
    <cfRule type="expression" dxfId="157" priority="27">
      <formula>(MOD(ROW(),2)=0)</formula>
    </cfRule>
  </conditionalFormatting>
  <conditionalFormatting sqref="Z137">
    <cfRule type="expression" dxfId="156" priority="26">
      <formula>(MOD(ROW(),2)=0)</formula>
    </cfRule>
  </conditionalFormatting>
  <conditionalFormatting sqref="W137:Y137">
    <cfRule type="expression" dxfId="155" priority="25">
      <formula>(MOD(ROW(),2)=0)</formula>
    </cfRule>
  </conditionalFormatting>
  <conditionalFormatting sqref="M136:V136">
    <cfRule type="expression" dxfId="154" priority="24">
      <formula>(MOD(ROW(),2)=0)</formula>
    </cfRule>
  </conditionalFormatting>
  <conditionalFormatting sqref="Z136">
    <cfRule type="expression" dxfId="153" priority="23">
      <formula>(MOD(ROW(),2)=0)</formula>
    </cfRule>
  </conditionalFormatting>
  <conditionalFormatting sqref="W136:Y136">
    <cfRule type="expression" dxfId="152" priority="22">
      <formula>(MOD(ROW(),2)=0)</formula>
    </cfRule>
  </conditionalFormatting>
  <conditionalFormatting sqref="M131:V131">
    <cfRule type="expression" dxfId="151" priority="18">
      <formula>(MOD(ROW(),2)=0)</formula>
    </cfRule>
  </conditionalFormatting>
  <conditionalFormatting sqref="M132:V135">
    <cfRule type="expression" dxfId="150" priority="21">
      <formula>(MOD(ROW(),2)=0)</formula>
    </cfRule>
  </conditionalFormatting>
  <conditionalFormatting sqref="Z132:Z135">
    <cfRule type="expression" dxfId="149" priority="20">
      <formula>(MOD(ROW(),2)=0)</formula>
    </cfRule>
  </conditionalFormatting>
  <conditionalFormatting sqref="W132:Y135">
    <cfRule type="expression" dxfId="148" priority="19">
      <formula>(MOD(ROW(),2)=0)</formula>
    </cfRule>
  </conditionalFormatting>
  <conditionalFormatting sqref="Z131">
    <cfRule type="expression" dxfId="147" priority="17">
      <formula>(MOD(ROW(),2)=0)</formula>
    </cfRule>
  </conditionalFormatting>
  <conditionalFormatting sqref="W131:Y131">
    <cfRule type="expression" dxfId="146" priority="16">
      <formula>(MOD(ROW(),2)=0)</formula>
    </cfRule>
  </conditionalFormatting>
  <conditionalFormatting sqref="M130:V130">
    <cfRule type="expression" dxfId="145" priority="15">
      <formula>(MOD(ROW(),2)=0)</formula>
    </cfRule>
  </conditionalFormatting>
  <conditionalFormatting sqref="Z130">
    <cfRule type="expression" dxfId="144" priority="14">
      <formula>(MOD(ROW(),2)=0)</formula>
    </cfRule>
  </conditionalFormatting>
  <conditionalFormatting sqref="W130:Y130">
    <cfRule type="expression" dxfId="143" priority="13">
      <formula>(MOD(ROW(),2)=0)</formula>
    </cfRule>
  </conditionalFormatting>
  <conditionalFormatting sqref="M129:V129">
    <cfRule type="expression" dxfId="142" priority="12">
      <formula>(MOD(ROW(),2)=0)</formula>
    </cfRule>
  </conditionalFormatting>
  <conditionalFormatting sqref="Z129">
    <cfRule type="expression" dxfId="141" priority="11">
      <formula>(MOD(ROW(),2)=0)</formula>
    </cfRule>
  </conditionalFormatting>
  <conditionalFormatting sqref="W129:Y129">
    <cfRule type="expression" dxfId="140" priority="10">
      <formula>(MOD(ROW(),2)=0)</formula>
    </cfRule>
  </conditionalFormatting>
  <conditionalFormatting sqref="M127:V128">
    <cfRule type="expression" dxfId="139" priority="9">
      <formula>(MOD(ROW(),2)=0)</formula>
    </cfRule>
  </conditionalFormatting>
  <conditionalFormatting sqref="Z127:Z128">
    <cfRule type="expression" dxfId="138" priority="8">
      <formula>(MOD(ROW(),2)=0)</formula>
    </cfRule>
  </conditionalFormatting>
  <conditionalFormatting sqref="W127:Y128">
    <cfRule type="expression" dxfId="137" priority="7">
      <formula>(MOD(ROW(),2)=0)</formula>
    </cfRule>
  </conditionalFormatting>
  <conditionalFormatting sqref="M126:V126">
    <cfRule type="expression" dxfId="136" priority="6">
      <formula>(MOD(ROW(),2)=0)</formula>
    </cfRule>
  </conditionalFormatting>
  <conditionalFormatting sqref="Z126">
    <cfRule type="expression" dxfId="135" priority="5">
      <formula>(MOD(ROW(),2)=0)</formula>
    </cfRule>
  </conditionalFormatting>
  <conditionalFormatting sqref="W126:Y126">
    <cfRule type="expression" dxfId="134" priority="4">
      <formula>(MOD(ROW(),2)=0)</formula>
    </cfRule>
  </conditionalFormatting>
  <conditionalFormatting sqref="M5:V125">
    <cfRule type="expression" dxfId="133" priority="3">
      <formula>(MOD(ROW(),2)=0)</formula>
    </cfRule>
  </conditionalFormatting>
  <conditionalFormatting sqref="Z5:Z125">
    <cfRule type="expression" dxfId="132" priority="2">
      <formula>(MOD(ROW(),2)=0)</formula>
    </cfRule>
  </conditionalFormatting>
  <conditionalFormatting sqref="W5:Y125">
    <cfRule type="expression" dxfId="131" priority="1">
      <formula>(MOD(ROW(),2)=0)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A1:H122"/>
  <sheetViews>
    <sheetView topLeftCell="A100" workbookViewId="0">
      <selection activeCell="A120" sqref="A120"/>
    </sheetView>
  </sheetViews>
  <sheetFormatPr baseColWidth="10" defaultColWidth="10.7265625" defaultRowHeight="14.5"/>
  <sheetData>
    <row r="1" spans="1:8">
      <c r="A1" t="s">
        <v>41</v>
      </c>
      <c r="B1">
        <v>-1.5</v>
      </c>
      <c r="C1">
        <v>1</v>
      </c>
      <c r="D1">
        <v>4</v>
      </c>
      <c r="E1">
        <v>2</v>
      </c>
      <c r="F1">
        <v>18</v>
      </c>
      <c r="G1">
        <v>3</v>
      </c>
      <c r="H1">
        <v>16</v>
      </c>
    </row>
    <row r="2" spans="1:8">
      <c r="A2" t="s">
        <v>1269</v>
      </c>
      <c r="B2">
        <v>0</v>
      </c>
      <c r="C2">
        <v>2</v>
      </c>
      <c r="D2">
        <v>4</v>
      </c>
      <c r="E2">
        <v>3</v>
      </c>
      <c r="F2">
        <v>18.5</v>
      </c>
      <c r="G2">
        <v>3</v>
      </c>
      <c r="H2">
        <v>16.5</v>
      </c>
    </row>
    <row r="3" spans="1:8">
      <c r="A3" t="s">
        <v>145</v>
      </c>
      <c r="B3">
        <v>3.5</v>
      </c>
      <c r="C3">
        <v>1</v>
      </c>
      <c r="D3">
        <v>7</v>
      </c>
      <c r="E3">
        <v>3</v>
      </c>
      <c r="F3">
        <v>29</v>
      </c>
      <c r="G3">
        <v>4</v>
      </c>
      <c r="H3">
        <v>26</v>
      </c>
    </row>
    <row r="4" spans="1:8">
      <c r="A4" t="s">
        <v>52</v>
      </c>
      <c r="B4">
        <v>2.5</v>
      </c>
      <c r="C4">
        <v>0</v>
      </c>
      <c r="D4">
        <v>14</v>
      </c>
      <c r="E4">
        <v>2</v>
      </c>
      <c r="F4">
        <v>25</v>
      </c>
      <c r="G4">
        <v>4</v>
      </c>
      <c r="H4">
        <v>22</v>
      </c>
    </row>
    <row r="5" spans="1:8">
      <c r="A5" t="s">
        <v>88</v>
      </c>
      <c r="B5">
        <v>0</v>
      </c>
      <c r="C5">
        <v>2</v>
      </c>
      <c r="D5">
        <v>9</v>
      </c>
      <c r="E5">
        <v>3</v>
      </c>
      <c r="F5">
        <v>23</v>
      </c>
      <c r="G5">
        <v>4</v>
      </c>
      <c r="H5">
        <v>20</v>
      </c>
    </row>
    <row r="6" spans="1:8">
      <c r="A6" t="s">
        <v>293</v>
      </c>
      <c r="B6">
        <v>-0.5</v>
      </c>
      <c r="C6">
        <v>1</v>
      </c>
      <c r="D6">
        <v>9</v>
      </c>
      <c r="E6">
        <v>1</v>
      </c>
      <c r="F6">
        <v>24</v>
      </c>
      <c r="G6">
        <v>2</v>
      </c>
      <c r="H6">
        <v>23</v>
      </c>
    </row>
    <row r="7" spans="1:8">
      <c r="A7" t="s">
        <v>115</v>
      </c>
      <c r="B7">
        <v>-0.5</v>
      </c>
      <c r="C7">
        <v>3</v>
      </c>
      <c r="D7">
        <v>7</v>
      </c>
      <c r="E7">
        <v>1</v>
      </c>
      <c r="F7">
        <v>22</v>
      </c>
      <c r="G7">
        <v>2</v>
      </c>
      <c r="H7">
        <v>21</v>
      </c>
    </row>
    <row r="8" spans="1:8">
      <c r="A8" t="s">
        <v>295</v>
      </c>
      <c r="B8">
        <v>0</v>
      </c>
      <c r="C8">
        <v>1</v>
      </c>
      <c r="D8">
        <v>5</v>
      </c>
      <c r="E8">
        <v>1</v>
      </c>
      <c r="F8">
        <v>12</v>
      </c>
      <c r="G8">
        <v>2</v>
      </c>
      <c r="H8">
        <v>11</v>
      </c>
    </row>
    <row r="9" spans="1:8">
      <c r="A9" t="s">
        <v>1538</v>
      </c>
      <c r="B9">
        <v>0</v>
      </c>
      <c r="C9">
        <v>0</v>
      </c>
      <c r="D9">
        <v>10</v>
      </c>
      <c r="E9">
        <v>3</v>
      </c>
      <c r="F9">
        <v>14</v>
      </c>
      <c r="G9">
        <v>4</v>
      </c>
      <c r="H9">
        <v>11</v>
      </c>
    </row>
    <row r="10" spans="1:8">
      <c r="A10" t="s">
        <v>1430</v>
      </c>
      <c r="B10">
        <v>0</v>
      </c>
      <c r="C10">
        <v>0</v>
      </c>
      <c r="D10">
        <v>4</v>
      </c>
      <c r="E10">
        <v>3</v>
      </c>
      <c r="F10">
        <v>16</v>
      </c>
      <c r="G10">
        <v>4</v>
      </c>
      <c r="H10">
        <v>13</v>
      </c>
    </row>
    <row r="11" spans="1:8">
      <c r="A11" t="s">
        <v>36</v>
      </c>
      <c r="B11">
        <v>3</v>
      </c>
      <c r="C11">
        <v>0</v>
      </c>
      <c r="D11">
        <v>6</v>
      </c>
      <c r="E11">
        <v>3</v>
      </c>
      <c r="F11">
        <v>18</v>
      </c>
      <c r="G11">
        <v>5</v>
      </c>
      <c r="H11">
        <v>14</v>
      </c>
    </row>
    <row r="12" spans="1:8">
      <c r="A12" t="s">
        <v>105</v>
      </c>
      <c r="B12">
        <v>-2</v>
      </c>
      <c r="C12">
        <v>2</v>
      </c>
      <c r="D12">
        <v>9</v>
      </c>
      <c r="E12">
        <v>3</v>
      </c>
      <c r="F12">
        <v>17</v>
      </c>
      <c r="G12">
        <v>3</v>
      </c>
      <c r="H12">
        <v>15</v>
      </c>
    </row>
    <row r="13" spans="1:8">
      <c r="A13" t="s">
        <v>240</v>
      </c>
      <c r="B13">
        <v>1</v>
      </c>
      <c r="C13">
        <v>1</v>
      </c>
      <c r="D13">
        <v>5</v>
      </c>
      <c r="E13">
        <v>1</v>
      </c>
      <c r="F13">
        <v>20</v>
      </c>
      <c r="G13">
        <v>5</v>
      </c>
      <c r="H13">
        <v>16</v>
      </c>
    </row>
    <row r="14" spans="1:8">
      <c r="A14" t="s">
        <v>100</v>
      </c>
      <c r="B14">
        <v>-1</v>
      </c>
      <c r="C14">
        <v>3</v>
      </c>
      <c r="D14">
        <v>13</v>
      </c>
      <c r="E14">
        <v>1</v>
      </c>
      <c r="F14">
        <v>23</v>
      </c>
      <c r="G14">
        <v>3</v>
      </c>
      <c r="H14">
        <v>21</v>
      </c>
    </row>
    <row r="15" spans="1:8">
      <c r="A15" t="s">
        <v>307</v>
      </c>
      <c r="B15">
        <v>-1</v>
      </c>
      <c r="C15">
        <v>0</v>
      </c>
      <c r="D15">
        <v>5</v>
      </c>
      <c r="E15">
        <v>1</v>
      </c>
      <c r="F15">
        <v>26</v>
      </c>
      <c r="G15">
        <v>3</v>
      </c>
      <c r="H15">
        <v>24</v>
      </c>
    </row>
    <row r="16" spans="1:8">
      <c r="A16" t="s">
        <v>402</v>
      </c>
      <c r="B16">
        <v>1</v>
      </c>
      <c r="C16">
        <v>0</v>
      </c>
      <c r="D16">
        <v>11</v>
      </c>
      <c r="E16">
        <v>3</v>
      </c>
      <c r="F16">
        <v>14</v>
      </c>
      <c r="G16">
        <v>4</v>
      </c>
      <c r="H16">
        <v>11</v>
      </c>
    </row>
    <row r="17" spans="1:8">
      <c r="A17" t="s">
        <v>69</v>
      </c>
      <c r="B17">
        <v>0.5</v>
      </c>
      <c r="C17">
        <v>2</v>
      </c>
      <c r="D17">
        <v>7</v>
      </c>
      <c r="E17">
        <v>1</v>
      </c>
      <c r="F17">
        <v>20</v>
      </c>
      <c r="G17">
        <v>3</v>
      </c>
      <c r="H17">
        <v>18</v>
      </c>
    </row>
    <row r="18" spans="1:8">
      <c r="A18" t="s">
        <v>268</v>
      </c>
      <c r="B18">
        <v>0</v>
      </c>
      <c r="C18">
        <v>0</v>
      </c>
      <c r="D18">
        <v>4</v>
      </c>
      <c r="E18">
        <v>3</v>
      </c>
      <c r="F18">
        <v>10</v>
      </c>
      <c r="G18">
        <v>3</v>
      </c>
      <c r="H18">
        <v>8</v>
      </c>
    </row>
    <row r="19" spans="1:8">
      <c r="A19" t="s">
        <v>53</v>
      </c>
      <c r="B19">
        <v>-0.5</v>
      </c>
      <c r="C19">
        <v>3</v>
      </c>
      <c r="D19">
        <v>12</v>
      </c>
      <c r="E19">
        <v>4</v>
      </c>
      <c r="F19">
        <v>23</v>
      </c>
      <c r="G19">
        <v>3</v>
      </c>
      <c r="H19">
        <v>21</v>
      </c>
    </row>
    <row r="20" spans="1:8">
      <c r="A20" t="s">
        <v>1660</v>
      </c>
      <c r="B20">
        <v>0</v>
      </c>
      <c r="C20">
        <v>0</v>
      </c>
      <c r="D20">
        <v>8</v>
      </c>
      <c r="E20">
        <v>4</v>
      </c>
      <c r="F20">
        <v>20</v>
      </c>
      <c r="G20">
        <v>4</v>
      </c>
      <c r="H20">
        <v>17</v>
      </c>
    </row>
    <row r="21" spans="1:8">
      <c r="A21" t="s">
        <v>32</v>
      </c>
      <c r="B21">
        <v>0</v>
      </c>
      <c r="C21">
        <v>5</v>
      </c>
      <c r="D21">
        <v>6</v>
      </c>
      <c r="E21">
        <v>2</v>
      </c>
      <c r="F21">
        <v>18</v>
      </c>
      <c r="G21">
        <v>4</v>
      </c>
      <c r="H21">
        <v>15</v>
      </c>
    </row>
    <row r="22" spans="1:8">
      <c r="A22" t="s">
        <v>323</v>
      </c>
      <c r="B22">
        <v>1.5</v>
      </c>
      <c r="C22">
        <v>3</v>
      </c>
      <c r="D22">
        <v>8</v>
      </c>
      <c r="E22">
        <v>4</v>
      </c>
      <c r="F22">
        <v>23</v>
      </c>
      <c r="G22">
        <v>4</v>
      </c>
      <c r="H22">
        <v>20</v>
      </c>
    </row>
    <row r="23" spans="1:8">
      <c r="A23" t="s">
        <v>72</v>
      </c>
      <c r="B23">
        <v>0</v>
      </c>
      <c r="C23">
        <v>0</v>
      </c>
      <c r="D23">
        <v>3</v>
      </c>
      <c r="E23">
        <v>1</v>
      </c>
      <c r="F23">
        <v>20</v>
      </c>
      <c r="G23">
        <v>2</v>
      </c>
      <c r="H23">
        <v>19</v>
      </c>
    </row>
    <row r="24" spans="1:8">
      <c r="A24" t="s">
        <v>248</v>
      </c>
      <c r="B24">
        <v>-1.5</v>
      </c>
      <c r="C24">
        <v>0</v>
      </c>
      <c r="D24">
        <v>9</v>
      </c>
      <c r="E24">
        <v>3</v>
      </c>
      <c r="F24">
        <v>21</v>
      </c>
      <c r="G24">
        <v>6</v>
      </c>
      <c r="H24">
        <v>16</v>
      </c>
    </row>
    <row r="25" spans="1:8">
      <c r="A25" t="s">
        <v>12</v>
      </c>
      <c r="B25">
        <v>-0.5</v>
      </c>
      <c r="C25">
        <v>1</v>
      </c>
      <c r="D25">
        <v>2</v>
      </c>
      <c r="E25">
        <v>1</v>
      </c>
      <c r="F25">
        <v>6</v>
      </c>
      <c r="G25">
        <v>1</v>
      </c>
      <c r="H25">
        <v>6</v>
      </c>
    </row>
    <row r="26" spans="1:8">
      <c r="A26" t="s">
        <v>236</v>
      </c>
      <c r="B26">
        <v>1</v>
      </c>
      <c r="C26">
        <v>1</v>
      </c>
      <c r="D26">
        <v>7</v>
      </c>
      <c r="E26">
        <v>2</v>
      </c>
      <c r="F26">
        <v>20</v>
      </c>
      <c r="G26">
        <v>3</v>
      </c>
      <c r="H26">
        <v>18</v>
      </c>
    </row>
    <row r="27" spans="1:8">
      <c r="A27" t="s">
        <v>318</v>
      </c>
      <c r="B27">
        <v>-0.5</v>
      </c>
      <c r="C27">
        <v>2</v>
      </c>
      <c r="D27">
        <v>9</v>
      </c>
      <c r="E27">
        <v>3</v>
      </c>
      <c r="F27">
        <v>25</v>
      </c>
      <c r="G27">
        <v>5</v>
      </c>
      <c r="H27">
        <v>21</v>
      </c>
    </row>
    <row r="28" spans="1:8">
      <c r="A28" t="s">
        <v>45</v>
      </c>
      <c r="B28">
        <v>2.5</v>
      </c>
      <c r="C28">
        <v>1</v>
      </c>
      <c r="D28">
        <v>12</v>
      </c>
      <c r="E28">
        <v>4</v>
      </c>
      <c r="F28">
        <v>25</v>
      </c>
      <c r="G28">
        <v>4</v>
      </c>
      <c r="H28">
        <v>22</v>
      </c>
    </row>
    <row r="29" spans="1:8">
      <c r="A29" t="s">
        <v>139</v>
      </c>
      <c r="B29">
        <v>0</v>
      </c>
      <c r="C29">
        <v>1</v>
      </c>
      <c r="D29">
        <v>6</v>
      </c>
      <c r="E29">
        <v>2</v>
      </c>
      <c r="F29">
        <v>24</v>
      </c>
      <c r="G29">
        <v>3</v>
      </c>
      <c r="H29">
        <v>22</v>
      </c>
    </row>
    <row r="30" spans="1:8">
      <c r="A30" t="s">
        <v>1665</v>
      </c>
      <c r="B30">
        <v>1.2777777777777786</v>
      </c>
      <c r="C30">
        <v>0</v>
      </c>
      <c r="D30">
        <v>22</v>
      </c>
      <c r="E30">
        <v>7</v>
      </c>
      <c r="F30">
        <v>26.777777777777779</v>
      </c>
      <c r="G30">
        <v>7</v>
      </c>
      <c r="H30">
        <v>20.777777777777779</v>
      </c>
    </row>
    <row r="31" spans="1:8">
      <c r="A31" t="s">
        <v>357</v>
      </c>
      <c r="B31">
        <v>4</v>
      </c>
      <c r="C31">
        <v>0</v>
      </c>
      <c r="D31">
        <v>2</v>
      </c>
      <c r="E31">
        <v>2</v>
      </c>
      <c r="F31">
        <v>4</v>
      </c>
      <c r="G31">
        <v>1</v>
      </c>
      <c r="H31">
        <v>4</v>
      </c>
    </row>
    <row r="32" spans="1:8">
      <c r="A32" t="s">
        <v>50</v>
      </c>
      <c r="B32">
        <v>4</v>
      </c>
      <c r="C32">
        <v>1</v>
      </c>
      <c r="D32">
        <v>9</v>
      </c>
      <c r="E32">
        <v>3</v>
      </c>
      <c r="F32">
        <v>27</v>
      </c>
      <c r="G32">
        <v>6</v>
      </c>
      <c r="H32">
        <v>22</v>
      </c>
    </row>
    <row r="33" spans="1:8">
      <c r="A33" t="s">
        <v>1167</v>
      </c>
      <c r="B33">
        <v>1</v>
      </c>
      <c r="C33">
        <v>1</v>
      </c>
      <c r="D33">
        <v>12</v>
      </c>
      <c r="E33">
        <v>3</v>
      </c>
      <c r="F33">
        <v>21</v>
      </c>
      <c r="G33">
        <v>4</v>
      </c>
      <c r="H33">
        <v>18</v>
      </c>
    </row>
    <row r="34" spans="1:8">
      <c r="A34" t="s">
        <v>272</v>
      </c>
      <c r="B34">
        <v>1</v>
      </c>
      <c r="C34">
        <v>1</v>
      </c>
      <c r="D34">
        <v>8</v>
      </c>
      <c r="E34">
        <v>2</v>
      </c>
      <c r="F34">
        <v>16</v>
      </c>
      <c r="G34">
        <v>2</v>
      </c>
      <c r="H34">
        <v>15</v>
      </c>
    </row>
    <row r="35" spans="1:8">
      <c r="A35" t="s">
        <v>43</v>
      </c>
      <c r="B35">
        <v>1</v>
      </c>
      <c r="C35">
        <v>1</v>
      </c>
      <c r="D35">
        <v>5</v>
      </c>
      <c r="E35">
        <v>2</v>
      </c>
      <c r="F35">
        <v>20</v>
      </c>
      <c r="G35">
        <v>4</v>
      </c>
      <c r="H35">
        <v>17</v>
      </c>
    </row>
    <row r="36" spans="1:8">
      <c r="A36" t="s">
        <v>1670</v>
      </c>
      <c r="B36">
        <v>0</v>
      </c>
      <c r="C36">
        <v>1</v>
      </c>
      <c r="D36">
        <v>9</v>
      </c>
      <c r="E36">
        <v>4</v>
      </c>
      <c r="F36">
        <v>25</v>
      </c>
      <c r="G36">
        <v>6</v>
      </c>
      <c r="H36">
        <v>20</v>
      </c>
    </row>
    <row r="37" spans="1:8">
      <c r="A37" t="s">
        <v>1120</v>
      </c>
      <c r="B37">
        <v>2</v>
      </c>
      <c r="C37">
        <v>1</v>
      </c>
      <c r="D37">
        <v>5</v>
      </c>
      <c r="E37">
        <v>2</v>
      </c>
      <c r="F37">
        <v>25</v>
      </c>
      <c r="G37">
        <v>5</v>
      </c>
      <c r="H37">
        <v>21</v>
      </c>
    </row>
    <row r="38" spans="1:8">
      <c r="A38" t="s">
        <v>1621</v>
      </c>
      <c r="B38">
        <v>0</v>
      </c>
      <c r="C38">
        <v>0</v>
      </c>
      <c r="D38">
        <v>7</v>
      </c>
      <c r="E38">
        <v>1</v>
      </c>
      <c r="F38">
        <v>8</v>
      </c>
      <c r="G38">
        <v>2</v>
      </c>
      <c r="H38">
        <v>7</v>
      </c>
    </row>
    <row r="39" spans="1:8">
      <c r="A39" t="s">
        <v>148</v>
      </c>
      <c r="B39">
        <v>-4</v>
      </c>
      <c r="C39">
        <v>0</v>
      </c>
      <c r="D39">
        <v>7</v>
      </c>
      <c r="E39">
        <v>3</v>
      </c>
      <c r="F39">
        <v>26</v>
      </c>
      <c r="G39">
        <v>3</v>
      </c>
      <c r="H39">
        <v>24</v>
      </c>
    </row>
    <row r="40" spans="1:8">
      <c r="A40" t="s">
        <v>101</v>
      </c>
      <c r="B40">
        <v>2</v>
      </c>
      <c r="C40">
        <v>1</v>
      </c>
      <c r="D40">
        <v>18</v>
      </c>
      <c r="E40">
        <v>2</v>
      </c>
      <c r="F40">
        <v>27</v>
      </c>
      <c r="G40">
        <v>4</v>
      </c>
      <c r="H40">
        <v>24</v>
      </c>
    </row>
    <row r="41" spans="1:8">
      <c r="A41" t="s">
        <v>95</v>
      </c>
      <c r="B41">
        <v>0.5</v>
      </c>
      <c r="C41">
        <v>0</v>
      </c>
      <c r="D41">
        <v>3</v>
      </c>
      <c r="E41">
        <v>2</v>
      </c>
      <c r="F41">
        <v>14</v>
      </c>
      <c r="G41">
        <v>2</v>
      </c>
      <c r="H41">
        <v>13</v>
      </c>
    </row>
    <row r="42" spans="1:8">
      <c r="A42" t="s">
        <v>748</v>
      </c>
      <c r="B42">
        <v>-4</v>
      </c>
      <c r="C42">
        <v>0</v>
      </c>
      <c r="D42">
        <v>6</v>
      </c>
      <c r="E42">
        <v>2</v>
      </c>
      <c r="F42">
        <v>26</v>
      </c>
      <c r="G42">
        <v>3</v>
      </c>
      <c r="H42">
        <v>24</v>
      </c>
    </row>
    <row r="43" spans="1:8">
      <c r="A43" t="s">
        <v>142</v>
      </c>
      <c r="B43">
        <v>-3.5</v>
      </c>
      <c r="C43">
        <v>0</v>
      </c>
      <c r="D43">
        <v>9</v>
      </c>
      <c r="E43">
        <v>2</v>
      </c>
      <c r="F43">
        <v>18</v>
      </c>
      <c r="G43">
        <v>2</v>
      </c>
      <c r="H43">
        <v>17</v>
      </c>
    </row>
    <row r="44" spans="1:8">
      <c r="A44" t="s">
        <v>29</v>
      </c>
      <c r="B44">
        <v>-3.5</v>
      </c>
      <c r="C44">
        <v>0</v>
      </c>
      <c r="D44">
        <v>8</v>
      </c>
      <c r="E44">
        <v>2</v>
      </c>
      <c r="F44">
        <v>22</v>
      </c>
      <c r="G44">
        <v>2</v>
      </c>
      <c r="H44">
        <v>21</v>
      </c>
    </row>
    <row r="45" spans="1:8">
      <c r="A45" t="s">
        <v>1431</v>
      </c>
      <c r="B45">
        <v>-2</v>
      </c>
      <c r="C45">
        <v>0</v>
      </c>
      <c r="D45">
        <v>5</v>
      </c>
      <c r="E45">
        <v>3</v>
      </c>
      <c r="F45">
        <v>26</v>
      </c>
      <c r="G45">
        <v>3</v>
      </c>
      <c r="H45">
        <v>24</v>
      </c>
    </row>
    <row r="46" spans="1:8">
      <c r="A46" t="s">
        <v>1273</v>
      </c>
      <c r="B46">
        <v>0.5</v>
      </c>
      <c r="C46">
        <v>2</v>
      </c>
      <c r="D46">
        <v>7</v>
      </c>
      <c r="E46">
        <v>3</v>
      </c>
      <c r="F46">
        <v>25</v>
      </c>
      <c r="G46">
        <v>5</v>
      </c>
      <c r="H46">
        <v>21</v>
      </c>
    </row>
    <row r="47" spans="1:8">
      <c r="A47" t="s">
        <v>278</v>
      </c>
      <c r="B47">
        <v>-0.5</v>
      </c>
      <c r="C47">
        <v>1</v>
      </c>
      <c r="D47">
        <v>7</v>
      </c>
      <c r="E47">
        <v>2</v>
      </c>
      <c r="F47">
        <v>24</v>
      </c>
      <c r="G47">
        <v>3</v>
      </c>
      <c r="H47">
        <v>22</v>
      </c>
    </row>
    <row r="48" spans="1:8">
      <c r="A48" t="s">
        <v>1623</v>
      </c>
      <c r="B48">
        <v>1.5</v>
      </c>
      <c r="C48">
        <v>0</v>
      </c>
      <c r="D48">
        <v>12</v>
      </c>
      <c r="E48">
        <v>4</v>
      </c>
      <c r="F48">
        <v>27</v>
      </c>
      <c r="G48">
        <v>5</v>
      </c>
      <c r="H48">
        <v>23</v>
      </c>
    </row>
    <row r="49" spans="1:8">
      <c r="A49" t="s">
        <v>1166</v>
      </c>
      <c r="B49">
        <v>0</v>
      </c>
      <c r="C49">
        <v>1</v>
      </c>
      <c r="D49">
        <v>9</v>
      </c>
      <c r="E49">
        <v>3</v>
      </c>
      <c r="F49">
        <v>20</v>
      </c>
      <c r="G49">
        <v>3</v>
      </c>
      <c r="H49">
        <v>18</v>
      </c>
    </row>
    <row r="50" spans="1:8">
      <c r="A50" t="s">
        <v>61</v>
      </c>
      <c r="B50">
        <v>0.33333333333333215</v>
      </c>
      <c r="C50">
        <v>3</v>
      </c>
      <c r="D50">
        <v>8</v>
      </c>
      <c r="E50">
        <v>2</v>
      </c>
      <c r="F50">
        <v>23.333333333333332</v>
      </c>
      <c r="G50">
        <v>3</v>
      </c>
      <c r="H50">
        <v>21.333333333333332</v>
      </c>
    </row>
    <row r="51" spans="1:8">
      <c r="A51" t="s">
        <v>136</v>
      </c>
      <c r="B51">
        <v>0.5</v>
      </c>
      <c r="C51">
        <v>2</v>
      </c>
      <c r="D51">
        <v>5</v>
      </c>
      <c r="E51">
        <v>1</v>
      </c>
      <c r="F51">
        <v>26</v>
      </c>
      <c r="G51">
        <v>4</v>
      </c>
      <c r="H51">
        <v>23</v>
      </c>
    </row>
    <row r="52" spans="1:8">
      <c r="A52" t="s">
        <v>44</v>
      </c>
      <c r="B52">
        <v>1</v>
      </c>
      <c r="C52">
        <v>0</v>
      </c>
      <c r="D52">
        <v>10</v>
      </c>
      <c r="E52">
        <v>2</v>
      </c>
      <c r="F52">
        <v>10</v>
      </c>
      <c r="G52">
        <v>3</v>
      </c>
      <c r="H52">
        <v>8</v>
      </c>
    </row>
    <row r="53" spans="1:8">
      <c r="A53" t="s">
        <v>355</v>
      </c>
      <c r="B53">
        <v>0.5</v>
      </c>
      <c r="C53">
        <v>0</v>
      </c>
      <c r="D53">
        <v>11</v>
      </c>
      <c r="E53">
        <v>3</v>
      </c>
      <c r="F53">
        <v>30</v>
      </c>
      <c r="G53">
        <v>5</v>
      </c>
      <c r="H53">
        <v>26</v>
      </c>
    </row>
    <row r="54" spans="1:8">
      <c r="A54" t="s">
        <v>93</v>
      </c>
      <c r="B54">
        <v>-3</v>
      </c>
      <c r="C54">
        <v>2</v>
      </c>
      <c r="D54">
        <v>7</v>
      </c>
      <c r="E54">
        <v>2</v>
      </c>
      <c r="F54">
        <v>20</v>
      </c>
      <c r="G54">
        <v>2</v>
      </c>
      <c r="H54">
        <v>19</v>
      </c>
    </row>
    <row r="55" spans="1:8">
      <c r="A55" t="s">
        <v>1676</v>
      </c>
      <c r="B55">
        <v>6</v>
      </c>
      <c r="C55">
        <v>0</v>
      </c>
      <c r="D55">
        <v>10</v>
      </c>
      <c r="E55">
        <v>4</v>
      </c>
      <c r="F55">
        <v>36</v>
      </c>
      <c r="G55">
        <v>5</v>
      </c>
      <c r="H55">
        <v>32</v>
      </c>
    </row>
    <row r="56" spans="1:8">
      <c r="A56" t="s">
        <v>42</v>
      </c>
      <c r="B56">
        <v>0</v>
      </c>
      <c r="C56">
        <v>0</v>
      </c>
      <c r="D56">
        <v>4</v>
      </c>
      <c r="E56">
        <v>1</v>
      </c>
      <c r="F56">
        <v>8</v>
      </c>
      <c r="G56">
        <v>1</v>
      </c>
      <c r="H56">
        <v>8</v>
      </c>
    </row>
    <row r="57" spans="1:8">
      <c r="A57" t="s">
        <v>87</v>
      </c>
      <c r="B57">
        <v>-0.5</v>
      </c>
      <c r="C57">
        <v>0</v>
      </c>
      <c r="D57">
        <v>2</v>
      </c>
      <c r="E57">
        <v>1</v>
      </c>
      <c r="F57">
        <v>27</v>
      </c>
      <c r="G57">
        <v>2</v>
      </c>
      <c r="H57">
        <v>26</v>
      </c>
    </row>
    <row r="58" spans="1:8">
      <c r="A58" t="s">
        <v>1183</v>
      </c>
      <c r="B58">
        <v>2</v>
      </c>
      <c r="C58">
        <v>2</v>
      </c>
      <c r="D58">
        <v>6</v>
      </c>
      <c r="E58">
        <v>3</v>
      </c>
      <c r="F58">
        <v>22</v>
      </c>
      <c r="G58">
        <v>6</v>
      </c>
      <c r="H58">
        <v>17</v>
      </c>
    </row>
    <row r="59" spans="1:8">
      <c r="A59" t="s">
        <v>1680</v>
      </c>
      <c r="B59">
        <v>-1.5</v>
      </c>
      <c r="C59">
        <v>0</v>
      </c>
      <c r="D59">
        <v>9</v>
      </c>
      <c r="E59">
        <v>5</v>
      </c>
      <c r="F59">
        <v>16</v>
      </c>
      <c r="G59">
        <v>4</v>
      </c>
      <c r="H59">
        <v>13</v>
      </c>
    </row>
    <row r="60" spans="1:8">
      <c r="A60" t="s">
        <v>1267</v>
      </c>
      <c r="B60">
        <v>0.5</v>
      </c>
      <c r="C60">
        <v>0</v>
      </c>
      <c r="D60">
        <v>7</v>
      </c>
      <c r="E60">
        <v>1</v>
      </c>
      <c r="F60">
        <v>16</v>
      </c>
      <c r="G60">
        <v>4</v>
      </c>
      <c r="H60">
        <v>13</v>
      </c>
    </row>
    <row r="61" spans="1:8">
      <c r="A61" t="s">
        <v>144</v>
      </c>
      <c r="B61">
        <v>0</v>
      </c>
      <c r="C61">
        <v>0</v>
      </c>
      <c r="D61">
        <v>1</v>
      </c>
      <c r="E61">
        <v>1</v>
      </c>
      <c r="F61">
        <v>6</v>
      </c>
      <c r="G61">
        <v>2</v>
      </c>
      <c r="H61">
        <v>5</v>
      </c>
    </row>
    <row r="62" spans="1:8">
      <c r="A62" t="s">
        <v>20</v>
      </c>
      <c r="B62">
        <v>1.5</v>
      </c>
      <c r="C62">
        <v>0</v>
      </c>
      <c r="D62">
        <v>17</v>
      </c>
      <c r="E62">
        <v>4</v>
      </c>
      <c r="F62">
        <v>21</v>
      </c>
      <c r="G62">
        <v>3</v>
      </c>
      <c r="H62">
        <v>19</v>
      </c>
    </row>
    <row r="63" spans="1:8">
      <c r="A63" t="s">
        <v>299</v>
      </c>
      <c r="B63">
        <v>-0.61111111111111072</v>
      </c>
      <c r="C63">
        <v>1</v>
      </c>
      <c r="D63">
        <v>10</v>
      </c>
      <c r="E63">
        <v>3</v>
      </c>
      <c r="F63">
        <v>20.888888888888889</v>
      </c>
      <c r="G63">
        <v>3</v>
      </c>
      <c r="H63">
        <v>18.888888888888889</v>
      </c>
    </row>
    <row r="64" spans="1:8">
      <c r="A64" t="s">
        <v>1646</v>
      </c>
      <c r="B64">
        <v>0</v>
      </c>
      <c r="C64">
        <v>2</v>
      </c>
      <c r="D64">
        <v>12</v>
      </c>
      <c r="E64">
        <v>3</v>
      </c>
      <c r="F64">
        <v>22</v>
      </c>
      <c r="G64">
        <v>3</v>
      </c>
      <c r="H64">
        <v>20</v>
      </c>
    </row>
    <row r="65" spans="1:8">
      <c r="A65" t="s">
        <v>733</v>
      </c>
      <c r="B65">
        <v>5</v>
      </c>
      <c r="C65">
        <v>0</v>
      </c>
      <c r="D65">
        <v>8</v>
      </c>
      <c r="E65">
        <v>2</v>
      </c>
      <c r="F65">
        <v>23</v>
      </c>
      <c r="G65">
        <v>4</v>
      </c>
      <c r="H65">
        <v>20</v>
      </c>
    </row>
    <row r="66" spans="1:8">
      <c r="A66" t="s">
        <v>1423</v>
      </c>
      <c r="B66">
        <v>2</v>
      </c>
      <c r="C66">
        <v>2</v>
      </c>
      <c r="D66">
        <v>6</v>
      </c>
      <c r="E66">
        <v>3</v>
      </c>
      <c r="F66">
        <v>22</v>
      </c>
      <c r="G66">
        <v>5</v>
      </c>
      <c r="H66">
        <v>18</v>
      </c>
    </row>
    <row r="67" spans="1:8">
      <c r="A67" t="s">
        <v>1685</v>
      </c>
      <c r="B67">
        <v>6.2777777777777786</v>
      </c>
      <c r="C67">
        <v>0</v>
      </c>
      <c r="D67">
        <v>15</v>
      </c>
      <c r="E67">
        <v>6</v>
      </c>
      <c r="F67">
        <v>31.777777777777779</v>
      </c>
      <c r="G67">
        <v>6</v>
      </c>
      <c r="H67">
        <v>26.777777777777779</v>
      </c>
    </row>
    <row r="68" spans="1:8">
      <c r="A68" t="s">
        <v>96</v>
      </c>
      <c r="B68">
        <v>1.5</v>
      </c>
      <c r="C68">
        <v>2</v>
      </c>
      <c r="D68">
        <v>5</v>
      </c>
      <c r="E68">
        <v>2</v>
      </c>
      <c r="F68">
        <v>16</v>
      </c>
      <c r="G68">
        <v>2</v>
      </c>
      <c r="H68">
        <v>15</v>
      </c>
    </row>
    <row r="69" spans="1:8">
      <c r="A69" t="s">
        <v>326</v>
      </c>
      <c r="B69">
        <v>-0.72222222222222143</v>
      </c>
      <c r="C69">
        <v>1</v>
      </c>
      <c r="D69">
        <v>7</v>
      </c>
      <c r="E69">
        <v>3</v>
      </c>
      <c r="F69">
        <v>14.777777777777779</v>
      </c>
      <c r="G69">
        <v>3</v>
      </c>
      <c r="H69">
        <v>12.777777777777779</v>
      </c>
    </row>
    <row r="70" spans="1:8">
      <c r="A70" t="s">
        <v>111</v>
      </c>
      <c r="B70">
        <v>0</v>
      </c>
      <c r="C70">
        <v>0</v>
      </c>
      <c r="D70">
        <v>6</v>
      </c>
      <c r="E70">
        <v>2</v>
      </c>
      <c r="F70">
        <v>8</v>
      </c>
      <c r="G70">
        <v>2</v>
      </c>
      <c r="H70">
        <v>7</v>
      </c>
    </row>
    <row r="71" spans="1:8">
      <c r="A71" t="s">
        <v>75</v>
      </c>
      <c r="B71">
        <v>0</v>
      </c>
      <c r="C71">
        <v>2</v>
      </c>
      <c r="D71">
        <v>6</v>
      </c>
      <c r="E71">
        <v>2</v>
      </c>
      <c r="F71">
        <v>22</v>
      </c>
      <c r="G71">
        <v>3</v>
      </c>
      <c r="H71">
        <v>20</v>
      </c>
    </row>
    <row r="72" spans="1:8">
      <c r="A72" t="s">
        <v>140</v>
      </c>
      <c r="B72">
        <v>0</v>
      </c>
      <c r="C72">
        <v>0</v>
      </c>
      <c r="D72">
        <v>0</v>
      </c>
      <c r="E72">
        <v>1</v>
      </c>
      <c r="F72">
        <v>6</v>
      </c>
      <c r="G72">
        <v>2</v>
      </c>
      <c r="H72">
        <v>5</v>
      </c>
    </row>
    <row r="73" spans="1:8">
      <c r="A73" t="s">
        <v>71</v>
      </c>
      <c r="B73">
        <v>-3</v>
      </c>
      <c r="C73">
        <v>1</v>
      </c>
      <c r="D73">
        <v>5</v>
      </c>
      <c r="E73">
        <v>1</v>
      </c>
      <c r="F73">
        <v>15</v>
      </c>
      <c r="G73">
        <v>3</v>
      </c>
      <c r="H73">
        <v>13</v>
      </c>
    </row>
    <row r="74" spans="1:8">
      <c r="A74" t="s">
        <v>1082</v>
      </c>
      <c r="B74">
        <v>-4</v>
      </c>
      <c r="C74">
        <v>1</v>
      </c>
      <c r="D74">
        <v>7</v>
      </c>
      <c r="E74">
        <v>4</v>
      </c>
      <c r="F74">
        <v>21</v>
      </c>
      <c r="G74">
        <v>4</v>
      </c>
      <c r="H74">
        <v>18</v>
      </c>
    </row>
    <row r="75" spans="1:8">
      <c r="A75" t="s">
        <v>97</v>
      </c>
      <c r="B75">
        <v>0</v>
      </c>
      <c r="C75">
        <v>2</v>
      </c>
      <c r="D75">
        <v>16</v>
      </c>
      <c r="E75">
        <v>1</v>
      </c>
      <c r="F75">
        <v>24</v>
      </c>
      <c r="G75">
        <v>3</v>
      </c>
      <c r="H75">
        <v>22</v>
      </c>
    </row>
    <row r="76" spans="1:8">
      <c r="A76" t="s">
        <v>967</v>
      </c>
      <c r="B76">
        <v>0.55555555555555358</v>
      </c>
      <c r="C76">
        <v>1</v>
      </c>
      <c r="D76">
        <v>15</v>
      </c>
      <c r="E76">
        <v>3</v>
      </c>
      <c r="F76">
        <v>23.555555555555554</v>
      </c>
      <c r="G76">
        <v>4</v>
      </c>
      <c r="H76">
        <v>20.555555555555554</v>
      </c>
    </row>
    <row r="77" spans="1:8">
      <c r="A77" t="s">
        <v>1688</v>
      </c>
      <c r="B77">
        <v>-4</v>
      </c>
      <c r="C77">
        <v>0</v>
      </c>
      <c r="D77">
        <v>5</v>
      </c>
      <c r="E77">
        <v>2</v>
      </c>
      <c r="F77">
        <v>10</v>
      </c>
      <c r="G77">
        <v>2</v>
      </c>
      <c r="H77">
        <v>9</v>
      </c>
    </row>
    <row r="78" spans="1:8">
      <c r="A78" t="s">
        <v>1690</v>
      </c>
      <c r="B78">
        <v>0.5</v>
      </c>
      <c r="C78">
        <v>0</v>
      </c>
      <c r="D78">
        <v>5</v>
      </c>
      <c r="E78">
        <v>4</v>
      </c>
      <c r="F78">
        <v>18</v>
      </c>
      <c r="G78">
        <v>5</v>
      </c>
      <c r="H78">
        <v>14</v>
      </c>
    </row>
    <row r="79" spans="1:8">
      <c r="A79" t="s">
        <v>65</v>
      </c>
      <c r="B79">
        <v>1</v>
      </c>
      <c r="C79">
        <v>3</v>
      </c>
      <c r="D79">
        <v>6</v>
      </c>
      <c r="E79">
        <v>2</v>
      </c>
      <c r="F79">
        <v>24</v>
      </c>
      <c r="G79">
        <v>1</v>
      </c>
      <c r="H79">
        <v>24</v>
      </c>
    </row>
    <row r="80" spans="1:8">
      <c r="A80" t="s">
        <v>1408</v>
      </c>
      <c r="B80">
        <v>-22.5</v>
      </c>
      <c r="C80">
        <v>0</v>
      </c>
      <c r="D80">
        <v>1</v>
      </c>
      <c r="E80">
        <v>2</v>
      </c>
      <c r="F80">
        <v>3</v>
      </c>
      <c r="G80">
        <v>1</v>
      </c>
      <c r="H80">
        <v>3</v>
      </c>
    </row>
    <row r="81" spans="1:8">
      <c r="A81" t="s">
        <v>1585</v>
      </c>
      <c r="B81">
        <v>-25.5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</row>
    <row r="82" spans="1:8">
      <c r="A82" t="s">
        <v>40</v>
      </c>
      <c r="B82">
        <v>0</v>
      </c>
      <c r="C82">
        <v>1</v>
      </c>
      <c r="D82">
        <v>10</v>
      </c>
      <c r="E82">
        <v>3</v>
      </c>
      <c r="F82">
        <v>13</v>
      </c>
      <c r="G82">
        <v>3</v>
      </c>
      <c r="H82">
        <v>11</v>
      </c>
    </row>
    <row r="83" spans="1:8">
      <c r="A83" t="s">
        <v>143</v>
      </c>
      <c r="B83">
        <v>0.5</v>
      </c>
      <c r="C83">
        <v>2</v>
      </c>
      <c r="D83">
        <v>5</v>
      </c>
      <c r="E83">
        <v>1</v>
      </c>
      <c r="F83">
        <v>24</v>
      </c>
      <c r="G83">
        <v>3</v>
      </c>
      <c r="H83">
        <v>22</v>
      </c>
    </row>
    <row r="84" spans="1:8">
      <c r="A84" t="s">
        <v>57</v>
      </c>
      <c r="B84">
        <v>1</v>
      </c>
      <c r="C84">
        <v>1</v>
      </c>
      <c r="D84">
        <v>15</v>
      </c>
      <c r="E84">
        <v>3</v>
      </c>
      <c r="F84">
        <v>24</v>
      </c>
      <c r="G84">
        <v>6</v>
      </c>
      <c r="H84">
        <v>19</v>
      </c>
    </row>
    <row r="85" spans="1:8">
      <c r="A85" t="s">
        <v>28</v>
      </c>
      <c r="B85">
        <v>0</v>
      </c>
      <c r="C85">
        <v>0</v>
      </c>
      <c r="D85">
        <v>3</v>
      </c>
      <c r="E85">
        <v>1</v>
      </c>
      <c r="F85">
        <v>14</v>
      </c>
      <c r="G85">
        <v>2</v>
      </c>
      <c r="H85">
        <v>13</v>
      </c>
    </row>
    <row r="86" spans="1:8">
      <c r="A86" t="s">
        <v>1437</v>
      </c>
      <c r="B86">
        <v>2.5</v>
      </c>
      <c r="C86">
        <v>1</v>
      </c>
      <c r="D86">
        <v>12</v>
      </c>
      <c r="E86">
        <v>3</v>
      </c>
      <c r="F86">
        <v>27</v>
      </c>
      <c r="G86">
        <v>4</v>
      </c>
      <c r="H86">
        <v>24</v>
      </c>
    </row>
    <row r="87" spans="1:8">
      <c r="A87" t="s">
        <v>104</v>
      </c>
      <c r="B87">
        <v>2</v>
      </c>
      <c r="C87">
        <v>0</v>
      </c>
      <c r="D87">
        <v>5</v>
      </c>
      <c r="E87">
        <v>4</v>
      </c>
      <c r="F87">
        <v>14</v>
      </c>
      <c r="G87">
        <v>5</v>
      </c>
      <c r="H87">
        <v>10</v>
      </c>
    </row>
    <row r="88" spans="1:8">
      <c r="A88" t="s">
        <v>81</v>
      </c>
      <c r="B88">
        <v>1</v>
      </c>
      <c r="C88">
        <v>0</v>
      </c>
      <c r="D88">
        <v>2</v>
      </c>
      <c r="E88">
        <v>1</v>
      </c>
      <c r="F88">
        <v>26</v>
      </c>
      <c r="G88">
        <v>2</v>
      </c>
      <c r="H88">
        <v>25</v>
      </c>
    </row>
    <row r="89" spans="1:8">
      <c r="A89" t="s">
        <v>1695</v>
      </c>
      <c r="B89">
        <v>24.5</v>
      </c>
      <c r="C89">
        <v>0</v>
      </c>
      <c r="D89">
        <v>9</v>
      </c>
      <c r="E89">
        <v>3</v>
      </c>
      <c r="F89">
        <v>24</v>
      </c>
      <c r="G89">
        <v>4</v>
      </c>
      <c r="H89">
        <v>21</v>
      </c>
    </row>
    <row r="90" spans="1:8">
      <c r="A90" t="s">
        <v>1700</v>
      </c>
      <c r="B90">
        <v>2</v>
      </c>
      <c r="C90">
        <v>0</v>
      </c>
      <c r="D90">
        <v>8</v>
      </c>
      <c r="E90">
        <v>4</v>
      </c>
      <c r="F90">
        <v>17</v>
      </c>
      <c r="G90">
        <v>3</v>
      </c>
      <c r="H90">
        <v>15</v>
      </c>
    </row>
    <row r="91" spans="1:8">
      <c r="A91" t="s">
        <v>562</v>
      </c>
      <c r="B91">
        <v>0</v>
      </c>
      <c r="C91">
        <v>4</v>
      </c>
      <c r="D91">
        <v>6</v>
      </c>
      <c r="E91">
        <v>3</v>
      </c>
      <c r="F91">
        <v>22</v>
      </c>
      <c r="G91">
        <v>3</v>
      </c>
      <c r="H91">
        <v>20</v>
      </c>
    </row>
    <row r="92" spans="1:8">
      <c r="A92" t="s">
        <v>49</v>
      </c>
      <c r="B92">
        <v>0.5</v>
      </c>
      <c r="C92">
        <v>2</v>
      </c>
      <c r="D92">
        <v>5</v>
      </c>
      <c r="E92">
        <v>2</v>
      </c>
      <c r="F92">
        <v>23</v>
      </c>
      <c r="G92">
        <v>2</v>
      </c>
      <c r="H92">
        <v>22</v>
      </c>
    </row>
    <row r="93" spans="1:8">
      <c r="A93" t="s">
        <v>60</v>
      </c>
      <c r="B93">
        <v>-0.5</v>
      </c>
      <c r="C93">
        <v>1</v>
      </c>
      <c r="D93">
        <v>10</v>
      </c>
      <c r="E93">
        <v>3</v>
      </c>
      <c r="F93">
        <v>23</v>
      </c>
      <c r="G93">
        <v>3</v>
      </c>
      <c r="H93">
        <v>21</v>
      </c>
    </row>
    <row r="94" spans="1:8">
      <c r="A94" t="s">
        <v>1192</v>
      </c>
      <c r="B94">
        <v>0</v>
      </c>
      <c r="C94">
        <v>1</v>
      </c>
      <c r="D94">
        <v>2</v>
      </c>
      <c r="E94">
        <v>1</v>
      </c>
      <c r="F94">
        <v>13</v>
      </c>
      <c r="G94">
        <v>2</v>
      </c>
      <c r="H94">
        <v>12</v>
      </c>
    </row>
    <row r="95" spans="1:8">
      <c r="A95" t="s">
        <v>161</v>
      </c>
      <c r="B95">
        <v>0</v>
      </c>
      <c r="C95">
        <v>1</v>
      </c>
      <c r="D95">
        <v>5</v>
      </c>
      <c r="E95">
        <v>2</v>
      </c>
      <c r="F95">
        <v>15</v>
      </c>
      <c r="G95">
        <v>2</v>
      </c>
      <c r="H95">
        <v>14</v>
      </c>
    </row>
    <row r="96" spans="1:8">
      <c r="A96" t="s">
        <v>11</v>
      </c>
      <c r="B96">
        <v>-0.5</v>
      </c>
      <c r="C96">
        <v>2</v>
      </c>
      <c r="D96">
        <v>7</v>
      </c>
      <c r="E96">
        <v>3</v>
      </c>
      <c r="F96">
        <v>24</v>
      </c>
      <c r="G96">
        <v>3</v>
      </c>
      <c r="H96">
        <v>22</v>
      </c>
    </row>
    <row r="97" spans="1:8">
      <c r="A97" t="s">
        <v>282</v>
      </c>
      <c r="B97">
        <v>-0.5</v>
      </c>
      <c r="C97">
        <v>0</v>
      </c>
      <c r="D97">
        <v>6</v>
      </c>
      <c r="E97">
        <v>2</v>
      </c>
      <c r="F97">
        <v>22</v>
      </c>
      <c r="G97">
        <v>3</v>
      </c>
      <c r="H97">
        <v>20</v>
      </c>
    </row>
    <row r="98" spans="1:8">
      <c r="A98" t="s">
        <v>1629</v>
      </c>
      <c r="B98">
        <v>0.5</v>
      </c>
      <c r="C98">
        <v>0</v>
      </c>
      <c r="D98">
        <v>5</v>
      </c>
      <c r="E98">
        <v>2</v>
      </c>
      <c r="F98">
        <v>18</v>
      </c>
      <c r="G98">
        <v>3</v>
      </c>
      <c r="H98">
        <v>16</v>
      </c>
    </row>
    <row r="99" spans="1:8">
      <c r="A99" t="s">
        <v>1074</v>
      </c>
      <c r="B99">
        <v>0</v>
      </c>
      <c r="C99">
        <v>1</v>
      </c>
      <c r="D99">
        <v>6</v>
      </c>
      <c r="E99">
        <v>4</v>
      </c>
      <c r="F99">
        <v>18</v>
      </c>
      <c r="G99">
        <v>4</v>
      </c>
      <c r="H99">
        <v>15</v>
      </c>
    </row>
    <row r="100" spans="1:8">
      <c r="A100" t="s">
        <v>1350</v>
      </c>
      <c r="B100">
        <v>0</v>
      </c>
      <c r="C100">
        <v>1</v>
      </c>
      <c r="D100">
        <v>12</v>
      </c>
      <c r="E100">
        <v>4</v>
      </c>
      <c r="F100">
        <v>25</v>
      </c>
      <c r="G100">
        <v>4</v>
      </c>
      <c r="H100">
        <v>22</v>
      </c>
    </row>
    <row r="101" spans="1:8">
      <c r="A101" t="s">
        <v>337</v>
      </c>
      <c r="B101">
        <v>-1</v>
      </c>
      <c r="C101">
        <v>0</v>
      </c>
      <c r="D101">
        <v>7</v>
      </c>
      <c r="E101">
        <v>2</v>
      </c>
      <c r="F101">
        <v>28</v>
      </c>
      <c r="G101">
        <v>5</v>
      </c>
      <c r="H101">
        <v>24</v>
      </c>
    </row>
    <row r="102" spans="1:8">
      <c r="A102" t="s">
        <v>58</v>
      </c>
      <c r="B102">
        <v>-0.5</v>
      </c>
      <c r="C102">
        <v>0</v>
      </c>
      <c r="D102">
        <v>7</v>
      </c>
      <c r="E102">
        <v>1</v>
      </c>
      <c r="F102">
        <v>14</v>
      </c>
      <c r="G102">
        <v>4</v>
      </c>
      <c r="H102">
        <v>11</v>
      </c>
    </row>
    <row r="103" spans="1:8">
      <c r="A103" t="s">
        <v>228</v>
      </c>
      <c r="B103">
        <v>-0.5</v>
      </c>
      <c r="C103">
        <v>0</v>
      </c>
      <c r="D103">
        <v>6</v>
      </c>
      <c r="E103">
        <v>1</v>
      </c>
      <c r="F103">
        <v>19.5</v>
      </c>
      <c r="G103">
        <v>4</v>
      </c>
      <c r="H103">
        <v>16.5</v>
      </c>
    </row>
    <row r="104" spans="1:8">
      <c r="A104" t="s">
        <v>213</v>
      </c>
      <c r="B104">
        <v>1</v>
      </c>
      <c r="C104">
        <v>2</v>
      </c>
      <c r="D104">
        <v>9</v>
      </c>
      <c r="E104">
        <v>4</v>
      </c>
      <c r="F104">
        <v>25.5</v>
      </c>
      <c r="G104">
        <v>6</v>
      </c>
      <c r="H104">
        <v>20.5</v>
      </c>
    </row>
    <row r="105" spans="1:8">
      <c r="A105" t="s">
        <v>54</v>
      </c>
      <c r="B105">
        <v>-1</v>
      </c>
      <c r="C105">
        <v>1</v>
      </c>
      <c r="D105">
        <v>3</v>
      </c>
      <c r="E105">
        <v>1</v>
      </c>
      <c r="F105">
        <v>5</v>
      </c>
      <c r="G105">
        <v>1</v>
      </c>
      <c r="H105">
        <v>5</v>
      </c>
    </row>
    <row r="106" spans="1:8">
      <c r="A106" t="s">
        <v>530</v>
      </c>
      <c r="B106">
        <v>-0.5</v>
      </c>
      <c r="C106">
        <v>1</v>
      </c>
      <c r="D106">
        <v>5</v>
      </c>
      <c r="E106">
        <v>3</v>
      </c>
      <c r="F106">
        <v>13</v>
      </c>
      <c r="G106">
        <v>3</v>
      </c>
      <c r="H106">
        <v>11</v>
      </c>
    </row>
    <row r="107" spans="1:8">
      <c r="A107" t="s">
        <v>220</v>
      </c>
      <c r="B107">
        <v>-1</v>
      </c>
      <c r="C107">
        <v>2</v>
      </c>
      <c r="D107">
        <v>9</v>
      </c>
      <c r="E107">
        <v>2</v>
      </c>
      <c r="F107">
        <v>22</v>
      </c>
      <c r="G107">
        <v>5</v>
      </c>
      <c r="H107">
        <v>18</v>
      </c>
    </row>
    <row r="108" spans="1:8">
      <c r="A108" t="s">
        <v>1276</v>
      </c>
      <c r="B108">
        <v>-1.5</v>
      </c>
      <c r="C108">
        <v>2</v>
      </c>
      <c r="D108">
        <v>7</v>
      </c>
      <c r="E108">
        <v>3</v>
      </c>
      <c r="F108">
        <v>24</v>
      </c>
      <c r="G108">
        <v>3</v>
      </c>
      <c r="H108">
        <v>22</v>
      </c>
    </row>
    <row r="109" spans="1:8">
      <c r="A109" t="s">
        <v>1030</v>
      </c>
      <c r="B109">
        <v>1.5</v>
      </c>
      <c r="C109">
        <v>1</v>
      </c>
      <c r="D109">
        <v>7</v>
      </c>
      <c r="E109">
        <v>2</v>
      </c>
      <c r="F109">
        <v>26</v>
      </c>
      <c r="G109">
        <v>4</v>
      </c>
      <c r="H109">
        <v>23</v>
      </c>
    </row>
    <row r="110" spans="1:8">
      <c r="A110" t="s">
        <v>198</v>
      </c>
      <c r="B110">
        <v>2</v>
      </c>
      <c r="C110">
        <v>1</v>
      </c>
      <c r="D110">
        <v>13</v>
      </c>
      <c r="E110">
        <v>2</v>
      </c>
      <c r="F110">
        <v>26.5</v>
      </c>
      <c r="G110">
        <v>5</v>
      </c>
      <c r="H110">
        <v>22.5</v>
      </c>
    </row>
    <row r="111" spans="1:8">
      <c r="A111" t="s">
        <v>132</v>
      </c>
      <c r="B111">
        <v>0</v>
      </c>
      <c r="C111">
        <v>1</v>
      </c>
      <c r="D111">
        <v>4</v>
      </c>
      <c r="E111">
        <v>1</v>
      </c>
      <c r="F111">
        <v>16</v>
      </c>
      <c r="G111">
        <v>1</v>
      </c>
      <c r="H111">
        <v>16</v>
      </c>
    </row>
    <row r="112" spans="1:8">
      <c r="A112" t="s">
        <v>67</v>
      </c>
      <c r="B112">
        <v>22</v>
      </c>
      <c r="C112">
        <v>0</v>
      </c>
      <c r="D112">
        <v>11</v>
      </c>
      <c r="E112">
        <v>1</v>
      </c>
      <c r="F112">
        <v>22</v>
      </c>
      <c r="G112">
        <v>4</v>
      </c>
      <c r="H112">
        <v>19</v>
      </c>
    </row>
    <row r="113" spans="1:8">
      <c r="A113" t="s">
        <v>217</v>
      </c>
      <c r="B113">
        <v>0</v>
      </c>
      <c r="C113">
        <v>1</v>
      </c>
      <c r="D113">
        <v>8</v>
      </c>
      <c r="E113">
        <v>3</v>
      </c>
      <c r="F113">
        <v>23</v>
      </c>
      <c r="G113">
        <v>4</v>
      </c>
      <c r="H113">
        <v>20</v>
      </c>
    </row>
    <row r="114" spans="1:8">
      <c r="A114" t="s">
        <v>25</v>
      </c>
      <c r="B114">
        <v>0</v>
      </c>
      <c r="C114">
        <v>3</v>
      </c>
      <c r="D114">
        <v>6</v>
      </c>
      <c r="E114">
        <v>1</v>
      </c>
      <c r="F114">
        <v>19</v>
      </c>
      <c r="G114">
        <v>1</v>
      </c>
      <c r="H114">
        <v>19</v>
      </c>
    </row>
    <row r="115" spans="1:8">
      <c r="A115" t="s">
        <v>553</v>
      </c>
      <c r="B115">
        <v>2.5</v>
      </c>
      <c r="C115">
        <v>1</v>
      </c>
      <c r="D115">
        <v>8</v>
      </c>
      <c r="E115">
        <v>4</v>
      </c>
      <c r="F115">
        <v>27</v>
      </c>
      <c r="G115">
        <v>4</v>
      </c>
      <c r="H115">
        <v>24</v>
      </c>
    </row>
    <row r="116" spans="1:8">
      <c r="A116" t="s">
        <v>1123</v>
      </c>
      <c r="B116">
        <v>8</v>
      </c>
      <c r="C116">
        <v>0</v>
      </c>
      <c r="D116">
        <v>6</v>
      </c>
      <c r="E116">
        <v>1</v>
      </c>
      <c r="F116">
        <v>16</v>
      </c>
      <c r="G116">
        <v>3</v>
      </c>
      <c r="H116">
        <v>14</v>
      </c>
    </row>
    <row r="117" spans="1:8">
      <c r="A117" t="s">
        <v>1607</v>
      </c>
      <c r="B117">
        <v>3</v>
      </c>
      <c r="C117">
        <v>1</v>
      </c>
      <c r="D117">
        <v>8</v>
      </c>
      <c r="E117">
        <v>2</v>
      </c>
      <c r="F117">
        <v>22</v>
      </c>
      <c r="G117">
        <v>3</v>
      </c>
      <c r="H117">
        <v>20</v>
      </c>
    </row>
    <row r="118" spans="1:8">
      <c r="A118" t="s">
        <v>227</v>
      </c>
      <c r="B118">
        <v>0</v>
      </c>
      <c r="C118">
        <v>1</v>
      </c>
      <c r="D118">
        <v>4</v>
      </c>
      <c r="E118">
        <v>1</v>
      </c>
      <c r="F118">
        <v>17.5</v>
      </c>
      <c r="G118">
        <v>3</v>
      </c>
      <c r="H118">
        <v>15.5</v>
      </c>
    </row>
    <row r="119" spans="1:8">
      <c r="A119" t="s">
        <v>1707</v>
      </c>
      <c r="B119">
        <v>0.72222222222222143</v>
      </c>
      <c r="C119">
        <v>0</v>
      </c>
      <c r="D119">
        <v>19</v>
      </c>
      <c r="E119">
        <v>4</v>
      </c>
      <c r="F119">
        <v>24.222222222222221</v>
      </c>
      <c r="G119">
        <v>7</v>
      </c>
      <c r="H119">
        <v>18.222222222222221</v>
      </c>
    </row>
    <row r="120" spans="1:8">
      <c r="A120" t="s">
        <v>23</v>
      </c>
      <c r="B120">
        <v>0</v>
      </c>
      <c r="C120">
        <v>0</v>
      </c>
      <c r="D120">
        <v>1</v>
      </c>
      <c r="E120">
        <v>1</v>
      </c>
      <c r="F120">
        <v>6</v>
      </c>
      <c r="G120">
        <v>1</v>
      </c>
      <c r="H120">
        <v>6</v>
      </c>
    </row>
    <row r="121" spans="1:8">
      <c r="A121" t="s">
        <v>300</v>
      </c>
      <c r="B121">
        <v>1.3333333333333321</v>
      </c>
      <c r="C121">
        <v>3</v>
      </c>
      <c r="D121">
        <v>7</v>
      </c>
      <c r="E121">
        <v>2</v>
      </c>
      <c r="F121">
        <v>25.333333333333332</v>
      </c>
      <c r="G121">
        <v>3</v>
      </c>
      <c r="H121">
        <v>23.333333333333332</v>
      </c>
    </row>
    <row r="122" spans="1:8">
      <c r="A122" t="s">
        <v>1556</v>
      </c>
      <c r="B122">
        <v>2.5</v>
      </c>
      <c r="C122">
        <v>1</v>
      </c>
      <c r="D122">
        <v>10</v>
      </c>
      <c r="E122">
        <v>3</v>
      </c>
      <c r="F122">
        <v>28</v>
      </c>
      <c r="G122">
        <v>4</v>
      </c>
      <c r="H122">
        <v>25</v>
      </c>
    </row>
  </sheetData>
  <sortState xmlns:xlrd2="http://schemas.microsoft.com/office/spreadsheetml/2017/richdata2" ref="A1:H120">
    <sortCondition ref="A1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3">
    <tabColor theme="5" tint="0.59999389629810485"/>
    <pageSetUpPr fitToPage="1"/>
  </sheetPr>
  <dimension ref="A1:V121"/>
  <sheetViews>
    <sheetView zoomScaleNormal="100" workbookViewId="0">
      <pane xSplit="1" ySplit="3" topLeftCell="B4" activePane="bottomRight" state="frozenSplit"/>
      <selection pane="bottomLeft" activeCell="A4" sqref="A4"/>
      <selection pane="topRight" activeCell="B1" sqref="B1"/>
      <selection pane="bottomRight" activeCell="A3" sqref="A3"/>
    </sheetView>
  </sheetViews>
  <sheetFormatPr baseColWidth="10" defaultColWidth="10.7265625" defaultRowHeight="14.5"/>
  <cols>
    <col min="1" max="1" width="9.54296875" customWidth="1"/>
    <col min="2" max="2" width="6.7265625" style="39" customWidth="1"/>
    <col min="3" max="3" width="9.453125" style="47" customWidth="1"/>
    <col min="4" max="5" width="9.54296875" style="39" customWidth="1"/>
    <col min="6" max="6" width="14.54296875" style="39" customWidth="1"/>
    <col min="7" max="7" width="9.54296875" style="39" customWidth="1"/>
    <col min="8" max="8" width="9.54296875" style="4" customWidth="1"/>
    <col min="9" max="12" width="6.81640625" style="157" hidden="1" customWidth="1"/>
    <col min="13" max="13" width="8.453125" style="687" customWidth="1"/>
    <col min="14" max="17" width="8.453125" style="19" customWidth="1"/>
  </cols>
  <sheetData>
    <row r="1" spans="1:22" s="39" customFormat="1">
      <c r="A1" s="75"/>
      <c r="B1" s="75"/>
      <c r="C1" s="162"/>
      <c r="D1" s="820"/>
      <c r="E1" s="821"/>
      <c r="F1" s="204"/>
      <c r="G1" s="160"/>
      <c r="H1" s="822"/>
      <c r="I1" s="823"/>
      <c r="J1" s="823"/>
      <c r="K1" s="823"/>
      <c r="L1" s="823"/>
      <c r="M1" s="824"/>
      <c r="N1" s="171"/>
      <c r="O1" s="76"/>
      <c r="P1" s="686"/>
      <c r="Q1" s="76"/>
    </row>
    <row r="2" spans="1:22" s="39" customFormat="1">
      <c r="A2" s="75"/>
      <c r="B2" s="75"/>
      <c r="C2" s="825" t="s">
        <v>1203</v>
      </c>
      <c r="D2" s="820"/>
      <c r="E2" s="821"/>
      <c r="F2" s="205"/>
      <c r="G2" s="161" t="s">
        <v>1208</v>
      </c>
      <c r="H2" s="825" t="s">
        <v>1204</v>
      </c>
      <c r="I2" s="820"/>
      <c r="J2" s="820"/>
      <c r="K2" s="820"/>
      <c r="L2" s="820"/>
      <c r="M2" s="821"/>
      <c r="N2" s="171" t="s">
        <v>1223</v>
      </c>
      <c r="O2" s="77"/>
      <c r="P2" s="686" t="s">
        <v>1127</v>
      </c>
      <c r="Q2" s="686" t="s">
        <v>1204</v>
      </c>
    </row>
    <row r="3" spans="1:22" ht="55">
      <c r="A3" s="59" t="s">
        <v>959</v>
      </c>
      <c r="B3" s="215" t="s">
        <v>1254</v>
      </c>
      <c r="C3" s="60" t="s">
        <v>981</v>
      </c>
      <c r="D3" s="61" t="s">
        <v>963</v>
      </c>
      <c r="E3" s="62" t="s">
        <v>964</v>
      </c>
      <c r="F3" s="206" t="s">
        <v>1246</v>
      </c>
      <c r="G3" s="158" t="s">
        <v>1224</v>
      </c>
      <c r="H3" s="158" t="s">
        <v>1225</v>
      </c>
      <c r="I3" s="175" t="s">
        <v>960</v>
      </c>
      <c r="J3" s="175" t="s">
        <v>961</v>
      </c>
      <c r="K3" s="175" t="s">
        <v>962</v>
      </c>
      <c r="L3" s="174" t="s">
        <v>137</v>
      </c>
      <c r="M3" s="688" t="s">
        <v>1983</v>
      </c>
      <c r="N3" s="158" t="s">
        <v>1226</v>
      </c>
      <c r="O3" s="63" t="s">
        <v>1202</v>
      </c>
      <c r="P3" s="158" t="s">
        <v>1982</v>
      </c>
      <c r="Q3" s="158" t="s">
        <v>1205</v>
      </c>
      <c r="R3" s="244"/>
      <c r="S3" s="244"/>
      <c r="T3" s="244"/>
      <c r="U3" s="244"/>
      <c r="V3" s="244"/>
    </row>
    <row r="4" spans="1:22">
      <c r="A4" s="207" t="s">
        <v>869</v>
      </c>
      <c r="B4" s="57" t="str">
        <f>VLOOKUP(FirstStrinG($A4,","),UNTIS.Klassen!$A$1:$AE$180,23,FALSE)</f>
        <v>SCR</v>
      </c>
      <c r="C4" s="57" t="str">
        <f>VLOOKUP(FirstStrinG($A4,","),UNTIS.Klassen!$A$1:$AE$180,14,FALSE)</f>
        <v>D3.BK</v>
      </c>
      <c r="D4" s="57">
        <f>VLOOKUP(C4,AnlageJahresstunden!A:E,2,FALSE)</f>
        <v>1440</v>
      </c>
      <c r="E4" s="57">
        <f>D4/40</f>
        <v>36</v>
      </c>
      <c r="F4" s="57" t="s">
        <v>43</v>
      </c>
      <c r="G4" s="166">
        <f>VLOOKUP(A4,KuKGesamtPivot!A:B,2,FALSE)</f>
        <v>36</v>
      </c>
      <c r="H4" s="166">
        <f>VLOOKUP(A4,SuSGesamtPivot!A:B,2,FALSE)</f>
        <v>33</v>
      </c>
      <c r="I4" s="64"/>
      <c r="J4" s="64"/>
      <c r="K4" s="64"/>
      <c r="L4" s="64"/>
      <c r="M4" s="165">
        <f>H4-I4-J4-K4-L4</f>
        <v>33</v>
      </c>
      <c r="N4" s="166">
        <f>VLOOKUP($A4,PBGesamtPivot!$A:$B,2,FALSE)</f>
        <v>0</v>
      </c>
      <c r="O4" s="57">
        <f>E4</f>
        <v>36</v>
      </c>
      <c r="P4" s="165">
        <f>G4-O4</f>
        <v>0</v>
      </c>
      <c r="Q4" s="165">
        <f>M4-O4</f>
        <v>-3</v>
      </c>
      <c r="R4" s="247"/>
      <c r="S4" s="247"/>
      <c r="T4" s="247"/>
      <c r="U4" s="247"/>
      <c r="V4" s="247"/>
    </row>
    <row r="5" spans="1:22">
      <c r="A5" s="208" t="s">
        <v>265</v>
      </c>
      <c r="B5" s="58" t="str">
        <f>VLOOKUP(FirstStrinG($A5,","),UNTIS.Klassen!$A$1:$AE$180,23,FALSE)</f>
        <v>BUE</v>
      </c>
      <c r="C5" s="58" t="str">
        <f>VLOOKUP(FirstStrinG($A5,","),UNTIS.Klassen!$A$1:$AE$180,14,FALSE)</f>
        <v>C3.11</v>
      </c>
      <c r="D5" s="58">
        <f>VLOOKUP(C5,AnlageJahresstunden!A:E,2,FALSE)</f>
        <v>480</v>
      </c>
      <c r="E5" s="58">
        <f>D5/40</f>
        <v>12</v>
      </c>
      <c r="F5" s="58" t="s">
        <v>213</v>
      </c>
      <c r="G5" s="167">
        <f>VLOOKUP(A5,KuKGesamtPivot!A:B,2,FALSE)</f>
        <v>13</v>
      </c>
      <c r="H5" s="167">
        <f>VLOOKUP(A5,SuSGesamtPivot!A:B,2,FALSE)</f>
        <v>13</v>
      </c>
      <c r="I5" s="65"/>
      <c r="J5" s="65"/>
      <c r="K5" s="65"/>
      <c r="L5" s="65"/>
      <c r="M5" s="164">
        <f>H5-I5-J5-K5-L5</f>
        <v>13</v>
      </c>
      <c r="N5" s="167">
        <f>VLOOKUP($A5,PBGesamtPivot!$A:$B,2,FALSE)</f>
        <v>0</v>
      </c>
      <c r="O5" s="58">
        <f>E5</f>
        <v>12</v>
      </c>
      <c r="P5" s="164">
        <f>G5-O5</f>
        <v>1</v>
      </c>
      <c r="Q5" s="164">
        <f>M5-O5</f>
        <v>1</v>
      </c>
      <c r="R5" s="244"/>
      <c r="S5" s="244"/>
      <c r="T5" s="244"/>
      <c r="U5" s="244"/>
      <c r="V5" s="244"/>
    </row>
    <row r="6" spans="1:22">
      <c r="A6" s="207" t="s">
        <v>269</v>
      </c>
      <c r="B6" s="57" t="str">
        <f>VLOOKUP(FirstStrinG($A6,","),UNTIS.Klassen!$A$1:$AE$180,23,FALSE)</f>
        <v>BUE</v>
      </c>
      <c r="C6" s="57" t="str">
        <f>VLOOKUP(FirstStrinG($A6,","),UNTIS.Klassen!$A$1:$AE$180,14,FALSE)</f>
        <v>C3.11</v>
      </c>
      <c r="D6" s="57">
        <f>VLOOKUP(C6,AnlageJahresstunden!A:E,2,FALSE)</f>
        <v>480</v>
      </c>
      <c r="E6" s="57">
        <f>D6/40</f>
        <v>12</v>
      </c>
      <c r="F6" s="57" t="s">
        <v>45</v>
      </c>
      <c r="G6" s="166">
        <f>VLOOKUP(A6,KuKGesamtPivot!A:B,2,FALSE)</f>
        <v>13</v>
      </c>
      <c r="H6" s="166">
        <f>VLOOKUP(A6,SuSGesamtPivot!A:B,2,FALSE)</f>
        <v>13</v>
      </c>
      <c r="I6" s="64"/>
      <c r="J6" s="64"/>
      <c r="K6" s="64"/>
      <c r="L6" s="64"/>
      <c r="M6" s="165">
        <f>H6-I6-J6-K6-L6</f>
        <v>13</v>
      </c>
      <c r="N6" s="166">
        <f>VLOOKUP($A6,PBGesamtPivot!$A:$B,2,FALSE)</f>
        <v>0</v>
      </c>
      <c r="O6" s="57">
        <f>E6</f>
        <v>12</v>
      </c>
      <c r="P6" s="165">
        <f>G6-O6</f>
        <v>1</v>
      </c>
      <c r="Q6" s="165">
        <f>M6-O6</f>
        <v>1</v>
      </c>
      <c r="R6" s="247"/>
      <c r="S6" s="247"/>
      <c r="T6" s="247"/>
      <c r="U6" s="247"/>
      <c r="V6" s="247"/>
    </row>
    <row r="7" spans="1:22">
      <c r="A7" s="208" t="s">
        <v>271</v>
      </c>
      <c r="B7" s="58" t="str">
        <f>VLOOKUP(FirstStrinG($A7,","),UNTIS.Klassen!$A$1:$AE$180,23,FALSE)</f>
        <v>BUE</v>
      </c>
      <c r="C7" s="58" t="str">
        <f>VLOOKUP(FirstStrinG($A7,","),UNTIS.Klassen!$A$1:$AE$180,14,FALSE)</f>
        <v>C3.11</v>
      </c>
      <c r="D7" s="58">
        <f>VLOOKUP(C7,AnlageJahresstunden!A:E,2,FALSE)</f>
        <v>480</v>
      </c>
      <c r="E7" s="58">
        <f>D7/40</f>
        <v>12</v>
      </c>
      <c r="F7" s="58" t="s">
        <v>1030</v>
      </c>
      <c r="G7" s="167">
        <f>VLOOKUP(A7,KuKGesamtPivot!A:B,2,FALSE)</f>
        <v>13</v>
      </c>
      <c r="H7" s="167">
        <f>VLOOKUP(A7,SuSGesamtPivot!A:B,2,FALSE)</f>
        <v>13</v>
      </c>
      <c r="I7" s="65"/>
      <c r="J7" s="65"/>
      <c r="K7" s="65"/>
      <c r="L7" s="65"/>
      <c r="M7" s="164">
        <f>H7-I7-J7-K7-L7</f>
        <v>13</v>
      </c>
      <c r="N7" s="167">
        <f>VLOOKUP($A7,PBGesamtPivot!$A:$B,2,FALSE)</f>
        <v>0</v>
      </c>
      <c r="O7" s="58">
        <f>E7</f>
        <v>12</v>
      </c>
      <c r="P7" s="164">
        <f>G7-O7</f>
        <v>1</v>
      </c>
      <c r="Q7" s="164">
        <f>M7-O7</f>
        <v>1</v>
      </c>
      <c r="R7" s="244"/>
      <c r="S7" s="244"/>
      <c r="T7" s="244"/>
      <c r="U7" s="244"/>
      <c r="V7" s="244"/>
    </row>
    <row r="8" spans="1:22">
      <c r="A8" s="207" t="s">
        <v>273</v>
      </c>
      <c r="B8" s="57" t="str">
        <f>VLOOKUP(FirstStrinG($A8,","),UNTIS.Klassen!$A$1:$AE$180,23,FALSE)</f>
        <v>BUE</v>
      </c>
      <c r="C8" s="57" t="str">
        <f>VLOOKUP(FirstStrinG($A8,","),UNTIS.Klassen!$A$1:$AE$180,14,FALSE)</f>
        <v>C3.11</v>
      </c>
      <c r="D8" s="57">
        <f>VLOOKUP(C8,AnlageJahresstunden!A:E,2,FALSE)</f>
        <v>480</v>
      </c>
      <c r="E8" s="57">
        <f>D8/40</f>
        <v>12</v>
      </c>
      <c r="F8" s="57" t="s">
        <v>1423</v>
      </c>
      <c r="G8" s="166">
        <f>VLOOKUP(A8,KuKGesamtPivot!A:B,2,FALSE)</f>
        <v>13</v>
      </c>
      <c r="H8" s="166">
        <f>VLOOKUP(A8,SuSGesamtPivot!A:B,2,FALSE)</f>
        <v>13</v>
      </c>
      <c r="I8" s="64"/>
      <c r="J8" s="64"/>
      <c r="K8" s="64"/>
      <c r="L8" s="64"/>
      <c r="M8" s="165">
        <f>H8-I8-J8-K8-L8</f>
        <v>13</v>
      </c>
      <c r="N8" s="166">
        <f>VLOOKUP($A8,PBGesamtPivot!$A:$B,2,FALSE)</f>
        <v>0</v>
      </c>
      <c r="O8" s="57">
        <f>E8</f>
        <v>12</v>
      </c>
      <c r="P8" s="165">
        <f>G8-O8</f>
        <v>1</v>
      </c>
      <c r="Q8" s="165">
        <f>M8-O8</f>
        <v>1</v>
      </c>
      <c r="R8" s="247"/>
      <c r="S8" s="247"/>
      <c r="T8" s="247"/>
      <c r="U8" s="247"/>
      <c r="V8" s="247"/>
    </row>
    <row r="9" spans="1:22">
      <c r="A9" s="208" t="s">
        <v>836</v>
      </c>
      <c r="B9" s="58" t="str">
        <f>VLOOKUP(FirstStrinG($A9,","),UNTIS.Klassen!$A$1:$AE$180,23,FALSE)</f>
        <v>SCR</v>
      </c>
      <c r="C9" s="58" t="str">
        <f>VLOOKUP(FirstStrinG($A9,","),UNTIS.Klassen!$A$1:$AE$180,14,FALSE)</f>
        <v>D3.BK</v>
      </c>
      <c r="D9" s="58">
        <f>VLOOKUP(C9,AnlageJahresstunden!A:E,2,FALSE)</f>
        <v>1440</v>
      </c>
      <c r="E9" s="58">
        <f>D9/40</f>
        <v>36</v>
      </c>
      <c r="F9" s="58" t="s">
        <v>227</v>
      </c>
      <c r="G9" s="167">
        <f>VLOOKUP(A9,KuKGesamtPivot!A:B,2,FALSE)</f>
        <v>38</v>
      </c>
      <c r="H9" s="167">
        <f>VLOOKUP(A9,SuSGesamtPivot!A:B,2,FALSE)</f>
        <v>35</v>
      </c>
      <c r="I9" s="65"/>
      <c r="J9" s="65"/>
      <c r="K9" s="65"/>
      <c r="L9" s="65"/>
      <c r="M9" s="164">
        <f>H9-I9-J9-K9-L9</f>
        <v>35</v>
      </c>
      <c r="N9" s="167">
        <f>VLOOKUP($A9,PBGesamtPivot!$A:$B,2,FALSE)</f>
        <v>0</v>
      </c>
      <c r="O9" s="58">
        <f>E9</f>
        <v>36</v>
      </c>
      <c r="P9" s="164">
        <f>G9-O9</f>
        <v>2</v>
      </c>
      <c r="Q9" s="164">
        <f>M9-O9</f>
        <v>-1</v>
      </c>
      <c r="R9" s="244"/>
      <c r="S9" s="244"/>
      <c r="T9" s="244"/>
      <c r="U9" s="244"/>
      <c r="V9" s="244"/>
    </row>
    <row r="10" spans="1:22">
      <c r="A10" s="207" t="s">
        <v>283</v>
      </c>
      <c r="B10" s="57" t="str">
        <f>VLOOKUP(FirstStrinG($A10,","),UNTIS.Klassen!$A$1:$AE$180,23,FALSE)</f>
        <v>BUE</v>
      </c>
      <c r="C10" s="57" t="str">
        <f>VLOOKUP(FirstStrinG($A10,","),UNTIS.Klassen!$A$1:$AE$180,14,FALSE)</f>
        <v>C3.12</v>
      </c>
      <c r="D10" s="57">
        <f>VLOOKUP(C10,AnlageJahresstunden!A:E,2,FALSE)</f>
        <v>1360</v>
      </c>
      <c r="E10" s="57">
        <f>D10/40</f>
        <v>34</v>
      </c>
      <c r="F10" s="57" t="s">
        <v>1607</v>
      </c>
      <c r="G10" s="166">
        <f>VLOOKUP(A10,KuKGesamtPivot!A:B,2,FALSE)</f>
        <v>34</v>
      </c>
      <c r="H10" s="166">
        <f>VLOOKUP(A10,SuSGesamtPivot!A:B,2,FALSE)</f>
        <v>34</v>
      </c>
      <c r="I10" s="64"/>
      <c r="J10" s="64"/>
      <c r="K10" s="64"/>
      <c r="L10" s="64"/>
      <c r="M10" s="165">
        <f>H10-I10-J10-K10-L10</f>
        <v>34</v>
      </c>
      <c r="N10" s="166">
        <f>VLOOKUP($A10,PBGesamtPivot!$A:$B,2,FALSE)</f>
        <v>0</v>
      </c>
      <c r="O10" s="57">
        <f>E10</f>
        <v>34</v>
      </c>
      <c r="P10" s="165">
        <f>G10-O10</f>
        <v>0</v>
      </c>
      <c r="Q10" s="165">
        <f>M10-O10</f>
        <v>0</v>
      </c>
      <c r="R10" s="247"/>
      <c r="S10" s="247"/>
      <c r="T10" s="247"/>
      <c r="U10" s="247"/>
      <c r="V10" s="247"/>
    </row>
    <row r="11" spans="1:22">
      <c r="A11" s="208" t="s">
        <v>284</v>
      </c>
      <c r="B11" s="58" t="str">
        <f>VLOOKUP(FirstStrinG($A11,","),UNTIS.Klassen!$A$1:$AE$180,23,FALSE)</f>
        <v>BUE</v>
      </c>
      <c r="C11" s="58" t="str">
        <f>VLOOKUP(FirstStrinG($A11,","),UNTIS.Klassen!$A$1:$AE$180,14,FALSE)</f>
        <v>C3.12</v>
      </c>
      <c r="D11" s="58">
        <f>VLOOKUP(C11,AnlageJahresstunden!A:E,2,FALSE)</f>
        <v>1360</v>
      </c>
      <c r="E11" s="58">
        <f>D11/40</f>
        <v>34</v>
      </c>
      <c r="F11" s="58" t="s">
        <v>41</v>
      </c>
      <c r="G11" s="167">
        <f>VLOOKUP(A11,KuKGesamtPivot!A:B,2,FALSE)</f>
        <v>33</v>
      </c>
      <c r="H11" s="167">
        <f>VLOOKUP(A11,SuSGesamtPivot!A:B,2,FALSE)</f>
        <v>33</v>
      </c>
      <c r="I11" s="65"/>
      <c r="J11" s="65"/>
      <c r="K11" s="65"/>
      <c r="L11" s="65"/>
      <c r="M11" s="164">
        <f>H11-I11-J11-K11-L11</f>
        <v>33</v>
      </c>
      <c r="N11" s="167">
        <f>VLOOKUP($A11,PBGesamtPivot!$A:$B,2,FALSE)</f>
        <v>0</v>
      </c>
      <c r="O11" s="58">
        <f>E11</f>
        <v>34</v>
      </c>
      <c r="P11" s="164">
        <f>G11-O11</f>
        <v>-1</v>
      </c>
      <c r="Q11" s="164">
        <f>M11-O11</f>
        <v>-1</v>
      </c>
      <c r="R11" s="244"/>
      <c r="S11" s="244"/>
      <c r="T11" s="244"/>
      <c r="U11" s="244"/>
      <c r="V11" s="244"/>
    </row>
    <row r="12" spans="1:22">
      <c r="A12" s="207" t="s">
        <v>286</v>
      </c>
      <c r="B12" s="57" t="str">
        <f>VLOOKUP(FirstStrinG($A12,","),UNTIS.Klassen!$A$1:$AE$180,23,FALSE)</f>
        <v>BUE</v>
      </c>
      <c r="C12" s="57" t="str">
        <f>VLOOKUP(FirstStrinG($A12,","),UNTIS.Klassen!$A$1:$AE$180,14,FALSE)</f>
        <v>C3.12</v>
      </c>
      <c r="D12" s="57">
        <f>VLOOKUP(C12,AnlageJahresstunden!A:E,2,FALSE)</f>
        <v>1360</v>
      </c>
      <c r="E12" s="57">
        <f>D12/40</f>
        <v>34</v>
      </c>
      <c r="F12" s="57" t="s">
        <v>236</v>
      </c>
      <c r="G12" s="166">
        <f>VLOOKUP(A12,KuKGesamtPivot!A:B,2,FALSE)</f>
        <v>35</v>
      </c>
      <c r="H12" s="166">
        <f>VLOOKUP(A12,SuSGesamtPivot!A:B,2,FALSE)</f>
        <v>33</v>
      </c>
      <c r="I12" s="64"/>
      <c r="J12" s="64"/>
      <c r="K12" s="64"/>
      <c r="L12" s="64"/>
      <c r="M12" s="165">
        <f>H12-I12-J12-K12-L12</f>
        <v>33</v>
      </c>
      <c r="N12" s="166">
        <f>VLOOKUP($A12,PBGesamtPivot!$A:$B,2,FALSE)</f>
        <v>0</v>
      </c>
      <c r="O12" s="57">
        <f>E12</f>
        <v>34</v>
      </c>
      <c r="P12" s="165">
        <f>G12-O12</f>
        <v>1</v>
      </c>
      <c r="Q12" s="165">
        <f>M12-O12</f>
        <v>-1</v>
      </c>
      <c r="R12" s="247"/>
      <c r="S12" s="247"/>
      <c r="T12" s="247"/>
      <c r="U12" s="247"/>
      <c r="V12" s="247"/>
    </row>
    <row r="13" spans="1:22">
      <c r="A13" s="208" t="s">
        <v>834</v>
      </c>
      <c r="B13" s="58" t="str">
        <f>VLOOKUP(FirstStrinG($A13,","),UNTIS.Klassen!$A$1:$AE$180,23,FALSE)</f>
        <v>SCR</v>
      </c>
      <c r="C13" s="58" t="str">
        <f>VLOOKUP(FirstStrinG($A13,","),UNTIS.Klassen!$A$1:$AE$180,14,FALSE)</f>
        <v>D3.BK</v>
      </c>
      <c r="D13" s="58">
        <f>VLOOKUP(C13,AnlageJahresstunden!A:E,2,FALSE)</f>
        <v>1440</v>
      </c>
      <c r="E13" s="58">
        <f>D13/40</f>
        <v>36</v>
      </c>
      <c r="F13" s="58" t="s">
        <v>240</v>
      </c>
      <c r="G13" s="167">
        <f>VLOOKUP(A13,KuKGesamtPivot!A:B,2,FALSE)</f>
        <v>40</v>
      </c>
      <c r="H13" s="167">
        <f>VLOOKUP(A13,SuSGesamtPivot!A:B,2,FALSE)</f>
        <v>37</v>
      </c>
      <c r="I13" s="65"/>
      <c r="J13" s="65"/>
      <c r="K13" s="65"/>
      <c r="L13" s="65"/>
      <c r="M13" s="164">
        <f>H13-I13-J13-K13-L13</f>
        <v>37</v>
      </c>
      <c r="N13" s="167">
        <f>VLOOKUP($A13,PBGesamtPivot!$A:$B,2,FALSE)</f>
        <v>0</v>
      </c>
      <c r="O13" s="58">
        <f>E13</f>
        <v>36</v>
      </c>
      <c r="P13" s="164">
        <f>G13-O13</f>
        <v>4</v>
      </c>
      <c r="Q13" s="164">
        <f>M13-O13</f>
        <v>1</v>
      </c>
      <c r="R13" s="244"/>
      <c r="S13" s="244"/>
      <c r="T13" s="244"/>
      <c r="U13" s="244"/>
      <c r="V13" s="244"/>
    </row>
    <row r="14" spans="1:22">
      <c r="A14" s="207" t="s">
        <v>249</v>
      </c>
      <c r="B14" s="57" t="str">
        <f>VLOOKUP(FirstStrinG($A14,","),UNTIS.Klassen!$A$1:$AE$180,23,FALSE)</f>
        <v>SCR</v>
      </c>
      <c r="C14" s="57" t="str">
        <f>VLOOKUP(FirstStrinG($A14,","),UNTIS.Klassen!$A$1:$AE$180,14,FALSE)</f>
        <v>D3.14</v>
      </c>
      <c r="D14" s="57">
        <f>VLOOKUP(C14,AnlageJahresstunden!A:E,2,FALSE)</f>
        <v>1520</v>
      </c>
      <c r="E14" s="57">
        <f>D14/40</f>
        <v>38</v>
      </c>
      <c r="F14" s="57" t="s">
        <v>139</v>
      </c>
      <c r="G14" s="166">
        <f>VLOOKUP(A14,KuKGesamtPivot!A:B,2,FALSE)</f>
        <v>0</v>
      </c>
      <c r="H14" s="166">
        <f>VLOOKUP(A14,SuSGesamtPivot!A:B,2,FALSE)</f>
        <v>0</v>
      </c>
      <c r="I14" s="64"/>
      <c r="J14" s="64"/>
      <c r="K14" s="64"/>
      <c r="L14" s="64"/>
      <c r="M14" s="165">
        <f>H14-I14-J14-K14-L14</f>
        <v>0</v>
      </c>
      <c r="N14" s="166">
        <f>VLOOKUP($A14,PBGesamtPivot!$A:$B,2,FALSE)</f>
        <v>12</v>
      </c>
      <c r="O14" s="57">
        <f>E14</f>
        <v>38</v>
      </c>
      <c r="P14" s="165">
        <f>G14-O14</f>
        <v>-38</v>
      </c>
      <c r="Q14" s="165">
        <f>M14-O14</f>
        <v>-38</v>
      </c>
      <c r="R14" s="247"/>
      <c r="S14" s="247"/>
      <c r="T14" s="247"/>
      <c r="U14" s="247"/>
      <c r="V14" s="247"/>
    </row>
    <row r="15" spans="1:22">
      <c r="A15" s="208" t="s">
        <v>324</v>
      </c>
      <c r="B15" s="58" t="str">
        <f>VLOOKUP(FirstStrinG($A15,","),UNTIS.Klassen!$A$1:$AE$180,23,FALSE)</f>
        <v>KOH</v>
      </c>
      <c r="C15" s="58" t="str">
        <f>VLOOKUP(FirstStrinG($A15,","),UNTIS.Klassen!$A$1:$AE$180,14,FALSE)</f>
        <v>A2.1</v>
      </c>
      <c r="D15" s="58">
        <f>VLOOKUP(C15,AnlageJahresstunden!A:E,2,FALSE)</f>
        <v>480</v>
      </c>
      <c r="E15" s="58">
        <f>D15/40</f>
        <v>12</v>
      </c>
      <c r="F15" s="58" t="s">
        <v>135</v>
      </c>
      <c r="G15" s="167">
        <f>VLOOKUP(A15,KuKGesamtPivot!A:B,2,FALSE)</f>
        <v>14</v>
      </c>
      <c r="H15" s="167">
        <f>VLOOKUP(A15,SuSGesamtPivot!A:B,2,FALSE)</f>
        <v>12</v>
      </c>
      <c r="I15" s="65"/>
      <c r="J15" s="65"/>
      <c r="K15" s="65"/>
      <c r="L15" s="65"/>
      <c r="M15" s="164">
        <f>H15-I15-J15-K15-L15</f>
        <v>12</v>
      </c>
      <c r="N15" s="167">
        <f>VLOOKUP($A15,PBGesamtPivot!$A:$B,2,FALSE)</f>
        <v>0</v>
      </c>
      <c r="O15" s="58">
        <f>E15</f>
        <v>12</v>
      </c>
      <c r="P15" s="164">
        <f>G15-O15</f>
        <v>2</v>
      </c>
      <c r="Q15" s="164">
        <f>M15-O15</f>
        <v>0</v>
      </c>
      <c r="R15" s="244"/>
      <c r="S15" s="244"/>
      <c r="T15" s="244"/>
      <c r="U15" s="244"/>
      <c r="V15" s="244"/>
    </row>
    <row r="16" spans="1:22">
      <c r="A16" s="207" t="s">
        <v>329</v>
      </c>
      <c r="B16" s="57" t="str">
        <f>VLOOKUP(FirstStrinG($A16,","),UNTIS.Klassen!$A$1:$AE$180,23,FALSE)</f>
        <v>KOH</v>
      </c>
      <c r="C16" s="57" t="str">
        <f>VLOOKUP(FirstStrinG($A16,","),UNTIS.Klassen!$A$1:$AE$180,14,FALSE)</f>
        <v>A2.1</v>
      </c>
      <c r="D16" s="57">
        <f>VLOOKUP(C16,AnlageJahresstunden!A:E,2,FALSE)</f>
        <v>480</v>
      </c>
      <c r="E16" s="57">
        <f>D16/40</f>
        <v>12</v>
      </c>
      <c r="F16" s="57" t="s">
        <v>220</v>
      </c>
      <c r="G16" s="166">
        <f>VLOOKUP(A16,KuKGesamtPivot!A:B,2,FALSE)</f>
        <v>16</v>
      </c>
      <c r="H16" s="166">
        <f>VLOOKUP(A16,SuSGesamtPivot!A:B,2,FALSE)</f>
        <v>12</v>
      </c>
      <c r="I16" s="64"/>
      <c r="J16" s="64"/>
      <c r="K16" s="64"/>
      <c r="L16" s="64"/>
      <c r="M16" s="165">
        <f>H16-I16-J16-K16-L16</f>
        <v>12</v>
      </c>
      <c r="N16" s="166">
        <f>VLOOKUP($A16,PBGesamtPivot!$A:$B,2,FALSE)</f>
        <v>0</v>
      </c>
      <c r="O16" s="57">
        <f>E16</f>
        <v>12</v>
      </c>
      <c r="P16" s="165">
        <f>G16-O16</f>
        <v>4</v>
      </c>
      <c r="Q16" s="165">
        <f>M16-O16</f>
        <v>0</v>
      </c>
      <c r="R16" s="247"/>
      <c r="S16" s="247"/>
      <c r="T16" s="247"/>
      <c r="U16" s="247"/>
      <c r="V16" s="247"/>
    </row>
    <row r="17" spans="1:22">
      <c r="A17" s="208" t="s">
        <v>330</v>
      </c>
      <c r="B17" s="58" t="str">
        <f>VLOOKUP(FirstStrinG($A17,","),UNTIS.Klassen!$A$1:$AE$180,23,FALSE)</f>
        <v>KOH</v>
      </c>
      <c r="C17" s="58" t="str">
        <f>VLOOKUP(FirstStrinG($A17,","),UNTIS.Klassen!$A$1:$AE$180,14,FALSE)</f>
        <v>A2.1</v>
      </c>
      <c r="D17" s="58">
        <f>VLOOKUP(C17,AnlageJahresstunden!A:E,2,FALSE)</f>
        <v>480</v>
      </c>
      <c r="E17" s="58">
        <f>D17/40</f>
        <v>12</v>
      </c>
      <c r="F17" s="58" t="s">
        <v>1440</v>
      </c>
      <c r="G17" s="167">
        <f>VLOOKUP(A17,KuKGesamtPivot!A:B,2,FALSE)</f>
        <v>16</v>
      </c>
      <c r="H17" s="167">
        <f>VLOOKUP(A17,SuSGesamtPivot!A:B,2,FALSE)</f>
        <v>12</v>
      </c>
      <c r="I17" s="65"/>
      <c r="J17" s="65"/>
      <c r="K17" s="65"/>
      <c r="L17" s="65"/>
      <c r="M17" s="164">
        <f>H17-I17-J17-K17-L17</f>
        <v>12</v>
      </c>
      <c r="N17" s="167">
        <f>VLOOKUP($A17,PBGesamtPivot!$A:$B,2,FALSE)</f>
        <v>0</v>
      </c>
      <c r="O17" s="58">
        <f>E17</f>
        <v>12</v>
      </c>
      <c r="P17" s="164">
        <f>G17-O17</f>
        <v>4</v>
      </c>
      <c r="Q17" s="164">
        <f>M17-O17</f>
        <v>0</v>
      </c>
      <c r="R17" s="244"/>
      <c r="S17" s="244"/>
      <c r="T17" s="244"/>
      <c r="U17" s="244"/>
      <c r="V17" s="244"/>
    </row>
    <row r="18" spans="1:22">
      <c r="A18" s="207" t="s">
        <v>786</v>
      </c>
      <c r="B18" s="57" t="str">
        <f>VLOOKUP(FirstStrinG($A18,","),UNTIS.Klassen!$A$1:$AE$180,23,FALSE)</f>
        <v>SCN</v>
      </c>
      <c r="C18" s="57" t="str">
        <f>VLOOKUP(FirstStrinG($A18,","),UNTIS.Klassen!$A$1:$AE$180,14,FALSE)</f>
        <v>A2.2IFK</v>
      </c>
      <c r="D18" s="57">
        <f>VLOOKUP(C18,AnlageJahresstunden!A:E,2,FALSE)</f>
        <v>1240</v>
      </c>
      <c r="E18" s="57">
        <f>D18/40</f>
        <v>31</v>
      </c>
      <c r="F18" s="57" t="s">
        <v>198</v>
      </c>
      <c r="G18" s="166">
        <f>VLOOKUP(A18,KuKGesamtPivot!A:B,2,FALSE)</f>
        <v>58.5</v>
      </c>
      <c r="H18" s="166">
        <f>VLOOKUP(A18,SuSGesamtPivot!A:B,2,FALSE)</f>
        <v>55.5</v>
      </c>
      <c r="I18" s="64"/>
      <c r="J18" s="64"/>
      <c r="K18" s="64"/>
      <c r="L18" s="64"/>
      <c r="M18" s="165">
        <f>H18-I18-J18-K18-L18</f>
        <v>55.5</v>
      </c>
      <c r="N18" s="166">
        <f>VLOOKUP($A18,PBGesamtPivot!$A:$B,2,FALSE)</f>
        <v>0</v>
      </c>
      <c r="O18" s="57">
        <f>E18</f>
        <v>31</v>
      </c>
      <c r="P18" s="165">
        <f>G18-O18</f>
        <v>27.5</v>
      </c>
      <c r="Q18" s="165">
        <f>M18-O18</f>
        <v>24.5</v>
      </c>
      <c r="R18" s="247"/>
      <c r="S18" s="247"/>
      <c r="T18" s="247"/>
      <c r="U18" s="247"/>
      <c r="V18" s="247"/>
    </row>
    <row r="19" spans="1:22">
      <c r="A19" s="208" t="s">
        <v>783</v>
      </c>
      <c r="B19" s="58" t="str">
        <f>VLOOKUP(FirstStrinG($A19,","),UNTIS.Klassen!$A$1:$AE$180,23,FALSE)</f>
        <v>SCN</v>
      </c>
      <c r="C19" s="58" t="str">
        <f>VLOOKUP(FirstStrinG($A19,","),UNTIS.Klassen!$A$1:$AE$180,14,FALSE)</f>
        <v>A2.2IFK</v>
      </c>
      <c r="D19" s="58">
        <f>VLOOKUP(C19,AnlageJahresstunden!A:E,2,FALSE)</f>
        <v>1240</v>
      </c>
      <c r="E19" s="58">
        <f>D19/40</f>
        <v>31</v>
      </c>
      <c r="F19" s="58" t="s">
        <v>1636</v>
      </c>
      <c r="G19" s="167">
        <f>VLOOKUP(A19,KuKGesamtPivot!A:B,2,FALSE)</f>
        <v>53</v>
      </c>
      <c r="H19" s="167">
        <f>VLOOKUP(A19,SuSGesamtPivot!A:B,2,FALSE)</f>
        <v>50</v>
      </c>
      <c r="I19" s="65"/>
      <c r="J19" s="65"/>
      <c r="K19" s="65"/>
      <c r="L19" s="65"/>
      <c r="M19" s="164">
        <f>H19-I19-J19-K19-L19</f>
        <v>50</v>
      </c>
      <c r="N19" s="167">
        <f>VLOOKUP($A19,PBGesamtPivot!$A:$B,2,FALSE)</f>
        <v>0</v>
      </c>
      <c r="O19" s="58">
        <f>E19</f>
        <v>31</v>
      </c>
      <c r="P19" s="164">
        <f>G19-O19</f>
        <v>22</v>
      </c>
      <c r="Q19" s="164">
        <f>M19-O19</f>
        <v>19</v>
      </c>
      <c r="R19" s="244"/>
      <c r="S19" s="244"/>
      <c r="T19" s="244"/>
      <c r="U19" s="244"/>
      <c r="V19" s="244"/>
    </row>
    <row r="20" spans="1:22">
      <c r="A20" s="207" t="s">
        <v>785</v>
      </c>
      <c r="B20" s="57" t="str">
        <f>VLOOKUP(FirstStrinG($A20,","),UNTIS.Klassen!$A$1:$AE$180,23,FALSE)</f>
        <v>SCN</v>
      </c>
      <c r="C20" s="57" t="str">
        <f>VLOOKUP(FirstStrinG($A20,","),UNTIS.Klassen!$A$1:$AE$180,14,FALSE)</f>
        <v>A2.2IFK</v>
      </c>
      <c r="D20" s="57">
        <f>VLOOKUP(C20,AnlageJahresstunden!A:E,2,FALSE)</f>
        <v>1240</v>
      </c>
      <c r="E20" s="57">
        <f>D20/40</f>
        <v>31</v>
      </c>
      <c r="F20" s="57" t="s">
        <v>1556</v>
      </c>
      <c r="G20" s="166">
        <f>VLOOKUP(A20,KuKGesamtPivot!A:B,2,FALSE)</f>
        <v>42</v>
      </c>
      <c r="H20" s="166">
        <f>VLOOKUP(A20,SuSGesamtPivot!A:B,2,FALSE)</f>
        <v>42</v>
      </c>
      <c r="I20" s="64"/>
      <c r="J20" s="64"/>
      <c r="K20" s="64"/>
      <c r="L20" s="64"/>
      <c r="M20" s="165">
        <f>H20-I20-J20-K20-L20</f>
        <v>42</v>
      </c>
      <c r="N20" s="166">
        <f>VLOOKUP($A20,PBGesamtPivot!$A:$B,2,FALSE)</f>
        <v>0</v>
      </c>
      <c r="O20" s="57">
        <f>E20</f>
        <v>31</v>
      </c>
      <c r="P20" s="165">
        <f>G20-O20</f>
        <v>11</v>
      </c>
      <c r="Q20" s="165">
        <f>M20-O20</f>
        <v>11</v>
      </c>
      <c r="R20" s="247"/>
      <c r="S20" s="247"/>
      <c r="T20" s="247"/>
      <c r="U20" s="247"/>
      <c r="V20" s="247"/>
    </row>
    <row r="21" spans="1:22">
      <c r="A21" s="208" t="s">
        <v>342</v>
      </c>
      <c r="B21" s="58" t="str">
        <f>VLOOKUP(FirstStrinG($A21,","),UNTIS.Klassen!$A$1:$AE$180,23,FALSE)</f>
        <v>KOH</v>
      </c>
      <c r="C21" s="58" t="str">
        <f>VLOOKUP(FirstStrinG($A21,","),UNTIS.Klassen!$A$1:$AE$180,14,FALSE)</f>
        <v>A2.2AKO</v>
      </c>
      <c r="D21" s="58">
        <f>VLOOKUP(C21,AnlageJahresstunden!A:E,2,FALSE)</f>
        <v>800</v>
      </c>
      <c r="E21" s="58">
        <f>D21/40</f>
        <v>20</v>
      </c>
      <c r="F21" s="58" t="s">
        <v>49</v>
      </c>
      <c r="G21" s="167">
        <f>VLOOKUP(A21,KuKGesamtPivot!A:B,2,FALSE)</f>
        <v>21</v>
      </c>
      <c r="H21" s="167">
        <f>VLOOKUP(A21,SuSGesamtPivot!A:B,2,FALSE)</f>
        <v>17</v>
      </c>
      <c r="I21" s="65"/>
      <c r="J21" s="65"/>
      <c r="K21" s="65"/>
      <c r="L21" s="65"/>
      <c r="M21" s="164">
        <f>H21-I21-J21-K21-L21</f>
        <v>17</v>
      </c>
      <c r="N21" s="167">
        <f>VLOOKUP($A21,PBGesamtPivot!$A:$B,2,FALSE)</f>
        <v>3</v>
      </c>
      <c r="O21" s="58">
        <f>E21</f>
        <v>20</v>
      </c>
      <c r="P21" s="164">
        <f>G21-O21</f>
        <v>1</v>
      </c>
      <c r="Q21" s="164">
        <f>M21-O21</f>
        <v>-3</v>
      </c>
      <c r="R21" s="244"/>
      <c r="S21" s="244"/>
      <c r="T21" s="244"/>
      <c r="U21" s="244"/>
      <c r="V21" s="244"/>
    </row>
    <row r="22" spans="1:22" s="39" customFormat="1">
      <c r="A22" s="207" t="s">
        <v>1185</v>
      </c>
      <c r="B22" s="57" t="str">
        <f>VLOOKUP(FirstStrinG($A22,","),UNTIS.Klassen!$A$1:$AE$180,23,FALSE)</f>
        <v>KOH</v>
      </c>
      <c r="C22" s="57" t="str">
        <f>VLOOKUP(FirstStrinG($A22,","),UNTIS.Klassen!$A$1:$AE$180,14,FALSE)</f>
        <v>A2.2AKO</v>
      </c>
      <c r="D22" s="57">
        <f>VLOOKUP(C22,AnlageJahresstunden!A:E,2,FALSE)</f>
        <v>800</v>
      </c>
      <c r="E22" s="57">
        <f>D22/40</f>
        <v>20</v>
      </c>
      <c r="F22" s="57" t="s">
        <v>1273</v>
      </c>
      <c r="G22" s="166">
        <f>VLOOKUP(A22,KuKGesamtPivot!A:B,2,FALSE)</f>
        <v>21</v>
      </c>
      <c r="H22" s="166">
        <f>VLOOKUP(A22,SuSGesamtPivot!A:B,2,FALSE)</f>
        <v>16</v>
      </c>
      <c r="I22" s="64"/>
      <c r="J22" s="64"/>
      <c r="K22" s="64"/>
      <c r="L22" s="64"/>
      <c r="M22" s="165">
        <f>H22-I22-J22-K22-L22</f>
        <v>16</v>
      </c>
      <c r="N22" s="166">
        <f>VLOOKUP($A22,PBGesamtPivot!$A:$B,2,FALSE)</f>
        <v>3</v>
      </c>
      <c r="O22" s="57">
        <f>E22</f>
        <v>20</v>
      </c>
      <c r="P22" s="165">
        <f>G22-O22</f>
        <v>1</v>
      </c>
      <c r="Q22" s="165">
        <f>M22-O22</f>
        <v>-4</v>
      </c>
      <c r="R22" s="247"/>
      <c r="S22" s="247"/>
      <c r="T22" s="247"/>
      <c r="U22" s="247"/>
      <c r="V22" s="247"/>
    </row>
    <row r="23" spans="1:22">
      <c r="A23" s="208" t="s">
        <v>331</v>
      </c>
      <c r="B23" s="58" t="str">
        <f>VLOOKUP(FirstStrinG($A23,","),UNTIS.Klassen!$A$1:$AE$180,23,FALSE)</f>
        <v>KOH</v>
      </c>
      <c r="C23" s="58" t="str">
        <f>VLOOKUP(FirstStrinG($A23,","),UNTIS.Klassen!$A$1:$AE$180,14,FALSE)</f>
        <v>A2.2</v>
      </c>
      <c r="D23" s="58">
        <f>VLOOKUP(C23,AnlageJahresstunden!A:E,2,FALSE)</f>
        <v>1360</v>
      </c>
      <c r="E23" s="58">
        <f>D23/40</f>
        <v>34</v>
      </c>
      <c r="F23" s="58" t="s">
        <v>50</v>
      </c>
      <c r="G23" s="167">
        <f>VLOOKUP(A23,KuKGesamtPivot!A:B,2,FALSE)</f>
        <v>0</v>
      </c>
      <c r="H23" s="167">
        <f>VLOOKUP(A23,SuSGesamtPivot!A:B,2,FALSE)</f>
        <v>0</v>
      </c>
      <c r="I23" s="65"/>
      <c r="J23" s="65"/>
      <c r="K23" s="65"/>
      <c r="L23" s="65"/>
      <c r="M23" s="164">
        <f>H23-I23-J23-K23-L23</f>
        <v>0</v>
      </c>
      <c r="N23" s="167">
        <f>VLOOKUP($A23,PBGesamtPivot!$A:$B,2,FALSE)</f>
        <v>0</v>
      </c>
      <c r="O23" s="58">
        <f>E23</f>
        <v>34</v>
      </c>
      <c r="P23" s="164">
        <f>G23-O23</f>
        <v>-34</v>
      </c>
      <c r="Q23" s="164">
        <f>M23-O23</f>
        <v>-34</v>
      </c>
      <c r="R23" s="244"/>
      <c r="S23" s="244"/>
      <c r="T23" s="244"/>
      <c r="U23" s="244"/>
      <c r="V23" s="244"/>
    </row>
    <row r="24" spans="1:22">
      <c r="A24" s="207" t="s">
        <v>335</v>
      </c>
      <c r="B24" s="57" t="str">
        <f>VLOOKUP(FirstStrinG($A24,","),UNTIS.Klassen!$A$1:$AE$180,23,FALSE)</f>
        <v>KOH</v>
      </c>
      <c r="C24" s="57" t="str">
        <f>VLOOKUP(FirstStrinG($A24,","),UNTIS.Klassen!$A$1:$AE$180,14,FALSE)</f>
        <v>A2.2</v>
      </c>
      <c r="D24" s="57">
        <f>VLOOKUP(C24,AnlageJahresstunden!A:E,2,FALSE)</f>
        <v>1360</v>
      </c>
      <c r="E24" s="57">
        <f>D24/40</f>
        <v>34</v>
      </c>
      <c r="F24" s="57" t="s">
        <v>1637</v>
      </c>
      <c r="G24" s="166">
        <f>VLOOKUP(A24,KuKGesamtPivot!A:B,2,FALSE)</f>
        <v>40</v>
      </c>
      <c r="H24" s="166">
        <f>VLOOKUP(A24,SuSGesamtPivot!A:B,2,FALSE)</f>
        <v>28</v>
      </c>
      <c r="I24" s="64"/>
      <c r="J24" s="64"/>
      <c r="K24" s="64"/>
      <c r="L24" s="64"/>
      <c r="M24" s="165">
        <f>H24-I24-J24-K24-L24</f>
        <v>28</v>
      </c>
      <c r="N24" s="166">
        <f>VLOOKUP($A24,PBGesamtPivot!$A:$B,2,FALSE)</f>
        <v>0</v>
      </c>
      <c r="O24" s="57">
        <f>E24</f>
        <v>34</v>
      </c>
      <c r="P24" s="165">
        <f>G24-O24</f>
        <v>6</v>
      </c>
      <c r="Q24" s="165">
        <f>M24-O24</f>
        <v>-6</v>
      </c>
      <c r="R24" s="247"/>
      <c r="S24" s="247"/>
      <c r="T24" s="247"/>
      <c r="U24" s="247"/>
      <c r="V24" s="247"/>
    </row>
    <row r="25" spans="1:22" s="39" customFormat="1">
      <c r="A25" s="208" t="s">
        <v>782</v>
      </c>
      <c r="B25" s="58" t="str">
        <f>VLOOKUP(FirstStrinG($A25,","),UNTIS.Klassen!$A$1:$AE$180,23,FALSE)</f>
        <v>KOH</v>
      </c>
      <c r="C25" s="58" t="str">
        <f>VLOOKUP(FirstStrinG($A25,","),UNTIS.Klassen!$A$1:$AE$180,14,FALSE)</f>
        <v>A2.1</v>
      </c>
      <c r="D25" s="58">
        <f>VLOOKUP(C25,AnlageJahresstunden!A:E,2,FALSE)</f>
        <v>480</v>
      </c>
      <c r="E25" s="58">
        <f>D25/40</f>
        <v>12</v>
      </c>
      <c r="F25" s="58" t="s">
        <v>1600</v>
      </c>
      <c r="G25" s="167">
        <f>VLOOKUP(A25,KuKGesamtPivot!A:B,2,FALSE)</f>
        <v>15</v>
      </c>
      <c r="H25" s="167">
        <f>VLOOKUP(A25,SuSGesamtPivot!A:B,2,FALSE)</f>
        <v>15</v>
      </c>
      <c r="I25" s="65"/>
      <c r="J25" s="65"/>
      <c r="K25" s="65"/>
      <c r="L25" s="65"/>
      <c r="M25" s="164">
        <f>H25-I25-J25-K25-L25</f>
        <v>15</v>
      </c>
      <c r="N25" s="167">
        <f>VLOOKUP($A25,PBGesamtPivot!$A:$B,2,FALSE)</f>
        <v>3.5</v>
      </c>
      <c r="O25" s="58">
        <f>E25</f>
        <v>12</v>
      </c>
      <c r="P25" s="164">
        <f>G25-O25</f>
        <v>3</v>
      </c>
      <c r="Q25" s="164">
        <f>M25-O25</f>
        <v>3</v>
      </c>
      <c r="R25" s="244"/>
      <c r="S25" s="244"/>
      <c r="T25" s="244"/>
      <c r="U25" s="244"/>
      <c r="V25" s="244"/>
    </row>
    <row r="26" spans="1:22" s="39" customFormat="1">
      <c r="A26" s="207" t="s">
        <v>345</v>
      </c>
      <c r="B26" s="57" t="str">
        <f>VLOOKUP(FirstStrinG($A26,","),UNTIS.Klassen!$A$1:$AE$180,23,FALSE)</f>
        <v>SCN</v>
      </c>
      <c r="C26" s="57" t="str">
        <f>VLOOKUP(FirstStrinG($A26,","),UNTIS.Klassen!$A$1:$AE$180,14,FALSE)</f>
        <v>B1</v>
      </c>
      <c r="D26" s="57">
        <f>VLOOKUP(C26,AnlageJahresstunden!A:E,2,FALSE)</f>
        <v>1280</v>
      </c>
      <c r="E26" s="57">
        <f>D26/40</f>
        <v>32</v>
      </c>
      <c r="F26" s="57" t="s">
        <v>1639</v>
      </c>
      <c r="G26" s="166">
        <f>VLOOKUP(A26,KuKGesamtPivot!A:B,2,FALSE)</f>
        <v>45</v>
      </c>
      <c r="H26" s="166">
        <f>VLOOKUP(A26,SuSGesamtPivot!A:B,2,FALSE)</f>
        <v>39</v>
      </c>
      <c r="I26" s="64"/>
      <c r="J26" s="64"/>
      <c r="K26" s="64"/>
      <c r="L26" s="64"/>
      <c r="M26" s="165">
        <f>H26-I26-J26-K26-L26</f>
        <v>39</v>
      </c>
      <c r="N26" s="166">
        <f>VLOOKUP($A26,PBGesamtPivot!$A:$B,2,FALSE)</f>
        <v>0</v>
      </c>
      <c r="O26" s="57">
        <f>E26</f>
        <v>32</v>
      </c>
      <c r="P26" s="165">
        <f>G26-O26</f>
        <v>13</v>
      </c>
      <c r="Q26" s="165">
        <f>M26-O26</f>
        <v>7</v>
      </c>
      <c r="R26" s="247"/>
      <c r="S26" s="247"/>
      <c r="T26" s="247"/>
      <c r="U26" s="247"/>
      <c r="V26" s="247"/>
    </row>
    <row r="27" spans="1:22" s="251" customFormat="1">
      <c r="A27" s="208" t="s">
        <v>350</v>
      </c>
      <c r="B27" s="58" t="str">
        <f>VLOOKUP(FirstStrinG($A27,","),UNTIS.Klassen!$A$1:$AE$180,23,FALSE)</f>
        <v>SCN</v>
      </c>
      <c r="C27" s="58" t="str">
        <f>VLOOKUP(FirstStrinG($A27,","),UNTIS.Klassen!$A$1:$AE$180,14,FALSE)</f>
        <v>B1</v>
      </c>
      <c r="D27" s="58">
        <f>VLOOKUP(C27,AnlageJahresstunden!A:E,2,FALSE)</f>
        <v>1280</v>
      </c>
      <c r="E27" s="58">
        <f>D27/40</f>
        <v>32</v>
      </c>
      <c r="F27" s="58" t="s">
        <v>1640</v>
      </c>
      <c r="G27" s="167">
        <f>VLOOKUP(A27,KuKGesamtPivot!A:B,2,FALSE)</f>
        <v>46</v>
      </c>
      <c r="H27" s="167">
        <f>VLOOKUP(A27,SuSGesamtPivot!A:B,2,FALSE)</f>
        <v>46</v>
      </c>
      <c r="I27" s="65"/>
      <c r="J27" s="65"/>
      <c r="K27" s="65"/>
      <c r="L27" s="65"/>
      <c r="M27" s="164">
        <f>H27-I27-J27-K27-L27</f>
        <v>46</v>
      </c>
      <c r="N27" s="167">
        <f>VLOOKUP($A27,PBGesamtPivot!$A:$B,2,FALSE)</f>
        <v>0</v>
      </c>
      <c r="O27" s="58">
        <f>E27</f>
        <v>32</v>
      </c>
      <c r="P27" s="164">
        <f>G27-O27</f>
        <v>14</v>
      </c>
      <c r="Q27" s="164">
        <f>M27-O27</f>
        <v>14</v>
      </c>
      <c r="R27" s="244"/>
      <c r="S27" s="244"/>
      <c r="T27" s="244"/>
      <c r="U27" s="244"/>
      <c r="V27" s="244"/>
    </row>
    <row r="28" spans="1:22">
      <c r="A28" s="207" t="s">
        <v>546</v>
      </c>
      <c r="B28" s="57" t="str">
        <f>VLOOKUP(FirstStrinG($A28,","),UNTIS.Klassen!$A$1:$AE$180,23,FALSE)</f>
        <v>SCN</v>
      </c>
      <c r="C28" s="57" t="str">
        <f>VLOOKUP(FirstStrinG($A28,","),UNTIS.Klassen!$A$1:$AE$180,14,FALSE)</f>
        <v>B2</v>
      </c>
      <c r="D28" s="57">
        <f>VLOOKUP(C28,AnlageJahresstunden!A:E,2,FALSE)</f>
        <v>1280</v>
      </c>
      <c r="E28" s="57">
        <f>D28/40</f>
        <v>32</v>
      </c>
      <c r="F28" s="57" t="s">
        <v>1641</v>
      </c>
      <c r="G28" s="166">
        <f>VLOOKUP(A28,KuKGesamtPivot!A:B,2,FALSE)</f>
        <v>43</v>
      </c>
      <c r="H28" s="166">
        <f>VLOOKUP(A28,SuSGesamtPivot!A:B,2,FALSE)</f>
        <v>35</v>
      </c>
      <c r="I28" s="64"/>
      <c r="J28" s="64"/>
      <c r="K28" s="64"/>
      <c r="L28" s="64"/>
      <c r="M28" s="165">
        <f>H28-I28-J28-K28-L28</f>
        <v>35</v>
      </c>
      <c r="N28" s="166">
        <f>VLOOKUP($A28,PBGesamtPivot!$A:$B,2,FALSE)</f>
        <v>0</v>
      </c>
      <c r="O28" s="57">
        <f>E28</f>
        <v>32</v>
      </c>
      <c r="P28" s="165">
        <f>G28-O28</f>
        <v>11</v>
      </c>
      <c r="Q28" s="165">
        <f>M28-O28</f>
        <v>3</v>
      </c>
      <c r="R28" s="247"/>
      <c r="S28" s="247"/>
      <c r="T28" s="247"/>
      <c r="U28" s="247"/>
      <c r="V28" s="247"/>
    </row>
    <row r="29" spans="1:22" s="251" customFormat="1">
      <c r="A29" s="208" t="s">
        <v>547</v>
      </c>
      <c r="B29" s="58" t="str">
        <f>VLOOKUP(FirstStrinG($A29,","),UNTIS.Klassen!$A$1:$AE$180,23,FALSE)</f>
        <v>SCN</v>
      </c>
      <c r="C29" s="58" t="str">
        <f>VLOOKUP(FirstStrinG($A29,","),UNTIS.Klassen!$A$1:$AE$180,14,FALSE)</f>
        <v>B2</v>
      </c>
      <c r="D29" s="58">
        <f>VLOOKUP(C29,AnlageJahresstunden!A:E,2,FALSE)</f>
        <v>1280</v>
      </c>
      <c r="E29" s="58">
        <f>D29/40</f>
        <v>32</v>
      </c>
      <c r="F29" s="58" t="s">
        <v>1608</v>
      </c>
      <c r="G29" s="167">
        <f>VLOOKUP(A29,KuKGesamtPivot!A:B,2,FALSE)</f>
        <v>47</v>
      </c>
      <c r="H29" s="167">
        <f>VLOOKUP(A29,SuSGesamtPivot!A:B,2,FALSE)</f>
        <v>39</v>
      </c>
      <c r="I29" s="65"/>
      <c r="J29" s="65"/>
      <c r="K29" s="65"/>
      <c r="L29" s="65"/>
      <c r="M29" s="164">
        <f>H29-I29-J29-K29-L29</f>
        <v>39</v>
      </c>
      <c r="N29" s="167">
        <f>VLOOKUP($A29,PBGesamtPivot!$A:$B,2,FALSE)</f>
        <v>0</v>
      </c>
      <c r="O29" s="58">
        <f>E29</f>
        <v>32</v>
      </c>
      <c r="P29" s="164">
        <f>G29-O29</f>
        <v>15</v>
      </c>
      <c r="Q29" s="164">
        <f>M29-O29</f>
        <v>7</v>
      </c>
      <c r="R29" s="244"/>
      <c r="S29" s="244"/>
      <c r="T29" s="244"/>
      <c r="U29" s="244"/>
      <c r="V29" s="244"/>
    </row>
    <row r="30" spans="1:22">
      <c r="A30" s="207" t="s">
        <v>1197</v>
      </c>
      <c r="B30" s="57" t="str">
        <f>VLOOKUP(FirstStrinG($A30,","),UNTIS.Klassen!$A$1:$AE$180,23,FALSE)</f>
        <v>KRS</v>
      </c>
      <c r="C30" s="57" t="str">
        <f>VLOOKUP(FirstStrinG($A30,","),UNTIS.Klassen!$A$1:$AE$180,14,FALSE)</f>
        <v>A1.1BL</v>
      </c>
      <c r="D30" s="57">
        <f>VLOOKUP(C30,AnlageJahresstunden!A:E,2,FALSE)</f>
        <v>1440</v>
      </c>
      <c r="E30" s="57">
        <f>D30/40</f>
        <v>36</v>
      </c>
      <c r="F30" s="57" t="s">
        <v>278</v>
      </c>
      <c r="G30" s="166">
        <f>VLOOKUP(A30,KuKGesamtPivot!A:B,2,FALSE)</f>
        <v>36</v>
      </c>
      <c r="H30" s="166">
        <f>VLOOKUP(A30,SuSGesamtPivot!A:B,2,FALSE)</f>
        <v>32</v>
      </c>
      <c r="I30" s="64"/>
      <c r="J30" s="64"/>
      <c r="K30" s="64"/>
      <c r="L30" s="64"/>
      <c r="M30" s="165">
        <f>H30-I30-J30-K30-L30</f>
        <v>32</v>
      </c>
      <c r="N30" s="166">
        <f>VLOOKUP($A30,PBGesamtPivot!$A:$B,2,FALSE)</f>
        <v>0</v>
      </c>
      <c r="O30" s="57">
        <f>E30</f>
        <v>36</v>
      </c>
      <c r="P30" s="165">
        <f>G30-O30</f>
        <v>0</v>
      </c>
      <c r="Q30" s="165">
        <f>M30-O30</f>
        <v>-4</v>
      </c>
      <c r="R30" s="247"/>
      <c r="S30" s="247"/>
      <c r="T30" s="247"/>
      <c r="U30" s="247"/>
      <c r="V30" s="247"/>
    </row>
    <row r="31" spans="1:22">
      <c r="A31" s="208" t="s">
        <v>851</v>
      </c>
      <c r="B31" s="58" t="str">
        <f>VLOOKUP(FirstStrinG($A31,","),UNTIS.Klassen!$A$1:$AE$180,23,FALSE)</f>
        <v>SCR</v>
      </c>
      <c r="C31" s="58" t="str">
        <f>VLOOKUP(FirstStrinG($A31,","),UNTIS.Klassen!$A$1:$AE$180,14,FALSE)</f>
        <v>E3.BP</v>
      </c>
      <c r="D31" s="58">
        <f>VLOOKUP(C31,AnlageJahresstunden!A:E,2,FALSE)</f>
        <v>720</v>
      </c>
      <c r="E31" s="58">
        <f>D31/40</f>
        <v>18</v>
      </c>
      <c r="F31" s="58" t="s">
        <v>143</v>
      </c>
      <c r="G31" s="167">
        <f>VLOOKUP(A31,KuKGesamtPivot!A:B,2,FALSE)</f>
        <v>0</v>
      </c>
      <c r="H31" s="167">
        <f>VLOOKUP(A31,SuSGesamtPivot!A:B,2,FALSE)</f>
        <v>0</v>
      </c>
      <c r="I31" s="65"/>
      <c r="J31" s="65"/>
      <c r="K31" s="65"/>
      <c r="L31" s="65"/>
      <c r="M31" s="164">
        <f>H31-I31-J31-K31-L31</f>
        <v>0</v>
      </c>
      <c r="N31" s="167">
        <f>VLOOKUP($A31,PBGesamtPivot!$A:$B,2,FALSE)</f>
        <v>31</v>
      </c>
      <c r="O31" s="58">
        <f>E31</f>
        <v>18</v>
      </c>
      <c r="P31" s="164">
        <f>G31-O31</f>
        <v>-18</v>
      </c>
      <c r="Q31" s="164">
        <f>M31-O31</f>
        <v>-18</v>
      </c>
      <c r="R31" s="244"/>
      <c r="S31" s="244"/>
      <c r="T31" s="244"/>
      <c r="U31" s="244"/>
      <c r="V31" s="244"/>
    </row>
    <row r="32" spans="1:22">
      <c r="A32" s="207" t="s">
        <v>897</v>
      </c>
      <c r="B32" s="57" t="str">
        <f>VLOOKUP(FirstStrinG($A32,","),UNTIS.Klassen!$A$1:$AE$180,23,FALSE)</f>
        <v>SCR</v>
      </c>
      <c r="C32" s="57" t="str">
        <f>VLOOKUP(FirstStrinG($A32,","),UNTIS.Klassen!$A$1:$AE$180,14,FALSE)</f>
        <v>E3.BP</v>
      </c>
      <c r="D32" s="57">
        <f>VLOOKUP(C32,AnlageJahresstunden!A:E,2,FALSE)</f>
        <v>720</v>
      </c>
      <c r="E32" s="57">
        <f>D32/40</f>
        <v>18</v>
      </c>
      <c r="F32" s="57" t="s">
        <v>136</v>
      </c>
      <c r="G32" s="166">
        <f>VLOOKUP(A32,KuKGesamtPivot!A:B,2,FALSE)</f>
        <v>0</v>
      </c>
      <c r="H32" s="166">
        <f>VLOOKUP(A32,SuSGesamtPivot!A:B,2,FALSE)</f>
        <v>0</v>
      </c>
      <c r="I32" s="64"/>
      <c r="J32" s="64"/>
      <c r="K32" s="64"/>
      <c r="L32" s="64"/>
      <c r="M32" s="165">
        <f>H32-I32-J32-K32-L32</f>
        <v>0</v>
      </c>
      <c r="N32" s="166">
        <f>VLOOKUP($A32,PBGesamtPivot!$A:$B,2,FALSE)</f>
        <v>31</v>
      </c>
      <c r="O32" s="57">
        <f>E32</f>
        <v>18</v>
      </c>
      <c r="P32" s="165">
        <f>G32-O32</f>
        <v>-18</v>
      </c>
      <c r="Q32" s="165">
        <f>M32-O32</f>
        <v>-18</v>
      </c>
      <c r="R32" s="247"/>
      <c r="S32" s="247"/>
      <c r="T32" s="247"/>
      <c r="U32" s="247"/>
      <c r="V32" s="247"/>
    </row>
    <row r="33" spans="1:22">
      <c r="A33" s="208" t="s">
        <v>930</v>
      </c>
      <c r="B33" s="58" t="str">
        <f>VLOOKUP(FirstStrinG($A33,","),UNTIS.Klassen!$A$1:$AE$180,23,FALSE)</f>
        <v>SCR</v>
      </c>
      <c r="C33" s="58" t="str">
        <f>VLOOKUP(FirstStrinG($A33,","),UNTIS.Klassen!$A$1:$AE$180,14,FALSE)</f>
        <v>E3.BP</v>
      </c>
      <c r="D33" s="58">
        <f>VLOOKUP(C33,AnlageJahresstunden!A:E,2,FALSE)</f>
        <v>720</v>
      </c>
      <c r="E33" s="58">
        <f>D33/40</f>
        <v>18</v>
      </c>
      <c r="F33" s="58" t="s">
        <v>145</v>
      </c>
      <c r="G33" s="167">
        <f>VLOOKUP(A33,KuKGesamtPivot!A:B,2,FALSE)</f>
        <v>0</v>
      </c>
      <c r="H33" s="167">
        <f>VLOOKUP(A33,SuSGesamtPivot!A:B,2,FALSE)</f>
        <v>0</v>
      </c>
      <c r="I33" s="65"/>
      <c r="J33" s="65"/>
      <c r="K33" s="65"/>
      <c r="L33" s="65"/>
      <c r="M33" s="164">
        <f>H33-I33-J33-K33-L33</f>
        <v>0</v>
      </c>
      <c r="N33" s="167">
        <f>VLOOKUP($A33,PBGesamtPivot!$A:$B,2,FALSE)</f>
        <v>6</v>
      </c>
      <c r="O33" s="58">
        <f>E33</f>
        <v>18</v>
      </c>
      <c r="P33" s="164">
        <f>G33-O33</f>
        <v>-18</v>
      </c>
      <c r="Q33" s="164">
        <f>M33-O33</f>
        <v>-18</v>
      </c>
      <c r="R33" s="244"/>
      <c r="S33" s="244"/>
      <c r="T33" s="244"/>
      <c r="U33" s="244"/>
      <c r="V33" s="244"/>
    </row>
    <row r="34" spans="1:22" s="251" customFormat="1">
      <c r="A34" s="207" t="s">
        <v>918</v>
      </c>
      <c r="B34" s="57" t="str">
        <f>VLOOKUP(FirstStrinG($A34,","),UNTIS.Klassen!$A$1:$AE$180,23,FALSE)</f>
        <v>KRS</v>
      </c>
      <c r="C34" s="57" t="str">
        <f>VLOOKUP(FirstStrinG($A34,","),UNTIS.Klassen!$A$1:$AE$180,14,FALSE)</f>
        <v>A1.1BL</v>
      </c>
      <c r="D34" s="57">
        <f>VLOOKUP(C34,AnlageJahresstunden!A:E,2,FALSE)</f>
        <v>1440</v>
      </c>
      <c r="E34" s="57">
        <f>D34/40</f>
        <v>36</v>
      </c>
      <c r="F34" s="57" t="s">
        <v>300</v>
      </c>
      <c r="G34" s="166">
        <f>VLOOKUP(A34,KuKGesamtPivot!A:B,2,FALSE)</f>
        <v>9.7499999999999982</v>
      </c>
      <c r="H34" s="166">
        <f>VLOOKUP(A34,SuSGesamtPivot!A:B,2,FALSE)</f>
        <v>9.7499999999999982</v>
      </c>
      <c r="I34" s="64"/>
      <c r="J34" s="64"/>
      <c r="K34" s="64"/>
      <c r="L34" s="64"/>
      <c r="M34" s="165">
        <f>H34-I34-J34-K34-L34</f>
        <v>9.7499999999999982</v>
      </c>
      <c r="N34" s="166">
        <f>VLOOKUP($A34,PBGesamtPivot!$A:$B,2,FALSE)</f>
        <v>0</v>
      </c>
      <c r="O34" s="57">
        <f>E34</f>
        <v>36</v>
      </c>
      <c r="P34" s="165">
        <f>G34-O34</f>
        <v>-26.25</v>
      </c>
      <c r="Q34" s="165">
        <f>M34-O34</f>
        <v>-26.25</v>
      </c>
      <c r="R34" s="247"/>
      <c r="S34" s="247"/>
      <c r="T34" s="247"/>
      <c r="U34" s="247"/>
      <c r="V34" s="247"/>
    </row>
    <row r="35" spans="1:22">
      <c r="A35" s="208" t="s">
        <v>896</v>
      </c>
      <c r="B35" s="58" t="str">
        <f>VLOOKUP(FirstStrinG($A35,","),UNTIS.Klassen!$A$1:$AE$180,23,FALSE)</f>
        <v>KRS</v>
      </c>
      <c r="C35" s="58" t="str">
        <f>VLOOKUP(FirstStrinG($A35,","),UNTIS.Klassen!$A$1:$AE$180,14,FALSE)</f>
        <v>A1.1BL</v>
      </c>
      <c r="D35" s="58">
        <f>VLOOKUP(C35,AnlageJahresstunden!A:E,2,FALSE)</f>
        <v>1440</v>
      </c>
      <c r="E35" s="58">
        <f>D35/40</f>
        <v>36</v>
      </c>
      <c r="F35" s="58"/>
      <c r="G35" s="167">
        <f>VLOOKUP(A35,KuKGesamtPivot!A:B,2,FALSE)</f>
        <v>9.7499999999999982</v>
      </c>
      <c r="H35" s="167">
        <f>VLOOKUP(A35,SuSGesamtPivot!A:B,2,FALSE)</f>
        <v>9.7499999999999982</v>
      </c>
      <c r="I35" s="65"/>
      <c r="J35" s="65"/>
      <c r="K35" s="65"/>
      <c r="L35" s="65"/>
      <c r="M35" s="164">
        <f>H35-I35-J35-K35-L35</f>
        <v>9.7499999999999982</v>
      </c>
      <c r="N35" s="167">
        <f>VLOOKUP($A35,PBGesamtPivot!$A:$B,2,FALSE)</f>
        <v>0</v>
      </c>
      <c r="O35" s="58">
        <f>E35</f>
        <v>36</v>
      </c>
      <c r="P35" s="164">
        <f>G35-O35</f>
        <v>-26.25</v>
      </c>
      <c r="Q35" s="164">
        <f>M35-O35</f>
        <v>-26.25</v>
      </c>
      <c r="R35" s="244"/>
      <c r="S35" s="244"/>
      <c r="T35" s="244"/>
      <c r="U35" s="244"/>
      <c r="V35" s="244"/>
    </row>
    <row r="36" spans="1:22">
      <c r="A36" s="207" t="s">
        <v>913</v>
      </c>
      <c r="B36" s="57" t="str">
        <f>VLOOKUP(FirstStrinG($A36,","),UNTIS.Klassen!$A$1:$AE$180,23,FALSE)</f>
        <v>KRS</v>
      </c>
      <c r="C36" s="57" t="str">
        <f>VLOOKUP(FirstStrinG($A36,","),UNTIS.Klassen!$A$1:$AE$180,14,FALSE)</f>
        <v>A1.1BL</v>
      </c>
      <c r="D36" s="57">
        <f>VLOOKUP(C36,AnlageJahresstunden!A:E,2,FALSE)</f>
        <v>1440</v>
      </c>
      <c r="E36" s="57">
        <f>D36/40</f>
        <v>36</v>
      </c>
      <c r="F36" s="57" t="s">
        <v>61</v>
      </c>
      <c r="G36" s="166">
        <f>VLOOKUP(A36,KuKGesamtPivot!A:B,2,FALSE)</f>
        <v>10.666666666666666</v>
      </c>
      <c r="H36" s="166">
        <f>VLOOKUP(A36,SuSGesamtPivot!A:B,2,FALSE)</f>
        <v>8.9999999999999982</v>
      </c>
      <c r="I36" s="64"/>
      <c r="J36" s="64"/>
      <c r="K36" s="64"/>
      <c r="L36" s="64"/>
      <c r="M36" s="165">
        <f>H36-I36-J36-K36-L36</f>
        <v>8.9999999999999982</v>
      </c>
      <c r="N36" s="166">
        <f>VLOOKUP($A36,PBGesamtPivot!$A:$B,2,FALSE)</f>
        <v>0</v>
      </c>
      <c r="O36" s="57">
        <f>E36</f>
        <v>36</v>
      </c>
      <c r="P36" s="165">
        <f>G36-O36</f>
        <v>-25.333333333333336</v>
      </c>
      <c r="Q36" s="165">
        <f>M36-O36</f>
        <v>-27</v>
      </c>
      <c r="R36" s="247"/>
      <c r="S36" s="247"/>
      <c r="T36" s="247"/>
      <c r="U36" s="247"/>
      <c r="V36" s="247"/>
    </row>
    <row r="37" spans="1:22" s="39" customFormat="1">
      <c r="A37" s="208" t="s">
        <v>907</v>
      </c>
      <c r="B37" s="58" t="str">
        <f>VLOOKUP(FirstStrinG($A37,","),UNTIS.Klassen!$A$1:$AE$180,23,FALSE)</f>
        <v>KRS</v>
      </c>
      <c r="C37" s="58" t="str">
        <f>VLOOKUP(FirstStrinG($A37,","),UNTIS.Klassen!$A$1:$AE$180,14,FALSE)</f>
        <v>A1.1BL</v>
      </c>
      <c r="D37" s="58">
        <f>VLOOKUP(C37,AnlageJahresstunden!A:E,2,FALSE)</f>
        <v>1440</v>
      </c>
      <c r="E37" s="58">
        <f>D37/40</f>
        <v>36</v>
      </c>
      <c r="F37" s="58" t="s">
        <v>61</v>
      </c>
      <c r="G37" s="167">
        <f>VLOOKUP(A37,KuKGesamtPivot!A:B,2,FALSE)</f>
        <v>11.250000000000002</v>
      </c>
      <c r="H37" s="167">
        <f>VLOOKUP(A37,SuSGesamtPivot!A:B,2,FALSE)</f>
        <v>11.250000000000002</v>
      </c>
      <c r="I37" s="65"/>
      <c r="J37" s="65"/>
      <c r="K37" s="65"/>
      <c r="L37" s="65"/>
      <c r="M37" s="164">
        <f>H37-I37-J37-K37-L37</f>
        <v>11.250000000000002</v>
      </c>
      <c r="N37" s="167">
        <f>VLOOKUP($A37,PBGesamtPivot!$A:$B,2,FALSE)</f>
        <v>0</v>
      </c>
      <c r="O37" s="58">
        <f>E37</f>
        <v>36</v>
      </c>
      <c r="P37" s="164">
        <f>G37-O37</f>
        <v>-24.75</v>
      </c>
      <c r="Q37" s="164">
        <f>M37-O37</f>
        <v>-24.75</v>
      </c>
      <c r="R37" s="244"/>
      <c r="S37" s="244"/>
      <c r="T37" s="244"/>
      <c r="U37" s="244"/>
      <c r="V37" s="244"/>
    </row>
    <row r="38" spans="1:22" s="39" customFormat="1">
      <c r="A38" s="207" t="s">
        <v>906</v>
      </c>
      <c r="B38" s="57" t="str">
        <f>VLOOKUP(FirstStrinG($A38,","),UNTIS.Klassen!$A$1:$AE$180,23,FALSE)</f>
        <v>KRS</v>
      </c>
      <c r="C38" s="57" t="str">
        <f>VLOOKUP(FirstStrinG($A38,","),UNTIS.Klassen!$A$1:$AE$180,14,FALSE)</f>
        <v>A1.1BL</v>
      </c>
      <c r="D38" s="57">
        <f>VLOOKUP(C38,AnlageJahresstunden!A:E,2,FALSE)</f>
        <v>1440</v>
      </c>
      <c r="E38" s="57">
        <f>D38/40</f>
        <v>36</v>
      </c>
      <c r="F38" s="57" t="s">
        <v>300</v>
      </c>
      <c r="G38" s="166">
        <f>VLOOKUP(A38,KuKGesamtPivot!A:B,2,FALSE)</f>
        <v>11.250000000000002</v>
      </c>
      <c r="H38" s="166">
        <f>VLOOKUP(A38,SuSGesamtPivot!A:B,2,FALSE)</f>
        <v>11.250000000000002</v>
      </c>
      <c r="I38" s="64"/>
      <c r="J38" s="64"/>
      <c r="K38" s="64"/>
      <c r="L38" s="64"/>
      <c r="M38" s="165">
        <f>H38-I38-J38-K38-L38</f>
        <v>11.250000000000002</v>
      </c>
      <c r="N38" s="166">
        <f>VLOOKUP($A38,PBGesamtPivot!$A:$B,2,FALSE)</f>
        <v>0</v>
      </c>
      <c r="O38" s="57">
        <f>E38</f>
        <v>36</v>
      </c>
      <c r="P38" s="165">
        <f>G38-O38</f>
        <v>-24.75</v>
      </c>
      <c r="Q38" s="165">
        <f>M38-O38</f>
        <v>-24.75</v>
      </c>
      <c r="R38" s="247"/>
      <c r="S38" s="247"/>
      <c r="T38" s="247"/>
      <c r="U38" s="247"/>
      <c r="V38" s="247"/>
    </row>
    <row r="39" spans="1:22">
      <c r="A39" s="208" t="s">
        <v>1427</v>
      </c>
      <c r="B39" s="58" t="str">
        <f>VLOOKUP(FirstStrinG($A39,","),UNTIS.Klassen!$A$1:$AE$180,23,FALSE)</f>
        <v>BUE</v>
      </c>
      <c r="C39" s="58" t="str">
        <f>VLOOKUP(FirstStrinG($A39,","),UNTIS.Klassen!$A$1:$AE$180,14,FALSE)</f>
        <v>C2</v>
      </c>
      <c r="D39" s="58">
        <f>VLOOKUP(C39,AnlageJahresstunden!A:E,2,FALSE)</f>
        <v>1360</v>
      </c>
      <c r="E39" s="58">
        <f>D39/40</f>
        <v>34</v>
      </c>
      <c r="F39" s="58" t="s">
        <v>323</v>
      </c>
      <c r="G39" s="167">
        <f>VLOOKUP(A39,KuKGesamtPivot!A:B,2,FALSE)</f>
        <v>34</v>
      </c>
      <c r="H39" s="167">
        <f>VLOOKUP(A39,SuSGesamtPivot!A:B,2,FALSE)</f>
        <v>34</v>
      </c>
      <c r="I39" s="65"/>
      <c r="J39" s="65"/>
      <c r="K39" s="65"/>
      <c r="L39" s="65"/>
      <c r="M39" s="164">
        <f>H39-I39-J39-K39-L39</f>
        <v>34</v>
      </c>
      <c r="N39" s="167">
        <f>VLOOKUP($A39,PBGesamtPivot!$A:$B,2,FALSE)</f>
        <v>0</v>
      </c>
      <c r="O39" s="58">
        <f>E39</f>
        <v>34</v>
      </c>
      <c r="P39" s="164">
        <f>G39-O39</f>
        <v>0</v>
      </c>
      <c r="Q39" s="164">
        <f>M39-O39</f>
        <v>0</v>
      </c>
      <c r="R39" s="244"/>
      <c r="S39" s="244"/>
      <c r="T39" s="244"/>
      <c r="U39" s="244"/>
      <c r="V39" s="244"/>
    </row>
    <row r="40" spans="1:22">
      <c r="A40" s="207" t="s">
        <v>1385</v>
      </c>
      <c r="B40" s="57" t="str">
        <f>VLOOKUP(FirstStrinG($A40,","),UNTIS.Klassen!$A$1:$AE$180,23,FALSE)</f>
        <v>BUE</v>
      </c>
      <c r="C40" s="57" t="str">
        <f>VLOOKUP(FirstStrinG($A40,","),UNTIS.Klassen!$A$1:$AE$180,14,FALSE)</f>
        <v>C2</v>
      </c>
      <c r="D40" s="57">
        <f>VLOOKUP(C40,AnlageJahresstunden!A:E,2,FALSE)</f>
        <v>1360</v>
      </c>
      <c r="E40" s="57">
        <f>D40/40</f>
        <v>34</v>
      </c>
      <c r="F40" s="57" t="s">
        <v>300</v>
      </c>
      <c r="G40" s="166">
        <f>VLOOKUP(A40,KuKGesamtPivot!A:B,2,FALSE)</f>
        <v>35</v>
      </c>
      <c r="H40" s="166">
        <f>VLOOKUP(A40,SuSGesamtPivot!A:B,2,FALSE)</f>
        <v>35</v>
      </c>
      <c r="I40" s="64"/>
      <c r="J40" s="64"/>
      <c r="K40" s="64"/>
      <c r="L40" s="64"/>
      <c r="M40" s="165">
        <f>H40-I40-J40-K40-L40</f>
        <v>35</v>
      </c>
      <c r="N40" s="166">
        <f>VLOOKUP($A40,PBGesamtPivot!$A:$B,2,FALSE)</f>
        <v>0</v>
      </c>
      <c r="O40" s="57">
        <f>E40</f>
        <v>34</v>
      </c>
      <c r="P40" s="165">
        <f>G40-O40</f>
        <v>1</v>
      </c>
      <c r="Q40" s="165">
        <f>M40-O40</f>
        <v>1</v>
      </c>
      <c r="R40" s="247"/>
      <c r="S40" s="247"/>
      <c r="T40" s="247"/>
      <c r="U40" s="247"/>
      <c r="V40" s="247"/>
    </row>
    <row r="41" spans="1:22">
      <c r="A41" s="208" t="s">
        <v>301</v>
      </c>
      <c r="B41" s="58" t="str">
        <f>VLOOKUP(FirstStrinG($A41,","),UNTIS.Klassen!$A$1:$AE$180,23,FALSE)</f>
        <v>KRS</v>
      </c>
      <c r="C41" s="58" t="str">
        <f>VLOOKUP(FirstStrinG($A41,","),UNTIS.Klassen!$A$1:$AE$180,14,FALSE)</f>
        <v>A1.1</v>
      </c>
      <c r="D41" s="58">
        <f>VLOOKUP(C41,AnlageJahresstunden!A:E,2,FALSE)</f>
        <v>480</v>
      </c>
      <c r="E41" s="58">
        <f>D41/40</f>
        <v>12</v>
      </c>
      <c r="F41" s="58" t="s">
        <v>323</v>
      </c>
      <c r="G41" s="167">
        <f>VLOOKUP(A41,KuKGesamtPivot!A:B,2,FALSE)</f>
        <v>12</v>
      </c>
      <c r="H41" s="167">
        <f>VLOOKUP(A41,SuSGesamtPivot!A:B,2,FALSE)</f>
        <v>12</v>
      </c>
      <c r="I41" s="65"/>
      <c r="J41" s="65"/>
      <c r="K41" s="65"/>
      <c r="L41" s="65"/>
      <c r="M41" s="164">
        <f>H41-I41-J41-K41-L41</f>
        <v>12</v>
      </c>
      <c r="N41" s="167">
        <f>VLOOKUP($A41,PBGesamtPivot!$A:$B,2,FALSE)</f>
        <v>0</v>
      </c>
      <c r="O41" s="58">
        <f>E41</f>
        <v>12</v>
      </c>
      <c r="P41" s="164">
        <f>G41-O41</f>
        <v>0</v>
      </c>
      <c r="Q41" s="164">
        <f>M41-O41</f>
        <v>0</v>
      </c>
      <c r="R41" s="244"/>
      <c r="S41" s="244"/>
      <c r="T41" s="244"/>
      <c r="U41" s="244"/>
      <c r="V41" s="244"/>
    </row>
    <row r="42" spans="1:22">
      <c r="A42" s="207" t="s">
        <v>303</v>
      </c>
      <c r="B42" s="57" t="str">
        <f>VLOOKUP(FirstStrinG($A42,","),UNTIS.Klassen!$A$1:$AE$180,23,FALSE)</f>
        <v>KRS</v>
      </c>
      <c r="C42" s="57" t="str">
        <f>VLOOKUP(FirstStrinG($A42,","),UNTIS.Klassen!$A$1:$AE$180,14,FALSE)</f>
        <v>A1.1</v>
      </c>
      <c r="D42" s="57">
        <f>VLOOKUP(C42,AnlageJahresstunden!A:E,2,FALSE)</f>
        <v>480</v>
      </c>
      <c r="E42" s="57">
        <f>D42/40</f>
        <v>12</v>
      </c>
      <c r="F42" s="57" t="s">
        <v>293</v>
      </c>
      <c r="G42" s="166">
        <f>VLOOKUP(A42,KuKGesamtPivot!A:B,2,FALSE)</f>
        <v>18</v>
      </c>
      <c r="H42" s="166">
        <f>VLOOKUP(A42,SuSGesamtPivot!A:B,2,FALSE)</f>
        <v>12</v>
      </c>
      <c r="I42" s="64"/>
      <c r="J42" s="64"/>
      <c r="K42" s="64"/>
      <c r="L42" s="64"/>
      <c r="M42" s="165">
        <f>H42-I42-J42-K42-L42</f>
        <v>12</v>
      </c>
      <c r="N42" s="166">
        <f>VLOOKUP($A42,PBGesamtPivot!$A:$B,2,FALSE)</f>
        <v>0</v>
      </c>
      <c r="O42" s="57">
        <f>E42</f>
        <v>12</v>
      </c>
      <c r="P42" s="165">
        <f>G42-O42</f>
        <v>6</v>
      </c>
      <c r="Q42" s="165">
        <f>M42-O42</f>
        <v>0</v>
      </c>
      <c r="R42" s="247"/>
      <c r="S42" s="247"/>
      <c r="T42" s="247"/>
      <c r="U42" s="247"/>
      <c r="V42" s="247"/>
    </row>
    <row r="43" spans="1:22">
      <c r="A43" s="208" t="s">
        <v>304</v>
      </c>
      <c r="B43" s="58" t="str">
        <f>VLOOKUP(FirstStrinG($A43,","),UNTIS.Klassen!$A$1:$AE$180,23,FALSE)</f>
        <v>KRS</v>
      </c>
      <c r="C43" s="58" t="str">
        <f>VLOOKUP(FirstStrinG($A43,","),UNTIS.Klassen!$A$1:$AE$180,14,FALSE)</f>
        <v>A1.1</v>
      </c>
      <c r="D43" s="58">
        <f>VLOOKUP(C43,AnlageJahresstunden!A:E,2,FALSE)</f>
        <v>480</v>
      </c>
      <c r="E43" s="58">
        <f>D43/40</f>
        <v>12</v>
      </c>
      <c r="F43" s="58" t="s">
        <v>295</v>
      </c>
      <c r="G43" s="167">
        <f>VLOOKUP(A43,KuKGesamtPivot!A:B,2,FALSE)</f>
        <v>11</v>
      </c>
      <c r="H43" s="167">
        <f>VLOOKUP(A43,SuSGesamtPivot!A:B,2,FALSE)</f>
        <v>11</v>
      </c>
      <c r="I43" s="65"/>
      <c r="J43" s="65"/>
      <c r="K43" s="65"/>
      <c r="L43" s="65"/>
      <c r="M43" s="164">
        <f>H43-I43-J43-K43-L43</f>
        <v>11</v>
      </c>
      <c r="N43" s="167">
        <f>VLOOKUP($A43,PBGesamtPivot!$A:$B,2,FALSE)</f>
        <v>0</v>
      </c>
      <c r="O43" s="58">
        <f>E43</f>
        <v>12</v>
      </c>
      <c r="P43" s="164">
        <f>G43-O43</f>
        <v>-1</v>
      </c>
      <c r="Q43" s="164">
        <f>M43-O43</f>
        <v>-1</v>
      </c>
      <c r="R43" s="244"/>
      <c r="S43" s="244"/>
      <c r="T43" s="244"/>
      <c r="U43" s="244"/>
      <c r="V43" s="244"/>
    </row>
    <row r="44" spans="1:22">
      <c r="A44" s="207" t="s">
        <v>98</v>
      </c>
      <c r="B44" s="57" t="str">
        <f>VLOOKUP(FirstStrinG($A44,","),UNTIS.Klassen!$A$1:$AE$180,23,FALSE)</f>
        <v>HEG</v>
      </c>
      <c r="C44" s="57" t="str">
        <f>VLOOKUP(FirstStrinG($A44,","),UNTIS.Klassen!$A$1:$AE$180,14,FALSE)</f>
        <v>A1.1</v>
      </c>
      <c r="D44" s="57">
        <f>VLOOKUP(C44,AnlageJahresstunden!A:E,2,FALSE)</f>
        <v>480</v>
      </c>
      <c r="E44" s="57">
        <f>D44/40</f>
        <v>12</v>
      </c>
      <c r="F44" s="57" t="s">
        <v>57</v>
      </c>
      <c r="G44" s="166">
        <f>VLOOKUP(A44,KuKGesamtPivot!A:B,2,FALSE)</f>
        <v>7</v>
      </c>
      <c r="H44" s="166">
        <f>VLOOKUP(A44,SuSGesamtPivot!A:B,2,FALSE)</f>
        <v>7</v>
      </c>
      <c r="I44" s="64"/>
      <c r="J44" s="64"/>
      <c r="K44" s="64"/>
      <c r="L44" s="64"/>
      <c r="M44" s="165">
        <f>H44-I44-J44-K44-L44</f>
        <v>7</v>
      </c>
      <c r="N44" s="166">
        <f>VLOOKUP($A44,PBGesamtPivot!$A:$B,2,FALSE)</f>
        <v>0</v>
      </c>
      <c r="O44" s="57">
        <f>E44</f>
        <v>12</v>
      </c>
      <c r="P44" s="165">
        <f>G44-O44</f>
        <v>-5</v>
      </c>
      <c r="Q44" s="165">
        <f>M44-O44</f>
        <v>-5</v>
      </c>
      <c r="R44" s="247"/>
      <c r="S44" s="247"/>
      <c r="T44" s="247"/>
      <c r="U44" s="247"/>
      <c r="V44" s="247"/>
    </row>
    <row r="45" spans="1:22">
      <c r="A45" s="208" t="s">
        <v>102</v>
      </c>
      <c r="B45" s="58" t="str">
        <f>VLOOKUP(FirstStrinG($A45,","),UNTIS.Klassen!$A$1:$AE$180,23,FALSE)</f>
        <v>HEG</v>
      </c>
      <c r="C45" s="58" t="str">
        <f>VLOOKUP(FirstStrinG($A45,","),UNTIS.Klassen!$A$1:$AE$180,14,FALSE)</f>
        <v>A1.1</v>
      </c>
      <c r="D45" s="58">
        <f>VLOOKUP(C45,AnlageJahresstunden!A:E,2,FALSE)</f>
        <v>480</v>
      </c>
      <c r="E45" s="58">
        <f>D45/40</f>
        <v>12</v>
      </c>
      <c r="F45" s="58" t="s">
        <v>100</v>
      </c>
      <c r="G45" s="167">
        <f>VLOOKUP(A45,KuKGesamtPivot!A:B,2,FALSE)</f>
        <v>7</v>
      </c>
      <c r="H45" s="167">
        <f>VLOOKUP(A45,SuSGesamtPivot!A:B,2,FALSE)</f>
        <v>7</v>
      </c>
      <c r="I45" s="65"/>
      <c r="J45" s="65"/>
      <c r="K45" s="65"/>
      <c r="L45" s="65"/>
      <c r="M45" s="164">
        <f>H45-I45-J45-K45-L45</f>
        <v>7</v>
      </c>
      <c r="N45" s="167">
        <f>VLOOKUP($A45,PBGesamtPivot!$A:$B,2,FALSE)</f>
        <v>0</v>
      </c>
      <c r="O45" s="58">
        <f>E45</f>
        <v>12</v>
      </c>
      <c r="P45" s="164">
        <f>G45-O45</f>
        <v>-5</v>
      </c>
      <c r="Q45" s="164">
        <f>M45-O45</f>
        <v>-5</v>
      </c>
      <c r="R45" s="244"/>
      <c r="S45" s="244"/>
      <c r="T45" s="244"/>
      <c r="U45" s="244"/>
      <c r="V45" s="244"/>
    </row>
    <row r="46" spans="1:22">
      <c r="A46" s="207" t="s">
        <v>1199</v>
      </c>
      <c r="B46" s="57" t="str">
        <f>VLOOKUP(FirstStrinG($A46,","),UNTIS.Klassen!$A$1:$AE$180,23,FALSE)</f>
        <v>HEG</v>
      </c>
      <c r="C46" s="57" t="str">
        <f>VLOOKUP(FirstStrinG($A46,","),UNTIS.Klassen!$A$1:$AE$180,14,FALSE)</f>
        <v>A1.1BL</v>
      </c>
      <c r="D46" s="57">
        <f>VLOOKUP(C46,AnlageJahresstunden!A:E,2,FALSE)</f>
        <v>1440</v>
      </c>
      <c r="E46" s="57">
        <f>D46/40</f>
        <v>36</v>
      </c>
      <c r="F46" s="57" t="s">
        <v>101</v>
      </c>
      <c r="G46" s="166">
        <f>VLOOKUP(A46,KuKGesamtPivot!A:B,2,FALSE)</f>
        <v>36</v>
      </c>
      <c r="H46" s="166">
        <f>VLOOKUP(A46,SuSGesamtPivot!A:B,2,FALSE)</f>
        <v>36</v>
      </c>
      <c r="I46" s="64"/>
      <c r="J46" s="64"/>
      <c r="K46" s="64"/>
      <c r="L46" s="64"/>
      <c r="M46" s="165">
        <f>H46-I46-J46-K46-L46</f>
        <v>36</v>
      </c>
      <c r="N46" s="166">
        <f>VLOOKUP($A46,PBGesamtPivot!$A:$B,2,FALSE)</f>
        <v>0</v>
      </c>
      <c r="O46" s="57">
        <f>E46</f>
        <v>36</v>
      </c>
      <c r="P46" s="165">
        <f>G46-O46</f>
        <v>0</v>
      </c>
      <c r="Q46" s="165">
        <f>M46-O46</f>
        <v>0</v>
      </c>
      <c r="R46" s="247"/>
      <c r="S46" s="247"/>
      <c r="T46" s="247"/>
      <c r="U46" s="247"/>
      <c r="V46" s="247"/>
    </row>
    <row r="47" spans="1:22">
      <c r="A47" s="208" t="s">
        <v>1200</v>
      </c>
      <c r="B47" s="58" t="str">
        <f>VLOOKUP(FirstStrinG($A47,","),UNTIS.Klassen!$A$1:$AE$180,23,FALSE)</f>
        <v>HEG</v>
      </c>
      <c r="C47" s="58" t="str">
        <f>VLOOKUP(FirstStrinG($A47,","),UNTIS.Klassen!$A$1:$AE$180,14,FALSE)</f>
        <v>A1.1BL</v>
      </c>
      <c r="D47" s="58">
        <f>VLOOKUP(C47,AnlageJahresstunden!A:E,2,FALSE)</f>
        <v>1440</v>
      </c>
      <c r="E47" s="58">
        <f>D47/40</f>
        <v>36</v>
      </c>
      <c r="F47" s="58" t="s">
        <v>105</v>
      </c>
      <c r="G47" s="167">
        <f>VLOOKUP(A47,KuKGesamtPivot!A:B,2,FALSE)</f>
        <v>36</v>
      </c>
      <c r="H47" s="167">
        <f>VLOOKUP(A47,SuSGesamtPivot!A:B,2,FALSE)</f>
        <v>36</v>
      </c>
      <c r="I47" s="65"/>
      <c r="J47" s="65"/>
      <c r="K47" s="65"/>
      <c r="L47" s="65"/>
      <c r="M47" s="164">
        <f>H47-I47-J47-K47-L47</f>
        <v>36</v>
      </c>
      <c r="N47" s="167">
        <f>VLOOKUP($A47,PBGesamtPivot!$A:$B,2,FALSE)</f>
        <v>0</v>
      </c>
      <c r="O47" s="58">
        <f>E47</f>
        <v>36</v>
      </c>
      <c r="P47" s="164">
        <f>G47-O47</f>
        <v>0</v>
      </c>
      <c r="Q47" s="164">
        <f>M47-O47</f>
        <v>0</v>
      </c>
      <c r="R47" s="244"/>
      <c r="S47" s="244"/>
      <c r="T47" s="244"/>
      <c r="U47" s="244"/>
      <c r="V47" s="244"/>
    </row>
    <row r="48" spans="1:22" s="39" customFormat="1">
      <c r="A48" s="207" t="s">
        <v>1428</v>
      </c>
      <c r="B48" s="57" t="str">
        <f>VLOOKUP(FirstStrinG($A48,","),UNTIS.Klassen!$A$1:$AE$180,23,FALSE)</f>
        <v>BUE</v>
      </c>
      <c r="C48" s="57" t="str">
        <f>VLOOKUP(FirstStrinG($A48,","),UNTIS.Klassen!$A$1:$AE$180,14,FALSE)</f>
        <v>C2</v>
      </c>
      <c r="D48" s="57">
        <f>VLOOKUP(C48,AnlageJahresstunden!A:E,2,FALSE)</f>
        <v>1360</v>
      </c>
      <c r="E48" s="57">
        <f>D48/40</f>
        <v>34</v>
      </c>
      <c r="F48" s="57" t="s">
        <v>105</v>
      </c>
      <c r="G48" s="166">
        <f>VLOOKUP(A48,KuKGesamtPivot!A:B,2,FALSE)</f>
        <v>28</v>
      </c>
      <c r="H48" s="166">
        <f>VLOOKUP(A48,SuSGesamtPivot!A:B,2,FALSE)</f>
        <v>28</v>
      </c>
      <c r="I48" s="64"/>
      <c r="J48" s="64"/>
      <c r="K48" s="64"/>
      <c r="L48" s="64"/>
      <c r="M48" s="165">
        <f>H48-I48-J48-K48-L48</f>
        <v>28</v>
      </c>
      <c r="N48" s="166">
        <f>VLOOKUP($A48,PBGesamtPivot!$A:$B,2,FALSE)</f>
        <v>0</v>
      </c>
      <c r="O48" s="57">
        <f>E48</f>
        <v>34</v>
      </c>
      <c r="P48" s="165">
        <f>G48-O48</f>
        <v>-6</v>
      </c>
      <c r="Q48" s="165">
        <f>M48-O48</f>
        <v>-6</v>
      </c>
      <c r="R48" s="247"/>
      <c r="S48" s="247"/>
      <c r="T48" s="247"/>
      <c r="U48" s="247"/>
      <c r="V48" s="247"/>
    </row>
    <row r="49" spans="1:22">
      <c r="A49" s="208" t="s">
        <v>1429</v>
      </c>
      <c r="B49" s="58" t="str">
        <f>VLOOKUP(FirstStrinG($A49,","),UNTIS.Klassen!$A$1:$AE$180,23,FALSE)</f>
        <v>BUE</v>
      </c>
      <c r="C49" s="58" t="str">
        <f>VLOOKUP(FirstStrinG($A49,","),UNTIS.Klassen!$A$1:$AE$180,14,FALSE)</f>
        <v>C2</v>
      </c>
      <c r="D49" s="58">
        <f>VLOOKUP(C49,AnlageJahresstunden!A:E,2,FALSE)</f>
        <v>1360</v>
      </c>
      <c r="E49" s="58">
        <f>D49/40</f>
        <v>34</v>
      </c>
      <c r="F49" s="58" t="s">
        <v>1350</v>
      </c>
      <c r="G49" s="167">
        <f>VLOOKUP(A49,KuKGesamtPivot!A:B,2,FALSE)</f>
        <v>32</v>
      </c>
      <c r="H49" s="167">
        <f>VLOOKUP(A49,SuSGesamtPivot!A:B,2,FALSE)</f>
        <v>32</v>
      </c>
      <c r="I49" s="65"/>
      <c r="J49" s="65"/>
      <c r="K49" s="65"/>
      <c r="L49" s="65"/>
      <c r="M49" s="164">
        <f>H49-I49-J49-K49-L49</f>
        <v>32</v>
      </c>
      <c r="N49" s="167">
        <f>VLOOKUP($A49,PBGesamtPivot!$A:$B,2,FALSE)</f>
        <v>0</v>
      </c>
      <c r="O49" s="58">
        <f>E49</f>
        <v>34</v>
      </c>
      <c r="P49" s="164">
        <f>G49-O49</f>
        <v>-2</v>
      </c>
      <c r="Q49" s="164">
        <f>M49-O49</f>
        <v>-2</v>
      </c>
      <c r="R49" s="244"/>
      <c r="S49" s="244"/>
      <c r="T49" s="244"/>
      <c r="U49" s="244"/>
      <c r="V49" s="244"/>
    </row>
    <row r="50" spans="1:22" s="251" customFormat="1">
      <c r="A50" s="207" t="s">
        <v>1609</v>
      </c>
      <c r="B50" s="57" t="str">
        <f>VLOOKUP(FirstStrinG($A50,","),UNTIS.Klassen!$A$1:$AE$180,23,FALSE)</f>
        <v>NOW</v>
      </c>
      <c r="C50" s="57" t="str">
        <f>VLOOKUP(FirstStrinG($A50,","),UNTIS.Klassen!$A$1:$AE$180,14,FALSE)</f>
        <v>E3.H</v>
      </c>
      <c r="D50" s="57">
        <f>VLOOKUP(C50,AnlageJahresstunden!A:E,2,FALSE)</f>
        <v>1200</v>
      </c>
      <c r="E50" s="57">
        <f>D50/40</f>
        <v>30</v>
      </c>
      <c r="F50" s="57" t="s">
        <v>49</v>
      </c>
      <c r="G50" s="166">
        <f>VLOOKUP(A50,KuKGesamtPivot!A:B,2,FALSE)</f>
        <v>28</v>
      </c>
      <c r="H50" s="166">
        <f>VLOOKUP(A50,SuSGesamtPivot!A:B,2,FALSE)</f>
        <v>25</v>
      </c>
      <c r="I50" s="64"/>
      <c r="J50" s="64"/>
      <c r="K50" s="64"/>
      <c r="L50" s="64"/>
      <c r="M50" s="165">
        <f>H50-I50-J50-K50-L50</f>
        <v>25</v>
      </c>
      <c r="N50" s="166">
        <f>VLOOKUP($A50,PBGesamtPivot!$A:$B,2,FALSE)</f>
        <v>9</v>
      </c>
      <c r="O50" s="57">
        <f>E50</f>
        <v>30</v>
      </c>
      <c r="P50" s="165">
        <f>G50-O50</f>
        <v>-2</v>
      </c>
      <c r="Q50" s="165">
        <f>M50-O50</f>
        <v>-5</v>
      </c>
      <c r="R50" s="247"/>
      <c r="S50" s="247"/>
      <c r="T50" s="247"/>
      <c r="U50" s="247"/>
      <c r="V50" s="247"/>
    </row>
    <row r="51" spans="1:22">
      <c r="A51" s="208" t="s">
        <v>1611</v>
      </c>
      <c r="B51" s="58" t="str">
        <f>VLOOKUP(FirstStrinG($A51,","),UNTIS.Klassen!$A$1:$AE$180,23,FALSE)</f>
        <v>NOW</v>
      </c>
      <c r="C51" s="58" t="str">
        <f>VLOOKUP(FirstStrinG($A51,","),UNTIS.Klassen!$A$1:$AE$180,14,FALSE)</f>
        <v>E3.H</v>
      </c>
      <c r="D51" s="58">
        <f>VLOOKUP(C51,AnlageJahresstunden!A:E,2,FALSE)</f>
        <v>1200</v>
      </c>
      <c r="E51" s="58">
        <f>D51/40</f>
        <v>30</v>
      </c>
      <c r="F51" s="58" t="s">
        <v>161</v>
      </c>
      <c r="G51" s="167">
        <f>VLOOKUP(A51,KuKGesamtPivot!A:B,2,FALSE)</f>
        <v>16</v>
      </c>
      <c r="H51" s="167">
        <f>VLOOKUP(A51,SuSGesamtPivot!A:B,2,FALSE)</f>
        <v>16</v>
      </c>
      <c r="I51" s="65"/>
      <c r="J51" s="65"/>
      <c r="K51" s="65"/>
      <c r="L51" s="65"/>
      <c r="M51" s="164">
        <f>H51-I51-J51-K51-L51</f>
        <v>16</v>
      </c>
      <c r="N51" s="167">
        <f>VLOOKUP($A51,PBGesamtPivot!$A:$B,2,FALSE)</f>
        <v>7</v>
      </c>
      <c r="O51" s="58">
        <f>E51</f>
        <v>30</v>
      </c>
      <c r="P51" s="164">
        <f>G51-O51</f>
        <v>-14</v>
      </c>
      <c r="Q51" s="164">
        <f>M51-O51</f>
        <v>-14</v>
      </c>
      <c r="R51" s="244"/>
      <c r="S51" s="244"/>
      <c r="T51" s="244"/>
      <c r="U51" s="244"/>
      <c r="V51" s="244"/>
    </row>
    <row r="52" spans="1:22" s="39" customFormat="1">
      <c r="A52" s="207" t="s">
        <v>1612</v>
      </c>
      <c r="B52" s="57" t="str">
        <f>VLOOKUP(FirstStrinG($A52,","),UNTIS.Klassen!$A$1:$AE$180,23,FALSE)</f>
        <v>NOW</v>
      </c>
      <c r="C52" s="57" t="str">
        <f>VLOOKUP(FirstStrinG($A52,","),UNTIS.Klassen!$A$1:$AE$180,14,FALSE)</f>
        <v>E3.H</v>
      </c>
      <c r="D52" s="57">
        <f>VLOOKUP(C52,AnlageJahresstunden!A:E,2,FALSE)</f>
        <v>1200</v>
      </c>
      <c r="E52" s="57">
        <f>D52/40</f>
        <v>30</v>
      </c>
      <c r="F52" s="57"/>
      <c r="G52" s="166">
        <f>VLOOKUP(A52,KuKGesamtPivot!A:B,2,FALSE)</f>
        <v>16</v>
      </c>
      <c r="H52" s="166">
        <f>VLOOKUP(A52,SuSGesamtPivot!A:B,2,FALSE)</f>
        <v>16</v>
      </c>
      <c r="I52" s="64"/>
      <c r="J52" s="64"/>
      <c r="K52" s="64"/>
      <c r="L52" s="64"/>
      <c r="M52" s="165">
        <f>H52-I52-J52-K52-L52</f>
        <v>16</v>
      </c>
      <c r="N52" s="166">
        <f>VLOOKUP($A52,PBGesamtPivot!$A:$B,2,FALSE)</f>
        <v>4</v>
      </c>
      <c r="O52" s="57">
        <f>E52</f>
        <v>30</v>
      </c>
      <c r="P52" s="165">
        <f>G52-O52</f>
        <v>-14</v>
      </c>
      <c r="Q52" s="165">
        <f>M52-O52</f>
        <v>-14</v>
      </c>
      <c r="R52" s="247"/>
      <c r="S52" s="247"/>
      <c r="T52" s="247"/>
      <c r="U52" s="247"/>
      <c r="V52" s="247"/>
    </row>
    <row r="53" spans="1:22">
      <c r="A53" s="208" t="s">
        <v>1613</v>
      </c>
      <c r="B53" s="58" t="str">
        <f>VLOOKUP(FirstStrinG($A53,","),UNTIS.Klassen!$A$1:$AE$180,23,FALSE)</f>
        <v>NOW</v>
      </c>
      <c r="C53" s="58" t="str">
        <f>VLOOKUP(FirstStrinG($A53,","),UNTIS.Klassen!$A$1:$AE$180,14,FALSE)</f>
        <v>E3.H</v>
      </c>
      <c r="D53" s="58">
        <f>VLOOKUP(C53,AnlageJahresstunden!A:E,2,FALSE)</f>
        <v>1200</v>
      </c>
      <c r="E53" s="58">
        <f>D53/40</f>
        <v>30</v>
      </c>
      <c r="F53" s="58" t="s">
        <v>132</v>
      </c>
      <c r="G53" s="167">
        <f>VLOOKUP(A53,KuKGesamtPivot!A:B,2,FALSE)</f>
        <v>16</v>
      </c>
      <c r="H53" s="167">
        <f>VLOOKUP(A53,SuSGesamtPivot!A:B,2,FALSE)</f>
        <v>16</v>
      </c>
      <c r="I53" s="65"/>
      <c r="J53" s="65"/>
      <c r="K53" s="65"/>
      <c r="L53" s="65"/>
      <c r="M53" s="164">
        <f>H53-I53-J53-K53-L53</f>
        <v>16</v>
      </c>
      <c r="N53" s="167">
        <f>VLOOKUP($A53,PBGesamtPivot!$A:$B,2,FALSE)</f>
        <v>8</v>
      </c>
      <c r="O53" s="58">
        <f>E53</f>
        <v>30</v>
      </c>
      <c r="P53" s="164">
        <f>G53-O53</f>
        <v>-14</v>
      </c>
      <c r="Q53" s="164">
        <f>M53-O53</f>
        <v>-14</v>
      </c>
      <c r="R53" s="244"/>
      <c r="S53" s="244"/>
      <c r="T53" s="244"/>
      <c r="U53" s="244"/>
      <c r="V53" s="244"/>
    </row>
    <row r="54" spans="1:22">
      <c r="A54" s="207" t="s">
        <v>1972</v>
      </c>
      <c r="B54" s="57" t="str">
        <f>VLOOKUP(FirstStrinG($A54,","),UNTIS.Klassen!$A$1:$AE$180,23,FALSE)</f>
        <v>SCR</v>
      </c>
      <c r="C54" s="57" t="str">
        <f>VLOOKUP(FirstStrinG($A54,","),UNTIS.Klassen!$A$1:$AE$180,14,FALSE)</f>
        <v>E3.H</v>
      </c>
      <c r="D54" s="57">
        <f>VLOOKUP(C54,AnlageJahresstunden!A:E,2,FALSE)</f>
        <v>1200</v>
      </c>
      <c r="E54" s="57">
        <f>D54/40</f>
        <v>30</v>
      </c>
      <c r="F54" s="57"/>
      <c r="G54" s="166">
        <f>VLOOKUP(A54,KuKGesamtPivot!A:B,2,FALSE)</f>
        <v>16</v>
      </c>
      <c r="H54" s="166">
        <f>VLOOKUP(A54,SuSGesamtPivot!A:B,2,FALSE)</f>
        <v>16</v>
      </c>
      <c r="I54" s="64"/>
      <c r="J54" s="64"/>
      <c r="K54" s="64"/>
      <c r="L54" s="64"/>
      <c r="M54" s="165">
        <f>H54-I54-J54-K54-L54</f>
        <v>16</v>
      </c>
      <c r="N54" s="166">
        <f>VLOOKUP($A54,PBGesamtPivot!$A:$B,2,FALSE)</f>
        <v>11.5</v>
      </c>
      <c r="O54" s="57">
        <f>E54</f>
        <v>30</v>
      </c>
      <c r="P54" s="165">
        <f>G54-O54</f>
        <v>-14</v>
      </c>
      <c r="Q54" s="165">
        <f>M54-O54</f>
        <v>-14</v>
      </c>
      <c r="R54" s="247"/>
      <c r="S54" s="247"/>
      <c r="T54" s="247"/>
      <c r="U54" s="247"/>
      <c r="V54" s="247"/>
    </row>
    <row r="55" spans="1:22">
      <c r="A55" s="208" t="s">
        <v>1975</v>
      </c>
      <c r="B55" s="58" t="str">
        <f>VLOOKUP(FirstStrinG($A55,","),UNTIS.Klassen!$A$1:$AE$180,23,FALSE)</f>
        <v>SCR</v>
      </c>
      <c r="C55" s="58" t="str">
        <f>VLOOKUP(FirstStrinG($A55,","),UNTIS.Klassen!$A$1:$AE$180,14,FALSE)</f>
        <v>E3.H</v>
      </c>
      <c r="D55" s="58">
        <f>VLOOKUP(C55,AnlageJahresstunden!A:E,2,FALSE)</f>
        <v>1200</v>
      </c>
      <c r="E55" s="58">
        <f>D55/40</f>
        <v>30</v>
      </c>
      <c r="F55" s="58"/>
      <c r="G55" s="167">
        <f>VLOOKUP(A55,KuKGesamtPivot!A:B,2,FALSE)</f>
        <v>14</v>
      </c>
      <c r="H55" s="167">
        <f>VLOOKUP(A55,SuSGesamtPivot!A:B,2,FALSE)</f>
        <v>14</v>
      </c>
      <c r="I55" s="65"/>
      <c r="J55" s="65"/>
      <c r="K55" s="65"/>
      <c r="L55" s="65"/>
      <c r="M55" s="164">
        <f>H55-I55-J55-K55-L55</f>
        <v>14</v>
      </c>
      <c r="N55" s="167">
        <f>VLOOKUP($A55,PBGesamtPivot!$A:$B,2,FALSE)</f>
        <v>11.5</v>
      </c>
      <c r="O55" s="58">
        <f>E55</f>
        <v>30</v>
      </c>
      <c r="P55" s="164">
        <f>G55-O55</f>
        <v>-16</v>
      </c>
      <c r="Q55" s="164">
        <f>M55-O55</f>
        <v>-16</v>
      </c>
      <c r="R55" s="244"/>
      <c r="S55" s="244"/>
      <c r="T55" s="244"/>
      <c r="U55" s="244"/>
      <c r="V55" s="244"/>
    </row>
    <row r="56" spans="1:22">
      <c r="A56" s="207" t="s">
        <v>1537</v>
      </c>
      <c r="B56" s="57" t="str">
        <f>VLOOKUP(FirstStrinG($A56,","),UNTIS.Klassen!$A$1:$AE$180,23,FALSE)</f>
        <v>NOW</v>
      </c>
      <c r="C56" s="57" t="str">
        <f>VLOOKUP(FirstStrinG($A56,","),UNTIS.Klassen!$A$1:$AE$180,14,FALSE)</f>
        <v>E3.H</v>
      </c>
      <c r="D56" s="57">
        <f>VLOOKUP(C56,AnlageJahresstunden!A:E,2,FALSE)</f>
        <v>1200</v>
      </c>
      <c r="E56" s="57">
        <f>D56/40</f>
        <v>30</v>
      </c>
      <c r="F56" s="57" t="s">
        <v>1270</v>
      </c>
      <c r="G56" s="166">
        <f>VLOOKUP(A56,KuKGesamtPivot!A:B,2,FALSE)</f>
        <v>22</v>
      </c>
      <c r="H56" s="166">
        <f>VLOOKUP(A56,SuSGesamtPivot!A:B,2,FALSE)</f>
        <v>22</v>
      </c>
      <c r="I56" s="64"/>
      <c r="J56" s="64"/>
      <c r="K56" s="64"/>
      <c r="L56" s="64"/>
      <c r="M56" s="165">
        <f>H56-I56-J56-K56-L56</f>
        <v>22</v>
      </c>
      <c r="N56" s="166">
        <f>VLOOKUP($A56,PBGesamtPivot!$A:$B,2,FALSE)</f>
        <v>16</v>
      </c>
      <c r="O56" s="57">
        <f>E56</f>
        <v>30</v>
      </c>
      <c r="P56" s="165">
        <f>G56-O56</f>
        <v>-8</v>
      </c>
      <c r="Q56" s="165">
        <f>M56-O56</f>
        <v>-8</v>
      </c>
      <c r="R56" s="247"/>
      <c r="S56" s="247"/>
      <c r="T56" s="247"/>
      <c r="U56" s="247"/>
      <c r="V56" s="247"/>
    </row>
    <row r="57" spans="1:22">
      <c r="A57" s="208" t="s">
        <v>1571</v>
      </c>
      <c r="B57" s="58">
        <f>VLOOKUP(FirstStrinG($A57,","),UNTIS.Klassen!$A$1:$AE$180,23,FALSE)</f>
        <v>0</v>
      </c>
      <c r="C57" s="58" t="str">
        <f>VLOOKUP(FirstStrinG($A57,","),UNTIS.Klassen!$A$1:$AE$180,14,FALSE)</f>
        <v>E3.H</v>
      </c>
      <c r="D57" s="58">
        <f>VLOOKUP(C57,AnlageJahresstunden!A:E,2,FALSE)</f>
        <v>1200</v>
      </c>
      <c r="E57" s="58">
        <f>D57/40</f>
        <v>30</v>
      </c>
      <c r="F57" s="58" t="s">
        <v>1192</v>
      </c>
      <c r="G57" s="167">
        <f>VLOOKUP(A57,KuKGesamtPivot!A:B,2,FALSE)</f>
        <v>22</v>
      </c>
      <c r="H57" s="167">
        <f>VLOOKUP(A57,SuSGesamtPivot!A:B,2,FALSE)</f>
        <v>22</v>
      </c>
      <c r="I57" s="65"/>
      <c r="J57" s="65"/>
      <c r="K57" s="65"/>
      <c r="L57" s="65"/>
      <c r="M57" s="164">
        <f>H57-I57-J57-K57-L57</f>
        <v>22</v>
      </c>
      <c r="N57" s="167">
        <f>VLOOKUP($A57,PBGesamtPivot!$A:$B,2,FALSE)</f>
        <v>16</v>
      </c>
      <c r="O57" s="58">
        <f>E57</f>
        <v>30</v>
      </c>
      <c r="P57" s="164">
        <f>G57-O57</f>
        <v>-8</v>
      </c>
      <c r="Q57" s="164">
        <f>M57-O57</f>
        <v>-8</v>
      </c>
      <c r="R57" s="244"/>
      <c r="S57" s="244"/>
      <c r="T57" s="244"/>
      <c r="U57" s="244"/>
      <c r="V57" s="244"/>
    </row>
    <row r="58" spans="1:22">
      <c r="A58" s="207" t="s">
        <v>755</v>
      </c>
      <c r="B58" s="57" t="str">
        <f>VLOOKUP(FirstStrinG($A58,","),UNTIS.Klassen!$A$1:$AE$180,23,FALSE)</f>
        <v>KOH</v>
      </c>
      <c r="C58" s="57" t="str">
        <f>VLOOKUP(FirstStrinG($A58,","),UNTIS.Klassen!$A$1:$AE$180,14,FALSE)</f>
        <v>A1.1</v>
      </c>
      <c r="D58" s="57">
        <f>VLOOKUP(C58,AnlageJahresstunden!A:E,2,FALSE)</f>
        <v>480</v>
      </c>
      <c r="E58" s="57">
        <f>D58/40</f>
        <v>12</v>
      </c>
      <c r="F58" s="57" t="s">
        <v>553</v>
      </c>
      <c r="G58" s="166">
        <f>VLOOKUP(A58,KuKGesamtPivot!A:B,2,FALSE)</f>
        <v>12</v>
      </c>
      <c r="H58" s="166">
        <f>VLOOKUP(A58,SuSGesamtPivot!A:B,2,FALSE)</f>
        <v>12</v>
      </c>
      <c r="I58" s="64"/>
      <c r="J58" s="64"/>
      <c r="K58" s="64"/>
      <c r="L58" s="64"/>
      <c r="M58" s="165">
        <f>H58-I58-J58-K58-L58</f>
        <v>12</v>
      </c>
      <c r="N58" s="166">
        <f>VLOOKUP($A58,PBGesamtPivot!$A:$B,2,FALSE)</f>
        <v>0</v>
      </c>
      <c r="O58" s="57">
        <f>E58</f>
        <v>12</v>
      </c>
      <c r="P58" s="165">
        <f>G58-O58</f>
        <v>0</v>
      </c>
      <c r="Q58" s="165">
        <f>M58-O58</f>
        <v>0</v>
      </c>
      <c r="R58" s="247"/>
      <c r="S58" s="247"/>
      <c r="T58" s="247"/>
      <c r="U58" s="247"/>
      <c r="V58" s="247"/>
    </row>
    <row r="59" spans="1:22">
      <c r="A59" s="208" t="s">
        <v>566</v>
      </c>
      <c r="B59" s="58" t="str">
        <f>VLOOKUP(FirstStrinG($A59,","),UNTIS.Klassen!$A$1:$AE$180,23,FALSE)</f>
        <v>KOH</v>
      </c>
      <c r="C59" s="58" t="str">
        <f>VLOOKUP(FirstStrinG($A59,","),UNTIS.Klassen!$A$1:$AE$180,14,FALSE)</f>
        <v>A1.1</v>
      </c>
      <c r="D59" s="58">
        <f>VLOOKUP(C59,AnlageJahresstunden!A:E,2,FALSE)</f>
        <v>480</v>
      </c>
      <c r="E59" s="58">
        <f>D59/40</f>
        <v>12</v>
      </c>
      <c r="F59" s="58" t="s">
        <v>1074</v>
      </c>
      <c r="G59" s="167">
        <f>VLOOKUP(A59,KuKGesamtPivot!A:B,2,FALSE)</f>
        <v>12</v>
      </c>
      <c r="H59" s="167">
        <f>VLOOKUP(A59,SuSGesamtPivot!A:B,2,FALSE)</f>
        <v>12</v>
      </c>
      <c r="I59" s="65"/>
      <c r="J59" s="65"/>
      <c r="K59" s="65"/>
      <c r="L59" s="65"/>
      <c r="M59" s="164">
        <f>H59-I59-J59-K59-L59</f>
        <v>12</v>
      </c>
      <c r="N59" s="167">
        <f>VLOOKUP($A59,PBGesamtPivot!$A:$B,2,FALSE)</f>
        <v>0</v>
      </c>
      <c r="O59" s="58">
        <f>E59</f>
        <v>12</v>
      </c>
      <c r="P59" s="164">
        <f>G59-O59</f>
        <v>0</v>
      </c>
      <c r="Q59" s="164">
        <f>M59-O59</f>
        <v>0</v>
      </c>
      <c r="R59" s="244"/>
      <c r="S59" s="244"/>
      <c r="T59" s="244"/>
      <c r="U59" s="244"/>
      <c r="V59" s="244"/>
    </row>
    <row r="60" spans="1:22">
      <c r="A60" s="207" t="s">
        <v>8</v>
      </c>
      <c r="B60" s="57" t="str">
        <f>VLOOKUP(FirstStrinG($A60,","),UNTIS.Klassen!$A$1:$AE$180,23,FALSE)</f>
        <v>NOW</v>
      </c>
      <c r="C60" s="57" t="str">
        <f>VLOOKUP(FirstStrinG($A60,","),UNTIS.Klassen!$A$1:$AE$180,14,FALSE)</f>
        <v>A1.1</v>
      </c>
      <c r="D60" s="57">
        <f>VLOOKUP(C60,AnlageJahresstunden!A:E,2,FALSE)</f>
        <v>480</v>
      </c>
      <c r="E60" s="57">
        <f>D60/40</f>
        <v>12</v>
      </c>
      <c r="F60" s="57" t="s">
        <v>11</v>
      </c>
      <c r="G60" s="166">
        <f>VLOOKUP(A60,KuKGesamtPivot!A:B,2,FALSE)</f>
        <v>12</v>
      </c>
      <c r="H60" s="166">
        <f>VLOOKUP(A60,SuSGesamtPivot!A:B,2,FALSE)</f>
        <v>12</v>
      </c>
      <c r="I60" s="64"/>
      <c r="J60" s="64"/>
      <c r="K60" s="64"/>
      <c r="L60" s="64"/>
      <c r="M60" s="165">
        <f>H60-I60-J60-K60-L60</f>
        <v>12</v>
      </c>
      <c r="N60" s="166">
        <f>VLOOKUP($A60,PBGesamtPivot!$A:$B,2,FALSE)</f>
        <v>0</v>
      </c>
      <c r="O60" s="57">
        <f>E60</f>
        <v>12</v>
      </c>
      <c r="P60" s="165">
        <f>G60-O60</f>
        <v>0</v>
      </c>
      <c r="Q60" s="165">
        <f>M60-O60</f>
        <v>0</v>
      </c>
      <c r="R60" s="247"/>
      <c r="S60" s="247"/>
      <c r="T60" s="247"/>
      <c r="U60" s="247"/>
      <c r="V60" s="247"/>
    </row>
    <row r="61" spans="1:22">
      <c r="A61" s="208" t="s">
        <v>16</v>
      </c>
      <c r="B61" s="58" t="str">
        <f>VLOOKUP(FirstStrinG($A61,","),UNTIS.Klassen!$A$1:$AE$180,23,FALSE)</f>
        <v>NOW</v>
      </c>
      <c r="C61" s="58" t="str">
        <f>VLOOKUP(FirstStrinG($A61,","),UNTIS.Klassen!$A$1:$AE$180,14,FALSE)</f>
        <v>A1.1</v>
      </c>
      <c r="D61" s="58">
        <f>VLOOKUP(C61,AnlageJahresstunden!A:E,2,FALSE)</f>
        <v>480</v>
      </c>
      <c r="E61" s="58">
        <f>D61/40</f>
        <v>12</v>
      </c>
      <c r="F61" s="58" t="s">
        <v>11</v>
      </c>
      <c r="G61" s="167">
        <f>VLOOKUP(A61,KuKGesamtPivot!A:B,2,FALSE)</f>
        <v>12</v>
      </c>
      <c r="H61" s="167">
        <f>VLOOKUP(A61,SuSGesamtPivot!A:B,2,FALSE)</f>
        <v>8</v>
      </c>
      <c r="I61" s="65"/>
      <c r="J61" s="65"/>
      <c r="K61" s="65"/>
      <c r="L61" s="65"/>
      <c r="M61" s="164">
        <f>H61-I61-J61-K61-L61</f>
        <v>8</v>
      </c>
      <c r="N61" s="167">
        <f>VLOOKUP($A61,PBGesamtPivot!$A:$B,2,FALSE)</f>
        <v>0</v>
      </c>
      <c r="O61" s="58">
        <f>E61</f>
        <v>12</v>
      </c>
      <c r="P61" s="164">
        <f>G61-O61</f>
        <v>0</v>
      </c>
      <c r="Q61" s="164">
        <f>M61-O61</f>
        <v>-4</v>
      </c>
      <c r="R61" s="244"/>
      <c r="S61" s="244"/>
      <c r="T61" s="244"/>
      <c r="U61" s="244"/>
      <c r="V61" s="244"/>
    </row>
    <row r="62" spans="1:22" s="251" customFormat="1">
      <c r="A62" s="207" t="s">
        <v>17</v>
      </c>
      <c r="B62" s="57" t="str">
        <f>VLOOKUP(FirstStrinG($A62,","),UNTIS.Klassen!$A$1:$AE$180,23,FALSE)</f>
        <v>NOW</v>
      </c>
      <c r="C62" s="57" t="str">
        <f>VLOOKUP(FirstStrinG($A62,","),UNTIS.Klassen!$A$1:$AE$180,14,FALSE)</f>
        <v>A1.1</v>
      </c>
      <c r="D62" s="57">
        <f>VLOOKUP(C62,AnlageJahresstunden!A:E,2,FALSE)</f>
        <v>480</v>
      </c>
      <c r="E62" s="57">
        <f>D62/40</f>
        <v>12</v>
      </c>
      <c r="F62" s="57" t="s">
        <v>12</v>
      </c>
      <c r="G62" s="166">
        <f>VLOOKUP(A62,KuKGesamtPivot!A:B,2,FALSE)</f>
        <v>16</v>
      </c>
      <c r="H62" s="166">
        <f>VLOOKUP(A62,SuSGesamtPivot!A:B,2,FALSE)</f>
        <v>16</v>
      </c>
      <c r="I62" s="64"/>
      <c r="J62" s="64"/>
      <c r="K62" s="64"/>
      <c r="L62" s="64"/>
      <c r="M62" s="165">
        <f>H62-I62-J62-K62-L62</f>
        <v>16</v>
      </c>
      <c r="N62" s="166">
        <f>VLOOKUP($A62,PBGesamtPivot!$A:$B,2,FALSE)</f>
        <v>0</v>
      </c>
      <c r="O62" s="57">
        <f>E62</f>
        <v>12</v>
      </c>
      <c r="P62" s="165">
        <f>G62-O62</f>
        <v>4</v>
      </c>
      <c r="Q62" s="165">
        <f>M62-O62</f>
        <v>4</v>
      </c>
      <c r="R62" s="247"/>
      <c r="S62" s="247"/>
      <c r="T62" s="247"/>
      <c r="U62" s="247"/>
      <c r="V62" s="247"/>
    </row>
    <row r="63" spans="1:22">
      <c r="A63" s="208" t="s">
        <v>252</v>
      </c>
      <c r="B63" s="58" t="str">
        <f>VLOOKUP(FirstStrinG($A63,","),UNTIS.Klassen!$A$1:$AE$180,23,FALSE)</f>
        <v>SCR</v>
      </c>
      <c r="C63" s="58" t="str">
        <f>VLOOKUP(FirstStrinG($A63,","),UNTIS.Klassen!$A$1:$AE$180,14,FALSE)</f>
        <v>E3.BK</v>
      </c>
      <c r="D63" s="58">
        <f>VLOOKUP(C63,AnlageJahresstunden!A:E,2,FALSE)</f>
        <v>1440</v>
      </c>
      <c r="E63" s="58">
        <f>D63/40</f>
        <v>36</v>
      </c>
      <c r="F63" s="58" t="s">
        <v>1120</v>
      </c>
      <c r="G63" s="167">
        <f>VLOOKUP(A63,KuKGesamtPivot!A:B,2,FALSE)</f>
        <v>35</v>
      </c>
      <c r="H63" s="167">
        <f>VLOOKUP(A63,SuSGesamtPivot!A:B,2,FALSE)</f>
        <v>32.5</v>
      </c>
      <c r="I63" s="65"/>
      <c r="J63" s="65"/>
      <c r="K63" s="65"/>
      <c r="L63" s="65"/>
      <c r="M63" s="164">
        <f>H63-I63-J63-K63-L63</f>
        <v>32.5</v>
      </c>
      <c r="N63" s="167">
        <f>VLOOKUP($A63,PBGesamtPivot!$A:$B,2,FALSE)</f>
        <v>0</v>
      </c>
      <c r="O63" s="58">
        <f>E63</f>
        <v>36</v>
      </c>
      <c r="P63" s="164">
        <f>G63-O63</f>
        <v>-1</v>
      </c>
      <c r="Q63" s="164">
        <f>M63-O63</f>
        <v>-3.5</v>
      </c>
      <c r="R63" s="244"/>
      <c r="S63" s="244"/>
      <c r="T63" s="244"/>
      <c r="U63" s="244"/>
      <c r="V63" s="244"/>
    </row>
    <row r="64" spans="1:22">
      <c r="A64" s="207" t="s">
        <v>257</v>
      </c>
      <c r="B64" s="57" t="str">
        <f>VLOOKUP(FirstStrinG($A64,","),UNTIS.Klassen!$A$1:$AE$180,23,FALSE)</f>
        <v>SCR</v>
      </c>
      <c r="C64" s="57" t="str">
        <f>VLOOKUP(FirstStrinG($A64,","),UNTIS.Klassen!$A$1:$AE$180,14,FALSE)</f>
        <v>E3.BK</v>
      </c>
      <c r="D64" s="57">
        <f>VLOOKUP(C64,AnlageJahresstunden!A:E,2,FALSE)</f>
        <v>1440</v>
      </c>
      <c r="E64" s="57">
        <f>D64/40</f>
        <v>36</v>
      </c>
      <c r="F64" s="57" t="s">
        <v>143</v>
      </c>
      <c r="G64" s="166">
        <f>VLOOKUP(A64,KuKGesamtPivot!A:B,2,FALSE)</f>
        <v>34</v>
      </c>
      <c r="H64" s="166">
        <f>VLOOKUP(A64,SuSGesamtPivot!A:B,2,FALSE)</f>
        <v>31.5</v>
      </c>
      <c r="I64" s="64"/>
      <c r="J64" s="64"/>
      <c r="K64" s="64"/>
      <c r="L64" s="64"/>
      <c r="M64" s="165">
        <f>H64-I64-J64-K64-L64</f>
        <v>31.5</v>
      </c>
      <c r="N64" s="166">
        <f>VLOOKUP($A64,PBGesamtPivot!$A:$B,2,FALSE)</f>
        <v>0</v>
      </c>
      <c r="O64" s="57">
        <f>E64</f>
        <v>36</v>
      </c>
      <c r="P64" s="165">
        <f>G64-O64</f>
        <v>-2</v>
      </c>
      <c r="Q64" s="165">
        <f>M64-O64</f>
        <v>-4.5</v>
      </c>
      <c r="R64" s="247"/>
      <c r="S64" s="247"/>
      <c r="T64" s="247"/>
      <c r="U64" s="247"/>
      <c r="V64" s="247"/>
    </row>
    <row r="65" spans="1:22">
      <c r="A65" s="208" t="s">
        <v>260</v>
      </c>
      <c r="B65" s="58" t="str">
        <f>VLOOKUP(FirstStrinG($A65,","),UNTIS.Klassen!$A$1:$AE$180,23,FALSE)</f>
        <v>SCR</v>
      </c>
      <c r="C65" s="58" t="str">
        <f>VLOOKUP(FirstStrinG($A65,","),UNTIS.Klassen!$A$1:$AE$180,14,FALSE)</f>
        <v>E3.BK</v>
      </c>
      <c r="D65" s="58">
        <f>VLOOKUP(C65,AnlageJahresstunden!A:E,2,FALSE)</f>
        <v>1440</v>
      </c>
      <c r="E65" s="58">
        <f>D65/40</f>
        <v>36</v>
      </c>
      <c r="F65" s="58" t="s">
        <v>136</v>
      </c>
      <c r="G65" s="167">
        <f>VLOOKUP(A65,KuKGesamtPivot!A:B,2,FALSE)</f>
        <v>35</v>
      </c>
      <c r="H65" s="167">
        <f>VLOOKUP(A65,SuSGesamtPivot!A:B,2,FALSE)</f>
        <v>31</v>
      </c>
      <c r="I65" s="65"/>
      <c r="J65" s="65"/>
      <c r="K65" s="65"/>
      <c r="L65" s="65"/>
      <c r="M65" s="164">
        <f>H65-I65-J65-K65-L65</f>
        <v>31</v>
      </c>
      <c r="N65" s="167">
        <f>VLOOKUP($A65,PBGesamtPivot!$A:$B,2,FALSE)</f>
        <v>0</v>
      </c>
      <c r="O65" s="58">
        <f>E65</f>
        <v>36</v>
      </c>
      <c r="P65" s="164">
        <f>G65-O65</f>
        <v>-1</v>
      </c>
      <c r="Q65" s="164">
        <f>M65-O65</f>
        <v>-5</v>
      </c>
      <c r="R65" s="244"/>
      <c r="S65" s="244"/>
      <c r="T65" s="244"/>
      <c r="U65" s="244"/>
      <c r="V65" s="244"/>
    </row>
    <row r="66" spans="1:22">
      <c r="A66" s="207" t="s">
        <v>262</v>
      </c>
      <c r="B66" s="57" t="str">
        <f>VLOOKUP(FirstStrinG($A66,","),UNTIS.Klassen!$A$1:$AE$180,23,FALSE)</f>
        <v>SCR</v>
      </c>
      <c r="C66" s="57" t="str">
        <f>VLOOKUP(FirstStrinG($A66,","),UNTIS.Klassen!$A$1:$AE$180,14,FALSE)</f>
        <v>E3.BK</v>
      </c>
      <c r="D66" s="57">
        <f>VLOOKUP(C66,AnlageJahresstunden!A:E,2,FALSE)</f>
        <v>1440</v>
      </c>
      <c r="E66" s="57">
        <f>D66/40</f>
        <v>36</v>
      </c>
      <c r="F66" s="57" t="s">
        <v>220</v>
      </c>
      <c r="G66" s="166">
        <f>VLOOKUP(A66,KuKGesamtPivot!A:B,2,FALSE)</f>
        <v>37</v>
      </c>
      <c r="H66" s="166">
        <f>VLOOKUP(A66,SuSGesamtPivot!A:B,2,FALSE)</f>
        <v>33</v>
      </c>
      <c r="I66" s="64"/>
      <c r="J66" s="64"/>
      <c r="K66" s="64"/>
      <c r="L66" s="64"/>
      <c r="M66" s="165">
        <f>H66-I66-J66-K66-L66</f>
        <v>33</v>
      </c>
      <c r="N66" s="166">
        <f>VLOOKUP($A66,PBGesamtPivot!$A:$B,2,FALSE)</f>
        <v>0</v>
      </c>
      <c r="O66" s="57">
        <f>E66</f>
        <v>36</v>
      </c>
      <c r="P66" s="165">
        <f>G66-O66</f>
        <v>1</v>
      </c>
      <c r="Q66" s="165">
        <f>M66-O66</f>
        <v>-3</v>
      </c>
      <c r="R66" s="247"/>
      <c r="S66" s="247"/>
      <c r="T66" s="247"/>
      <c r="U66" s="247"/>
      <c r="V66" s="247"/>
    </row>
    <row r="67" spans="1:22">
      <c r="A67" s="208" t="s">
        <v>108</v>
      </c>
      <c r="B67" s="58" t="str">
        <f>VLOOKUP(FirstStrinG($A67,","),UNTIS.Klassen!$A$1:$AE$180,23,FALSE)</f>
        <v>HEG</v>
      </c>
      <c r="C67" s="58" t="str">
        <f>VLOOKUP(FirstStrinG($A67,","),UNTIS.Klassen!$A$1:$AE$180,14,FALSE)</f>
        <v>E3.A</v>
      </c>
      <c r="D67" s="58">
        <f>VLOOKUP(C67,AnlageJahresstunden!A:E,2,FALSE)</f>
        <v>600</v>
      </c>
      <c r="E67" s="58">
        <f>D67/40</f>
        <v>15</v>
      </c>
      <c r="F67" s="58" t="s">
        <v>100</v>
      </c>
      <c r="G67" s="167">
        <f>VLOOKUP(A67,KuKGesamtPivot!A:B,2,FALSE)</f>
        <v>6.5</v>
      </c>
      <c r="H67" s="167">
        <f>VLOOKUP(A67,SuSGesamtPivot!A:B,2,FALSE)</f>
        <v>6.5</v>
      </c>
      <c r="I67" s="65"/>
      <c r="J67" s="65"/>
      <c r="K67" s="65"/>
      <c r="L67" s="65"/>
      <c r="M67" s="164">
        <f>H67-I67-J67-K67-L67</f>
        <v>6.5</v>
      </c>
      <c r="N67" s="167">
        <f>VLOOKUP($A67,PBGesamtPivot!$A:$B,2,FALSE)</f>
        <v>0</v>
      </c>
      <c r="O67" s="58">
        <f>E67</f>
        <v>15</v>
      </c>
      <c r="P67" s="164">
        <f>G67-O67</f>
        <v>-8.5</v>
      </c>
      <c r="Q67" s="164">
        <f>M67-O67</f>
        <v>-8.5</v>
      </c>
      <c r="R67" s="244"/>
      <c r="S67" s="244"/>
      <c r="T67" s="244"/>
      <c r="U67" s="244"/>
      <c r="V67" s="244"/>
    </row>
    <row r="68" spans="1:22">
      <c r="A68" s="207" t="s">
        <v>113</v>
      </c>
      <c r="B68" s="57" t="str">
        <f>VLOOKUP(FirstStrinG($A68,","),UNTIS.Klassen!$A$1:$AE$180,23,FALSE)</f>
        <v>HEG</v>
      </c>
      <c r="C68" s="57" t="str">
        <f>VLOOKUP(FirstStrinG($A68,","),UNTIS.Klassen!$A$1:$AE$180,14,FALSE)</f>
        <v>E3.A</v>
      </c>
      <c r="D68" s="57">
        <f>VLOOKUP(C68,AnlageJahresstunden!A:E,2,FALSE)</f>
        <v>600</v>
      </c>
      <c r="E68" s="57">
        <f>D68/40</f>
        <v>15</v>
      </c>
      <c r="F68" s="57" t="s">
        <v>100</v>
      </c>
      <c r="G68" s="166">
        <f>VLOOKUP(A68,KuKGesamtPivot!A:B,2,FALSE)</f>
        <v>6.5</v>
      </c>
      <c r="H68" s="166">
        <f>VLOOKUP(A68,SuSGesamtPivot!A:B,2,FALSE)</f>
        <v>6.5</v>
      </c>
      <c r="I68" s="64"/>
      <c r="J68" s="64"/>
      <c r="K68" s="64"/>
      <c r="L68" s="64"/>
      <c r="M68" s="165">
        <f>H68-I68-J68-K68-L68</f>
        <v>6.5</v>
      </c>
      <c r="N68" s="166">
        <f>VLOOKUP($A68,PBGesamtPivot!$A:$B,2,FALSE)</f>
        <v>0</v>
      </c>
      <c r="O68" s="57">
        <f>E68</f>
        <v>15</v>
      </c>
      <c r="P68" s="165">
        <f>G68-O68</f>
        <v>-8.5</v>
      </c>
      <c r="Q68" s="165">
        <f>M68-O68</f>
        <v>-8.5</v>
      </c>
      <c r="R68" s="247"/>
      <c r="S68" s="247"/>
      <c r="T68" s="247"/>
      <c r="U68" s="247"/>
      <c r="V68" s="247"/>
    </row>
    <row r="69" spans="1:22">
      <c r="A69" s="208" t="s">
        <v>114</v>
      </c>
      <c r="B69" s="58" t="str">
        <f>VLOOKUP(FirstStrinG($A69,","),UNTIS.Klassen!$A$1:$AE$180,23,FALSE)</f>
        <v>HEG</v>
      </c>
      <c r="C69" s="58" t="str">
        <f>VLOOKUP(FirstStrinG($A69,","),UNTIS.Klassen!$A$1:$AE$180,14,FALSE)</f>
        <v>E3.A</v>
      </c>
      <c r="D69" s="58">
        <f>VLOOKUP(C69,AnlageJahresstunden!A:E,2,FALSE)</f>
        <v>600</v>
      </c>
      <c r="E69" s="58">
        <f>D69/40</f>
        <v>15</v>
      </c>
      <c r="F69" s="58" t="s">
        <v>97</v>
      </c>
      <c r="G69" s="167">
        <f>VLOOKUP(A69,KuKGesamtPivot!A:B,2,FALSE)</f>
        <v>7</v>
      </c>
      <c r="H69" s="167">
        <f>VLOOKUP(A69,SuSGesamtPivot!A:B,2,FALSE)</f>
        <v>7</v>
      </c>
      <c r="I69" s="65"/>
      <c r="J69" s="65"/>
      <c r="K69" s="65"/>
      <c r="L69" s="65"/>
      <c r="M69" s="164">
        <f>H69-I69-J69-K69-L69</f>
        <v>7</v>
      </c>
      <c r="N69" s="167">
        <f>VLOOKUP($A69,PBGesamtPivot!$A:$B,2,FALSE)</f>
        <v>0</v>
      </c>
      <c r="O69" s="58">
        <f>E69</f>
        <v>15</v>
      </c>
      <c r="P69" s="164">
        <f>G69-O69</f>
        <v>-8</v>
      </c>
      <c r="Q69" s="164">
        <f>M69-O69</f>
        <v>-8</v>
      </c>
      <c r="R69" s="244"/>
      <c r="S69" s="244"/>
      <c r="T69" s="244"/>
      <c r="U69" s="244"/>
      <c r="V69" s="244"/>
    </row>
    <row r="70" spans="1:22" s="39" customFormat="1">
      <c r="A70" s="207" t="s">
        <v>118</v>
      </c>
      <c r="B70" s="57" t="str">
        <f>VLOOKUP(FirstStrinG($A70,","),UNTIS.Klassen!$A$1:$AE$180,23,FALSE)</f>
        <v>HEG</v>
      </c>
      <c r="C70" s="57" t="str">
        <f>VLOOKUP(FirstStrinG($A70,","),UNTIS.Klassen!$A$1:$AE$180,14,FALSE)</f>
        <v>E3.A</v>
      </c>
      <c r="D70" s="57">
        <f>VLOOKUP(C70,AnlageJahresstunden!A:E,2,FALSE)</f>
        <v>600</v>
      </c>
      <c r="E70" s="57">
        <f>D70/40</f>
        <v>15</v>
      </c>
      <c r="F70" s="57" t="s">
        <v>97</v>
      </c>
      <c r="G70" s="166">
        <f>VLOOKUP(A70,KuKGesamtPivot!A:B,2,FALSE)</f>
        <v>7</v>
      </c>
      <c r="H70" s="166">
        <f>VLOOKUP(A70,SuSGesamtPivot!A:B,2,FALSE)</f>
        <v>7</v>
      </c>
      <c r="I70" s="64"/>
      <c r="J70" s="64"/>
      <c r="K70" s="64"/>
      <c r="L70" s="64"/>
      <c r="M70" s="165">
        <f>H70-I70-J70-K70-L70</f>
        <v>7</v>
      </c>
      <c r="N70" s="166">
        <f>VLOOKUP($A70,PBGesamtPivot!$A:$B,2,FALSE)</f>
        <v>0</v>
      </c>
      <c r="O70" s="57">
        <f>E70</f>
        <v>15</v>
      </c>
      <c r="P70" s="165">
        <f>G70-O70</f>
        <v>-8</v>
      </c>
      <c r="Q70" s="165">
        <f>M70-O70</f>
        <v>-8</v>
      </c>
      <c r="R70" s="247"/>
      <c r="S70" s="247"/>
      <c r="T70" s="247"/>
      <c r="U70" s="247"/>
      <c r="V70" s="247"/>
    </row>
    <row r="71" spans="1:22" s="251" customFormat="1">
      <c r="A71" s="208" t="s">
        <v>1198</v>
      </c>
      <c r="B71" s="58" t="str">
        <f>VLOOKUP(FirstStrinG($A71,","),UNTIS.Klassen!$A$1:$AE$180,23,FALSE)</f>
        <v>KRS</v>
      </c>
      <c r="C71" s="58" t="str">
        <f>VLOOKUP(FirstStrinG($A71,","),UNTIS.Klassen!$A$1:$AE$180,14,FALSE)</f>
        <v>A1.1BL</v>
      </c>
      <c r="D71" s="58">
        <f>VLOOKUP(C71,AnlageJahresstunden!A:E,2,FALSE)</f>
        <v>1440</v>
      </c>
      <c r="E71" s="58">
        <f>D71/40</f>
        <v>36</v>
      </c>
      <c r="F71" s="58" t="s">
        <v>299</v>
      </c>
      <c r="G71" s="167">
        <f>VLOOKUP(A71,KuKGesamtPivot!A:B,2,FALSE)</f>
        <v>38</v>
      </c>
      <c r="H71" s="167">
        <f>VLOOKUP(A71,SuSGesamtPivot!A:B,2,FALSE)</f>
        <v>34</v>
      </c>
      <c r="I71" s="65"/>
      <c r="J71" s="65"/>
      <c r="K71" s="65"/>
      <c r="L71" s="65"/>
      <c r="M71" s="164">
        <f>H71-I71-J71-K71-L71</f>
        <v>34</v>
      </c>
      <c r="N71" s="167">
        <f>VLOOKUP($A71,PBGesamtPivot!$A:$B,2,FALSE)</f>
        <v>0</v>
      </c>
      <c r="O71" s="58">
        <f>E71</f>
        <v>36</v>
      </c>
      <c r="P71" s="164">
        <f>G71-O71</f>
        <v>2</v>
      </c>
      <c r="Q71" s="164">
        <f>M71-O71</f>
        <v>-2</v>
      </c>
      <c r="R71" s="244"/>
      <c r="S71" s="244"/>
      <c r="T71" s="244"/>
      <c r="U71" s="244"/>
      <c r="V71" s="244"/>
    </row>
    <row r="72" spans="1:22">
      <c r="A72" s="207" t="s">
        <v>120</v>
      </c>
      <c r="B72" s="57" t="str">
        <f>VLOOKUP(FirstStrinG($A72,","),UNTIS.Klassen!$A$1:$AE$180,23,FALSE)</f>
        <v>BUE</v>
      </c>
      <c r="C72" s="57" t="str">
        <f>VLOOKUP(FirstStrinG($A72,","),UNTIS.Klassen!$A$1:$AE$180,14,FALSE)</f>
        <v>C2</v>
      </c>
      <c r="D72" s="57">
        <f>VLOOKUP(C72,AnlageJahresstunden!A:E,2,FALSE)</f>
        <v>1360</v>
      </c>
      <c r="E72" s="57">
        <f>D72/40</f>
        <v>34</v>
      </c>
      <c r="F72" s="57" t="s">
        <v>530</v>
      </c>
      <c r="G72" s="166">
        <f>VLOOKUP(A72,KuKGesamtPivot!A:B,2,FALSE)</f>
        <v>30</v>
      </c>
      <c r="H72" s="166">
        <f>VLOOKUP(A72,SuSGesamtPivot!A:B,2,FALSE)</f>
        <v>29</v>
      </c>
      <c r="I72" s="64"/>
      <c r="J72" s="64"/>
      <c r="K72" s="64"/>
      <c r="L72" s="64"/>
      <c r="M72" s="165">
        <f>H72-I72-J72-K72-L72</f>
        <v>29</v>
      </c>
      <c r="N72" s="166">
        <f>VLOOKUP($A72,PBGesamtPivot!$A:$B,2,FALSE)</f>
        <v>0</v>
      </c>
      <c r="O72" s="57">
        <f>E72</f>
        <v>34</v>
      </c>
      <c r="P72" s="165">
        <f>G72-O72</f>
        <v>-4</v>
      </c>
      <c r="Q72" s="165">
        <f>M72-O72</f>
        <v>-5</v>
      </c>
      <c r="R72" s="247"/>
      <c r="S72" s="247"/>
      <c r="T72" s="247"/>
      <c r="U72" s="247"/>
      <c r="V72" s="247"/>
    </row>
    <row r="73" spans="1:22">
      <c r="A73" s="208" t="s">
        <v>125</v>
      </c>
      <c r="B73" s="58" t="str">
        <f>VLOOKUP(FirstStrinG($A73,","),UNTIS.Klassen!$A$1:$AE$180,23,FALSE)</f>
        <v>BUE</v>
      </c>
      <c r="C73" s="58" t="str">
        <f>VLOOKUP(FirstStrinG($A73,","),UNTIS.Klassen!$A$1:$AE$180,14,FALSE)</f>
        <v>C2</v>
      </c>
      <c r="D73" s="58">
        <f>VLOOKUP(C73,AnlageJahresstunden!A:E,2,FALSE)</f>
        <v>1360</v>
      </c>
      <c r="E73" s="58">
        <f>D73/40</f>
        <v>34</v>
      </c>
      <c r="F73" s="58" t="s">
        <v>562</v>
      </c>
      <c r="G73" s="167">
        <f>VLOOKUP(A73,KuKGesamtPivot!A:B,2,FALSE)</f>
        <v>28</v>
      </c>
      <c r="H73" s="167">
        <f>VLOOKUP(A73,SuSGesamtPivot!A:B,2,FALSE)</f>
        <v>28</v>
      </c>
      <c r="I73" s="65"/>
      <c r="J73" s="65"/>
      <c r="K73" s="65"/>
      <c r="L73" s="65"/>
      <c r="M73" s="164">
        <f>H73-I73-J73-K73-L73</f>
        <v>28</v>
      </c>
      <c r="N73" s="167">
        <f>VLOOKUP($A73,PBGesamtPivot!$A:$B,2,FALSE)</f>
        <v>0</v>
      </c>
      <c r="O73" s="58">
        <f>E73</f>
        <v>34</v>
      </c>
      <c r="P73" s="164">
        <f>G73-O73</f>
        <v>-6</v>
      </c>
      <c r="Q73" s="164">
        <f>M73-O73</f>
        <v>-6</v>
      </c>
      <c r="R73" s="244"/>
      <c r="S73" s="244"/>
      <c r="T73" s="244"/>
      <c r="U73" s="244"/>
      <c r="V73" s="244"/>
    </row>
    <row r="74" spans="1:22" s="251" customFormat="1">
      <c r="A74" s="207" t="s">
        <v>1355</v>
      </c>
      <c r="B74" s="57" t="str">
        <f>VLOOKUP(FirstStrinG($A74,","),UNTIS.Klassen!$A$1:$AE$180,23,FALSE)</f>
        <v>HEG</v>
      </c>
      <c r="C74" s="57" t="str">
        <f>VLOOKUP(FirstStrinG($A74,","),UNTIS.Klassen!$A$1:$AE$180,14,FALSE)</f>
        <v>A1.1</v>
      </c>
      <c r="D74" s="57">
        <f>VLOOKUP(C74,AnlageJahresstunden!A:E,2,FALSE)</f>
        <v>480</v>
      </c>
      <c r="E74" s="57">
        <f>D74/40</f>
        <v>12</v>
      </c>
      <c r="F74" s="57" t="s">
        <v>115</v>
      </c>
      <c r="G74" s="166">
        <f>VLOOKUP(A74,KuKGesamtPivot!A:B,2,FALSE)</f>
        <v>14</v>
      </c>
      <c r="H74" s="166">
        <f>VLOOKUP(A74,SuSGesamtPivot!A:B,2,FALSE)</f>
        <v>14</v>
      </c>
      <c r="I74" s="64"/>
      <c r="J74" s="64"/>
      <c r="K74" s="64"/>
      <c r="L74" s="64"/>
      <c r="M74" s="165">
        <f>H74-I74-J74-K74-L74</f>
        <v>14</v>
      </c>
      <c r="N74" s="166">
        <f>VLOOKUP($A74,PBGesamtPivot!$A:$B,2,FALSE)</f>
        <v>0</v>
      </c>
      <c r="O74" s="57">
        <f>E74</f>
        <v>12</v>
      </c>
      <c r="P74" s="165">
        <f>G74-O74</f>
        <v>2</v>
      </c>
      <c r="Q74" s="165">
        <f>M74-O74</f>
        <v>2</v>
      </c>
      <c r="R74" s="247"/>
      <c r="S74" s="247"/>
      <c r="T74" s="247"/>
      <c r="U74" s="247"/>
      <c r="V74" s="247"/>
    </row>
    <row r="75" spans="1:22">
      <c r="A75" s="208" t="s">
        <v>1356</v>
      </c>
      <c r="B75" s="58" t="str">
        <f>VLOOKUP(FirstStrinG($A75,","),UNTIS.Klassen!$A$1:$AE$180,23,FALSE)</f>
        <v>HEG</v>
      </c>
      <c r="C75" s="58" t="str">
        <f>VLOOKUP(FirstStrinG($A75,","),UNTIS.Klassen!$A$1:$AE$180,14,FALSE)</f>
        <v>A1.1</v>
      </c>
      <c r="D75" s="58">
        <f>VLOOKUP(C75,AnlageJahresstunden!A:E,2,FALSE)</f>
        <v>480</v>
      </c>
      <c r="E75" s="58">
        <f>D75/40</f>
        <v>12</v>
      </c>
      <c r="F75" s="58" t="s">
        <v>562</v>
      </c>
      <c r="G75" s="167">
        <f>VLOOKUP(A75,KuKGesamtPivot!A:B,2,FALSE)</f>
        <v>16</v>
      </c>
      <c r="H75" s="167">
        <f>VLOOKUP(A75,SuSGesamtPivot!A:B,2,FALSE)</f>
        <v>16</v>
      </c>
      <c r="I75" s="65"/>
      <c r="J75" s="65"/>
      <c r="K75" s="65"/>
      <c r="L75" s="65"/>
      <c r="M75" s="164">
        <f>H75-I75-J75-K75-L75</f>
        <v>16</v>
      </c>
      <c r="N75" s="167">
        <f>VLOOKUP($A75,PBGesamtPivot!$A:$B,2,FALSE)</f>
        <v>0</v>
      </c>
      <c r="O75" s="58">
        <f>E75</f>
        <v>12</v>
      </c>
      <c r="P75" s="164">
        <f>G75-O75</f>
        <v>4</v>
      </c>
      <c r="Q75" s="164">
        <f>M75-O75</f>
        <v>4</v>
      </c>
      <c r="R75" s="244"/>
      <c r="S75" s="244"/>
      <c r="T75" s="244"/>
      <c r="U75" s="244"/>
      <c r="V75" s="244"/>
    </row>
    <row r="76" spans="1:22">
      <c r="A76" s="207" t="s">
        <v>1492</v>
      </c>
      <c r="B76" s="57" t="str">
        <f>VLOOKUP(FirstStrinG($A76,","),UNTIS.Klassen!$A$1:$AE$180,23,FALSE)</f>
        <v>HEG</v>
      </c>
      <c r="C76" s="57" t="str">
        <f>VLOOKUP(FirstStrinG($A76,","),UNTIS.Klassen!$A$1:$AE$180,14,FALSE)</f>
        <v>A1.1</v>
      </c>
      <c r="D76" s="57">
        <f>VLOOKUP(C76,AnlageJahresstunden!A:E,2,FALSE)</f>
        <v>480</v>
      </c>
      <c r="E76" s="57">
        <f>D76/40</f>
        <v>12</v>
      </c>
      <c r="F76" s="57" t="s">
        <v>115</v>
      </c>
      <c r="G76" s="166">
        <f>VLOOKUP(A76,KuKGesamtPivot!A:B,2,FALSE)</f>
        <v>9</v>
      </c>
      <c r="H76" s="166">
        <f>VLOOKUP(A76,SuSGesamtPivot!A:B,2,FALSE)</f>
        <v>9</v>
      </c>
      <c r="I76" s="64"/>
      <c r="J76" s="64"/>
      <c r="K76" s="64"/>
      <c r="L76" s="64"/>
      <c r="M76" s="165">
        <f>H76-I76-J76-K76-L76</f>
        <v>9</v>
      </c>
      <c r="N76" s="166">
        <f>VLOOKUP($A76,PBGesamtPivot!$A:$B,2,FALSE)</f>
        <v>0</v>
      </c>
      <c r="O76" s="57">
        <f>E76</f>
        <v>12</v>
      </c>
      <c r="P76" s="165">
        <f>G76-O76</f>
        <v>-3</v>
      </c>
      <c r="Q76" s="165">
        <f>M76-O76</f>
        <v>-3</v>
      </c>
      <c r="R76" s="247"/>
      <c r="S76" s="247"/>
      <c r="T76" s="247"/>
      <c r="U76" s="247"/>
      <c r="V76" s="247"/>
    </row>
    <row r="77" spans="1:22" s="251" customFormat="1">
      <c r="A77" s="208" t="s">
        <v>1493</v>
      </c>
      <c r="B77" s="58" t="str">
        <f>VLOOKUP(FirstStrinG($A77,","),UNTIS.Klassen!$A$1:$AE$180,23,FALSE)</f>
        <v>HEG</v>
      </c>
      <c r="C77" s="58" t="str">
        <f>VLOOKUP(FirstStrinG($A77,","),UNTIS.Klassen!$A$1:$AE$180,14,FALSE)</f>
        <v>A1.1</v>
      </c>
      <c r="D77" s="58">
        <f>VLOOKUP(C77,AnlageJahresstunden!A:E,2,FALSE)</f>
        <v>480</v>
      </c>
      <c r="E77" s="58">
        <f>D77/40</f>
        <v>12</v>
      </c>
      <c r="F77" s="58" t="s">
        <v>562</v>
      </c>
      <c r="G77" s="167">
        <f>VLOOKUP(A77,KuKGesamtPivot!A:B,2,FALSE)</f>
        <v>11</v>
      </c>
      <c r="H77" s="167">
        <f>VLOOKUP(A77,SuSGesamtPivot!A:B,2,FALSE)</f>
        <v>11</v>
      </c>
      <c r="I77" s="65"/>
      <c r="J77" s="65"/>
      <c r="K77" s="65"/>
      <c r="L77" s="65"/>
      <c r="M77" s="164">
        <f>H77-I77-J77-K77-L77</f>
        <v>11</v>
      </c>
      <c r="N77" s="167">
        <f>VLOOKUP($A77,PBGesamtPivot!$A:$B,2,FALSE)</f>
        <v>0</v>
      </c>
      <c r="O77" s="58">
        <f>E77</f>
        <v>12</v>
      </c>
      <c r="P77" s="164">
        <f>G77-O77</f>
        <v>-1</v>
      </c>
      <c r="Q77" s="164">
        <f>M77-O77</f>
        <v>-1</v>
      </c>
      <c r="R77" s="244"/>
      <c r="S77" s="244"/>
      <c r="T77" s="244"/>
      <c r="U77" s="244"/>
      <c r="V77" s="244"/>
    </row>
    <row r="78" spans="1:22" s="251" customFormat="1">
      <c r="A78" s="207" t="s">
        <v>1290</v>
      </c>
      <c r="B78" s="57" t="str">
        <f>VLOOKUP(FirstStrinG($A78,","),UNTIS.Klassen!$A$1:$AE$180,23,FALSE)</f>
        <v>HEG</v>
      </c>
      <c r="C78" s="57" t="str">
        <f>VLOOKUP(FirstStrinG($A78,","),UNTIS.Klassen!$A$1:$AE$180,14,FALSE)</f>
        <v>A1.1</v>
      </c>
      <c r="D78" s="57">
        <f>VLOOKUP(C78,AnlageJahresstunden!A:E,2,FALSE)</f>
        <v>480</v>
      </c>
      <c r="E78" s="57">
        <f>D78/40</f>
        <v>12</v>
      </c>
      <c r="F78" s="57" t="s">
        <v>115</v>
      </c>
      <c r="G78" s="166">
        <f>VLOOKUP(A78,KuKGesamtPivot!A:B,2,FALSE)</f>
        <v>11</v>
      </c>
      <c r="H78" s="166">
        <f>VLOOKUP(A78,SuSGesamtPivot!A:B,2,FALSE)</f>
        <v>11</v>
      </c>
      <c r="I78" s="64"/>
      <c r="J78" s="64"/>
      <c r="K78" s="64"/>
      <c r="L78" s="64"/>
      <c r="M78" s="165">
        <f>H78-I78-J78-K78-L78</f>
        <v>11</v>
      </c>
      <c r="N78" s="166">
        <f>VLOOKUP($A78,PBGesamtPivot!$A:$B,2,FALSE)</f>
        <v>0</v>
      </c>
      <c r="O78" s="57">
        <f>E78</f>
        <v>12</v>
      </c>
      <c r="P78" s="165">
        <f>G78-O78</f>
        <v>-1</v>
      </c>
      <c r="Q78" s="165">
        <f>M78-O78</f>
        <v>-1</v>
      </c>
      <c r="R78" s="247"/>
      <c r="S78" s="247"/>
      <c r="T78" s="247"/>
      <c r="U78" s="247"/>
      <c r="V78" s="247"/>
    </row>
    <row r="79" spans="1:22">
      <c r="A79" s="208" t="s">
        <v>1291</v>
      </c>
      <c r="B79" s="58" t="str">
        <f>VLOOKUP(FirstStrinG($A79,","),UNTIS.Klassen!$A$1:$AE$180,23,FALSE)</f>
        <v>HEG</v>
      </c>
      <c r="C79" s="58" t="str">
        <f>VLOOKUP(FirstStrinG($A79,","),UNTIS.Klassen!$A$1:$AE$180,14,FALSE)</f>
        <v>A1.1</v>
      </c>
      <c r="D79" s="58">
        <f>VLOOKUP(C79,AnlageJahresstunden!A:E,2,FALSE)</f>
        <v>480</v>
      </c>
      <c r="E79" s="58">
        <f>D79/40</f>
        <v>12</v>
      </c>
      <c r="F79" s="58" t="s">
        <v>562</v>
      </c>
      <c r="G79" s="167">
        <f>VLOOKUP(A79,KuKGesamtPivot!A:B,2,FALSE)</f>
        <v>11</v>
      </c>
      <c r="H79" s="167">
        <f>VLOOKUP(A79,SuSGesamtPivot!A:B,2,FALSE)</f>
        <v>11</v>
      </c>
      <c r="I79" s="65"/>
      <c r="J79" s="65"/>
      <c r="K79" s="65"/>
      <c r="L79" s="65"/>
      <c r="M79" s="164">
        <f>H79-I79-J79-K79-L79</f>
        <v>11</v>
      </c>
      <c r="N79" s="167">
        <f>VLOOKUP($A79,PBGesamtPivot!$A:$B,2,FALSE)</f>
        <v>0</v>
      </c>
      <c r="O79" s="58">
        <f>E79</f>
        <v>12</v>
      </c>
      <c r="P79" s="164">
        <f>G79-O79</f>
        <v>-1</v>
      </c>
      <c r="Q79" s="164">
        <f>M79-O79</f>
        <v>-1</v>
      </c>
      <c r="R79" s="244"/>
      <c r="S79" s="244"/>
      <c r="T79" s="244"/>
      <c r="U79" s="244"/>
      <c r="V79" s="244"/>
    </row>
    <row r="80" spans="1:22">
      <c r="A80" s="207" t="s">
        <v>62</v>
      </c>
      <c r="B80" s="57" t="str">
        <f>VLOOKUP(FirstStrinG($A80,","),UNTIS.Klassen!$A$1:$AE$180,23,FALSE)</f>
        <v>DGR</v>
      </c>
      <c r="C80" s="57" t="str">
        <f>VLOOKUP(FirstStrinG($A80,","),UNTIS.Klassen!$A$1:$AE$180,14,FALSE)</f>
        <v>A1.1</v>
      </c>
      <c r="D80" s="57">
        <f>VLOOKUP(C80,AnlageJahresstunden!A:E,2,FALSE)</f>
        <v>480</v>
      </c>
      <c r="E80" s="57">
        <f>D80/40</f>
        <v>12</v>
      </c>
      <c r="F80" s="57" t="s">
        <v>65</v>
      </c>
      <c r="G80" s="166">
        <f>VLOOKUP(A80,KuKGesamtPivot!A:B,2,FALSE)</f>
        <v>12</v>
      </c>
      <c r="H80" s="166">
        <f>VLOOKUP(A80,SuSGesamtPivot!A:B,2,FALSE)</f>
        <v>12</v>
      </c>
      <c r="I80" s="64"/>
      <c r="J80" s="64"/>
      <c r="K80" s="64"/>
      <c r="L80" s="64"/>
      <c r="M80" s="165">
        <f>H80-I80-J80-K80-L80</f>
        <v>12</v>
      </c>
      <c r="N80" s="166">
        <f>VLOOKUP($A80,PBGesamtPivot!$A:$B,2,FALSE)</f>
        <v>0</v>
      </c>
      <c r="O80" s="57">
        <f>E80</f>
        <v>12</v>
      </c>
      <c r="P80" s="165">
        <f>G80-O80</f>
        <v>0</v>
      </c>
      <c r="Q80" s="165">
        <f>M80-O80</f>
        <v>0</v>
      </c>
      <c r="R80" s="247"/>
      <c r="S80" s="247"/>
      <c r="T80" s="247"/>
      <c r="U80" s="247"/>
      <c r="V80" s="247"/>
    </row>
    <row r="81" spans="1:22">
      <c r="A81" s="208" t="s">
        <v>66</v>
      </c>
      <c r="B81" s="58" t="str">
        <f>VLOOKUP(FirstStrinG($A81,","),UNTIS.Klassen!$A$1:$AE$180,23,FALSE)</f>
        <v>DGR</v>
      </c>
      <c r="C81" s="58" t="str">
        <f>VLOOKUP(FirstStrinG($A81,","),UNTIS.Klassen!$A$1:$AE$180,14,FALSE)</f>
        <v>A1.1</v>
      </c>
      <c r="D81" s="58">
        <f>VLOOKUP(C81,AnlageJahresstunden!A:E,2,FALSE)</f>
        <v>480</v>
      </c>
      <c r="E81" s="58">
        <f>D81/40</f>
        <v>12</v>
      </c>
      <c r="F81" s="58" t="s">
        <v>65</v>
      </c>
      <c r="G81" s="167">
        <f>VLOOKUP(A81,KuKGesamtPivot!A:B,2,FALSE)</f>
        <v>12</v>
      </c>
      <c r="H81" s="167">
        <f>VLOOKUP(A81,SuSGesamtPivot!A:B,2,FALSE)</f>
        <v>12</v>
      </c>
      <c r="I81" s="65"/>
      <c r="J81" s="65"/>
      <c r="K81" s="65"/>
      <c r="L81" s="65"/>
      <c r="M81" s="164">
        <f>H81-I81-J81-K81-L81</f>
        <v>12</v>
      </c>
      <c r="N81" s="167">
        <f>VLOOKUP($A81,PBGesamtPivot!$A:$B,2,FALSE)</f>
        <v>0</v>
      </c>
      <c r="O81" s="58">
        <f>E81</f>
        <v>12</v>
      </c>
      <c r="P81" s="164">
        <f>G81-O81</f>
        <v>0</v>
      </c>
      <c r="Q81" s="164">
        <f>M81-O81</f>
        <v>0</v>
      </c>
      <c r="R81" s="244"/>
      <c r="S81" s="244"/>
      <c r="T81" s="244"/>
      <c r="U81" s="244"/>
      <c r="V81" s="244"/>
    </row>
    <row r="82" spans="1:22">
      <c r="A82" s="207" t="s">
        <v>70</v>
      </c>
      <c r="B82" s="57" t="str">
        <f>VLOOKUP(FirstStrinG($A82,","),UNTIS.Klassen!$A$1:$AE$180,23,FALSE)</f>
        <v>DGR</v>
      </c>
      <c r="C82" s="57" t="str">
        <f>VLOOKUP(FirstStrinG($A82,","),UNTIS.Klassen!$A$1:$AE$180,14,FALSE)</f>
        <v>B1</v>
      </c>
      <c r="D82" s="57">
        <f>VLOOKUP(C82,AnlageJahresstunden!A:E,2,FALSE)</f>
        <v>1280</v>
      </c>
      <c r="E82" s="57">
        <f>D82/40</f>
        <v>32</v>
      </c>
      <c r="F82" s="57" t="s">
        <v>69</v>
      </c>
      <c r="G82" s="166">
        <f>VLOOKUP(A82,KuKGesamtPivot!A:B,2,FALSE)</f>
        <v>35</v>
      </c>
      <c r="H82" s="166">
        <f>VLOOKUP(A82,SuSGesamtPivot!A:B,2,FALSE)</f>
        <v>35</v>
      </c>
      <c r="I82" s="64"/>
      <c r="J82" s="64"/>
      <c r="K82" s="64"/>
      <c r="L82" s="64"/>
      <c r="M82" s="165">
        <f>H82-I82-J82-K82-L82</f>
        <v>35</v>
      </c>
      <c r="N82" s="166">
        <f>VLOOKUP($A82,PBGesamtPivot!$A:$B,2,FALSE)</f>
        <v>0</v>
      </c>
      <c r="O82" s="57">
        <f>E82</f>
        <v>32</v>
      </c>
      <c r="P82" s="165">
        <f>G82-O82</f>
        <v>3</v>
      </c>
      <c r="Q82" s="165">
        <f>M82-O82</f>
        <v>3</v>
      </c>
      <c r="R82" s="247"/>
      <c r="S82" s="247"/>
      <c r="T82" s="247"/>
      <c r="U82" s="247"/>
      <c r="V82" s="247"/>
    </row>
    <row r="83" spans="1:22">
      <c r="A83" s="208" t="s">
        <v>78</v>
      </c>
      <c r="B83" s="58" t="str">
        <f>VLOOKUP(FirstStrinG($A83,","),UNTIS.Klassen!$A$1:$AE$180,23,FALSE)</f>
        <v>DGR</v>
      </c>
      <c r="C83" s="58" t="str">
        <f>VLOOKUP(FirstStrinG($A83,","),UNTIS.Klassen!$A$1:$AE$180,14,FALSE)</f>
        <v>B1</v>
      </c>
      <c r="D83" s="58">
        <f>VLOOKUP(C83,AnlageJahresstunden!A:E,2,FALSE)</f>
        <v>1280</v>
      </c>
      <c r="E83" s="58">
        <f>D83/40</f>
        <v>32</v>
      </c>
      <c r="F83" s="58" t="s">
        <v>69</v>
      </c>
      <c r="G83" s="167">
        <f>VLOOKUP(A83,KuKGesamtPivot!A:B,2,FALSE)</f>
        <v>29</v>
      </c>
      <c r="H83" s="167">
        <f>VLOOKUP(A83,SuSGesamtPivot!A:B,2,FALSE)</f>
        <v>29</v>
      </c>
      <c r="I83" s="65"/>
      <c r="J83" s="65"/>
      <c r="K83" s="65"/>
      <c r="L83" s="65"/>
      <c r="M83" s="164">
        <f>H83-I83-J83-K83-L83</f>
        <v>29</v>
      </c>
      <c r="N83" s="167">
        <f>VLOOKUP($A83,PBGesamtPivot!$A:$B,2,FALSE)</f>
        <v>0</v>
      </c>
      <c r="O83" s="58">
        <f>E83</f>
        <v>32</v>
      </c>
      <c r="P83" s="164">
        <f>G83-O83</f>
        <v>-3</v>
      </c>
      <c r="Q83" s="164">
        <f>M83-O83</f>
        <v>-3</v>
      </c>
      <c r="R83" s="244"/>
      <c r="S83" s="244"/>
      <c r="T83" s="244"/>
      <c r="U83" s="244"/>
      <c r="V83" s="244"/>
    </row>
    <row r="84" spans="1:22">
      <c r="A84" s="207" t="s">
        <v>86</v>
      </c>
      <c r="B84" s="57" t="str">
        <f>VLOOKUP(FirstStrinG($A84,","),UNTIS.Klassen!$A$1:$AE$180,23,FALSE)</f>
        <v>DGR</v>
      </c>
      <c r="C84" s="57" t="str">
        <f>VLOOKUP(FirstStrinG($A84,","),UNTIS.Klassen!$A$1:$AE$180,14,FALSE)</f>
        <v>B1</v>
      </c>
      <c r="D84" s="57">
        <f>VLOOKUP(C84,AnlageJahresstunden!A:E,2,FALSE)</f>
        <v>1280</v>
      </c>
      <c r="E84" s="57">
        <f>D84/40</f>
        <v>32</v>
      </c>
      <c r="F84" s="57" t="s">
        <v>1273</v>
      </c>
      <c r="G84" s="166">
        <f>VLOOKUP(A84,KuKGesamtPivot!A:B,2,FALSE)</f>
        <v>34</v>
      </c>
      <c r="H84" s="166">
        <f>VLOOKUP(A84,SuSGesamtPivot!A:B,2,FALSE)</f>
        <v>34</v>
      </c>
      <c r="I84" s="64"/>
      <c r="J84" s="64"/>
      <c r="K84" s="64"/>
      <c r="L84" s="64"/>
      <c r="M84" s="165">
        <f>H84-I84-J84-K84-L84</f>
        <v>34</v>
      </c>
      <c r="N84" s="166">
        <f>VLOOKUP($A84,PBGesamtPivot!$A:$B,2,FALSE)</f>
        <v>0</v>
      </c>
      <c r="O84" s="57">
        <f>E84</f>
        <v>32</v>
      </c>
      <c r="P84" s="165">
        <f>G84-O84</f>
        <v>2</v>
      </c>
      <c r="Q84" s="165">
        <f>M84-O84</f>
        <v>2</v>
      </c>
      <c r="R84" s="247"/>
      <c r="S84" s="247"/>
      <c r="T84" s="247"/>
      <c r="U84" s="247"/>
      <c r="V84" s="247"/>
    </row>
    <row r="85" spans="1:22">
      <c r="A85" s="208" t="s">
        <v>89</v>
      </c>
      <c r="B85" s="58" t="str">
        <f>VLOOKUP(FirstStrinG($A85,","),UNTIS.Klassen!$A$1:$AE$180,23,FALSE)</f>
        <v>DGR</v>
      </c>
      <c r="C85" s="58" t="str">
        <f>VLOOKUP(FirstStrinG($A85,","),UNTIS.Klassen!$A$1:$AE$180,14,FALSE)</f>
        <v>A1.1</v>
      </c>
      <c r="D85" s="58">
        <f>VLOOKUP(C85,AnlageJahresstunden!A:E,2,FALSE)</f>
        <v>480</v>
      </c>
      <c r="E85" s="58">
        <f>D85/40</f>
        <v>12</v>
      </c>
      <c r="F85" s="58" t="s">
        <v>323</v>
      </c>
      <c r="G85" s="167">
        <f>VLOOKUP(A85,KuKGesamtPivot!A:B,2,FALSE)</f>
        <v>14</v>
      </c>
      <c r="H85" s="167">
        <f>VLOOKUP(A85,SuSGesamtPivot!A:B,2,FALSE)</f>
        <v>14</v>
      </c>
      <c r="I85" s="65"/>
      <c r="J85" s="65"/>
      <c r="K85" s="65"/>
      <c r="L85" s="65"/>
      <c r="M85" s="164">
        <f>H85-I85-J85-K85-L85</f>
        <v>14</v>
      </c>
      <c r="N85" s="167">
        <f>VLOOKUP($A85,PBGesamtPivot!$A:$B,2,FALSE)</f>
        <v>0</v>
      </c>
      <c r="O85" s="58">
        <f>E85</f>
        <v>12</v>
      </c>
      <c r="P85" s="164">
        <f>G85-O85</f>
        <v>2</v>
      </c>
      <c r="Q85" s="164">
        <f>M85-O85</f>
        <v>2</v>
      </c>
      <c r="R85" s="244"/>
      <c r="S85" s="244"/>
      <c r="T85" s="244"/>
      <c r="U85" s="244"/>
      <c r="V85" s="244"/>
    </row>
    <row r="86" spans="1:22">
      <c r="A86" s="207" t="s">
        <v>90</v>
      </c>
      <c r="B86" s="57" t="str">
        <f>VLOOKUP(FirstStrinG($A86,","),UNTIS.Klassen!$A$1:$AE$180,23,FALSE)</f>
        <v>DGR</v>
      </c>
      <c r="C86" s="57" t="str">
        <f>VLOOKUP(FirstStrinG($A86,","),UNTIS.Klassen!$A$1:$AE$180,14,FALSE)</f>
        <v>A2.2</v>
      </c>
      <c r="D86" s="57">
        <f>VLOOKUP(C86,AnlageJahresstunden!A:E,2,FALSE)</f>
        <v>1360</v>
      </c>
      <c r="E86" s="57">
        <f>D86/40</f>
        <v>34</v>
      </c>
      <c r="F86" s="57" t="s">
        <v>75</v>
      </c>
      <c r="G86" s="166">
        <f>VLOOKUP(A86,KuKGesamtPivot!A:B,2,FALSE)</f>
        <v>29</v>
      </c>
      <c r="H86" s="166">
        <f>VLOOKUP(A86,SuSGesamtPivot!A:B,2,FALSE)</f>
        <v>29</v>
      </c>
      <c r="I86" s="64"/>
      <c r="J86" s="64"/>
      <c r="K86" s="64"/>
      <c r="L86" s="64"/>
      <c r="M86" s="165">
        <f>H86-I86-J86-K86-L86</f>
        <v>29</v>
      </c>
      <c r="N86" s="166">
        <f>VLOOKUP($A86,PBGesamtPivot!$A:$B,2,FALSE)</f>
        <v>0</v>
      </c>
      <c r="O86" s="57">
        <f>E86</f>
        <v>34</v>
      </c>
      <c r="P86" s="165">
        <f>G86-O86</f>
        <v>-5</v>
      </c>
      <c r="Q86" s="165">
        <f>M86-O86</f>
        <v>-5</v>
      </c>
      <c r="R86" s="247"/>
      <c r="S86" s="247"/>
      <c r="T86" s="247"/>
      <c r="U86" s="247"/>
      <c r="V86" s="247"/>
    </row>
    <row r="87" spans="1:22">
      <c r="A87" s="208" t="s">
        <v>91</v>
      </c>
      <c r="B87" s="58" t="str">
        <f>VLOOKUP(FirstStrinG($A87,","),UNTIS.Klassen!$A$1:$AE$180,23,FALSE)</f>
        <v>DGR</v>
      </c>
      <c r="C87" s="58" t="str">
        <f>VLOOKUP(FirstStrinG($A87,","),UNTIS.Klassen!$A$1:$AE$180,14,FALSE)</f>
        <v>A2.2</v>
      </c>
      <c r="D87" s="58">
        <f>VLOOKUP(C87,AnlageJahresstunden!A:E,2,FALSE)</f>
        <v>1360</v>
      </c>
      <c r="E87" s="58">
        <f>D87/40</f>
        <v>34</v>
      </c>
      <c r="F87" s="58" t="s">
        <v>61</v>
      </c>
      <c r="G87" s="167">
        <f>VLOOKUP(A87,KuKGesamtPivot!A:B,2,FALSE)</f>
        <v>24</v>
      </c>
      <c r="H87" s="167">
        <f>VLOOKUP(A87,SuSGesamtPivot!A:B,2,FALSE)</f>
        <v>24</v>
      </c>
      <c r="I87" s="65"/>
      <c r="J87" s="65"/>
      <c r="K87" s="65"/>
      <c r="L87" s="65"/>
      <c r="M87" s="164">
        <f>H87-I87-J87-K87-L87</f>
        <v>24</v>
      </c>
      <c r="N87" s="167">
        <f>VLOOKUP($A87,PBGesamtPivot!$A:$B,2,FALSE)</f>
        <v>0</v>
      </c>
      <c r="O87" s="58">
        <f>E87</f>
        <v>34</v>
      </c>
      <c r="P87" s="164">
        <f>G87-O87</f>
        <v>-10</v>
      </c>
      <c r="Q87" s="164">
        <f>M87-O87</f>
        <v>-10</v>
      </c>
      <c r="R87" s="244"/>
      <c r="S87" s="244"/>
      <c r="T87" s="244"/>
      <c r="U87" s="244"/>
      <c r="V87" s="244"/>
    </row>
    <row r="88" spans="1:22">
      <c r="A88" s="207" t="s">
        <v>68</v>
      </c>
      <c r="B88" s="57" t="str">
        <f>VLOOKUP(FirstStrinG($A88,","),UNTIS.Klassen!$A$1:$AE$180,23,FALSE)</f>
        <v>DGR</v>
      </c>
      <c r="C88" s="57" t="str">
        <f>VLOOKUP(FirstStrinG($A88,","),UNTIS.Klassen!$A$1:$AE$180,14,FALSE)</f>
        <v>A1.1</v>
      </c>
      <c r="D88" s="57">
        <f>VLOOKUP(C88,AnlageJahresstunden!A:E,2,FALSE)</f>
        <v>480</v>
      </c>
      <c r="E88" s="57">
        <f>D88/40</f>
        <v>12</v>
      </c>
      <c r="F88" s="57" t="s">
        <v>93</v>
      </c>
      <c r="G88" s="166">
        <f>VLOOKUP(A88,KuKGesamtPivot!A:B,2,FALSE)</f>
        <v>12</v>
      </c>
      <c r="H88" s="166">
        <f>VLOOKUP(A88,SuSGesamtPivot!A:B,2,FALSE)</f>
        <v>12</v>
      </c>
      <c r="I88" s="64"/>
      <c r="J88" s="64"/>
      <c r="K88" s="64"/>
      <c r="L88" s="64"/>
      <c r="M88" s="165">
        <f>H88-I88-J88-K88-L88</f>
        <v>12</v>
      </c>
      <c r="N88" s="166">
        <f>VLOOKUP($A88,PBGesamtPivot!$A:$B,2,FALSE)</f>
        <v>0</v>
      </c>
      <c r="O88" s="57">
        <f>E88</f>
        <v>12</v>
      </c>
      <c r="P88" s="165">
        <f>G88-O88</f>
        <v>0</v>
      </c>
      <c r="Q88" s="165">
        <f>M88-O88</f>
        <v>0</v>
      </c>
      <c r="R88" s="247"/>
      <c r="S88" s="247"/>
      <c r="T88" s="247"/>
      <c r="U88" s="247"/>
      <c r="V88" s="247"/>
    </row>
    <row r="89" spans="1:22">
      <c r="A89" s="208" t="s">
        <v>94</v>
      </c>
      <c r="B89" s="58" t="str">
        <f>VLOOKUP(FirstStrinG($A89,","),UNTIS.Klassen!$A$1:$AE$180,23,FALSE)</f>
        <v>DGR</v>
      </c>
      <c r="C89" s="58" t="str">
        <f>VLOOKUP(FirstStrinG($A89,","),UNTIS.Klassen!$A$1:$AE$180,14,FALSE)</f>
        <v>A2.2</v>
      </c>
      <c r="D89" s="58">
        <f>VLOOKUP(C89,AnlageJahresstunden!A:E,2,FALSE)</f>
        <v>1360</v>
      </c>
      <c r="E89" s="58">
        <f>D89/40</f>
        <v>34</v>
      </c>
      <c r="F89" s="58" t="s">
        <v>75</v>
      </c>
      <c r="G89" s="167">
        <f>VLOOKUP(A89,KuKGesamtPivot!A:B,2,FALSE)</f>
        <v>27</v>
      </c>
      <c r="H89" s="167">
        <f>VLOOKUP(A89,SuSGesamtPivot!A:B,2,FALSE)</f>
        <v>27</v>
      </c>
      <c r="I89" s="65"/>
      <c r="J89" s="65"/>
      <c r="K89" s="65"/>
      <c r="L89" s="65"/>
      <c r="M89" s="164">
        <f>H89-I89-J89-K89-L89</f>
        <v>27</v>
      </c>
      <c r="N89" s="167">
        <f>VLOOKUP($A89,PBGesamtPivot!$A:$B,2,FALSE)</f>
        <v>0</v>
      </c>
      <c r="O89" s="58">
        <f>E89</f>
        <v>34</v>
      </c>
      <c r="P89" s="164">
        <f>G89-O89</f>
        <v>-7</v>
      </c>
      <c r="Q89" s="164">
        <f>M89-O89</f>
        <v>-7</v>
      </c>
      <c r="R89" s="244"/>
      <c r="S89" s="244"/>
      <c r="T89" s="244"/>
      <c r="U89" s="244"/>
      <c r="V89" s="244"/>
    </row>
    <row r="90" spans="1:22">
      <c r="A90" s="207" t="s">
        <v>208</v>
      </c>
      <c r="B90" s="57" t="str">
        <f>VLOOKUP(FirstStrinG($A90,","),UNTIS.Klassen!$A$1:$AE$180,23,FALSE)</f>
        <v>GIL</v>
      </c>
      <c r="C90" s="57" t="str">
        <f>VLOOKUP(FirstStrinG($A90,","),UNTIS.Klassen!$A$1:$AE$180,14,FALSE)</f>
        <v>B3</v>
      </c>
      <c r="D90" s="57">
        <f>VLOOKUP(C90,AnlageJahresstunden!A:E,2,FALSE)</f>
        <v>1280</v>
      </c>
      <c r="E90" s="57">
        <f>D90/40</f>
        <v>32</v>
      </c>
      <c r="F90" s="57" t="s">
        <v>1276</v>
      </c>
      <c r="G90" s="166">
        <f>VLOOKUP(A90,KuKGesamtPivot!A:B,2,FALSE)</f>
        <v>38</v>
      </c>
      <c r="H90" s="166">
        <f>VLOOKUP(A90,SuSGesamtPivot!A:B,2,FALSE)</f>
        <v>38</v>
      </c>
      <c r="I90" s="64"/>
      <c r="J90" s="64"/>
      <c r="K90" s="64"/>
      <c r="L90" s="64"/>
      <c r="M90" s="165">
        <f>H90-I90-J90-K90-L90</f>
        <v>38</v>
      </c>
      <c r="N90" s="166">
        <f>VLOOKUP($A90,PBGesamtPivot!$A:$B,2,FALSE)</f>
        <v>0</v>
      </c>
      <c r="O90" s="57">
        <f>E90</f>
        <v>32</v>
      </c>
      <c r="P90" s="165">
        <f>G90-O90</f>
        <v>6</v>
      </c>
      <c r="Q90" s="165">
        <f>M90-O90</f>
        <v>6</v>
      </c>
      <c r="R90" s="247"/>
      <c r="S90" s="247"/>
      <c r="T90" s="247"/>
      <c r="U90" s="247"/>
      <c r="V90" s="247"/>
    </row>
    <row r="91" spans="1:22">
      <c r="A91" s="208" t="s">
        <v>212</v>
      </c>
      <c r="B91" s="58" t="str">
        <f>VLOOKUP(FirstStrinG($A91,","),UNTIS.Klassen!$A$1:$AE$180,23,FALSE)</f>
        <v>GIL</v>
      </c>
      <c r="C91" s="58" t="str">
        <f>VLOOKUP(FirstStrinG($A91,","),UNTIS.Klassen!$A$1:$AE$180,14,FALSE)</f>
        <v>B3</v>
      </c>
      <c r="D91" s="58">
        <f>VLOOKUP(C91,AnlageJahresstunden!A:E,2,FALSE)</f>
        <v>1280</v>
      </c>
      <c r="E91" s="58">
        <f>D91/40</f>
        <v>32</v>
      </c>
      <c r="F91" s="58" t="s">
        <v>1167</v>
      </c>
      <c r="G91" s="167">
        <f>VLOOKUP(A91,KuKGesamtPivot!A:B,2,FALSE)</f>
        <v>40</v>
      </c>
      <c r="H91" s="167">
        <f>VLOOKUP(A91,SuSGesamtPivot!A:B,2,FALSE)</f>
        <v>40</v>
      </c>
      <c r="I91" s="65"/>
      <c r="J91" s="65"/>
      <c r="K91" s="65"/>
      <c r="L91" s="65"/>
      <c r="M91" s="164">
        <f>H91-I91-J91-K91-L91</f>
        <v>40</v>
      </c>
      <c r="N91" s="167">
        <f>VLOOKUP($A91,PBGesamtPivot!$A:$B,2,FALSE)</f>
        <v>0</v>
      </c>
      <c r="O91" s="58">
        <f>E91</f>
        <v>32</v>
      </c>
      <c r="P91" s="164">
        <f>G91-O91</f>
        <v>8</v>
      </c>
      <c r="Q91" s="164">
        <f>M91-O91</f>
        <v>8</v>
      </c>
      <c r="R91" s="244"/>
      <c r="S91" s="244"/>
      <c r="T91" s="244"/>
      <c r="U91" s="244"/>
      <c r="V91" s="244"/>
    </row>
    <row r="92" spans="1:22">
      <c r="A92" s="207" t="s">
        <v>146</v>
      </c>
      <c r="B92" s="57" t="str">
        <f>VLOOKUP(FirstStrinG($A92,","),UNTIS.Klassen!$A$1:$AE$180,23,FALSE)</f>
        <v>GIL</v>
      </c>
      <c r="C92" s="57" t="str">
        <f>VLOOKUP(FirstStrinG($A92,","),UNTIS.Klassen!$A$1:$AE$180,14,FALSE)</f>
        <v>B3</v>
      </c>
      <c r="D92" s="57">
        <f>VLOOKUP(C92,AnlageJahresstunden!A:E,2,FALSE)</f>
        <v>1280</v>
      </c>
      <c r="E92" s="57">
        <f>D92/40</f>
        <v>32</v>
      </c>
      <c r="F92" s="57" t="s">
        <v>272</v>
      </c>
      <c r="G92" s="166">
        <f>VLOOKUP(A92,KuKGesamtPivot!A:B,2,FALSE)</f>
        <v>38</v>
      </c>
      <c r="H92" s="166">
        <f>VLOOKUP(A92,SuSGesamtPivot!A:B,2,FALSE)</f>
        <v>34</v>
      </c>
      <c r="I92" s="64"/>
      <c r="J92" s="64"/>
      <c r="K92" s="64"/>
      <c r="L92" s="64"/>
      <c r="M92" s="165">
        <f>H92-I92-J92-K92-L92</f>
        <v>34</v>
      </c>
      <c r="N92" s="166">
        <f>VLOOKUP($A92,PBGesamtPivot!$A:$B,2,FALSE)</f>
        <v>0</v>
      </c>
      <c r="O92" s="57">
        <f>E92</f>
        <v>32</v>
      </c>
      <c r="P92" s="165">
        <f>G92-O92</f>
        <v>6</v>
      </c>
      <c r="Q92" s="165">
        <f>M92-O92</f>
        <v>2</v>
      </c>
      <c r="R92" s="247"/>
      <c r="S92" s="247"/>
      <c r="T92" s="247"/>
      <c r="U92" s="247"/>
      <c r="V92" s="247"/>
    </row>
    <row r="93" spans="1:22">
      <c r="A93" s="208" t="s">
        <v>154</v>
      </c>
      <c r="B93" s="58" t="str">
        <f>VLOOKUP(FirstStrinG($A93,","),UNTIS.Klassen!$A$1:$AE$180,23,FALSE)</f>
        <v>GIL</v>
      </c>
      <c r="C93" s="58" t="str">
        <f>VLOOKUP(FirstStrinG($A93,","),UNTIS.Klassen!$A$1:$AE$180,14,FALSE)</f>
        <v>B3</v>
      </c>
      <c r="D93" s="58">
        <f>VLOOKUP(C93,AnlageJahresstunden!A:E,2,FALSE)</f>
        <v>1280</v>
      </c>
      <c r="E93" s="58">
        <f>D93/40</f>
        <v>32</v>
      </c>
      <c r="F93" s="58" t="s">
        <v>217</v>
      </c>
      <c r="G93" s="167">
        <f>VLOOKUP(A93,KuKGesamtPivot!A:B,2,FALSE)</f>
        <v>38</v>
      </c>
      <c r="H93" s="167">
        <f>VLOOKUP(A93,SuSGesamtPivot!A:B,2,FALSE)</f>
        <v>34</v>
      </c>
      <c r="I93" s="65"/>
      <c r="J93" s="65"/>
      <c r="K93" s="65"/>
      <c r="L93" s="65"/>
      <c r="M93" s="164">
        <f>H93-I93-J93-K93-L93</f>
        <v>34</v>
      </c>
      <c r="N93" s="167">
        <f>VLOOKUP($A93,PBGesamtPivot!$A:$B,2,FALSE)</f>
        <v>0</v>
      </c>
      <c r="O93" s="58">
        <f>E93</f>
        <v>32</v>
      </c>
      <c r="P93" s="164">
        <f>G93-O93</f>
        <v>6</v>
      </c>
      <c r="Q93" s="164">
        <f>M93-O93</f>
        <v>2</v>
      </c>
      <c r="R93" s="244"/>
      <c r="S93" s="244"/>
      <c r="T93" s="244"/>
      <c r="U93" s="244"/>
      <c r="V93" s="244"/>
    </row>
    <row r="94" spans="1:22" s="39" customFormat="1">
      <c r="A94" s="207" t="s">
        <v>929</v>
      </c>
      <c r="B94" s="57" t="str">
        <f>VLOOKUP(FirstStrinG($A94,","),UNTIS.Klassen!$A$1:$AE$180,23,FALSE)</f>
        <v>GIL</v>
      </c>
      <c r="C94" s="57" t="str">
        <f>VLOOKUP(FirstStrinG($A94,","),UNTIS.Klassen!$A$1:$AE$180,14,FALSE)</f>
        <v>B3</v>
      </c>
      <c r="D94" s="57">
        <f>VLOOKUP(C94,AnlageJahresstunden!A:E,2,FALSE)</f>
        <v>1280</v>
      </c>
      <c r="E94" s="57">
        <f>D94/40</f>
        <v>32</v>
      </c>
      <c r="F94" s="57" t="s">
        <v>1166</v>
      </c>
      <c r="G94" s="166">
        <f>VLOOKUP(A94,KuKGesamtPivot!A:B,2,FALSE)</f>
        <v>39</v>
      </c>
      <c r="H94" s="166">
        <f>VLOOKUP(A94,SuSGesamtPivot!A:B,2,FALSE)</f>
        <v>35</v>
      </c>
      <c r="I94" s="64"/>
      <c r="J94" s="64"/>
      <c r="K94" s="64"/>
      <c r="L94" s="64"/>
      <c r="M94" s="165">
        <f>H94-I94-J94-K94-L94</f>
        <v>35</v>
      </c>
      <c r="N94" s="166">
        <f>VLOOKUP($A94,PBGesamtPivot!$A:$B,2,FALSE)</f>
        <v>0</v>
      </c>
      <c r="O94" s="57">
        <f>E94</f>
        <v>32</v>
      </c>
      <c r="P94" s="165">
        <f>G94-O94</f>
        <v>7</v>
      </c>
      <c r="Q94" s="165">
        <f>M94-O94</f>
        <v>3</v>
      </c>
      <c r="R94" s="247"/>
      <c r="S94" s="247"/>
      <c r="T94" s="247"/>
      <c r="U94" s="247"/>
      <c r="V94" s="247"/>
    </row>
    <row r="95" spans="1:22">
      <c r="A95" s="208" t="s">
        <v>309</v>
      </c>
      <c r="B95" s="58" t="str">
        <f>VLOOKUP(FirstStrinG($A95,","),UNTIS.Klassen!$A$1:$AE$180,23,FALSE)</f>
        <v>KRS</v>
      </c>
      <c r="C95" s="58" t="str">
        <f>VLOOKUP(FirstStrinG($A95,","),UNTIS.Klassen!$A$1:$AE$180,14,FALSE)</f>
        <v>A1.1</v>
      </c>
      <c r="D95" s="58">
        <f>VLOOKUP(C95,AnlageJahresstunden!A:E,2,FALSE)</f>
        <v>480</v>
      </c>
      <c r="E95" s="58">
        <f>D95/40</f>
        <v>12</v>
      </c>
      <c r="F95" s="58" t="s">
        <v>88</v>
      </c>
      <c r="G95" s="167">
        <f>VLOOKUP(A95,KuKGesamtPivot!A:B,2,FALSE)</f>
        <v>14</v>
      </c>
      <c r="H95" s="167">
        <f>VLOOKUP(A95,SuSGesamtPivot!A:B,2,FALSE)</f>
        <v>12</v>
      </c>
      <c r="I95" s="65"/>
      <c r="J95" s="65"/>
      <c r="K95" s="65"/>
      <c r="L95" s="65"/>
      <c r="M95" s="164">
        <f>H95-I95-J95-K95-L95</f>
        <v>12</v>
      </c>
      <c r="N95" s="167">
        <f>VLOOKUP($A95,PBGesamtPivot!$A:$B,2,FALSE)</f>
        <v>0</v>
      </c>
      <c r="O95" s="58">
        <f>E95</f>
        <v>12</v>
      </c>
      <c r="P95" s="164">
        <f>G95-O95</f>
        <v>2</v>
      </c>
      <c r="Q95" s="164">
        <f>M95-O95</f>
        <v>0</v>
      </c>
      <c r="R95" s="244"/>
      <c r="S95" s="244"/>
      <c r="T95" s="244"/>
      <c r="U95" s="244"/>
      <c r="V95" s="244"/>
    </row>
    <row r="96" spans="1:22">
      <c r="A96" s="207" t="s">
        <v>312</v>
      </c>
      <c r="B96" s="57" t="str">
        <f>VLOOKUP(FirstStrinG($A96,","),UNTIS.Klassen!$A$1:$AE$180,23,FALSE)</f>
        <v>KRS</v>
      </c>
      <c r="C96" s="57" t="str">
        <f>VLOOKUP(FirstStrinG($A96,","),UNTIS.Klassen!$A$1:$AE$180,14,FALSE)</f>
        <v>A1.1</v>
      </c>
      <c r="D96" s="57">
        <f>VLOOKUP(C96,AnlageJahresstunden!A:E,2,FALSE)</f>
        <v>480</v>
      </c>
      <c r="E96" s="57">
        <f>D96/40</f>
        <v>12</v>
      </c>
      <c r="F96" s="57" t="s">
        <v>88</v>
      </c>
      <c r="G96" s="166">
        <f>VLOOKUP(A96,KuKGesamtPivot!A:B,2,FALSE)</f>
        <v>8</v>
      </c>
      <c r="H96" s="166">
        <f>VLOOKUP(A96,SuSGesamtPivot!A:B,2,FALSE)</f>
        <v>8</v>
      </c>
      <c r="I96" s="64"/>
      <c r="J96" s="64"/>
      <c r="K96" s="64"/>
      <c r="L96" s="64"/>
      <c r="M96" s="165">
        <f>H96-I96-J96-K96-L96</f>
        <v>8</v>
      </c>
      <c r="N96" s="166">
        <f>VLOOKUP($A96,PBGesamtPivot!$A:$B,2,FALSE)</f>
        <v>0</v>
      </c>
      <c r="O96" s="57">
        <f>E96</f>
        <v>12</v>
      </c>
      <c r="P96" s="165">
        <f>G96-O96</f>
        <v>-4</v>
      </c>
      <c r="Q96" s="165">
        <f>M96-O96</f>
        <v>-4</v>
      </c>
      <c r="R96" s="247"/>
      <c r="S96" s="247"/>
      <c r="T96" s="247"/>
      <c r="U96" s="247"/>
      <c r="V96" s="247"/>
    </row>
    <row r="97" spans="1:22">
      <c r="A97" s="208" t="s">
        <v>313</v>
      </c>
      <c r="B97" s="58" t="str">
        <f>VLOOKUP(FirstStrinG($A97,","),UNTIS.Klassen!$A$1:$AE$180,23,FALSE)</f>
        <v>KRS</v>
      </c>
      <c r="C97" s="58" t="str">
        <f>VLOOKUP(FirstStrinG($A97,","),UNTIS.Klassen!$A$1:$AE$180,14,FALSE)</f>
        <v>A1.1</v>
      </c>
      <c r="D97" s="58">
        <f>VLOOKUP(C97,AnlageJahresstunden!A:E,2,FALSE)</f>
        <v>480</v>
      </c>
      <c r="E97" s="58">
        <f>D97/40</f>
        <v>12</v>
      </c>
      <c r="F97" s="58" t="s">
        <v>65</v>
      </c>
      <c r="G97" s="167">
        <f>VLOOKUP(A97,KuKGesamtPivot!A:B,2,FALSE)</f>
        <v>14</v>
      </c>
      <c r="H97" s="167">
        <f>VLOOKUP(A97,SuSGesamtPivot!A:B,2,FALSE)</f>
        <v>12</v>
      </c>
      <c r="I97" s="65"/>
      <c r="J97" s="65"/>
      <c r="K97" s="65"/>
      <c r="L97" s="65"/>
      <c r="M97" s="164">
        <f>H97-I97-J97-K97-L97</f>
        <v>12</v>
      </c>
      <c r="N97" s="167">
        <f>VLOOKUP($A97,PBGesamtPivot!$A:$B,2,FALSE)</f>
        <v>0</v>
      </c>
      <c r="O97" s="58">
        <f>E97</f>
        <v>12</v>
      </c>
      <c r="P97" s="164">
        <f>G97-O97</f>
        <v>2</v>
      </c>
      <c r="Q97" s="164">
        <f>M97-O97</f>
        <v>0</v>
      </c>
      <c r="R97" s="244"/>
      <c r="S97" s="244"/>
      <c r="T97" s="244"/>
      <c r="U97" s="244"/>
      <c r="V97" s="244"/>
    </row>
    <row r="98" spans="1:22">
      <c r="A98" s="207" t="s">
        <v>314</v>
      </c>
      <c r="B98" s="57" t="str">
        <f>VLOOKUP(FirstStrinG($A98,","),UNTIS.Klassen!$A$1:$AE$180,23,FALSE)</f>
        <v>KRS</v>
      </c>
      <c r="C98" s="57" t="str">
        <f>VLOOKUP(FirstStrinG($A98,","),UNTIS.Klassen!$A$1:$AE$180,14,FALSE)</f>
        <v>A1.1</v>
      </c>
      <c r="D98" s="57">
        <f>VLOOKUP(C98,AnlageJahresstunden!A:E,2,FALSE)</f>
        <v>480</v>
      </c>
      <c r="E98" s="57">
        <f>D98/40</f>
        <v>12</v>
      </c>
      <c r="F98" s="57" t="s">
        <v>93</v>
      </c>
      <c r="G98" s="166">
        <f>VLOOKUP(A98,KuKGesamtPivot!A:B,2,FALSE)</f>
        <v>4</v>
      </c>
      <c r="H98" s="166">
        <f>VLOOKUP(A98,SuSGesamtPivot!A:B,2,FALSE)</f>
        <v>4</v>
      </c>
      <c r="I98" s="64"/>
      <c r="J98" s="64"/>
      <c r="K98" s="64"/>
      <c r="L98" s="64"/>
      <c r="M98" s="165">
        <f>H98-I98-J98-K98-L98</f>
        <v>4</v>
      </c>
      <c r="N98" s="166">
        <f>VLOOKUP($A98,PBGesamtPivot!$A:$B,2,FALSE)</f>
        <v>0</v>
      </c>
      <c r="O98" s="57">
        <f>E98</f>
        <v>12</v>
      </c>
      <c r="P98" s="165">
        <f>G98-O98</f>
        <v>-8</v>
      </c>
      <c r="Q98" s="165">
        <f>M98-O98</f>
        <v>-8</v>
      </c>
      <c r="R98" s="247"/>
      <c r="S98" s="247"/>
      <c r="T98" s="247"/>
      <c r="U98" s="247"/>
      <c r="V98" s="247"/>
    </row>
    <row r="99" spans="1:22">
      <c r="A99" s="208" t="s">
        <v>889</v>
      </c>
      <c r="B99" s="58" t="str">
        <f>VLOOKUP(FirstStrinG($A99,","),UNTIS.Klassen!$A$1:$AE$180,23,FALSE)</f>
        <v>KRS</v>
      </c>
      <c r="C99" s="58" t="str">
        <f>VLOOKUP(FirstStrinG($A99,","),UNTIS.Klassen!$A$1:$AE$180,14,FALSE)</f>
        <v>A1.1</v>
      </c>
      <c r="D99" s="58">
        <f>VLOOKUP(C99,AnlageJahresstunden!A:E,2,FALSE)</f>
        <v>480</v>
      </c>
      <c r="E99" s="58">
        <f>D99/40</f>
        <v>12</v>
      </c>
      <c r="F99" s="58"/>
      <c r="G99" s="167">
        <f>VLOOKUP(A99,KuKGesamtPivot!A:B,2,FALSE)</f>
        <v>4</v>
      </c>
      <c r="H99" s="167">
        <f>VLOOKUP(A99,SuSGesamtPivot!A:B,2,FALSE)</f>
        <v>4</v>
      </c>
      <c r="I99" s="65"/>
      <c r="J99" s="65"/>
      <c r="K99" s="65"/>
      <c r="L99" s="65"/>
      <c r="M99" s="164">
        <f>H99-I99-J99-K99-L99</f>
        <v>4</v>
      </c>
      <c r="N99" s="167">
        <f>VLOOKUP($A99,PBGesamtPivot!$A:$B,2,FALSE)</f>
        <v>0</v>
      </c>
      <c r="O99" s="58">
        <f>E99</f>
        <v>12</v>
      </c>
      <c r="P99" s="164">
        <f>G99-O99</f>
        <v>-8</v>
      </c>
      <c r="Q99" s="164">
        <f>M99-O99</f>
        <v>-8</v>
      </c>
      <c r="R99" s="244"/>
      <c r="S99" s="244"/>
      <c r="T99" s="244"/>
      <c r="U99" s="244"/>
      <c r="V99" s="244"/>
    </row>
    <row r="100" spans="1:22" s="251" customFormat="1">
      <c r="A100" s="207" t="s">
        <v>315</v>
      </c>
      <c r="B100" s="57" t="str">
        <f>VLOOKUP(FirstStrinG($A100,","),UNTIS.Klassen!$A$1:$AE$180,23,FALSE)</f>
        <v>KRS</v>
      </c>
      <c r="C100" s="57" t="str">
        <f>VLOOKUP(FirstStrinG($A100,","),UNTIS.Klassen!$A$1:$AE$180,14,FALSE)</f>
        <v>A1.1</v>
      </c>
      <c r="D100" s="57">
        <f>VLOOKUP(C100,AnlageJahresstunden!A:E,2,FALSE)</f>
        <v>480</v>
      </c>
      <c r="E100" s="57">
        <f>D100/40</f>
        <v>12</v>
      </c>
      <c r="F100" s="57" t="s">
        <v>967</v>
      </c>
      <c r="G100" s="166">
        <f>VLOOKUP(A100,KuKGesamtPivot!A:B,2,FALSE)</f>
        <v>16</v>
      </c>
      <c r="H100" s="166">
        <f>VLOOKUP(A100,SuSGesamtPivot!A:B,2,FALSE)</f>
        <v>16</v>
      </c>
      <c r="I100" s="64"/>
      <c r="J100" s="64"/>
      <c r="K100" s="64"/>
      <c r="L100" s="64"/>
      <c r="M100" s="165">
        <f>H100-I100-J100-K100-L100</f>
        <v>16</v>
      </c>
      <c r="N100" s="166">
        <f>VLOOKUP($A100,PBGesamtPivot!$A:$B,2,FALSE)</f>
        <v>0</v>
      </c>
      <c r="O100" s="57">
        <f>E100</f>
        <v>12</v>
      </c>
      <c r="P100" s="165">
        <f>G100-O100</f>
        <v>4</v>
      </c>
      <c r="Q100" s="165">
        <f>M100-O100</f>
        <v>4</v>
      </c>
      <c r="R100" s="247"/>
      <c r="S100" s="247"/>
      <c r="T100" s="247"/>
      <c r="U100" s="247"/>
      <c r="V100" s="247"/>
    </row>
    <row r="101" spans="1:22">
      <c r="A101" s="208" t="s">
        <v>321</v>
      </c>
      <c r="B101" s="58" t="str">
        <f>VLOOKUP(FirstStrinG($A101,","),UNTIS.Klassen!$A$1:$AE$180,23,FALSE)</f>
        <v>KRS</v>
      </c>
      <c r="C101" s="58" t="str">
        <f>VLOOKUP(FirstStrinG($A101,","),UNTIS.Klassen!$A$1:$AE$180,14,FALSE)</f>
        <v>A1.1</v>
      </c>
      <c r="D101" s="58">
        <f>VLOOKUP(C101,AnlageJahresstunden!A:E,2,FALSE)</f>
        <v>480</v>
      </c>
      <c r="E101" s="58">
        <f>D101/40</f>
        <v>12</v>
      </c>
      <c r="F101" s="58" t="s">
        <v>53</v>
      </c>
      <c r="G101" s="167">
        <f>VLOOKUP(A101,KuKGesamtPivot!A:B,2,FALSE)</f>
        <v>8</v>
      </c>
      <c r="H101" s="167">
        <f>VLOOKUP(A101,SuSGesamtPivot!A:B,2,FALSE)</f>
        <v>8</v>
      </c>
      <c r="I101" s="65"/>
      <c r="J101" s="65"/>
      <c r="K101" s="65"/>
      <c r="L101" s="65"/>
      <c r="M101" s="164">
        <f>H101-I101-J101-K101-L101</f>
        <v>8</v>
      </c>
      <c r="N101" s="167">
        <f>VLOOKUP($A101,PBGesamtPivot!$A:$B,2,FALSE)</f>
        <v>0</v>
      </c>
      <c r="O101" s="58">
        <f>E101</f>
        <v>12</v>
      </c>
      <c r="P101" s="164">
        <f>G101-O101</f>
        <v>-4</v>
      </c>
      <c r="Q101" s="164">
        <f>M101-O101</f>
        <v>-4</v>
      </c>
      <c r="R101" s="244"/>
      <c r="S101" s="244"/>
      <c r="T101" s="244"/>
      <c r="U101" s="244"/>
      <c r="V101" s="244"/>
    </row>
    <row r="102" spans="1:22">
      <c r="A102" s="207" t="s">
        <v>322</v>
      </c>
      <c r="B102" s="57" t="str">
        <f>VLOOKUP(FirstStrinG($A102,","),UNTIS.Klassen!$A$1:$AE$180,23,FALSE)</f>
        <v>KRS</v>
      </c>
      <c r="C102" s="57" t="str">
        <f>VLOOKUP(FirstStrinG($A102,","),UNTIS.Klassen!$A$1:$AE$180,14,FALSE)</f>
        <v>A1.1</v>
      </c>
      <c r="D102" s="57">
        <f>VLOOKUP(C102,AnlageJahresstunden!A:E,2,FALSE)</f>
        <v>480</v>
      </c>
      <c r="E102" s="57">
        <f>D102/40</f>
        <v>12</v>
      </c>
      <c r="F102" s="57" t="s">
        <v>318</v>
      </c>
      <c r="G102" s="166">
        <f>VLOOKUP(A102,KuKGesamtPivot!A:B,2,FALSE)</f>
        <v>16</v>
      </c>
      <c r="H102" s="166">
        <f>VLOOKUP(A102,SuSGesamtPivot!A:B,2,FALSE)</f>
        <v>16</v>
      </c>
      <c r="I102" s="64"/>
      <c r="J102" s="64"/>
      <c r="K102" s="64"/>
      <c r="L102" s="64"/>
      <c r="M102" s="165">
        <f>H102-I102-J102-K102-L102</f>
        <v>16</v>
      </c>
      <c r="N102" s="166">
        <f>VLOOKUP($A102,PBGesamtPivot!$A:$B,2,FALSE)</f>
        <v>0</v>
      </c>
      <c r="O102" s="57">
        <f>E102</f>
        <v>12</v>
      </c>
      <c r="P102" s="165">
        <f>G102-O102</f>
        <v>4</v>
      </c>
      <c r="Q102" s="165">
        <f>M102-O102</f>
        <v>4</v>
      </c>
      <c r="R102" s="247"/>
      <c r="S102" s="247"/>
      <c r="T102" s="247"/>
      <c r="U102" s="247"/>
      <c r="V102" s="247"/>
    </row>
    <row r="103" spans="1:22">
      <c r="A103" s="208" t="s">
        <v>128</v>
      </c>
      <c r="B103" s="58" t="str">
        <f>VLOOKUP(FirstStrinG($A103,","),UNTIS.Klassen!$A$1:$AE$180,23,FALSE)</f>
        <v>HEG</v>
      </c>
      <c r="C103" s="58" t="str">
        <f>VLOOKUP(FirstStrinG($A103,","),UNTIS.Klassen!$A$1:$AE$180,14,FALSE)</f>
        <v>A1.1</v>
      </c>
      <c r="D103" s="58">
        <f>VLOOKUP(C103,AnlageJahresstunden!A:E,2,FALSE)</f>
        <v>480</v>
      </c>
      <c r="E103" s="58">
        <f>D103/40</f>
        <v>12</v>
      </c>
      <c r="F103" s="58" t="s">
        <v>54</v>
      </c>
      <c r="G103" s="167">
        <f>VLOOKUP(A103,KuKGesamtPivot!A:B,2,FALSE)</f>
        <v>4</v>
      </c>
      <c r="H103" s="167">
        <f>VLOOKUP(A103,SuSGesamtPivot!A:B,2,FALSE)</f>
        <v>4</v>
      </c>
      <c r="I103" s="65"/>
      <c r="J103" s="65"/>
      <c r="K103" s="65"/>
      <c r="L103" s="65"/>
      <c r="M103" s="164">
        <f>H103-I103-J103-K103-L103</f>
        <v>4</v>
      </c>
      <c r="N103" s="167">
        <f>VLOOKUP($A103,PBGesamtPivot!$A:$B,2,FALSE)</f>
        <v>0</v>
      </c>
      <c r="O103" s="58">
        <f>E103</f>
        <v>12</v>
      </c>
      <c r="P103" s="164">
        <f>G103-O103</f>
        <v>-8</v>
      </c>
      <c r="Q103" s="164">
        <f>M103-O103</f>
        <v>-8</v>
      </c>
      <c r="R103" s="244"/>
      <c r="S103" s="244"/>
      <c r="T103" s="244"/>
      <c r="U103" s="244"/>
      <c r="V103" s="244"/>
    </row>
    <row r="104" spans="1:22">
      <c r="A104" s="207" t="s">
        <v>129</v>
      </c>
      <c r="B104" s="57" t="str">
        <f>VLOOKUP(FirstStrinG($A104,","),UNTIS.Klassen!$A$1:$AE$180,23,FALSE)</f>
        <v>HEG</v>
      </c>
      <c r="C104" s="57" t="str">
        <f>VLOOKUP(FirstStrinG($A104,","),UNTIS.Klassen!$A$1:$AE$180,14,FALSE)</f>
        <v>A1.1</v>
      </c>
      <c r="D104" s="57">
        <f>VLOOKUP(C104,AnlageJahresstunden!A:E,2,FALSE)</f>
        <v>480</v>
      </c>
      <c r="E104" s="57">
        <f>D104/40</f>
        <v>12</v>
      </c>
      <c r="F104" s="57" t="s">
        <v>40</v>
      </c>
      <c r="G104" s="166">
        <f>VLOOKUP(A104,KuKGesamtPivot!A:B,2,FALSE)</f>
        <v>16</v>
      </c>
      <c r="H104" s="166">
        <f>VLOOKUP(A104,SuSGesamtPivot!A:B,2,FALSE)</f>
        <v>16</v>
      </c>
      <c r="I104" s="64"/>
      <c r="J104" s="64"/>
      <c r="K104" s="64"/>
      <c r="L104" s="64"/>
      <c r="M104" s="165">
        <f>H104-I104-J104-K104-L104</f>
        <v>16</v>
      </c>
      <c r="N104" s="166">
        <f>VLOOKUP($A104,PBGesamtPivot!$A:$B,2,FALSE)</f>
        <v>0</v>
      </c>
      <c r="O104" s="57">
        <f>E104</f>
        <v>12</v>
      </c>
      <c r="P104" s="165">
        <f>G104-O104</f>
        <v>4</v>
      </c>
      <c r="Q104" s="165">
        <f>M104-O104</f>
        <v>4</v>
      </c>
      <c r="R104" s="247"/>
      <c r="S104" s="247"/>
      <c r="T104" s="247"/>
      <c r="U104" s="247"/>
      <c r="V104" s="247"/>
    </row>
    <row r="105" spans="1:22">
      <c r="A105" s="208" t="s">
        <v>133</v>
      </c>
      <c r="B105" s="58" t="str">
        <f>VLOOKUP(FirstStrinG($A105,","),UNTIS.Klassen!$A$1:$AE$180,23,FALSE)</f>
        <v>HEG</v>
      </c>
      <c r="C105" s="58" t="str">
        <f>VLOOKUP(FirstStrinG($A105,","),UNTIS.Klassen!$A$1:$AE$180,14,FALSE)</f>
        <v>A1.1</v>
      </c>
      <c r="D105" s="58">
        <f>VLOOKUP(C105,AnlageJahresstunden!A:E,2,FALSE)</f>
        <v>480</v>
      </c>
      <c r="E105" s="58">
        <f>D105/40</f>
        <v>12</v>
      </c>
      <c r="F105" s="58" t="s">
        <v>53</v>
      </c>
      <c r="G105" s="167">
        <f>VLOOKUP(A105,KuKGesamtPivot!A:B,2,FALSE)</f>
        <v>8</v>
      </c>
      <c r="H105" s="167">
        <f>VLOOKUP(A105,SuSGesamtPivot!A:B,2,FALSE)</f>
        <v>8</v>
      </c>
      <c r="I105" s="65"/>
      <c r="J105" s="65"/>
      <c r="K105" s="65"/>
      <c r="L105" s="65"/>
      <c r="M105" s="164">
        <f>H105-I105-J105-K105-L105</f>
        <v>8</v>
      </c>
      <c r="N105" s="167">
        <f>VLOOKUP($A105,PBGesamtPivot!$A:$B,2,FALSE)</f>
        <v>0</v>
      </c>
      <c r="O105" s="58">
        <f>E105</f>
        <v>12</v>
      </c>
      <c r="P105" s="164">
        <f>G105-O105</f>
        <v>-4</v>
      </c>
      <c r="Q105" s="164">
        <f>M105-O105</f>
        <v>-4</v>
      </c>
      <c r="R105" s="244"/>
      <c r="S105" s="244"/>
      <c r="T105" s="244"/>
      <c r="U105" s="244"/>
      <c r="V105" s="244"/>
    </row>
    <row r="106" spans="1:22">
      <c r="A106" s="207" t="s">
        <v>134</v>
      </c>
      <c r="B106" s="57" t="str">
        <f>VLOOKUP(FirstStrinG($A106,","),UNTIS.Klassen!$A$1:$AE$180,23,FALSE)</f>
        <v>HEG</v>
      </c>
      <c r="C106" s="57" t="str">
        <f>VLOOKUP(FirstStrinG($A106,","),UNTIS.Klassen!$A$1:$AE$180,14,FALSE)</f>
        <v>A1.1</v>
      </c>
      <c r="D106" s="57">
        <f>VLOOKUP(C106,AnlageJahresstunden!A:E,2,FALSE)</f>
        <v>480</v>
      </c>
      <c r="E106" s="57">
        <f>D106/40</f>
        <v>12</v>
      </c>
      <c r="F106" s="57" t="s">
        <v>53</v>
      </c>
      <c r="G106" s="166">
        <f>VLOOKUP(A106,KuKGesamtPivot!A:B,2,FALSE)</f>
        <v>14</v>
      </c>
      <c r="H106" s="166">
        <f>VLOOKUP(A106,SuSGesamtPivot!A:B,2,FALSE)</f>
        <v>14</v>
      </c>
      <c r="I106" s="64"/>
      <c r="J106" s="64"/>
      <c r="K106" s="64"/>
      <c r="L106" s="64"/>
      <c r="M106" s="165">
        <f>H106-I106-J106-K106-L106</f>
        <v>14</v>
      </c>
      <c r="N106" s="166">
        <f>VLOOKUP($A106,PBGesamtPivot!$A:$B,2,FALSE)</f>
        <v>0</v>
      </c>
      <c r="O106" s="57">
        <f>E106</f>
        <v>12</v>
      </c>
      <c r="P106" s="165">
        <f>G106-O106</f>
        <v>2</v>
      </c>
      <c r="Q106" s="165">
        <f>M106-O106</f>
        <v>2</v>
      </c>
      <c r="R106" s="247"/>
      <c r="S106" s="247"/>
      <c r="T106" s="247"/>
      <c r="U106" s="247"/>
      <c r="V106" s="247"/>
    </row>
    <row r="107" spans="1:22">
      <c r="A107" s="208" t="s">
        <v>552</v>
      </c>
      <c r="B107" s="58" t="str">
        <f>VLOOKUP(FirstStrinG($A107,","),UNTIS.Klassen!$A$1:$AE$180,23,FALSE)</f>
        <v>NOW</v>
      </c>
      <c r="C107" s="58" t="str">
        <f>VLOOKUP(FirstStrinG($A107,","),UNTIS.Klassen!$A$1:$AE$180,14,FALSE)</f>
        <v>A1.1</v>
      </c>
      <c r="D107" s="58">
        <f>VLOOKUP(C107,AnlageJahresstunden!A:E,2,FALSE)</f>
        <v>480</v>
      </c>
      <c r="E107" s="58">
        <f>D107/40</f>
        <v>12</v>
      </c>
      <c r="F107" s="58" t="s">
        <v>24</v>
      </c>
      <c r="G107" s="167">
        <f>VLOOKUP(A107,KuKGesamtPivot!A:B,2,FALSE)</f>
        <v>8</v>
      </c>
      <c r="H107" s="167">
        <f>VLOOKUP(A107,SuSGesamtPivot!A:B,2,FALSE)</f>
        <v>8</v>
      </c>
      <c r="I107" s="65"/>
      <c r="J107" s="65"/>
      <c r="K107" s="65"/>
      <c r="L107" s="65"/>
      <c r="M107" s="164">
        <f>H107-I107-J107-K107-L107</f>
        <v>8</v>
      </c>
      <c r="N107" s="167">
        <f>VLOOKUP($A107,PBGesamtPivot!$A:$B,2,FALSE)</f>
        <v>0</v>
      </c>
      <c r="O107" s="58">
        <f>E107</f>
        <v>12</v>
      </c>
      <c r="P107" s="164">
        <f>G107-O107</f>
        <v>-4</v>
      </c>
      <c r="Q107" s="164">
        <f>M107-O107</f>
        <v>-4</v>
      </c>
      <c r="R107" s="244"/>
      <c r="S107" s="244"/>
      <c r="T107" s="244"/>
      <c r="U107" s="244"/>
      <c r="V107" s="244"/>
    </row>
    <row r="108" spans="1:22">
      <c r="A108" s="207" t="s">
        <v>551</v>
      </c>
      <c r="B108" s="57" t="str">
        <f>VLOOKUP(FirstStrinG($A108,","),UNTIS.Klassen!$A$1:$AE$180,23,FALSE)</f>
        <v>NOW</v>
      </c>
      <c r="C108" s="57" t="str">
        <f>VLOOKUP(FirstStrinG($A108,","),UNTIS.Klassen!$A$1:$AE$180,14,FALSE)</f>
        <v>A1.1</v>
      </c>
      <c r="D108" s="57">
        <f>VLOOKUP(C108,AnlageJahresstunden!A:E,2,FALSE)</f>
        <v>480</v>
      </c>
      <c r="E108" s="57">
        <f>D108/40</f>
        <v>12</v>
      </c>
      <c r="F108" s="57" t="s">
        <v>1646</v>
      </c>
      <c r="G108" s="166">
        <f>VLOOKUP(A108,KuKGesamtPivot!A:B,2,FALSE)</f>
        <v>11</v>
      </c>
      <c r="H108" s="166">
        <f>VLOOKUP(A108,SuSGesamtPivot!A:B,2,FALSE)</f>
        <v>11</v>
      </c>
      <c r="I108" s="64"/>
      <c r="J108" s="64"/>
      <c r="K108" s="64"/>
      <c r="L108" s="64"/>
      <c r="M108" s="165">
        <f>H108-I108-J108-K108-L108</f>
        <v>11</v>
      </c>
      <c r="N108" s="166">
        <f>VLOOKUP($A108,PBGesamtPivot!$A:$B,2,FALSE)</f>
        <v>0</v>
      </c>
      <c r="O108" s="57">
        <f>E108</f>
        <v>12</v>
      </c>
      <c r="P108" s="165">
        <f>G108-O108</f>
        <v>-1</v>
      </c>
      <c r="Q108" s="165">
        <f>M108-O108</f>
        <v>-1</v>
      </c>
      <c r="R108" s="247"/>
      <c r="S108" s="247"/>
      <c r="T108" s="247"/>
      <c r="U108" s="247"/>
      <c r="V108" s="247"/>
    </row>
    <row r="109" spans="1:22">
      <c r="A109" s="208" t="s">
        <v>26</v>
      </c>
      <c r="B109" s="58" t="str">
        <f>VLOOKUP(FirstStrinG($A109,","),UNTIS.Klassen!$A$1:$AE$180,23,FALSE)</f>
        <v>NOW</v>
      </c>
      <c r="C109" s="58" t="str">
        <f>VLOOKUP(FirstStrinG($A109,","),UNTIS.Klassen!$A$1:$AE$180,14,FALSE)</f>
        <v>A1.1</v>
      </c>
      <c r="D109" s="58">
        <f>VLOOKUP(C109,AnlageJahresstunden!A:E,2,FALSE)</f>
        <v>480</v>
      </c>
      <c r="E109" s="58">
        <f>D109/40</f>
        <v>12</v>
      </c>
      <c r="F109" s="58" t="s">
        <v>25</v>
      </c>
      <c r="G109" s="167">
        <f>VLOOKUP(A109,KuKGesamtPivot!A:B,2,FALSE)</f>
        <v>12</v>
      </c>
      <c r="H109" s="167">
        <f>VLOOKUP(A109,SuSGesamtPivot!A:B,2,FALSE)</f>
        <v>12</v>
      </c>
      <c r="I109" s="65"/>
      <c r="J109" s="65"/>
      <c r="K109" s="65"/>
      <c r="L109" s="65"/>
      <c r="M109" s="164">
        <f>H109-I109-J109-K109-L109</f>
        <v>12</v>
      </c>
      <c r="N109" s="167">
        <f>VLOOKUP($A109,PBGesamtPivot!$A:$B,2,FALSE)</f>
        <v>0</v>
      </c>
      <c r="O109" s="58">
        <f>E109</f>
        <v>12</v>
      </c>
      <c r="P109" s="164">
        <f>G109-O109</f>
        <v>0</v>
      </c>
      <c r="Q109" s="164">
        <f>M109-O109</f>
        <v>0</v>
      </c>
      <c r="R109" s="244"/>
      <c r="S109" s="244"/>
      <c r="T109" s="244"/>
      <c r="U109" s="244"/>
      <c r="V109" s="244"/>
    </row>
    <row r="110" spans="1:22">
      <c r="A110" s="207" t="s">
        <v>30</v>
      </c>
      <c r="B110" s="57" t="str">
        <f>VLOOKUP(FirstStrinG($A110,","),UNTIS.Klassen!$A$1:$AE$180,23,FALSE)</f>
        <v>NOW</v>
      </c>
      <c r="C110" s="57" t="str">
        <f>VLOOKUP(FirstStrinG($A110,","),UNTIS.Klassen!$A$1:$AE$180,14,FALSE)</f>
        <v>A1.1</v>
      </c>
      <c r="D110" s="57">
        <f>VLOOKUP(C110,AnlageJahresstunden!A:E,2,FALSE)</f>
        <v>480</v>
      </c>
      <c r="E110" s="57">
        <f>D110/40</f>
        <v>12</v>
      </c>
      <c r="F110" s="57" t="s">
        <v>32</v>
      </c>
      <c r="G110" s="166">
        <f>VLOOKUP(A110,KuKGesamtPivot!A:B,2,FALSE)</f>
        <v>11</v>
      </c>
      <c r="H110" s="166">
        <f>VLOOKUP(A110,SuSGesamtPivot!A:B,2,FALSE)</f>
        <v>11</v>
      </c>
      <c r="I110" s="64"/>
      <c r="J110" s="64"/>
      <c r="K110" s="64"/>
      <c r="L110" s="64"/>
      <c r="M110" s="165">
        <f>H110-I110-J110-K110-L110</f>
        <v>11</v>
      </c>
      <c r="N110" s="166">
        <f>VLOOKUP($A110,PBGesamtPivot!$A:$B,2,FALSE)</f>
        <v>0</v>
      </c>
      <c r="O110" s="57">
        <f>E110</f>
        <v>12</v>
      </c>
      <c r="P110" s="165">
        <f>G110-O110</f>
        <v>-1</v>
      </c>
      <c r="Q110" s="165">
        <f>M110-O110</f>
        <v>-1</v>
      </c>
      <c r="R110" s="247"/>
      <c r="S110" s="247"/>
      <c r="T110" s="247"/>
      <c r="U110" s="247"/>
      <c r="V110" s="247"/>
    </row>
    <row r="111" spans="1:22">
      <c r="A111" s="208" t="s">
        <v>33</v>
      </c>
      <c r="B111" s="58" t="str">
        <f>VLOOKUP(FirstStrinG($A111,","),UNTIS.Klassen!$A$1:$AE$180,23,FALSE)</f>
        <v>NOW</v>
      </c>
      <c r="C111" s="58" t="str">
        <f>VLOOKUP(FirstStrinG($A111,","),UNTIS.Klassen!$A$1:$AE$180,14,FALSE)</f>
        <v>A1.1</v>
      </c>
      <c r="D111" s="58">
        <f>VLOOKUP(C111,AnlageJahresstunden!A:E,2,FALSE)</f>
        <v>480</v>
      </c>
      <c r="E111" s="58">
        <f>D111/40</f>
        <v>12</v>
      </c>
      <c r="F111" s="58" t="s">
        <v>1646</v>
      </c>
      <c r="G111" s="167">
        <f>VLOOKUP(A111,KuKGesamtPivot!A:B,2,FALSE)</f>
        <v>8</v>
      </c>
      <c r="H111" s="167">
        <f>VLOOKUP(A111,SuSGesamtPivot!A:B,2,FALSE)</f>
        <v>8</v>
      </c>
      <c r="I111" s="65"/>
      <c r="J111" s="65"/>
      <c r="K111" s="65"/>
      <c r="L111" s="65"/>
      <c r="M111" s="164">
        <f>H111-I111-J111-K111-L111</f>
        <v>8</v>
      </c>
      <c r="N111" s="167">
        <f>VLOOKUP($A111,PBGesamtPivot!$A:$B,2,FALSE)</f>
        <v>0</v>
      </c>
      <c r="O111" s="58">
        <f>E111</f>
        <v>12</v>
      </c>
      <c r="P111" s="164">
        <f>G111-O111</f>
        <v>-4</v>
      </c>
      <c r="Q111" s="164">
        <f>M111-O111</f>
        <v>-4</v>
      </c>
      <c r="R111" s="244"/>
      <c r="S111" s="244"/>
      <c r="T111" s="244"/>
      <c r="U111" s="244"/>
      <c r="V111" s="244"/>
    </row>
    <row r="112" spans="1:22">
      <c r="A112" s="207" t="s">
        <v>550</v>
      </c>
      <c r="B112" s="57" t="str">
        <f>VLOOKUP(FirstStrinG($A112,","),UNTIS.Klassen!$A$1:$AE$180,23,FALSE)</f>
        <v>NOW</v>
      </c>
      <c r="C112" s="57" t="str">
        <f>VLOOKUP(FirstStrinG($A112,","),UNTIS.Klassen!$A$1:$AE$180,14,FALSE)</f>
        <v>A1.1</v>
      </c>
      <c r="D112" s="57">
        <f>VLOOKUP(C112,AnlageJahresstunden!A:E,2,FALSE)</f>
        <v>480</v>
      </c>
      <c r="E112" s="57">
        <f>D112/40</f>
        <v>12</v>
      </c>
      <c r="F112" s="57" t="s">
        <v>32</v>
      </c>
      <c r="G112" s="166">
        <f>VLOOKUP(A112,KuKGesamtPivot!A:B,2,FALSE)</f>
        <v>8</v>
      </c>
      <c r="H112" s="166">
        <f>VLOOKUP(A112,SuSGesamtPivot!A:B,2,FALSE)</f>
        <v>8</v>
      </c>
      <c r="I112" s="64"/>
      <c r="J112" s="64"/>
      <c r="K112" s="64"/>
      <c r="L112" s="64"/>
      <c r="M112" s="165">
        <f>H112-I112-J112-K112-L112</f>
        <v>8</v>
      </c>
      <c r="N112" s="166">
        <f>VLOOKUP($A112,PBGesamtPivot!$A:$B,2,FALSE)</f>
        <v>0</v>
      </c>
      <c r="O112" s="57">
        <f>E112</f>
        <v>12</v>
      </c>
      <c r="P112" s="165">
        <f>G112-O112</f>
        <v>-4</v>
      </c>
      <c r="Q112" s="165">
        <f>M112-O112</f>
        <v>-4</v>
      </c>
      <c r="R112" s="247"/>
      <c r="S112" s="247"/>
      <c r="T112" s="247"/>
      <c r="U112" s="247"/>
      <c r="V112" s="247"/>
    </row>
    <row r="113" spans="1:22">
      <c r="A113" s="208" t="s">
        <v>34</v>
      </c>
      <c r="B113" s="58" t="str">
        <f>VLOOKUP(FirstStrinG($A113,","),UNTIS.Klassen!$A$1:$AE$180,23,FALSE)</f>
        <v>NOW</v>
      </c>
      <c r="C113" s="58" t="str">
        <f>VLOOKUP(FirstStrinG($A113,","),UNTIS.Klassen!$A$1:$AE$180,14,FALSE)</f>
        <v>A1.1</v>
      </c>
      <c r="D113" s="58">
        <f>VLOOKUP(C113,AnlageJahresstunden!A:E,2,FALSE)</f>
        <v>480</v>
      </c>
      <c r="E113" s="58">
        <f>D113/40</f>
        <v>12</v>
      </c>
      <c r="F113" s="58" t="s">
        <v>25</v>
      </c>
      <c r="G113" s="167">
        <f>VLOOKUP(A113,KuKGesamtPivot!A:B,2,FALSE)</f>
        <v>11</v>
      </c>
      <c r="H113" s="167">
        <f>VLOOKUP(A113,SuSGesamtPivot!A:B,2,FALSE)</f>
        <v>11</v>
      </c>
      <c r="I113" s="65"/>
      <c r="J113" s="65"/>
      <c r="K113" s="65"/>
      <c r="L113" s="65"/>
      <c r="M113" s="164">
        <f>H113-I113-J113-K113-L113</f>
        <v>11</v>
      </c>
      <c r="N113" s="167">
        <f>VLOOKUP($A113,PBGesamtPivot!$A:$B,2,FALSE)</f>
        <v>0</v>
      </c>
      <c r="O113" s="58">
        <f>E113</f>
        <v>12</v>
      </c>
      <c r="P113" s="164">
        <f>G113-O113</f>
        <v>-1</v>
      </c>
      <c r="Q113" s="164">
        <f>M113-O113</f>
        <v>-1</v>
      </c>
      <c r="R113" s="244"/>
      <c r="S113" s="244"/>
      <c r="T113" s="244"/>
      <c r="U113" s="244"/>
      <c r="V113" s="244"/>
    </row>
    <row r="114" spans="1:22">
      <c r="A114" s="207" t="s">
        <v>549</v>
      </c>
      <c r="B114" s="57" t="str">
        <f>VLOOKUP(FirstStrinG($A114,","),UNTIS.Klassen!$A$1:$AE$180,23,FALSE)</f>
        <v>NOW</v>
      </c>
      <c r="C114" s="57" t="str">
        <f>VLOOKUP(FirstStrinG($A114,","),UNTIS.Klassen!$A$1:$AE$180,14,FALSE)</f>
        <v>A1.1</v>
      </c>
      <c r="D114" s="57">
        <f>VLOOKUP(C114,AnlageJahresstunden!A:E,2,FALSE)</f>
        <v>480</v>
      </c>
      <c r="E114" s="57">
        <f>D114/40</f>
        <v>12</v>
      </c>
      <c r="F114" s="57" t="s">
        <v>32</v>
      </c>
      <c r="G114" s="166">
        <f>VLOOKUP(A114,KuKGesamtPivot!A:B,2,FALSE)</f>
        <v>12</v>
      </c>
      <c r="H114" s="166">
        <f>VLOOKUP(A114,SuSGesamtPivot!A:B,2,FALSE)</f>
        <v>12</v>
      </c>
      <c r="I114" s="64"/>
      <c r="J114" s="64"/>
      <c r="K114" s="64"/>
      <c r="L114" s="64"/>
      <c r="M114" s="165">
        <f>H114-I114-J114-K114-L114</f>
        <v>12</v>
      </c>
      <c r="N114" s="166">
        <f>VLOOKUP($A114,PBGesamtPivot!$A:$B,2,FALSE)</f>
        <v>0</v>
      </c>
      <c r="O114" s="57">
        <f>E114</f>
        <v>12</v>
      </c>
      <c r="P114" s="165">
        <f>G114-O114</f>
        <v>0</v>
      </c>
      <c r="Q114" s="165">
        <f>M114-O114</f>
        <v>0</v>
      </c>
      <c r="R114" s="247"/>
      <c r="S114" s="247"/>
      <c r="T114" s="247"/>
      <c r="U114" s="247"/>
      <c r="V114" s="247"/>
    </row>
    <row r="115" spans="1:22">
      <c r="A115" s="208" t="s">
        <v>218</v>
      </c>
      <c r="B115" s="58" t="str">
        <f>VLOOKUP(FirstStrinG($A115,","),UNTIS.Klassen!$A$1:$AE$180,23,FALSE)</f>
        <v>GIL</v>
      </c>
      <c r="C115" s="58" t="str">
        <f>VLOOKUP(FirstStrinG($A115,","),UNTIS.Klassen!$A$1:$AE$180,14,FALSE)</f>
        <v>B3</v>
      </c>
      <c r="D115" s="58">
        <f>VLOOKUP(C115,AnlageJahresstunden!A:E,2,FALSE)</f>
        <v>1280</v>
      </c>
      <c r="E115" s="58">
        <f>D115/40</f>
        <v>32</v>
      </c>
      <c r="F115" s="58" t="s">
        <v>221</v>
      </c>
      <c r="G115" s="167">
        <f>VLOOKUP(A115,KuKGesamtPivot!A:B,2,FALSE)</f>
        <v>31</v>
      </c>
      <c r="H115" s="167">
        <f>VLOOKUP(A115,SuSGesamtPivot!A:B,2,FALSE)</f>
        <v>31</v>
      </c>
      <c r="I115" s="65"/>
      <c r="J115" s="65"/>
      <c r="K115" s="65"/>
      <c r="L115" s="65"/>
      <c r="M115" s="164">
        <f>H115-I115-J115-K115-L115</f>
        <v>31</v>
      </c>
      <c r="N115" s="167">
        <f>VLOOKUP($A115,PBGesamtPivot!$A:$B,2,FALSE)</f>
        <v>0</v>
      </c>
      <c r="O115" s="58">
        <f>E115</f>
        <v>32</v>
      </c>
      <c r="P115" s="164">
        <f>G115-O115</f>
        <v>-1</v>
      </c>
      <c r="Q115" s="164">
        <f>M115-O115</f>
        <v>-1</v>
      </c>
      <c r="R115" s="244"/>
      <c r="S115" s="244"/>
      <c r="T115" s="244"/>
      <c r="U115" s="244"/>
      <c r="V115" s="244"/>
    </row>
    <row r="116" spans="1:22">
      <c r="A116" s="207" t="s">
        <v>170</v>
      </c>
      <c r="B116" s="57" t="str">
        <f>VLOOKUP(FirstStrinG($A116,","),UNTIS.Klassen!$A$1:$AE$180,23,FALSE)</f>
        <v>GIL</v>
      </c>
      <c r="C116" s="57" t="str">
        <f>VLOOKUP(FirstStrinG($A116,","),UNTIS.Klassen!$A$1:$AE$180,14,FALSE)</f>
        <v>B3</v>
      </c>
      <c r="D116" s="57">
        <f>VLOOKUP(C116,AnlageJahresstunden!A:E,2,FALSE)</f>
        <v>1280</v>
      </c>
      <c r="E116" s="57">
        <f>D116/40</f>
        <v>32</v>
      </c>
      <c r="F116" s="57" t="s">
        <v>96</v>
      </c>
      <c r="G116" s="166">
        <f>VLOOKUP(A116,KuKGesamtPivot!A:B,2,FALSE)</f>
        <v>33</v>
      </c>
      <c r="H116" s="166">
        <f>VLOOKUP(A116,SuSGesamtPivot!A:B,2,FALSE)</f>
        <v>33</v>
      </c>
      <c r="I116" s="64"/>
      <c r="J116" s="64"/>
      <c r="K116" s="64"/>
      <c r="L116" s="64"/>
      <c r="M116" s="165">
        <f>H116-I116-J116-K116-L116</f>
        <v>33</v>
      </c>
      <c r="N116" s="166">
        <f>VLOOKUP($A116,PBGesamtPivot!$A:$B,2,FALSE)</f>
        <v>0</v>
      </c>
      <c r="O116" s="57">
        <f>E116</f>
        <v>32</v>
      </c>
      <c r="P116" s="165">
        <f>G116-O116</f>
        <v>1</v>
      </c>
      <c r="Q116" s="165">
        <f>M116-O116</f>
        <v>1</v>
      </c>
      <c r="R116" s="247"/>
      <c r="S116" s="247"/>
      <c r="T116" s="247"/>
      <c r="U116" s="247"/>
      <c r="V116" s="247"/>
    </row>
    <row r="117" spans="1:22">
      <c r="A117" s="208"/>
      <c r="B117" s="58" t="e">
        <f>VLOOKUP(FirstStrinG($A117,","),UNTIS.Klassen!$A$1:$AE$180,23,FALSE)</f>
        <v>#VALUE!</v>
      </c>
      <c r="C117" s="58" t="e">
        <f>VLOOKUP(FirstStrinG($A117,","),UNTIS.Klassen!$A$1:$AE$180,14,FALSE)</f>
        <v>#VALUE!</v>
      </c>
      <c r="D117" s="58" t="e">
        <f>VLOOKUP(C117,AnlageJahresstunden!A:E,2,FALSE)</f>
        <v>#VALUE!</v>
      </c>
      <c r="E117" s="58" t="e">
        <f>D117/40</f>
        <v>#VALUE!</v>
      </c>
      <c r="F117" s="58" t="s">
        <v>32</v>
      </c>
      <c r="G117" s="167" t="e">
        <f>VLOOKUP(A117,KuKGesamtPivot!A:B,2,FALSE)</f>
        <v>#N/A</v>
      </c>
      <c r="H117" s="167" t="e">
        <f>VLOOKUP(A117,SuSGesamtPivot!A:B,2,FALSE)</f>
        <v>#N/A</v>
      </c>
      <c r="I117" s="65"/>
      <c r="J117" s="65"/>
      <c r="K117" s="65"/>
      <c r="L117" s="65"/>
      <c r="M117" s="164" t="e">
        <f>H117-I117-J117-K117-L117</f>
        <v>#N/A</v>
      </c>
      <c r="N117" s="167" t="e">
        <f>VLOOKUP($A117,PBGesamtPivot!$A:$B,2,FALSE)</f>
        <v>#N/A</v>
      </c>
      <c r="O117" s="58" t="e">
        <f>E117</f>
        <v>#VALUE!</v>
      </c>
      <c r="P117" s="164" t="e">
        <f>G117-O117</f>
        <v>#N/A</v>
      </c>
      <c r="Q117" s="164" t="e">
        <f>M117-O117</f>
        <v>#N/A</v>
      </c>
      <c r="R117" s="244"/>
      <c r="S117" s="244"/>
      <c r="T117" s="244"/>
      <c r="U117" s="244"/>
      <c r="V117" s="244"/>
    </row>
    <row r="118" spans="1:22">
      <c r="A118" s="207"/>
      <c r="B118" s="57" t="e">
        <f>VLOOKUP(FirstStrinG($A118,","),UNTIS.Klassen!$A$1:$AE$180,23,FALSE)</f>
        <v>#VALUE!</v>
      </c>
      <c r="C118" s="57" t="e">
        <f>VLOOKUP(FirstStrinG($A118,","),UNTIS.Klassen!$A$1:$AE$180,14,FALSE)</f>
        <v>#VALUE!</v>
      </c>
      <c r="D118" s="57" t="e">
        <f>VLOOKUP(C118,AnlageJahresstunden!A:E,2,FALSE)</f>
        <v>#VALUE!</v>
      </c>
      <c r="E118" s="57" t="e">
        <f>D118/40</f>
        <v>#VALUE!</v>
      </c>
      <c r="F118" s="57" t="s">
        <v>25</v>
      </c>
      <c r="G118" s="166" t="e">
        <f>VLOOKUP(A118,KuKGesamtPivot!A:B,2,FALSE)</f>
        <v>#N/A</v>
      </c>
      <c r="H118" s="166" t="e">
        <f>VLOOKUP(A118,SuSGesamtPivot!A:B,2,FALSE)</f>
        <v>#N/A</v>
      </c>
      <c r="I118" s="64"/>
      <c r="J118" s="64"/>
      <c r="K118" s="64"/>
      <c r="L118" s="64"/>
      <c r="M118" s="165" t="e">
        <f>H118-I118-J118-K118-L118</f>
        <v>#N/A</v>
      </c>
      <c r="N118" s="166" t="e">
        <f>VLOOKUP($A118,PBGesamtPivot!$A:$B,2,FALSE)</f>
        <v>#N/A</v>
      </c>
      <c r="O118" s="57" t="e">
        <f>E118</f>
        <v>#VALUE!</v>
      </c>
      <c r="P118" s="165" t="e">
        <f>G118-O118</f>
        <v>#N/A</v>
      </c>
      <c r="Q118" s="165" t="e">
        <f>M118-O118</f>
        <v>#N/A</v>
      </c>
      <c r="R118" s="247"/>
      <c r="S118" s="247"/>
      <c r="T118" s="247"/>
      <c r="U118" s="247"/>
      <c r="V118" s="247"/>
    </row>
    <row r="119" spans="1:22">
      <c r="A119" s="208"/>
      <c r="B119" s="58" t="e">
        <f>VLOOKUP(FirstStrinG($A119,","),UNTIS.Klassen!$A$1:$AE$180,23,FALSE)</f>
        <v>#VALUE!</v>
      </c>
      <c r="C119" s="58" t="e">
        <f>VLOOKUP(FirstStrinG($A119,","),UNTIS.Klassen!$A$1:$AE$180,14,FALSE)</f>
        <v>#VALUE!</v>
      </c>
      <c r="D119" s="58" t="e">
        <f>VLOOKUP(C119,AnlageJahresstunden!A:E,2,FALSE)</f>
        <v>#VALUE!</v>
      </c>
      <c r="E119" s="58" t="e">
        <f>D119/40</f>
        <v>#VALUE!</v>
      </c>
      <c r="F119" s="58" t="s">
        <v>32</v>
      </c>
      <c r="G119" s="167" t="e">
        <f>VLOOKUP(A119,KuKGesamtPivot!A:B,2,FALSE)</f>
        <v>#N/A</v>
      </c>
      <c r="H119" s="167" t="e">
        <f>VLOOKUP(A119,SuSGesamtPivot!A:B,2,FALSE)</f>
        <v>#N/A</v>
      </c>
      <c r="I119" s="65"/>
      <c r="J119" s="65"/>
      <c r="K119" s="65"/>
      <c r="L119" s="65"/>
      <c r="M119" s="164" t="e">
        <f>H119-I119-J119-K119-L119</f>
        <v>#N/A</v>
      </c>
      <c r="N119" s="167" t="e">
        <f>VLOOKUP($A119,PBGesamtPivot!$A:$B,2,FALSE)</f>
        <v>#N/A</v>
      </c>
      <c r="O119" s="58" t="e">
        <f>E119</f>
        <v>#VALUE!</v>
      </c>
      <c r="P119" s="164" t="e">
        <f>G119-O119</f>
        <v>#N/A</v>
      </c>
      <c r="Q119" s="164" t="e">
        <f>M119-O119</f>
        <v>#N/A</v>
      </c>
      <c r="R119" s="244"/>
      <c r="S119" s="244"/>
      <c r="T119" s="244"/>
      <c r="U119" s="244"/>
      <c r="V119" s="244"/>
    </row>
    <row r="120" spans="1:22">
      <c r="A120" s="207"/>
      <c r="B120" s="57" t="e">
        <f>VLOOKUP(FirstStrinG($A120,","),UNTIS.Klassen!$A$1:$AE$180,23,FALSE)</f>
        <v>#VALUE!</v>
      </c>
      <c r="C120" s="57" t="e">
        <f>VLOOKUP(FirstStrinG($A120,","),UNTIS.Klassen!$A$1:$AE$180,14,FALSE)</f>
        <v>#VALUE!</v>
      </c>
      <c r="D120" s="57" t="e">
        <f>VLOOKUP(C120,AnlageJahresstunden!A:E,2,FALSE)</f>
        <v>#VALUE!</v>
      </c>
      <c r="E120" s="57" t="e">
        <f>D120/40</f>
        <v>#VALUE!</v>
      </c>
      <c r="F120" s="57" t="s">
        <v>221</v>
      </c>
      <c r="G120" s="166" t="e">
        <f>VLOOKUP(A120,KuKGesamtPivot!A:B,2,FALSE)</f>
        <v>#N/A</v>
      </c>
      <c r="H120" s="166" t="e">
        <f>VLOOKUP(A120,SuSGesamtPivot!A:B,2,FALSE)</f>
        <v>#N/A</v>
      </c>
      <c r="I120" s="64"/>
      <c r="J120" s="64"/>
      <c r="K120" s="64"/>
      <c r="L120" s="64"/>
      <c r="M120" s="165" t="e">
        <f>H120-I120-J120-K120-L120</f>
        <v>#N/A</v>
      </c>
      <c r="N120" s="166" t="e">
        <f>VLOOKUP($A120,PBGesamtPivot!$A:$B,2,FALSE)</f>
        <v>#N/A</v>
      </c>
      <c r="O120" s="57" t="e">
        <f>E120</f>
        <v>#VALUE!</v>
      </c>
      <c r="P120" s="165" t="e">
        <f>G120-O120</f>
        <v>#N/A</v>
      </c>
      <c r="Q120" s="165" t="e">
        <f>M120-O120</f>
        <v>#N/A</v>
      </c>
      <c r="R120" s="247"/>
      <c r="S120" s="247"/>
      <c r="T120" s="247"/>
      <c r="U120" s="247"/>
      <c r="V120" s="247"/>
    </row>
    <row r="121" spans="1:22">
      <c r="A121" s="208"/>
      <c r="B121" s="58" t="e">
        <f>VLOOKUP(FirstStrinG($A121,","),UNTIS.Klassen!$A$1:$AE$180,23,FALSE)</f>
        <v>#VALUE!</v>
      </c>
      <c r="C121" s="58" t="e">
        <f>VLOOKUP(FirstStrinG($A121,","),UNTIS.Klassen!$A$1:$AE$180,14,FALSE)</f>
        <v>#VALUE!</v>
      </c>
      <c r="D121" s="58" t="e">
        <f>VLOOKUP(C121,AnlageJahresstunden!A:E,2,FALSE)</f>
        <v>#VALUE!</v>
      </c>
      <c r="E121" s="58" t="e">
        <f>D121/40</f>
        <v>#VALUE!</v>
      </c>
      <c r="F121" s="58" t="s">
        <v>96</v>
      </c>
      <c r="G121" s="167" t="e">
        <f>VLOOKUP(A121,KuKGesamtPivot!A:B,2,FALSE)</f>
        <v>#N/A</v>
      </c>
      <c r="H121" s="167" t="e">
        <f>VLOOKUP(A121,SuSGesamtPivot!A:B,2,FALSE)</f>
        <v>#N/A</v>
      </c>
      <c r="I121" s="65"/>
      <c r="J121" s="65"/>
      <c r="K121" s="65"/>
      <c r="L121" s="65"/>
      <c r="M121" s="164" t="e">
        <f>H121-I121-J121-K121-L121</f>
        <v>#N/A</v>
      </c>
      <c r="N121" s="167" t="e">
        <f>VLOOKUP($A121,PBGesamtPivot!$A:$B,2,FALSE)</f>
        <v>#N/A</v>
      </c>
      <c r="O121" s="58" t="e">
        <f>E121</f>
        <v>#VALUE!</v>
      </c>
      <c r="P121" s="164" t="e">
        <f>G121-O121</f>
        <v>#N/A</v>
      </c>
      <c r="Q121" s="164" t="e">
        <f>M121-O121</f>
        <v>#N/A</v>
      </c>
      <c r="R121" s="244"/>
      <c r="S121" s="244"/>
      <c r="T121" s="244"/>
      <c r="U121" s="244"/>
      <c r="V121" s="244"/>
    </row>
  </sheetData>
  <autoFilter ref="A3:Q121" xr:uid="{00000000-0009-0000-0000-000003000000}"/>
  <dataConsolidate/>
  <mergeCells count="4">
    <mergeCell ref="D1:E1"/>
    <mergeCell ref="H1:M1"/>
    <mergeCell ref="C2:E2"/>
    <mergeCell ref="H2:M2"/>
  </mergeCells>
  <conditionalFormatting sqref="P4:P121">
    <cfRule type="colorScale" priority="5">
      <colorScale>
        <cfvo type="num" val="-6"/>
        <cfvo type="num" val="0"/>
        <cfvo type="num" val="6"/>
        <color theme="8" tint="0.39997558519241921"/>
        <color theme="9" tint="0.59999389629810485"/>
        <color theme="5" tint="0.39997558519241921"/>
      </colorScale>
    </cfRule>
  </conditionalFormatting>
  <conditionalFormatting sqref="A4:Q121">
    <cfRule type="expression" dxfId="130" priority="10">
      <formula>(MOD(ROW(),2)=0)</formula>
    </cfRule>
  </conditionalFormatting>
  <conditionalFormatting sqref="G4:G121">
    <cfRule type="expression" dxfId="129" priority="1">
      <formula>($G4&lt;$O4*0.9)</formula>
    </cfRule>
    <cfRule type="expression" dxfId="128" priority="2">
      <formula>($G4&gt;$O4*1.1)</formula>
    </cfRule>
  </conditionalFormatting>
  <conditionalFormatting sqref="Q4:Q121">
    <cfRule type="colorScale" priority="3">
      <colorScale>
        <cfvo type="num" val="-6"/>
        <cfvo type="num" val="0"/>
        <cfvo type="num" val="6"/>
        <color theme="5" tint="0.39997558519241921"/>
        <color theme="9" tint="0.39997558519241921"/>
        <color theme="4" tint="0.39997558519241921"/>
      </colorScale>
    </cfRule>
  </conditionalFormatting>
  <pageMargins left="0.70866141732283472" right="0.70866141732283472" top="0.78740157480314965" bottom="0.78740157480314965" header="0.31496062992125984" footer="0.31496062992125984"/>
  <pageSetup paperSize="9" scale="5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/>
  <dimension ref="A1:T1557"/>
  <sheetViews>
    <sheetView workbookViewId="0">
      <pane ySplit="1" topLeftCell="A561" activePane="bottomLeft" state="frozen"/>
      <selection pane="bottomLeft" activeCell="K175" sqref="K175"/>
    </sheetView>
  </sheetViews>
  <sheetFormatPr baseColWidth="10" defaultColWidth="10.7265625" defaultRowHeight="14.5"/>
  <sheetData>
    <row r="1" spans="1:20">
      <c r="A1" s="96" t="s">
        <v>1138</v>
      </c>
      <c r="B1" s="96" t="s">
        <v>1139</v>
      </c>
      <c r="C1" s="96" t="s">
        <v>1140</v>
      </c>
      <c r="D1" s="146" t="s">
        <v>1026</v>
      </c>
      <c r="E1" s="146" t="s">
        <v>1141</v>
      </c>
      <c r="F1" s="146" t="s">
        <v>2</v>
      </c>
      <c r="G1" s="146" t="s">
        <v>1</v>
      </c>
      <c r="H1" t="s">
        <v>193</v>
      </c>
      <c r="I1" s="146" t="s">
        <v>190</v>
      </c>
      <c r="J1" s="146" t="s">
        <v>1196</v>
      </c>
      <c r="K1" s="146" t="s">
        <v>1217</v>
      </c>
      <c r="L1" t="s">
        <v>1218</v>
      </c>
      <c r="M1" t="s">
        <v>1219</v>
      </c>
      <c r="N1" t="s">
        <v>1142</v>
      </c>
      <c r="O1" t="s">
        <v>1253</v>
      </c>
      <c r="P1" t="s">
        <v>753</v>
      </c>
      <c r="Q1" t="s">
        <v>751</v>
      </c>
      <c r="R1" t="s">
        <v>754</v>
      </c>
      <c r="S1" t="s">
        <v>632</v>
      </c>
      <c r="T1" t="s">
        <v>752</v>
      </c>
    </row>
    <row r="2" spans="1:20">
      <c r="A2" s="96">
        <v>4</v>
      </c>
      <c r="B2" s="96"/>
      <c r="C2" s="96" t="s">
        <v>299</v>
      </c>
      <c r="D2" s="146" t="s">
        <v>1197</v>
      </c>
      <c r="E2" s="146" t="s">
        <v>184</v>
      </c>
      <c r="F2" s="146" t="s">
        <v>604</v>
      </c>
      <c r="G2" s="146" t="s">
        <v>88</v>
      </c>
      <c r="H2" t="s">
        <v>294</v>
      </c>
      <c r="I2" s="146">
        <v>2</v>
      </c>
      <c r="J2" s="146"/>
      <c r="K2" s="146">
        <v>2</v>
      </c>
      <c r="L2" s="146">
        <v>2</v>
      </c>
      <c r="M2" s="146">
        <v>0</v>
      </c>
      <c r="N2" s="146"/>
      <c r="O2" s="216" t="str">
        <f>IF(ISERROR(VLOOKUP($D2,LehStd_in_Kla!$A$4:$G$120,3,FALSE)),,VLOOKUP($D2,LehStd_in_Kla!$A$4:$G$120,3,FALSE))</f>
        <v>A1.1BL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s="96">
        <v>5</v>
      </c>
      <c r="B3" s="96"/>
      <c r="C3" s="96" t="s">
        <v>299</v>
      </c>
      <c r="D3" s="146" t="s">
        <v>1197</v>
      </c>
      <c r="E3" s="146" t="s">
        <v>184</v>
      </c>
      <c r="F3" s="146" t="s">
        <v>604</v>
      </c>
      <c r="G3" s="146" t="s">
        <v>293</v>
      </c>
      <c r="H3" t="s">
        <v>294</v>
      </c>
      <c r="I3" s="146">
        <v>6</v>
      </c>
      <c r="J3" s="146"/>
      <c r="K3" s="146">
        <v>6</v>
      </c>
      <c r="L3" s="146">
        <v>6</v>
      </c>
      <c r="M3" s="146">
        <v>0</v>
      </c>
      <c r="N3" s="146"/>
      <c r="O3" s="216" t="str">
        <f>IF(ISERROR(VLOOKUP($D3,LehStd_in_Kla!$A$4:$G$120,3,FALSE)),,VLOOKUP($D3,LehStd_in_Kla!$A$4:$G$120,3,FALSE))</f>
        <v>A1.1BL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s="96">
        <v>6</v>
      </c>
      <c r="B4" s="96"/>
      <c r="C4" s="96" t="s">
        <v>299</v>
      </c>
      <c r="D4" s="146" t="s">
        <v>1197</v>
      </c>
      <c r="E4" s="146" t="s">
        <v>184</v>
      </c>
      <c r="F4" s="146" t="s">
        <v>604</v>
      </c>
      <c r="G4" s="146" t="s">
        <v>293</v>
      </c>
      <c r="H4" t="s">
        <v>294</v>
      </c>
      <c r="I4" s="146">
        <v>4</v>
      </c>
      <c r="J4" s="146">
        <v>2</v>
      </c>
      <c r="K4" s="146">
        <v>4</v>
      </c>
      <c r="L4" s="146">
        <v>2</v>
      </c>
      <c r="M4" s="146">
        <v>0</v>
      </c>
      <c r="N4" s="146">
        <v>2</v>
      </c>
      <c r="O4" s="216" t="str">
        <f>IF(ISERROR(VLOOKUP($D4,LehStd_in_Kla!$A$4:$G$120,3,FALSE)),,VLOOKUP($D4,LehStd_in_Kla!$A$4:$G$120,3,FALSE))</f>
        <v>A1.1BL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s="96">
        <v>7</v>
      </c>
      <c r="B5" s="96"/>
      <c r="C5" s="96" t="s">
        <v>299</v>
      </c>
      <c r="D5" s="146" t="s">
        <v>1197</v>
      </c>
      <c r="E5" s="146" t="s">
        <v>184</v>
      </c>
      <c r="F5" s="146" t="s">
        <v>604</v>
      </c>
      <c r="G5" s="146" t="s">
        <v>295</v>
      </c>
      <c r="H5" t="s">
        <v>294</v>
      </c>
      <c r="I5" s="146">
        <v>6</v>
      </c>
      <c r="J5" s="146"/>
      <c r="K5" s="146">
        <v>6</v>
      </c>
      <c r="L5" s="146">
        <v>6</v>
      </c>
      <c r="M5" s="146">
        <v>0</v>
      </c>
      <c r="N5" s="146"/>
      <c r="O5" s="216" t="str">
        <f>IF(ISERROR(VLOOKUP($D5,LehStd_in_Kla!$A$4:$G$120,3,FALSE)),,VLOOKUP($D5,LehStd_in_Kla!$A$4:$G$120,3,FALSE))</f>
        <v>A1.1BL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s="96">
        <v>8</v>
      </c>
      <c r="B6" s="96"/>
      <c r="C6" s="96" t="s">
        <v>299</v>
      </c>
      <c r="D6" s="146" t="s">
        <v>1197</v>
      </c>
      <c r="E6" s="146" t="s">
        <v>184</v>
      </c>
      <c r="F6" s="146" t="s">
        <v>604</v>
      </c>
      <c r="G6" s="146" t="s">
        <v>278</v>
      </c>
      <c r="H6" t="s">
        <v>294</v>
      </c>
      <c r="I6" s="146">
        <v>6</v>
      </c>
      <c r="J6" s="146"/>
      <c r="K6" s="146">
        <v>6</v>
      </c>
      <c r="L6" s="146">
        <v>6</v>
      </c>
      <c r="M6" s="146">
        <v>0</v>
      </c>
      <c r="N6" s="146"/>
      <c r="O6" s="216" t="str">
        <f>IF(ISERROR(VLOOKUP($D6,LehStd_in_Kla!$A$4:$G$120,3,FALSE)),,VLOOKUP($D6,LehStd_in_Kla!$A$4:$G$120,3,FALSE))</f>
        <v>A1.1BL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s="96">
        <v>9</v>
      </c>
      <c r="B7" s="96"/>
      <c r="C7" s="96" t="s">
        <v>299</v>
      </c>
      <c r="D7" s="146" t="s">
        <v>1197</v>
      </c>
      <c r="E7" s="146" t="s">
        <v>184</v>
      </c>
      <c r="F7" s="146" t="s">
        <v>604</v>
      </c>
      <c r="G7" s="146" t="s">
        <v>278</v>
      </c>
      <c r="H7" t="s">
        <v>296</v>
      </c>
      <c r="I7" s="146">
        <v>4</v>
      </c>
      <c r="J7" s="146">
        <v>2</v>
      </c>
      <c r="K7" s="146">
        <v>4</v>
      </c>
      <c r="L7" s="146">
        <v>2</v>
      </c>
      <c r="M7" s="146">
        <v>0</v>
      </c>
      <c r="N7" s="146">
        <v>2</v>
      </c>
      <c r="O7" s="216" t="str">
        <f>IF(ISERROR(VLOOKUP($D7,LehStd_in_Kla!$A$4:$G$120,3,FALSE)),,VLOOKUP($D7,LehStd_in_Kla!$A$4:$G$120,3,FALSE))</f>
        <v>A1.1BL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s="96">
        <v>10</v>
      </c>
      <c r="B8" s="96"/>
      <c r="C8" s="96" t="s">
        <v>299</v>
      </c>
      <c r="D8" s="146" t="s">
        <v>1197</v>
      </c>
      <c r="E8" s="146" t="s">
        <v>341</v>
      </c>
      <c r="F8" s="146" t="s">
        <v>14</v>
      </c>
      <c r="G8" s="146" t="s">
        <v>88</v>
      </c>
      <c r="H8" t="s">
        <v>294</v>
      </c>
      <c r="I8" s="146">
        <v>2</v>
      </c>
      <c r="J8" s="146"/>
      <c r="K8" s="146">
        <v>2</v>
      </c>
      <c r="L8" s="146">
        <v>2</v>
      </c>
      <c r="M8" s="146">
        <v>0</v>
      </c>
      <c r="N8" s="146"/>
      <c r="O8" s="216" t="str">
        <f>IF(ISERROR(VLOOKUP($D8,LehStd_in_Kla!$A$4:$G$120,3,FALSE)),,VLOOKUP($D8,LehStd_in_Kla!$A$4:$G$120,3,FALSE))</f>
        <v>A1.1BL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s="96">
        <v>11</v>
      </c>
      <c r="B9" s="96"/>
      <c r="C9" s="96" t="s">
        <v>299</v>
      </c>
      <c r="D9" s="146" t="s">
        <v>1197</v>
      </c>
      <c r="E9" s="146" t="s">
        <v>341</v>
      </c>
      <c r="F9" s="146" t="s">
        <v>15</v>
      </c>
      <c r="G9" s="146" t="s">
        <v>88</v>
      </c>
      <c r="H9" t="s">
        <v>294</v>
      </c>
      <c r="I9" s="146">
        <v>2</v>
      </c>
      <c r="J9" s="146"/>
      <c r="K9" s="146">
        <v>2</v>
      </c>
      <c r="L9" s="146">
        <v>2</v>
      </c>
      <c r="M9" s="146">
        <v>0</v>
      </c>
      <c r="N9" s="146"/>
      <c r="O9" s="216" t="str">
        <f>IF(ISERROR(VLOOKUP($D9,LehStd_in_Kla!$A$4:$G$120,3,FALSE)),,VLOOKUP($D9,LehStd_in_Kla!$A$4:$G$120,3,FALSE))</f>
        <v>A1.1BL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s="96">
        <v>12</v>
      </c>
      <c r="B10" s="96"/>
      <c r="C10" s="96" t="s">
        <v>299</v>
      </c>
      <c r="D10" s="146" t="s">
        <v>1197</v>
      </c>
      <c r="E10" s="146" t="s">
        <v>175</v>
      </c>
      <c r="F10" s="146" t="s">
        <v>19</v>
      </c>
      <c r="G10" s="146" t="s">
        <v>1707</v>
      </c>
      <c r="H10" t="s">
        <v>565</v>
      </c>
      <c r="I10" s="146">
        <v>2</v>
      </c>
      <c r="J10" s="146"/>
      <c r="K10" s="146">
        <v>2</v>
      </c>
      <c r="L10" s="146">
        <v>2</v>
      </c>
      <c r="M10" s="146">
        <v>0</v>
      </c>
      <c r="N10" s="146"/>
      <c r="O10" s="216" t="str">
        <f>IF(ISERROR(VLOOKUP($D10,LehStd_in_Kla!$A$4:$G$120,3,FALSE)),,VLOOKUP($D10,LehStd_in_Kla!$A$4:$G$120,3,FALSE))</f>
        <v>A1.1BL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s="96">
        <v>13</v>
      </c>
      <c r="B11" s="96"/>
      <c r="C11" s="96" t="s">
        <v>299</v>
      </c>
      <c r="D11" s="146" t="s">
        <v>1197</v>
      </c>
      <c r="E11" s="146" t="s">
        <v>172</v>
      </c>
      <c r="F11" s="146" t="s">
        <v>7</v>
      </c>
      <c r="G11" s="146" t="s">
        <v>967</v>
      </c>
      <c r="H11" t="s">
        <v>294</v>
      </c>
      <c r="I11" s="146">
        <v>2</v>
      </c>
      <c r="J11" s="146"/>
      <c r="K11" s="146">
        <v>2</v>
      </c>
      <c r="L11" s="146">
        <v>2</v>
      </c>
      <c r="M11" s="146">
        <v>0</v>
      </c>
      <c r="N11" s="146"/>
      <c r="O11" s="216" t="str">
        <f>IF(ISERROR(VLOOKUP($D11,LehStd_in_Kla!$A$4:$G$120,3,FALSE)),,VLOOKUP($D11,LehStd_in_Kla!$A$4:$G$120,3,FALSE))</f>
        <v>A1.1BL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s="96">
        <v>22</v>
      </c>
      <c r="B12" s="96"/>
      <c r="C12" s="96" t="s">
        <v>299</v>
      </c>
      <c r="D12" s="146" t="s">
        <v>907</v>
      </c>
      <c r="E12" s="146" t="s">
        <v>184</v>
      </c>
      <c r="F12" s="146" t="s">
        <v>604</v>
      </c>
      <c r="G12" s="146" t="s">
        <v>61</v>
      </c>
      <c r="H12" t="s">
        <v>298</v>
      </c>
      <c r="I12" s="146">
        <v>2.5</v>
      </c>
      <c r="J12" s="146"/>
      <c r="K12" s="146">
        <v>2.5</v>
      </c>
      <c r="L12" s="146">
        <v>2.5</v>
      </c>
      <c r="M12" s="146">
        <v>0</v>
      </c>
      <c r="N12" s="146"/>
      <c r="O12" s="216" t="str">
        <f>IF(ISERROR(VLOOKUP($D12,LehStd_in_Kla!$A$4:$G$120,3,FALSE)),,VLOOKUP($D12,LehStd_in_Kla!$A$4:$G$120,3,FALSE))</f>
        <v>A1.1BL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s="96">
        <v>23</v>
      </c>
      <c r="B13" s="96"/>
      <c r="C13" s="96" t="s">
        <v>299</v>
      </c>
      <c r="D13" s="146" t="s">
        <v>907</v>
      </c>
      <c r="E13" s="146" t="s">
        <v>175</v>
      </c>
      <c r="F13" s="146" t="s">
        <v>19</v>
      </c>
      <c r="G13" s="146" t="s">
        <v>1707</v>
      </c>
      <c r="H13" t="s">
        <v>320</v>
      </c>
      <c r="I13" s="146">
        <v>0.41666666666666663</v>
      </c>
      <c r="J13" s="146"/>
      <c r="K13" s="146">
        <v>0.41666666666666663</v>
      </c>
      <c r="L13" s="146">
        <v>0.41666666666666663</v>
      </c>
      <c r="M13" s="146">
        <v>0</v>
      </c>
      <c r="N13" s="146"/>
      <c r="O13" s="216" t="str">
        <f>IF(ISERROR(VLOOKUP($D13,LehStd_in_Kla!$A$4:$G$120,3,FALSE)),,VLOOKUP($D13,LehStd_in_Kla!$A$4:$G$120,3,FALSE))</f>
        <v>A1.1BL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s="96">
        <v>24</v>
      </c>
      <c r="B14" s="96"/>
      <c r="C14" s="96" t="s">
        <v>299</v>
      </c>
      <c r="D14" s="146" t="s">
        <v>907</v>
      </c>
      <c r="E14" s="146" t="s">
        <v>184</v>
      </c>
      <c r="F14" s="146" t="s">
        <v>604</v>
      </c>
      <c r="G14" s="146" t="s">
        <v>299</v>
      </c>
      <c r="H14" t="s">
        <v>298</v>
      </c>
      <c r="I14" s="146">
        <v>1.6666666666666665</v>
      </c>
      <c r="J14" s="146"/>
      <c r="K14" s="146">
        <v>1.6666666666666665</v>
      </c>
      <c r="L14" s="146">
        <v>1.6666666666666665</v>
      </c>
      <c r="M14" s="146">
        <v>0</v>
      </c>
      <c r="N14" s="146"/>
      <c r="O14" s="216" t="str">
        <f>IF(ISERROR(VLOOKUP($D14,LehStd_in_Kla!$A$4:$G$120,3,FALSE)),,VLOOKUP($D14,LehStd_in_Kla!$A$4:$G$120,3,FALSE))</f>
        <v>A1.1BL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s="96">
        <v>25</v>
      </c>
      <c r="B15" s="96"/>
      <c r="C15" s="96" t="s">
        <v>299</v>
      </c>
      <c r="D15" s="146" t="s">
        <v>907</v>
      </c>
      <c r="E15" s="146" t="s">
        <v>172</v>
      </c>
      <c r="F15" s="146" t="s">
        <v>7</v>
      </c>
      <c r="G15" s="146" t="s">
        <v>967</v>
      </c>
      <c r="H15" t="s">
        <v>298</v>
      </c>
      <c r="I15" s="146">
        <v>0.83333333333333326</v>
      </c>
      <c r="J15" s="146"/>
      <c r="K15" s="146">
        <v>0.83333333333333326</v>
      </c>
      <c r="L15" s="146">
        <v>0.83333333333333326</v>
      </c>
      <c r="M15" s="146">
        <v>0</v>
      </c>
      <c r="N15" s="146"/>
      <c r="O15" s="216" t="str">
        <f>IF(ISERROR(VLOOKUP($D15,LehStd_in_Kla!$A$4:$G$120,3,FALSE)),,VLOOKUP($D15,LehStd_in_Kla!$A$4:$G$120,3,FALSE))</f>
        <v>A1.1BL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>
      <c r="A16" s="96">
        <v>26</v>
      </c>
      <c r="B16" s="96"/>
      <c r="C16" s="96" t="s">
        <v>299</v>
      </c>
      <c r="D16" s="146" t="s">
        <v>907</v>
      </c>
      <c r="E16" s="146" t="s">
        <v>174</v>
      </c>
      <c r="F16" s="146" t="s">
        <v>247</v>
      </c>
      <c r="G16" s="146" t="s">
        <v>1685</v>
      </c>
      <c r="H16" t="s">
        <v>298</v>
      </c>
      <c r="I16" s="146">
        <v>0.83333333333333326</v>
      </c>
      <c r="J16" s="146"/>
      <c r="K16" s="146">
        <v>0.83333333333333326</v>
      </c>
      <c r="L16" s="146">
        <v>0.83333333333333326</v>
      </c>
      <c r="M16" s="146">
        <v>0</v>
      </c>
      <c r="N16" s="146"/>
      <c r="O16" s="216" t="str">
        <f>IF(ISERROR(VLOOKUP($D16,LehStd_in_Kla!$A$4:$G$120,3,FALSE)),,VLOOKUP($D16,LehStd_in_Kla!$A$4:$G$120,3,FALSE))</f>
        <v>A1.1BL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>
      <c r="A17" s="96">
        <v>27</v>
      </c>
      <c r="B17" s="96"/>
      <c r="C17" s="96" t="s">
        <v>299</v>
      </c>
      <c r="D17" s="146" t="s">
        <v>907</v>
      </c>
      <c r="E17" s="146" t="s">
        <v>184</v>
      </c>
      <c r="F17" s="146" t="s">
        <v>604</v>
      </c>
      <c r="G17" s="146" t="s">
        <v>300</v>
      </c>
      <c r="H17" t="s">
        <v>298</v>
      </c>
      <c r="I17" s="146">
        <v>2.5</v>
      </c>
      <c r="J17" s="146"/>
      <c r="K17" s="146">
        <v>2.5</v>
      </c>
      <c r="L17" s="146">
        <v>2.5</v>
      </c>
      <c r="M17" s="146">
        <v>0</v>
      </c>
      <c r="N17" s="146"/>
      <c r="O17" s="216" t="str">
        <f>IF(ISERROR(VLOOKUP($D17,LehStd_in_Kla!$A$4:$G$120,3,FALSE)),,VLOOKUP($D17,LehStd_in_Kla!$A$4:$G$120,3,FALSE))</f>
        <v>A1.1BL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s="96">
        <v>29</v>
      </c>
      <c r="B18" s="96"/>
      <c r="C18" s="96" t="s">
        <v>299</v>
      </c>
      <c r="D18" s="146" t="s">
        <v>907</v>
      </c>
      <c r="E18" s="146" t="s">
        <v>184</v>
      </c>
      <c r="F18" s="146" t="s">
        <v>604</v>
      </c>
      <c r="G18" s="146" t="s">
        <v>326</v>
      </c>
      <c r="H18" t="s">
        <v>298</v>
      </c>
      <c r="I18" s="146">
        <v>0.83333333333333326</v>
      </c>
      <c r="J18" s="146"/>
      <c r="K18" s="146">
        <v>0.83333333333333326</v>
      </c>
      <c r="L18" s="146">
        <v>0.83333333333333326</v>
      </c>
      <c r="M18" s="146">
        <v>0</v>
      </c>
      <c r="N18" s="146"/>
      <c r="O18" s="216" t="str">
        <f>IF(ISERROR(VLOOKUP($D18,LehStd_in_Kla!$A$4:$G$120,3,FALSE)),,VLOOKUP($D18,LehStd_in_Kla!$A$4:$G$120,3,FALSE))</f>
        <v>A1.1BL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s="96">
        <v>30</v>
      </c>
      <c r="B19" s="96"/>
      <c r="C19" s="96" t="s">
        <v>299</v>
      </c>
      <c r="D19" s="146" t="s">
        <v>907</v>
      </c>
      <c r="E19" s="146" t="s">
        <v>341</v>
      </c>
      <c r="F19" s="146" t="s">
        <v>15</v>
      </c>
      <c r="G19" s="146" t="s">
        <v>967</v>
      </c>
      <c r="H19" t="s">
        <v>298</v>
      </c>
      <c r="I19" s="146">
        <v>0.83333333333333326</v>
      </c>
      <c r="J19" s="146"/>
      <c r="K19" s="146">
        <v>0.83333333333333326</v>
      </c>
      <c r="L19" s="146">
        <v>0.83333333333333326</v>
      </c>
      <c r="M19" s="146">
        <v>0</v>
      </c>
      <c r="N19" s="146"/>
      <c r="O19" s="216" t="str">
        <f>IF(ISERROR(VLOOKUP($D19,LehStd_in_Kla!$A$4:$G$120,3,FALSE)),,VLOOKUP($D19,LehStd_in_Kla!$A$4:$G$120,3,FALSE))</f>
        <v>A1.1BL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s="96">
        <v>31</v>
      </c>
      <c r="B20" s="96"/>
      <c r="C20" s="96" t="s">
        <v>299</v>
      </c>
      <c r="D20" s="146" t="s">
        <v>907</v>
      </c>
      <c r="E20" s="146" t="s">
        <v>341</v>
      </c>
      <c r="F20" s="146" t="s">
        <v>14</v>
      </c>
      <c r="G20" s="146" t="s">
        <v>1665</v>
      </c>
      <c r="H20" t="s">
        <v>298</v>
      </c>
      <c r="I20" s="146">
        <v>0.83333333333333326</v>
      </c>
      <c r="J20" s="146"/>
      <c r="K20" s="146">
        <v>0.83333333333333326</v>
      </c>
      <c r="L20" s="146">
        <v>0.83333333333333326</v>
      </c>
      <c r="M20" s="146">
        <v>0</v>
      </c>
      <c r="N20" s="146"/>
      <c r="O20" s="216" t="str">
        <f>IF(ISERROR(VLOOKUP($D20,LehStd_in_Kla!$A$4:$G$120,3,FALSE)),,VLOOKUP($D20,LehStd_in_Kla!$A$4:$G$120,3,FALSE))</f>
        <v>A1.1BL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s="96">
        <v>33</v>
      </c>
      <c r="B21" s="96"/>
      <c r="C21" s="96" t="s">
        <v>299</v>
      </c>
      <c r="D21" s="146" t="s">
        <v>906</v>
      </c>
      <c r="E21" s="146" t="s">
        <v>184</v>
      </c>
      <c r="F21" s="146" t="s">
        <v>604</v>
      </c>
      <c r="G21" s="146" t="s">
        <v>61</v>
      </c>
      <c r="H21" t="s">
        <v>962</v>
      </c>
      <c r="I21" s="146">
        <v>2.5</v>
      </c>
      <c r="J21" s="146"/>
      <c r="K21" s="146">
        <v>2.5</v>
      </c>
      <c r="L21" s="146">
        <v>2.5</v>
      </c>
      <c r="M21" s="146">
        <v>0</v>
      </c>
      <c r="N21" s="146"/>
      <c r="O21" s="216" t="str">
        <f>IF(ISERROR(VLOOKUP($D21,LehStd_in_Kla!$A$4:$G$120,3,FALSE)),,VLOOKUP($D21,LehStd_in_Kla!$A$4:$G$120,3,FALSE))</f>
        <v>A1.1BL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>
      <c r="A22" s="96">
        <v>34</v>
      </c>
      <c r="B22" s="96"/>
      <c r="C22" s="96" t="s">
        <v>299</v>
      </c>
      <c r="D22" s="146" t="s">
        <v>906</v>
      </c>
      <c r="E22" s="146" t="s">
        <v>175</v>
      </c>
      <c r="F22" s="146" t="s">
        <v>19</v>
      </c>
      <c r="G22" s="146" t="s">
        <v>1707</v>
      </c>
      <c r="H22" t="s">
        <v>320</v>
      </c>
      <c r="I22" s="146">
        <v>0.41666666666666663</v>
      </c>
      <c r="J22" s="146"/>
      <c r="K22" s="146">
        <v>0.41666666666666663</v>
      </c>
      <c r="L22" s="146">
        <v>0.41666666666666663</v>
      </c>
      <c r="M22" s="146">
        <v>0</v>
      </c>
      <c r="N22" s="146"/>
      <c r="O22" s="216" t="str">
        <f>IF(ISERROR(VLOOKUP($D22,LehStd_in_Kla!$A$4:$G$120,3,FALSE)),,VLOOKUP($D22,LehStd_in_Kla!$A$4:$G$120,3,FALSE))</f>
        <v>A1.1BL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s="96">
        <v>35</v>
      </c>
      <c r="B23" s="96"/>
      <c r="C23" s="96" t="s">
        <v>299</v>
      </c>
      <c r="D23" s="146" t="s">
        <v>906</v>
      </c>
      <c r="E23" s="146" t="s">
        <v>184</v>
      </c>
      <c r="F23" s="146" t="s">
        <v>604</v>
      </c>
      <c r="G23" s="146" t="s">
        <v>299</v>
      </c>
      <c r="H23" t="s">
        <v>962</v>
      </c>
      <c r="I23" s="146">
        <v>1.6666666666666665</v>
      </c>
      <c r="J23" s="146"/>
      <c r="K23" s="146">
        <v>1.6666666666666665</v>
      </c>
      <c r="L23" s="146">
        <v>1.6666666666666665</v>
      </c>
      <c r="M23" s="146">
        <v>0</v>
      </c>
      <c r="N23" s="146"/>
      <c r="O23" s="216" t="str">
        <f>IF(ISERROR(VLOOKUP($D23,LehStd_in_Kla!$A$4:$G$120,3,FALSE)),,VLOOKUP($D23,LehStd_in_Kla!$A$4:$G$120,3,FALSE))</f>
        <v>A1.1BL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>
      <c r="A24" s="96">
        <v>36</v>
      </c>
      <c r="B24" s="96"/>
      <c r="C24" s="96" t="s">
        <v>299</v>
      </c>
      <c r="D24" s="146" t="s">
        <v>906</v>
      </c>
      <c r="E24" s="146" t="s">
        <v>172</v>
      </c>
      <c r="F24" s="146" t="s">
        <v>7</v>
      </c>
      <c r="G24" s="146" t="s">
        <v>967</v>
      </c>
      <c r="H24" t="s">
        <v>962</v>
      </c>
      <c r="I24" s="146">
        <v>0.83333333333333326</v>
      </c>
      <c r="J24" s="146"/>
      <c r="K24" s="146">
        <v>0.83333333333333326</v>
      </c>
      <c r="L24" s="146">
        <v>0.83333333333333326</v>
      </c>
      <c r="M24" s="146">
        <v>0</v>
      </c>
      <c r="N24" s="146"/>
      <c r="O24" s="216" t="str">
        <f>IF(ISERROR(VLOOKUP($D24,LehStd_in_Kla!$A$4:$G$120,3,FALSE)),,VLOOKUP($D24,LehStd_in_Kla!$A$4:$G$120,3,FALSE))</f>
        <v>A1.1BL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s="96">
        <v>37</v>
      </c>
      <c r="B25" s="96"/>
      <c r="C25" s="96" t="s">
        <v>299</v>
      </c>
      <c r="D25" s="146" t="s">
        <v>906</v>
      </c>
      <c r="E25" s="146" t="s">
        <v>174</v>
      </c>
      <c r="F25" s="146" t="s">
        <v>247</v>
      </c>
      <c r="G25" s="146" t="s">
        <v>1685</v>
      </c>
      <c r="H25" t="s">
        <v>962</v>
      </c>
      <c r="I25" s="146">
        <v>0.83333333333333326</v>
      </c>
      <c r="J25" s="146"/>
      <c r="K25" s="146">
        <v>0.83333333333333326</v>
      </c>
      <c r="L25" s="146">
        <v>0.83333333333333326</v>
      </c>
      <c r="M25" s="146">
        <v>0</v>
      </c>
      <c r="N25" s="146"/>
      <c r="O25" s="216" t="str">
        <f>IF(ISERROR(VLOOKUP($D25,LehStd_in_Kla!$A$4:$G$120,3,FALSE)),,VLOOKUP($D25,LehStd_in_Kla!$A$4:$G$120,3,FALSE))</f>
        <v>A1.1BL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s="96">
        <v>38</v>
      </c>
      <c r="B26" s="96"/>
      <c r="C26" s="96" t="s">
        <v>299</v>
      </c>
      <c r="D26" s="146" t="s">
        <v>906</v>
      </c>
      <c r="E26" s="146" t="s">
        <v>184</v>
      </c>
      <c r="F26" s="146" t="s">
        <v>604</v>
      </c>
      <c r="G26" s="146" t="s">
        <v>300</v>
      </c>
      <c r="H26" t="s">
        <v>962</v>
      </c>
      <c r="I26" s="146">
        <v>2.5</v>
      </c>
      <c r="J26" s="146"/>
      <c r="K26" s="146">
        <v>2.5</v>
      </c>
      <c r="L26" s="146">
        <v>2.5</v>
      </c>
      <c r="M26" s="146">
        <v>0</v>
      </c>
      <c r="N26" s="146"/>
      <c r="O26" s="216" t="str">
        <f>IF(ISERROR(VLOOKUP($D26,LehStd_in_Kla!$A$4:$G$120,3,FALSE)),,VLOOKUP($D26,LehStd_in_Kla!$A$4:$G$120,3,FALSE))</f>
        <v>A1.1BL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s="96">
        <v>40</v>
      </c>
      <c r="B27" s="96"/>
      <c r="C27" s="96" t="s">
        <v>299</v>
      </c>
      <c r="D27" s="146" t="s">
        <v>906</v>
      </c>
      <c r="E27" s="146" t="s">
        <v>184</v>
      </c>
      <c r="F27" s="146" t="s">
        <v>604</v>
      </c>
      <c r="G27" s="146" t="s">
        <v>326</v>
      </c>
      <c r="H27" t="s">
        <v>962</v>
      </c>
      <c r="I27" s="146">
        <v>0.83333333333333326</v>
      </c>
      <c r="J27" s="146"/>
      <c r="K27" s="146">
        <v>0.83333333333333326</v>
      </c>
      <c r="L27" s="146">
        <v>0.83333333333333326</v>
      </c>
      <c r="M27" s="146">
        <v>0</v>
      </c>
      <c r="N27" s="146"/>
      <c r="O27" s="216" t="str">
        <f>IF(ISERROR(VLOOKUP($D27,LehStd_in_Kla!$A$4:$G$120,3,FALSE)),,VLOOKUP($D27,LehStd_in_Kla!$A$4:$G$120,3,FALSE))</f>
        <v>A1.1BL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s="96">
        <v>41</v>
      </c>
      <c r="B28" s="96"/>
      <c r="C28" s="96" t="s">
        <v>299</v>
      </c>
      <c r="D28" s="146" t="s">
        <v>906</v>
      </c>
      <c r="E28" s="146" t="s">
        <v>341</v>
      </c>
      <c r="F28" s="146" t="s">
        <v>15</v>
      </c>
      <c r="G28" s="146" t="s">
        <v>967</v>
      </c>
      <c r="H28" t="s">
        <v>962</v>
      </c>
      <c r="I28" s="146">
        <v>0.83333333333333326</v>
      </c>
      <c r="J28" s="146"/>
      <c r="K28" s="146">
        <v>0.83333333333333326</v>
      </c>
      <c r="L28" s="146">
        <v>0.83333333333333326</v>
      </c>
      <c r="M28" s="146">
        <v>0</v>
      </c>
      <c r="N28" s="146"/>
      <c r="O28" s="216" t="str">
        <f>IF(ISERROR(VLOOKUP($D28,LehStd_in_Kla!$A$4:$G$120,3,FALSE)),,VLOOKUP($D28,LehStd_in_Kla!$A$4:$G$120,3,FALSE))</f>
        <v>A1.1BL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s="96">
        <v>42</v>
      </c>
      <c r="B29" s="96"/>
      <c r="C29" s="96" t="s">
        <v>299</v>
      </c>
      <c r="D29" s="146" t="s">
        <v>906</v>
      </c>
      <c r="E29" s="146" t="s">
        <v>341</v>
      </c>
      <c r="F29" s="146" t="s">
        <v>14</v>
      </c>
      <c r="G29" s="146" t="s">
        <v>1665</v>
      </c>
      <c r="H29" t="s">
        <v>962</v>
      </c>
      <c r="I29" s="146">
        <v>0.83333333333333326</v>
      </c>
      <c r="J29" s="146"/>
      <c r="K29" s="146">
        <v>0.83333333333333326</v>
      </c>
      <c r="L29" s="146">
        <v>0.83333333333333326</v>
      </c>
      <c r="M29" s="146">
        <v>0</v>
      </c>
      <c r="N29" s="146"/>
      <c r="O29" s="216" t="str">
        <f>IF(ISERROR(VLOOKUP($D29,LehStd_in_Kla!$A$4:$G$120,3,FALSE)),,VLOOKUP($D29,LehStd_in_Kla!$A$4:$G$120,3,FALSE))</f>
        <v>A1.1BL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s="96">
        <v>44</v>
      </c>
      <c r="B30" s="96"/>
      <c r="C30" s="96" t="s">
        <v>299</v>
      </c>
      <c r="D30" s="146" t="s">
        <v>918</v>
      </c>
      <c r="E30" s="146" t="s">
        <v>184</v>
      </c>
      <c r="F30" s="146" t="s">
        <v>604</v>
      </c>
      <c r="G30" s="146" t="s">
        <v>61</v>
      </c>
      <c r="H30" t="s">
        <v>298</v>
      </c>
      <c r="I30" s="146">
        <v>2.1666666666666665</v>
      </c>
      <c r="J30" s="146"/>
      <c r="K30" s="146">
        <v>2.1666666666666665</v>
      </c>
      <c r="L30" s="146">
        <v>2.1666666666666665</v>
      </c>
      <c r="M30" s="146">
        <v>0</v>
      </c>
      <c r="N30" s="146"/>
      <c r="O30" s="216" t="str">
        <f>IF(ISERROR(VLOOKUP($D30,LehStd_in_Kla!$A$4:$G$120,3,FALSE)),,VLOOKUP($D30,LehStd_in_Kla!$A$4:$G$120,3,FALSE))</f>
        <v>A1.1BL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s="96">
        <v>45</v>
      </c>
      <c r="B31" s="96"/>
      <c r="C31" s="96" t="s">
        <v>299</v>
      </c>
      <c r="D31" s="146" t="s">
        <v>918</v>
      </c>
      <c r="E31" s="146" t="s">
        <v>175</v>
      </c>
      <c r="F31" s="146" t="s">
        <v>19</v>
      </c>
      <c r="G31" s="146" t="s">
        <v>1707</v>
      </c>
      <c r="H31" t="s">
        <v>320</v>
      </c>
      <c r="I31" s="146">
        <v>0.3611111111111111</v>
      </c>
      <c r="J31" s="146"/>
      <c r="K31" s="146">
        <v>0.3611111111111111</v>
      </c>
      <c r="L31" s="146">
        <v>0.3611111111111111</v>
      </c>
      <c r="M31" s="146">
        <v>0</v>
      </c>
      <c r="N31" s="146"/>
      <c r="O31" s="216" t="str">
        <f>IF(ISERROR(VLOOKUP($D31,LehStd_in_Kla!$A$4:$G$120,3,FALSE)),,VLOOKUP($D31,LehStd_in_Kla!$A$4:$G$120,3,FALSE))</f>
        <v>A1.1BL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>
      <c r="A32" s="96">
        <v>46</v>
      </c>
      <c r="B32" s="96"/>
      <c r="C32" s="96" t="s">
        <v>299</v>
      </c>
      <c r="D32" s="146" t="s">
        <v>918</v>
      </c>
      <c r="E32" s="146" t="s">
        <v>184</v>
      </c>
      <c r="F32" s="146" t="s">
        <v>604</v>
      </c>
      <c r="G32" s="146" t="s">
        <v>299</v>
      </c>
      <c r="H32" t="s">
        <v>298</v>
      </c>
      <c r="I32" s="146">
        <v>1.4444444444444444</v>
      </c>
      <c r="J32" s="146"/>
      <c r="K32" s="146">
        <v>1.4444444444444444</v>
      </c>
      <c r="L32" s="146">
        <v>1.4444444444444444</v>
      </c>
      <c r="M32" s="146">
        <v>0</v>
      </c>
      <c r="N32" s="146"/>
      <c r="O32" s="216" t="str">
        <f>IF(ISERROR(VLOOKUP($D32,LehStd_in_Kla!$A$4:$G$120,3,FALSE)),,VLOOKUP($D32,LehStd_in_Kla!$A$4:$G$120,3,FALSE))</f>
        <v>A1.1BL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 s="96">
        <v>47</v>
      </c>
      <c r="B33" s="96"/>
      <c r="C33" s="96" t="s">
        <v>299</v>
      </c>
      <c r="D33" s="146" t="s">
        <v>918</v>
      </c>
      <c r="E33" s="146" t="s">
        <v>172</v>
      </c>
      <c r="F33" s="146" t="s">
        <v>7</v>
      </c>
      <c r="G33" s="146" t="s">
        <v>967</v>
      </c>
      <c r="H33" t="s">
        <v>298</v>
      </c>
      <c r="I33" s="146">
        <v>0.72222222222222221</v>
      </c>
      <c r="J33" s="146"/>
      <c r="K33" s="146">
        <v>0.72222222222222221</v>
      </c>
      <c r="L33" s="146">
        <v>0.72222222222222221</v>
      </c>
      <c r="M33" s="146">
        <v>0</v>
      </c>
      <c r="N33" s="146"/>
      <c r="O33" s="216" t="str">
        <f>IF(ISERROR(VLOOKUP($D33,LehStd_in_Kla!$A$4:$G$120,3,FALSE)),,VLOOKUP($D33,LehStd_in_Kla!$A$4:$G$120,3,FALSE))</f>
        <v>A1.1BL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 s="96">
        <v>48</v>
      </c>
      <c r="B34" s="96"/>
      <c r="C34" s="96" t="s">
        <v>299</v>
      </c>
      <c r="D34" s="146" t="s">
        <v>918</v>
      </c>
      <c r="E34" s="146" t="s">
        <v>174</v>
      </c>
      <c r="F34" s="146" t="s">
        <v>247</v>
      </c>
      <c r="G34" s="146" t="s">
        <v>1685</v>
      </c>
      <c r="H34" t="s">
        <v>298</v>
      </c>
      <c r="I34" s="146">
        <v>0.72222222222222221</v>
      </c>
      <c r="J34" s="146"/>
      <c r="K34" s="146">
        <v>0.72222222222222221</v>
      </c>
      <c r="L34" s="146">
        <v>0.72222222222222221</v>
      </c>
      <c r="M34" s="146">
        <v>0</v>
      </c>
      <c r="N34" s="146"/>
      <c r="O34" s="216" t="str">
        <f>IF(ISERROR(VLOOKUP($D34,LehStd_in_Kla!$A$4:$G$120,3,FALSE)),,VLOOKUP($D34,LehStd_in_Kla!$A$4:$G$120,3,FALSE))</f>
        <v>A1.1BL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>
      <c r="A35" s="96">
        <v>50</v>
      </c>
      <c r="B35" s="96"/>
      <c r="C35" s="96" t="s">
        <v>299</v>
      </c>
      <c r="D35" s="146" t="s">
        <v>918</v>
      </c>
      <c r="E35" s="146" t="s">
        <v>184</v>
      </c>
      <c r="F35" s="146" t="s">
        <v>604</v>
      </c>
      <c r="G35" s="146" t="s">
        <v>300</v>
      </c>
      <c r="H35" t="s">
        <v>298</v>
      </c>
      <c r="I35" s="146">
        <v>2.1666666666666665</v>
      </c>
      <c r="J35" s="146"/>
      <c r="K35" s="146">
        <v>2.1666666666666665</v>
      </c>
      <c r="L35" s="146">
        <v>2.1666666666666665</v>
      </c>
      <c r="M35" s="146">
        <v>0</v>
      </c>
      <c r="N35" s="146"/>
      <c r="O35" s="216" t="str">
        <f>IF(ISERROR(VLOOKUP($D35,LehStd_in_Kla!$A$4:$G$120,3,FALSE)),,VLOOKUP($D35,LehStd_in_Kla!$A$4:$G$120,3,FALSE))</f>
        <v>A1.1BL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 s="96">
        <v>51</v>
      </c>
      <c r="B36" s="96"/>
      <c r="C36" s="96" t="s">
        <v>299</v>
      </c>
      <c r="D36" s="146" t="s">
        <v>918</v>
      </c>
      <c r="E36" s="146" t="s">
        <v>184</v>
      </c>
      <c r="F36" s="146" t="s">
        <v>604</v>
      </c>
      <c r="G36" s="146" t="s">
        <v>326</v>
      </c>
      <c r="H36" t="s">
        <v>298</v>
      </c>
      <c r="I36" s="146">
        <v>0.72222222222222221</v>
      </c>
      <c r="J36" s="146"/>
      <c r="K36" s="146">
        <v>0.72222222222222221</v>
      </c>
      <c r="L36" s="146">
        <v>0.72222222222222221</v>
      </c>
      <c r="M36" s="146">
        <v>0</v>
      </c>
      <c r="N36" s="146"/>
      <c r="O36" s="216" t="str">
        <f>IF(ISERROR(VLOOKUP($D36,LehStd_in_Kla!$A$4:$G$120,3,FALSE)),,VLOOKUP($D36,LehStd_in_Kla!$A$4:$G$120,3,FALSE))</f>
        <v>A1.1BL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>
      <c r="A37" s="96">
        <v>52</v>
      </c>
      <c r="B37" s="96"/>
      <c r="C37" s="96" t="s">
        <v>299</v>
      </c>
      <c r="D37" s="146" t="s">
        <v>918</v>
      </c>
      <c r="E37" s="146" t="s">
        <v>341</v>
      </c>
      <c r="F37" s="146" t="s">
        <v>15</v>
      </c>
      <c r="G37" s="146" t="s">
        <v>967</v>
      </c>
      <c r="H37" t="s">
        <v>298</v>
      </c>
      <c r="I37" s="146">
        <v>0.72222222222222221</v>
      </c>
      <c r="J37" s="146"/>
      <c r="K37" s="146">
        <v>0.72222222222222221</v>
      </c>
      <c r="L37" s="146">
        <v>0.72222222222222221</v>
      </c>
      <c r="M37" s="146">
        <v>0</v>
      </c>
      <c r="N37" s="146"/>
      <c r="O37" s="216" t="str">
        <f>IF(ISERROR(VLOOKUP($D37,LehStd_in_Kla!$A$4:$G$120,3,FALSE)),,VLOOKUP($D37,LehStd_in_Kla!$A$4:$G$120,3,FALSE))</f>
        <v>A1.1BL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>
      <c r="A38" s="96">
        <v>53</v>
      </c>
      <c r="B38" s="96"/>
      <c r="C38" s="96" t="s">
        <v>299</v>
      </c>
      <c r="D38" s="146" t="s">
        <v>918</v>
      </c>
      <c r="E38" s="146" t="s">
        <v>341</v>
      </c>
      <c r="F38" s="146" t="s">
        <v>14</v>
      </c>
      <c r="G38" s="146" t="s">
        <v>1665</v>
      </c>
      <c r="H38" t="s">
        <v>298</v>
      </c>
      <c r="I38" s="146">
        <v>0.72222222222222221</v>
      </c>
      <c r="J38" s="146"/>
      <c r="K38" s="146">
        <v>0.72222222222222221</v>
      </c>
      <c r="L38" s="146">
        <v>0.72222222222222221</v>
      </c>
      <c r="M38" s="146">
        <v>0</v>
      </c>
      <c r="N38" s="146"/>
      <c r="O38" s="216" t="str">
        <f>IF(ISERROR(VLOOKUP($D38,LehStd_in_Kla!$A$4:$G$120,3,FALSE)),,VLOOKUP($D38,LehStd_in_Kla!$A$4:$G$120,3,FALSE))</f>
        <v>A1.1BL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>
      <c r="A39" s="96">
        <v>55</v>
      </c>
      <c r="B39" s="96"/>
      <c r="C39" s="96" t="s">
        <v>299</v>
      </c>
      <c r="D39" s="146" t="s">
        <v>896</v>
      </c>
      <c r="E39" s="146" t="s">
        <v>184</v>
      </c>
      <c r="F39" s="146" t="s">
        <v>604</v>
      </c>
      <c r="G39" s="146" t="s">
        <v>61</v>
      </c>
      <c r="H39" t="s">
        <v>962</v>
      </c>
      <c r="I39" s="146">
        <v>2.1666666666666665</v>
      </c>
      <c r="J39" s="146"/>
      <c r="K39" s="146">
        <v>2.1666666666666665</v>
      </c>
      <c r="L39" s="146">
        <v>2.1666666666666665</v>
      </c>
      <c r="M39" s="146">
        <v>0</v>
      </c>
      <c r="N39" s="146"/>
      <c r="O39" s="216" t="str">
        <f>IF(ISERROR(VLOOKUP($D39,LehStd_in_Kla!$A$4:$G$120,3,FALSE)),,VLOOKUP($D39,LehStd_in_Kla!$A$4:$G$120,3,FALSE))</f>
        <v>A1.1BL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>
      <c r="A40" s="96">
        <v>56</v>
      </c>
      <c r="B40" s="96"/>
      <c r="C40" s="96" t="s">
        <v>299</v>
      </c>
      <c r="D40" s="146" t="s">
        <v>896</v>
      </c>
      <c r="E40" s="146" t="s">
        <v>175</v>
      </c>
      <c r="F40" s="146" t="s">
        <v>19</v>
      </c>
      <c r="G40" s="146" t="s">
        <v>1707</v>
      </c>
      <c r="H40" t="s">
        <v>320</v>
      </c>
      <c r="I40" s="146">
        <v>0.3611111111111111</v>
      </c>
      <c r="J40" s="146"/>
      <c r="K40" s="146">
        <v>0.3611111111111111</v>
      </c>
      <c r="L40" s="146">
        <v>0.3611111111111111</v>
      </c>
      <c r="M40" s="146">
        <v>0</v>
      </c>
      <c r="N40" s="146"/>
      <c r="O40" s="216" t="str">
        <f>IF(ISERROR(VLOOKUP($D40,LehStd_in_Kla!$A$4:$G$120,3,FALSE)),,VLOOKUP($D40,LehStd_in_Kla!$A$4:$G$120,3,FALSE))</f>
        <v>A1.1BL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>
      <c r="A41" s="96">
        <v>57</v>
      </c>
      <c r="B41" s="96"/>
      <c r="C41" s="96" t="s">
        <v>299</v>
      </c>
      <c r="D41" s="146" t="s">
        <v>896</v>
      </c>
      <c r="E41" s="146" t="s">
        <v>184</v>
      </c>
      <c r="F41" s="146" t="s">
        <v>604</v>
      </c>
      <c r="G41" s="146" t="s">
        <v>299</v>
      </c>
      <c r="H41" t="s">
        <v>962</v>
      </c>
      <c r="I41" s="146">
        <v>1.4444444444444444</v>
      </c>
      <c r="J41" s="146"/>
      <c r="K41" s="146">
        <v>1.4444444444444444</v>
      </c>
      <c r="L41" s="146">
        <v>1.4444444444444444</v>
      </c>
      <c r="M41" s="146">
        <v>0</v>
      </c>
      <c r="N41" s="146"/>
      <c r="O41" s="216" t="str">
        <f>IF(ISERROR(VLOOKUP($D41,LehStd_in_Kla!$A$4:$G$120,3,FALSE)),,VLOOKUP($D41,LehStd_in_Kla!$A$4:$G$120,3,FALSE))</f>
        <v>A1.1BL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>
      <c r="A42" s="96">
        <v>58</v>
      </c>
      <c r="B42" s="96"/>
      <c r="C42" s="96" t="s">
        <v>299</v>
      </c>
      <c r="D42" s="146" t="s">
        <v>896</v>
      </c>
      <c r="E42" s="146" t="s">
        <v>172</v>
      </c>
      <c r="F42" s="146" t="s">
        <v>7</v>
      </c>
      <c r="G42" s="146" t="s">
        <v>967</v>
      </c>
      <c r="H42" t="s">
        <v>962</v>
      </c>
      <c r="I42" s="146">
        <v>0.72222222222222221</v>
      </c>
      <c r="J42" s="146"/>
      <c r="K42" s="146">
        <v>0.72222222222222221</v>
      </c>
      <c r="L42" s="146">
        <v>0.72222222222222221</v>
      </c>
      <c r="M42" s="146">
        <v>0</v>
      </c>
      <c r="N42" s="146"/>
      <c r="O42" s="216" t="str">
        <f>IF(ISERROR(VLOOKUP($D42,LehStd_in_Kla!$A$4:$G$120,3,FALSE)),,VLOOKUP($D42,LehStd_in_Kla!$A$4:$G$120,3,FALSE))</f>
        <v>A1.1BL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>
      <c r="A43" s="96">
        <v>59</v>
      </c>
      <c r="B43" s="96"/>
      <c r="C43" s="96" t="s">
        <v>299</v>
      </c>
      <c r="D43" s="146" t="s">
        <v>896</v>
      </c>
      <c r="E43" s="146" t="s">
        <v>174</v>
      </c>
      <c r="F43" s="146" t="s">
        <v>247</v>
      </c>
      <c r="G43" s="146" t="s">
        <v>1685</v>
      </c>
      <c r="H43" t="s">
        <v>962</v>
      </c>
      <c r="I43" s="146">
        <v>0.72222222222222221</v>
      </c>
      <c r="J43" s="146"/>
      <c r="K43" s="146">
        <v>0.72222222222222221</v>
      </c>
      <c r="L43" s="146">
        <v>0.72222222222222221</v>
      </c>
      <c r="M43" s="146">
        <v>0</v>
      </c>
      <c r="N43" s="146"/>
      <c r="O43" s="216" t="str">
        <f>IF(ISERROR(VLOOKUP($D43,LehStd_in_Kla!$A$4:$G$120,3,FALSE)),,VLOOKUP($D43,LehStd_in_Kla!$A$4:$G$120,3,FALSE))</f>
        <v>A1.1BL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>
      <c r="A44" s="96">
        <v>61</v>
      </c>
      <c r="B44" s="96"/>
      <c r="C44" s="96" t="s">
        <v>299</v>
      </c>
      <c r="D44" s="146" t="s">
        <v>896</v>
      </c>
      <c r="E44" s="146" t="s">
        <v>184</v>
      </c>
      <c r="F44" s="146" t="s">
        <v>604</v>
      </c>
      <c r="G44" s="146" t="s">
        <v>300</v>
      </c>
      <c r="H44" t="s">
        <v>962</v>
      </c>
      <c r="I44" s="146">
        <v>2.1666666666666665</v>
      </c>
      <c r="J44" s="146"/>
      <c r="K44" s="146">
        <v>2.1666666666666665</v>
      </c>
      <c r="L44" s="146">
        <v>2.1666666666666665</v>
      </c>
      <c r="M44" s="146">
        <v>0</v>
      </c>
      <c r="N44" s="146"/>
      <c r="O44" s="216" t="str">
        <f>IF(ISERROR(VLOOKUP($D44,LehStd_in_Kla!$A$4:$G$120,3,FALSE)),,VLOOKUP($D44,LehStd_in_Kla!$A$4:$G$120,3,FALSE))</f>
        <v>A1.1BL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>
      <c r="A45" s="96">
        <v>62</v>
      </c>
      <c r="B45" s="96"/>
      <c r="C45" s="96" t="s">
        <v>299</v>
      </c>
      <c r="D45" s="146" t="s">
        <v>896</v>
      </c>
      <c r="E45" s="146" t="s">
        <v>184</v>
      </c>
      <c r="F45" s="146" t="s">
        <v>604</v>
      </c>
      <c r="G45" s="146" t="s">
        <v>326</v>
      </c>
      <c r="H45" t="s">
        <v>962</v>
      </c>
      <c r="I45" s="146">
        <v>0.72222222222222221</v>
      </c>
      <c r="J45" s="146"/>
      <c r="K45" s="146">
        <v>0.72222222222222221</v>
      </c>
      <c r="L45" s="146">
        <v>0.72222222222222221</v>
      </c>
      <c r="M45" s="146">
        <v>0</v>
      </c>
      <c r="N45" s="146"/>
      <c r="O45" s="216" t="str">
        <f>IF(ISERROR(VLOOKUP($D45,LehStd_in_Kla!$A$4:$G$120,3,FALSE)),,VLOOKUP($D45,LehStd_in_Kla!$A$4:$G$120,3,FALSE))</f>
        <v>A1.1BL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>
      <c r="A46" s="96">
        <v>63</v>
      </c>
      <c r="B46" s="96"/>
      <c r="C46" s="96" t="s">
        <v>299</v>
      </c>
      <c r="D46" s="146" t="s">
        <v>896</v>
      </c>
      <c r="E46" s="146" t="s">
        <v>341</v>
      </c>
      <c r="F46" s="146" t="s">
        <v>15</v>
      </c>
      <c r="G46" s="146" t="s">
        <v>967</v>
      </c>
      <c r="H46" t="s">
        <v>962</v>
      </c>
      <c r="I46" s="146">
        <v>0.72222222222222221</v>
      </c>
      <c r="J46" s="146"/>
      <c r="K46" s="146">
        <v>0.72222222222222221</v>
      </c>
      <c r="L46" s="146">
        <v>0.72222222222222221</v>
      </c>
      <c r="M46" s="146">
        <v>0</v>
      </c>
      <c r="N46" s="146"/>
      <c r="O46" s="216" t="str">
        <f>IF(ISERROR(VLOOKUP($D46,LehStd_in_Kla!$A$4:$G$120,3,FALSE)),,VLOOKUP($D46,LehStd_in_Kla!$A$4:$G$120,3,FALSE))</f>
        <v>A1.1BL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>
      <c r="A47" s="96">
        <v>64</v>
      </c>
      <c r="B47" s="96"/>
      <c r="C47" s="96" t="s">
        <v>299</v>
      </c>
      <c r="D47" s="146" t="s">
        <v>896</v>
      </c>
      <c r="E47" s="146" t="s">
        <v>341</v>
      </c>
      <c r="F47" s="146" t="s">
        <v>14</v>
      </c>
      <c r="G47" s="146" t="s">
        <v>1665</v>
      </c>
      <c r="H47" t="s">
        <v>962</v>
      </c>
      <c r="I47" s="146">
        <v>0.72222222222222221</v>
      </c>
      <c r="J47" s="146"/>
      <c r="K47" s="146">
        <v>0.72222222222222221</v>
      </c>
      <c r="L47" s="146">
        <v>0.72222222222222221</v>
      </c>
      <c r="M47" s="146">
        <v>0</v>
      </c>
      <c r="N47" s="146"/>
      <c r="O47" s="216" t="str">
        <f>IF(ISERROR(VLOOKUP($D47,LehStd_in_Kla!$A$4:$G$120,3,FALSE)),,VLOOKUP($D47,LehStd_in_Kla!$A$4:$G$120,3,FALSE))</f>
        <v>A1.1BL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>
      <c r="A48" s="96">
        <v>66</v>
      </c>
      <c r="B48" s="96"/>
      <c r="C48" s="96" t="s">
        <v>299</v>
      </c>
      <c r="D48" s="146" t="s">
        <v>913</v>
      </c>
      <c r="E48" s="146" t="s">
        <v>184</v>
      </c>
      <c r="F48" s="146" t="s">
        <v>604</v>
      </c>
      <c r="G48" s="146" t="s">
        <v>61</v>
      </c>
      <c r="H48" t="s">
        <v>298</v>
      </c>
      <c r="I48" s="146">
        <v>0.66666666666666663</v>
      </c>
      <c r="J48" s="146">
        <v>2</v>
      </c>
      <c r="K48" s="146">
        <v>0.66666666666666663</v>
      </c>
      <c r="L48" s="146">
        <v>0.33333333333333331</v>
      </c>
      <c r="M48" s="146">
        <v>0</v>
      </c>
      <c r="N48" s="146">
        <v>2</v>
      </c>
      <c r="O48" s="216" t="str">
        <f>IF(ISERROR(VLOOKUP($D48,LehStd_in_Kla!$A$4:$G$120,3,FALSE)),,VLOOKUP($D48,LehStd_in_Kla!$A$4:$G$120,3,FALSE))</f>
        <v>A1.1BL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>
      <c r="A49" s="96">
        <v>67</v>
      </c>
      <c r="B49" s="96"/>
      <c r="C49" s="96" t="s">
        <v>299</v>
      </c>
      <c r="D49" s="146" t="s">
        <v>913</v>
      </c>
      <c r="E49" s="146" t="s">
        <v>184</v>
      </c>
      <c r="F49" s="146" t="s">
        <v>604</v>
      </c>
      <c r="G49" s="146" t="s">
        <v>61</v>
      </c>
      <c r="H49" t="s">
        <v>298</v>
      </c>
      <c r="I49" s="146">
        <v>1.3333333333333333</v>
      </c>
      <c r="J49" s="146"/>
      <c r="K49" s="146">
        <v>1.3333333333333333</v>
      </c>
      <c r="L49" s="146">
        <v>1.3333333333333333</v>
      </c>
      <c r="M49" s="146">
        <v>0</v>
      </c>
      <c r="N49" s="146"/>
      <c r="O49" s="216" t="str">
        <f>IF(ISERROR(VLOOKUP($D49,LehStd_in_Kla!$A$4:$G$120,3,FALSE)),,VLOOKUP($D49,LehStd_in_Kla!$A$4:$G$120,3,FALSE))</f>
        <v>A1.1BL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>
      <c r="A50" s="96">
        <v>68</v>
      </c>
      <c r="B50" s="96"/>
      <c r="C50" s="96" t="s">
        <v>299</v>
      </c>
      <c r="D50" s="146" t="s">
        <v>913</v>
      </c>
      <c r="E50" s="146" t="s">
        <v>175</v>
      </c>
      <c r="F50" s="146" t="s">
        <v>19</v>
      </c>
      <c r="G50" s="146" t="s">
        <v>1707</v>
      </c>
      <c r="H50" t="s">
        <v>320</v>
      </c>
      <c r="I50" s="146">
        <v>0.66666666666666663</v>
      </c>
      <c r="J50" s="146"/>
      <c r="K50" s="146">
        <v>0.66666666666666663</v>
      </c>
      <c r="L50" s="146">
        <v>0.66666666666666663</v>
      </c>
      <c r="M50" s="146">
        <v>0</v>
      </c>
      <c r="N50" s="146"/>
      <c r="O50" s="216" t="str">
        <f>IF(ISERROR(VLOOKUP($D50,LehStd_in_Kla!$A$4:$G$120,3,FALSE)),,VLOOKUP($D50,LehStd_in_Kla!$A$4:$G$120,3,FALSE))</f>
        <v>A1.1BL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>
      <c r="A51" s="96">
        <v>69</v>
      </c>
      <c r="B51" s="96"/>
      <c r="C51" s="96" t="s">
        <v>299</v>
      </c>
      <c r="D51" s="146" t="s">
        <v>913</v>
      </c>
      <c r="E51" s="146" t="s">
        <v>184</v>
      </c>
      <c r="F51" s="146" t="s">
        <v>604</v>
      </c>
      <c r="G51" s="146" t="s">
        <v>299</v>
      </c>
      <c r="H51" t="s">
        <v>770</v>
      </c>
      <c r="I51" s="146">
        <v>0.66666666666666663</v>
      </c>
      <c r="J51" s="146">
        <v>2</v>
      </c>
      <c r="K51" s="146">
        <v>0.66666666666666663</v>
      </c>
      <c r="L51" s="146">
        <v>0.33333333333333331</v>
      </c>
      <c r="M51" s="146">
        <v>0</v>
      </c>
      <c r="N51" s="146">
        <v>2</v>
      </c>
      <c r="O51" s="216" t="str">
        <f>IF(ISERROR(VLOOKUP($D51,LehStd_in_Kla!$A$4:$G$120,3,FALSE)),,VLOOKUP($D51,LehStd_in_Kla!$A$4:$G$120,3,FALSE))</f>
        <v>A1.1BL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>
      <c r="A52" s="96">
        <v>70</v>
      </c>
      <c r="B52" s="96"/>
      <c r="C52" s="96" t="s">
        <v>299</v>
      </c>
      <c r="D52" s="146" t="s">
        <v>913</v>
      </c>
      <c r="E52" s="146" t="s">
        <v>184</v>
      </c>
      <c r="F52" s="146" t="s">
        <v>604</v>
      </c>
      <c r="G52" s="146" t="s">
        <v>299</v>
      </c>
      <c r="H52" t="s">
        <v>298</v>
      </c>
      <c r="I52" s="146">
        <v>1.3333333333333333</v>
      </c>
      <c r="J52" s="146"/>
      <c r="K52" s="146">
        <v>1.3333333333333333</v>
      </c>
      <c r="L52" s="146">
        <v>1.3333333333333333</v>
      </c>
      <c r="M52" s="146">
        <v>0</v>
      </c>
      <c r="N52" s="146"/>
      <c r="O52" s="216" t="str">
        <f>IF(ISERROR(VLOOKUP($D52,LehStd_in_Kla!$A$4:$G$120,3,FALSE)),,VLOOKUP($D52,LehStd_in_Kla!$A$4:$G$120,3,FALSE))</f>
        <v>A1.1BL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>
      <c r="A53" s="96">
        <v>71</v>
      </c>
      <c r="B53" s="96"/>
      <c r="C53" s="96" t="s">
        <v>299</v>
      </c>
      <c r="D53" s="146" t="s">
        <v>913</v>
      </c>
      <c r="E53" s="146" t="s">
        <v>184</v>
      </c>
      <c r="F53" s="146" t="s">
        <v>604</v>
      </c>
      <c r="G53" s="146" t="s">
        <v>299</v>
      </c>
      <c r="H53" t="s">
        <v>770</v>
      </c>
      <c r="I53" s="146">
        <v>0.66666666666666663</v>
      </c>
      <c r="J53" s="146">
        <v>2</v>
      </c>
      <c r="K53" s="146">
        <v>0.66666666666666663</v>
      </c>
      <c r="L53" s="146">
        <v>0.33333333333333331</v>
      </c>
      <c r="M53" s="146">
        <v>0</v>
      </c>
      <c r="N53" s="146">
        <v>2</v>
      </c>
      <c r="O53" s="216" t="str">
        <f>IF(ISERROR(VLOOKUP($D53,LehStd_in_Kla!$A$4:$G$120,3,FALSE)),,VLOOKUP($D53,LehStd_in_Kla!$A$4:$G$120,3,FALSE))</f>
        <v>A1.1BL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>
      <c r="A54" s="96">
        <v>72</v>
      </c>
      <c r="B54" s="96"/>
      <c r="C54" s="96" t="s">
        <v>299</v>
      </c>
      <c r="D54" s="146" t="s">
        <v>913</v>
      </c>
      <c r="E54" s="146" t="s">
        <v>172</v>
      </c>
      <c r="F54" s="146" t="s">
        <v>7</v>
      </c>
      <c r="G54" s="146" t="s">
        <v>967</v>
      </c>
      <c r="H54" t="s">
        <v>298</v>
      </c>
      <c r="I54" s="146">
        <v>0.66666666666666663</v>
      </c>
      <c r="J54" s="146"/>
      <c r="K54" s="146">
        <v>0.66666666666666663</v>
      </c>
      <c r="L54" s="146">
        <v>0.66666666666666663</v>
      </c>
      <c r="M54" s="146">
        <v>0</v>
      </c>
      <c r="N54" s="146"/>
      <c r="O54" s="216" t="str">
        <f>IF(ISERROR(VLOOKUP($D54,LehStd_in_Kla!$A$4:$G$120,3,FALSE)),,VLOOKUP($D54,LehStd_in_Kla!$A$4:$G$120,3,FALSE))</f>
        <v>A1.1BL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>
      <c r="A55" s="96">
        <v>73</v>
      </c>
      <c r="B55" s="96"/>
      <c r="C55" s="96" t="s">
        <v>299</v>
      </c>
      <c r="D55" s="146" t="s">
        <v>913</v>
      </c>
      <c r="E55" s="146" t="s">
        <v>174</v>
      </c>
      <c r="F55" s="146" t="s">
        <v>247</v>
      </c>
      <c r="G55" s="146" t="s">
        <v>1685</v>
      </c>
      <c r="H55" t="s">
        <v>298</v>
      </c>
      <c r="I55" s="146">
        <v>0.66666666666666663</v>
      </c>
      <c r="J55" s="146"/>
      <c r="K55" s="146">
        <v>0.66666666666666663</v>
      </c>
      <c r="L55" s="146">
        <v>0.66666666666666663</v>
      </c>
      <c r="M55" s="146">
        <v>0</v>
      </c>
      <c r="N55" s="146"/>
      <c r="O55" s="216" t="str">
        <f>IF(ISERROR(VLOOKUP($D55,LehStd_in_Kla!$A$4:$G$120,3,FALSE)),,VLOOKUP($D55,LehStd_in_Kla!$A$4:$G$120,3,FALSE))</f>
        <v>A1.1BL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>
      <c r="A56" s="96">
        <v>74</v>
      </c>
      <c r="B56" s="96"/>
      <c r="C56" s="96" t="s">
        <v>299</v>
      </c>
      <c r="D56" s="146" t="s">
        <v>913</v>
      </c>
      <c r="E56" s="146" t="s">
        <v>184</v>
      </c>
      <c r="F56" s="146" t="s">
        <v>604</v>
      </c>
      <c r="G56" s="146" t="s">
        <v>300</v>
      </c>
      <c r="H56" t="s">
        <v>298</v>
      </c>
      <c r="I56" s="146">
        <v>0.66666666666666663</v>
      </c>
      <c r="J56" s="146">
        <v>2</v>
      </c>
      <c r="K56" s="146">
        <v>0.66666666666666663</v>
      </c>
      <c r="L56" s="146">
        <v>0.33333333333333331</v>
      </c>
      <c r="M56" s="146">
        <v>0</v>
      </c>
      <c r="N56" s="146">
        <v>2</v>
      </c>
      <c r="O56" s="216" t="str">
        <f>IF(ISERROR(VLOOKUP($D56,LehStd_in_Kla!$A$4:$G$120,3,FALSE)),,VLOOKUP($D56,LehStd_in_Kla!$A$4:$G$120,3,FALSE))</f>
        <v>A1.1BL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>
      <c r="A57" s="96">
        <v>75</v>
      </c>
      <c r="B57" s="96"/>
      <c r="C57" s="96" t="s">
        <v>299</v>
      </c>
      <c r="D57" s="146" t="s">
        <v>913</v>
      </c>
      <c r="E57" s="146" t="s">
        <v>184</v>
      </c>
      <c r="F57" s="146" t="s">
        <v>604</v>
      </c>
      <c r="G57" s="146" t="s">
        <v>300</v>
      </c>
      <c r="H57" t="s">
        <v>298</v>
      </c>
      <c r="I57" s="146">
        <v>1.3333333333333333</v>
      </c>
      <c r="J57" s="146"/>
      <c r="K57" s="146">
        <v>1.3333333333333333</v>
      </c>
      <c r="L57" s="146">
        <v>1.3333333333333333</v>
      </c>
      <c r="M57" s="146">
        <v>0</v>
      </c>
      <c r="N57" s="146"/>
      <c r="O57" s="216" t="str">
        <f>IF(ISERROR(VLOOKUP($D57,LehStd_in_Kla!$A$4:$G$120,3,FALSE)),,VLOOKUP($D57,LehStd_in_Kla!$A$4:$G$120,3,FALSE))</f>
        <v>A1.1BL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>
      <c r="A58" s="96">
        <v>78</v>
      </c>
      <c r="B58" s="96"/>
      <c r="C58" s="96" t="s">
        <v>299</v>
      </c>
      <c r="D58" s="146" t="s">
        <v>913</v>
      </c>
      <c r="E58" s="146" t="s">
        <v>184</v>
      </c>
      <c r="F58" s="146" t="s">
        <v>604</v>
      </c>
      <c r="G58" s="146" t="s">
        <v>326</v>
      </c>
      <c r="H58" t="s">
        <v>770</v>
      </c>
      <c r="I58" s="146">
        <v>0.66666666666666663</v>
      </c>
      <c r="J58" s="146">
        <v>2</v>
      </c>
      <c r="K58" s="146">
        <v>0.66666666666666663</v>
      </c>
      <c r="L58" s="146">
        <v>0.33333333333333331</v>
      </c>
      <c r="M58" s="146">
        <v>0</v>
      </c>
      <c r="N58" s="146">
        <v>2</v>
      </c>
      <c r="O58" s="216" t="str">
        <f>IF(ISERROR(VLOOKUP($D58,LehStd_in_Kla!$A$4:$G$120,3,FALSE)),,VLOOKUP($D58,LehStd_in_Kla!$A$4:$G$120,3,FALSE))</f>
        <v>A1.1BL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>
      <c r="A59" s="96">
        <v>79</v>
      </c>
      <c r="B59" s="96"/>
      <c r="C59" s="96" t="s">
        <v>299</v>
      </c>
      <c r="D59" s="146" t="s">
        <v>913</v>
      </c>
      <c r="E59" s="146" t="s">
        <v>341</v>
      </c>
      <c r="F59" s="146" t="s">
        <v>15</v>
      </c>
      <c r="G59" s="146" t="s">
        <v>967</v>
      </c>
      <c r="H59" t="s">
        <v>298</v>
      </c>
      <c r="I59" s="146">
        <v>0.66666666666666663</v>
      </c>
      <c r="J59" s="146"/>
      <c r="K59" s="146">
        <v>0.66666666666666663</v>
      </c>
      <c r="L59" s="146">
        <v>0.66666666666666663</v>
      </c>
      <c r="M59" s="146">
        <v>0</v>
      </c>
      <c r="N59" s="146"/>
      <c r="O59" s="216" t="str">
        <f>IF(ISERROR(VLOOKUP($D59,LehStd_in_Kla!$A$4:$G$120,3,FALSE)),,VLOOKUP($D59,LehStd_in_Kla!$A$4:$G$120,3,FALSE))</f>
        <v>A1.1BL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>
      <c r="A60" s="96">
        <v>80</v>
      </c>
      <c r="B60" s="96"/>
      <c r="C60" s="96" t="s">
        <v>299</v>
      </c>
      <c r="D60" s="146" t="s">
        <v>913</v>
      </c>
      <c r="E60" s="146" t="s">
        <v>341</v>
      </c>
      <c r="F60" s="146" t="s">
        <v>14</v>
      </c>
      <c r="G60" s="146" t="s">
        <v>1665</v>
      </c>
      <c r="H60" t="s">
        <v>298</v>
      </c>
      <c r="I60" s="146">
        <v>0.66666666666666663</v>
      </c>
      <c r="J60" s="146"/>
      <c r="K60" s="146">
        <v>0.66666666666666663</v>
      </c>
      <c r="L60" s="146">
        <v>0.66666666666666663</v>
      </c>
      <c r="M60" s="146">
        <v>0</v>
      </c>
      <c r="N60" s="146"/>
      <c r="O60" s="216" t="str">
        <f>IF(ISERROR(VLOOKUP($D60,LehStd_in_Kla!$A$4:$G$120,3,FALSE)),,VLOOKUP($D60,LehStd_in_Kla!$A$4:$G$120,3,FALSE))</f>
        <v>A1.1BL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>
      <c r="A61" s="96">
        <v>83</v>
      </c>
      <c r="B61" s="96"/>
      <c r="C61" s="96" t="s">
        <v>299</v>
      </c>
      <c r="D61" s="146" t="s">
        <v>301</v>
      </c>
      <c r="E61" s="146" t="s">
        <v>178</v>
      </c>
      <c r="F61" s="146" t="s">
        <v>37</v>
      </c>
      <c r="G61" s="146" t="s">
        <v>1082</v>
      </c>
      <c r="H61" t="s">
        <v>302</v>
      </c>
      <c r="I61" s="146">
        <v>1</v>
      </c>
      <c r="J61" s="146"/>
      <c r="K61" s="146">
        <v>1</v>
      </c>
      <c r="L61" s="146">
        <v>1</v>
      </c>
      <c r="M61" s="146">
        <v>0</v>
      </c>
      <c r="N61" s="146"/>
      <c r="O61" s="216" t="str">
        <f>IF(ISERROR(VLOOKUP($D61,LehStd_in_Kla!$A$4:$G$120,3,FALSE)),,VLOOKUP($D61,LehStd_in_Kla!$A$4:$G$120,3,FALSE))</f>
        <v>A1.1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>
      <c r="A62" s="96">
        <v>84</v>
      </c>
      <c r="B62" s="96"/>
      <c r="C62" s="96" t="s">
        <v>299</v>
      </c>
      <c r="D62" s="146" t="s">
        <v>301</v>
      </c>
      <c r="E62" s="146" t="s">
        <v>341</v>
      </c>
      <c r="F62" s="146" t="s">
        <v>14</v>
      </c>
      <c r="G62" s="146" t="s">
        <v>293</v>
      </c>
      <c r="H62" t="s">
        <v>302</v>
      </c>
      <c r="I62" s="146">
        <v>1</v>
      </c>
      <c r="J62" s="146"/>
      <c r="K62" s="146">
        <v>1</v>
      </c>
      <c r="L62" s="146">
        <v>1</v>
      </c>
      <c r="M62" s="146">
        <v>0</v>
      </c>
      <c r="N62" s="146"/>
      <c r="O62" s="216" t="str">
        <f>IF(ISERROR(VLOOKUP($D62,LehStd_in_Kla!$A$4:$G$120,3,FALSE)),,VLOOKUP($D62,LehStd_in_Kla!$A$4:$G$120,3,FALSE))</f>
        <v>A1.1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>
      <c r="A63" s="96">
        <v>85</v>
      </c>
      <c r="B63" s="96"/>
      <c r="C63" s="96" t="s">
        <v>299</v>
      </c>
      <c r="D63" s="146" t="s">
        <v>301</v>
      </c>
      <c r="E63" s="146" t="s">
        <v>341</v>
      </c>
      <c r="F63" s="146" t="s">
        <v>15</v>
      </c>
      <c r="G63" s="146" t="s">
        <v>293</v>
      </c>
      <c r="H63" t="s">
        <v>302</v>
      </c>
      <c r="I63" s="146">
        <v>1</v>
      </c>
      <c r="J63" s="146"/>
      <c r="K63" s="146">
        <v>1</v>
      </c>
      <c r="L63" s="146">
        <v>1</v>
      </c>
      <c r="M63" s="146">
        <v>0</v>
      </c>
      <c r="N63" s="146"/>
      <c r="O63" s="216" t="str">
        <f>IF(ISERROR(VLOOKUP($D63,LehStd_in_Kla!$A$4:$G$120,3,FALSE)),,VLOOKUP($D63,LehStd_in_Kla!$A$4:$G$120,3,FALSE))</f>
        <v>A1.1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>
      <c r="A64" s="96">
        <v>86</v>
      </c>
      <c r="B64" s="96"/>
      <c r="C64" s="96" t="s">
        <v>299</v>
      </c>
      <c r="D64" s="146" t="s">
        <v>301</v>
      </c>
      <c r="E64" s="146" t="s">
        <v>184</v>
      </c>
      <c r="F64" s="146" t="s">
        <v>604</v>
      </c>
      <c r="G64" s="146" t="s">
        <v>282</v>
      </c>
      <c r="H64" t="s">
        <v>302</v>
      </c>
      <c r="I64" s="146">
        <v>4</v>
      </c>
      <c r="J64" s="146"/>
      <c r="K64" s="146">
        <v>4</v>
      </c>
      <c r="L64" s="146">
        <v>4</v>
      </c>
      <c r="M64" s="146">
        <v>0</v>
      </c>
      <c r="N64" s="146"/>
      <c r="O64" s="216" t="str">
        <f>IF(ISERROR(VLOOKUP($D64,LehStd_in_Kla!$A$4:$G$120,3,FALSE)),,VLOOKUP($D64,LehStd_in_Kla!$A$4:$G$120,3,FALSE))</f>
        <v>A1.1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>
      <c r="A65" s="96">
        <v>87</v>
      </c>
      <c r="B65" s="96"/>
      <c r="C65" s="96" t="s">
        <v>299</v>
      </c>
      <c r="D65" s="146" t="s">
        <v>301</v>
      </c>
      <c r="E65" s="146" t="s">
        <v>184</v>
      </c>
      <c r="F65" s="146" t="s">
        <v>604</v>
      </c>
      <c r="G65" s="146" t="s">
        <v>295</v>
      </c>
      <c r="H65" t="s">
        <v>302</v>
      </c>
      <c r="I65" s="146">
        <v>2</v>
      </c>
      <c r="J65" s="146"/>
      <c r="K65" s="146">
        <v>2</v>
      </c>
      <c r="L65" s="146">
        <v>2</v>
      </c>
      <c r="M65" s="146">
        <v>0</v>
      </c>
      <c r="N65" s="146"/>
      <c r="O65" s="216" t="str">
        <f>IF(ISERROR(VLOOKUP($D65,LehStd_in_Kla!$A$4:$G$120,3,FALSE)),,VLOOKUP($D65,LehStd_in_Kla!$A$4:$G$120,3,FALSE))</f>
        <v>A1.1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>
      <c r="A66" s="96">
        <v>88</v>
      </c>
      <c r="B66" s="96"/>
      <c r="C66" s="96" t="s">
        <v>299</v>
      </c>
      <c r="D66" s="146" t="s">
        <v>301</v>
      </c>
      <c r="E66" s="146" t="s">
        <v>172</v>
      </c>
      <c r="F66" s="146" t="s">
        <v>7</v>
      </c>
      <c r="G66" s="146" t="s">
        <v>323</v>
      </c>
      <c r="H66" t="s">
        <v>302</v>
      </c>
      <c r="I66" s="146">
        <v>1</v>
      </c>
      <c r="J66" s="146"/>
      <c r="K66" s="146">
        <v>1</v>
      </c>
      <c r="L66" s="146">
        <v>1</v>
      </c>
      <c r="M66" s="146">
        <v>0</v>
      </c>
      <c r="N66" s="146"/>
      <c r="O66" s="216" t="str">
        <f>IF(ISERROR(VLOOKUP($D66,LehStd_in_Kla!$A$4:$G$120,3,FALSE)),,VLOOKUP($D66,LehStd_in_Kla!$A$4:$G$120,3,FALSE))</f>
        <v>A1.1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>
      <c r="A67" s="96">
        <v>89</v>
      </c>
      <c r="B67" s="96"/>
      <c r="C67" s="96" t="s">
        <v>299</v>
      </c>
      <c r="D67" s="146" t="s">
        <v>301</v>
      </c>
      <c r="E67" s="146" t="s">
        <v>175</v>
      </c>
      <c r="F67" s="146" t="s">
        <v>19</v>
      </c>
      <c r="G67" s="146" t="s">
        <v>1538</v>
      </c>
      <c r="H67" t="s">
        <v>565</v>
      </c>
      <c r="I67" s="146">
        <v>1</v>
      </c>
      <c r="J67" s="146"/>
      <c r="K67" s="146">
        <v>1</v>
      </c>
      <c r="L67" s="146">
        <v>1</v>
      </c>
      <c r="M67" s="146">
        <v>0</v>
      </c>
      <c r="N67" s="146"/>
      <c r="O67" s="216" t="str">
        <f>IF(ISERROR(VLOOKUP($D67,LehStd_in_Kla!$A$4:$G$120,3,FALSE)),,VLOOKUP($D67,LehStd_in_Kla!$A$4:$G$120,3,FALSE))</f>
        <v>A1.1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>
      <c r="A68" s="96">
        <v>90</v>
      </c>
      <c r="B68" s="96"/>
      <c r="C68" s="96" t="s">
        <v>299</v>
      </c>
      <c r="D68" s="146" t="s">
        <v>301</v>
      </c>
      <c r="E68" s="146" t="s">
        <v>174</v>
      </c>
      <c r="F68" s="146" t="s">
        <v>13</v>
      </c>
      <c r="G68" s="146" t="s">
        <v>20</v>
      </c>
      <c r="H68" t="s">
        <v>302</v>
      </c>
      <c r="I68" s="146">
        <v>1</v>
      </c>
      <c r="J68" s="146"/>
      <c r="K68" s="146">
        <v>1</v>
      </c>
      <c r="L68" s="146">
        <v>1</v>
      </c>
      <c r="M68" s="146">
        <v>0</v>
      </c>
      <c r="N68" s="146"/>
      <c r="O68" s="216" t="str">
        <f>IF(ISERROR(VLOOKUP($D68,LehStd_in_Kla!$A$4:$G$120,3,FALSE)),,VLOOKUP($D68,LehStd_in_Kla!$A$4:$G$120,3,FALSE))</f>
        <v>A1.1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>
      <c r="A69" s="96">
        <v>92</v>
      </c>
      <c r="B69" s="96"/>
      <c r="C69" s="96" t="s">
        <v>299</v>
      </c>
      <c r="D69" s="146" t="s">
        <v>303</v>
      </c>
      <c r="E69" s="146" t="s">
        <v>184</v>
      </c>
      <c r="F69" s="146" t="s">
        <v>604</v>
      </c>
      <c r="G69" s="146" t="s">
        <v>300</v>
      </c>
      <c r="H69" t="s">
        <v>302</v>
      </c>
      <c r="I69" s="146">
        <v>2</v>
      </c>
      <c r="J69" s="146">
        <v>2</v>
      </c>
      <c r="K69" s="146">
        <v>2</v>
      </c>
      <c r="L69" s="146">
        <v>1</v>
      </c>
      <c r="M69" s="146">
        <v>0</v>
      </c>
      <c r="N69" s="146">
        <v>2</v>
      </c>
      <c r="O69" s="216" t="str">
        <f>IF(ISERROR(VLOOKUP($D69,LehStd_in_Kla!$A$4:$G$120,3,FALSE)),,VLOOKUP($D69,LehStd_in_Kla!$A$4:$G$120,3,FALSE))</f>
        <v>A1.1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>
      <c r="A70" s="96">
        <v>93</v>
      </c>
      <c r="B70" s="96"/>
      <c r="C70" s="96" t="s">
        <v>299</v>
      </c>
      <c r="D70" s="146" t="s">
        <v>303</v>
      </c>
      <c r="E70" s="146" t="s">
        <v>184</v>
      </c>
      <c r="F70" s="146" t="s">
        <v>604</v>
      </c>
      <c r="G70" s="146" t="s">
        <v>323</v>
      </c>
      <c r="H70" t="s">
        <v>302</v>
      </c>
      <c r="I70" s="146">
        <v>2</v>
      </c>
      <c r="J70" s="146">
        <v>2</v>
      </c>
      <c r="K70" s="146">
        <v>2</v>
      </c>
      <c r="L70" s="146">
        <v>1</v>
      </c>
      <c r="M70" s="146">
        <v>0</v>
      </c>
      <c r="N70" s="146">
        <v>2</v>
      </c>
      <c r="O70" s="216" t="str">
        <f>IF(ISERROR(VLOOKUP($D70,LehStd_in_Kla!$A$4:$G$120,3,FALSE)),,VLOOKUP($D70,LehStd_in_Kla!$A$4:$G$120,3,FALSE))</f>
        <v>A1.1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>
      <c r="A71" s="96">
        <v>94</v>
      </c>
      <c r="B71" s="96"/>
      <c r="C71" s="96" t="s">
        <v>299</v>
      </c>
      <c r="D71" s="146" t="s">
        <v>303</v>
      </c>
      <c r="E71" s="146" t="s">
        <v>184</v>
      </c>
      <c r="F71" s="146" t="s">
        <v>604</v>
      </c>
      <c r="G71" s="146" t="s">
        <v>300</v>
      </c>
      <c r="H71" t="s">
        <v>302</v>
      </c>
      <c r="I71" s="146">
        <v>2</v>
      </c>
      <c r="J71" s="146"/>
      <c r="K71" s="146">
        <v>2</v>
      </c>
      <c r="L71" s="146">
        <v>2</v>
      </c>
      <c r="M71" s="146">
        <v>0</v>
      </c>
      <c r="N71" s="146"/>
      <c r="O71" s="216" t="str">
        <f>IF(ISERROR(VLOOKUP($D71,LehStd_in_Kla!$A$4:$G$120,3,FALSE)),,VLOOKUP($D71,LehStd_in_Kla!$A$4:$G$120,3,FALSE))</f>
        <v>A1.1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>
      <c r="A72" s="96">
        <v>95</v>
      </c>
      <c r="B72" s="96"/>
      <c r="C72" s="96" t="s">
        <v>299</v>
      </c>
      <c r="D72" s="146" t="s">
        <v>303</v>
      </c>
      <c r="E72" s="146" t="s">
        <v>184</v>
      </c>
      <c r="F72" s="146" t="s">
        <v>604</v>
      </c>
      <c r="G72" s="146" t="s">
        <v>323</v>
      </c>
      <c r="H72" t="s">
        <v>302</v>
      </c>
      <c r="I72" s="146">
        <v>2</v>
      </c>
      <c r="J72" s="146"/>
      <c r="K72" s="146">
        <v>2</v>
      </c>
      <c r="L72" s="146">
        <v>2</v>
      </c>
      <c r="M72" s="146">
        <v>0</v>
      </c>
      <c r="N72" s="146"/>
      <c r="O72" s="216" t="str">
        <f>IF(ISERROR(VLOOKUP($D72,LehStd_in_Kla!$A$4:$G$120,3,FALSE)),,VLOOKUP($D72,LehStd_in_Kla!$A$4:$G$120,3,FALSE))</f>
        <v>A1.1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>
      <c r="A73" s="96">
        <v>96</v>
      </c>
      <c r="B73" s="96"/>
      <c r="C73" s="96" t="s">
        <v>299</v>
      </c>
      <c r="D73" s="146" t="s">
        <v>303</v>
      </c>
      <c r="E73" s="146" t="s">
        <v>341</v>
      </c>
      <c r="F73" s="146" t="s">
        <v>14</v>
      </c>
      <c r="G73" s="146" t="s">
        <v>293</v>
      </c>
      <c r="H73" t="s">
        <v>302</v>
      </c>
      <c r="I73" s="146">
        <v>1</v>
      </c>
      <c r="J73" s="146"/>
      <c r="K73" s="146">
        <v>1</v>
      </c>
      <c r="L73" s="146">
        <v>1</v>
      </c>
      <c r="M73" s="146">
        <v>0</v>
      </c>
      <c r="N73" s="146"/>
      <c r="O73" s="216" t="str">
        <f>IF(ISERROR(VLOOKUP($D73,LehStd_in_Kla!$A$4:$G$120,3,FALSE)),,VLOOKUP($D73,LehStd_in_Kla!$A$4:$G$120,3,FALSE))</f>
        <v>A1.1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>
      <c r="A74" s="96">
        <v>97</v>
      </c>
      <c r="B74" s="96"/>
      <c r="C74" s="96" t="s">
        <v>299</v>
      </c>
      <c r="D74" s="146" t="s">
        <v>303</v>
      </c>
      <c r="E74" s="146" t="s">
        <v>341</v>
      </c>
      <c r="F74" s="146" t="s">
        <v>15</v>
      </c>
      <c r="G74" s="146" t="s">
        <v>293</v>
      </c>
      <c r="H74" t="s">
        <v>302</v>
      </c>
      <c r="I74" s="146">
        <v>1</v>
      </c>
      <c r="J74" s="146"/>
      <c r="K74" s="146">
        <v>1</v>
      </c>
      <c r="L74" s="146">
        <v>1</v>
      </c>
      <c r="M74" s="146">
        <v>0</v>
      </c>
      <c r="N74" s="146"/>
      <c r="O74" s="216" t="str">
        <f>IF(ISERROR(VLOOKUP($D74,LehStd_in_Kla!$A$4:$G$120,3,FALSE)),,VLOOKUP($D74,LehStd_in_Kla!$A$4:$G$120,3,FALSE))</f>
        <v>A1.1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>
      <c r="A75" s="96">
        <v>98</v>
      </c>
      <c r="B75" s="96"/>
      <c r="C75" s="96" t="s">
        <v>299</v>
      </c>
      <c r="D75" s="146" t="s">
        <v>303</v>
      </c>
      <c r="E75" s="146" t="s">
        <v>184</v>
      </c>
      <c r="F75" s="146" t="s">
        <v>604</v>
      </c>
      <c r="G75" s="146" t="s">
        <v>300</v>
      </c>
      <c r="H75" t="s">
        <v>302</v>
      </c>
      <c r="I75" s="146">
        <v>4</v>
      </c>
      <c r="J75" s="146">
        <v>2</v>
      </c>
      <c r="K75" s="146">
        <v>4</v>
      </c>
      <c r="L75" s="146">
        <v>2</v>
      </c>
      <c r="M75" s="146">
        <v>0</v>
      </c>
      <c r="N75" s="146">
        <v>2</v>
      </c>
      <c r="O75" s="216" t="str">
        <f>IF(ISERROR(VLOOKUP($D75,LehStd_in_Kla!$A$4:$G$120,3,FALSE)),,VLOOKUP($D75,LehStd_in_Kla!$A$4:$G$120,3,FALSE))</f>
        <v>A1.1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>
      <c r="A76" s="96">
        <v>99</v>
      </c>
      <c r="B76" s="96"/>
      <c r="C76" s="96" t="s">
        <v>299</v>
      </c>
      <c r="D76" s="146" t="s">
        <v>303</v>
      </c>
      <c r="E76" s="146" t="s">
        <v>184</v>
      </c>
      <c r="F76" s="146" t="s">
        <v>604</v>
      </c>
      <c r="G76" s="146" t="s">
        <v>293</v>
      </c>
      <c r="H76" t="s">
        <v>302</v>
      </c>
      <c r="I76" s="146">
        <v>4</v>
      </c>
      <c r="J76" s="146">
        <v>2</v>
      </c>
      <c r="K76" s="146">
        <v>4</v>
      </c>
      <c r="L76" s="146">
        <v>2</v>
      </c>
      <c r="M76" s="146">
        <v>0</v>
      </c>
      <c r="N76" s="146">
        <v>2</v>
      </c>
      <c r="O76" s="216" t="str">
        <f>IF(ISERROR(VLOOKUP($D76,LehStd_in_Kla!$A$4:$G$120,3,FALSE)),,VLOOKUP($D76,LehStd_in_Kla!$A$4:$G$120,3,FALSE))</f>
        <v>A1.1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>
      <c r="A77" s="96">
        <v>101</v>
      </c>
      <c r="B77" s="96"/>
      <c r="C77" s="96" t="s">
        <v>299</v>
      </c>
      <c r="D77" s="146" t="s">
        <v>304</v>
      </c>
      <c r="E77" s="146" t="s">
        <v>184</v>
      </c>
      <c r="F77" s="146" t="s">
        <v>604</v>
      </c>
      <c r="G77" s="146" t="s">
        <v>295</v>
      </c>
      <c r="H77" t="s">
        <v>302</v>
      </c>
      <c r="I77" s="146">
        <v>4</v>
      </c>
      <c r="J77" s="146"/>
      <c r="K77" s="146">
        <v>4</v>
      </c>
      <c r="L77" s="146">
        <v>4</v>
      </c>
      <c r="M77" s="146">
        <v>0</v>
      </c>
      <c r="N77" s="146"/>
      <c r="O77" s="216" t="str">
        <f>IF(ISERROR(VLOOKUP($D77,LehStd_in_Kla!$A$4:$G$120,3,FALSE)),,VLOOKUP($D77,LehStd_in_Kla!$A$4:$G$120,3,FALSE))</f>
        <v>A1.1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>
      <c r="A78" s="96">
        <v>102</v>
      </c>
      <c r="B78" s="96"/>
      <c r="C78" s="96" t="s">
        <v>299</v>
      </c>
      <c r="D78" s="146" t="s">
        <v>304</v>
      </c>
      <c r="E78" s="146" t="s">
        <v>184</v>
      </c>
      <c r="F78" s="146" t="s">
        <v>604</v>
      </c>
      <c r="G78" s="146" t="s">
        <v>282</v>
      </c>
      <c r="H78" t="s">
        <v>302</v>
      </c>
      <c r="I78" s="146">
        <v>2</v>
      </c>
      <c r="J78" s="146"/>
      <c r="K78" s="146">
        <v>2</v>
      </c>
      <c r="L78" s="146">
        <v>2</v>
      </c>
      <c r="M78" s="146">
        <v>0</v>
      </c>
      <c r="N78" s="146"/>
      <c r="O78" s="216" t="str">
        <f>IF(ISERROR(VLOOKUP($D78,LehStd_in_Kla!$A$4:$G$120,3,FALSE)),,VLOOKUP($D78,LehStd_in_Kla!$A$4:$G$120,3,FALSE))</f>
        <v>A1.1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>
      <c r="A79" s="96">
        <v>103</v>
      </c>
      <c r="B79" s="96"/>
      <c r="C79" s="96" t="s">
        <v>299</v>
      </c>
      <c r="D79" s="146" t="s">
        <v>304</v>
      </c>
      <c r="E79" s="146" t="s">
        <v>172</v>
      </c>
      <c r="F79" s="146" t="s">
        <v>7</v>
      </c>
      <c r="G79" s="146" t="s">
        <v>323</v>
      </c>
      <c r="H79" t="s">
        <v>302</v>
      </c>
      <c r="I79" s="146">
        <v>1</v>
      </c>
      <c r="J79" s="146"/>
      <c r="K79" s="146">
        <v>1</v>
      </c>
      <c r="L79" s="146">
        <v>1</v>
      </c>
      <c r="M79" s="146">
        <v>0</v>
      </c>
      <c r="N79" s="146"/>
      <c r="O79" s="216" t="str">
        <f>IF(ISERROR(VLOOKUP($D79,LehStd_in_Kla!$A$4:$G$120,3,FALSE)),,VLOOKUP($D79,LehStd_in_Kla!$A$4:$G$120,3,FALSE))</f>
        <v>A1.1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>
      <c r="A80" s="96">
        <v>104</v>
      </c>
      <c r="B80" s="96"/>
      <c r="C80" s="96" t="s">
        <v>299</v>
      </c>
      <c r="D80" s="146" t="s">
        <v>304</v>
      </c>
      <c r="E80" s="146" t="s">
        <v>341</v>
      </c>
      <c r="F80" s="146" t="s">
        <v>14</v>
      </c>
      <c r="G80" s="146" t="s">
        <v>293</v>
      </c>
      <c r="H80" t="s">
        <v>302</v>
      </c>
      <c r="I80" s="146">
        <v>1</v>
      </c>
      <c r="J80" s="146"/>
      <c r="K80" s="146">
        <v>1</v>
      </c>
      <c r="L80" s="146">
        <v>1</v>
      </c>
      <c r="M80" s="146">
        <v>0</v>
      </c>
      <c r="N80" s="146"/>
      <c r="O80" s="216" t="str">
        <f>IF(ISERROR(VLOOKUP($D80,LehStd_in_Kla!$A$4:$G$120,3,FALSE)),,VLOOKUP($D80,LehStd_in_Kla!$A$4:$G$120,3,FALSE))</f>
        <v>A1.1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>
      <c r="A81" s="96">
        <v>105</v>
      </c>
      <c r="B81" s="96"/>
      <c r="C81" s="96" t="s">
        <v>299</v>
      </c>
      <c r="D81" s="146" t="s">
        <v>304</v>
      </c>
      <c r="E81" s="146" t="s">
        <v>341</v>
      </c>
      <c r="F81" s="146" t="s">
        <v>15</v>
      </c>
      <c r="G81" s="146" t="s">
        <v>293</v>
      </c>
      <c r="H81" t="s">
        <v>302</v>
      </c>
      <c r="I81" s="146">
        <v>1</v>
      </c>
      <c r="J81" s="146"/>
      <c r="K81" s="146">
        <v>1</v>
      </c>
      <c r="L81" s="146">
        <v>1</v>
      </c>
      <c r="M81" s="146">
        <v>0</v>
      </c>
      <c r="N81" s="146"/>
      <c r="O81" s="216" t="str">
        <f>IF(ISERROR(VLOOKUP($D81,LehStd_in_Kla!$A$4:$G$120,3,FALSE)),,VLOOKUP($D81,LehStd_in_Kla!$A$4:$G$120,3,FALSE))</f>
        <v>A1.1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>
      <c r="A82" s="96">
        <v>106</v>
      </c>
      <c r="B82" s="96"/>
      <c r="C82" s="96" t="s">
        <v>299</v>
      </c>
      <c r="D82" s="146" t="s">
        <v>304</v>
      </c>
      <c r="E82" s="146" t="s">
        <v>174</v>
      </c>
      <c r="F82" s="146" t="s">
        <v>13</v>
      </c>
      <c r="G82" s="146" t="s">
        <v>20</v>
      </c>
      <c r="H82" t="s">
        <v>302</v>
      </c>
      <c r="I82" s="146">
        <v>1</v>
      </c>
      <c r="J82" s="146"/>
      <c r="K82" s="146">
        <v>1</v>
      </c>
      <c r="L82" s="146">
        <v>1</v>
      </c>
      <c r="M82" s="146">
        <v>0</v>
      </c>
      <c r="N82" s="146"/>
      <c r="O82" s="216" t="str">
        <f>IF(ISERROR(VLOOKUP($D82,LehStd_in_Kla!$A$4:$G$120,3,FALSE)),,VLOOKUP($D82,LehStd_in_Kla!$A$4:$G$120,3,FALSE))</f>
        <v>A1.1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>
      <c r="A83" s="96">
        <v>107</v>
      </c>
      <c r="B83" s="96"/>
      <c r="C83" s="96" t="s">
        <v>299</v>
      </c>
      <c r="D83" s="146" t="s">
        <v>304</v>
      </c>
      <c r="E83" s="146" t="s">
        <v>175</v>
      </c>
      <c r="F83" s="146" t="s">
        <v>19</v>
      </c>
      <c r="G83" s="146" t="s">
        <v>1538</v>
      </c>
      <c r="H83" t="s">
        <v>206</v>
      </c>
      <c r="I83" s="146">
        <v>1</v>
      </c>
      <c r="J83" s="146"/>
      <c r="K83" s="146">
        <v>1</v>
      </c>
      <c r="L83" s="146">
        <v>1</v>
      </c>
      <c r="M83" s="146">
        <v>0</v>
      </c>
      <c r="N83" s="146"/>
      <c r="O83" s="216" t="str">
        <f>IF(ISERROR(VLOOKUP($D83,LehStd_in_Kla!$A$4:$G$120,3,FALSE)),,VLOOKUP($D83,LehStd_in_Kla!$A$4:$G$120,3,FALSE))</f>
        <v>A1.1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>
      <c r="A84" s="96">
        <v>110</v>
      </c>
      <c r="B84" s="96"/>
      <c r="C84" s="96" t="s">
        <v>299</v>
      </c>
      <c r="D84" s="146" t="s">
        <v>1198</v>
      </c>
      <c r="E84" s="146" t="s">
        <v>306</v>
      </c>
      <c r="F84" s="146" t="s">
        <v>605</v>
      </c>
      <c r="G84" s="146" t="s">
        <v>293</v>
      </c>
      <c r="H84" t="s">
        <v>305</v>
      </c>
      <c r="I84" s="146">
        <v>4</v>
      </c>
      <c r="J84" s="146"/>
      <c r="K84" s="146">
        <v>4</v>
      </c>
      <c r="L84" s="146">
        <v>4</v>
      </c>
      <c r="M84" s="146">
        <v>0</v>
      </c>
      <c r="N84" s="146"/>
      <c r="O84" s="216" t="str">
        <f>IF(ISERROR(VLOOKUP($D84,LehStd_in_Kla!$A$4:$G$120,3,FALSE)),,VLOOKUP($D84,LehStd_in_Kla!$A$4:$G$120,3,FALSE))</f>
        <v>A1.1BL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>
      <c r="A85" s="96">
        <v>111</v>
      </c>
      <c r="B85" s="96"/>
      <c r="C85" s="96" t="s">
        <v>299</v>
      </c>
      <c r="D85" s="146" t="s">
        <v>1198</v>
      </c>
      <c r="E85" s="146" t="s">
        <v>606</v>
      </c>
      <c r="F85" s="146" t="s">
        <v>605</v>
      </c>
      <c r="G85" s="146" t="s">
        <v>1695</v>
      </c>
      <c r="H85" t="s">
        <v>308</v>
      </c>
      <c r="I85" s="146">
        <v>4</v>
      </c>
      <c r="J85" s="146">
        <v>2</v>
      </c>
      <c r="K85" s="146">
        <v>4</v>
      </c>
      <c r="L85" s="146">
        <v>2</v>
      </c>
      <c r="M85" s="146">
        <v>0</v>
      </c>
      <c r="N85" s="146">
        <v>2</v>
      </c>
      <c r="O85" s="216" t="str">
        <f>IF(ISERROR(VLOOKUP($D85,LehStd_in_Kla!$A$4:$G$120,3,FALSE)),,VLOOKUP($D85,LehStd_in_Kla!$A$4:$G$120,3,FALSE))</f>
        <v>A1.1BL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>
      <c r="A86" s="96">
        <v>112</v>
      </c>
      <c r="B86" s="96"/>
      <c r="C86" s="96" t="s">
        <v>299</v>
      </c>
      <c r="D86" s="146" t="s">
        <v>1198</v>
      </c>
      <c r="E86" s="146" t="s">
        <v>178</v>
      </c>
      <c r="F86" s="146" t="s">
        <v>37</v>
      </c>
      <c r="G86" s="146" t="s">
        <v>1623</v>
      </c>
      <c r="H86" t="s">
        <v>305</v>
      </c>
      <c r="I86" s="146">
        <v>2</v>
      </c>
      <c r="J86" s="146"/>
      <c r="K86" s="146">
        <v>2</v>
      </c>
      <c r="L86" s="146">
        <v>2</v>
      </c>
      <c r="M86" s="146">
        <v>0</v>
      </c>
      <c r="N86" s="146"/>
      <c r="O86" s="216" t="str">
        <f>IF(ISERROR(VLOOKUP($D86,LehStd_in_Kla!$A$4:$G$120,3,FALSE)),,VLOOKUP($D86,LehStd_in_Kla!$A$4:$G$120,3,FALSE))</f>
        <v>A1.1BL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>
      <c r="A87" s="96">
        <v>113</v>
      </c>
      <c r="B87" s="96"/>
      <c r="C87" s="96" t="s">
        <v>299</v>
      </c>
      <c r="D87" s="146" t="s">
        <v>1198</v>
      </c>
      <c r="E87" s="146" t="s">
        <v>306</v>
      </c>
      <c r="F87" s="146" t="s">
        <v>605</v>
      </c>
      <c r="G87" s="146" t="s">
        <v>299</v>
      </c>
      <c r="H87" t="s">
        <v>305</v>
      </c>
      <c r="I87" s="146">
        <v>2</v>
      </c>
      <c r="J87" s="146"/>
      <c r="K87" s="146">
        <v>2</v>
      </c>
      <c r="L87" s="146">
        <v>2</v>
      </c>
      <c r="M87" s="146">
        <v>0</v>
      </c>
      <c r="N87" s="146"/>
      <c r="O87" s="216" t="str">
        <f>IF(ISERROR(VLOOKUP($D87,LehStd_in_Kla!$A$4:$G$120,3,FALSE)),,VLOOKUP($D87,LehStd_in_Kla!$A$4:$G$120,3,FALSE))</f>
        <v>A1.1BL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>
      <c r="A88" s="96">
        <v>114</v>
      </c>
      <c r="B88" s="96"/>
      <c r="C88" s="96" t="s">
        <v>299</v>
      </c>
      <c r="D88" s="146" t="s">
        <v>1198</v>
      </c>
      <c r="E88" s="146" t="s">
        <v>359</v>
      </c>
      <c r="F88" s="146" t="s">
        <v>47</v>
      </c>
      <c r="G88" s="146" t="s">
        <v>299</v>
      </c>
      <c r="H88" t="s">
        <v>296</v>
      </c>
      <c r="I88" s="146">
        <v>4</v>
      </c>
      <c r="J88" s="146"/>
      <c r="K88" s="146">
        <v>4</v>
      </c>
      <c r="L88" s="146">
        <v>4</v>
      </c>
      <c r="M88" s="146">
        <v>0</v>
      </c>
      <c r="N88" s="146"/>
      <c r="O88" s="216" t="str">
        <f>IF(ISERROR(VLOOKUP($D88,LehStd_in_Kla!$A$4:$G$120,3,FALSE)),,VLOOKUP($D88,LehStd_in_Kla!$A$4:$G$120,3,FALSE))</f>
        <v>A1.1BL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>
      <c r="A89" s="96">
        <v>115</v>
      </c>
      <c r="B89" s="96"/>
      <c r="C89" s="96" t="s">
        <v>299</v>
      </c>
      <c r="D89" s="146" t="s">
        <v>1198</v>
      </c>
      <c r="E89" s="146" t="s">
        <v>306</v>
      </c>
      <c r="F89" s="146" t="s">
        <v>605</v>
      </c>
      <c r="G89" s="146" t="s">
        <v>282</v>
      </c>
      <c r="H89" t="s">
        <v>305</v>
      </c>
      <c r="I89" s="146">
        <v>8</v>
      </c>
      <c r="J89" s="146"/>
      <c r="K89" s="146">
        <v>8</v>
      </c>
      <c r="L89" s="146">
        <v>8</v>
      </c>
      <c r="M89" s="146">
        <v>0</v>
      </c>
      <c r="N89" s="146"/>
      <c r="O89" s="216" t="str">
        <f>IF(ISERROR(VLOOKUP($D89,LehStd_in_Kla!$A$4:$G$120,3,FALSE)),,VLOOKUP($D89,LehStd_in_Kla!$A$4:$G$120,3,FALSE))</f>
        <v>A1.1BL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>
      <c r="A90" s="96">
        <v>116</v>
      </c>
      <c r="B90" s="96"/>
      <c r="C90" s="96" t="s">
        <v>299</v>
      </c>
      <c r="D90" s="146" t="s">
        <v>1198</v>
      </c>
      <c r="E90" s="146" t="s">
        <v>306</v>
      </c>
      <c r="F90" s="146" t="s">
        <v>605</v>
      </c>
      <c r="G90" s="146" t="s">
        <v>282</v>
      </c>
      <c r="H90" t="s">
        <v>296</v>
      </c>
      <c r="I90" s="146">
        <v>4</v>
      </c>
      <c r="J90" s="146">
        <v>2</v>
      </c>
      <c r="K90" s="146">
        <v>4</v>
      </c>
      <c r="L90" s="146">
        <v>2</v>
      </c>
      <c r="M90" s="146">
        <v>0</v>
      </c>
      <c r="N90" s="146">
        <v>2</v>
      </c>
      <c r="O90" s="216" t="str">
        <f>IF(ISERROR(VLOOKUP($D90,LehStd_in_Kla!$A$4:$G$120,3,FALSE)),,VLOOKUP($D90,LehStd_in_Kla!$A$4:$G$120,3,FALSE))</f>
        <v>A1.1BL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>
      <c r="A91" s="96">
        <v>117</v>
      </c>
      <c r="B91" s="96"/>
      <c r="C91" s="96" t="s">
        <v>299</v>
      </c>
      <c r="D91" s="146" t="s">
        <v>1198</v>
      </c>
      <c r="E91" s="146" t="s">
        <v>341</v>
      </c>
      <c r="F91" s="146" t="s">
        <v>15</v>
      </c>
      <c r="G91" s="146" t="s">
        <v>11</v>
      </c>
      <c r="H91" t="s">
        <v>305</v>
      </c>
      <c r="I91" s="146">
        <v>2</v>
      </c>
      <c r="J91" s="146"/>
      <c r="K91" s="146">
        <v>2</v>
      </c>
      <c r="L91" s="146">
        <v>2</v>
      </c>
      <c r="M91" s="146">
        <v>0</v>
      </c>
      <c r="N91" s="146"/>
      <c r="O91" s="216" t="str">
        <f>IF(ISERROR(VLOOKUP($D91,LehStd_in_Kla!$A$4:$G$120,3,FALSE)),,VLOOKUP($D91,LehStd_in_Kla!$A$4:$G$120,3,FALSE))</f>
        <v>A1.1BL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>
      <c r="A92" s="96">
        <v>118</v>
      </c>
      <c r="B92" s="96"/>
      <c r="C92" s="96" t="s">
        <v>299</v>
      </c>
      <c r="D92" s="146" t="s">
        <v>1198</v>
      </c>
      <c r="E92" s="146" t="s">
        <v>341</v>
      </c>
      <c r="F92" s="146" t="s">
        <v>14</v>
      </c>
      <c r="G92" s="146" t="s">
        <v>11</v>
      </c>
      <c r="H92" t="s">
        <v>305</v>
      </c>
      <c r="I92" s="146">
        <v>2</v>
      </c>
      <c r="J92" s="146"/>
      <c r="K92" s="146">
        <v>2</v>
      </c>
      <c r="L92" s="146">
        <v>2</v>
      </c>
      <c r="M92" s="146">
        <v>0</v>
      </c>
      <c r="N92" s="146"/>
      <c r="O92" s="216" t="str">
        <f>IF(ISERROR(VLOOKUP($D92,LehStd_in_Kla!$A$4:$G$120,3,FALSE)),,VLOOKUP($D92,LehStd_in_Kla!$A$4:$G$120,3,FALSE))</f>
        <v>A1.1BL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>
      <c r="A93" s="96">
        <v>119</v>
      </c>
      <c r="B93" s="96"/>
      <c r="C93" s="96" t="s">
        <v>299</v>
      </c>
      <c r="D93" s="146" t="s">
        <v>1198</v>
      </c>
      <c r="E93" s="146" t="s">
        <v>175</v>
      </c>
      <c r="F93" s="146" t="s">
        <v>19</v>
      </c>
      <c r="G93" s="146" t="s">
        <v>1538</v>
      </c>
      <c r="H93" t="s">
        <v>305</v>
      </c>
      <c r="I93" s="146">
        <v>2</v>
      </c>
      <c r="J93" s="146"/>
      <c r="K93" s="146">
        <v>2</v>
      </c>
      <c r="L93" s="146">
        <v>2</v>
      </c>
      <c r="M93" s="146">
        <v>0</v>
      </c>
      <c r="N93" s="146"/>
      <c r="O93" s="216" t="str">
        <f>IF(ISERROR(VLOOKUP($D93,LehStd_in_Kla!$A$4:$G$120,3,FALSE)),,VLOOKUP($D93,LehStd_in_Kla!$A$4:$G$120,3,FALSE))</f>
        <v>A1.1BL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>
      <c r="A94" s="96">
        <v>120</v>
      </c>
      <c r="B94" s="96"/>
      <c r="C94" s="96" t="s">
        <v>299</v>
      </c>
      <c r="D94" s="146" t="s">
        <v>1198</v>
      </c>
      <c r="E94" s="146" t="s">
        <v>172</v>
      </c>
      <c r="F94" s="146" t="s">
        <v>7</v>
      </c>
      <c r="G94" s="146" t="s">
        <v>1623</v>
      </c>
      <c r="H94" t="s">
        <v>305</v>
      </c>
      <c r="I94" s="146">
        <v>2</v>
      </c>
      <c r="J94" s="146"/>
      <c r="K94" s="146">
        <v>2</v>
      </c>
      <c r="L94" s="146">
        <v>2</v>
      </c>
      <c r="M94" s="146">
        <v>0</v>
      </c>
      <c r="N94" s="146"/>
      <c r="O94" s="216" t="str">
        <f>IF(ISERROR(VLOOKUP($D94,LehStd_in_Kla!$A$4:$G$120,3,FALSE)),,VLOOKUP($D94,LehStd_in_Kla!$A$4:$G$120,3,FALSE))</f>
        <v>A1.1BL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>
      <c r="A95" s="96">
        <v>121</v>
      </c>
      <c r="B95" s="96"/>
      <c r="C95" s="96" t="s">
        <v>299</v>
      </c>
      <c r="D95" s="146" t="s">
        <v>1198</v>
      </c>
      <c r="E95" s="146" t="s">
        <v>174</v>
      </c>
      <c r="F95" s="146" t="s">
        <v>13</v>
      </c>
      <c r="G95" s="146" t="s">
        <v>1665</v>
      </c>
      <c r="H95" t="s">
        <v>305</v>
      </c>
      <c r="I95" s="146">
        <v>2</v>
      </c>
      <c r="J95" s="146"/>
      <c r="K95" s="146">
        <v>2</v>
      </c>
      <c r="L95" s="146">
        <v>2</v>
      </c>
      <c r="M95" s="146">
        <v>0</v>
      </c>
      <c r="N95" s="146"/>
      <c r="O95" s="216" t="str">
        <f>IF(ISERROR(VLOOKUP($D95,LehStd_in_Kla!$A$4:$G$120,3,FALSE)),,VLOOKUP($D95,LehStd_in_Kla!$A$4:$G$120,3,FALSE))</f>
        <v>A1.1BL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>
      <c r="A96" s="96">
        <v>124</v>
      </c>
      <c r="B96" s="96"/>
      <c r="C96" s="96" t="s">
        <v>299</v>
      </c>
      <c r="D96" s="146" t="s">
        <v>309</v>
      </c>
      <c r="E96" s="146" t="s">
        <v>184</v>
      </c>
      <c r="F96" s="146" t="s">
        <v>607</v>
      </c>
      <c r="G96" s="146" t="s">
        <v>278</v>
      </c>
      <c r="H96" t="s">
        <v>310</v>
      </c>
      <c r="I96" s="146">
        <v>2</v>
      </c>
      <c r="J96" s="146"/>
      <c r="K96" s="146">
        <v>2</v>
      </c>
      <c r="L96" s="146">
        <v>2</v>
      </c>
      <c r="M96" s="146">
        <v>0</v>
      </c>
      <c r="N96" s="146"/>
      <c r="O96" s="216" t="str">
        <f>IF(ISERROR(VLOOKUP($D96,LehStd_in_Kla!$A$4:$G$120,3,FALSE)),,VLOOKUP($D96,LehStd_in_Kla!$A$4:$G$120,3,FALSE))</f>
        <v>A1.1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>
      <c r="A97" s="96">
        <v>125</v>
      </c>
      <c r="B97" s="96"/>
      <c r="C97" s="96" t="s">
        <v>299</v>
      </c>
      <c r="D97" s="146" t="s">
        <v>309</v>
      </c>
      <c r="E97" s="146" t="s">
        <v>184</v>
      </c>
      <c r="F97" s="146" t="s">
        <v>607</v>
      </c>
      <c r="G97" s="146" t="s">
        <v>88</v>
      </c>
      <c r="H97" t="s">
        <v>310</v>
      </c>
      <c r="I97" s="146">
        <v>2</v>
      </c>
      <c r="J97" s="146">
        <v>2</v>
      </c>
      <c r="K97" s="146">
        <v>2</v>
      </c>
      <c r="L97" s="146">
        <v>1</v>
      </c>
      <c r="M97" s="146">
        <v>0</v>
      </c>
      <c r="N97" s="146">
        <v>2</v>
      </c>
      <c r="O97" s="216" t="str">
        <f>IF(ISERROR(VLOOKUP($D97,LehStd_in_Kla!$A$4:$G$120,3,FALSE)),,VLOOKUP($D97,LehStd_in_Kla!$A$4:$G$120,3,FALSE))</f>
        <v>A1.1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>
      <c r="A98" s="96">
        <v>126</v>
      </c>
      <c r="B98" s="96"/>
      <c r="C98" s="96" t="s">
        <v>299</v>
      </c>
      <c r="D98" s="146" t="s">
        <v>309</v>
      </c>
      <c r="E98" s="146" t="s">
        <v>184</v>
      </c>
      <c r="F98" s="146" t="s">
        <v>607</v>
      </c>
      <c r="G98" s="146" t="s">
        <v>88</v>
      </c>
      <c r="H98" t="s">
        <v>311</v>
      </c>
      <c r="I98" s="146">
        <v>1</v>
      </c>
      <c r="J98" s="146"/>
      <c r="K98" s="146">
        <v>1</v>
      </c>
      <c r="L98" s="146">
        <v>1</v>
      </c>
      <c r="M98" s="146">
        <v>0</v>
      </c>
      <c r="N98" s="146"/>
      <c r="O98" s="216" t="str">
        <f>IF(ISERROR(VLOOKUP($D98,LehStd_in_Kla!$A$4:$G$120,3,FALSE)),,VLOOKUP($D98,LehStd_in_Kla!$A$4:$G$120,3,FALSE))</f>
        <v>A1.1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>
      <c r="A99" s="96">
        <v>127</v>
      </c>
      <c r="B99" s="96"/>
      <c r="C99" s="96" t="s">
        <v>299</v>
      </c>
      <c r="D99" s="146" t="s">
        <v>309</v>
      </c>
      <c r="E99" s="146" t="s">
        <v>184</v>
      </c>
      <c r="F99" s="146" t="s">
        <v>607</v>
      </c>
      <c r="G99" s="146" t="s">
        <v>65</v>
      </c>
      <c r="H99" t="s">
        <v>310</v>
      </c>
      <c r="I99" s="146">
        <v>2</v>
      </c>
      <c r="J99" s="146"/>
      <c r="K99" s="146">
        <v>2</v>
      </c>
      <c r="L99" s="146">
        <v>2</v>
      </c>
      <c r="M99" s="146">
        <v>0</v>
      </c>
      <c r="N99" s="146"/>
      <c r="O99" s="216" t="str">
        <f>IF(ISERROR(VLOOKUP($D99,LehStd_in_Kla!$A$4:$G$120,3,FALSE)),,VLOOKUP($D99,LehStd_in_Kla!$A$4:$G$120,3,FALSE))</f>
        <v>A1.1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>
      <c r="A100" s="96">
        <v>128</v>
      </c>
      <c r="B100" s="96"/>
      <c r="C100" s="96" t="s">
        <v>299</v>
      </c>
      <c r="D100" s="146" t="s">
        <v>309</v>
      </c>
      <c r="E100" s="146" t="s">
        <v>184</v>
      </c>
      <c r="F100" s="146" t="s">
        <v>607</v>
      </c>
      <c r="G100" s="146" t="s">
        <v>65</v>
      </c>
      <c r="H100" t="s">
        <v>310</v>
      </c>
      <c r="I100" s="146">
        <v>2</v>
      </c>
      <c r="J100" s="146">
        <v>2</v>
      </c>
      <c r="K100" s="146">
        <v>2</v>
      </c>
      <c r="L100" s="146">
        <v>1</v>
      </c>
      <c r="M100" s="146">
        <v>0</v>
      </c>
      <c r="N100" s="146">
        <v>2</v>
      </c>
      <c r="O100" s="216" t="str">
        <f>IF(ISERROR(VLOOKUP($D100,LehStd_in_Kla!$A$4:$G$120,3,FALSE)),,VLOOKUP($D100,LehStd_in_Kla!$A$4:$G$120,3,FALSE))</f>
        <v>A1.1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>
      <c r="A101" s="96">
        <v>129</v>
      </c>
      <c r="B101" s="96"/>
      <c r="C101" s="96" t="s">
        <v>299</v>
      </c>
      <c r="D101" s="146" t="s">
        <v>309</v>
      </c>
      <c r="E101" s="146" t="s">
        <v>341</v>
      </c>
      <c r="F101" s="146" t="s">
        <v>14</v>
      </c>
      <c r="G101" s="146" t="s">
        <v>1680</v>
      </c>
      <c r="H101" t="s">
        <v>310</v>
      </c>
      <c r="I101" s="146">
        <v>1</v>
      </c>
      <c r="J101" s="146"/>
      <c r="K101" s="146">
        <v>1</v>
      </c>
      <c r="L101" s="146">
        <v>1</v>
      </c>
      <c r="M101" s="146">
        <v>0</v>
      </c>
      <c r="N101" s="146"/>
      <c r="O101" s="216" t="str">
        <f>IF(ISERROR(VLOOKUP($D101,LehStd_in_Kla!$A$4:$G$120,3,FALSE)),,VLOOKUP($D101,LehStd_in_Kla!$A$4:$G$120,3,FALSE))</f>
        <v>A1.1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>
      <c r="A102" s="96">
        <v>130</v>
      </c>
      <c r="B102" s="96"/>
      <c r="C102" s="96" t="s">
        <v>299</v>
      </c>
      <c r="D102" s="146" t="s">
        <v>309</v>
      </c>
      <c r="E102" s="146" t="s">
        <v>341</v>
      </c>
      <c r="F102" s="146" t="s">
        <v>15</v>
      </c>
      <c r="G102" s="146" t="s">
        <v>1680</v>
      </c>
      <c r="H102" t="s">
        <v>310</v>
      </c>
      <c r="I102" s="146">
        <v>1</v>
      </c>
      <c r="J102" s="146"/>
      <c r="K102" s="146">
        <v>1</v>
      </c>
      <c r="L102" s="146">
        <v>1</v>
      </c>
      <c r="M102" s="146">
        <v>0</v>
      </c>
      <c r="N102" s="146"/>
      <c r="O102" s="216" t="str">
        <f>IF(ISERROR(VLOOKUP($D102,LehStd_in_Kla!$A$4:$G$120,3,FALSE)),,VLOOKUP($D102,LehStd_in_Kla!$A$4:$G$120,3,FALSE))</f>
        <v>A1.1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>
      <c r="A103" s="96">
        <v>131</v>
      </c>
      <c r="B103" s="96"/>
      <c r="C103" s="96" t="s">
        <v>299</v>
      </c>
      <c r="D103" s="146" t="s">
        <v>309</v>
      </c>
      <c r="E103" s="146" t="s">
        <v>175</v>
      </c>
      <c r="F103" s="146" t="s">
        <v>19</v>
      </c>
      <c r="G103" s="146" t="s">
        <v>1276</v>
      </c>
      <c r="H103" t="s">
        <v>310</v>
      </c>
      <c r="I103" s="146">
        <v>1</v>
      </c>
      <c r="J103" s="146"/>
      <c r="K103" s="146">
        <v>1</v>
      </c>
      <c r="L103" s="146">
        <v>1</v>
      </c>
      <c r="M103" s="146">
        <v>0</v>
      </c>
      <c r="N103" s="146"/>
      <c r="O103" s="216" t="str">
        <f>IF(ISERROR(VLOOKUP($D103,LehStd_in_Kla!$A$4:$G$120,3,FALSE)),,VLOOKUP($D103,LehStd_in_Kla!$A$4:$G$120,3,FALSE))</f>
        <v>A1.1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>
      <c r="A104" s="96">
        <v>132</v>
      </c>
      <c r="B104" s="96"/>
      <c r="C104" s="96" t="s">
        <v>299</v>
      </c>
      <c r="D104" s="146" t="s">
        <v>309</v>
      </c>
      <c r="E104" s="146" t="s">
        <v>172</v>
      </c>
      <c r="F104" s="146" t="s">
        <v>7</v>
      </c>
      <c r="G104" s="146" t="s">
        <v>967</v>
      </c>
      <c r="H104" t="s">
        <v>310</v>
      </c>
      <c r="I104" s="146">
        <v>1</v>
      </c>
      <c r="J104" s="146"/>
      <c r="K104" s="146">
        <v>1</v>
      </c>
      <c r="L104" s="146">
        <v>1</v>
      </c>
      <c r="M104" s="146">
        <v>0</v>
      </c>
      <c r="N104" s="146"/>
      <c r="O104" s="216" t="str">
        <f>IF(ISERROR(VLOOKUP($D104,LehStd_in_Kla!$A$4:$G$120,3,FALSE)),,VLOOKUP($D104,LehStd_in_Kla!$A$4:$G$120,3,FALSE))</f>
        <v>A1.1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>
      <c r="A105" s="96">
        <v>133</v>
      </c>
      <c r="B105" s="96"/>
      <c r="C105" s="96" t="s">
        <v>299</v>
      </c>
      <c r="D105" s="146" t="s">
        <v>309</v>
      </c>
      <c r="E105" s="146" t="s">
        <v>174</v>
      </c>
      <c r="F105" s="146" t="s">
        <v>13</v>
      </c>
      <c r="G105" s="146" t="s">
        <v>1665</v>
      </c>
      <c r="H105" t="s">
        <v>310</v>
      </c>
      <c r="I105" s="146">
        <v>1</v>
      </c>
      <c r="J105" s="146"/>
      <c r="K105" s="146">
        <v>1</v>
      </c>
      <c r="L105" s="146">
        <v>1</v>
      </c>
      <c r="M105" s="146">
        <v>0</v>
      </c>
      <c r="N105" s="146"/>
      <c r="O105" s="216" t="str">
        <f>IF(ISERROR(VLOOKUP($D105,LehStd_in_Kla!$A$4:$G$120,3,FALSE)),,VLOOKUP($D105,LehStd_in_Kla!$A$4:$G$120,3,FALSE))</f>
        <v>A1.1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>
      <c r="A106" s="96">
        <v>135</v>
      </c>
      <c r="B106" s="96"/>
      <c r="C106" s="96" t="s">
        <v>299</v>
      </c>
      <c r="D106" s="146" t="s">
        <v>312</v>
      </c>
      <c r="E106" s="146" t="s">
        <v>184</v>
      </c>
      <c r="F106" s="146" t="s">
        <v>607</v>
      </c>
      <c r="G106" s="146" t="s">
        <v>65</v>
      </c>
      <c r="H106" t="s">
        <v>310</v>
      </c>
      <c r="I106" s="146">
        <v>2</v>
      </c>
      <c r="J106" s="146"/>
      <c r="K106" s="146">
        <v>2</v>
      </c>
      <c r="L106" s="146">
        <v>2</v>
      </c>
      <c r="M106" s="146">
        <v>0</v>
      </c>
      <c r="N106" s="146"/>
      <c r="O106" s="216" t="str">
        <f>IF(ISERROR(VLOOKUP($D106,LehStd_in_Kla!$A$4:$G$120,3,FALSE)),,VLOOKUP($D106,LehStd_in_Kla!$A$4:$G$120,3,FALSE))</f>
        <v>A1.1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>
      <c r="A107" s="96">
        <v>136</v>
      </c>
      <c r="B107" s="96"/>
      <c r="C107" s="96" t="s">
        <v>299</v>
      </c>
      <c r="D107" s="146" t="s">
        <v>312</v>
      </c>
      <c r="E107" s="146" t="s">
        <v>184</v>
      </c>
      <c r="F107" s="146" t="s">
        <v>607</v>
      </c>
      <c r="G107" s="146" t="s">
        <v>88</v>
      </c>
      <c r="H107" t="s">
        <v>310</v>
      </c>
      <c r="I107" s="146">
        <v>2</v>
      </c>
      <c r="J107" s="146"/>
      <c r="K107" s="146">
        <v>2</v>
      </c>
      <c r="L107" s="146">
        <v>2</v>
      </c>
      <c r="M107" s="146">
        <v>0</v>
      </c>
      <c r="N107" s="146"/>
      <c r="O107" s="216" t="str">
        <f>IF(ISERROR(VLOOKUP($D107,LehStd_in_Kla!$A$4:$G$120,3,FALSE)),,VLOOKUP($D107,LehStd_in_Kla!$A$4:$G$120,3,FALSE))</f>
        <v>A1.1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>
      <c r="A108" s="96">
        <v>137</v>
      </c>
      <c r="B108" s="96"/>
      <c r="C108" s="96" t="s">
        <v>299</v>
      </c>
      <c r="D108" s="146" t="s">
        <v>312</v>
      </c>
      <c r="E108" s="146" t="s">
        <v>184</v>
      </c>
      <c r="F108" s="146" t="s">
        <v>607</v>
      </c>
      <c r="G108" s="146" t="s">
        <v>278</v>
      </c>
      <c r="H108" t="s">
        <v>311</v>
      </c>
      <c r="I108" s="146">
        <v>2</v>
      </c>
      <c r="J108" s="146"/>
      <c r="K108" s="146">
        <v>2</v>
      </c>
      <c r="L108" s="146">
        <v>2</v>
      </c>
      <c r="M108" s="146">
        <v>0</v>
      </c>
      <c r="N108" s="146"/>
      <c r="O108" s="216" t="str">
        <f>IF(ISERROR(VLOOKUP($D108,LehStd_in_Kla!$A$4:$G$120,3,FALSE)),,VLOOKUP($D108,LehStd_in_Kla!$A$4:$G$120,3,FALSE))</f>
        <v>A1.1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96">
        <v>138</v>
      </c>
      <c r="B109" s="96"/>
      <c r="C109" s="96" t="s">
        <v>299</v>
      </c>
      <c r="D109" s="146" t="s">
        <v>312</v>
      </c>
      <c r="E109" s="146" t="s">
        <v>341</v>
      </c>
      <c r="F109" s="146" t="s">
        <v>15</v>
      </c>
      <c r="G109" s="146" t="s">
        <v>88</v>
      </c>
      <c r="H109" t="s">
        <v>310</v>
      </c>
      <c r="I109" s="146">
        <v>1</v>
      </c>
      <c r="J109" s="146"/>
      <c r="K109" s="146">
        <v>1</v>
      </c>
      <c r="L109" s="146">
        <v>1</v>
      </c>
      <c r="M109" s="146">
        <v>0</v>
      </c>
      <c r="N109" s="146"/>
      <c r="O109" s="216" t="str">
        <f>IF(ISERROR(VLOOKUP($D109,LehStd_in_Kla!$A$4:$G$120,3,FALSE)),,VLOOKUP($D109,LehStd_in_Kla!$A$4:$G$120,3,FALSE))</f>
        <v>A1.1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>
      <c r="A110" s="96">
        <v>139</v>
      </c>
      <c r="B110" s="96"/>
      <c r="C110" s="96" t="s">
        <v>299</v>
      </c>
      <c r="D110" s="146" t="s">
        <v>312</v>
      </c>
      <c r="E110" s="146" t="s">
        <v>341</v>
      </c>
      <c r="F110" s="146" t="s">
        <v>14</v>
      </c>
      <c r="G110" s="146" t="s">
        <v>88</v>
      </c>
      <c r="H110" t="s">
        <v>310</v>
      </c>
      <c r="I110" s="146">
        <v>1</v>
      </c>
      <c r="J110" s="146"/>
      <c r="K110" s="146">
        <v>1</v>
      </c>
      <c r="L110" s="146">
        <v>1</v>
      </c>
      <c r="M110" s="146">
        <v>0</v>
      </c>
      <c r="N110" s="146"/>
      <c r="O110" s="216" t="str">
        <f>IF(ISERROR(VLOOKUP($D110,LehStd_in_Kla!$A$4:$G$120,3,FALSE)),,VLOOKUP($D110,LehStd_in_Kla!$A$4:$G$120,3,FALSE))</f>
        <v>A1.1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>
      <c r="A111" s="96">
        <v>141</v>
      </c>
      <c r="B111" s="96"/>
      <c r="C111" s="96" t="s">
        <v>299</v>
      </c>
      <c r="D111" s="146" t="s">
        <v>313</v>
      </c>
      <c r="E111" s="146" t="s">
        <v>184</v>
      </c>
      <c r="F111" s="146" t="s">
        <v>607</v>
      </c>
      <c r="G111" s="146" t="s">
        <v>278</v>
      </c>
      <c r="H111" t="s">
        <v>311</v>
      </c>
      <c r="I111" s="146">
        <v>2</v>
      </c>
      <c r="J111" s="146">
        <v>2</v>
      </c>
      <c r="K111" s="146">
        <v>2</v>
      </c>
      <c r="L111" s="146">
        <v>1</v>
      </c>
      <c r="M111" s="146">
        <v>0</v>
      </c>
      <c r="N111" s="146">
        <v>2</v>
      </c>
      <c r="O111" s="216" t="str">
        <f>IF(ISERROR(VLOOKUP($D111,LehStd_in_Kla!$A$4:$G$120,3,FALSE)),,VLOOKUP($D111,LehStd_in_Kla!$A$4:$G$120,3,FALSE))</f>
        <v>A1.1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>
      <c r="A112" s="96">
        <v>142</v>
      </c>
      <c r="B112" s="96"/>
      <c r="C112" s="96" t="s">
        <v>299</v>
      </c>
      <c r="D112" s="146" t="s">
        <v>313</v>
      </c>
      <c r="E112" s="146" t="s">
        <v>184</v>
      </c>
      <c r="F112" s="146" t="s">
        <v>607</v>
      </c>
      <c r="G112" s="146" t="s">
        <v>65</v>
      </c>
      <c r="H112" t="s">
        <v>310</v>
      </c>
      <c r="I112" s="146">
        <v>2</v>
      </c>
      <c r="J112" s="146"/>
      <c r="K112" s="146">
        <v>2</v>
      </c>
      <c r="L112" s="146">
        <v>2</v>
      </c>
      <c r="M112" s="146">
        <v>0</v>
      </c>
      <c r="N112" s="146"/>
      <c r="O112" s="216" t="str">
        <f>IF(ISERROR(VLOOKUP($D112,LehStd_in_Kla!$A$4:$G$120,3,FALSE)),,VLOOKUP($D112,LehStd_in_Kla!$A$4:$G$120,3,FALSE))</f>
        <v>A1.1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>
      <c r="A113" s="96">
        <v>143</v>
      </c>
      <c r="B113" s="96"/>
      <c r="C113" s="96" t="s">
        <v>299</v>
      </c>
      <c r="D113" s="146" t="s">
        <v>313</v>
      </c>
      <c r="E113" s="146" t="s">
        <v>184</v>
      </c>
      <c r="F113" s="146" t="s">
        <v>607</v>
      </c>
      <c r="G113" s="146" t="s">
        <v>65</v>
      </c>
      <c r="H113" t="s">
        <v>311</v>
      </c>
      <c r="I113" s="146">
        <v>2</v>
      </c>
      <c r="J113" s="146"/>
      <c r="K113" s="146">
        <v>2</v>
      </c>
      <c r="L113" s="146">
        <v>2</v>
      </c>
      <c r="M113" s="146">
        <v>0</v>
      </c>
      <c r="N113" s="146"/>
      <c r="O113" s="216" t="str">
        <f>IF(ISERROR(VLOOKUP($D113,LehStd_in_Kla!$A$4:$G$120,3,FALSE)),,VLOOKUP($D113,LehStd_in_Kla!$A$4:$G$120,3,FALSE))</f>
        <v>A1.1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>
      <c r="A114" s="96">
        <v>144</v>
      </c>
      <c r="B114" s="96"/>
      <c r="C114" s="96" t="s">
        <v>299</v>
      </c>
      <c r="D114" s="146" t="s">
        <v>313</v>
      </c>
      <c r="E114" s="146" t="s">
        <v>184</v>
      </c>
      <c r="F114" s="146" t="s">
        <v>607</v>
      </c>
      <c r="G114" s="146" t="s">
        <v>88</v>
      </c>
      <c r="H114" t="s">
        <v>310</v>
      </c>
      <c r="I114" s="146">
        <v>2</v>
      </c>
      <c r="J114" s="146">
        <v>2</v>
      </c>
      <c r="K114" s="146">
        <v>2</v>
      </c>
      <c r="L114" s="146">
        <v>1</v>
      </c>
      <c r="M114" s="146">
        <v>0</v>
      </c>
      <c r="N114" s="146">
        <v>2</v>
      </c>
      <c r="O114" s="216" t="str">
        <f>IF(ISERROR(VLOOKUP($D114,LehStd_in_Kla!$A$4:$G$120,3,FALSE)),,VLOOKUP($D114,LehStd_in_Kla!$A$4:$G$120,3,FALSE))</f>
        <v>A1.1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>
      <c r="A115" s="96">
        <v>145</v>
      </c>
      <c r="B115" s="96"/>
      <c r="C115" s="96" t="s">
        <v>299</v>
      </c>
      <c r="D115" s="146" t="s">
        <v>313</v>
      </c>
      <c r="E115" s="146" t="s">
        <v>184</v>
      </c>
      <c r="F115" s="146" t="s">
        <v>15</v>
      </c>
      <c r="G115" s="146" t="s">
        <v>278</v>
      </c>
      <c r="H115" t="s">
        <v>310</v>
      </c>
      <c r="I115" s="146">
        <v>1</v>
      </c>
      <c r="J115" s="146"/>
      <c r="K115" s="146">
        <v>1</v>
      </c>
      <c r="L115" s="146">
        <v>1</v>
      </c>
      <c r="M115" s="146">
        <v>0</v>
      </c>
      <c r="N115" s="146"/>
      <c r="O115" s="216" t="str">
        <f>IF(ISERROR(VLOOKUP($D115,LehStd_in_Kla!$A$4:$G$120,3,FALSE)),,VLOOKUP($D115,LehStd_in_Kla!$A$4:$G$120,3,FALSE))</f>
        <v>A1.1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>
      <c r="A116" s="96">
        <v>146</v>
      </c>
      <c r="B116" s="96"/>
      <c r="C116" s="96" t="s">
        <v>299</v>
      </c>
      <c r="D116" s="146" t="s">
        <v>313</v>
      </c>
      <c r="E116" s="146" t="s">
        <v>184</v>
      </c>
      <c r="F116" s="146" t="s">
        <v>14</v>
      </c>
      <c r="G116" s="146" t="s">
        <v>278</v>
      </c>
      <c r="H116" t="s">
        <v>310</v>
      </c>
      <c r="I116" s="146">
        <v>1</v>
      </c>
      <c r="J116" s="146"/>
      <c r="K116" s="146">
        <v>1</v>
      </c>
      <c r="L116" s="146">
        <v>1</v>
      </c>
      <c r="M116" s="146">
        <v>0</v>
      </c>
      <c r="N116" s="146"/>
      <c r="O116" s="216" t="str">
        <f>IF(ISERROR(VLOOKUP($D116,LehStd_in_Kla!$A$4:$G$120,3,FALSE)),,VLOOKUP($D116,LehStd_in_Kla!$A$4:$G$120,3,FALSE))</f>
        <v>A1.1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>
      <c r="A117" s="96">
        <v>147</v>
      </c>
      <c r="B117" s="96"/>
      <c r="C117" s="96" t="s">
        <v>299</v>
      </c>
      <c r="D117" s="146" t="s">
        <v>313</v>
      </c>
      <c r="E117" s="146" t="s">
        <v>184</v>
      </c>
      <c r="F117" s="146" t="s">
        <v>607</v>
      </c>
      <c r="G117" s="146" t="s">
        <v>88</v>
      </c>
      <c r="H117" t="s">
        <v>311</v>
      </c>
      <c r="I117" s="146">
        <v>1</v>
      </c>
      <c r="J117" s="146"/>
      <c r="K117" s="146">
        <v>1</v>
      </c>
      <c r="L117" s="146">
        <v>1</v>
      </c>
      <c r="M117" s="146">
        <v>0</v>
      </c>
      <c r="N117" s="146"/>
      <c r="O117" s="216" t="str">
        <f>IF(ISERROR(VLOOKUP($D117,LehStd_in_Kla!$A$4:$G$120,3,FALSE)),,VLOOKUP($D117,LehStd_in_Kla!$A$4:$G$120,3,FALSE))</f>
        <v>A1.1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>
      <c r="A118" s="96">
        <v>148</v>
      </c>
      <c r="B118" s="96"/>
      <c r="C118" s="96" t="s">
        <v>299</v>
      </c>
      <c r="D118" s="146" t="s">
        <v>313</v>
      </c>
      <c r="E118" s="146" t="s">
        <v>172</v>
      </c>
      <c r="F118" s="146" t="s">
        <v>7</v>
      </c>
      <c r="G118" s="146" t="s">
        <v>967</v>
      </c>
      <c r="H118" t="s">
        <v>310</v>
      </c>
      <c r="I118" s="146">
        <v>1</v>
      </c>
      <c r="J118" s="146"/>
      <c r="K118" s="146">
        <v>1</v>
      </c>
      <c r="L118" s="146">
        <v>1</v>
      </c>
      <c r="M118" s="146">
        <v>0</v>
      </c>
      <c r="N118" s="146"/>
      <c r="O118" s="216" t="str">
        <f>IF(ISERROR(VLOOKUP($D118,LehStd_in_Kla!$A$4:$G$120,3,FALSE)),,VLOOKUP($D118,LehStd_in_Kla!$A$4:$G$120,3,FALSE))</f>
        <v>A1.1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>
      <c r="A119" s="96">
        <v>149</v>
      </c>
      <c r="B119" s="96"/>
      <c r="C119" s="96" t="s">
        <v>299</v>
      </c>
      <c r="D119" s="146" t="s">
        <v>313</v>
      </c>
      <c r="E119" s="146" t="s">
        <v>174</v>
      </c>
      <c r="F119" s="146" t="s">
        <v>13</v>
      </c>
      <c r="G119" s="146" t="s">
        <v>1665</v>
      </c>
      <c r="H119" t="s">
        <v>310</v>
      </c>
      <c r="I119" s="146">
        <v>1</v>
      </c>
      <c r="J119" s="146"/>
      <c r="K119" s="146">
        <v>1</v>
      </c>
      <c r="L119" s="146">
        <v>1</v>
      </c>
      <c r="M119" s="146">
        <v>0</v>
      </c>
      <c r="N119" s="146"/>
      <c r="O119" s="216" t="str">
        <f>IF(ISERROR(VLOOKUP($D119,LehStd_in_Kla!$A$4:$G$120,3,FALSE)),,VLOOKUP($D119,LehStd_in_Kla!$A$4:$G$120,3,FALSE))</f>
        <v>A1.1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>
      <c r="A120" s="96">
        <v>150</v>
      </c>
      <c r="B120" s="96"/>
      <c r="C120" s="96" t="s">
        <v>299</v>
      </c>
      <c r="D120" s="146" t="s">
        <v>313</v>
      </c>
      <c r="E120" s="146" t="s">
        <v>175</v>
      </c>
      <c r="F120" s="146" t="s">
        <v>19</v>
      </c>
      <c r="G120" s="146" t="s">
        <v>1276</v>
      </c>
      <c r="H120" t="s">
        <v>310</v>
      </c>
      <c r="I120" s="146">
        <v>1</v>
      </c>
      <c r="J120" s="146"/>
      <c r="K120" s="146">
        <v>1</v>
      </c>
      <c r="L120" s="146">
        <v>1</v>
      </c>
      <c r="M120" s="146">
        <v>0</v>
      </c>
      <c r="N120" s="146"/>
      <c r="O120" s="216" t="str">
        <f>IF(ISERROR(VLOOKUP($D120,LehStd_in_Kla!$A$4:$G$120,3,FALSE)),,VLOOKUP($D120,LehStd_in_Kla!$A$4:$G$120,3,FALSE))</f>
        <v>A1.1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>
      <c r="A121" s="96">
        <v>153</v>
      </c>
      <c r="B121" s="96"/>
      <c r="C121" s="96" t="s">
        <v>299</v>
      </c>
      <c r="D121" s="146" t="s">
        <v>314</v>
      </c>
      <c r="E121" s="146" t="s">
        <v>186</v>
      </c>
      <c r="F121" s="146" t="s">
        <v>608</v>
      </c>
      <c r="G121" s="146" t="s">
        <v>93</v>
      </c>
      <c r="H121" t="s">
        <v>311</v>
      </c>
      <c r="I121" s="146">
        <v>2</v>
      </c>
      <c r="J121" s="146"/>
      <c r="K121" s="146">
        <v>2</v>
      </c>
      <c r="L121" s="146">
        <v>2</v>
      </c>
      <c r="M121" s="146">
        <v>0</v>
      </c>
      <c r="N121" s="146"/>
      <c r="O121" s="216" t="str">
        <f>IF(ISERROR(VLOOKUP($D121,LehStd_in_Kla!$A$4:$G$120,3,FALSE)),,VLOOKUP($D121,LehStd_in_Kla!$A$4:$G$120,3,FALSE))</f>
        <v>A1.1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>
      <c r="A122" s="96">
        <v>154</v>
      </c>
      <c r="B122" s="96"/>
      <c r="C122" s="96" t="s">
        <v>299</v>
      </c>
      <c r="D122" s="146" t="s">
        <v>314</v>
      </c>
      <c r="E122" s="146" t="s">
        <v>186</v>
      </c>
      <c r="F122" s="146" t="s">
        <v>608</v>
      </c>
      <c r="G122" s="146" t="s">
        <v>53</v>
      </c>
      <c r="H122" t="s">
        <v>311</v>
      </c>
      <c r="I122" s="146">
        <v>1</v>
      </c>
      <c r="J122" s="146"/>
      <c r="K122" s="146">
        <v>1</v>
      </c>
      <c r="L122" s="146">
        <v>1</v>
      </c>
      <c r="M122" s="146">
        <v>0</v>
      </c>
      <c r="N122" s="146"/>
      <c r="O122" s="216" t="str">
        <f>IF(ISERROR(VLOOKUP($D122,LehStd_in_Kla!$A$4:$G$120,3,FALSE)),,VLOOKUP($D122,LehStd_in_Kla!$A$4:$G$120,3,FALSE))</f>
        <v>A1.1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>
      <c r="A123" s="96">
        <v>155</v>
      </c>
      <c r="B123" s="96"/>
      <c r="C123" s="96" t="s">
        <v>299</v>
      </c>
      <c r="D123" s="146" t="s">
        <v>314</v>
      </c>
      <c r="E123" s="146" t="s">
        <v>341</v>
      </c>
      <c r="F123" s="146" t="s">
        <v>14</v>
      </c>
      <c r="G123" s="146" t="s">
        <v>1646</v>
      </c>
      <c r="H123" t="s">
        <v>311</v>
      </c>
      <c r="I123" s="146">
        <v>0.5</v>
      </c>
      <c r="J123" s="146"/>
      <c r="K123" s="146">
        <v>0.5</v>
      </c>
      <c r="L123" s="146">
        <v>0.5</v>
      </c>
      <c r="M123" s="146">
        <v>0</v>
      </c>
      <c r="N123" s="146"/>
      <c r="O123" s="216" t="str">
        <f>IF(ISERROR(VLOOKUP($D123,LehStd_in_Kla!$A$4:$G$120,3,FALSE)),,VLOOKUP($D123,LehStd_in_Kla!$A$4:$G$120,3,FALSE))</f>
        <v>A1.1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>
      <c r="A124" s="96">
        <v>156</v>
      </c>
      <c r="B124" s="96"/>
      <c r="C124" s="96" t="s">
        <v>299</v>
      </c>
      <c r="D124" s="146" t="s">
        <v>314</v>
      </c>
      <c r="E124" s="146" t="s">
        <v>341</v>
      </c>
      <c r="F124" s="146" t="s">
        <v>15</v>
      </c>
      <c r="G124" s="146" t="s">
        <v>1646</v>
      </c>
      <c r="H124" t="s">
        <v>311</v>
      </c>
      <c r="I124" s="146">
        <v>0.5</v>
      </c>
      <c r="J124" s="146"/>
      <c r="K124" s="146">
        <v>0.5</v>
      </c>
      <c r="L124" s="146">
        <v>0.5</v>
      </c>
      <c r="M124" s="146">
        <v>0</v>
      </c>
      <c r="N124" s="146"/>
      <c r="O124" s="216" t="str">
        <f>IF(ISERROR(VLOOKUP($D124,LehStd_in_Kla!$A$4:$G$120,3,FALSE)),,VLOOKUP($D124,LehStd_in_Kla!$A$4:$G$120,3,FALSE))</f>
        <v>A1.1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>
      <c r="A125" s="96">
        <v>158</v>
      </c>
      <c r="B125" s="96"/>
      <c r="C125" s="96" t="s">
        <v>299</v>
      </c>
      <c r="D125" s="146" t="s">
        <v>889</v>
      </c>
      <c r="E125" s="146" t="s">
        <v>186</v>
      </c>
      <c r="F125" s="146" t="s">
        <v>608</v>
      </c>
      <c r="G125" s="146" t="s">
        <v>93</v>
      </c>
      <c r="H125" t="s">
        <v>311</v>
      </c>
      <c r="I125" s="146">
        <v>2</v>
      </c>
      <c r="J125" s="146"/>
      <c r="K125" s="146">
        <v>2</v>
      </c>
      <c r="L125" s="146">
        <v>2</v>
      </c>
      <c r="M125" s="146">
        <v>0</v>
      </c>
      <c r="N125" s="146"/>
      <c r="O125" s="216" t="str">
        <f>IF(ISERROR(VLOOKUP($D125,LehStd_in_Kla!$A$4:$G$120,3,FALSE)),,VLOOKUP($D125,LehStd_in_Kla!$A$4:$G$120,3,FALSE))</f>
        <v>A1.1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>
      <c r="A126" s="96">
        <v>159</v>
      </c>
      <c r="B126" s="96"/>
      <c r="C126" s="96" t="s">
        <v>299</v>
      </c>
      <c r="D126" s="146" t="s">
        <v>889</v>
      </c>
      <c r="E126" s="146" t="s">
        <v>186</v>
      </c>
      <c r="F126" s="146" t="s">
        <v>608</v>
      </c>
      <c r="G126" s="146" t="s">
        <v>53</v>
      </c>
      <c r="H126" t="s">
        <v>311</v>
      </c>
      <c r="I126" s="146">
        <v>1</v>
      </c>
      <c r="J126" s="146"/>
      <c r="K126" s="146">
        <v>1</v>
      </c>
      <c r="L126" s="146">
        <v>1</v>
      </c>
      <c r="M126" s="146">
        <v>0</v>
      </c>
      <c r="N126" s="146"/>
      <c r="O126" s="216" t="str">
        <f>IF(ISERROR(VLOOKUP($D126,LehStd_in_Kla!$A$4:$G$120,3,FALSE)),,VLOOKUP($D126,LehStd_in_Kla!$A$4:$G$120,3,FALSE))</f>
        <v>A1.1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>
      <c r="A127" s="96">
        <v>160</v>
      </c>
      <c r="B127" s="96"/>
      <c r="C127" s="96" t="s">
        <v>299</v>
      </c>
      <c r="D127" s="146" t="s">
        <v>889</v>
      </c>
      <c r="E127" s="146" t="s">
        <v>341</v>
      </c>
      <c r="F127" s="146" t="s">
        <v>14</v>
      </c>
      <c r="G127" s="146" t="s">
        <v>967</v>
      </c>
      <c r="H127" t="s">
        <v>311</v>
      </c>
      <c r="I127" s="146">
        <v>0.5</v>
      </c>
      <c r="J127" s="146"/>
      <c r="K127" s="146">
        <v>0.5</v>
      </c>
      <c r="L127" s="146">
        <v>0.5</v>
      </c>
      <c r="M127" s="146">
        <v>0</v>
      </c>
      <c r="N127" s="146"/>
      <c r="O127" s="216" t="str">
        <f>IF(ISERROR(VLOOKUP($D127,LehStd_in_Kla!$A$4:$G$120,3,FALSE)),,VLOOKUP($D127,LehStd_in_Kla!$A$4:$G$120,3,FALSE))</f>
        <v>A1.1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>
      <c r="A128" s="96">
        <v>161</v>
      </c>
      <c r="B128" s="96"/>
      <c r="C128" s="96" t="s">
        <v>299</v>
      </c>
      <c r="D128" s="146" t="s">
        <v>889</v>
      </c>
      <c r="E128" s="146" t="s">
        <v>341</v>
      </c>
      <c r="F128" s="146" t="s">
        <v>15</v>
      </c>
      <c r="G128" s="146" t="s">
        <v>967</v>
      </c>
      <c r="H128" t="s">
        <v>311</v>
      </c>
      <c r="I128" s="146">
        <v>0.5</v>
      </c>
      <c r="J128" s="146"/>
      <c r="K128" s="146">
        <v>0.5</v>
      </c>
      <c r="L128" s="146">
        <v>0.5</v>
      </c>
      <c r="M128" s="146">
        <v>0</v>
      </c>
      <c r="N128" s="146"/>
      <c r="O128" s="216" t="str">
        <f>IF(ISERROR(VLOOKUP($D128,LehStd_in_Kla!$A$4:$G$120,3,FALSE)),,VLOOKUP($D128,LehStd_in_Kla!$A$4:$G$120,3,FALSE))</f>
        <v>A1.1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>
      <c r="A129" s="96">
        <v>163</v>
      </c>
      <c r="B129" s="96"/>
      <c r="C129" s="96" t="s">
        <v>299</v>
      </c>
      <c r="D129" s="146" t="s">
        <v>315</v>
      </c>
      <c r="E129" s="146" t="s">
        <v>178</v>
      </c>
      <c r="F129" s="146" t="s">
        <v>37</v>
      </c>
      <c r="G129" s="146" t="s">
        <v>40</v>
      </c>
      <c r="H129" t="s">
        <v>316</v>
      </c>
      <c r="I129" s="146">
        <v>2</v>
      </c>
      <c r="J129" s="146"/>
      <c r="K129" s="146">
        <v>2</v>
      </c>
      <c r="L129" s="146">
        <v>2</v>
      </c>
      <c r="M129" s="146">
        <v>0</v>
      </c>
      <c r="N129" s="146"/>
      <c r="O129" s="216" t="str">
        <f>IF(ISERROR(VLOOKUP($D129,LehStd_in_Kla!$A$4:$G$120,3,FALSE)),,VLOOKUP($D129,LehStd_in_Kla!$A$4:$G$120,3,FALSE))</f>
        <v>A1.1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>
      <c r="A130" s="96">
        <v>164</v>
      </c>
      <c r="B130" s="96"/>
      <c r="C130" s="96" t="s">
        <v>299</v>
      </c>
      <c r="D130" s="146" t="s">
        <v>315</v>
      </c>
      <c r="E130" s="146" t="s">
        <v>186</v>
      </c>
      <c r="F130" s="146" t="s">
        <v>608</v>
      </c>
      <c r="G130" s="146" t="s">
        <v>53</v>
      </c>
      <c r="H130" t="s">
        <v>316</v>
      </c>
      <c r="I130" s="146">
        <v>2</v>
      </c>
      <c r="J130" s="146"/>
      <c r="K130" s="146">
        <v>2</v>
      </c>
      <c r="L130" s="146">
        <v>2</v>
      </c>
      <c r="M130" s="146">
        <v>0</v>
      </c>
      <c r="N130" s="146"/>
      <c r="O130" s="216" t="str">
        <f>IF(ISERROR(VLOOKUP($D130,LehStd_in_Kla!$A$4:$G$120,3,FALSE)),,VLOOKUP($D130,LehStd_in_Kla!$A$4:$G$120,3,FALSE))</f>
        <v>A1.1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>
      <c r="A131" s="96">
        <v>165</v>
      </c>
      <c r="B131" s="96"/>
      <c r="C131" s="96" t="s">
        <v>299</v>
      </c>
      <c r="D131" s="146" t="s">
        <v>315</v>
      </c>
      <c r="E131" s="146" t="s">
        <v>186</v>
      </c>
      <c r="F131" s="146" t="s">
        <v>608</v>
      </c>
      <c r="G131" s="146" t="s">
        <v>93</v>
      </c>
      <c r="H131" t="s">
        <v>316</v>
      </c>
      <c r="I131" s="146">
        <v>2</v>
      </c>
      <c r="J131" s="146"/>
      <c r="K131" s="146">
        <v>2</v>
      </c>
      <c r="L131" s="146">
        <v>2</v>
      </c>
      <c r="M131" s="146">
        <v>0</v>
      </c>
      <c r="N131" s="146"/>
      <c r="O131" s="216" t="str">
        <f>IF(ISERROR(VLOOKUP($D131,LehStd_in_Kla!$A$4:$G$120,3,FALSE)),,VLOOKUP($D131,LehStd_in_Kla!$A$4:$G$120,3,FALSE))</f>
        <v>A1.1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>
      <c r="A132" s="96">
        <v>166</v>
      </c>
      <c r="B132" s="96"/>
      <c r="C132" s="96" t="s">
        <v>299</v>
      </c>
      <c r="D132" s="146" t="s">
        <v>315</v>
      </c>
      <c r="E132" s="146" t="s">
        <v>186</v>
      </c>
      <c r="F132" s="146" t="s">
        <v>608</v>
      </c>
      <c r="G132" s="146" t="s">
        <v>318</v>
      </c>
      <c r="H132" t="s">
        <v>316</v>
      </c>
      <c r="I132" s="146">
        <v>1</v>
      </c>
      <c r="J132" s="146"/>
      <c r="K132" s="146">
        <v>1</v>
      </c>
      <c r="L132" s="146">
        <v>1</v>
      </c>
      <c r="M132" s="146">
        <v>0</v>
      </c>
      <c r="N132" s="146"/>
      <c r="O132" s="216" t="str">
        <f>IF(ISERROR(VLOOKUP($D132,LehStd_in_Kla!$A$4:$G$120,3,FALSE)),,VLOOKUP($D132,LehStd_in_Kla!$A$4:$G$120,3,FALSE))</f>
        <v>A1.1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>
      <c r="A133" s="96">
        <v>167</v>
      </c>
      <c r="B133" s="96"/>
      <c r="C133" s="96" t="s">
        <v>299</v>
      </c>
      <c r="D133" s="146" t="s">
        <v>315</v>
      </c>
      <c r="E133" s="146" t="s">
        <v>186</v>
      </c>
      <c r="F133" s="146" t="s">
        <v>608</v>
      </c>
      <c r="G133" s="146" t="s">
        <v>318</v>
      </c>
      <c r="H133" t="s">
        <v>316</v>
      </c>
      <c r="I133" s="146">
        <v>2</v>
      </c>
      <c r="J133" s="146"/>
      <c r="K133" s="146">
        <v>2</v>
      </c>
      <c r="L133" s="146">
        <v>2</v>
      </c>
      <c r="M133" s="146">
        <v>0</v>
      </c>
      <c r="N133" s="146"/>
      <c r="O133" s="216" t="str">
        <f>IF(ISERROR(VLOOKUP($D133,LehStd_in_Kla!$A$4:$G$120,3,FALSE)),,VLOOKUP($D133,LehStd_in_Kla!$A$4:$G$120,3,FALSE))</f>
        <v>A1.1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>
      <c r="A134" s="96">
        <v>168</v>
      </c>
      <c r="B134" s="96"/>
      <c r="C134" s="96" t="s">
        <v>299</v>
      </c>
      <c r="D134" s="146" t="s">
        <v>315</v>
      </c>
      <c r="E134" s="146" t="s">
        <v>341</v>
      </c>
      <c r="F134" s="146" t="s">
        <v>14</v>
      </c>
      <c r="G134" s="146" t="s">
        <v>1646</v>
      </c>
      <c r="H134" t="s">
        <v>316</v>
      </c>
      <c r="I134" s="146">
        <v>1</v>
      </c>
      <c r="J134" s="146"/>
      <c r="K134" s="146">
        <v>1</v>
      </c>
      <c r="L134" s="146">
        <v>1</v>
      </c>
      <c r="M134" s="146">
        <v>0</v>
      </c>
      <c r="N134" s="146"/>
      <c r="O134" s="216" t="str">
        <f>IF(ISERROR(VLOOKUP($D134,LehStd_in_Kla!$A$4:$G$120,3,FALSE)),,VLOOKUP($D134,LehStd_in_Kla!$A$4:$G$120,3,FALSE))</f>
        <v>A1.1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>
      <c r="A135" s="96">
        <v>169</v>
      </c>
      <c r="B135" s="96"/>
      <c r="C135" s="96" t="s">
        <v>299</v>
      </c>
      <c r="D135" s="146" t="s">
        <v>315</v>
      </c>
      <c r="E135" s="146" t="s">
        <v>341</v>
      </c>
      <c r="F135" s="146" t="s">
        <v>15</v>
      </c>
      <c r="G135" s="146" t="s">
        <v>1646</v>
      </c>
      <c r="H135" t="s">
        <v>316</v>
      </c>
      <c r="I135" s="146">
        <v>2</v>
      </c>
      <c r="J135" s="146"/>
      <c r="K135" s="146">
        <v>2</v>
      </c>
      <c r="L135" s="146">
        <v>2</v>
      </c>
      <c r="M135" s="146">
        <v>0</v>
      </c>
      <c r="N135" s="146"/>
      <c r="O135" s="216" t="str">
        <f>IF(ISERROR(VLOOKUP($D135,LehStd_in_Kla!$A$4:$G$120,3,FALSE)),,VLOOKUP($D135,LehStd_in_Kla!$A$4:$G$120,3,FALSE))</f>
        <v>A1.1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>
      <c r="A136" s="96">
        <v>170</v>
      </c>
      <c r="B136" s="96"/>
      <c r="C136" s="96" t="s">
        <v>299</v>
      </c>
      <c r="D136" s="146" t="s">
        <v>315</v>
      </c>
      <c r="E136" s="146" t="s">
        <v>175</v>
      </c>
      <c r="F136" s="146" t="s">
        <v>19</v>
      </c>
      <c r="G136" s="146" t="s">
        <v>1538</v>
      </c>
      <c r="H136" t="s">
        <v>320</v>
      </c>
      <c r="I136" s="146">
        <v>2</v>
      </c>
      <c r="J136" s="146"/>
      <c r="K136" s="146">
        <v>2</v>
      </c>
      <c r="L136" s="146">
        <v>2</v>
      </c>
      <c r="M136" s="146">
        <v>0</v>
      </c>
      <c r="N136" s="146"/>
      <c r="O136" s="216" t="str">
        <f>IF(ISERROR(VLOOKUP($D136,LehStd_in_Kla!$A$4:$G$120,3,FALSE)),,VLOOKUP($D136,LehStd_in_Kla!$A$4:$G$120,3,FALSE))</f>
        <v>A1.1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>
      <c r="A137" s="96">
        <v>171</v>
      </c>
      <c r="B137" s="96"/>
      <c r="C137" s="96" t="s">
        <v>299</v>
      </c>
      <c r="D137" s="146" t="s">
        <v>315</v>
      </c>
      <c r="E137" s="146" t="s">
        <v>172</v>
      </c>
      <c r="F137" s="146" t="s">
        <v>7</v>
      </c>
      <c r="G137" s="146" t="s">
        <v>268</v>
      </c>
      <c r="H137" t="s">
        <v>316</v>
      </c>
      <c r="I137" s="146">
        <v>2</v>
      </c>
      <c r="J137" s="146"/>
      <c r="K137" s="146">
        <v>2</v>
      </c>
      <c r="L137" s="146">
        <v>2</v>
      </c>
      <c r="M137" s="146">
        <v>0</v>
      </c>
      <c r="N137" s="146"/>
      <c r="O137" s="216" t="str">
        <f>IF(ISERROR(VLOOKUP($D137,LehStd_in_Kla!$A$4:$G$120,3,FALSE)),,VLOOKUP($D137,LehStd_in_Kla!$A$4:$G$120,3,FALSE))</f>
        <v>A1.1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>
      <c r="A138" s="96">
        <v>173</v>
      </c>
      <c r="B138" s="96"/>
      <c r="C138" s="96" t="s">
        <v>299</v>
      </c>
      <c r="D138" s="146" t="s">
        <v>321</v>
      </c>
      <c r="E138" s="146" t="s">
        <v>186</v>
      </c>
      <c r="F138" s="146" t="s">
        <v>608</v>
      </c>
      <c r="G138" s="146" t="s">
        <v>53</v>
      </c>
      <c r="H138" t="s">
        <v>316</v>
      </c>
      <c r="I138" s="146">
        <v>2</v>
      </c>
      <c r="J138" s="146"/>
      <c r="K138" s="146">
        <v>2</v>
      </c>
      <c r="L138" s="146">
        <v>2</v>
      </c>
      <c r="M138" s="146">
        <v>0</v>
      </c>
      <c r="N138" s="146"/>
      <c r="O138" s="216" t="str">
        <f>IF(ISERROR(VLOOKUP($D138,LehStd_in_Kla!$A$4:$G$120,3,FALSE)),,VLOOKUP($D138,LehStd_in_Kla!$A$4:$G$120,3,FALSE))</f>
        <v>A1.1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>
      <c r="A139" s="96">
        <v>174</v>
      </c>
      <c r="B139" s="96"/>
      <c r="C139" s="96" t="s">
        <v>299</v>
      </c>
      <c r="D139" s="146" t="s">
        <v>321</v>
      </c>
      <c r="E139" s="146" t="s">
        <v>186</v>
      </c>
      <c r="F139" s="146" t="s">
        <v>608</v>
      </c>
      <c r="G139" s="146" t="s">
        <v>318</v>
      </c>
      <c r="H139" t="s">
        <v>316</v>
      </c>
      <c r="I139" s="146">
        <v>2</v>
      </c>
      <c r="J139" s="146"/>
      <c r="K139" s="146">
        <v>2</v>
      </c>
      <c r="L139" s="146">
        <v>2</v>
      </c>
      <c r="M139" s="146">
        <v>0</v>
      </c>
      <c r="N139" s="146"/>
      <c r="O139" s="216" t="str">
        <f>IF(ISERROR(VLOOKUP($D139,LehStd_in_Kla!$A$4:$G$120,3,FALSE)),,VLOOKUP($D139,LehStd_in_Kla!$A$4:$G$120,3,FALSE))</f>
        <v>A1.1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>
      <c r="A140" s="96">
        <v>175</v>
      </c>
      <c r="B140" s="96"/>
      <c r="C140" s="96" t="s">
        <v>299</v>
      </c>
      <c r="D140" s="146" t="s">
        <v>321</v>
      </c>
      <c r="E140" s="146" t="s">
        <v>186</v>
      </c>
      <c r="F140" s="146" t="s">
        <v>608</v>
      </c>
      <c r="G140" s="146" t="s">
        <v>93</v>
      </c>
      <c r="H140" t="s">
        <v>316</v>
      </c>
      <c r="I140" s="146">
        <v>2</v>
      </c>
      <c r="J140" s="146"/>
      <c r="K140" s="146">
        <v>2</v>
      </c>
      <c r="L140" s="146">
        <v>2</v>
      </c>
      <c r="M140" s="146">
        <v>0</v>
      </c>
      <c r="N140" s="146"/>
      <c r="O140" s="216" t="str">
        <f>IF(ISERROR(VLOOKUP($D140,LehStd_in_Kla!$A$4:$G$120,3,FALSE)),,VLOOKUP($D140,LehStd_in_Kla!$A$4:$G$120,3,FALSE))</f>
        <v>A1.1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>
      <c r="A141" s="96">
        <v>176</v>
      </c>
      <c r="B141" s="96"/>
      <c r="C141" s="96" t="s">
        <v>299</v>
      </c>
      <c r="D141" s="146" t="s">
        <v>321</v>
      </c>
      <c r="E141" s="146" t="s">
        <v>341</v>
      </c>
      <c r="F141" s="146" t="s">
        <v>14</v>
      </c>
      <c r="G141" s="146" t="s">
        <v>967</v>
      </c>
      <c r="H141" t="s">
        <v>316</v>
      </c>
      <c r="I141" s="146">
        <v>1</v>
      </c>
      <c r="J141" s="146"/>
      <c r="K141" s="146">
        <v>1</v>
      </c>
      <c r="L141" s="146">
        <v>1</v>
      </c>
      <c r="M141" s="146">
        <v>0</v>
      </c>
      <c r="N141" s="146"/>
      <c r="O141" s="216" t="str">
        <f>IF(ISERROR(VLOOKUP($D141,LehStd_in_Kla!$A$4:$G$120,3,FALSE)),,VLOOKUP($D141,LehStd_in_Kla!$A$4:$G$120,3,FALSE))</f>
        <v>A1.1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>
      <c r="A142" s="96">
        <v>177</v>
      </c>
      <c r="B142" s="96"/>
      <c r="C142" s="96" t="s">
        <v>299</v>
      </c>
      <c r="D142" s="146" t="s">
        <v>321</v>
      </c>
      <c r="E142" s="146" t="s">
        <v>341</v>
      </c>
      <c r="F142" s="146" t="s">
        <v>15</v>
      </c>
      <c r="G142" s="146" t="s">
        <v>967</v>
      </c>
      <c r="H142" t="s">
        <v>316</v>
      </c>
      <c r="I142" s="146">
        <v>1</v>
      </c>
      <c r="J142" s="146"/>
      <c r="K142" s="146">
        <v>1</v>
      </c>
      <c r="L142" s="146">
        <v>1</v>
      </c>
      <c r="M142" s="146">
        <v>0</v>
      </c>
      <c r="N142" s="146"/>
      <c r="O142" s="216" t="str">
        <f>IF(ISERROR(VLOOKUP($D142,LehStd_in_Kla!$A$4:$G$120,3,FALSE)),,VLOOKUP($D142,LehStd_in_Kla!$A$4:$G$120,3,FALSE))</f>
        <v>A1.1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>
      <c r="A143" s="96">
        <v>179</v>
      </c>
      <c r="B143" s="96"/>
      <c r="C143" s="96" t="s">
        <v>299</v>
      </c>
      <c r="D143" s="146" t="s">
        <v>322</v>
      </c>
      <c r="E143" s="146" t="s">
        <v>186</v>
      </c>
      <c r="F143" s="146" t="s">
        <v>608</v>
      </c>
      <c r="G143" s="146" t="s">
        <v>318</v>
      </c>
      <c r="H143" t="s">
        <v>316</v>
      </c>
      <c r="I143" s="146">
        <v>4</v>
      </c>
      <c r="J143" s="146"/>
      <c r="K143" s="146">
        <v>4</v>
      </c>
      <c r="L143" s="146">
        <v>4</v>
      </c>
      <c r="M143" s="146">
        <v>0</v>
      </c>
      <c r="N143" s="146"/>
      <c r="O143" s="216" t="str">
        <f>IF(ISERROR(VLOOKUP($D143,LehStd_in_Kla!$A$4:$G$120,3,FALSE)),,VLOOKUP($D143,LehStd_in_Kla!$A$4:$G$120,3,FALSE))</f>
        <v>A1.1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>
      <c r="A144" s="96">
        <v>180</v>
      </c>
      <c r="B144" s="96"/>
      <c r="C144" s="96" t="s">
        <v>299</v>
      </c>
      <c r="D144" s="146" t="s">
        <v>322</v>
      </c>
      <c r="E144" s="146" t="s">
        <v>186</v>
      </c>
      <c r="F144" s="146" t="s">
        <v>608</v>
      </c>
      <c r="G144" s="146" t="s">
        <v>93</v>
      </c>
      <c r="H144" t="s">
        <v>316</v>
      </c>
      <c r="I144" s="146">
        <v>2</v>
      </c>
      <c r="J144" s="146"/>
      <c r="K144" s="146">
        <v>2</v>
      </c>
      <c r="L144" s="146">
        <v>2</v>
      </c>
      <c r="M144" s="146">
        <v>0</v>
      </c>
      <c r="N144" s="146"/>
      <c r="O144" s="216" t="str">
        <f>IF(ISERROR(VLOOKUP($D144,LehStd_in_Kla!$A$4:$G$120,3,FALSE)),,VLOOKUP($D144,LehStd_in_Kla!$A$4:$G$120,3,FALSE))</f>
        <v>A1.1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>
      <c r="A145" s="96">
        <v>181</v>
      </c>
      <c r="B145" s="96"/>
      <c r="C145" s="96" t="s">
        <v>299</v>
      </c>
      <c r="D145" s="146" t="s">
        <v>322</v>
      </c>
      <c r="E145" s="146" t="s">
        <v>186</v>
      </c>
      <c r="F145" s="146" t="s">
        <v>608</v>
      </c>
      <c r="G145" s="146" t="s">
        <v>53</v>
      </c>
      <c r="H145" t="s">
        <v>316</v>
      </c>
      <c r="I145" s="146">
        <v>2</v>
      </c>
      <c r="J145" s="146"/>
      <c r="K145" s="146">
        <v>2</v>
      </c>
      <c r="L145" s="146">
        <v>2</v>
      </c>
      <c r="M145" s="146">
        <v>0</v>
      </c>
      <c r="N145" s="146"/>
      <c r="O145" s="216" t="str">
        <f>IF(ISERROR(VLOOKUP($D145,LehStd_in_Kla!$A$4:$G$120,3,FALSE)),,VLOOKUP($D145,LehStd_in_Kla!$A$4:$G$120,3,FALSE))</f>
        <v>A1.1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>
      <c r="A146" s="96">
        <v>182</v>
      </c>
      <c r="B146" s="96"/>
      <c r="C146" s="96" t="s">
        <v>299</v>
      </c>
      <c r="D146" s="146" t="s">
        <v>322</v>
      </c>
      <c r="E146" s="146" t="s">
        <v>341</v>
      </c>
      <c r="F146" s="146" t="s">
        <v>14</v>
      </c>
      <c r="G146" s="146" t="s">
        <v>967</v>
      </c>
      <c r="H146" t="s">
        <v>316</v>
      </c>
      <c r="I146" s="146">
        <v>1</v>
      </c>
      <c r="J146" s="146"/>
      <c r="K146" s="146">
        <v>1</v>
      </c>
      <c r="L146" s="146">
        <v>1</v>
      </c>
      <c r="M146" s="146">
        <v>0</v>
      </c>
      <c r="N146" s="146"/>
      <c r="O146" s="216" t="str">
        <f>IF(ISERROR(VLOOKUP($D146,LehStd_in_Kla!$A$4:$G$120,3,FALSE)),,VLOOKUP($D146,LehStd_in_Kla!$A$4:$G$120,3,FALSE))</f>
        <v>A1.1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>
      <c r="A147" s="96">
        <v>183</v>
      </c>
      <c r="B147" s="96"/>
      <c r="C147" s="96" t="s">
        <v>299</v>
      </c>
      <c r="D147" s="146" t="s">
        <v>322</v>
      </c>
      <c r="E147" s="146" t="s">
        <v>341</v>
      </c>
      <c r="F147" s="146" t="s">
        <v>15</v>
      </c>
      <c r="G147" s="146" t="s">
        <v>967</v>
      </c>
      <c r="H147" t="s">
        <v>316</v>
      </c>
      <c r="I147" s="146">
        <v>1</v>
      </c>
      <c r="J147" s="146"/>
      <c r="K147" s="146">
        <v>1</v>
      </c>
      <c r="L147" s="146">
        <v>1</v>
      </c>
      <c r="M147" s="146">
        <v>0</v>
      </c>
      <c r="N147" s="146"/>
      <c r="O147" s="216" t="str">
        <f>IF(ISERROR(VLOOKUP($D147,LehStd_in_Kla!$A$4:$G$120,3,FALSE)),,VLOOKUP($D147,LehStd_in_Kla!$A$4:$G$120,3,FALSE))</f>
        <v>A1.1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>
      <c r="A148" s="96">
        <v>184</v>
      </c>
      <c r="B148" s="96"/>
      <c r="C148" s="96" t="s">
        <v>299</v>
      </c>
      <c r="D148" s="146" t="s">
        <v>322</v>
      </c>
      <c r="E148" s="146" t="s">
        <v>172</v>
      </c>
      <c r="F148" s="146" t="s">
        <v>7</v>
      </c>
      <c r="G148" s="146" t="s">
        <v>967</v>
      </c>
      <c r="H148" t="s">
        <v>316</v>
      </c>
      <c r="I148" s="146">
        <v>2</v>
      </c>
      <c r="J148" s="146"/>
      <c r="K148" s="146">
        <v>2</v>
      </c>
      <c r="L148" s="146">
        <v>2</v>
      </c>
      <c r="M148" s="146">
        <v>0</v>
      </c>
      <c r="N148" s="146"/>
      <c r="O148" s="216" t="str">
        <f>IF(ISERROR(VLOOKUP($D148,LehStd_in_Kla!$A$4:$G$120,3,FALSE)),,VLOOKUP($D148,LehStd_in_Kla!$A$4:$G$120,3,FALSE))</f>
        <v>A1.1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>
      <c r="A149" s="96">
        <v>185</v>
      </c>
      <c r="B149" s="96"/>
      <c r="C149" s="96" t="s">
        <v>299</v>
      </c>
      <c r="D149" s="146" t="s">
        <v>322</v>
      </c>
      <c r="E149" s="146" t="s">
        <v>174</v>
      </c>
      <c r="F149" s="146" t="s">
        <v>13</v>
      </c>
      <c r="G149" s="146" t="s">
        <v>1276</v>
      </c>
      <c r="H149" t="s">
        <v>316</v>
      </c>
      <c r="I149" s="146">
        <v>2</v>
      </c>
      <c r="J149" s="146"/>
      <c r="K149" s="146">
        <v>2</v>
      </c>
      <c r="L149" s="146">
        <v>2</v>
      </c>
      <c r="M149" s="146">
        <v>0</v>
      </c>
      <c r="N149" s="146"/>
      <c r="O149" s="216" t="str">
        <f>IF(ISERROR(VLOOKUP($D149,LehStd_in_Kla!$A$4:$G$120,3,FALSE)),,VLOOKUP($D149,LehStd_in_Kla!$A$4:$G$120,3,FALSE))</f>
        <v>A1.1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>
      <c r="A150" s="96">
        <v>186</v>
      </c>
      <c r="B150" s="96"/>
      <c r="C150" s="96" t="s">
        <v>299</v>
      </c>
      <c r="D150" s="146" t="s">
        <v>322</v>
      </c>
      <c r="E150" s="146" t="s">
        <v>175</v>
      </c>
      <c r="F150" s="146" t="s">
        <v>19</v>
      </c>
      <c r="G150" s="146" t="s">
        <v>1276</v>
      </c>
      <c r="H150" t="s">
        <v>327</v>
      </c>
      <c r="I150" s="146">
        <v>2</v>
      </c>
      <c r="J150" s="146"/>
      <c r="K150" s="146">
        <v>2</v>
      </c>
      <c r="L150" s="146">
        <v>2</v>
      </c>
      <c r="M150" s="146">
        <v>0</v>
      </c>
      <c r="N150" s="146"/>
      <c r="O150" s="216" t="str">
        <f>IF(ISERROR(VLOOKUP($D150,LehStd_in_Kla!$A$4:$G$120,3,FALSE)),,VLOOKUP($D150,LehStd_in_Kla!$A$4:$G$120,3,FALSE))</f>
        <v>A1.1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>
      <c r="A151" s="96">
        <v>4</v>
      </c>
      <c r="B151" s="96"/>
      <c r="C151" s="96" t="s">
        <v>95</v>
      </c>
      <c r="D151" s="146" t="s">
        <v>98</v>
      </c>
      <c r="E151" s="146" t="s">
        <v>185</v>
      </c>
      <c r="F151" s="146" t="s">
        <v>609</v>
      </c>
      <c r="G151" s="146" t="s">
        <v>100</v>
      </c>
      <c r="H151" t="s">
        <v>99</v>
      </c>
      <c r="I151" s="146">
        <v>2.5</v>
      </c>
      <c r="J151" s="146"/>
      <c r="K151" s="146">
        <v>2.5</v>
      </c>
      <c r="L151" s="146">
        <v>2.5</v>
      </c>
      <c r="M151" s="146">
        <v>0</v>
      </c>
      <c r="N151" s="146"/>
      <c r="O151" s="216" t="str">
        <f>IF(ISERROR(VLOOKUP($D151,LehStd_in_Kla!$A$4:$G$120,3,FALSE)),,VLOOKUP($D151,LehStd_in_Kla!$A$4:$G$120,3,FALSE))</f>
        <v>A1.1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>
      <c r="A152" s="96">
        <v>5</v>
      </c>
      <c r="B152" s="96"/>
      <c r="C152" s="96" t="s">
        <v>95</v>
      </c>
      <c r="D152" s="146" t="s">
        <v>98</v>
      </c>
      <c r="E152" s="146" t="s">
        <v>185</v>
      </c>
      <c r="F152" s="146" t="s">
        <v>609</v>
      </c>
      <c r="G152" s="146" t="s">
        <v>57</v>
      </c>
      <c r="H152" t="s">
        <v>99</v>
      </c>
      <c r="I152" s="146">
        <v>2</v>
      </c>
      <c r="J152" s="146"/>
      <c r="K152" s="146">
        <v>2</v>
      </c>
      <c r="L152" s="146">
        <v>2</v>
      </c>
      <c r="M152" s="146">
        <v>0</v>
      </c>
      <c r="N152" s="146"/>
      <c r="O152" s="216" t="str">
        <f>IF(ISERROR(VLOOKUP($D152,LehStd_in_Kla!$A$4:$G$120,3,FALSE)),,VLOOKUP($D152,LehStd_in_Kla!$A$4:$G$120,3,FALSE))</f>
        <v>A1.1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>
      <c r="A153" s="96">
        <v>6</v>
      </c>
      <c r="B153" s="96"/>
      <c r="C153" s="96" t="s">
        <v>95</v>
      </c>
      <c r="D153" s="146" t="s">
        <v>98</v>
      </c>
      <c r="E153" s="146" t="s">
        <v>185</v>
      </c>
      <c r="F153" s="146" t="s">
        <v>609</v>
      </c>
      <c r="G153" s="146" t="s">
        <v>97</v>
      </c>
      <c r="H153" t="s">
        <v>99</v>
      </c>
      <c r="I153" s="146">
        <v>2</v>
      </c>
      <c r="J153" s="146"/>
      <c r="K153" s="146">
        <v>2</v>
      </c>
      <c r="L153" s="146">
        <v>2</v>
      </c>
      <c r="M153" s="146">
        <v>0</v>
      </c>
      <c r="N153" s="146"/>
      <c r="O153" s="216" t="str">
        <f>IF(ISERROR(VLOOKUP($D153,LehStd_in_Kla!$A$4:$G$120,3,FALSE)),,VLOOKUP($D153,LehStd_in_Kla!$A$4:$G$120,3,FALSE))</f>
        <v>A1.1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>
      <c r="A154" s="96">
        <v>7</v>
      </c>
      <c r="B154" s="96"/>
      <c r="C154" s="96" t="s">
        <v>95</v>
      </c>
      <c r="D154" s="146" t="s">
        <v>98</v>
      </c>
      <c r="E154" s="146" t="s">
        <v>341</v>
      </c>
      <c r="F154" s="146" t="s">
        <v>15</v>
      </c>
      <c r="G154" s="146" t="s">
        <v>101</v>
      </c>
      <c r="H154" t="s">
        <v>99</v>
      </c>
      <c r="I154" s="146">
        <v>0.5</v>
      </c>
      <c r="J154" s="146"/>
      <c r="K154" s="146">
        <v>0.5</v>
      </c>
      <c r="L154" s="146">
        <v>0.5</v>
      </c>
      <c r="M154" s="146">
        <v>0</v>
      </c>
      <c r="N154" s="146"/>
      <c r="O154" s="216" t="str">
        <f>IF(ISERROR(VLOOKUP($D154,LehStd_in_Kla!$A$4:$G$120,3,FALSE)),,VLOOKUP($D154,LehStd_in_Kla!$A$4:$G$120,3,FALSE))</f>
        <v>A1.1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>
      <c r="A155" s="96">
        <v>10</v>
      </c>
      <c r="B155" s="96"/>
      <c r="C155" s="96" t="s">
        <v>95</v>
      </c>
      <c r="D155" s="146" t="s">
        <v>102</v>
      </c>
      <c r="E155" s="146" t="s">
        <v>185</v>
      </c>
      <c r="F155" s="146" t="s">
        <v>609</v>
      </c>
      <c r="G155" s="146" t="s">
        <v>100</v>
      </c>
      <c r="H155" t="s">
        <v>99</v>
      </c>
      <c r="I155" s="146">
        <v>2.5</v>
      </c>
      <c r="J155" s="146"/>
      <c r="K155" s="146">
        <v>2.5</v>
      </c>
      <c r="L155" s="146">
        <v>2.5</v>
      </c>
      <c r="M155" s="146">
        <v>0</v>
      </c>
      <c r="N155" s="146"/>
      <c r="O155" s="216" t="str">
        <f>IF(ISERROR(VLOOKUP($D155,LehStd_in_Kla!$A$4:$G$120,3,FALSE)),,VLOOKUP($D155,LehStd_in_Kla!$A$4:$G$120,3,FALSE))</f>
        <v>A1.1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>
      <c r="A156" s="96">
        <v>11</v>
      </c>
      <c r="B156" s="96"/>
      <c r="C156" s="96" t="s">
        <v>95</v>
      </c>
      <c r="D156" s="146" t="s">
        <v>102</v>
      </c>
      <c r="E156" s="146" t="s">
        <v>185</v>
      </c>
      <c r="F156" s="146" t="s">
        <v>609</v>
      </c>
      <c r="G156" s="146" t="s">
        <v>57</v>
      </c>
      <c r="H156" t="s">
        <v>99</v>
      </c>
      <c r="I156" s="146">
        <v>2</v>
      </c>
      <c r="J156" s="146"/>
      <c r="K156" s="146">
        <v>2</v>
      </c>
      <c r="L156" s="146">
        <v>2</v>
      </c>
      <c r="M156" s="146">
        <v>0</v>
      </c>
      <c r="N156" s="146"/>
      <c r="O156" s="216" t="str">
        <f>IF(ISERROR(VLOOKUP($D156,LehStd_in_Kla!$A$4:$G$120,3,FALSE)),,VLOOKUP($D156,LehStd_in_Kla!$A$4:$G$120,3,FALSE))</f>
        <v>A1.1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>
      <c r="A157" s="96">
        <v>12</v>
      </c>
      <c r="B157" s="96"/>
      <c r="C157" s="96" t="s">
        <v>95</v>
      </c>
      <c r="D157" s="146" t="s">
        <v>102</v>
      </c>
      <c r="E157" s="146" t="s">
        <v>185</v>
      </c>
      <c r="F157" s="146" t="s">
        <v>609</v>
      </c>
      <c r="G157" s="146" t="s">
        <v>97</v>
      </c>
      <c r="H157" t="s">
        <v>99</v>
      </c>
      <c r="I157" s="146">
        <v>2</v>
      </c>
      <c r="J157" s="146"/>
      <c r="K157" s="146">
        <v>2</v>
      </c>
      <c r="L157" s="146">
        <v>2</v>
      </c>
      <c r="M157" s="146">
        <v>0</v>
      </c>
      <c r="N157" s="146"/>
      <c r="O157" s="216" t="str">
        <f>IF(ISERROR(VLOOKUP($D157,LehStd_in_Kla!$A$4:$G$120,3,FALSE)),,VLOOKUP($D157,LehStd_in_Kla!$A$4:$G$120,3,FALSE))</f>
        <v>A1.1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>
      <c r="A158" s="96">
        <v>13</v>
      </c>
      <c r="B158" s="96"/>
      <c r="C158" s="96" t="s">
        <v>95</v>
      </c>
      <c r="D158" s="146" t="s">
        <v>102</v>
      </c>
      <c r="E158" s="146" t="s">
        <v>341</v>
      </c>
      <c r="F158" s="146" t="s">
        <v>15</v>
      </c>
      <c r="G158" s="146" t="s">
        <v>101</v>
      </c>
      <c r="H158" t="s">
        <v>99</v>
      </c>
      <c r="I158" s="146">
        <v>0.5</v>
      </c>
      <c r="J158" s="146"/>
      <c r="K158" s="146">
        <v>0.5</v>
      </c>
      <c r="L158" s="146">
        <v>0.5</v>
      </c>
      <c r="M158" s="146">
        <v>0</v>
      </c>
      <c r="N158" s="146"/>
      <c r="O158" s="216" t="str">
        <f>IF(ISERROR(VLOOKUP($D158,LehStd_in_Kla!$A$4:$G$120,3,FALSE)),,VLOOKUP($D158,LehStd_in_Kla!$A$4:$G$120,3,FALSE))</f>
        <v>A1.1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>
      <c r="A159" s="96">
        <v>16</v>
      </c>
      <c r="B159" s="96"/>
      <c r="C159" s="96" t="s">
        <v>95</v>
      </c>
      <c r="D159" s="146" t="s">
        <v>1199</v>
      </c>
      <c r="E159" s="146" t="s">
        <v>172</v>
      </c>
      <c r="F159" s="146" t="s">
        <v>7</v>
      </c>
      <c r="G159" s="146" t="s">
        <v>20</v>
      </c>
      <c r="H159" t="s">
        <v>103</v>
      </c>
      <c r="I159" s="146">
        <v>2</v>
      </c>
      <c r="J159" s="146"/>
      <c r="K159" s="146">
        <v>2</v>
      </c>
      <c r="L159" s="146">
        <v>2</v>
      </c>
      <c r="M159" s="146">
        <v>0</v>
      </c>
      <c r="N159" s="146"/>
      <c r="O159" s="216" t="str">
        <f>IF(ISERROR(VLOOKUP($D159,LehStd_in_Kla!$A$4:$G$120,3,FALSE)),,VLOOKUP($D159,LehStd_in_Kla!$A$4:$G$120,3,FALSE))</f>
        <v>A1.1BL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>
      <c r="A160" s="96">
        <v>18</v>
      </c>
      <c r="B160" s="96"/>
      <c r="C160" s="96" t="s">
        <v>95</v>
      </c>
      <c r="D160" s="146" t="s">
        <v>1199</v>
      </c>
      <c r="E160" s="146" t="s">
        <v>178</v>
      </c>
      <c r="F160" s="146" t="s">
        <v>37</v>
      </c>
      <c r="G160" s="146" t="s">
        <v>402</v>
      </c>
      <c r="H160" t="s">
        <v>103</v>
      </c>
      <c r="I160" s="146">
        <v>2</v>
      </c>
      <c r="J160" s="146"/>
      <c r="K160" s="146">
        <v>2</v>
      </c>
      <c r="L160" s="146">
        <v>2</v>
      </c>
      <c r="M160" s="146">
        <v>0</v>
      </c>
      <c r="N160" s="146"/>
      <c r="O160" s="216" t="str">
        <f>IF(ISERROR(VLOOKUP($D160,LehStd_in_Kla!$A$4:$G$120,3,FALSE)),,VLOOKUP($D160,LehStd_in_Kla!$A$4:$G$120,3,FALSE))</f>
        <v>A1.1BL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>
      <c r="A161" s="96">
        <v>19</v>
      </c>
      <c r="B161" s="96"/>
      <c r="C161" s="96" t="s">
        <v>95</v>
      </c>
      <c r="D161" s="146" t="s">
        <v>1199</v>
      </c>
      <c r="E161" s="146" t="s">
        <v>185</v>
      </c>
      <c r="F161" s="146" t="s">
        <v>609</v>
      </c>
      <c r="G161" s="146" t="s">
        <v>60</v>
      </c>
      <c r="H161" t="s">
        <v>103</v>
      </c>
      <c r="I161" s="146">
        <v>2</v>
      </c>
      <c r="J161" s="146"/>
      <c r="K161" s="146">
        <v>2</v>
      </c>
      <c r="L161" s="146">
        <v>2</v>
      </c>
      <c r="M161" s="146">
        <v>0</v>
      </c>
      <c r="N161" s="146"/>
      <c r="O161" s="216" t="str">
        <f>IF(ISERROR(VLOOKUP($D161,LehStd_in_Kla!$A$4:$G$120,3,FALSE)),,VLOOKUP($D161,LehStd_in_Kla!$A$4:$G$120,3,FALSE))</f>
        <v>A1.1BL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>
      <c r="A162" s="96">
        <v>20</v>
      </c>
      <c r="B162" s="96"/>
      <c r="C162" s="96" t="s">
        <v>95</v>
      </c>
      <c r="D162" s="146" t="s">
        <v>1199</v>
      </c>
      <c r="E162" s="146" t="s">
        <v>185</v>
      </c>
      <c r="F162" s="146" t="s">
        <v>609</v>
      </c>
      <c r="G162" s="146" t="s">
        <v>52</v>
      </c>
      <c r="H162" t="s">
        <v>103</v>
      </c>
      <c r="I162" s="146">
        <v>1</v>
      </c>
      <c r="J162" s="146"/>
      <c r="K162" s="146">
        <v>1</v>
      </c>
      <c r="L162" s="146">
        <v>1</v>
      </c>
      <c r="M162" s="146">
        <v>0</v>
      </c>
      <c r="N162" s="146"/>
      <c r="O162" s="216" t="str">
        <f>IF(ISERROR(VLOOKUP($D162,LehStd_in_Kla!$A$4:$G$120,3,FALSE)),,VLOOKUP($D162,LehStd_in_Kla!$A$4:$G$120,3,FALSE))</f>
        <v>A1.1BL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>
      <c r="A163" s="96">
        <v>21</v>
      </c>
      <c r="B163" s="96"/>
      <c r="C163" s="96" t="s">
        <v>95</v>
      </c>
      <c r="D163" s="146" t="s">
        <v>1199</v>
      </c>
      <c r="E163" s="146" t="s">
        <v>185</v>
      </c>
      <c r="F163" s="146" t="s">
        <v>609</v>
      </c>
      <c r="G163" s="146" t="s">
        <v>52</v>
      </c>
      <c r="H163" t="s">
        <v>103</v>
      </c>
      <c r="I163" s="146">
        <v>3</v>
      </c>
      <c r="J163" s="146"/>
      <c r="K163" s="146">
        <v>3</v>
      </c>
      <c r="L163" s="146">
        <v>3</v>
      </c>
      <c r="M163" s="146">
        <v>0</v>
      </c>
      <c r="N163" s="146"/>
      <c r="O163" s="216" t="str">
        <f>IF(ISERROR(VLOOKUP($D163,LehStd_in_Kla!$A$4:$G$120,3,FALSE)),,VLOOKUP($D163,LehStd_in_Kla!$A$4:$G$120,3,FALSE))</f>
        <v>A1.1BL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>
      <c r="A164" s="96">
        <v>22</v>
      </c>
      <c r="B164" s="96"/>
      <c r="C164" s="96" t="s">
        <v>95</v>
      </c>
      <c r="D164" s="146" t="s">
        <v>1199</v>
      </c>
      <c r="E164" s="146" t="s">
        <v>185</v>
      </c>
      <c r="F164" s="146" t="s">
        <v>609</v>
      </c>
      <c r="G164" s="146" t="s">
        <v>105</v>
      </c>
      <c r="H164" t="s">
        <v>103</v>
      </c>
      <c r="I164" s="146">
        <v>4</v>
      </c>
      <c r="J164" s="146"/>
      <c r="K164" s="146">
        <v>4</v>
      </c>
      <c r="L164" s="146">
        <v>4</v>
      </c>
      <c r="M164" s="146">
        <v>0</v>
      </c>
      <c r="N164" s="146"/>
      <c r="O164" s="216" t="str">
        <f>IF(ISERROR(VLOOKUP($D164,LehStd_in_Kla!$A$4:$G$120,3,FALSE)),,VLOOKUP($D164,LehStd_in_Kla!$A$4:$G$120,3,FALSE))</f>
        <v>A1.1BL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>
      <c r="A165" s="96">
        <v>23</v>
      </c>
      <c r="B165" s="96"/>
      <c r="C165" s="96" t="s">
        <v>95</v>
      </c>
      <c r="D165" s="146" t="s">
        <v>1199</v>
      </c>
      <c r="E165" s="146" t="s">
        <v>185</v>
      </c>
      <c r="F165" s="146" t="s">
        <v>609</v>
      </c>
      <c r="G165" s="146" t="s">
        <v>100</v>
      </c>
      <c r="H165" t="s">
        <v>103</v>
      </c>
      <c r="I165" s="146">
        <v>2</v>
      </c>
      <c r="J165" s="146"/>
      <c r="K165" s="146">
        <v>2</v>
      </c>
      <c r="L165" s="146">
        <v>2</v>
      </c>
      <c r="M165" s="146">
        <v>0</v>
      </c>
      <c r="N165" s="146"/>
      <c r="O165" s="216" t="str">
        <f>IF(ISERROR(VLOOKUP($D165,LehStd_in_Kla!$A$4:$G$120,3,FALSE)),,VLOOKUP($D165,LehStd_in_Kla!$A$4:$G$120,3,FALSE))</f>
        <v>A1.1BL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>
      <c r="A166" s="96">
        <v>24</v>
      </c>
      <c r="B166" s="96"/>
      <c r="C166" s="96" t="s">
        <v>95</v>
      </c>
      <c r="D166" s="146" t="s">
        <v>1199</v>
      </c>
      <c r="E166" s="146" t="s">
        <v>185</v>
      </c>
      <c r="F166" s="146" t="s">
        <v>609</v>
      </c>
      <c r="G166" s="146" t="s">
        <v>100</v>
      </c>
      <c r="H166" t="s">
        <v>103</v>
      </c>
      <c r="I166" s="146">
        <v>2</v>
      </c>
      <c r="J166" s="146"/>
      <c r="K166" s="146">
        <v>2</v>
      </c>
      <c r="L166" s="146">
        <v>2</v>
      </c>
      <c r="M166" s="146">
        <v>0</v>
      </c>
      <c r="N166" s="146"/>
      <c r="O166" s="216" t="str">
        <f>IF(ISERROR(VLOOKUP($D166,LehStd_in_Kla!$A$4:$G$120,3,FALSE)),,VLOOKUP($D166,LehStd_in_Kla!$A$4:$G$120,3,FALSE))</f>
        <v>A1.1BL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>
      <c r="A167" s="96">
        <v>25</v>
      </c>
      <c r="B167" s="96"/>
      <c r="C167" s="96" t="s">
        <v>95</v>
      </c>
      <c r="D167" s="146" t="s">
        <v>1199</v>
      </c>
      <c r="E167" s="146" t="s">
        <v>185</v>
      </c>
      <c r="F167" s="146" t="s">
        <v>609</v>
      </c>
      <c r="G167" s="146" t="s">
        <v>1621</v>
      </c>
      <c r="H167" t="s">
        <v>103</v>
      </c>
      <c r="I167" s="146">
        <v>3</v>
      </c>
      <c r="J167" s="146"/>
      <c r="K167" s="146">
        <v>3</v>
      </c>
      <c r="L167" s="146">
        <v>3</v>
      </c>
      <c r="M167" s="146">
        <v>0</v>
      </c>
      <c r="N167" s="146"/>
      <c r="O167" s="216" t="str">
        <f>IF(ISERROR(VLOOKUP($D167,LehStd_in_Kla!$A$4:$G$120,3,FALSE)),,VLOOKUP($D167,LehStd_in_Kla!$A$4:$G$120,3,FALSE))</f>
        <v>A1.1BL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>
      <c r="A168" s="96">
        <v>26</v>
      </c>
      <c r="B168" s="96"/>
      <c r="C168" s="96" t="s">
        <v>95</v>
      </c>
      <c r="D168" s="146" t="s">
        <v>1199</v>
      </c>
      <c r="E168" s="146" t="s">
        <v>185</v>
      </c>
      <c r="F168" s="146" t="s">
        <v>609</v>
      </c>
      <c r="G168" s="146" t="s">
        <v>97</v>
      </c>
      <c r="H168" t="s">
        <v>103</v>
      </c>
      <c r="I168" s="146">
        <v>3</v>
      </c>
      <c r="J168" s="146"/>
      <c r="K168" s="146">
        <v>3</v>
      </c>
      <c r="L168" s="146">
        <v>3</v>
      </c>
      <c r="M168" s="146">
        <v>0</v>
      </c>
      <c r="N168" s="146"/>
      <c r="O168" s="216" t="str">
        <f>IF(ISERROR(VLOOKUP($D168,LehStd_in_Kla!$A$4:$G$120,3,FALSE)),,VLOOKUP($D168,LehStd_in_Kla!$A$4:$G$120,3,FALSE))</f>
        <v>A1.1BL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>
      <c r="A169" s="96">
        <v>27</v>
      </c>
      <c r="B169" s="96"/>
      <c r="C169" s="96" t="s">
        <v>95</v>
      </c>
      <c r="D169" s="146" t="s">
        <v>1199</v>
      </c>
      <c r="E169" s="146" t="s">
        <v>188</v>
      </c>
      <c r="F169" s="146" t="s">
        <v>609</v>
      </c>
      <c r="G169" s="146" t="s">
        <v>57</v>
      </c>
      <c r="H169" t="s">
        <v>103</v>
      </c>
      <c r="I169" s="146">
        <v>4</v>
      </c>
      <c r="J169" s="146"/>
      <c r="K169" s="146">
        <v>4</v>
      </c>
      <c r="L169" s="146">
        <v>4</v>
      </c>
      <c r="M169" s="146">
        <v>0</v>
      </c>
      <c r="N169" s="146"/>
      <c r="O169" s="216" t="str">
        <f>IF(ISERROR(VLOOKUP($D169,LehStd_in_Kla!$A$4:$G$120,3,FALSE)),,VLOOKUP($D169,LehStd_in_Kla!$A$4:$G$120,3,FALSE))</f>
        <v>A1.1BL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>
      <c r="A170" s="96">
        <v>28</v>
      </c>
      <c r="B170" s="96"/>
      <c r="C170" s="96" t="s">
        <v>95</v>
      </c>
      <c r="D170" s="146" t="s">
        <v>1199</v>
      </c>
      <c r="E170" s="146" t="s">
        <v>174</v>
      </c>
      <c r="F170" s="146" t="s">
        <v>13</v>
      </c>
      <c r="G170" s="146" t="s">
        <v>20</v>
      </c>
      <c r="H170" t="s">
        <v>103</v>
      </c>
      <c r="I170" s="146">
        <v>2</v>
      </c>
      <c r="J170" s="146"/>
      <c r="K170" s="146">
        <v>2</v>
      </c>
      <c r="L170" s="146">
        <v>2</v>
      </c>
      <c r="M170" s="146">
        <v>0</v>
      </c>
      <c r="N170" s="146"/>
      <c r="O170" s="216" t="str">
        <f>IF(ISERROR(VLOOKUP($D170,LehStd_in_Kla!$A$4:$G$120,3,FALSE)),,VLOOKUP($D170,LehStd_in_Kla!$A$4:$G$120,3,FALSE))</f>
        <v>A1.1BL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>
      <c r="A171" s="96">
        <v>29</v>
      </c>
      <c r="B171" s="96"/>
      <c r="C171" s="96" t="s">
        <v>95</v>
      </c>
      <c r="D171" s="146" t="s">
        <v>1199</v>
      </c>
      <c r="E171" s="146" t="s">
        <v>341</v>
      </c>
      <c r="F171" s="146" t="s">
        <v>14</v>
      </c>
      <c r="G171" s="146" t="s">
        <v>101</v>
      </c>
      <c r="H171" t="s">
        <v>103</v>
      </c>
      <c r="I171" s="146">
        <v>2</v>
      </c>
      <c r="J171" s="146"/>
      <c r="K171" s="146">
        <v>2</v>
      </c>
      <c r="L171" s="146">
        <v>2</v>
      </c>
      <c r="M171" s="146">
        <v>0</v>
      </c>
      <c r="N171" s="146"/>
      <c r="O171" s="216" t="str">
        <f>IF(ISERROR(VLOOKUP($D171,LehStd_in_Kla!$A$4:$G$120,3,FALSE)),,VLOOKUP($D171,LehStd_in_Kla!$A$4:$G$120,3,FALSE))</f>
        <v>A1.1BL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>
      <c r="A172" s="96">
        <v>30</v>
      </c>
      <c r="B172" s="96"/>
      <c r="C172" s="96" t="s">
        <v>95</v>
      </c>
      <c r="D172" s="146" t="s">
        <v>1199</v>
      </c>
      <c r="E172" s="146" t="s">
        <v>175</v>
      </c>
      <c r="F172" s="146" t="s">
        <v>19</v>
      </c>
      <c r="G172" s="146" t="s">
        <v>44</v>
      </c>
      <c r="H172" t="s">
        <v>103</v>
      </c>
      <c r="I172" s="146">
        <v>2</v>
      </c>
      <c r="J172" s="146"/>
      <c r="K172" s="146">
        <v>2</v>
      </c>
      <c r="L172" s="146">
        <v>2</v>
      </c>
      <c r="M172" s="146">
        <v>0</v>
      </c>
      <c r="N172" s="146"/>
      <c r="O172" s="216" t="str">
        <f>IF(ISERROR(VLOOKUP($D172,LehStd_in_Kla!$A$4:$G$120,3,FALSE)),,VLOOKUP($D172,LehStd_in_Kla!$A$4:$G$120,3,FALSE))</f>
        <v>A1.1BL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>
      <c r="A173" s="96">
        <v>31</v>
      </c>
      <c r="B173" s="96"/>
      <c r="C173" s="96" t="s">
        <v>95</v>
      </c>
      <c r="D173" s="146" t="s">
        <v>1199</v>
      </c>
      <c r="E173" s="146" t="s">
        <v>341</v>
      </c>
      <c r="F173" s="146" t="s">
        <v>15</v>
      </c>
      <c r="G173" s="146" t="s">
        <v>101</v>
      </c>
      <c r="H173" t="s">
        <v>103</v>
      </c>
      <c r="I173" s="146">
        <v>2</v>
      </c>
      <c r="J173" s="146"/>
      <c r="K173" s="146">
        <v>2</v>
      </c>
      <c r="L173" s="146">
        <v>2</v>
      </c>
      <c r="M173" s="146">
        <v>0</v>
      </c>
      <c r="N173" s="146"/>
      <c r="O173" s="216" t="str">
        <f>IF(ISERROR(VLOOKUP($D173,LehStd_in_Kla!$A$4:$G$120,3,FALSE)),,VLOOKUP($D173,LehStd_in_Kla!$A$4:$G$120,3,FALSE))</f>
        <v>A1.1BL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>
      <c r="A174" s="96">
        <v>34</v>
      </c>
      <c r="B174" s="96"/>
      <c r="C174" s="96" t="s">
        <v>95</v>
      </c>
      <c r="D174" s="146" t="s">
        <v>1200</v>
      </c>
      <c r="E174" s="146" t="s">
        <v>172</v>
      </c>
      <c r="F174" s="146" t="s">
        <v>7</v>
      </c>
      <c r="G174" s="146" t="s">
        <v>20</v>
      </c>
      <c r="H174" t="s">
        <v>106</v>
      </c>
      <c r="I174" s="146">
        <v>2</v>
      </c>
      <c r="J174" s="146"/>
      <c r="K174" s="146">
        <v>2</v>
      </c>
      <c r="L174" s="146">
        <v>2</v>
      </c>
      <c r="M174" s="146">
        <v>0</v>
      </c>
      <c r="N174" s="146"/>
      <c r="O174" s="216" t="str">
        <f>IF(ISERROR(VLOOKUP($D174,LehStd_in_Kla!$A$4:$G$120,3,FALSE)),,VLOOKUP($D174,LehStd_in_Kla!$A$4:$G$120,3,FALSE))</f>
        <v>A1.1BL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>
      <c r="A175" s="96">
        <v>36</v>
      </c>
      <c r="B175" s="96"/>
      <c r="C175" s="96" t="s">
        <v>95</v>
      </c>
      <c r="D175" s="146" t="s">
        <v>1200</v>
      </c>
      <c r="E175" s="146" t="s">
        <v>178</v>
      </c>
      <c r="F175" s="146" t="s">
        <v>37</v>
      </c>
      <c r="G175" s="146" t="s">
        <v>402</v>
      </c>
      <c r="H175" t="s">
        <v>106</v>
      </c>
      <c r="I175" s="146">
        <v>2</v>
      </c>
      <c r="J175" s="146"/>
      <c r="K175" s="146">
        <v>2</v>
      </c>
      <c r="L175" s="146">
        <v>2</v>
      </c>
      <c r="M175" s="146">
        <v>0</v>
      </c>
      <c r="N175" s="146"/>
      <c r="O175" s="216" t="str">
        <f>IF(ISERROR(VLOOKUP($D175,LehStd_in_Kla!$A$4:$G$120,3,FALSE)),,VLOOKUP($D175,LehStd_in_Kla!$A$4:$G$120,3,FALSE))</f>
        <v>A1.1BL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>
      <c r="A176" s="96">
        <v>37</v>
      </c>
      <c r="B176" s="96"/>
      <c r="C176" s="96" t="s">
        <v>95</v>
      </c>
      <c r="D176" s="146" t="s">
        <v>1200</v>
      </c>
      <c r="E176" s="146" t="s">
        <v>185</v>
      </c>
      <c r="F176" s="146" t="s">
        <v>609</v>
      </c>
      <c r="G176" s="146" t="s">
        <v>60</v>
      </c>
      <c r="H176" t="s">
        <v>106</v>
      </c>
      <c r="I176" s="146">
        <v>2</v>
      </c>
      <c r="J176" s="146"/>
      <c r="K176" s="146">
        <v>2</v>
      </c>
      <c r="L176" s="146">
        <v>2</v>
      </c>
      <c r="M176" s="146">
        <v>0</v>
      </c>
      <c r="N176" s="146"/>
      <c r="O176" s="216" t="str">
        <f>IF(ISERROR(VLOOKUP($D176,LehStd_in_Kla!$A$4:$G$120,3,FALSE)),,VLOOKUP($D176,LehStd_in_Kla!$A$4:$G$120,3,FALSE))</f>
        <v>A1.1BL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>
      <c r="A177" s="96">
        <v>38</v>
      </c>
      <c r="B177" s="96"/>
      <c r="C177" s="96" t="s">
        <v>95</v>
      </c>
      <c r="D177" s="146" t="s">
        <v>1200</v>
      </c>
      <c r="E177" s="146" t="s">
        <v>185</v>
      </c>
      <c r="F177" s="146" t="s">
        <v>609</v>
      </c>
      <c r="G177" s="146" t="s">
        <v>52</v>
      </c>
      <c r="H177" t="s">
        <v>106</v>
      </c>
      <c r="I177" s="146">
        <v>1</v>
      </c>
      <c r="J177" s="146"/>
      <c r="K177" s="146">
        <v>1</v>
      </c>
      <c r="L177" s="146">
        <v>1</v>
      </c>
      <c r="M177" s="146">
        <v>0</v>
      </c>
      <c r="N177" s="146"/>
      <c r="O177" s="216" t="str">
        <f>IF(ISERROR(VLOOKUP($D177,LehStd_in_Kla!$A$4:$G$120,3,FALSE)),,VLOOKUP($D177,LehStd_in_Kla!$A$4:$G$120,3,FALSE))</f>
        <v>A1.1BL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>
      <c r="A178" s="96">
        <v>39</v>
      </c>
      <c r="B178" s="96"/>
      <c r="C178" s="96" t="s">
        <v>95</v>
      </c>
      <c r="D178" s="146" t="s">
        <v>1200</v>
      </c>
      <c r="E178" s="146" t="s">
        <v>185</v>
      </c>
      <c r="F178" s="146" t="s">
        <v>609</v>
      </c>
      <c r="G178" s="146" t="s">
        <v>52</v>
      </c>
      <c r="H178" t="s">
        <v>106</v>
      </c>
      <c r="I178" s="146">
        <v>3</v>
      </c>
      <c r="J178" s="146"/>
      <c r="K178" s="146">
        <v>3</v>
      </c>
      <c r="L178" s="146">
        <v>3</v>
      </c>
      <c r="M178" s="146">
        <v>0</v>
      </c>
      <c r="N178" s="146"/>
      <c r="O178" s="216" t="str">
        <f>IF(ISERROR(VLOOKUP($D178,LehStd_in_Kla!$A$4:$G$120,3,FALSE)),,VLOOKUP($D178,LehStd_in_Kla!$A$4:$G$120,3,FALSE))</f>
        <v>A1.1BL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>
      <c r="A179" s="96">
        <v>40</v>
      </c>
      <c r="B179" s="96"/>
      <c r="C179" s="96" t="s">
        <v>95</v>
      </c>
      <c r="D179" s="146" t="s">
        <v>1200</v>
      </c>
      <c r="E179" s="146" t="s">
        <v>185</v>
      </c>
      <c r="F179" s="146" t="s">
        <v>609</v>
      </c>
      <c r="G179" s="146" t="s">
        <v>105</v>
      </c>
      <c r="H179" t="s">
        <v>106</v>
      </c>
      <c r="I179" s="146">
        <v>4</v>
      </c>
      <c r="J179" s="146"/>
      <c r="K179" s="146">
        <v>4</v>
      </c>
      <c r="L179" s="146">
        <v>4</v>
      </c>
      <c r="M179" s="146">
        <v>0</v>
      </c>
      <c r="N179" s="146"/>
      <c r="O179" s="216" t="str">
        <f>IF(ISERROR(VLOOKUP($D179,LehStd_in_Kla!$A$4:$G$120,3,FALSE)),,VLOOKUP($D179,LehStd_in_Kla!$A$4:$G$120,3,FALSE))</f>
        <v>A1.1BL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>
      <c r="A180" s="96">
        <v>41</v>
      </c>
      <c r="B180" s="96"/>
      <c r="C180" s="96" t="s">
        <v>95</v>
      </c>
      <c r="D180" s="146" t="s">
        <v>1200</v>
      </c>
      <c r="E180" s="146" t="s">
        <v>185</v>
      </c>
      <c r="F180" s="146" t="s">
        <v>609</v>
      </c>
      <c r="G180" s="146" t="s">
        <v>100</v>
      </c>
      <c r="H180" t="s">
        <v>106</v>
      </c>
      <c r="I180" s="146">
        <v>2</v>
      </c>
      <c r="J180" s="146"/>
      <c r="K180" s="146">
        <v>2</v>
      </c>
      <c r="L180" s="146">
        <v>2</v>
      </c>
      <c r="M180" s="146">
        <v>0</v>
      </c>
      <c r="N180" s="146"/>
      <c r="O180" s="216" t="str">
        <f>IF(ISERROR(VLOOKUP($D180,LehStd_in_Kla!$A$4:$G$120,3,FALSE)),,VLOOKUP($D180,LehStd_in_Kla!$A$4:$G$120,3,FALSE))</f>
        <v>A1.1BL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>
      <c r="A181" s="96">
        <v>42</v>
      </c>
      <c r="B181" s="96"/>
      <c r="C181" s="96" t="s">
        <v>95</v>
      </c>
      <c r="D181" s="146" t="s">
        <v>1200</v>
      </c>
      <c r="E181" s="146" t="s">
        <v>185</v>
      </c>
      <c r="F181" s="146" t="s">
        <v>609</v>
      </c>
      <c r="G181" s="146" t="s">
        <v>100</v>
      </c>
      <c r="H181" t="s">
        <v>106</v>
      </c>
      <c r="I181" s="146">
        <v>2</v>
      </c>
      <c r="J181" s="146"/>
      <c r="K181" s="146">
        <v>2</v>
      </c>
      <c r="L181" s="146">
        <v>2</v>
      </c>
      <c r="M181" s="146">
        <v>0</v>
      </c>
      <c r="N181" s="146"/>
      <c r="O181" s="216" t="str">
        <f>IF(ISERROR(VLOOKUP($D181,LehStd_in_Kla!$A$4:$G$120,3,FALSE)),,VLOOKUP($D181,LehStd_in_Kla!$A$4:$G$120,3,FALSE))</f>
        <v>A1.1BL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>
      <c r="A182" s="96">
        <v>43</v>
      </c>
      <c r="B182" s="96"/>
      <c r="C182" s="96" t="s">
        <v>95</v>
      </c>
      <c r="D182" s="146" t="s">
        <v>1200</v>
      </c>
      <c r="E182" s="146" t="s">
        <v>185</v>
      </c>
      <c r="F182" s="146" t="s">
        <v>609</v>
      </c>
      <c r="G182" s="146" t="s">
        <v>1621</v>
      </c>
      <c r="H182" t="s">
        <v>106</v>
      </c>
      <c r="I182" s="146">
        <v>3</v>
      </c>
      <c r="J182" s="146"/>
      <c r="K182" s="146">
        <v>3</v>
      </c>
      <c r="L182" s="146">
        <v>3</v>
      </c>
      <c r="M182" s="146">
        <v>0</v>
      </c>
      <c r="N182" s="146"/>
      <c r="O182" s="216" t="str">
        <f>IF(ISERROR(VLOOKUP($D182,LehStd_in_Kla!$A$4:$G$120,3,FALSE)),,VLOOKUP($D182,LehStd_in_Kla!$A$4:$G$120,3,FALSE))</f>
        <v>A1.1BL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>
      <c r="A183" s="96">
        <v>44</v>
      </c>
      <c r="B183" s="96"/>
      <c r="C183" s="96" t="s">
        <v>95</v>
      </c>
      <c r="D183" s="146" t="s">
        <v>1200</v>
      </c>
      <c r="E183" s="146" t="s">
        <v>185</v>
      </c>
      <c r="F183" s="146" t="s">
        <v>609</v>
      </c>
      <c r="G183" s="146" t="s">
        <v>97</v>
      </c>
      <c r="H183" t="s">
        <v>106</v>
      </c>
      <c r="I183" s="146">
        <v>3</v>
      </c>
      <c r="J183" s="146"/>
      <c r="K183" s="146">
        <v>3</v>
      </c>
      <c r="L183" s="146">
        <v>3</v>
      </c>
      <c r="M183" s="146">
        <v>0</v>
      </c>
      <c r="N183" s="146"/>
      <c r="O183" s="216" t="str">
        <f>IF(ISERROR(VLOOKUP($D183,LehStd_in_Kla!$A$4:$G$120,3,FALSE)),,VLOOKUP($D183,LehStd_in_Kla!$A$4:$G$120,3,FALSE))</f>
        <v>A1.1BL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>
      <c r="A184" s="96">
        <v>45</v>
      </c>
      <c r="B184" s="96"/>
      <c r="C184" s="96" t="s">
        <v>95</v>
      </c>
      <c r="D184" s="146" t="s">
        <v>1200</v>
      </c>
      <c r="E184" s="146" t="s">
        <v>188</v>
      </c>
      <c r="F184" s="146" t="s">
        <v>609</v>
      </c>
      <c r="G184" s="146" t="s">
        <v>57</v>
      </c>
      <c r="H184" t="s">
        <v>106</v>
      </c>
      <c r="I184" s="146">
        <v>4</v>
      </c>
      <c r="J184" s="146"/>
      <c r="K184" s="146">
        <v>4</v>
      </c>
      <c r="L184" s="146">
        <v>4</v>
      </c>
      <c r="M184" s="146">
        <v>0</v>
      </c>
      <c r="N184" s="146"/>
      <c r="O184" s="216" t="str">
        <f>IF(ISERROR(VLOOKUP($D184,LehStd_in_Kla!$A$4:$G$120,3,FALSE)),,VLOOKUP($D184,LehStd_in_Kla!$A$4:$G$120,3,FALSE))</f>
        <v>A1.1BL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>
      <c r="A185" s="96">
        <v>46</v>
      </c>
      <c r="B185" s="96"/>
      <c r="C185" s="96" t="s">
        <v>95</v>
      </c>
      <c r="D185" s="146" t="s">
        <v>1200</v>
      </c>
      <c r="E185" s="146" t="s">
        <v>174</v>
      </c>
      <c r="F185" s="146" t="s">
        <v>13</v>
      </c>
      <c r="G185" s="146" t="s">
        <v>20</v>
      </c>
      <c r="H185" t="s">
        <v>106</v>
      </c>
      <c r="I185" s="146">
        <v>2</v>
      </c>
      <c r="J185" s="146"/>
      <c r="K185" s="146">
        <v>2</v>
      </c>
      <c r="L185" s="146">
        <v>2</v>
      </c>
      <c r="M185" s="146">
        <v>0</v>
      </c>
      <c r="N185" s="146"/>
      <c r="O185" s="216" t="str">
        <f>IF(ISERROR(VLOOKUP($D185,LehStd_in_Kla!$A$4:$G$120,3,FALSE)),,VLOOKUP($D185,LehStd_in_Kla!$A$4:$G$120,3,FALSE))</f>
        <v>A1.1BL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>
      <c r="A186" s="96">
        <v>47</v>
      </c>
      <c r="B186" s="96"/>
      <c r="C186" s="96" t="s">
        <v>95</v>
      </c>
      <c r="D186" s="146" t="s">
        <v>1200</v>
      </c>
      <c r="E186" s="146" t="s">
        <v>341</v>
      </c>
      <c r="F186" s="146" t="s">
        <v>14</v>
      </c>
      <c r="G186" s="146" t="s">
        <v>101</v>
      </c>
      <c r="H186" t="s">
        <v>106</v>
      </c>
      <c r="I186" s="146">
        <v>2</v>
      </c>
      <c r="J186" s="146"/>
      <c r="K186" s="146">
        <v>2</v>
      </c>
      <c r="L186" s="146">
        <v>2</v>
      </c>
      <c r="M186" s="146">
        <v>0</v>
      </c>
      <c r="N186" s="146"/>
      <c r="O186" s="216" t="str">
        <f>IF(ISERROR(VLOOKUP($D186,LehStd_in_Kla!$A$4:$G$120,3,FALSE)),,VLOOKUP($D186,LehStd_in_Kla!$A$4:$G$120,3,FALSE))</f>
        <v>A1.1BL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>
      <c r="A187" s="96">
        <v>48</v>
      </c>
      <c r="B187" s="96"/>
      <c r="C187" s="96" t="s">
        <v>95</v>
      </c>
      <c r="D187" s="146" t="s">
        <v>1200</v>
      </c>
      <c r="E187" s="146" t="s">
        <v>175</v>
      </c>
      <c r="F187" s="146" t="s">
        <v>19</v>
      </c>
      <c r="G187" s="146" t="s">
        <v>44</v>
      </c>
      <c r="I187" s="146">
        <v>2</v>
      </c>
      <c r="J187" s="146"/>
      <c r="K187" s="146">
        <v>2</v>
      </c>
      <c r="L187" s="146">
        <v>2</v>
      </c>
      <c r="M187" s="146">
        <v>0</v>
      </c>
      <c r="N187" s="146"/>
      <c r="O187" s="216" t="str">
        <f>IF(ISERROR(VLOOKUP($D187,LehStd_in_Kla!$A$4:$G$120,3,FALSE)),,VLOOKUP($D187,LehStd_in_Kla!$A$4:$G$120,3,FALSE))</f>
        <v>A1.1BL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>
      <c r="A188" s="96">
        <v>49</v>
      </c>
      <c r="B188" s="96"/>
      <c r="C188" s="96" t="s">
        <v>95</v>
      </c>
      <c r="D188" s="146" t="s">
        <v>1200</v>
      </c>
      <c r="E188" s="146" t="s">
        <v>341</v>
      </c>
      <c r="F188" s="146" t="s">
        <v>15</v>
      </c>
      <c r="G188" s="146" t="s">
        <v>101</v>
      </c>
      <c r="H188" t="s">
        <v>106</v>
      </c>
      <c r="I188" s="146">
        <v>2</v>
      </c>
      <c r="J188" s="146"/>
      <c r="K188" s="146">
        <v>2</v>
      </c>
      <c r="L188" s="146">
        <v>2</v>
      </c>
      <c r="M188" s="146">
        <v>0</v>
      </c>
      <c r="N188" s="146"/>
      <c r="O188" s="216" t="str">
        <f>IF(ISERROR(VLOOKUP($D188,LehStd_in_Kla!$A$4:$G$120,3,FALSE)),,VLOOKUP($D188,LehStd_in_Kla!$A$4:$G$120,3,FALSE))</f>
        <v>A1.1BL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>
      <c r="A189" s="96">
        <v>54</v>
      </c>
      <c r="B189" s="96"/>
      <c r="C189" s="96" t="s">
        <v>95</v>
      </c>
      <c r="D189" s="146" t="s">
        <v>108</v>
      </c>
      <c r="E189" s="146" t="s">
        <v>185</v>
      </c>
      <c r="F189" s="146" t="s">
        <v>110</v>
      </c>
      <c r="G189" s="146" t="s">
        <v>100</v>
      </c>
      <c r="H189" t="s">
        <v>103</v>
      </c>
      <c r="I189" s="146">
        <v>2</v>
      </c>
      <c r="J189" s="146"/>
      <c r="K189" s="146">
        <v>2</v>
      </c>
      <c r="L189" s="146">
        <v>2</v>
      </c>
      <c r="M189" s="146">
        <v>0</v>
      </c>
      <c r="N189" s="146"/>
      <c r="O189" s="216" t="str">
        <f>IF(ISERROR(VLOOKUP($D189,LehStd_in_Kla!$A$4:$G$120,3,FALSE)),,VLOOKUP($D189,LehStd_in_Kla!$A$4:$G$120,3,FALSE))</f>
        <v>E3.A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>
      <c r="A190" s="96">
        <v>55</v>
      </c>
      <c r="B190" s="96"/>
      <c r="C190" s="96" t="s">
        <v>95</v>
      </c>
      <c r="D190" s="146" t="s">
        <v>108</v>
      </c>
      <c r="E190" s="146" t="s">
        <v>341</v>
      </c>
      <c r="F190" s="146" t="s">
        <v>109</v>
      </c>
      <c r="G190" s="146" t="s">
        <v>101</v>
      </c>
      <c r="H190" t="s">
        <v>103</v>
      </c>
      <c r="I190" s="146">
        <v>1</v>
      </c>
      <c r="J190" s="146"/>
      <c r="K190" s="146">
        <v>1</v>
      </c>
      <c r="L190" s="146">
        <v>1</v>
      </c>
      <c r="M190" s="146">
        <v>0</v>
      </c>
      <c r="N190" s="146"/>
      <c r="O190" s="216" t="str">
        <f>IF(ISERROR(VLOOKUP($D190,LehStd_in_Kla!$A$4:$G$120,3,FALSE)),,VLOOKUP($D190,LehStd_in_Kla!$A$4:$G$120,3,FALSE))</f>
        <v>E3.A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>
      <c r="A191" s="96">
        <v>56</v>
      </c>
      <c r="B191" s="96"/>
      <c r="C191" s="96" t="s">
        <v>95</v>
      </c>
      <c r="D191" s="146" t="s">
        <v>108</v>
      </c>
      <c r="E191" s="146" t="s">
        <v>359</v>
      </c>
      <c r="F191" s="146" t="s">
        <v>112</v>
      </c>
      <c r="G191" s="146" t="s">
        <v>111</v>
      </c>
      <c r="H191" t="s">
        <v>103</v>
      </c>
      <c r="I191" s="146">
        <v>1</v>
      </c>
      <c r="J191" s="146"/>
      <c r="K191" s="146">
        <v>1</v>
      </c>
      <c r="L191" s="146">
        <v>1</v>
      </c>
      <c r="M191" s="146">
        <v>0</v>
      </c>
      <c r="N191" s="146"/>
      <c r="O191" s="216" t="str">
        <f>IF(ISERROR(VLOOKUP($D191,LehStd_in_Kla!$A$4:$G$120,3,FALSE)),,VLOOKUP($D191,LehStd_in_Kla!$A$4:$G$120,3,FALSE))</f>
        <v>E3.A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>
      <c r="A192" s="96">
        <v>57</v>
      </c>
      <c r="B192" s="96"/>
      <c r="C192" s="96" t="s">
        <v>95</v>
      </c>
      <c r="D192" s="146" t="s">
        <v>108</v>
      </c>
      <c r="E192" s="146" t="s">
        <v>188</v>
      </c>
      <c r="F192" s="146" t="s">
        <v>107</v>
      </c>
      <c r="G192" s="146" t="s">
        <v>97</v>
      </c>
      <c r="H192" t="s">
        <v>103</v>
      </c>
      <c r="I192" s="146">
        <v>1.5</v>
      </c>
      <c r="J192" s="146"/>
      <c r="K192" s="146">
        <v>1.5</v>
      </c>
      <c r="L192" s="146">
        <v>1.5</v>
      </c>
      <c r="M192" s="146">
        <v>0</v>
      </c>
      <c r="N192" s="146"/>
      <c r="O192" s="216" t="str">
        <f>IF(ISERROR(VLOOKUP($D192,LehStd_in_Kla!$A$4:$G$120,3,FALSE)),,VLOOKUP($D192,LehStd_in_Kla!$A$4:$G$120,3,FALSE))</f>
        <v>E3.A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>
      <c r="A193" s="96">
        <v>58</v>
      </c>
      <c r="B193" s="96"/>
      <c r="C193" s="96" t="s">
        <v>95</v>
      </c>
      <c r="D193" s="146" t="s">
        <v>108</v>
      </c>
      <c r="E193" s="146" t="s">
        <v>178</v>
      </c>
      <c r="F193" s="146" t="s">
        <v>37</v>
      </c>
      <c r="G193" s="146" t="s">
        <v>40</v>
      </c>
      <c r="H193" t="s">
        <v>103</v>
      </c>
      <c r="I193" s="146">
        <v>1</v>
      </c>
      <c r="J193" s="146"/>
      <c r="K193" s="146">
        <v>1</v>
      </c>
      <c r="L193" s="146">
        <v>1</v>
      </c>
      <c r="M193" s="146">
        <v>0</v>
      </c>
      <c r="N193" s="146"/>
      <c r="O193" s="216" t="str">
        <f>IF(ISERROR(VLOOKUP($D193,LehStd_in_Kla!$A$4:$G$120,3,FALSE)),,VLOOKUP($D193,LehStd_in_Kla!$A$4:$G$120,3,FALSE))</f>
        <v>E3.A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>
      <c r="A194" s="96">
        <v>60</v>
      </c>
      <c r="B194" s="96"/>
      <c r="C194" s="96" t="s">
        <v>95</v>
      </c>
      <c r="D194" s="146" t="s">
        <v>113</v>
      </c>
      <c r="E194" s="146" t="s">
        <v>185</v>
      </c>
      <c r="F194" s="146" t="s">
        <v>110</v>
      </c>
      <c r="G194" s="146" t="s">
        <v>100</v>
      </c>
      <c r="H194" t="s">
        <v>103</v>
      </c>
      <c r="I194" s="146">
        <v>2</v>
      </c>
      <c r="J194" s="146"/>
      <c r="K194" s="146">
        <v>2</v>
      </c>
      <c r="L194" s="146">
        <v>2</v>
      </c>
      <c r="M194" s="146">
        <v>0</v>
      </c>
      <c r="N194" s="146"/>
      <c r="O194" s="216" t="str">
        <f>IF(ISERROR(VLOOKUP($D194,LehStd_in_Kla!$A$4:$G$120,3,FALSE)),,VLOOKUP($D194,LehStd_in_Kla!$A$4:$G$120,3,FALSE))</f>
        <v>E3.A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>
      <c r="A195" s="96">
        <v>61</v>
      </c>
      <c r="B195" s="96"/>
      <c r="C195" s="96" t="s">
        <v>95</v>
      </c>
      <c r="D195" s="146" t="s">
        <v>113</v>
      </c>
      <c r="E195" s="146" t="s">
        <v>341</v>
      </c>
      <c r="F195" s="146" t="s">
        <v>14</v>
      </c>
      <c r="G195" s="146" t="s">
        <v>101</v>
      </c>
      <c r="H195" t="s">
        <v>103</v>
      </c>
      <c r="I195" s="146">
        <v>1</v>
      </c>
      <c r="J195" s="146"/>
      <c r="K195" s="146">
        <v>1</v>
      </c>
      <c r="L195" s="146">
        <v>1</v>
      </c>
      <c r="M195" s="146">
        <v>0</v>
      </c>
      <c r="N195" s="146"/>
      <c r="O195" s="216" t="str">
        <f>IF(ISERROR(VLOOKUP($D195,LehStd_in_Kla!$A$4:$G$120,3,FALSE)),,VLOOKUP($D195,LehStd_in_Kla!$A$4:$G$120,3,FALSE))</f>
        <v>E3.A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>
      <c r="A196" s="96">
        <v>62</v>
      </c>
      <c r="B196" s="96"/>
      <c r="C196" s="96" t="s">
        <v>95</v>
      </c>
      <c r="D196" s="146" t="s">
        <v>113</v>
      </c>
      <c r="E196" s="146" t="s">
        <v>359</v>
      </c>
      <c r="F196" s="146" t="s">
        <v>112</v>
      </c>
      <c r="G196" s="146" t="s">
        <v>111</v>
      </c>
      <c r="H196" t="s">
        <v>103</v>
      </c>
      <c r="I196" s="146">
        <v>1</v>
      </c>
      <c r="J196" s="146"/>
      <c r="K196" s="146">
        <v>1</v>
      </c>
      <c r="L196" s="146">
        <v>1</v>
      </c>
      <c r="M196" s="146">
        <v>0</v>
      </c>
      <c r="N196" s="146"/>
      <c r="O196" s="216" t="str">
        <f>IF(ISERROR(VLOOKUP($D196,LehStd_in_Kla!$A$4:$G$120,3,FALSE)),,VLOOKUP($D196,LehStd_in_Kla!$A$4:$G$120,3,FALSE))</f>
        <v>E3.A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>
      <c r="A197" s="96">
        <v>63</v>
      </c>
      <c r="B197" s="96"/>
      <c r="C197" s="96" t="s">
        <v>95</v>
      </c>
      <c r="D197" s="146" t="s">
        <v>113</v>
      </c>
      <c r="E197" s="146" t="s">
        <v>188</v>
      </c>
      <c r="F197" s="146" t="s">
        <v>107</v>
      </c>
      <c r="G197" s="146" t="s">
        <v>97</v>
      </c>
      <c r="H197" t="s">
        <v>103</v>
      </c>
      <c r="I197" s="146">
        <v>1.5</v>
      </c>
      <c r="J197" s="146"/>
      <c r="K197" s="146">
        <v>1.5</v>
      </c>
      <c r="L197" s="146">
        <v>1.5</v>
      </c>
      <c r="M197" s="146">
        <v>0</v>
      </c>
      <c r="N197" s="146"/>
      <c r="O197" s="216" t="str">
        <f>IF(ISERROR(VLOOKUP($D197,LehStd_in_Kla!$A$4:$G$120,3,FALSE)),,VLOOKUP($D197,LehStd_in_Kla!$A$4:$G$120,3,FALSE))</f>
        <v>E3.A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>
      <c r="A198" s="96">
        <v>64</v>
      </c>
      <c r="B198" s="96"/>
      <c r="C198" s="96" t="s">
        <v>95</v>
      </c>
      <c r="D198" s="146" t="s">
        <v>113</v>
      </c>
      <c r="E198" s="146" t="s">
        <v>172</v>
      </c>
      <c r="F198" s="146" t="s">
        <v>7</v>
      </c>
      <c r="G198" s="146" t="s">
        <v>40</v>
      </c>
      <c r="H198" t="s">
        <v>103</v>
      </c>
      <c r="I198" s="146">
        <v>1</v>
      </c>
      <c r="J198" s="146"/>
      <c r="K198" s="146">
        <v>1</v>
      </c>
      <c r="L198" s="146">
        <v>1</v>
      </c>
      <c r="M198" s="146">
        <v>0</v>
      </c>
      <c r="N198" s="146"/>
      <c r="O198" s="216" t="str">
        <f>IF(ISERROR(VLOOKUP($D198,LehStd_in_Kla!$A$4:$G$120,3,FALSE)),,VLOOKUP($D198,LehStd_in_Kla!$A$4:$G$120,3,FALSE))</f>
        <v>E3.A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>
      <c r="A199" s="96">
        <v>66</v>
      </c>
      <c r="B199" s="96"/>
      <c r="C199" s="96" t="s">
        <v>95</v>
      </c>
      <c r="D199" s="146" t="s">
        <v>114</v>
      </c>
      <c r="E199" s="146" t="s">
        <v>188</v>
      </c>
      <c r="F199" s="146" t="s">
        <v>107</v>
      </c>
      <c r="G199" s="146" t="s">
        <v>115</v>
      </c>
      <c r="H199" t="s">
        <v>106</v>
      </c>
      <c r="I199" s="146">
        <v>1</v>
      </c>
      <c r="J199" s="146"/>
      <c r="K199" s="146">
        <v>1</v>
      </c>
      <c r="L199" s="146">
        <v>1</v>
      </c>
      <c r="M199" s="146">
        <v>0</v>
      </c>
      <c r="N199" s="146"/>
      <c r="O199" s="216" t="str">
        <f>IF(ISERROR(VLOOKUP($D199,LehStd_in_Kla!$A$4:$G$120,3,FALSE)),,VLOOKUP($D199,LehStd_in_Kla!$A$4:$G$120,3,FALSE))</f>
        <v>E3.A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>
      <c r="A200" s="96">
        <v>67</v>
      </c>
      <c r="B200" s="96"/>
      <c r="C200" s="96" t="s">
        <v>95</v>
      </c>
      <c r="D200" s="146" t="s">
        <v>114</v>
      </c>
      <c r="E200" s="146" t="s">
        <v>341</v>
      </c>
      <c r="F200" s="146" t="s">
        <v>116</v>
      </c>
      <c r="G200" s="146" t="s">
        <v>101</v>
      </c>
      <c r="H200" t="s">
        <v>106</v>
      </c>
      <c r="I200" s="146">
        <v>1</v>
      </c>
      <c r="J200" s="146"/>
      <c r="K200" s="146">
        <v>1</v>
      </c>
      <c r="L200" s="146">
        <v>1</v>
      </c>
      <c r="M200" s="146">
        <v>0</v>
      </c>
      <c r="N200" s="146"/>
      <c r="O200" s="216" t="str">
        <f>IF(ISERROR(VLOOKUP($D200,LehStd_in_Kla!$A$4:$G$120,3,FALSE)),,VLOOKUP($D200,LehStd_in_Kla!$A$4:$G$120,3,FALSE))</f>
        <v>E3.A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>
      <c r="A201" s="96">
        <v>68</v>
      </c>
      <c r="B201" s="96"/>
      <c r="C201" s="96" t="s">
        <v>95</v>
      </c>
      <c r="D201" s="146" t="s">
        <v>114</v>
      </c>
      <c r="E201" s="146" t="s">
        <v>359</v>
      </c>
      <c r="F201" s="146" t="s">
        <v>112</v>
      </c>
      <c r="G201" s="146" t="s">
        <v>111</v>
      </c>
      <c r="H201" t="s">
        <v>106</v>
      </c>
      <c r="I201" s="146">
        <v>1</v>
      </c>
      <c r="J201" s="146"/>
      <c r="K201" s="146">
        <v>1</v>
      </c>
      <c r="L201" s="146">
        <v>1</v>
      </c>
      <c r="M201" s="146">
        <v>0</v>
      </c>
      <c r="N201" s="146"/>
      <c r="O201" s="216" t="str">
        <f>IF(ISERROR(VLOOKUP($D201,LehStd_in_Kla!$A$4:$G$120,3,FALSE)),,VLOOKUP($D201,LehStd_in_Kla!$A$4:$G$120,3,FALSE))</f>
        <v>E3.A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>
      <c r="A202" s="96">
        <v>69</v>
      </c>
      <c r="B202" s="96"/>
      <c r="C202" s="96" t="s">
        <v>95</v>
      </c>
      <c r="D202" s="146" t="s">
        <v>114</v>
      </c>
      <c r="E202" s="146" t="s">
        <v>179</v>
      </c>
      <c r="F202" s="146" t="s">
        <v>76</v>
      </c>
      <c r="G202" s="146" t="s">
        <v>111</v>
      </c>
      <c r="H202" t="s">
        <v>106</v>
      </c>
      <c r="I202" s="146">
        <v>0.5</v>
      </c>
      <c r="J202" s="146"/>
      <c r="K202" s="146">
        <v>0.5</v>
      </c>
      <c r="L202" s="146">
        <v>0.5</v>
      </c>
      <c r="M202" s="146">
        <v>0</v>
      </c>
      <c r="N202" s="146"/>
      <c r="O202" s="216" t="str">
        <f>IF(ISERROR(VLOOKUP($D202,LehStd_in_Kla!$A$4:$G$120,3,FALSE)),,VLOOKUP($D202,LehStd_in_Kla!$A$4:$G$120,3,FALSE))</f>
        <v>E3.A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>
      <c r="A203" s="96">
        <v>70</v>
      </c>
      <c r="B203" s="96"/>
      <c r="C203" s="96" t="s">
        <v>95</v>
      </c>
      <c r="D203" s="146" t="s">
        <v>114</v>
      </c>
      <c r="E203" s="146"/>
      <c r="F203" s="146" t="s">
        <v>117</v>
      </c>
      <c r="G203" s="146" t="s">
        <v>97</v>
      </c>
      <c r="H203" t="s">
        <v>106</v>
      </c>
      <c r="I203" s="146">
        <v>0.5</v>
      </c>
      <c r="J203" s="146"/>
      <c r="K203" s="146">
        <v>0.5</v>
      </c>
      <c r="L203" s="146">
        <v>0.5</v>
      </c>
      <c r="M203" s="146">
        <v>0</v>
      </c>
      <c r="N203" s="146"/>
      <c r="O203" s="216" t="str">
        <f>IF(ISERROR(VLOOKUP($D203,LehStd_in_Kla!$A$4:$G$120,3,FALSE)),,VLOOKUP($D203,LehStd_in_Kla!$A$4:$G$120,3,FALSE))</f>
        <v>E3.A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>
      <c r="A204" s="96">
        <v>71</v>
      </c>
      <c r="B204" s="96"/>
      <c r="C204" s="96" t="s">
        <v>95</v>
      </c>
      <c r="D204" s="146" t="s">
        <v>114</v>
      </c>
      <c r="E204" s="146" t="s">
        <v>188</v>
      </c>
      <c r="F204" s="146" t="s">
        <v>107</v>
      </c>
      <c r="G204" s="146" t="s">
        <v>97</v>
      </c>
      <c r="H204" t="s">
        <v>106</v>
      </c>
      <c r="I204" s="146">
        <v>1</v>
      </c>
      <c r="J204" s="146"/>
      <c r="K204" s="146">
        <v>1</v>
      </c>
      <c r="L204" s="146">
        <v>1</v>
      </c>
      <c r="M204" s="146">
        <v>0</v>
      </c>
      <c r="N204" s="146"/>
      <c r="O204" s="216" t="str">
        <f>IF(ISERROR(VLOOKUP($D204,LehStd_in_Kla!$A$4:$G$120,3,FALSE)),,VLOOKUP($D204,LehStd_in_Kla!$A$4:$G$120,3,FALSE))</f>
        <v>E3.A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>
      <c r="A205" s="96">
        <v>72</v>
      </c>
      <c r="B205" s="96"/>
      <c r="C205" s="96" t="s">
        <v>95</v>
      </c>
      <c r="D205" s="146" t="s">
        <v>114</v>
      </c>
      <c r="E205" s="146" t="s">
        <v>172</v>
      </c>
      <c r="F205" s="146" t="s">
        <v>7</v>
      </c>
      <c r="G205" s="146" t="s">
        <v>40</v>
      </c>
      <c r="H205" t="s">
        <v>106</v>
      </c>
      <c r="I205" s="146">
        <v>1</v>
      </c>
      <c r="J205" s="146"/>
      <c r="K205" s="146">
        <v>1</v>
      </c>
      <c r="L205" s="146">
        <v>1</v>
      </c>
      <c r="M205" s="146">
        <v>0</v>
      </c>
      <c r="N205" s="146"/>
      <c r="O205" s="216" t="str">
        <f>IF(ISERROR(VLOOKUP($D205,LehStd_in_Kla!$A$4:$G$120,3,FALSE)),,VLOOKUP($D205,LehStd_in_Kla!$A$4:$G$120,3,FALSE))</f>
        <v>E3.A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>
      <c r="A206" s="96">
        <v>73</v>
      </c>
      <c r="B206" s="96"/>
      <c r="C206" s="96" t="s">
        <v>95</v>
      </c>
      <c r="D206" s="146" t="s">
        <v>114</v>
      </c>
      <c r="E206" s="146" t="s">
        <v>185</v>
      </c>
      <c r="F206" s="146" t="s">
        <v>110</v>
      </c>
      <c r="G206" s="146" t="s">
        <v>57</v>
      </c>
      <c r="H206" t="s">
        <v>106</v>
      </c>
      <c r="I206" s="146">
        <v>1</v>
      </c>
      <c r="J206" s="146"/>
      <c r="K206" s="146">
        <v>1</v>
      </c>
      <c r="L206" s="146">
        <v>1</v>
      </c>
      <c r="M206" s="146">
        <v>0</v>
      </c>
      <c r="N206" s="146"/>
      <c r="O206" s="216" t="str">
        <f>IF(ISERROR(VLOOKUP($D206,LehStd_in_Kla!$A$4:$G$120,3,FALSE)),,VLOOKUP($D206,LehStd_in_Kla!$A$4:$G$120,3,FALSE))</f>
        <v>E3.A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>
      <c r="A207" s="96">
        <v>75</v>
      </c>
      <c r="B207" s="96"/>
      <c r="C207" s="96" t="s">
        <v>95</v>
      </c>
      <c r="D207" s="146" t="s">
        <v>118</v>
      </c>
      <c r="E207" s="146" t="s">
        <v>188</v>
      </c>
      <c r="F207" s="146" t="s">
        <v>107</v>
      </c>
      <c r="G207" s="146" t="s">
        <v>115</v>
      </c>
      <c r="H207" t="s">
        <v>106</v>
      </c>
      <c r="I207" s="146">
        <v>1</v>
      </c>
      <c r="J207" s="146"/>
      <c r="K207" s="146">
        <v>1</v>
      </c>
      <c r="L207" s="146">
        <v>1</v>
      </c>
      <c r="M207" s="146">
        <v>0</v>
      </c>
      <c r="N207" s="146"/>
      <c r="O207" s="216" t="str">
        <f>IF(ISERROR(VLOOKUP($D207,LehStd_in_Kla!$A$4:$G$120,3,FALSE)),,VLOOKUP($D207,LehStd_in_Kla!$A$4:$G$120,3,FALSE))</f>
        <v>E3.A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>
      <c r="A208" s="96">
        <v>76</v>
      </c>
      <c r="B208" s="96"/>
      <c r="C208" s="96" t="s">
        <v>95</v>
      </c>
      <c r="D208" s="146" t="s">
        <v>118</v>
      </c>
      <c r="E208" s="146" t="s">
        <v>189</v>
      </c>
      <c r="F208" s="146" t="s">
        <v>119</v>
      </c>
      <c r="G208" s="146" t="s">
        <v>101</v>
      </c>
      <c r="H208" t="s">
        <v>106</v>
      </c>
      <c r="I208" s="146">
        <v>1</v>
      </c>
      <c r="J208" s="146"/>
      <c r="K208" s="146">
        <v>1</v>
      </c>
      <c r="L208" s="146">
        <v>1</v>
      </c>
      <c r="M208" s="146">
        <v>0</v>
      </c>
      <c r="N208" s="146"/>
      <c r="O208" s="216" t="str">
        <f>IF(ISERROR(VLOOKUP($D208,LehStd_in_Kla!$A$4:$G$120,3,FALSE)),,VLOOKUP($D208,LehStd_in_Kla!$A$4:$G$120,3,FALSE))</f>
        <v>E3.A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>
      <c r="A209" s="96">
        <v>77</v>
      </c>
      <c r="B209" s="96"/>
      <c r="C209" s="96" t="s">
        <v>95</v>
      </c>
      <c r="D209" s="146" t="s">
        <v>118</v>
      </c>
      <c r="E209" s="146" t="s">
        <v>359</v>
      </c>
      <c r="F209" s="146" t="s">
        <v>112</v>
      </c>
      <c r="G209" s="146" t="s">
        <v>111</v>
      </c>
      <c r="H209" t="s">
        <v>106</v>
      </c>
      <c r="I209" s="146">
        <v>1</v>
      </c>
      <c r="J209" s="146"/>
      <c r="K209" s="146">
        <v>1</v>
      </c>
      <c r="L209" s="146">
        <v>1</v>
      </c>
      <c r="M209" s="146">
        <v>0</v>
      </c>
      <c r="N209" s="146"/>
      <c r="O209" s="216" t="str">
        <f>IF(ISERROR(VLOOKUP($D209,LehStd_in_Kla!$A$4:$G$120,3,FALSE)),,VLOOKUP($D209,LehStd_in_Kla!$A$4:$G$120,3,FALSE))</f>
        <v>E3.A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>
      <c r="A210" s="96">
        <v>78</v>
      </c>
      <c r="B210" s="96"/>
      <c r="C210" s="96" t="s">
        <v>95</v>
      </c>
      <c r="D210" s="146" t="s">
        <v>118</v>
      </c>
      <c r="E210" s="146" t="s">
        <v>179</v>
      </c>
      <c r="F210" s="146" t="s">
        <v>76</v>
      </c>
      <c r="G210" s="146" t="s">
        <v>111</v>
      </c>
      <c r="H210" t="s">
        <v>106</v>
      </c>
      <c r="I210" s="146">
        <v>0.5</v>
      </c>
      <c r="J210" s="146"/>
      <c r="K210" s="146">
        <v>0.5</v>
      </c>
      <c r="L210" s="146">
        <v>0.5</v>
      </c>
      <c r="M210" s="146">
        <v>0</v>
      </c>
      <c r="N210" s="146"/>
      <c r="O210" s="216" t="str">
        <f>IF(ISERROR(VLOOKUP($D210,LehStd_in_Kla!$A$4:$G$120,3,FALSE)),,VLOOKUP($D210,LehStd_in_Kla!$A$4:$G$120,3,FALSE))</f>
        <v>E3.A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>
      <c r="A211" s="96">
        <v>79</v>
      </c>
      <c r="B211" s="96"/>
      <c r="C211" s="96" t="s">
        <v>95</v>
      </c>
      <c r="D211" s="146" t="s">
        <v>118</v>
      </c>
      <c r="E211" s="146" t="s">
        <v>188</v>
      </c>
      <c r="F211" s="146" t="s">
        <v>107</v>
      </c>
      <c r="G211" s="146" t="s">
        <v>97</v>
      </c>
      <c r="H211" t="s">
        <v>106</v>
      </c>
      <c r="I211" s="146">
        <v>1</v>
      </c>
      <c r="J211" s="146"/>
      <c r="K211" s="146">
        <v>1</v>
      </c>
      <c r="L211" s="146">
        <v>1</v>
      </c>
      <c r="M211" s="146">
        <v>0</v>
      </c>
      <c r="N211" s="146"/>
      <c r="O211" s="216" t="str">
        <f>IF(ISERROR(VLOOKUP($D211,LehStd_in_Kla!$A$4:$G$120,3,FALSE)),,VLOOKUP($D211,LehStd_in_Kla!$A$4:$G$120,3,FALSE))</f>
        <v>E3.A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>
      <c r="A212" s="96">
        <v>80</v>
      </c>
      <c r="B212" s="96"/>
      <c r="C212" s="96" t="s">
        <v>95</v>
      </c>
      <c r="D212" s="146" t="s">
        <v>118</v>
      </c>
      <c r="E212" s="146" t="s">
        <v>185</v>
      </c>
      <c r="F212" s="146" t="s">
        <v>117</v>
      </c>
      <c r="G212" s="146" t="s">
        <v>97</v>
      </c>
      <c r="H212" t="s">
        <v>106</v>
      </c>
      <c r="I212" s="146">
        <v>0.5</v>
      </c>
      <c r="J212" s="146"/>
      <c r="K212" s="146">
        <v>0.5</v>
      </c>
      <c r="L212" s="146">
        <v>0.5</v>
      </c>
      <c r="M212" s="146">
        <v>0</v>
      </c>
      <c r="N212" s="146"/>
      <c r="O212" s="216" t="str">
        <f>IF(ISERROR(VLOOKUP($D212,LehStd_in_Kla!$A$4:$G$120,3,FALSE)),,VLOOKUP($D212,LehStd_in_Kla!$A$4:$G$120,3,FALSE))</f>
        <v>E3.A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>
      <c r="A213" s="96">
        <v>81</v>
      </c>
      <c r="B213" s="96"/>
      <c r="C213" s="96" t="s">
        <v>95</v>
      </c>
      <c r="D213" s="146" t="s">
        <v>118</v>
      </c>
      <c r="E213" s="146" t="s">
        <v>172</v>
      </c>
      <c r="F213" s="146" t="s">
        <v>7</v>
      </c>
      <c r="G213" s="146" t="s">
        <v>40</v>
      </c>
      <c r="H213" t="s">
        <v>106</v>
      </c>
      <c r="I213" s="146">
        <v>1</v>
      </c>
      <c r="J213" s="146"/>
      <c r="K213" s="146">
        <v>1</v>
      </c>
      <c r="L213" s="146">
        <v>1</v>
      </c>
      <c r="M213" s="146">
        <v>0</v>
      </c>
      <c r="N213" s="146"/>
      <c r="O213" s="216" t="str">
        <f>IF(ISERROR(VLOOKUP($D213,LehStd_in_Kla!$A$4:$G$120,3,FALSE)),,VLOOKUP($D213,LehStd_in_Kla!$A$4:$G$120,3,FALSE))</f>
        <v>E3.A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>
      <c r="A214" s="96">
        <v>82</v>
      </c>
      <c r="B214" s="96"/>
      <c r="C214" s="96" t="s">
        <v>95</v>
      </c>
      <c r="D214" s="146" t="s">
        <v>118</v>
      </c>
      <c r="E214" s="146" t="s">
        <v>185</v>
      </c>
      <c r="F214" s="146" t="s">
        <v>110</v>
      </c>
      <c r="G214" s="146" t="s">
        <v>57</v>
      </c>
      <c r="H214" t="s">
        <v>106</v>
      </c>
      <c r="I214" s="146">
        <v>1</v>
      </c>
      <c r="J214" s="146"/>
      <c r="K214" s="146">
        <v>1</v>
      </c>
      <c r="L214" s="146">
        <v>1</v>
      </c>
      <c r="M214" s="146">
        <v>0</v>
      </c>
      <c r="N214" s="146"/>
      <c r="O214" s="216" t="str">
        <f>IF(ISERROR(VLOOKUP($D214,LehStd_in_Kla!$A$4:$G$120,3,FALSE)),,VLOOKUP($D214,LehStd_in_Kla!$A$4:$G$120,3,FALSE))</f>
        <v>E3.A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>
      <c r="A215" s="96">
        <v>87</v>
      </c>
      <c r="B215" s="96"/>
      <c r="C215" s="96" t="s">
        <v>95</v>
      </c>
      <c r="D215" s="146" t="s">
        <v>1290</v>
      </c>
      <c r="E215" s="146" t="s">
        <v>359</v>
      </c>
      <c r="F215" s="146" t="s">
        <v>610</v>
      </c>
      <c r="G215" s="146" t="s">
        <v>52</v>
      </c>
      <c r="H215" t="s">
        <v>55</v>
      </c>
      <c r="I215" s="146">
        <v>2</v>
      </c>
      <c r="J215" s="146"/>
      <c r="K215" s="146">
        <v>2</v>
      </c>
      <c r="L215" s="146">
        <v>2</v>
      </c>
      <c r="M215" s="146">
        <v>0</v>
      </c>
      <c r="N215" s="146"/>
      <c r="O215" s="216" t="str">
        <f>IF(ISERROR(VLOOKUP($D215,LehStd_in_Kla!$A$4:$G$120,3,FALSE)),,VLOOKUP($D215,LehStd_in_Kla!$A$4:$G$120,3,FALSE))</f>
        <v>A1.1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>
      <c r="A216" s="96">
        <v>88</v>
      </c>
      <c r="B216" s="96"/>
      <c r="C216" s="96" t="s">
        <v>95</v>
      </c>
      <c r="D216" s="146" t="s">
        <v>1290</v>
      </c>
      <c r="E216" s="146" t="s">
        <v>359</v>
      </c>
      <c r="F216" s="146" t="s">
        <v>610</v>
      </c>
      <c r="G216" s="146" t="s">
        <v>115</v>
      </c>
      <c r="H216" t="s">
        <v>55</v>
      </c>
      <c r="I216" s="146">
        <v>2</v>
      </c>
      <c r="J216" s="146"/>
      <c r="K216" s="146">
        <v>2</v>
      </c>
      <c r="L216" s="146">
        <v>2</v>
      </c>
      <c r="M216" s="146">
        <v>0</v>
      </c>
      <c r="N216" s="146"/>
      <c r="O216" s="216" t="str">
        <f>IF(ISERROR(VLOOKUP($D216,LehStd_in_Kla!$A$4:$G$120,3,FALSE)),,VLOOKUP($D216,LehStd_in_Kla!$A$4:$G$120,3,FALSE))</f>
        <v>A1.1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>
      <c r="A217" s="96">
        <v>89</v>
      </c>
      <c r="B217" s="96"/>
      <c r="C217" s="96" t="s">
        <v>95</v>
      </c>
      <c r="D217" s="146" t="s">
        <v>1290</v>
      </c>
      <c r="E217" s="146" t="s">
        <v>359</v>
      </c>
      <c r="F217" s="146" t="s">
        <v>610</v>
      </c>
      <c r="G217" s="146" t="s">
        <v>115</v>
      </c>
      <c r="H217" t="s">
        <v>55</v>
      </c>
      <c r="I217" s="146">
        <v>2</v>
      </c>
      <c r="J217" s="146"/>
      <c r="K217" s="146">
        <v>2</v>
      </c>
      <c r="L217" s="146">
        <v>2</v>
      </c>
      <c r="M217" s="146">
        <v>0</v>
      </c>
      <c r="N217" s="146"/>
      <c r="O217" s="216" t="str">
        <f>IF(ISERROR(VLOOKUP($D217,LehStd_in_Kla!$A$4:$G$120,3,FALSE)),,VLOOKUP($D217,LehStd_in_Kla!$A$4:$G$120,3,FALSE))</f>
        <v>A1.1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>
      <c r="A218" s="96">
        <v>90</v>
      </c>
      <c r="B218" s="96"/>
      <c r="C218" s="96" t="s">
        <v>95</v>
      </c>
      <c r="D218" s="146" t="s">
        <v>1290</v>
      </c>
      <c r="E218" s="146" t="s">
        <v>341</v>
      </c>
      <c r="F218" s="146" t="s">
        <v>126</v>
      </c>
      <c r="G218" s="146" t="s">
        <v>101</v>
      </c>
      <c r="H218" t="s">
        <v>55</v>
      </c>
      <c r="I218" s="146">
        <v>2</v>
      </c>
      <c r="J218" s="146"/>
      <c r="K218" s="146">
        <v>2</v>
      </c>
      <c r="L218" s="146">
        <v>2</v>
      </c>
      <c r="M218" s="146">
        <v>0</v>
      </c>
      <c r="N218" s="146"/>
      <c r="O218" s="216" t="str">
        <f>IF(ISERROR(VLOOKUP($D218,LehStd_in_Kla!$A$4:$G$120,3,FALSE)),,VLOOKUP($D218,LehStd_in_Kla!$A$4:$G$120,3,FALSE))</f>
        <v>A1.1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>
      <c r="A219" s="96">
        <v>91</v>
      </c>
      <c r="B219" s="96"/>
      <c r="C219" s="96" t="s">
        <v>95</v>
      </c>
      <c r="D219" s="146" t="s">
        <v>1290</v>
      </c>
      <c r="E219" s="146" t="s">
        <v>341</v>
      </c>
      <c r="F219" s="146" t="s">
        <v>14</v>
      </c>
      <c r="G219" s="146" t="s">
        <v>101</v>
      </c>
      <c r="H219" t="s">
        <v>55</v>
      </c>
      <c r="I219" s="146">
        <v>1</v>
      </c>
      <c r="J219" s="146"/>
      <c r="K219" s="146">
        <v>1</v>
      </c>
      <c r="L219" s="146">
        <v>1</v>
      </c>
      <c r="M219" s="146">
        <v>0</v>
      </c>
      <c r="N219" s="146"/>
      <c r="O219" s="216" t="str">
        <f>IF(ISERROR(VLOOKUP($D219,LehStd_in_Kla!$A$4:$G$120,3,FALSE)),,VLOOKUP($D219,LehStd_in_Kla!$A$4:$G$120,3,FALSE))</f>
        <v>A1.1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>
      <c r="A220" s="96">
        <v>92</v>
      </c>
      <c r="B220" s="96"/>
      <c r="C220" s="96" t="s">
        <v>95</v>
      </c>
      <c r="D220" s="146" t="s">
        <v>1290</v>
      </c>
      <c r="E220" s="146" t="s">
        <v>172</v>
      </c>
      <c r="F220" s="146" t="s">
        <v>7</v>
      </c>
      <c r="G220" s="146" t="s">
        <v>20</v>
      </c>
      <c r="H220" t="s">
        <v>55</v>
      </c>
      <c r="I220" s="146">
        <v>1</v>
      </c>
      <c r="J220" s="146"/>
      <c r="K220" s="146">
        <v>1</v>
      </c>
      <c r="L220" s="146">
        <v>1</v>
      </c>
      <c r="M220" s="146">
        <v>0</v>
      </c>
      <c r="N220" s="146"/>
      <c r="O220" s="216" t="str">
        <f>IF(ISERROR(VLOOKUP($D220,LehStd_in_Kla!$A$4:$G$120,3,FALSE)),,VLOOKUP($D220,LehStd_in_Kla!$A$4:$G$120,3,FALSE))</f>
        <v>A1.1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>
      <c r="A221" s="96">
        <v>93</v>
      </c>
      <c r="B221" s="96"/>
      <c r="C221" s="96" t="s">
        <v>95</v>
      </c>
      <c r="D221" s="146" t="s">
        <v>1290</v>
      </c>
      <c r="E221" s="146" t="s">
        <v>178</v>
      </c>
      <c r="F221" s="146" t="s">
        <v>37</v>
      </c>
      <c r="G221" s="146" t="s">
        <v>40</v>
      </c>
      <c r="H221" t="s">
        <v>55</v>
      </c>
      <c r="I221" s="146">
        <v>1</v>
      </c>
      <c r="J221" s="146"/>
      <c r="K221" s="146">
        <v>1</v>
      </c>
      <c r="L221" s="146">
        <v>1</v>
      </c>
      <c r="M221" s="146">
        <v>0</v>
      </c>
      <c r="N221" s="146"/>
      <c r="O221" s="216" t="str">
        <f>IF(ISERROR(VLOOKUP($D221,LehStd_in_Kla!$A$4:$G$120,3,FALSE)),,VLOOKUP($D221,LehStd_in_Kla!$A$4:$G$120,3,FALSE))</f>
        <v>A1.1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>
      <c r="A222" s="96">
        <v>96</v>
      </c>
      <c r="B222" s="96"/>
      <c r="C222" s="96" t="s">
        <v>95</v>
      </c>
      <c r="D222" s="146" t="s">
        <v>1291</v>
      </c>
      <c r="E222" s="146" t="s">
        <v>359</v>
      </c>
      <c r="F222" s="146" t="s">
        <v>610</v>
      </c>
      <c r="G222" s="146" t="s">
        <v>562</v>
      </c>
      <c r="H222" t="s">
        <v>55</v>
      </c>
      <c r="I222" s="146">
        <v>2</v>
      </c>
      <c r="J222" s="146"/>
      <c r="K222" s="146">
        <v>2</v>
      </c>
      <c r="L222" s="146">
        <v>2</v>
      </c>
      <c r="M222" s="146">
        <v>0</v>
      </c>
      <c r="N222" s="146"/>
      <c r="O222" s="216" t="str">
        <f>IF(ISERROR(VLOOKUP($D222,LehStd_in_Kla!$A$4:$G$120,3,FALSE)),,VLOOKUP($D222,LehStd_in_Kla!$A$4:$G$120,3,FALSE))</f>
        <v>A1.1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>
      <c r="A223" s="96">
        <v>97</v>
      </c>
      <c r="B223" s="96"/>
      <c r="C223" s="96" t="s">
        <v>95</v>
      </c>
      <c r="D223" s="146" t="s">
        <v>1291</v>
      </c>
      <c r="E223" s="146" t="s">
        <v>359</v>
      </c>
      <c r="F223" s="146" t="s">
        <v>610</v>
      </c>
      <c r="G223" s="146" t="s">
        <v>115</v>
      </c>
      <c r="H223" t="s">
        <v>55</v>
      </c>
      <c r="I223" s="146">
        <v>2</v>
      </c>
      <c r="J223" s="146"/>
      <c r="K223" s="146">
        <v>2</v>
      </c>
      <c r="L223" s="146">
        <v>2</v>
      </c>
      <c r="M223" s="146">
        <v>0</v>
      </c>
      <c r="N223" s="146"/>
      <c r="O223" s="216" t="str">
        <f>IF(ISERROR(VLOOKUP($D223,LehStd_in_Kla!$A$4:$G$120,3,FALSE)),,VLOOKUP($D223,LehStd_in_Kla!$A$4:$G$120,3,FALSE))</f>
        <v>A1.1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>
      <c r="A224" s="96">
        <v>98</v>
      </c>
      <c r="B224" s="96"/>
      <c r="C224" s="96" t="s">
        <v>95</v>
      </c>
      <c r="D224" s="146" t="s">
        <v>1291</v>
      </c>
      <c r="E224" s="146" t="s">
        <v>359</v>
      </c>
      <c r="F224" s="146" t="s">
        <v>610</v>
      </c>
      <c r="G224" s="146" t="s">
        <v>562</v>
      </c>
      <c r="H224" t="s">
        <v>55</v>
      </c>
      <c r="I224" s="146">
        <v>2</v>
      </c>
      <c r="J224" s="146"/>
      <c r="K224" s="146">
        <v>2</v>
      </c>
      <c r="L224" s="146">
        <v>2</v>
      </c>
      <c r="M224" s="146">
        <v>0</v>
      </c>
      <c r="N224" s="146"/>
      <c r="O224" s="216" t="str">
        <f>IF(ISERROR(VLOOKUP($D224,LehStd_in_Kla!$A$4:$G$120,3,FALSE)),,VLOOKUP($D224,LehStd_in_Kla!$A$4:$G$120,3,FALSE))</f>
        <v>A1.1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>
      <c r="A225" s="96">
        <v>99</v>
      </c>
      <c r="B225" s="96"/>
      <c r="C225" s="96" t="s">
        <v>95</v>
      </c>
      <c r="D225" s="146" t="s">
        <v>1291</v>
      </c>
      <c r="E225" s="146" t="s">
        <v>341</v>
      </c>
      <c r="F225" s="146" t="s">
        <v>126</v>
      </c>
      <c r="G225" s="146" t="s">
        <v>1350</v>
      </c>
      <c r="H225" t="s">
        <v>55</v>
      </c>
      <c r="I225" s="146">
        <v>2</v>
      </c>
      <c r="J225" s="146"/>
      <c r="K225" s="146">
        <v>2</v>
      </c>
      <c r="L225" s="146">
        <v>2</v>
      </c>
      <c r="M225" s="146">
        <v>0</v>
      </c>
      <c r="N225" s="146"/>
      <c r="O225" s="216" t="str">
        <f>IF(ISERROR(VLOOKUP($D225,LehStd_in_Kla!$A$4:$G$120,3,FALSE)),,VLOOKUP($D225,LehStd_in_Kla!$A$4:$G$120,3,FALSE))</f>
        <v>A1.1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>
      <c r="A226" s="96">
        <v>100</v>
      </c>
      <c r="B226" s="96"/>
      <c r="C226" s="96" t="s">
        <v>95</v>
      </c>
      <c r="D226" s="146" t="s">
        <v>1291</v>
      </c>
      <c r="E226" s="146" t="s">
        <v>341</v>
      </c>
      <c r="F226" s="146" t="s">
        <v>14</v>
      </c>
      <c r="G226" s="146" t="s">
        <v>1350</v>
      </c>
      <c r="H226" t="s">
        <v>55</v>
      </c>
      <c r="I226" s="146">
        <v>1</v>
      </c>
      <c r="J226" s="146"/>
      <c r="K226" s="146">
        <v>1</v>
      </c>
      <c r="L226" s="146">
        <v>1</v>
      </c>
      <c r="M226" s="146">
        <v>0</v>
      </c>
      <c r="N226" s="146"/>
      <c r="O226" s="216" t="str">
        <f>IF(ISERROR(VLOOKUP($D226,LehStd_in_Kla!$A$4:$G$120,3,FALSE)),,VLOOKUP($D226,LehStd_in_Kla!$A$4:$G$120,3,FALSE))</f>
        <v>A1.1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>
      <c r="A227" s="96">
        <v>101</v>
      </c>
      <c r="B227" s="96"/>
      <c r="C227" s="96" t="s">
        <v>95</v>
      </c>
      <c r="D227" s="146" t="s">
        <v>1291</v>
      </c>
      <c r="E227" s="146" t="s">
        <v>178</v>
      </c>
      <c r="F227" s="146" t="s">
        <v>37</v>
      </c>
      <c r="G227" s="146" t="s">
        <v>40</v>
      </c>
      <c r="H227" t="s">
        <v>55</v>
      </c>
      <c r="I227" s="146">
        <v>1</v>
      </c>
      <c r="J227" s="146"/>
      <c r="K227" s="146">
        <v>1</v>
      </c>
      <c r="L227" s="146">
        <v>1</v>
      </c>
      <c r="M227" s="146">
        <v>0</v>
      </c>
      <c r="N227" s="146"/>
      <c r="O227" s="216" t="str">
        <f>IF(ISERROR(VLOOKUP($D227,LehStd_in_Kla!$A$4:$G$120,3,FALSE)),,VLOOKUP($D227,LehStd_in_Kla!$A$4:$G$120,3,FALSE))</f>
        <v>A1.1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>
      <c r="A228" s="96">
        <v>102</v>
      </c>
      <c r="B228" s="96"/>
      <c r="C228" s="96" t="s">
        <v>95</v>
      </c>
      <c r="D228" s="146" t="s">
        <v>1291</v>
      </c>
      <c r="E228" s="146" t="s">
        <v>172</v>
      </c>
      <c r="F228" s="146" t="s">
        <v>7</v>
      </c>
      <c r="G228" s="146" t="s">
        <v>20</v>
      </c>
      <c r="H228" t="s">
        <v>55</v>
      </c>
      <c r="I228" s="146">
        <v>1</v>
      </c>
      <c r="J228" s="146"/>
      <c r="K228" s="146">
        <v>1</v>
      </c>
      <c r="L228" s="146">
        <v>1</v>
      </c>
      <c r="M228" s="146">
        <v>0</v>
      </c>
      <c r="N228" s="146"/>
      <c r="O228" s="216" t="str">
        <f>IF(ISERROR(VLOOKUP($D228,LehStd_in_Kla!$A$4:$G$120,3,FALSE)),,VLOOKUP($D228,LehStd_in_Kla!$A$4:$G$120,3,FALSE))</f>
        <v>A1.1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>
      <c r="A229" s="96">
        <v>105</v>
      </c>
      <c r="B229" s="96"/>
      <c r="C229" s="96" t="s">
        <v>95</v>
      </c>
      <c r="D229" s="146" t="s">
        <v>1355</v>
      </c>
      <c r="E229" s="146" t="s">
        <v>175</v>
      </c>
      <c r="F229" s="146" t="s">
        <v>19</v>
      </c>
      <c r="G229" s="146" t="s">
        <v>145</v>
      </c>
      <c r="H229" t="s">
        <v>55</v>
      </c>
      <c r="I229" s="146">
        <v>2</v>
      </c>
      <c r="J229" s="146"/>
      <c r="K229" s="146">
        <v>2</v>
      </c>
      <c r="L229" s="146">
        <v>2</v>
      </c>
      <c r="M229" s="146">
        <v>0</v>
      </c>
      <c r="N229" s="146"/>
      <c r="O229" s="216" t="str">
        <f>IF(ISERROR(VLOOKUP($D229,LehStd_in_Kla!$A$4:$G$120,3,FALSE)),,VLOOKUP($D229,LehStd_in_Kla!$A$4:$G$120,3,FALSE))</f>
        <v>A1.1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>
      <c r="A230" s="96">
        <v>106</v>
      </c>
      <c r="B230" s="96"/>
      <c r="C230" s="96" t="s">
        <v>95</v>
      </c>
      <c r="D230" s="146" t="s">
        <v>1355</v>
      </c>
      <c r="E230" s="146" t="s">
        <v>359</v>
      </c>
      <c r="F230" s="146" t="s">
        <v>610</v>
      </c>
      <c r="G230" s="146" t="s">
        <v>115</v>
      </c>
      <c r="H230" t="s">
        <v>55</v>
      </c>
      <c r="I230" s="146">
        <v>2</v>
      </c>
      <c r="J230" s="146"/>
      <c r="K230" s="146">
        <v>2</v>
      </c>
      <c r="L230" s="146">
        <v>2</v>
      </c>
      <c r="M230" s="146">
        <v>0</v>
      </c>
      <c r="N230" s="146"/>
      <c r="O230" s="216" t="str">
        <f>IF(ISERROR(VLOOKUP($D230,LehStd_in_Kla!$A$4:$G$120,3,FALSE)),,VLOOKUP($D230,LehStd_in_Kla!$A$4:$G$120,3,FALSE))</f>
        <v>A1.1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>
      <c r="A231" s="96">
        <v>107</v>
      </c>
      <c r="B231" s="96"/>
      <c r="C231" s="96" t="s">
        <v>95</v>
      </c>
      <c r="D231" s="146" t="s">
        <v>1355</v>
      </c>
      <c r="E231" s="146" t="s">
        <v>359</v>
      </c>
      <c r="F231" s="146" t="s">
        <v>610</v>
      </c>
      <c r="G231" s="146" t="s">
        <v>115</v>
      </c>
      <c r="H231" t="s">
        <v>55</v>
      </c>
      <c r="I231" s="146">
        <v>2</v>
      </c>
      <c r="J231" s="146"/>
      <c r="K231" s="146">
        <v>2</v>
      </c>
      <c r="L231" s="146">
        <v>2</v>
      </c>
      <c r="M231" s="146">
        <v>0</v>
      </c>
      <c r="N231" s="146"/>
      <c r="O231" s="216" t="str">
        <f>IF(ISERROR(VLOOKUP($D231,LehStd_in_Kla!$A$4:$G$120,3,FALSE)),,VLOOKUP($D231,LehStd_in_Kla!$A$4:$G$120,3,FALSE))</f>
        <v>A1.1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>
      <c r="A232" s="96">
        <v>108</v>
      </c>
      <c r="B232" s="96"/>
      <c r="C232" s="96" t="s">
        <v>95</v>
      </c>
      <c r="D232" s="146" t="s">
        <v>1355</v>
      </c>
      <c r="E232" s="146" t="s">
        <v>359</v>
      </c>
      <c r="F232" s="146" t="s">
        <v>610</v>
      </c>
      <c r="G232" s="146" t="s">
        <v>115</v>
      </c>
      <c r="H232" t="s">
        <v>55</v>
      </c>
      <c r="I232" s="146">
        <v>2</v>
      </c>
      <c r="J232" s="146"/>
      <c r="K232" s="146">
        <v>2</v>
      </c>
      <c r="L232" s="146">
        <v>2</v>
      </c>
      <c r="M232" s="146">
        <v>0</v>
      </c>
      <c r="N232" s="146"/>
      <c r="O232" s="216" t="str">
        <f>IF(ISERROR(VLOOKUP($D232,LehStd_in_Kla!$A$4:$G$120,3,FALSE)),,VLOOKUP($D232,LehStd_in_Kla!$A$4:$G$120,3,FALSE))</f>
        <v>A1.1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>
      <c r="A233" s="96">
        <v>109</v>
      </c>
      <c r="B233" s="96"/>
      <c r="C233" s="96" t="s">
        <v>95</v>
      </c>
      <c r="D233" s="146" t="s">
        <v>1355</v>
      </c>
      <c r="E233" s="146" t="s">
        <v>359</v>
      </c>
      <c r="F233" s="146" t="s">
        <v>610</v>
      </c>
      <c r="G233" s="146" t="s">
        <v>115</v>
      </c>
      <c r="H233" t="s">
        <v>55</v>
      </c>
      <c r="I233" s="146">
        <v>2</v>
      </c>
      <c r="J233" s="146"/>
      <c r="K233" s="146">
        <v>2</v>
      </c>
      <c r="L233" s="146">
        <v>2</v>
      </c>
      <c r="M233" s="146">
        <v>0</v>
      </c>
      <c r="N233" s="146"/>
      <c r="O233" s="216" t="str">
        <f>IF(ISERROR(VLOOKUP($D233,LehStd_in_Kla!$A$4:$G$120,3,FALSE)),,VLOOKUP($D233,LehStd_in_Kla!$A$4:$G$120,3,FALSE))</f>
        <v>A1.1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>
      <c r="A234" s="96">
        <v>110</v>
      </c>
      <c r="B234" s="96"/>
      <c r="C234" s="96" t="s">
        <v>95</v>
      </c>
      <c r="D234" s="146" t="s">
        <v>1355</v>
      </c>
      <c r="E234" s="146" t="s">
        <v>178</v>
      </c>
      <c r="F234" s="146" t="s">
        <v>37</v>
      </c>
      <c r="G234" s="146" t="s">
        <v>402</v>
      </c>
      <c r="H234" t="s">
        <v>55</v>
      </c>
      <c r="I234" s="146">
        <v>2</v>
      </c>
      <c r="J234" s="146"/>
      <c r="K234" s="146">
        <v>2</v>
      </c>
      <c r="L234" s="146">
        <v>2</v>
      </c>
      <c r="M234" s="146">
        <v>0</v>
      </c>
      <c r="N234" s="146"/>
      <c r="O234" s="216" t="str">
        <f>IF(ISERROR(VLOOKUP($D234,LehStd_in_Kla!$A$4:$G$120,3,FALSE)),,VLOOKUP($D234,LehStd_in_Kla!$A$4:$G$120,3,FALSE))</f>
        <v>A1.1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>
      <c r="A235" s="96">
        <v>111</v>
      </c>
      <c r="B235" s="96"/>
      <c r="C235" s="96" t="s">
        <v>95</v>
      </c>
      <c r="D235" s="146" t="s">
        <v>1355</v>
      </c>
      <c r="E235" s="146" t="s">
        <v>341</v>
      </c>
      <c r="F235" s="146" t="s">
        <v>126</v>
      </c>
      <c r="G235" s="146" t="s">
        <v>101</v>
      </c>
      <c r="H235" t="s">
        <v>55</v>
      </c>
      <c r="I235" s="146">
        <v>2</v>
      </c>
      <c r="J235" s="146"/>
      <c r="K235" s="146">
        <v>2</v>
      </c>
      <c r="L235" s="146">
        <v>2</v>
      </c>
      <c r="M235" s="146">
        <v>0</v>
      </c>
      <c r="N235" s="146"/>
      <c r="O235" s="216" t="str">
        <f>IF(ISERROR(VLOOKUP($D235,LehStd_in_Kla!$A$4:$G$120,3,FALSE)),,VLOOKUP($D235,LehStd_in_Kla!$A$4:$G$120,3,FALSE))</f>
        <v>A1.1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>
      <c r="A236" s="96">
        <v>115</v>
      </c>
      <c r="B236" s="96"/>
      <c r="C236" s="96" t="s">
        <v>95</v>
      </c>
      <c r="D236" s="146" t="s">
        <v>1356</v>
      </c>
      <c r="E236" s="146" t="s">
        <v>359</v>
      </c>
      <c r="F236" s="146" t="s">
        <v>610</v>
      </c>
      <c r="G236" s="146" t="s">
        <v>115</v>
      </c>
      <c r="H236" t="s">
        <v>55</v>
      </c>
      <c r="I236" s="146">
        <v>2</v>
      </c>
      <c r="J236" s="146"/>
      <c r="K236" s="146">
        <v>2</v>
      </c>
      <c r="L236" s="146">
        <v>2</v>
      </c>
      <c r="M236" s="146">
        <v>0</v>
      </c>
      <c r="N236" s="146"/>
      <c r="O236" s="216" t="str">
        <f>IF(ISERROR(VLOOKUP($D236,LehStd_in_Kla!$A$4:$G$120,3,FALSE)),,VLOOKUP($D236,LehStd_in_Kla!$A$4:$G$120,3,FALSE))</f>
        <v>A1.1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>
      <c r="A237" s="96">
        <v>116</v>
      </c>
      <c r="B237" s="96"/>
      <c r="C237" s="96" t="s">
        <v>95</v>
      </c>
      <c r="D237" s="146" t="s">
        <v>1356</v>
      </c>
      <c r="E237" s="146" t="s">
        <v>175</v>
      </c>
      <c r="F237" s="146" t="s">
        <v>19</v>
      </c>
      <c r="G237" s="146" t="s">
        <v>50</v>
      </c>
      <c r="H237" t="s">
        <v>55</v>
      </c>
      <c r="I237" s="146">
        <v>2</v>
      </c>
      <c r="J237" s="146"/>
      <c r="K237" s="146">
        <v>2</v>
      </c>
      <c r="L237" s="146">
        <v>2</v>
      </c>
      <c r="M237" s="146">
        <v>0</v>
      </c>
      <c r="N237" s="146"/>
      <c r="O237" s="216" t="str">
        <f>IF(ISERROR(VLOOKUP($D237,LehStd_in_Kla!$A$4:$G$120,3,FALSE)),,VLOOKUP($D237,LehStd_in_Kla!$A$4:$G$120,3,FALSE))</f>
        <v>A1.1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>
      <c r="A238" s="96">
        <v>117</v>
      </c>
      <c r="B238" s="96"/>
      <c r="C238" s="96" t="s">
        <v>95</v>
      </c>
      <c r="D238" s="146" t="s">
        <v>1356</v>
      </c>
      <c r="E238" s="146" t="s">
        <v>359</v>
      </c>
      <c r="F238" s="146" t="s">
        <v>610</v>
      </c>
      <c r="G238" s="146" t="s">
        <v>95</v>
      </c>
      <c r="I238" s="146">
        <v>4</v>
      </c>
      <c r="J238" s="146"/>
      <c r="K238" s="146">
        <v>4</v>
      </c>
      <c r="L238" s="146">
        <v>4</v>
      </c>
      <c r="M238" s="146">
        <v>0</v>
      </c>
      <c r="N238" s="146"/>
      <c r="O238" s="216" t="str">
        <f>IF(ISERROR(VLOOKUP($D238,LehStd_in_Kla!$A$4:$G$120,3,FALSE)),,VLOOKUP($D238,LehStd_in_Kla!$A$4:$G$120,3,FALSE))</f>
        <v>A1.1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>
      <c r="A239" s="96">
        <v>118</v>
      </c>
      <c r="B239" s="96"/>
      <c r="C239" s="96" t="s">
        <v>95</v>
      </c>
      <c r="D239" s="146" t="s">
        <v>1356</v>
      </c>
      <c r="E239" s="146" t="s">
        <v>174</v>
      </c>
      <c r="F239" s="146" t="s">
        <v>13</v>
      </c>
      <c r="G239" s="146" t="s">
        <v>562</v>
      </c>
      <c r="H239" t="s">
        <v>55</v>
      </c>
      <c r="I239" s="146">
        <v>2</v>
      </c>
      <c r="J239" s="146"/>
      <c r="K239" s="146">
        <v>2</v>
      </c>
      <c r="L239" s="146">
        <v>2</v>
      </c>
      <c r="M239" s="146">
        <v>0</v>
      </c>
      <c r="N239" s="146"/>
      <c r="O239" s="216" t="str">
        <f>IF(ISERROR(VLOOKUP($D239,LehStd_in_Kla!$A$4:$G$120,3,FALSE)),,VLOOKUP($D239,LehStd_in_Kla!$A$4:$G$120,3,FALSE))</f>
        <v>A1.1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>
      <c r="A240" s="96">
        <v>119</v>
      </c>
      <c r="B240" s="96"/>
      <c r="C240" s="96" t="s">
        <v>95</v>
      </c>
      <c r="D240" s="146" t="s">
        <v>1356</v>
      </c>
      <c r="E240" s="146" t="s">
        <v>359</v>
      </c>
      <c r="F240" s="146" t="s">
        <v>610</v>
      </c>
      <c r="G240" s="146" t="s">
        <v>562</v>
      </c>
      <c r="H240" t="s">
        <v>55</v>
      </c>
      <c r="I240" s="146">
        <v>2</v>
      </c>
      <c r="J240" s="146"/>
      <c r="K240" s="146">
        <v>2</v>
      </c>
      <c r="L240" s="146">
        <v>2</v>
      </c>
      <c r="M240" s="146">
        <v>0</v>
      </c>
      <c r="N240" s="146"/>
      <c r="O240" s="216" t="str">
        <f>IF(ISERROR(VLOOKUP($D240,LehStd_in_Kla!$A$4:$G$120,3,FALSE)),,VLOOKUP($D240,LehStd_in_Kla!$A$4:$G$120,3,FALSE))</f>
        <v>A1.1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>
      <c r="A241" s="96">
        <v>120</v>
      </c>
      <c r="B241" s="96"/>
      <c r="C241" s="96" t="s">
        <v>95</v>
      </c>
      <c r="D241" s="146" t="s">
        <v>1356</v>
      </c>
      <c r="E241" s="146" t="s">
        <v>341</v>
      </c>
      <c r="F241" s="146" t="s">
        <v>126</v>
      </c>
      <c r="G241" s="146" t="s">
        <v>1350</v>
      </c>
      <c r="H241" t="s">
        <v>55</v>
      </c>
      <c r="I241" s="146">
        <v>2</v>
      </c>
      <c r="J241" s="146"/>
      <c r="K241" s="146">
        <v>2</v>
      </c>
      <c r="L241" s="146">
        <v>2</v>
      </c>
      <c r="M241" s="146">
        <v>0</v>
      </c>
      <c r="N241" s="146"/>
      <c r="O241" s="216" t="str">
        <f>IF(ISERROR(VLOOKUP($D241,LehStd_in_Kla!$A$4:$G$120,3,FALSE)),,VLOOKUP($D241,LehStd_in_Kla!$A$4:$G$120,3,FALSE))</f>
        <v>A1.1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>
      <c r="A242" s="96">
        <v>121</v>
      </c>
      <c r="B242" s="96"/>
      <c r="C242" s="96" t="s">
        <v>95</v>
      </c>
      <c r="D242" s="146" t="s">
        <v>1356</v>
      </c>
      <c r="E242" s="146" t="s">
        <v>178</v>
      </c>
      <c r="F242" s="146" t="s">
        <v>37</v>
      </c>
      <c r="G242" s="146" t="s">
        <v>530</v>
      </c>
      <c r="H242" t="s">
        <v>55</v>
      </c>
      <c r="I242" s="146">
        <v>2</v>
      </c>
      <c r="J242" s="146"/>
      <c r="K242" s="146">
        <v>2</v>
      </c>
      <c r="L242" s="146">
        <v>2</v>
      </c>
      <c r="M242" s="146">
        <v>0</v>
      </c>
      <c r="N242" s="146"/>
      <c r="O242" s="216" t="str">
        <f>IF(ISERROR(VLOOKUP($D242,LehStd_in_Kla!$A$4:$G$120,3,FALSE)),,VLOOKUP($D242,LehStd_in_Kla!$A$4:$G$120,3,FALSE))</f>
        <v>A1.1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>
      <c r="A243" s="96">
        <v>124</v>
      </c>
      <c r="B243" s="96"/>
      <c r="C243" s="96" t="s">
        <v>95</v>
      </c>
      <c r="D243" s="146" t="s">
        <v>1492</v>
      </c>
      <c r="E243" s="146" t="s">
        <v>359</v>
      </c>
      <c r="F243" s="146" t="s">
        <v>610</v>
      </c>
      <c r="G243" s="146" t="s">
        <v>115</v>
      </c>
      <c r="I243" s="146">
        <v>4</v>
      </c>
      <c r="J243" s="146"/>
      <c r="K243" s="146">
        <v>4</v>
      </c>
      <c r="L243" s="146">
        <v>4</v>
      </c>
      <c r="M243" s="146">
        <v>0</v>
      </c>
      <c r="N243" s="146"/>
      <c r="O243" s="216" t="str">
        <f>IF(ISERROR(VLOOKUP($D243,LehStd_in_Kla!$A$4:$G$120,3,FALSE)),,VLOOKUP($D243,LehStd_in_Kla!$A$4:$G$120,3,FALSE))</f>
        <v>A1.1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>
      <c r="A244" s="96">
        <v>125</v>
      </c>
      <c r="B244" s="96"/>
      <c r="C244" s="96" t="s">
        <v>95</v>
      </c>
      <c r="D244" s="146" t="s">
        <v>1492</v>
      </c>
      <c r="E244" s="146" t="s">
        <v>341</v>
      </c>
      <c r="F244" s="146" t="s">
        <v>126</v>
      </c>
      <c r="G244" s="146" t="s">
        <v>101</v>
      </c>
      <c r="H244" t="s">
        <v>55</v>
      </c>
      <c r="I244" s="146">
        <v>2</v>
      </c>
      <c r="J244" s="146"/>
      <c r="K244" s="146">
        <v>2</v>
      </c>
      <c r="L244" s="146">
        <v>2</v>
      </c>
      <c r="M244" s="146">
        <v>0</v>
      </c>
      <c r="N244" s="146"/>
      <c r="O244" s="216" t="str">
        <f>IF(ISERROR(VLOOKUP($D244,LehStd_in_Kla!$A$4:$G$120,3,FALSE)),,VLOOKUP($D244,LehStd_in_Kla!$A$4:$G$120,3,FALSE))</f>
        <v>A1.1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>
      <c r="A245" s="96">
        <v>126</v>
      </c>
      <c r="B245" s="96"/>
      <c r="C245" s="96" t="s">
        <v>95</v>
      </c>
      <c r="D245" s="146" t="s">
        <v>1492</v>
      </c>
      <c r="E245" s="146" t="s">
        <v>341</v>
      </c>
      <c r="F245" s="146" t="s">
        <v>14</v>
      </c>
      <c r="G245" s="146" t="s">
        <v>101</v>
      </c>
      <c r="H245" t="s">
        <v>55</v>
      </c>
      <c r="I245" s="146">
        <v>1</v>
      </c>
      <c r="J245" s="146"/>
      <c r="K245" s="146">
        <v>1</v>
      </c>
      <c r="L245" s="146">
        <v>1</v>
      </c>
      <c r="M245" s="146">
        <v>0</v>
      </c>
      <c r="N245" s="146"/>
      <c r="O245" s="216" t="str">
        <f>IF(ISERROR(VLOOKUP($D245,LehStd_in_Kla!$A$4:$G$120,3,FALSE)),,VLOOKUP($D245,LehStd_in_Kla!$A$4:$G$120,3,FALSE))</f>
        <v>A1.1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>
      <c r="A246" s="96">
        <v>127</v>
      </c>
      <c r="B246" s="96"/>
      <c r="C246" s="96" t="s">
        <v>95</v>
      </c>
      <c r="D246" s="146" t="s">
        <v>1492</v>
      </c>
      <c r="E246" s="146" t="s">
        <v>172</v>
      </c>
      <c r="F246" s="146" t="s">
        <v>7</v>
      </c>
      <c r="G246" s="146" t="s">
        <v>20</v>
      </c>
      <c r="H246" t="s">
        <v>55</v>
      </c>
      <c r="I246" s="146">
        <v>1</v>
      </c>
      <c r="J246" s="146"/>
      <c r="K246" s="146">
        <v>1</v>
      </c>
      <c r="L246" s="146">
        <v>1</v>
      </c>
      <c r="M246" s="146">
        <v>0</v>
      </c>
      <c r="N246" s="146"/>
      <c r="O246" s="216" t="str">
        <f>IF(ISERROR(VLOOKUP($D246,LehStd_in_Kla!$A$4:$G$120,3,FALSE)),,VLOOKUP($D246,LehStd_in_Kla!$A$4:$G$120,3,FALSE))</f>
        <v>A1.1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>
      <c r="A247" s="96">
        <v>128</v>
      </c>
      <c r="B247" s="96"/>
      <c r="C247" s="96" t="s">
        <v>95</v>
      </c>
      <c r="D247" s="146" t="s">
        <v>1492</v>
      </c>
      <c r="E247" s="146" t="s">
        <v>178</v>
      </c>
      <c r="F247" s="146" t="s">
        <v>37</v>
      </c>
      <c r="G247" s="146" t="s">
        <v>530</v>
      </c>
      <c r="H247" t="s">
        <v>55</v>
      </c>
      <c r="I247" s="146">
        <v>1</v>
      </c>
      <c r="J247" s="146"/>
      <c r="K247" s="146">
        <v>1</v>
      </c>
      <c r="L247" s="146">
        <v>1</v>
      </c>
      <c r="M247" s="146">
        <v>0</v>
      </c>
      <c r="N247" s="146"/>
      <c r="O247" s="216" t="str">
        <f>IF(ISERROR(VLOOKUP($D247,LehStd_in_Kla!$A$4:$G$120,3,FALSE)),,VLOOKUP($D247,LehStd_in_Kla!$A$4:$G$120,3,FALSE))</f>
        <v>A1.1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>
      <c r="A248" s="96">
        <v>131</v>
      </c>
      <c r="B248" s="96"/>
      <c r="C248" s="96" t="s">
        <v>95</v>
      </c>
      <c r="D248" s="146" t="s">
        <v>1493</v>
      </c>
      <c r="E248" s="146" t="s">
        <v>341</v>
      </c>
      <c r="F248" s="146" t="s">
        <v>126</v>
      </c>
      <c r="G248" s="146" t="s">
        <v>1350</v>
      </c>
      <c r="H248" t="s">
        <v>55</v>
      </c>
      <c r="I248" s="146">
        <v>2</v>
      </c>
      <c r="J248" s="146"/>
      <c r="K248" s="146">
        <v>2</v>
      </c>
      <c r="L248" s="146">
        <v>2</v>
      </c>
      <c r="M248" s="146">
        <v>0</v>
      </c>
      <c r="N248" s="146"/>
      <c r="O248" s="216" t="str">
        <f>IF(ISERROR(VLOOKUP($D248,LehStd_in_Kla!$A$4:$G$120,3,FALSE)),,VLOOKUP($D248,LehStd_in_Kla!$A$4:$G$120,3,FALSE))</f>
        <v>A1.1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>
      <c r="A249" s="96">
        <v>132</v>
      </c>
      <c r="B249" s="96"/>
      <c r="C249" s="96" t="s">
        <v>95</v>
      </c>
      <c r="D249" s="146" t="s">
        <v>1493</v>
      </c>
      <c r="E249" s="146" t="s">
        <v>359</v>
      </c>
      <c r="F249" s="146" t="s">
        <v>610</v>
      </c>
      <c r="G249" s="146" t="s">
        <v>95</v>
      </c>
      <c r="H249" t="s">
        <v>55</v>
      </c>
      <c r="I249" s="146">
        <v>4</v>
      </c>
      <c r="J249" s="146"/>
      <c r="K249" s="146">
        <v>4</v>
      </c>
      <c r="L249" s="146">
        <v>4</v>
      </c>
      <c r="M249" s="146">
        <v>0</v>
      </c>
      <c r="N249" s="146"/>
      <c r="O249" s="216" t="str">
        <f>IF(ISERROR(VLOOKUP($D249,LehStd_in_Kla!$A$4:$G$120,3,FALSE)),,VLOOKUP($D249,LehStd_in_Kla!$A$4:$G$120,3,FALSE))</f>
        <v>A1.1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>
      <c r="A250" s="96">
        <v>133</v>
      </c>
      <c r="B250" s="96"/>
      <c r="C250" s="96" t="s">
        <v>95</v>
      </c>
      <c r="D250" s="146" t="s">
        <v>1493</v>
      </c>
      <c r="E250" s="146" t="s">
        <v>178</v>
      </c>
      <c r="F250" s="146" t="s">
        <v>37</v>
      </c>
      <c r="G250" s="146" t="s">
        <v>530</v>
      </c>
      <c r="H250" t="s">
        <v>55</v>
      </c>
      <c r="I250" s="146">
        <v>1</v>
      </c>
      <c r="J250" s="146"/>
      <c r="K250" s="146">
        <v>1</v>
      </c>
      <c r="L250" s="146">
        <v>1</v>
      </c>
      <c r="M250" s="146">
        <v>0</v>
      </c>
      <c r="N250" s="146"/>
      <c r="O250" s="216" t="str">
        <f>IF(ISERROR(VLOOKUP($D250,LehStd_in_Kla!$A$4:$G$120,3,FALSE)),,VLOOKUP($D250,LehStd_in_Kla!$A$4:$G$120,3,FALSE))</f>
        <v>A1.1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>
      <c r="A251" s="96">
        <v>134</v>
      </c>
      <c r="B251" s="96"/>
      <c r="C251" s="96" t="s">
        <v>95</v>
      </c>
      <c r="D251" s="146" t="s">
        <v>1493</v>
      </c>
      <c r="E251" s="146" t="s">
        <v>172</v>
      </c>
      <c r="F251" s="146" t="s">
        <v>7</v>
      </c>
      <c r="G251" s="146" t="s">
        <v>20</v>
      </c>
      <c r="H251" t="s">
        <v>55</v>
      </c>
      <c r="I251" s="146">
        <v>1</v>
      </c>
      <c r="J251" s="146"/>
      <c r="K251" s="146">
        <v>1</v>
      </c>
      <c r="L251" s="146">
        <v>1</v>
      </c>
      <c r="M251" s="146">
        <v>0</v>
      </c>
      <c r="N251" s="146"/>
      <c r="O251" s="216" t="str">
        <f>IF(ISERROR(VLOOKUP($D251,LehStd_in_Kla!$A$4:$G$120,3,FALSE)),,VLOOKUP($D251,LehStd_in_Kla!$A$4:$G$120,3,FALSE))</f>
        <v>A1.1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>
      <c r="A252" s="96">
        <v>135</v>
      </c>
      <c r="B252" s="96"/>
      <c r="C252" s="96" t="s">
        <v>95</v>
      </c>
      <c r="D252" s="146" t="s">
        <v>1493</v>
      </c>
      <c r="E252" s="146" t="s">
        <v>359</v>
      </c>
      <c r="F252" s="146" t="s">
        <v>611</v>
      </c>
      <c r="G252" s="146" t="s">
        <v>562</v>
      </c>
      <c r="H252" t="s">
        <v>55</v>
      </c>
      <c r="I252" s="146">
        <v>2</v>
      </c>
      <c r="J252" s="146"/>
      <c r="K252" s="146">
        <v>2</v>
      </c>
      <c r="L252" s="146">
        <v>2</v>
      </c>
      <c r="M252" s="146">
        <v>0</v>
      </c>
      <c r="N252" s="146"/>
      <c r="O252" s="216" t="str">
        <f>IF(ISERROR(VLOOKUP($D252,LehStd_in_Kla!$A$4:$G$120,3,FALSE)),,VLOOKUP($D252,LehStd_in_Kla!$A$4:$G$120,3,FALSE))</f>
        <v>A1.1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>
      <c r="A253" s="96">
        <v>136</v>
      </c>
      <c r="B253" s="96"/>
      <c r="C253" s="96" t="s">
        <v>95</v>
      </c>
      <c r="D253" s="146" t="s">
        <v>1493</v>
      </c>
      <c r="E253" s="146" t="s">
        <v>341</v>
      </c>
      <c r="F253" s="146" t="s">
        <v>14</v>
      </c>
      <c r="G253" s="146" t="s">
        <v>1350</v>
      </c>
      <c r="H253" t="s">
        <v>55</v>
      </c>
      <c r="I253" s="146">
        <v>1</v>
      </c>
      <c r="J253" s="146"/>
      <c r="K253" s="146">
        <v>1</v>
      </c>
      <c r="L253" s="146">
        <v>1</v>
      </c>
      <c r="M253" s="146">
        <v>0</v>
      </c>
      <c r="N253" s="146"/>
      <c r="O253" s="216" t="str">
        <f>IF(ISERROR(VLOOKUP($D253,LehStd_in_Kla!$A$4:$G$120,3,FALSE)),,VLOOKUP($D253,LehStd_in_Kla!$A$4:$G$120,3,FALSE))</f>
        <v>A1.1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>
      <c r="A254" s="96">
        <v>141</v>
      </c>
      <c r="B254" s="96"/>
      <c r="C254" s="96" t="s">
        <v>95</v>
      </c>
      <c r="D254" s="146" t="s">
        <v>134</v>
      </c>
      <c r="E254" s="146" t="s">
        <v>172</v>
      </c>
      <c r="F254" s="146" t="s">
        <v>1387</v>
      </c>
      <c r="G254" s="146" t="s">
        <v>20</v>
      </c>
      <c r="H254" t="s">
        <v>130</v>
      </c>
      <c r="I254" s="146">
        <v>1</v>
      </c>
      <c r="J254" s="146"/>
      <c r="K254" s="146">
        <v>1</v>
      </c>
      <c r="L254" s="146">
        <v>1</v>
      </c>
      <c r="M254" s="146">
        <v>0</v>
      </c>
      <c r="N254" s="146"/>
      <c r="O254" s="216" t="str">
        <f>IF(ISERROR(VLOOKUP($D254,LehStd_in_Kla!$A$4:$G$120,3,FALSE)),,VLOOKUP($D254,LehStd_in_Kla!$A$4:$G$120,3,FALSE))</f>
        <v>A1.1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>
      <c r="A255" s="96">
        <v>142</v>
      </c>
      <c r="B255" s="96"/>
      <c r="C255" s="96" t="s">
        <v>95</v>
      </c>
      <c r="D255" s="146" t="s">
        <v>134</v>
      </c>
      <c r="E255" s="146" t="s">
        <v>172</v>
      </c>
      <c r="F255" s="146" t="s">
        <v>7</v>
      </c>
      <c r="G255" s="146" t="s">
        <v>20</v>
      </c>
      <c r="H255" t="s">
        <v>130</v>
      </c>
      <c r="I255" s="146">
        <v>1</v>
      </c>
      <c r="J255" s="146"/>
      <c r="K255" s="146">
        <v>1</v>
      </c>
      <c r="L255" s="146">
        <v>1</v>
      </c>
      <c r="M255" s="146">
        <v>0</v>
      </c>
      <c r="N255" s="146"/>
      <c r="O255" s="216" t="str">
        <f>IF(ISERROR(VLOOKUP($D255,LehStd_in_Kla!$A$4:$G$120,3,FALSE)),,VLOOKUP($D255,LehStd_in_Kla!$A$4:$G$120,3,FALSE))</f>
        <v>A1.1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>
      <c r="A256" s="96">
        <v>143</v>
      </c>
      <c r="B256" s="96"/>
      <c r="C256" s="96" t="s">
        <v>95</v>
      </c>
      <c r="D256" s="146" t="s">
        <v>134</v>
      </c>
      <c r="E256" s="146" t="s">
        <v>178</v>
      </c>
      <c r="F256" s="146" t="s">
        <v>37</v>
      </c>
      <c r="G256" s="146" t="s">
        <v>104</v>
      </c>
      <c r="H256" t="s">
        <v>130</v>
      </c>
      <c r="I256" s="146">
        <v>2</v>
      </c>
      <c r="J256" s="146"/>
      <c r="K256" s="146">
        <v>2</v>
      </c>
      <c r="L256" s="146">
        <v>2</v>
      </c>
      <c r="M256" s="146">
        <v>0</v>
      </c>
      <c r="N256" s="146"/>
      <c r="O256" s="216" t="str">
        <f>IF(ISERROR(VLOOKUP($D256,LehStd_in_Kla!$A$4:$G$120,3,FALSE)),,VLOOKUP($D256,LehStd_in_Kla!$A$4:$G$120,3,FALSE))</f>
        <v>A1.1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>
      <c r="A257" s="96">
        <v>144</v>
      </c>
      <c r="B257" s="96"/>
      <c r="C257" s="96" t="s">
        <v>95</v>
      </c>
      <c r="D257" s="146" t="s">
        <v>134</v>
      </c>
      <c r="E257" s="146" t="s">
        <v>185</v>
      </c>
      <c r="F257" s="146" t="s">
        <v>612</v>
      </c>
      <c r="G257" s="146" t="s">
        <v>100</v>
      </c>
      <c r="H257" t="s">
        <v>130</v>
      </c>
      <c r="I257" s="146">
        <v>2</v>
      </c>
      <c r="J257" s="146"/>
      <c r="K257" s="146">
        <v>2</v>
      </c>
      <c r="L257" s="146">
        <v>2</v>
      </c>
      <c r="M257" s="146">
        <v>0</v>
      </c>
      <c r="N257" s="146"/>
      <c r="O257" s="216" t="str">
        <f>IF(ISERROR(VLOOKUP($D257,LehStd_in_Kla!$A$4:$G$120,3,FALSE)),,VLOOKUP($D257,LehStd_in_Kla!$A$4:$G$120,3,FALSE))</f>
        <v>A1.1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>
      <c r="A258" s="96">
        <v>145</v>
      </c>
      <c r="B258" s="96"/>
      <c r="C258" s="96" t="s">
        <v>95</v>
      </c>
      <c r="D258" s="146" t="s">
        <v>134</v>
      </c>
      <c r="E258" s="146" t="s">
        <v>186</v>
      </c>
      <c r="F258" s="146" t="s">
        <v>612</v>
      </c>
      <c r="G258" s="146" t="s">
        <v>53</v>
      </c>
      <c r="H258" t="s">
        <v>130</v>
      </c>
      <c r="I258" s="146">
        <v>4</v>
      </c>
      <c r="J258" s="146"/>
      <c r="K258" s="146">
        <v>4</v>
      </c>
      <c r="L258" s="146">
        <v>4</v>
      </c>
      <c r="M258" s="146">
        <v>0</v>
      </c>
      <c r="N258" s="146"/>
      <c r="O258" s="216" t="str">
        <f>IF(ISERROR(VLOOKUP($D258,LehStd_in_Kla!$A$4:$G$120,3,FALSE)),,VLOOKUP($D258,LehStd_in_Kla!$A$4:$G$120,3,FALSE))</f>
        <v>A1.1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>
      <c r="A259" s="96">
        <v>146</v>
      </c>
      <c r="B259" s="96"/>
      <c r="C259" s="96" t="s">
        <v>95</v>
      </c>
      <c r="D259" s="146" t="s">
        <v>134</v>
      </c>
      <c r="E259" s="146" t="s">
        <v>188</v>
      </c>
      <c r="F259" s="146" t="s">
        <v>612</v>
      </c>
      <c r="G259" s="146" t="s">
        <v>97</v>
      </c>
      <c r="H259" t="s">
        <v>130</v>
      </c>
      <c r="I259" s="146">
        <v>2</v>
      </c>
      <c r="J259" s="146"/>
      <c r="K259" s="146">
        <v>2</v>
      </c>
      <c r="L259" s="146">
        <v>2</v>
      </c>
      <c r="M259" s="146">
        <v>0</v>
      </c>
      <c r="N259" s="146"/>
      <c r="O259" s="216" t="str">
        <f>IF(ISERROR(VLOOKUP($D259,LehStd_in_Kla!$A$4:$G$120,3,FALSE)),,VLOOKUP($D259,LehStd_in_Kla!$A$4:$G$120,3,FALSE))</f>
        <v>A1.1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>
      <c r="A260" s="96">
        <v>148</v>
      </c>
      <c r="B260" s="96"/>
      <c r="C260" s="96" t="s">
        <v>95</v>
      </c>
      <c r="D260" s="146" t="s">
        <v>134</v>
      </c>
      <c r="E260" s="146" t="s">
        <v>175</v>
      </c>
      <c r="F260" s="146" t="s">
        <v>19</v>
      </c>
      <c r="G260" s="146" t="s">
        <v>44</v>
      </c>
      <c r="H260" t="s">
        <v>130</v>
      </c>
      <c r="I260" s="146">
        <v>2</v>
      </c>
      <c r="J260" s="146"/>
      <c r="K260" s="146">
        <v>2</v>
      </c>
      <c r="L260" s="146">
        <v>2</v>
      </c>
      <c r="M260" s="146">
        <v>0</v>
      </c>
      <c r="N260" s="146"/>
      <c r="O260" s="216" t="str">
        <f>IF(ISERROR(VLOOKUP($D260,LehStd_in_Kla!$A$4:$G$120,3,FALSE)),,VLOOKUP($D260,LehStd_in_Kla!$A$4:$G$120,3,FALSE))</f>
        <v>A1.1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>
      <c r="A261" s="96">
        <v>151</v>
      </c>
      <c r="B261" s="96"/>
      <c r="C261" s="96" t="s">
        <v>95</v>
      </c>
      <c r="D261" s="146" t="s">
        <v>129</v>
      </c>
      <c r="E261" s="146" t="s">
        <v>1386</v>
      </c>
      <c r="F261" s="146" t="s">
        <v>1387</v>
      </c>
      <c r="G261" s="146" t="s">
        <v>40</v>
      </c>
      <c r="H261" t="s">
        <v>130</v>
      </c>
      <c r="I261" s="146">
        <v>1</v>
      </c>
      <c r="J261" s="146"/>
      <c r="K261" s="146">
        <v>1</v>
      </c>
      <c r="L261" s="146">
        <v>1</v>
      </c>
      <c r="M261" s="146">
        <v>0</v>
      </c>
      <c r="N261" s="146"/>
      <c r="O261" s="216" t="str">
        <f>IF(ISERROR(VLOOKUP($D261,LehStd_in_Kla!$A$4:$G$120,3,FALSE)),,VLOOKUP($D261,LehStd_in_Kla!$A$4:$G$120,3,FALSE))</f>
        <v>A1.1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>
      <c r="A262" s="96">
        <v>152</v>
      </c>
      <c r="B262" s="96"/>
      <c r="C262" s="96" t="s">
        <v>95</v>
      </c>
      <c r="D262" s="146" t="s">
        <v>129</v>
      </c>
      <c r="E262" s="146" t="s">
        <v>172</v>
      </c>
      <c r="F262" s="146" t="s">
        <v>7</v>
      </c>
      <c r="G262" s="146" t="s">
        <v>40</v>
      </c>
      <c r="H262" t="s">
        <v>130</v>
      </c>
      <c r="I262" s="146">
        <v>1</v>
      </c>
      <c r="J262" s="146"/>
      <c r="K262" s="146">
        <v>1</v>
      </c>
      <c r="L262" s="146">
        <v>1</v>
      </c>
      <c r="M262" s="146">
        <v>0</v>
      </c>
      <c r="N262" s="146"/>
      <c r="O262" s="216" t="str">
        <f>IF(ISERROR(VLOOKUP($D262,LehStd_in_Kla!$A$4:$G$120,3,FALSE)),,VLOOKUP($D262,LehStd_in_Kla!$A$4:$G$120,3,FALSE))</f>
        <v>A1.1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>
      <c r="A263" s="96">
        <v>153</v>
      </c>
      <c r="B263" s="96"/>
      <c r="C263" s="96" t="s">
        <v>95</v>
      </c>
      <c r="D263" s="146" t="s">
        <v>129</v>
      </c>
      <c r="E263" s="146" t="s">
        <v>178</v>
      </c>
      <c r="F263" s="146" t="s">
        <v>37</v>
      </c>
      <c r="G263" s="146" t="s">
        <v>402</v>
      </c>
      <c r="H263" t="s">
        <v>130</v>
      </c>
      <c r="I263" s="146">
        <v>2</v>
      </c>
      <c r="J263" s="146"/>
      <c r="K263" s="146">
        <v>2</v>
      </c>
      <c r="L263" s="146">
        <v>2</v>
      </c>
      <c r="M263" s="146">
        <v>0</v>
      </c>
      <c r="N263" s="146"/>
      <c r="O263" s="216" t="str">
        <f>IF(ISERROR(VLOOKUP($D263,LehStd_in_Kla!$A$4:$G$120,3,FALSE)),,VLOOKUP($D263,LehStd_in_Kla!$A$4:$G$120,3,FALSE))</f>
        <v>A1.1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>
      <c r="A264" s="96">
        <v>154</v>
      </c>
      <c r="B264" s="96"/>
      <c r="C264" s="96" t="s">
        <v>95</v>
      </c>
      <c r="D264" s="146" t="s">
        <v>129</v>
      </c>
      <c r="E264" s="146" t="s">
        <v>185</v>
      </c>
      <c r="F264" s="146" t="s">
        <v>612</v>
      </c>
      <c r="G264" s="146" t="s">
        <v>100</v>
      </c>
      <c r="H264" t="s">
        <v>130</v>
      </c>
      <c r="I264" s="146">
        <v>2</v>
      </c>
      <c r="J264" s="146"/>
      <c r="K264" s="146">
        <v>2</v>
      </c>
      <c r="L264" s="146">
        <v>2</v>
      </c>
      <c r="M264" s="146">
        <v>0</v>
      </c>
      <c r="N264" s="146"/>
      <c r="O264" s="216" t="str">
        <f>IF(ISERROR(VLOOKUP($D264,LehStd_in_Kla!$A$4:$G$120,3,FALSE)),,VLOOKUP($D264,LehStd_in_Kla!$A$4:$G$120,3,FALSE))</f>
        <v>A1.1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>
      <c r="A265" s="96">
        <v>155</v>
      </c>
      <c r="B265" s="96"/>
      <c r="C265" s="96" t="s">
        <v>95</v>
      </c>
      <c r="D265" s="146" t="s">
        <v>129</v>
      </c>
      <c r="E265" s="146" t="s">
        <v>186</v>
      </c>
      <c r="F265" s="146" t="s">
        <v>612</v>
      </c>
      <c r="G265" s="146" t="s">
        <v>53</v>
      </c>
      <c r="H265" t="s">
        <v>130</v>
      </c>
      <c r="I265" s="146">
        <v>2</v>
      </c>
      <c r="J265" s="146"/>
      <c r="K265" s="146">
        <v>2</v>
      </c>
      <c r="L265" s="146">
        <v>2</v>
      </c>
      <c r="M265" s="146">
        <v>0</v>
      </c>
      <c r="N265" s="146"/>
      <c r="O265" s="216" t="str">
        <f>IF(ISERROR(VLOOKUP($D265,LehStd_in_Kla!$A$4:$G$120,3,FALSE)),,VLOOKUP($D265,LehStd_in_Kla!$A$4:$G$120,3,FALSE))</f>
        <v>A1.1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>
      <c r="A266" s="96">
        <v>156</v>
      </c>
      <c r="B266" s="96"/>
      <c r="C266" s="96" t="s">
        <v>95</v>
      </c>
      <c r="D266" s="146" t="s">
        <v>129</v>
      </c>
      <c r="E266" s="146" t="s">
        <v>188</v>
      </c>
      <c r="F266" s="146" t="s">
        <v>612</v>
      </c>
      <c r="G266" s="146" t="s">
        <v>1621</v>
      </c>
      <c r="H266" t="s">
        <v>130</v>
      </c>
      <c r="I266" s="146">
        <v>2</v>
      </c>
      <c r="J266" s="146"/>
      <c r="K266" s="146">
        <v>2</v>
      </c>
      <c r="L266" s="146">
        <v>2</v>
      </c>
      <c r="M266" s="146">
        <v>0</v>
      </c>
      <c r="N266" s="146"/>
      <c r="O266" s="216" t="str">
        <f>IF(ISERROR(VLOOKUP($D266,LehStd_in_Kla!$A$4:$G$120,3,FALSE)),,VLOOKUP($D266,LehStd_in_Kla!$A$4:$G$120,3,FALSE))</f>
        <v>A1.1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>
      <c r="A267" s="96">
        <v>157</v>
      </c>
      <c r="B267" s="96"/>
      <c r="C267" s="96" t="s">
        <v>95</v>
      </c>
      <c r="D267" s="146" t="s">
        <v>129</v>
      </c>
      <c r="E267" s="146" t="s">
        <v>186</v>
      </c>
      <c r="F267" s="146" t="s">
        <v>612</v>
      </c>
      <c r="G267" s="146" t="s">
        <v>97</v>
      </c>
      <c r="H267" t="s">
        <v>130</v>
      </c>
      <c r="I267" s="146">
        <v>2</v>
      </c>
      <c r="J267" s="146"/>
      <c r="K267" s="146">
        <v>2</v>
      </c>
      <c r="L267" s="146">
        <v>2</v>
      </c>
      <c r="M267" s="146">
        <v>0</v>
      </c>
      <c r="N267" s="146"/>
      <c r="O267" s="216" t="str">
        <f>IF(ISERROR(VLOOKUP($D267,LehStd_in_Kla!$A$4:$G$120,3,FALSE)),,VLOOKUP($D267,LehStd_in_Kla!$A$4:$G$120,3,FALSE))</f>
        <v>A1.1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>
      <c r="A268" s="96">
        <v>158</v>
      </c>
      <c r="B268" s="96"/>
      <c r="C268" s="96" t="s">
        <v>95</v>
      </c>
      <c r="D268" s="146" t="s">
        <v>129</v>
      </c>
      <c r="E268" s="146" t="s">
        <v>174</v>
      </c>
      <c r="F268" s="146" t="s">
        <v>13</v>
      </c>
      <c r="G268" s="146" t="s">
        <v>20</v>
      </c>
      <c r="H268" t="s">
        <v>130</v>
      </c>
      <c r="I268" s="146">
        <v>2</v>
      </c>
      <c r="J268" s="146"/>
      <c r="K268" s="146">
        <v>2</v>
      </c>
      <c r="L268" s="146">
        <v>2</v>
      </c>
      <c r="M268" s="146">
        <v>0</v>
      </c>
      <c r="N268" s="146"/>
      <c r="O268" s="216" t="str">
        <f>IF(ISERROR(VLOOKUP($D268,LehStd_in_Kla!$A$4:$G$120,3,FALSE)),,VLOOKUP($D268,LehStd_in_Kla!$A$4:$G$120,3,FALSE))</f>
        <v>A1.1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>
      <c r="A269" s="96">
        <v>159</v>
      </c>
      <c r="B269" s="96"/>
      <c r="C269" s="96" t="s">
        <v>95</v>
      </c>
      <c r="D269" s="146" t="s">
        <v>129</v>
      </c>
      <c r="E269" s="146" t="s">
        <v>341</v>
      </c>
      <c r="F269" s="146" t="s">
        <v>14</v>
      </c>
      <c r="G269" s="146" t="s">
        <v>54</v>
      </c>
      <c r="H269" t="s">
        <v>130</v>
      </c>
      <c r="I269" s="146">
        <v>1</v>
      </c>
      <c r="J269" s="146"/>
      <c r="K269" s="146">
        <v>1</v>
      </c>
      <c r="L269" s="146">
        <v>1</v>
      </c>
      <c r="M269" s="146">
        <v>0</v>
      </c>
      <c r="N269" s="146"/>
      <c r="O269" s="216" t="str">
        <f>IF(ISERROR(VLOOKUP($D269,LehStd_in_Kla!$A$4:$G$120,3,FALSE)),,VLOOKUP($D269,LehStd_in_Kla!$A$4:$G$120,3,FALSE))</f>
        <v>A1.1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>
      <c r="A270" s="96">
        <v>160</v>
      </c>
      <c r="B270" s="96"/>
      <c r="C270" s="96" t="s">
        <v>95</v>
      </c>
      <c r="D270" s="146" t="s">
        <v>129</v>
      </c>
      <c r="E270" s="146" t="s">
        <v>341</v>
      </c>
      <c r="F270" s="146" t="s">
        <v>15</v>
      </c>
      <c r="G270" s="146" t="s">
        <v>54</v>
      </c>
      <c r="H270" t="s">
        <v>130</v>
      </c>
      <c r="I270" s="146">
        <v>1</v>
      </c>
      <c r="J270" s="146"/>
      <c r="K270" s="146">
        <v>1</v>
      </c>
      <c r="L270" s="146">
        <v>1</v>
      </c>
      <c r="M270" s="146">
        <v>0</v>
      </c>
      <c r="N270" s="146"/>
      <c r="O270" s="216" t="str">
        <f>IF(ISERROR(VLOOKUP($D270,LehStd_in_Kla!$A$4:$G$120,3,FALSE)),,VLOOKUP($D270,LehStd_in_Kla!$A$4:$G$120,3,FALSE))</f>
        <v>A1.1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>
      <c r="A271" s="96">
        <v>163</v>
      </c>
      <c r="B271" s="96"/>
      <c r="C271" s="96" t="s">
        <v>95</v>
      </c>
      <c r="D271" s="146" t="s">
        <v>133</v>
      </c>
      <c r="E271" s="146" t="s">
        <v>185</v>
      </c>
      <c r="F271" s="146" t="s">
        <v>612</v>
      </c>
      <c r="G271" s="146" t="s">
        <v>100</v>
      </c>
      <c r="H271" t="s">
        <v>130</v>
      </c>
      <c r="I271" s="146">
        <v>2</v>
      </c>
      <c r="J271" s="146"/>
      <c r="K271" s="146">
        <v>2</v>
      </c>
      <c r="L271" s="146">
        <v>2</v>
      </c>
      <c r="M271" s="146">
        <v>0</v>
      </c>
      <c r="N271" s="146"/>
      <c r="O271" s="216" t="str">
        <f>IF(ISERROR(VLOOKUP($D271,LehStd_in_Kla!$A$4:$G$120,3,FALSE)),,VLOOKUP($D271,LehStd_in_Kla!$A$4:$G$120,3,FALSE))</f>
        <v>A1.1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>
      <c r="A272" s="96">
        <v>164</v>
      </c>
      <c r="B272" s="96"/>
      <c r="C272" s="96" t="s">
        <v>95</v>
      </c>
      <c r="D272" s="146" t="s">
        <v>133</v>
      </c>
      <c r="E272" s="146" t="s">
        <v>186</v>
      </c>
      <c r="F272" s="146" t="s">
        <v>612</v>
      </c>
      <c r="G272" s="146" t="s">
        <v>53</v>
      </c>
      <c r="I272" s="146">
        <v>2</v>
      </c>
      <c r="J272" s="146"/>
      <c r="K272" s="146">
        <v>2</v>
      </c>
      <c r="L272" s="146">
        <v>2</v>
      </c>
      <c r="M272" s="146">
        <v>0</v>
      </c>
      <c r="N272" s="146"/>
      <c r="O272" s="216" t="str">
        <f>IF(ISERROR(VLOOKUP($D272,LehStd_in_Kla!$A$4:$G$120,3,FALSE)),,VLOOKUP($D272,LehStd_in_Kla!$A$4:$G$120,3,FALSE))</f>
        <v>A1.1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>
      <c r="A273" s="96">
        <v>165</v>
      </c>
      <c r="B273" s="96"/>
      <c r="C273" s="96" t="s">
        <v>95</v>
      </c>
      <c r="D273" s="146" t="s">
        <v>133</v>
      </c>
      <c r="E273" s="146" t="s">
        <v>186</v>
      </c>
      <c r="F273" s="146" t="s">
        <v>612</v>
      </c>
      <c r="G273" s="146" t="s">
        <v>97</v>
      </c>
      <c r="H273" t="s">
        <v>130</v>
      </c>
      <c r="I273" s="146">
        <v>2</v>
      </c>
      <c r="J273" s="146"/>
      <c r="K273" s="146">
        <v>2</v>
      </c>
      <c r="L273" s="146">
        <v>2</v>
      </c>
      <c r="M273" s="146">
        <v>0</v>
      </c>
      <c r="N273" s="146"/>
      <c r="O273" s="216" t="str">
        <f>IF(ISERROR(VLOOKUP($D273,LehStd_in_Kla!$A$4:$G$120,3,FALSE)),,VLOOKUP($D273,LehStd_in_Kla!$A$4:$G$120,3,FALSE))</f>
        <v>A1.1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>
      <c r="A274" s="96">
        <v>166</v>
      </c>
      <c r="B274" s="96"/>
      <c r="C274" s="96" t="s">
        <v>95</v>
      </c>
      <c r="D274" s="146" t="s">
        <v>133</v>
      </c>
      <c r="E274" s="146" t="s">
        <v>341</v>
      </c>
      <c r="F274" s="146" t="s">
        <v>14</v>
      </c>
      <c r="G274" s="146" t="s">
        <v>54</v>
      </c>
      <c r="H274" t="s">
        <v>130</v>
      </c>
      <c r="I274" s="146">
        <v>1</v>
      </c>
      <c r="J274" s="146"/>
      <c r="K274" s="146">
        <v>1</v>
      </c>
      <c r="L274" s="146">
        <v>1</v>
      </c>
      <c r="M274" s="146">
        <v>0</v>
      </c>
      <c r="N274" s="146"/>
      <c r="O274" s="216" t="str">
        <f>IF(ISERROR(VLOOKUP($D274,LehStd_in_Kla!$A$4:$G$120,3,FALSE)),,VLOOKUP($D274,LehStd_in_Kla!$A$4:$G$120,3,FALSE))</f>
        <v>A1.1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>
      <c r="A275" s="96">
        <v>167</v>
      </c>
      <c r="B275" s="96"/>
      <c r="C275" s="96" t="s">
        <v>95</v>
      </c>
      <c r="D275" s="146" t="s">
        <v>133</v>
      </c>
      <c r="E275" s="146" t="s">
        <v>341</v>
      </c>
      <c r="F275" s="146" t="s">
        <v>15</v>
      </c>
      <c r="G275" s="146" t="s">
        <v>54</v>
      </c>
      <c r="H275" t="s">
        <v>130</v>
      </c>
      <c r="I275" s="146">
        <v>1</v>
      </c>
      <c r="J275" s="146"/>
      <c r="K275" s="146">
        <v>1</v>
      </c>
      <c r="L275" s="146">
        <v>1</v>
      </c>
      <c r="M275" s="146">
        <v>0</v>
      </c>
      <c r="N275" s="146"/>
      <c r="O275" s="216" t="str">
        <f>IF(ISERROR(VLOOKUP($D275,LehStd_in_Kla!$A$4:$G$120,3,FALSE)),,VLOOKUP($D275,LehStd_in_Kla!$A$4:$G$120,3,FALSE))</f>
        <v>A1.1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>
      <c r="A276" s="96">
        <v>169</v>
      </c>
      <c r="B276" s="96"/>
      <c r="C276" s="96" t="s">
        <v>95</v>
      </c>
      <c r="D276" s="146" t="s">
        <v>128</v>
      </c>
      <c r="E276" s="146" t="s">
        <v>186</v>
      </c>
      <c r="F276" s="146" t="s">
        <v>612</v>
      </c>
      <c r="G276" s="146" t="s">
        <v>53</v>
      </c>
      <c r="H276" t="s">
        <v>99</v>
      </c>
      <c r="I276" s="146">
        <v>1</v>
      </c>
      <c r="J276" s="146"/>
      <c r="K276" s="146">
        <v>1</v>
      </c>
      <c r="L276" s="146">
        <v>1</v>
      </c>
      <c r="M276" s="146">
        <v>0</v>
      </c>
      <c r="N276" s="146"/>
      <c r="O276" s="216" t="str">
        <f>IF(ISERROR(VLOOKUP($D276,LehStd_in_Kla!$A$4:$G$120,3,FALSE)),,VLOOKUP($D276,LehStd_in_Kla!$A$4:$G$120,3,FALSE))</f>
        <v>A1.1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>
      <c r="A277" s="96">
        <v>170</v>
      </c>
      <c r="B277" s="96"/>
      <c r="C277" s="96" t="s">
        <v>95</v>
      </c>
      <c r="D277" s="146" t="s">
        <v>128</v>
      </c>
      <c r="E277" s="146" t="s">
        <v>186</v>
      </c>
      <c r="F277" s="146" t="s">
        <v>612</v>
      </c>
      <c r="G277" s="146" t="s">
        <v>97</v>
      </c>
      <c r="H277" t="s">
        <v>99</v>
      </c>
      <c r="I277" s="146">
        <v>1</v>
      </c>
      <c r="J277" s="146"/>
      <c r="K277" s="146">
        <v>1</v>
      </c>
      <c r="L277" s="146">
        <v>1</v>
      </c>
      <c r="M277" s="146">
        <v>0</v>
      </c>
      <c r="N277" s="146"/>
      <c r="O277" s="216" t="str">
        <f>IF(ISERROR(VLOOKUP($D277,LehStd_in_Kla!$A$4:$G$120,3,FALSE)),,VLOOKUP($D277,LehStd_in_Kla!$A$4:$G$120,3,FALSE))</f>
        <v>A1.1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>
      <c r="A278" s="96">
        <v>171</v>
      </c>
      <c r="B278" s="96"/>
      <c r="C278" s="96" t="s">
        <v>95</v>
      </c>
      <c r="D278" s="146" t="s">
        <v>128</v>
      </c>
      <c r="E278" s="146" t="s">
        <v>186</v>
      </c>
      <c r="F278" s="146" t="s">
        <v>612</v>
      </c>
      <c r="G278" s="146" t="s">
        <v>97</v>
      </c>
      <c r="H278" t="s">
        <v>99</v>
      </c>
      <c r="I278" s="146">
        <v>1</v>
      </c>
      <c r="J278" s="146"/>
      <c r="K278" s="146">
        <v>1</v>
      </c>
      <c r="L278" s="146">
        <v>1</v>
      </c>
      <c r="M278" s="146">
        <v>0</v>
      </c>
      <c r="N278" s="146"/>
      <c r="O278" s="216" t="str">
        <f>IF(ISERROR(VLOOKUP($D278,LehStd_in_Kla!$A$4:$G$120,3,FALSE)),,VLOOKUP($D278,LehStd_in_Kla!$A$4:$G$120,3,FALSE))</f>
        <v>A1.1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>
      <c r="A279" s="96">
        <v>172</v>
      </c>
      <c r="B279" s="96"/>
      <c r="C279" s="96" t="s">
        <v>95</v>
      </c>
      <c r="D279" s="146" t="s">
        <v>128</v>
      </c>
      <c r="E279" s="146" t="s">
        <v>341</v>
      </c>
      <c r="F279" s="146" t="s">
        <v>14</v>
      </c>
      <c r="G279" s="146" t="s">
        <v>54</v>
      </c>
      <c r="H279" t="s">
        <v>99</v>
      </c>
      <c r="I279" s="146">
        <v>0.5</v>
      </c>
      <c r="J279" s="146"/>
      <c r="K279" s="146">
        <v>0.5</v>
      </c>
      <c r="L279" s="146">
        <v>0.5</v>
      </c>
      <c r="M279" s="146">
        <v>0</v>
      </c>
      <c r="N279" s="146"/>
      <c r="O279" s="216" t="str">
        <f>IF(ISERROR(VLOOKUP($D279,LehStd_in_Kla!$A$4:$G$120,3,FALSE)),,VLOOKUP($D279,LehStd_in_Kla!$A$4:$G$120,3,FALSE))</f>
        <v>A1.1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>
      <c r="A280" s="96">
        <v>173</v>
      </c>
      <c r="B280" s="96"/>
      <c r="C280" s="96" t="s">
        <v>95</v>
      </c>
      <c r="D280" s="146" t="s">
        <v>128</v>
      </c>
      <c r="E280" s="146" t="s">
        <v>341</v>
      </c>
      <c r="F280" s="146" t="s">
        <v>15</v>
      </c>
      <c r="G280" s="146" t="s">
        <v>54</v>
      </c>
      <c r="H280" t="s">
        <v>99</v>
      </c>
      <c r="I280" s="146">
        <v>0.5</v>
      </c>
      <c r="J280" s="146"/>
      <c r="K280" s="146">
        <v>0.5</v>
      </c>
      <c r="L280" s="146">
        <v>0.5</v>
      </c>
      <c r="M280" s="146">
        <v>0</v>
      </c>
      <c r="N280" s="146"/>
      <c r="O280" s="216" t="str">
        <f>IF(ISERROR(VLOOKUP($D280,LehStd_in_Kla!$A$4:$G$120,3,FALSE)),,VLOOKUP($D280,LehStd_in_Kla!$A$4:$G$120,3,FALSE))</f>
        <v>A1.1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>
      <c r="A281" s="96">
        <v>178</v>
      </c>
      <c r="B281" s="96"/>
      <c r="C281" s="96" t="s">
        <v>95</v>
      </c>
      <c r="D281" s="146" t="s">
        <v>1598</v>
      </c>
      <c r="E281" s="146" t="s">
        <v>186</v>
      </c>
      <c r="F281" s="146" t="s">
        <v>612</v>
      </c>
      <c r="G281" s="146" t="s">
        <v>357</v>
      </c>
      <c r="H281" t="s">
        <v>130</v>
      </c>
      <c r="I281" s="146">
        <v>0</v>
      </c>
      <c r="J281" s="146"/>
      <c r="K281" s="146">
        <v>0</v>
      </c>
      <c r="L281" s="146">
        <v>0</v>
      </c>
      <c r="M281" s="146">
        <v>0</v>
      </c>
      <c r="N281" s="146"/>
      <c r="O281" s="216">
        <f>IF(ISERROR(VLOOKUP($D281,LehStd_in_Kla!$A$4:$G$120,3,FALSE)),,VLOOKUP($D281,LehStd_in_Kla!$A$4:$G$120,3,FALSE))</f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>
      <c r="A282" s="96">
        <v>179</v>
      </c>
      <c r="B282" s="96"/>
      <c r="C282" s="96" t="s">
        <v>95</v>
      </c>
      <c r="D282" s="146" t="s">
        <v>1598</v>
      </c>
      <c r="E282" s="146" t="s">
        <v>186</v>
      </c>
      <c r="F282" s="146" t="s">
        <v>612</v>
      </c>
      <c r="G282" s="146" t="s">
        <v>1408</v>
      </c>
      <c r="H282" t="s">
        <v>130</v>
      </c>
      <c r="I282" s="146">
        <v>0</v>
      </c>
      <c r="J282" s="146"/>
      <c r="K282" s="146">
        <v>0</v>
      </c>
      <c r="L282" s="146">
        <v>0</v>
      </c>
      <c r="M282" s="146">
        <v>0</v>
      </c>
      <c r="N282" s="146"/>
      <c r="O282" s="216">
        <f>IF(ISERROR(VLOOKUP($D282,LehStd_in_Kla!$A$4:$G$120,3,FALSE)),,VLOOKUP($D282,LehStd_in_Kla!$A$4:$G$120,3,FALSE))</f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>
      <c r="A283" s="96">
        <v>180</v>
      </c>
      <c r="B283" s="96"/>
      <c r="C283" s="96" t="s">
        <v>95</v>
      </c>
      <c r="D283" s="146" t="s">
        <v>1598</v>
      </c>
      <c r="E283" s="146" t="s">
        <v>186</v>
      </c>
      <c r="F283" s="146" t="s">
        <v>612</v>
      </c>
      <c r="G283" s="146" t="s">
        <v>1585</v>
      </c>
      <c r="H283" t="s">
        <v>130</v>
      </c>
      <c r="I283" s="146">
        <v>0</v>
      </c>
      <c r="J283" s="146"/>
      <c r="K283" s="146">
        <v>0</v>
      </c>
      <c r="L283" s="146">
        <v>0</v>
      </c>
      <c r="M283" s="146">
        <v>0</v>
      </c>
      <c r="N283" s="146"/>
      <c r="O283" s="216">
        <f>IF(ISERROR(VLOOKUP($D283,LehStd_in_Kla!$A$4:$G$120,3,FALSE)),,VLOOKUP($D283,LehStd_in_Kla!$A$4:$G$120,3,FALSE))</f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>
      <c r="A284" s="96">
        <v>181</v>
      </c>
      <c r="B284" s="96"/>
      <c r="C284" s="96" t="s">
        <v>95</v>
      </c>
      <c r="D284" s="146" t="s">
        <v>1598</v>
      </c>
      <c r="E284" s="146" t="s">
        <v>186</v>
      </c>
      <c r="F284" s="146" t="s">
        <v>612</v>
      </c>
      <c r="G284" s="146" t="s">
        <v>1665</v>
      </c>
      <c r="H284" t="s">
        <v>130</v>
      </c>
      <c r="I284" s="146">
        <v>0</v>
      </c>
      <c r="J284" s="146"/>
      <c r="K284" s="146">
        <v>0</v>
      </c>
      <c r="L284" s="146">
        <v>0</v>
      </c>
      <c r="M284" s="146">
        <v>0</v>
      </c>
      <c r="N284" s="146"/>
      <c r="O284" s="216">
        <f>IF(ISERROR(VLOOKUP($D284,LehStd_in_Kla!$A$4:$G$120,3,FALSE)),,VLOOKUP($D284,LehStd_in_Kla!$A$4:$G$120,3,FALSE))</f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>
      <c r="A285" s="96">
        <v>182</v>
      </c>
      <c r="B285" s="96"/>
      <c r="C285" s="96" t="s">
        <v>95</v>
      </c>
      <c r="D285" s="146" t="s">
        <v>1598</v>
      </c>
      <c r="E285" s="146" t="s">
        <v>186</v>
      </c>
      <c r="F285" s="146" t="s">
        <v>612</v>
      </c>
      <c r="G285" s="146" t="s">
        <v>1670</v>
      </c>
      <c r="H285" t="s">
        <v>130</v>
      </c>
      <c r="I285" s="146">
        <v>0</v>
      </c>
      <c r="J285" s="146"/>
      <c r="K285" s="146">
        <v>0</v>
      </c>
      <c r="L285" s="146">
        <v>0</v>
      </c>
      <c r="M285" s="146">
        <v>0</v>
      </c>
      <c r="N285" s="146"/>
      <c r="O285" s="216">
        <f>IF(ISERROR(VLOOKUP($D285,LehStd_in_Kla!$A$4:$G$120,3,FALSE)),,VLOOKUP($D285,LehStd_in_Kla!$A$4:$G$120,3,FALSE))</f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>
      <c r="A286" s="96">
        <v>183</v>
      </c>
      <c r="B286" s="96"/>
      <c r="C286" s="96" t="s">
        <v>95</v>
      </c>
      <c r="D286" s="146" t="s">
        <v>1598</v>
      </c>
      <c r="E286" s="146" t="s">
        <v>186</v>
      </c>
      <c r="F286" s="146" t="s">
        <v>612</v>
      </c>
      <c r="G286" s="146" t="s">
        <v>1676</v>
      </c>
      <c r="H286" t="s">
        <v>130</v>
      </c>
      <c r="I286" s="146">
        <v>0</v>
      </c>
      <c r="J286" s="146"/>
      <c r="K286" s="146">
        <v>0</v>
      </c>
      <c r="L286" s="146">
        <v>0</v>
      </c>
      <c r="M286" s="146">
        <v>0</v>
      </c>
      <c r="N286" s="146"/>
      <c r="O286" s="216">
        <f>IF(ISERROR(VLOOKUP($D286,LehStd_in_Kla!$A$4:$G$120,3,FALSE)),,VLOOKUP($D286,LehStd_in_Kla!$A$4:$G$120,3,FALSE))</f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>
      <c r="A287" s="96">
        <v>184</v>
      </c>
      <c r="B287" s="96"/>
      <c r="C287" s="96" t="s">
        <v>95</v>
      </c>
      <c r="D287" s="146" t="s">
        <v>1598</v>
      </c>
      <c r="E287" s="146" t="s">
        <v>186</v>
      </c>
      <c r="F287" s="146" t="s">
        <v>612</v>
      </c>
      <c r="G287" s="146" t="s">
        <v>1685</v>
      </c>
      <c r="H287" t="s">
        <v>130</v>
      </c>
      <c r="I287" s="146">
        <v>0</v>
      </c>
      <c r="J287" s="146"/>
      <c r="K287" s="146">
        <v>0</v>
      </c>
      <c r="L287" s="146">
        <v>0</v>
      </c>
      <c r="M287" s="146">
        <v>0</v>
      </c>
      <c r="N287" s="146"/>
      <c r="O287" s="216">
        <f>IF(ISERROR(VLOOKUP($D287,LehStd_in_Kla!$A$4:$G$120,3,FALSE)),,VLOOKUP($D287,LehStd_in_Kla!$A$4:$G$120,3,FALSE))</f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>
      <c r="A288" s="96">
        <v>185</v>
      </c>
      <c r="B288" s="96"/>
      <c r="C288" s="96" t="s">
        <v>95</v>
      </c>
      <c r="D288" s="146" t="s">
        <v>1598</v>
      </c>
      <c r="E288" s="146" t="s">
        <v>186</v>
      </c>
      <c r="F288" s="146" t="s">
        <v>612</v>
      </c>
      <c r="G288" s="146" t="s">
        <v>1660</v>
      </c>
      <c r="H288" t="s">
        <v>130</v>
      </c>
      <c r="I288" s="146">
        <v>0</v>
      </c>
      <c r="J288" s="146"/>
      <c r="K288" s="146">
        <v>0</v>
      </c>
      <c r="L288" s="146">
        <v>0</v>
      </c>
      <c r="M288" s="146">
        <v>0</v>
      </c>
      <c r="N288" s="146"/>
      <c r="O288" s="216">
        <f>IF(ISERROR(VLOOKUP($D288,LehStd_in_Kla!$A$4:$G$120,3,FALSE)),,VLOOKUP($D288,LehStd_in_Kla!$A$4:$G$120,3,FALSE))</f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>
      <c r="A289" s="96">
        <v>186</v>
      </c>
      <c r="B289" s="96"/>
      <c r="C289" s="96" t="s">
        <v>95</v>
      </c>
      <c r="D289" s="146" t="s">
        <v>1598</v>
      </c>
      <c r="E289" s="146" t="s">
        <v>186</v>
      </c>
      <c r="F289" s="146" t="s">
        <v>612</v>
      </c>
      <c r="G289" s="146" t="s">
        <v>1690</v>
      </c>
      <c r="H289" t="s">
        <v>130</v>
      </c>
      <c r="I289" s="146">
        <v>0</v>
      </c>
      <c r="J289" s="146"/>
      <c r="K289" s="146">
        <v>0</v>
      </c>
      <c r="L289" s="146">
        <v>0</v>
      </c>
      <c r="M289" s="146">
        <v>0</v>
      </c>
      <c r="N289" s="146"/>
      <c r="O289" s="216">
        <f>IF(ISERROR(VLOOKUP($D289,LehStd_in_Kla!$A$4:$G$120,3,FALSE)),,VLOOKUP($D289,LehStd_in_Kla!$A$4:$G$120,3,FALSE))</f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>
      <c r="A290" s="96">
        <v>187</v>
      </c>
      <c r="B290" s="96"/>
      <c r="C290" s="96" t="s">
        <v>95</v>
      </c>
      <c r="D290" s="146" t="s">
        <v>1598</v>
      </c>
      <c r="E290" s="146" t="s">
        <v>186</v>
      </c>
      <c r="F290" s="146" t="s">
        <v>612</v>
      </c>
      <c r="G290" s="146" t="s">
        <v>1680</v>
      </c>
      <c r="H290" t="s">
        <v>130</v>
      </c>
      <c r="I290" s="146">
        <v>0</v>
      </c>
      <c r="J290" s="146"/>
      <c r="K290" s="146">
        <v>0</v>
      </c>
      <c r="L290" s="146">
        <v>0</v>
      </c>
      <c r="M290" s="146">
        <v>0</v>
      </c>
      <c r="N290" s="146"/>
      <c r="O290" s="216">
        <f>IF(ISERROR(VLOOKUP($D290,LehStd_in_Kla!$A$4:$G$120,3,FALSE)),,VLOOKUP($D290,LehStd_in_Kla!$A$4:$G$120,3,FALSE))</f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>
      <c r="A291" s="96">
        <v>188</v>
      </c>
      <c r="B291" s="96"/>
      <c r="C291" s="96" t="s">
        <v>95</v>
      </c>
      <c r="D291" s="146" t="s">
        <v>1598</v>
      </c>
      <c r="E291" s="146" t="s">
        <v>186</v>
      </c>
      <c r="F291" s="146" t="s">
        <v>612</v>
      </c>
      <c r="G291" s="146" t="s">
        <v>1700</v>
      </c>
      <c r="H291" t="s">
        <v>130</v>
      </c>
      <c r="I291" s="146">
        <v>0</v>
      </c>
      <c r="J291" s="146"/>
      <c r="K291" s="146">
        <v>0</v>
      </c>
      <c r="L291" s="146">
        <v>0</v>
      </c>
      <c r="M291" s="146">
        <v>0</v>
      </c>
      <c r="N291" s="146"/>
      <c r="O291" s="216">
        <f>IF(ISERROR(VLOOKUP($D291,LehStd_in_Kla!$A$4:$G$120,3,FALSE)),,VLOOKUP($D291,LehStd_in_Kla!$A$4:$G$120,3,FALSE))</f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>
      <c r="A292" s="96">
        <v>2</v>
      </c>
      <c r="B292" s="96"/>
      <c r="C292" s="96" t="s">
        <v>69</v>
      </c>
      <c r="D292" s="146" t="s">
        <v>62</v>
      </c>
      <c r="E292" s="146" t="s">
        <v>184</v>
      </c>
      <c r="F292" s="146" t="s">
        <v>5</v>
      </c>
      <c r="G292" s="146" t="s">
        <v>65</v>
      </c>
      <c r="H292" t="s">
        <v>63</v>
      </c>
      <c r="I292" s="146">
        <v>2</v>
      </c>
      <c r="J292" s="146"/>
      <c r="K292" s="146">
        <v>2</v>
      </c>
      <c r="L292" s="146">
        <v>2</v>
      </c>
      <c r="M292" s="146">
        <v>0</v>
      </c>
      <c r="N292" s="146"/>
      <c r="O292" s="216" t="str">
        <f>IF(ISERROR(VLOOKUP($D292,LehStd_in_Kla!$A$4:$G$120,3,FALSE)),,VLOOKUP($D292,LehStd_in_Kla!$A$4:$G$120,3,FALSE))</f>
        <v>A1.1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>
      <c r="A293" s="96">
        <v>3</v>
      </c>
      <c r="B293" s="96"/>
      <c r="C293" s="96" t="s">
        <v>69</v>
      </c>
      <c r="D293" s="146" t="s">
        <v>62</v>
      </c>
      <c r="E293" s="146" t="s">
        <v>184</v>
      </c>
      <c r="F293" s="146" t="s">
        <v>5</v>
      </c>
      <c r="G293" s="146" t="s">
        <v>61</v>
      </c>
      <c r="H293" t="s">
        <v>63</v>
      </c>
      <c r="I293" s="146">
        <v>3</v>
      </c>
      <c r="J293" s="146"/>
      <c r="K293" s="146">
        <v>3</v>
      </c>
      <c r="L293" s="146">
        <v>3</v>
      </c>
      <c r="M293" s="146">
        <v>0</v>
      </c>
      <c r="N293" s="146"/>
      <c r="O293" s="216" t="str">
        <f>IF(ISERROR(VLOOKUP($D293,LehStd_in_Kla!$A$4:$G$120,3,FALSE)),,VLOOKUP($D293,LehStd_in_Kla!$A$4:$G$120,3,FALSE))</f>
        <v>A1.1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>
      <c r="A294" s="96">
        <v>4</v>
      </c>
      <c r="B294" s="96"/>
      <c r="C294" s="96" t="s">
        <v>69</v>
      </c>
      <c r="D294" s="146" t="s">
        <v>62</v>
      </c>
      <c r="E294" s="146" t="s">
        <v>341</v>
      </c>
      <c r="F294" s="146" t="s">
        <v>14</v>
      </c>
      <c r="G294" s="146" t="s">
        <v>61</v>
      </c>
      <c r="H294" t="s">
        <v>63</v>
      </c>
      <c r="I294" s="146">
        <v>1</v>
      </c>
      <c r="J294" s="146"/>
      <c r="K294" s="146">
        <v>1</v>
      </c>
      <c r="L294" s="146">
        <v>1</v>
      </c>
      <c r="M294" s="146">
        <v>0</v>
      </c>
      <c r="N294" s="146"/>
      <c r="O294" s="216" t="str">
        <f>IF(ISERROR(VLOOKUP($D294,LehStd_in_Kla!$A$4:$G$120,3,FALSE)),,VLOOKUP($D294,LehStd_in_Kla!$A$4:$G$120,3,FALSE))</f>
        <v>A1.1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>
      <c r="A295" s="96">
        <v>5</v>
      </c>
      <c r="B295" s="96"/>
      <c r="C295" s="96" t="s">
        <v>69</v>
      </c>
      <c r="D295" s="146" t="s">
        <v>62</v>
      </c>
      <c r="E295" s="146" t="s">
        <v>1170</v>
      </c>
      <c r="F295" s="146" t="s">
        <v>15</v>
      </c>
      <c r="G295" s="146" t="s">
        <v>61</v>
      </c>
      <c r="H295" t="s">
        <v>63</v>
      </c>
      <c r="I295" s="146">
        <v>1</v>
      </c>
      <c r="J295" s="146"/>
      <c r="K295" s="146">
        <v>1</v>
      </c>
      <c r="L295" s="146">
        <v>1</v>
      </c>
      <c r="M295" s="146">
        <v>0</v>
      </c>
      <c r="N295" s="146"/>
      <c r="O295" s="216" t="str">
        <f>IF(ISERROR(VLOOKUP($D295,LehStd_in_Kla!$A$4:$G$120,3,FALSE)),,VLOOKUP($D295,LehStd_in_Kla!$A$4:$G$120,3,FALSE))</f>
        <v>A1.1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>
      <c r="A296" s="96">
        <v>6</v>
      </c>
      <c r="B296" s="96"/>
      <c r="C296" s="96" t="s">
        <v>69</v>
      </c>
      <c r="D296" s="146" t="s">
        <v>62</v>
      </c>
      <c r="E296" s="146" t="s">
        <v>184</v>
      </c>
      <c r="F296" s="146" t="s">
        <v>5</v>
      </c>
      <c r="G296" s="146" t="s">
        <v>65</v>
      </c>
      <c r="H296" t="s">
        <v>63</v>
      </c>
      <c r="I296" s="146">
        <v>3</v>
      </c>
      <c r="J296" s="146"/>
      <c r="K296" s="146">
        <v>3</v>
      </c>
      <c r="L296" s="146">
        <v>3</v>
      </c>
      <c r="M296" s="146">
        <v>0</v>
      </c>
      <c r="N296" s="146"/>
      <c r="O296" s="216" t="str">
        <f>IF(ISERROR(VLOOKUP($D296,LehStd_in_Kla!$A$4:$G$120,3,FALSE)),,VLOOKUP($D296,LehStd_in_Kla!$A$4:$G$120,3,FALSE))</f>
        <v>A1.1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>
      <c r="A297" s="96">
        <v>7</v>
      </c>
      <c r="B297" s="96"/>
      <c r="C297" s="96" t="s">
        <v>69</v>
      </c>
      <c r="D297" s="146" t="s">
        <v>62</v>
      </c>
      <c r="E297" s="146" t="s">
        <v>175</v>
      </c>
      <c r="F297" s="146" t="s">
        <v>19</v>
      </c>
      <c r="G297" s="146" t="s">
        <v>67</v>
      </c>
      <c r="I297" s="146">
        <v>2</v>
      </c>
      <c r="J297" s="146"/>
      <c r="K297" s="146">
        <v>2</v>
      </c>
      <c r="L297" s="146">
        <v>2</v>
      </c>
      <c r="M297" s="146">
        <v>0</v>
      </c>
      <c r="N297" s="146"/>
      <c r="O297" s="216" t="str">
        <f>IF(ISERROR(VLOOKUP($D297,LehStd_in_Kla!$A$4:$G$120,3,FALSE)),,VLOOKUP($D297,LehStd_in_Kla!$A$4:$G$120,3,FALSE))</f>
        <v>A1.1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>
      <c r="A298" s="96">
        <v>10</v>
      </c>
      <c r="B298" s="96"/>
      <c r="C298" s="96" t="s">
        <v>69</v>
      </c>
      <c r="D298" s="146" t="s">
        <v>66</v>
      </c>
      <c r="E298" s="146" t="s">
        <v>184</v>
      </c>
      <c r="F298" s="146" t="s">
        <v>5</v>
      </c>
      <c r="G298" s="146" t="s">
        <v>61</v>
      </c>
      <c r="H298" t="s">
        <v>63</v>
      </c>
      <c r="I298" s="146">
        <v>3</v>
      </c>
      <c r="J298" s="146"/>
      <c r="K298" s="146">
        <v>3</v>
      </c>
      <c r="L298" s="146">
        <v>3</v>
      </c>
      <c r="M298" s="146">
        <v>0</v>
      </c>
      <c r="N298" s="146"/>
      <c r="O298" s="216" t="str">
        <f>IF(ISERROR(VLOOKUP($D298,LehStd_in_Kla!$A$4:$G$120,3,FALSE)),,VLOOKUP($D298,LehStd_in_Kla!$A$4:$G$120,3,FALSE))</f>
        <v>A1.1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>
      <c r="A299" s="96">
        <v>11</v>
      </c>
      <c r="B299" s="96"/>
      <c r="C299" s="96" t="s">
        <v>69</v>
      </c>
      <c r="D299" s="146" t="s">
        <v>66</v>
      </c>
      <c r="E299" s="146" t="s">
        <v>1170</v>
      </c>
      <c r="F299" s="146" t="s">
        <v>14</v>
      </c>
      <c r="G299" s="146" t="s">
        <v>61</v>
      </c>
      <c r="H299" t="s">
        <v>63</v>
      </c>
      <c r="I299" s="146">
        <v>1</v>
      </c>
      <c r="J299" s="146"/>
      <c r="K299" s="146">
        <v>1</v>
      </c>
      <c r="L299" s="146">
        <v>1</v>
      </c>
      <c r="M299" s="146">
        <v>0</v>
      </c>
      <c r="N299" s="146"/>
      <c r="O299" s="216" t="str">
        <f>IF(ISERROR(VLOOKUP($D299,LehStd_in_Kla!$A$4:$G$120,3,FALSE)),,VLOOKUP($D299,LehStd_in_Kla!$A$4:$G$120,3,FALSE))</f>
        <v>A1.1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>
      <c r="A300" s="96">
        <v>12</v>
      </c>
      <c r="B300" s="96"/>
      <c r="C300" s="96" t="s">
        <v>69</v>
      </c>
      <c r="D300" s="146" t="s">
        <v>66</v>
      </c>
      <c r="E300" s="146" t="s">
        <v>341</v>
      </c>
      <c r="F300" s="146" t="s">
        <v>15</v>
      </c>
      <c r="G300" s="146" t="s">
        <v>61</v>
      </c>
      <c r="H300" t="s">
        <v>63</v>
      </c>
      <c r="I300" s="146">
        <v>1</v>
      </c>
      <c r="J300" s="146"/>
      <c r="K300" s="146">
        <v>1</v>
      </c>
      <c r="L300" s="146">
        <v>1</v>
      </c>
      <c r="M300" s="146">
        <v>0</v>
      </c>
      <c r="N300" s="146"/>
      <c r="O300" s="216" t="str">
        <f>IF(ISERROR(VLOOKUP($D300,LehStd_in_Kla!$A$4:$G$120,3,FALSE)),,VLOOKUP($D300,LehStd_in_Kla!$A$4:$G$120,3,FALSE))</f>
        <v>A1.1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>
      <c r="A301" s="96">
        <v>13</v>
      </c>
      <c r="B301" s="96"/>
      <c r="C301" s="96" t="s">
        <v>69</v>
      </c>
      <c r="D301" s="146" t="s">
        <v>66</v>
      </c>
      <c r="E301" s="146" t="s">
        <v>184</v>
      </c>
      <c r="F301" s="146" t="s">
        <v>5</v>
      </c>
      <c r="G301" s="146" t="s">
        <v>65</v>
      </c>
      <c r="H301" t="s">
        <v>63</v>
      </c>
      <c r="I301" s="146">
        <v>0</v>
      </c>
      <c r="J301" s="146"/>
      <c r="K301" s="146">
        <v>0</v>
      </c>
      <c r="L301" s="146">
        <v>0</v>
      </c>
      <c r="M301" s="146">
        <v>0</v>
      </c>
      <c r="N301" s="146"/>
      <c r="O301" s="216" t="str">
        <f>IF(ISERROR(VLOOKUP($D301,LehStd_in_Kla!$A$4:$G$120,3,FALSE)),,VLOOKUP($D301,LehStd_in_Kla!$A$4:$G$120,3,FALSE))</f>
        <v>A1.1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>
      <c r="A302" s="96">
        <v>14</v>
      </c>
      <c r="B302" s="96"/>
      <c r="C302" s="96" t="s">
        <v>69</v>
      </c>
      <c r="D302" s="146" t="s">
        <v>66</v>
      </c>
      <c r="E302" s="146" t="s">
        <v>184</v>
      </c>
      <c r="F302" s="146" t="s">
        <v>5</v>
      </c>
      <c r="G302" s="146" t="s">
        <v>65</v>
      </c>
      <c r="H302" t="s">
        <v>63</v>
      </c>
      <c r="I302" s="146">
        <v>3</v>
      </c>
      <c r="J302" s="146"/>
      <c r="K302" s="146">
        <v>3</v>
      </c>
      <c r="L302" s="146">
        <v>3</v>
      </c>
      <c r="M302" s="146">
        <v>0</v>
      </c>
      <c r="N302" s="146"/>
      <c r="O302" s="216" t="str">
        <f>IF(ISERROR(VLOOKUP($D302,LehStd_in_Kla!$A$4:$G$120,3,FALSE)),,VLOOKUP($D302,LehStd_in_Kla!$A$4:$G$120,3,FALSE))</f>
        <v>A1.1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>
      <c r="A303" s="96">
        <v>15</v>
      </c>
      <c r="B303" s="96"/>
      <c r="C303" s="96" t="s">
        <v>69</v>
      </c>
      <c r="D303" s="146" t="s">
        <v>66</v>
      </c>
      <c r="E303" s="146" t="s">
        <v>175</v>
      </c>
      <c r="F303" s="146" t="s">
        <v>19</v>
      </c>
      <c r="G303" s="146" t="s">
        <v>67</v>
      </c>
      <c r="I303" s="146">
        <v>2</v>
      </c>
      <c r="J303" s="146"/>
      <c r="K303" s="146">
        <v>2</v>
      </c>
      <c r="L303" s="146">
        <v>2</v>
      </c>
      <c r="M303" s="146">
        <v>0</v>
      </c>
      <c r="N303" s="146"/>
      <c r="O303" s="216" t="str">
        <f>IF(ISERROR(VLOOKUP($D303,LehStd_in_Kla!$A$4:$G$120,3,FALSE)),,VLOOKUP($D303,LehStd_in_Kla!$A$4:$G$120,3,FALSE))</f>
        <v>A1.1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>
      <c r="A304" s="96">
        <v>16</v>
      </c>
      <c r="B304" s="96"/>
      <c r="C304" s="96" t="s">
        <v>69</v>
      </c>
      <c r="D304" s="146" t="s">
        <v>66</v>
      </c>
      <c r="E304" s="146" t="s">
        <v>172</v>
      </c>
      <c r="F304" s="146" t="s">
        <v>7</v>
      </c>
      <c r="G304" s="146" t="s">
        <v>323</v>
      </c>
      <c r="H304" t="s">
        <v>63</v>
      </c>
      <c r="I304" s="146">
        <v>2</v>
      </c>
      <c r="J304" s="146"/>
      <c r="K304" s="146">
        <v>2</v>
      </c>
      <c r="L304" s="146">
        <v>2</v>
      </c>
      <c r="M304" s="146">
        <v>0</v>
      </c>
      <c r="N304" s="146"/>
      <c r="O304" s="216" t="str">
        <f>IF(ISERROR(VLOOKUP($D304,LehStd_in_Kla!$A$4:$G$120,3,FALSE)),,VLOOKUP($D304,LehStd_in_Kla!$A$4:$G$120,3,FALSE))</f>
        <v>A1.1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>
      <c r="A305" s="96">
        <v>18</v>
      </c>
      <c r="B305" s="96"/>
      <c r="C305" s="96" t="s">
        <v>69</v>
      </c>
      <c r="D305" s="146" t="s">
        <v>70</v>
      </c>
      <c r="E305" s="146" t="s">
        <v>172</v>
      </c>
      <c r="F305" s="146" t="s">
        <v>7</v>
      </c>
      <c r="G305" s="146" t="s">
        <v>69</v>
      </c>
      <c r="H305" t="s">
        <v>82</v>
      </c>
      <c r="I305" s="146">
        <v>3</v>
      </c>
      <c r="J305" s="146"/>
      <c r="K305" s="146">
        <v>3</v>
      </c>
      <c r="L305" s="146">
        <v>3</v>
      </c>
      <c r="M305" s="146">
        <v>0</v>
      </c>
      <c r="N305" s="146"/>
      <c r="O305" s="216" t="str">
        <f>IF(ISERROR(VLOOKUP($D305,LehStd_in_Kla!$A$4:$G$120,3,FALSE)),,VLOOKUP($D305,LehStd_in_Kla!$A$4:$G$120,3,FALSE))</f>
        <v>B1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>
      <c r="A306" s="96">
        <v>19</v>
      </c>
      <c r="B306" s="96"/>
      <c r="C306" s="96" t="s">
        <v>69</v>
      </c>
      <c r="D306" s="146" t="s">
        <v>70</v>
      </c>
      <c r="E306" s="146" t="s">
        <v>1184</v>
      </c>
      <c r="F306" s="146" t="s">
        <v>115</v>
      </c>
      <c r="G306" s="146" t="s">
        <v>69</v>
      </c>
      <c r="H306" t="s">
        <v>1320</v>
      </c>
      <c r="I306" s="146">
        <v>2</v>
      </c>
      <c r="J306" s="146"/>
      <c r="K306" s="146">
        <v>2</v>
      </c>
      <c r="L306" s="146">
        <v>2</v>
      </c>
      <c r="M306" s="146">
        <v>0</v>
      </c>
      <c r="N306" s="146"/>
      <c r="O306" s="216" t="str">
        <f>IF(ISERROR(VLOOKUP($D306,LehStd_in_Kla!$A$4:$G$120,3,FALSE)),,VLOOKUP($D306,LehStd_in_Kla!$A$4:$G$120,3,FALSE))</f>
        <v>B1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>
      <c r="A307" s="96">
        <v>20</v>
      </c>
      <c r="B307" s="96"/>
      <c r="C307" s="96" t="s">
        <v>69</v>
      </c>
      <c r="D307" s="146" t="s">
        <v>70</v>
      </c>
      <c r="E307" s="146" t="s">
        <v>1170</v>
      </c>
      <c r="F307" s="146" t="s">
        <v>15</v>
      </c>
      <c r="G307" s="146" t="s">
        <v>1646</v>
      </c>
      <c r="H307" t="s">
        <v>1320</v>
      </c>
      <c r="I307" s="146">
        <v>2</v>
      </c>
      <c r="J307" s="146"/>
      <c r="K307" s="146">
        <v>2</v>
      </c>
      <c r="L307" s="146">
        <v>2</v>
      </c>
      <c r="M307" s="146">
        <v>0</v>
      </c>
      <c r="N307" s="146"/>
      <c r="O307" s="216" t="str">
        <f>IF(ISERROR(VLOOKUP($D307,LehStd_in_Kla!$A$4:$G$120,3,FALSE)),,VLOOKUP($D307,LehStd_in_Kla!$A$4:$G$120,3,FALSE))</f>
        <v>B1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>
      <c r="A308" s="96">
        <v>21</v>
      </c>
      <c r="B308" s="96"/>
      <c r="C308" s="96" t="s">
        <v>69</v>
      </c>
      <c r="D308" s="146" t="s">
        <v>70</v>
      </c>
      <c r="E308" s="146" t="s">
        <v>614</v>
      </c>
      <c r="F308" s="146" t="s">
        <v>73</v>
      </c>
      <c r="G308" s="146" t="s">
        <v>72</v>
      </c>
      <c r="H308" t="s">
        <v>230</v>
      </c>
      <c r="I308" s="146">
        <v>6</v>
      </c>
      <c r="J308" s="146"/>
      <c r="K308" s="146">
        <v>6</v>
      </c>
      <c r="L308" s="146">
        <v>6</v>
      </c>
      <c r="M308" s="146">
        <v>0</v>
      </c>
      <c r="N308" s="146"/>
      <c r="O308" s="216" t="str">
        <f>IF(ISERROR(VLOOKUP($D308,LehStd_in_Kla!$A$4:$G$120,3,FALSE)),,VLOOKUP($D308,LehStd_in_Kla!$A$4:$G$120,3,FALSE))</f>
        <v>B1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>
      <c r="A309" s="96">
        <v>22</v>
      </c>
      <c r="B309" s="96"/>
      <c r="C309" s="96" t="s">
        <v>69</v>
      </c>
      <c r="D309" s="146" t="s">
        <v>70</v>
      </c>
      <c r="E309" s="146" t="s">
        <v>614</v>
      </c>
      <c r="F309" s="146" t="s">
        <v>73</v>
      </c>
      <c r="G309" s="146" t="s">
        <v>72</v>
      </c>
      <c r="H309" t="s">
        <v>230</v>
      </c>
      <c r="I309" s="146">
        <v>2</v>
      </c>
      <c r="J309" s="146"/>
      <c r="K309" s="146">
        <v>2</v>
      </c>
      <c r="L309" s="146">
        <v>2</v>
      </c>
      <c r="M309" s="146">
        <v>0</v>
      </c>
      <c r="N309" s="146"/>
      <c r="O309" s="216" t="str">
        <f>IF(ISERROR(VLOOKUP($D309,LehStd_in_Kla!$A$4:$G$120,3,FALSE)),,VLOOKUP($D309,LehStd_in_Kla!$A$4:$G$120,3,FALSE))</f>
        <v>B1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>
      <c r="A310" s="96">
        <v>23</v>
      </c>
      <c r="B310" s="96"/>
      <c r="C310" s="96" t="s">
        <v>69</v>
      </c>
      <c r="D310" s="146" t="s">
        <v>70</v>
      </c>
      <c r="E310" s="146" t="s">
        <v>1489</v>
      </c>
      <c r="F310" s="146" t="s">
        <v>1490</v>
      </c>
      <c r="G310" s="146" t="s">
        <v>57</v>
      </c>
      <c r="H310" t="s">
        <v>82</v>
      </c>
      <c r="I310" s="146">
        <v>2</v>
      </c>
      <c r="J310" s="146"/>
      <c r="K310" s="146">
        <v>2</v>
      </c>
      <c r="L310" s="146">
        <v>2</v>
      </c>
      <c r="M310" s="146">
        <v>0</v>
      </c>
      <c r="N310" s="146"/>
      <c r="O310" s="216" t="str">
        <f>IF(ISERROR(VLOOKUP($D310,LehStd_in_Kla!$A$4:$G$120,3,FALSE)),,VLOOKUP($D310,LehStd_in_Kla!$A$4:$G$120,3,FALSE))</f>
        <v>B1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>
      <c r="A311" s="96">
        <v>24</v>
      </c>
      <c r="B311" s="96"/>
      <c r="C311" s="96" t="s">
        <v>69</v>
      </c>
      <c r="D311" s="146" t="s">
        <v>70</v>
      </c>
      <c r="E311" s="146" t="s">
        <v>615</v>
      </c>
      <c r="F311" s="146" t="s">
        <v>73</v>
      </c>
      <c r="G311" s="146" t="s">
        <v>1431</v>
      </c>
      <c r="H311" t="s">
        <v>1786</v>
      </c>
      <c r="I311" s="146">
        <v>2</v>
      </c>
      <c r="J311" s="146"/>
      <c r="K311" s="146">
        <v>2</v>
      </c>
      <c r="L311" s="146">
        <v>2</v>
      </c>
      <c r="M311" s="146">
        <v>0</v>
      </c>
      <c r="N311" s="146"/>
      <c r="O311" s="216" t="str">
        <f>IF(ISERROR(VLOOKUP($D311,LehStd_in_Kla!$A$4:$G$120,3,FALSE)),,VLOOKUP($D311,LehStd_in_Kla!$A$4:$G$120,3,FALSE))</f>
        <v>B1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>
      <c r="A312" s="96">
        <v>25</v>
      </c>
      <c r="B312" s="96"/>
      <c r="C312" s="96" t="s">
        <v>69</v>
      </c>
      <c r="D312" s="146" t="s">
        <v>70</v>
      </c>
      <c r="E312" s="146" t="s">
        <v>615</v>
      </c>
      <c r="F312" s="146" t="s">
        <v>73</v>
      </c>
      <c r="G312" s="146" t="s">
        <v>1431</v>
      </c>
      <c r="H312" t="s">
        <v>1786</v>
      </c>
      <c r="I312" s="146">
        <v>7</v>
      </c>
      <c r="J312" s="146"/>
      <c r="K312" s="146">
        <v>7</v>
      </c>
      <c r="L312" s="146">
        <v>7</v>
      </c>
      <c r="M312" s="146">
        <v>0</v>
      </c>
      <c r="N312" s="146"/>
      <c r="O312" s="216" t="str">
        <f>IF(ISERROR(VLOOKUP($D312,LehStd_in_Kla!$A$4:$G$120,3,FALSE)),,VLOOKUP($D312,LehStd_in_Kla!$A$4:$G$120,3,FALSE))</f>
        <v>B1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>
      <c r="A313" s="96">
        <v>26</v>
      </c>
      <c r="B313" s="96"/>
      <c r="C313" s="96" t="s">
        <v>69</v>
      </c>
      <c r="D313" s="146" t="s">
        <v>70</v>
      </c>
      <c r="E313" s="146" t="s">
        <v>341</v>
      </c>
      <c r="F313" s="146" t="s">
        <v>14</v>
      </c>
      <c r="G313" s="146" t="s">
        <v>1350</v>
      </c>
      <c r="H313" t="s">
        <v>80</v>
      </c>
      <c r="I313" s="146">
        <v>2</v>
      </c>
      <c r="J313" s="146"/>
      <c r="K313" s="146">
        <v>2</v>
      </c>
      <c r="L313" s="146">
        <v>2</v>
      </c>
      <c r="M313" s="146">
        <v>0</v>
      </c>
      <c r="N313" s="146"/>
      <c r="O313" s="216" t="str">
        <f>IF(ISERROR(VLOOKUP($D313,LehStd_in_Kla!$A$4:$G$120,3,FALSE)),,VLOOKUP($D313,LehStd_in_Kla!$A$4:$G$120,3,FALSE))</f>
        <v>B1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>
      <c r="A314" s="96">
        <v>27</v>
      </c>
      <c r="B314" s="96"/>
      <c r="C314" s="96" t="s">
        <v>69</v>
      </c>
      <c r="D314" s="146" t="s">
        <v>70</v>
      </c>
      <c r="E314" s="146" t="s">
        <v>179</v>
      </c>
      <c r="F314" s="146" t="s">
        <v>76</v>
      </c>
      <c r="G314" s="146" t="s">
        <v>75</v>
      </c>
      <c r="H314" t="s">
        <v>82</v>
      </c>
      <c r="I314" s="146">
        <v>2</v>
      </c>
      <c r="J314" s="146"/>
      <c r="K314" s="146">
        <v>2</v>
      </c>
      <c r="L314" s="146">
        <v>2</v>
      </c>
      <c r="M314" s="146">
        <v>0</v>
      </c>
      <c r="N314" s="146"/>
      <c r="O314" s="216" t="str">
        <f>IF(ISERROR(VLOOKUP($D314,LehStd_in_Kla!$A$4:$G$120,3,FALSE)),,VLOOKUP($D314,LehStd_in_Kla!$A$4:$G$120,3,FALSE))</f>
        <v>B1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>
      <c r="A315" s="96">
        <v>28</v>
      </c>
      <c r="B315" s="96"/>
      <c r="C315" s="96" t="s">
        <v>69</v>
      </c>
      <c r="D315" s="146" t="s">
        <v>70</v>
      </c>
      <c r="E315" s="146" t="s">
        <v>178</v>
      </c>
      <c r="F315" s="146" t="s">
        <v>37</v>
      </c>
      <c r="G315" s="146" t="s">
        <v>1623</v>
      </c>
      <c r="H315" t="s">
        <v>82</v>
      </c>
      <c r="I315" s="146">
        <v>3</v>
      </c>
      <c r="J315" s="146"/>
      <c r="K315" s="146">
        <v>3</v>
      </c>
      <c r="L315" s="146">
        <v>3</v>
      </c>
      <c r="M315" s="146">
        <v>0</v>
      </c>
      <c r="N315" s="146"/>
      <c r="O315" s="216" t="str">
        <f>IF(ISERROR(VLOOKUP($D315,LehStd_in_Kla!$A$4:$G$120,3,FALSE)),,VLOOKUP($D315,LehStd_in_Kla!$A$4:$G$120,3,FALSE))</f>
        <v>B1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>
      <c r="A316" s="96">
        <v>29</v>
      </c>
      <c r="B316" s="96"/>
      <c r="C316" s="96" t="s">
        <v>69</v>
      </c>
      <c r="D316" s="146" t="s">
        <v>70</v>
      </c>
      <c r="E316" s="146" t="s">
        <v>175</v>
      </c>
      <c r="F316" s="146" t="s">
        <v>19</v>
      </c>
      <c r="G316" s="146" t="s">
        <v>67</v>
      </c>
      <c r="I316" s="146">
        <v>2</v>
      </c>
      <c r="J316" s="146"/>
      <c r="K316" s="146">
        <v>2</v>
      </c>
      <c r="L316" s="146">
        <v>2</v>
      </c>
      <c r="M316" s="146">
        <v>0</v>
      </c>
      <c r="N316" s="146"/>
      <c r="O316" s="216" t="str">
        <f>IF(ISERROR(VLOOKUP($D316,LehStd_in_Kla!$A$4:$G$120,3,FALSE)),,VLOOKUP($D316,LehStd_in_Kla!$A$4:$G$120,3,FALSE))</f>
        <v>B1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>
      <c r="A317" s="96">
        <v>32</v>
      </c>
      <c r="B317" s="96"/>
      <c r="C317" s="96" t="s">
        <v>69</v>
      </c>
      <c r="D317" s="146" t="s">
        <v>78</v>
      </c>
      <c r="E317" s="146" t="s">
        <v>341</v>
      </c>
      <c r="F317" s="146" t="s">
        <v>14</v>
      </c>
      <c r="G317" s="146" t="s">
        <v>69</v>
      </c>
      <c r="H317" t="s">
        <v>80</v>
      </c>
      <c r="I317" s="146">
        <v>2</v>
      </c>
      <c r="J317" s="146"/>
      <c r="K317" s="146">
        <v>2</v>
      </c>
      <c r="L317" s="146">
        <v>2</v>
      </c>
      <c r="M317" s="146">
        <v>0</v>
      </c>
      <c r="N317" s="146"/>
      <c r="O317" s="216" t="str">
        <f>IF(ISERROR(VLOOKUP($D317,LehStd_in_Kla!$A$4:$G$120,3,FALSE)),,VLOOKUP($D317,LehStd_in_Kla!$A$4:$G$120,3,FALSE))</f>
        <v>B1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>
      <c r="A318" s="96">
        <v>33</v>
      </c>
      <c r="B318" s="96"/>
      <c r="C318" s="96" t="s">
        <v>69</v>
      </c>
      <c r="D318" s="146" t="s">
        <v>78</v>
      </c>
      <c r="E318" s="146" t="s">
        <v>179</v>
      </c>
      <c r="F318" s="146" t="s">
        <v>76</v>
      </c>
      <c r="G318" s="146" t="s">
        <v>75</v>
      </c>
      <c r="H318" t="s">
        <v>1787</v>
      </c>
      <c r="I318" s="146">
        <v>2</v>
      </c>
      <c r="J318" s="146"/>
      <c r="K318" s="146">
        <v>2</v>
      </c>
      <c r="L318" s="146">
        <v>2</v>
      </c>
      <c r="M318" s="146">
        <v>0</v>
      </c>
      <c r="N318" s="146"/>
      <c r="O318" s="216" t="str">
        <f>IF(ISERROR(VLOOKUP($D318,LehStd_in_Kla!$A$4:$G$120,3,FALSE)),,VLOOKUP($D318,LehStd_in_Kla!$A$4:$G$120,3,FALSE))</f>
        <v>B1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>
      <c r="A319" s="96">
        <v>35</v>
      </c>
      <c r="B319" s="96"/>
      <c r="C319" s="96" t="s">
        <v>69</v>
      </c>
      <c r="D319" s="146" t="s">
        <v>78</v>
      </c>
      <c r="E319" s="146" t="s">
        <v>1170</v>
      </c>
      <c r="F319" s="146" t="s">
        <v>15</v>
      </c>
      <c r="G319" s="146" t="s">
        <v>1350</v>
      </c>
      <c r="H319" t="s">
        <v>80</v>
      </c>
      <c r="I319" s="146">
        <v>2</v>
      </c>
      <c r="J319" s="146"/>
      <c r="K319" s="146">
        <v>2</v>
      </c>
      <c r="L319" s="146">
        <v>2</v>
      </c>
      <c r="M319" s="146">
        <v>0</v>
      </c>
      <c r="N319" s="146"/>
      <c r="O319" s="216" t="str">
        <f>IF(ISERROR(VLOOKUP($D319,LehStd_in_Kla!$A$4:$G$120,3,FALSE)),,VLOOKUP($D319,LehStd_in_Kla!$A$4:$G$120,3,FALSE))</f>
        <v>B1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>
      <c r="A320" s="96">
        <v>36</v>
      </c>
      <c r="B320" s="96"/>
      <c r="C320" s="96" t="s">
        <v>69</v>
      </c>
      <c r="D320" s="146" t="s">
        <v>78</v>
      </c>
      <c r="E320" s="146" t="s">
        <v>619</v>
      </c>
      <c r="F320" s="146" t="s">
        <v>83</v>
      </c>
      <c r="G320" s="146" t="s">
        <v>75</v>
      </c>
      <c r="H320" t="s">
        <v>80</v>
      </c>
      <c r="I320" s="146">
        <v>2</v>
      </c>
      <c r="J320" s="146"/>
      <c r="K320" s="146">
        <v>2</v>
      </c>
      <c r="L320" s="146">
        <v>2</v>
      </c>
      <c r="M320" s="146">
        <v>0</v>
      </c>
      <c r="N320" s="146"/>
      <c r="O320" s="216" t="str">
        <f>IF(ISERROR(VLOOKUP($D320,LehStd_in_Kla!$A$4:$G$120,3,FALSE)),,VLOOKUP($D320,LehStd_in_Kla!$A$4:$G$120,3,FALSE))</f>
        <v>B1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>
      <c r="A321" s="96">
        <v>37</v>
      </c>
      <c r="B321" s="96"/>
      <c r="C321" s="96" t="s">
        <v>69</v>
      </c>
      <c r="D321" s="146" t="s">
        <v>78</v>
      </c>
      <c r="E321" s="146" t="s">
        <v>179</v>
      </c>
      <c r="F321" s="146" t="s">
        <v>76</v>
      </c>
      <c r="G321" s="146" t="s">
        <v>75</v>
      </c>
      <c r="H321" t="s">
        <v>80</v>
      </c>
      <c r="I321" s="146">
        <v>2</v>
      </c>
      <c r="J321" s="146"/>
      <c r="K321" s="146">
        <v>2</v>
      </c>
      <c r="L321" s="146">
        <v>2</v>
      </c>
      <c r="M321" s="146">
        <v>0</v>
      </c>
      <c r="N321" s="146"/>
      <c r="O321" s="216" t="str">
        <f>IF(ISERROR(VLOOKUP($D321,LehStd_in_Kla!$A$4:$G$120,3,FALSE)),,VLOOKUP($D321,LehStd_in_Kla!$A$4:$G$120,3,FALSE))</f>
        <v>B1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>
      <c r="A322" s="96">
        <v>38</v>
      </c>
      <c r="B322" s="96"/>
      <c r="C322" s="96" t="s">
        <v>69</v>
      </c>
      <c r="D322" s="146" t="s">
        <v>78</v>
      </c>
      <c r="E322" s="146" t="s">
        <v>178</v>
      </c>
      <c r="F322" s="146" t="s">
        <v>37</v>
      </c>
      <c r="G322" s="146" t="s">
        <v>1623</v>
      </c>
      <c r="H322" t="s">
        <v>80</v>
      </c>
      <c r="I322" s="146">
        <v>2</v>
      </c>
      <c r="J322" s="146"/>
      <c r="K322" s="146">
        <v>2</v>
      </c>
      <c r="L322" s="146">
        <v>2</v>
      </c>
      <c r="M322" s="146">
        <v>0</v>
      </c>
      <c r="N322" s="146"/>
      <c r="O322" s="216" t="str">
        <f>IF(ISERROR(VLOOKUP($D322,LehStd_in_Kla!$A$4:$G$120,3,FALSE)),,VLOOKUP($D322,LehStd_in_Kla!$A$4:$G$120,3,FALSE))</f>
        <v>B1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>
      <c r="A323" s="96">
        <v>39</v>
      </c>
      <c r="B323" s="96"/>
      <c r="C323" s="96" t="s">
        <v>69</v>
      </c>
      <c r="D323" s="146" t="s">
        <v>78</v>
      </c>
      <c r="E323" s="146" t="s">
        <v>978</v>
      </c>
      <c r="F323" s="146" t="s">
        <v>73</v>
      </c>
      <c r="G323" s="146" t="s">
        <v>81</v>
      </c>
      <c r="H323" t="s">
        <v>1788</v>
      </c>
      <c r="I323" s="146">
        <v>14</v>
      </c>
      <c r="J323" s="146"/>
      <c r="K323" s="146">
        <v>14</v>
      </c>
      <c r="L323" s="146">
        <v>14</v>
      </c>
      <c r="M323" s="146">
        <v>0</v>
      </c>
      <c r="N323" s="146"/>
      <c r="O323" s="216" t="str">
        <f>IF(ISERROR(VLOOKUP($D323,LehStd_in_Kla!$A$4:$G$120,3,FALSE)),,VLOOKUP($D323,LehStd_in_Kla!$A$4:$G$120,3,FALSE))</f>
        <v>B1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>
      <c r="A324" s="96">
        <v>40</v>
      </c>
      <c r="B324" s="96"/>
      <c r="C324" s="96" t="s">
        <v>69</v>
      </c>
      <c r="D324" s="146" t="s">
        <v>78</v>
      </c>
      <c r="E324" s="146" t="s">
        <v>468</v>
      </c>
      <c r="F324" s="146" t="s">
        <v>84</v>
      </c>
      <c r="G324" s="146" t="s">
        <v>1273</v>
      </c>
      <c r="H324" t="s">
        <v>80</v>
      </c>
      <c r="I324" s="146">
        <v>1</v>
      </c>
      <c r="J324" s="146"/>
      <c r="K324" s="146">
        <v>1</v>
      </c>
      <c r="L324" s="146">
        <v>1</v>
      </c>
      <c r="M324" s="146">
        <v>0</v>
      </c>
      <c r="N324" s="146"/>
      <c r="O324" s="216" t="str">
        <f>IF(ISERROR(VLOOKUP($D324,LehStd_in_Kla!$A$4:$G$120,3,FALSE)),,VLOOKUP($D324,LehStd_in_Kla!$A$4:$G$120,3,FALSE))</f>
        <v>B1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>
      <c r="A325" s="96">
        <v>41</v>
      </c>
      <c r="B325" s="96"/>
      <c r="C325" s="96" t="s">
        <v>69</v>
      </c>
      <c r="D325" s="146" t="s">
        <v>78</v>
      </c>
      <c r="E325" s="146" t="s">
        <v>175</v>
      </c>
      <c r="F325" s="146" t="s">
        <v>19</v>
      </c>
      <c r="G325" s="146" t="s">
        <v>67</v>
      </c>
      <c r="I325" s="146">
        <v>2</v>
      </c>
      <c r="J325" s="146"/>
      <c r="K325" s="146">
        <v>2</v>
      </c>
      <c r="L325" s="146">
        <v>2</v>
      </c>
      <c r="M325" s="146">
        <v>0</v>
      </c>
      <c r="N325" s="146"/>
      <c r="O325" s="216" t="str">
        <f>IF(ISERROR(VLOOKUP($D325,LehStd_in_Kla!$A$4:$G$120,3,FALSE)),,VLOOKUP($D325,LehStd_in_Kla!$A$4:$G$120,3,FALSE))</f>
        <v>B1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>
      <c r="A326" s="96">
        <v>45</v>
      </c>
      <c r="B326" s="96"/>
      <c r="C326" s="96" t="s">
        <v>69</v>
      </c>
      <c r="D326" s="146" t="s">
        <v>86</v>
      </c>
      <c r="E326" s="146" t="s">
        <v>179</v>
      </c>
      <c r="F326" s="146" t="s">
        <v>76</v>
      </c>
      <c r="G326" s="146" t="s">
        <v>88</v>
      </c>
      <c r="H326" t="s">
        <v>82</v>
      </c>
      <c r="I326" s="146">
        <v>2</v>
      </c>
      <c r="J326" s="146"/>
      <c r="K326" s="146">
        <v>2</v>
      </c>
      <c r="L326" s="146">
        <v>2</v>
      </c>
      <c r="M326" s="146">
        <v>0</v>
      </c>
      <c r="N326" s="146"/>
      <c r="O326" s="216" t="str">
        <f>IF(ISERROR(VLOOKUP($D326,LehStd_in_Kla!$A$4:$G$120,3,FALSE)),,VLOOKUP($D326,LehStd_in_Kla!$A$4:$G$120,3,FALSE))</f>
        <v>B1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>
      <c r="A327" s="96">
        <v>46</v>
      </c>
      <c r="B327" s="96"/>
      <c r="C327" s="96" t="s">
        <v>69</v>
      </c>
      <c r="D327" s="146" t="s">
        <v>86</v>
      </c>
      <c r="E327" s="146" t="s">
        <v>619</v>
      </c>
      <c r="F327" s="146" t="s">
        <v>83</v>
      </c>
      <c r="G327" s="146" t="s">
        <v>69</v>
      </c>
      <c r="H327" t="s">
        <v>82</v>
      </c>
      <c r="I327" s="146">
        <v>2</v>
      </c>
      <c r="J327" s="146"/>
      <c r="K327" s="146">
        <v>2</v>
      </c>
      <c r="L327" s="146">
        <v>2</v>
      </c>
      <c r="M327" s="146">
        <v>0</v>
      </c>
      <c r="N327" s="146"/>
      <c r="O327" s="216" t="str">
        <f>IF(ISERROR(VLOOKUP($D327,LehStd_in_Kla!$A$4:$G$120,3,FALSE)),,VLOOKUP($D327,LehStd_in_Kla!$A$4:$G$120,3,FALSE))</f>
        <v>B1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>
      <c r="A328" s="96">
        <v>47</v>
      </c>
      <c r="B328" s="96"/>
      <c r="C328" s="96" t="s">
        <v>69</v>
      </c>
      <c r="D328" s="146" t="s">
        <v>86</v>
      </c>
      <c r="E328" s="146" t="s">
        <v>184</v>
      </c>
      <c r="F328" s="146" t="s">
        <v>84</v>
      </c>
      <c r="G328" s="146" t="s">
        <v>323</v>
      </c>
      <c r="H328" t="s">
        <v>82</v>
      </c>
      <c r="I328" s="146">
        <v>1</v>
      </c>
      <c r="J328" s="146"/>
      <c r="K328" s="146">
        <v>1</v>
      </c>
      <c r="L328" s="146">
        <v>1</v>
      </c>
      <c r="M328" s="146">
        <v>0</v>
      </c>
      <c r="N328" s="146"/>
      <c r="O328" s="216" t="str">
        <f>IF(ISERROR(VLOOKUP($D328,LehStd_in_Kla!$A$4:$G$120,3,FALSE)),,VLOOKUP($D328,LehStd_in_Kla!$A$4:$G$120,3,FALSE))</f>
        <v>B1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>
      <c r="A329" s="96">
        <v>48</v>
      </c>
      <c r="B329" s="96"/>
      <c r="C329" s="96" t="s">
        <v>69</v>
      </c>
      <c r="D329" s="146" t="s">
        <v>86</v>
      </c>
      <c r="E329" s="146" t="s">
        <v>184</v>
      </c>
      <c r="F329" s="146" t="s">
        <v>85</v>
      </c>
      <c r="G329" s="146" t="s">
        <v>323</v>
      </c>
      <c r="H329" t="s">
        <v>82</v>
      </c>
      <c r="I329" s="146">
        <v>1</v>
      </c>
      <c r="J329" s="146"/>
      <c r="K329" s="146">
        <v>1</v>
      </c>
      <c r="L329" s="146">
        <v>1</v>
      </c>
      <c r="M329" s="146">
        <v>0</v>
      </c>
      <c r="N329" s="146"/>
      <c r="O329" s="216" t="str">
        <f>IF(ISERROR(VLOOKUP($D329,LehStd_in_Kla!$A$4:$G$120,3,FALSE)),,VLOOKUP($D329,LehStd_in_Kla!$A$4:$G$120,3,FALSE))</f>
        <v>B1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>
      <c r="A330" s="96">
        <v>49</v>
      </c>
      <c r="B330" s="96"/>
      <c r="C330" s="96" t="s">
        <v>69</v>
      </c>
      <c r="D330" s="146" t="s">
        <v>86</v>
      </c>
      <c r="E330" s="146" t="s">
        <v>172</v>
      </c>
      <c r="F330" s="146" t="s">
        <v>7</v>
      </c>
      <c r="G330" s="146" t="s">
        <v>1273</v>
      </c>
      <c r="H330" t="s">
        <v>82</v>
      </c>
      <c r="I330" s="146">
        <v>2</v>
      </c>
      <c r="J330" s="146"/>
      <c r="K330" s="146">
        <v>2</v>
      </c>
      <c r="L330" s="146">
        <v>2</v>
      </c>
      <c r="M330" s="146">
        <v>0</v>
      </c>
      <c r="N330" s="146"/>
      <c r="O330" s="216" t="str">
        <f>IF(ISERROR(VLOOKUP($D330,LehStd_in_Kla!$A$4:$G$120,3,FALSE)),,VLOOKUP($D330,LehStd_in_Kla!$A$4:$G$120,3,FALSE))</f>
        <v>B1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>
      <c r="A331" s="96">
        <v>50</v>
      </c>
      <c r="B331" s="96"/>
      <c r="C331" s="96" t="s">
        <v>69</v>
      </c>
      <c r="D331" s="146" t="s">
        <v>86</v>
      </c>
      <c r="E331" s="146" t="s">
        <v>341</v>
      </c>
      <c r="F331" s="146" t="s">
        <v>14</v>
      </c>
      <c r="G331" s="146" t="s">
        <v>1350</v>
      </c>
      <c r="H331" t="s">
        <v>82</v>
      </c>
      <c r="I331" s="146">
        <v>1</v>
      </c>
      <c r="J331" s="146"/>
      <c r="K331" s="146">
        <v>1</v>
      </c>
      <c r="L331" s="146">
        <v>1</v>
      </c>
      <c r="M331" s="146">
        <v>0</v>
      </c>
      <c r="N331" s="146"/>
      <c r="O331" s="216" t="str">
        <f>IF(ISERROR(VLOOKUP($D331,LehStd_in_Kla!$A$4:$G$120,3,FALSE)),,VLOOKUP($D331,LehStd_in_Kla!$A$4:$G$120,3,FALSE))</f>
        <v>B1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>
      <c r="A332" s="96">
        <v>51</v>
      </c>
      <c r="B332" s="96"/>
      <c r="C332" s="96" t="s">
        <v>69</v>
      </c>
      <c r="D332" s="146" t="s">
        <v>86</v>
      </c>
      <c r="E332" s="146" t="s">
        <v>1170</v>
      </c>
      <c r="F332" s="146" t="s">
        <v>15</v>
      </c>
      <c r="G332" s="146" t="s">
        <v>1350</v>
      </c>
      <c r="H332" t="s">
        <v>82</v>
      </c>
      <c r="I332" s="146">
        <v>2</v>
      </c>
      <c r="J332" s="146"/>
      <c r="K332" s="146">
        <v>2</v>
      </c>
      <c r="L332" s="146">
        <v>2</v>
      </c>
      <c r="M332" s="146">
        <v>0</v>
      </c>
      <c r="N332" s="146"/>
      <c r="O332" s="216" t="str">
        <f>IF(ISERROR(VLOOKUP($D332,LehStd_in_Kla!$A$4:$G$120,3,FALSE)),,VLOOKUP($D332,LehStd_in_Kla!$A$4:$G$120,3,FALSE))</f>
        <v>B1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>
      <c r="A333" s="96">
        <v>52</v>
      </c>
      <c r="B333" s="96"/>
      <c r="C333" s="96" t="s">
        <v>69</v>
      </c>
      <c r="D333" s="146" t="s">
        <v>86</v>
      </c>
      <c r="E333" s="146" t="s">
        <v>617</v>
      </c>
      <c r="F333" s="146" t="s">
        <v>73</v>
      </c>
      <c r="G333" s="146" t="s">
        <v>87</v>
      </c>
      <c r="H333" t="s">
        <v>1789</v>
      </c>
      <c r="I333" s="146">
        <v>17</v>
      </c>
      <c r="J333" s="146"/>
      <c r="K333" s="146">
        <v>17</v>
      </c>
      <c r="L333" s="146">
        <v>17</v>
      </c>
      <c r="M333" s="146">
        <v>0</v>
      </c>
      <c r="N333" s="146"/>
      <c r="O333" s="216" t="str">
        <f>IF(ISERROR(VLOOKUP($D333,LehStd_in_Kla!$A$4:$G$120,3,FALSE)),,VLOOKUP($D333,LehStd_in_Kla!$A$4:$G$120,3,FALSE))</f>
        <v>B1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>
      <c r="A334" s="96">
        <v>53</v>
      </c>
      <c r="B334" s="96"/>
      <c r="C334" s="96" t="s">
        <v>69</v>
      </c>
      <c r="D334" s="146" t="s">
        <v>86</v>
      </c>
      <c r="E334" s="146" t="s">
        <v>178</v>
      </c>
      <c r="F334" s="146" t="s">
        <v>37</v>
      </c>
      <c r="G334" s="146" t="s">
        <v>1623</v>
      </c>
      <c r="H334" t="s">
        <v>80</v>
      </c>
      <c r="I334" s="146">
        <v>2</v>
      </c>
      <c r="J334" s="146"/>
      <c r="K334" s="146">
        <v>2</v>
      </c>
      <c r="L334" s="146">
        <v>2</v>
      </c>
      <c r="M334" s="146">
        <v>0</v>
      </c>
      <c r="N334" s="146"/>
      <c r="O334" s="216" t="str">
        <f>IF(ISERROR(VLOOKUP($D334,LehStd_in_Kla!$A$4:$G$120,3,FALSE)),,VLOOKUP($D334,LehStd_in_Kla!$A$4:$G$120,3,FALSE))</f>
        <v>B1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>
      <c r="A335" s="96">
        <v>54</v>
      </c>
      <c r="B335" s="96"/>
      <c r="C335" s="96" t="s">
        <v>69</v>
      </c>
      <c r="D335" s="146" t="s">
        <v>86</v>
      </c>
      <c r="E335" s="146" t="s">
        <v>175</v>
      </c>
      <c r="F335" s="146" t="s">
        <v>19</v>
      </c>
      <c r="G335" s="146" t="s">
        <v>67</v>
      </c>
      <c r="I335" s="146">
        <v>2</v>
      </c>
      <c r="J335" s="146"/>
      <c r="K335" s="146">
        <v>2</v>
      </c>
      <c r="L335" s="146">
        <v>2</v>
      </c>
      <c r="M335" s="146">
        <v>0</v>
      </c>
      <c r="N335" s="146"/>
      <c r="O335" s="216" t="str">
        <f>IF(ISERROR(VLOOKUP($D335,LehStd_in_Kla!$A$4:$G$120,3,FALSE)),,VLOOKUP($D335,LehStd_in_Kla!$A$4:$G$120,3,FALSE))</f>
        <v>B1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>
      <c r="A336" s="96">
        <v>55</v>
      </c>
      <c r="B336" s="96"/>
      <c r="C336" s="96" t="s">
        <v>69</v>
      </c>
      <c r="D336" s="146" t="s">
        <v>86</v>
      </c>
      <c r="E336" s="146" t="s">
        <v>1576</v>
      </c>
      <c r="F336" s="146" t="s">
        <v>1576</v>
      </c>
      <c r="G336" s="146" t="s">
        <v>69</v>
      </c>
      <c r="H336" t="s">
        <v>1789</v>
      </c>
      <c r="I336" s="146">
        <v>2</v>
      </c>
      <c r="J336" s="146"/>
      <c r="K336" s="146">
        <v>2</v>
      </c>
      <c r="L336" s="146">
        <v>2</v>
      </c>
      <c r="M336" s="146">
        <v>0</v>
      </c>
      <c r="N336" s="146"/>
      <c r="O336" s="216" t="str">
        <f>IF(ISERROR(VLOOKUP($D336,LehStd_in_Kla!$A$4:$G$120,3,FALSE)),,VLOOKUP($D336,LehStd_in_Kla!$A$4:$G$120,3,FALSE))</f>
        <v>B1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>
      <c r="A337" s="96">
        <v>57</v>
      </c>
      <c r="B337" s="96"/>
      <c r="C337" s="96" t="s">
        <v>69</v>
      </c>
      <c r="D337" s="146" t="s">
        <v>89</v>
      </c>
      <c r="E337" s="146" t="s">
        <v>184</v>
      </c>
      <c r="F337" s="146" t="s">
        <v>5</v>
      </c>
      <c r="G337" s="146" t="s">
        <v>88</v>
      </c>
      <c r="H337" t="s">
        <v>1790</v>
      </c>
      <c r="I337" s="146">
        <v>3</v>
      </c>
      <c r="J337" s="146"/>
      <c r="K337" s="146">
        <v>3</v>
      </c>
      <c r="L337" s="146">
        <v>3</v>
      </c>
      <c r="M337" s="146">
        <v>0</v>
      </c>
      <c r="N337" s="146"/>
      <c r="O337" s="216" t="str">
        <f>IF(ISERROR(VLOOKUP($D337,LehStd_in_Kla!$A$4:$G$120,3,FALSE)),,VLOOKUP($D337,LehStd_in_Kla!$A$4:$G$120,3,FALSE))</f>
        <v>A1.1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>
      <c r="A338" s="96">
        <v>58</v>
      </c>
      <c r="B338" s="96"/>
      <c r="C338" s="96" t="s">
        <v>69</v>
      </c>
      <c r="D338" s="146" t="s">
        <v>89</v>
      </c>
      <c r="E338" s="146" t="s">
        <v>184</v>
      </c>
      <c r="F338" s="146" t="s">
        <v>5</v>
      </c>
      <c r="G338" s="146" t="s">
        <v>323</v>
      </c>
      <c r="H338" t="s">
        <v>1790</v>
      </c>
      <c r="I338" s="146">
        <v>3</v>
      </c>
      <c r="J338" s="146"/>
      <c r="K338" s="146">
        <v>3</v>
      </c>
      <c r="L338" s="146">
        <v>3</v>
      </c>
      <c r="M338" s="146">
        <v>0</v>
      </c>
      <c r="N338" s="146"/>
      <c r="O338" s="216" t="str">
        <f>IF(ISERROR(VLOOKUP($D338,LehStd_in_Kla!$A$4:$G$120,3,FALSE)),,VLOOKUP($D338,LehStd_in_Kla!$A$4:$G$120,3,FALSE))</f>
        <v>A1.1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>
      <c r="A339" s="96">
        <v>59</v>
      </c>
      <c r="B339" s="96"/>
      <c r="C339" s="96" t="s">
        <v>69</v>
      </c>
      <c r="D339" s="146" t="s">
        <v>89</v>
      </c>
      <c r="E339" s="146" t="s">
        <v>184</v>
      </c>
      <c r="F339" s="146" t="s">
        <v>5</v>
      </c>
      <c r="G339" s="146" t="s">
        <v>65</v>
      </c>
      <c r="H339" t="s">
        <v>1790</v>
      </c>
      <c r="I339" s="146">
        <v>2</v>
      </c>
      <c r="J339" s="146"/>
      <c r="K339" s="146">
        <v>2</v>
      </c>
      <c r="L339" s="146">
        <v>2</v>
      </c>
      <c r="M339" s="146">
        <v>0</v>
      </c>
      <c r="N339" s="146"/>
      <c r="O339" s="216" t="str">
        <f>IF(ISERROR(VLOOKUP($D339,LehStd_in_Kla!$A$4:$G$120,3,FALSE)),,VLOOKUP($D339,LehStd_in_Kla!$A$4:$G$120,3,FALSE))</f>
        <v>A1.1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>
      <c r="A340" s="96">
        <v>60</v>
      </c>
      <c r="B340" s="96"/>
      <c r="C340" s="96" t="s">
        <v>69</v>
      </c>
      <c r="D340" s="146" t="s">
        <v>89</v>
      </c>
      <c r="E340" s="146" t="s">
        <v>341</v>
      </c>
      <c r="F340" s="146" t="s">
        <v>14</v>
      </c>
      <c r="G340" s="146" t="s">
        <v>65</v>
      </c>
      <c r="H340" t="s">
        <v>1790</v>
      </c>
      <c r="I340" s="146">
        <v>1</v>
      </c>
      <c r="J340" s="146"/>
      <c r="K340" s="146">
        <v>1</v>
      </c>
      <c r="L340" s="146">
        <v>1</v>
      </c>
      <c r="M340" s="146">
        <v>0</v>
      </c>
      <c r="N340" s="146"/>
      <c r="O340" s="216" t="str">
        <f>IF(ISERROR(VLOOKUP($D340,LehStd_in_Kla!$A$4:$G$120,3,FALSE)),,VLOOKUP($D340,LehStd_in_Kla!$A$4:$G$120,3,FALSE))</f>
        <v>A1.1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>
      <c r="A341" s="96">
        <v>61</v>
      </c>
      <c r="B341" s="96"/>
      <c r="C341" s="96" t="s">
        <v>69</v>
      </c>
      <c r="D341" s="146" t="s">
        <v>89</v>
      </c>
      <c r="E341" s="146" t="s">
        <v>1170</v>
      </c>
      <c r="F341" s="146" t="s">
        <v>15</v>
      </c>
      <c r="G341" s="146" t="s">
        <v>65</v>
      </c>
      <c r="H341" t="s">
        <v>1790</v>
      </c>
      <c r="I341" s="146">
        <v>1</v>
      </c>
      <c r="J341" s="146"/>
      <c r="K341" s="146">
        <v>1</v>
      </c>
      <c r="L341" s="146">
        <v>1</v>
      </c>
      <c r="M341" s="146">
        <v>0</v>
      </c>
      <c r="N341" s="146"/>
      <c r="O341" s="216" t="str">
        <f>IF(ISERROR(VLOOKUP($D341,LehStd_in_Kla!$A$4:$G$120,3,FALSE)),,VLOOKUP($D341,LehStd_in_Kla!$A$4:$G$120,3,FALSE))</f>
        <v>A1.1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>
      <c r="A342" s="96">
        <v>62</v>
      </c>
      <c r="B342" s="96"/>
      <c r="C342" s="96" t="s">
        <v>69</v>
      </c>
      <c r="D342" s="146" t="s">
        <v>89</v>
      </c>
      <c r="E342" s="146" t="s">
        <v>175</v>
      </c>
      <c r="F342" s="146" t="s">
        <v>19</v>
      </c>
      <c r="G342" s="146" t="s">
        <v>67</v>
      </c>
      <c r="I342" s="146">
        <v>2</v>
      </c>
      <c r="J342" s="146"/>
      <c r="K342" s="146">
        <v>2</v>
      </c>
      <c r="L342" s="146">
        <v>2</v>
      </c>
      <c r="M342" s="146">
        <v>0</v>
      </c>
      <c r="N342" s="146"/>
      <c r="O342" s="216" t="str">
        <f>IF(ISERROR(VLOOKUP($D342,LehStd_in_Kla!$A$4:$G$120,3,FALSE)),,VLOOKUP($D342,LehStd_in_Kla!$A$4:$G$120,3,FALSE))</f>
        <v>A1.1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>
      <c r="A343" s="96">
        <v>63</v>
      </c>
      <c r="B343" s="96"/>
      <c r="C343" s="96" t="s">
        <v>69</v>
      </c>
      <c r="D343" s="146" t="s">
        <v>89</v>
      </c>
      <c r="E343" s="146" t="s">
        <v>1791</v>
      </c>
      <c r="F343" s="146" t="s">
        <v>5</v>
      </c>
      <c r="G343" s="146" t="s">
        <v>65</v>
      </c>
      <c r="H343" t="s">
        <v>1790</v>
      </c>
      <c r="I343" s="146">
        <v>2</v>
      </c>
      <c r="J343" s="146"/>
      <c r="K343" s="146">
        <v>2</v>
      </c>
      <c r="L343" s="146">
        <v>2</v>
      </c>
      <c r="M343" s="146">
        <v>0</v>
      </c>
      <c r="N343" s="146"/>
      <c r="O343" s="216" t="str">
        <f>IF(ISERROR(VLOOKUP($D343,LehStd_in_Kla!$A$4:$G$120,3,FALSE)),,VLOOKUP($D343,LehStd_in_Kla!$A$4:$G$120,3,FALSE))</f>
        <v>A1.1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>
      <c r="A344" s="96">
        <v>66</v>
      </c>
      <c r="B344" s="96"/>
      <c r="C344" s="96" t="s">
        <v>69</v>
      </c>
      <c r="D344" s="146" t="s">
        <v>90</v>
      </c>
      <c r="E344" s="146" t="s">
        <v>614</v>
      </c>
      <c r="F344" s="146" t="s">
        <v>73</v>
      </c>
      <c r="G344" s="146" t="s">
        <v>72</v>
      </c>
      <c r="H344" t="s">
        <v>230</v>
      </c>
      <c r="I344" s="146">
        <v>10</v>
      </c>
      <c r="J344" s="146"/>
      <c r="K344" s="146">
        <v>10</v>
      </c>
      <c r="L344" s="146">
        <v>10</v>
      </c>
      <c r="M344" s="146">
        <v>0</v>
      </c>
      <c r="N344" s="146"/>
      <c r="O344" s="216" t="str">
        <f>IF(ISERROR(VLOOKUP($D344,LehStd_in_Kla!$A$4:$G$120,3,FALSE)),,VLOOKUP($D344,LehStd_in_Kla!$A$4:$G$120,3,FALSE))</f>
        <v>A2.2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>
      <c r="A345" s="96">
        <v>67</v>
      </c>
      <c r="B345" s="96"/>
      <c r="C345" s="96" t="s">
        <v>69</v>
      </c>
      <c r="D345" s="146" t="s">
        <v>90</v>
      </c>
      <c r="E345" s="146" t="s">
        <v>1489</v>
      </c>
      <c r="F345" s="146" t="s">
        <v>1490</v>
      </c>
      <c r="G345" s="146" t="s">
        <v>57</v>
      </c>
      <c r="H345" t="s">
        <v>79</v>
      </c>
      <c r="I345" s="146">
        <v>3</v>
      </c>
      <c r="J345" s="146"/>
      <c r="K345" s="146">
        <v>3</v>
      </c>
      <c r="L345" s="146">
        <v>3</v>
      </c>
      <c r="M345" s="146">
        <v>0</v>
      </c>
      <c r="N345" s="146"/>
      <c r="O345" s="216" t="str">
        <f>IF(ISERROR(VLOOKUP($D345,LehStd_in_Kla!$A$4:$G$120,3,FALSE)),,VLOOKUP($D345,LehStd_in_Kla!$A$4:$G$120,3,FALSE))</f>
        <v>A2.2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>
      <c r="A346" s="96">
        <v>68</v>
      </c>
      <c r="B346" s="96"/>
      <c r="C346" s="96" t="s">
        <v>69</v>
      </c>
      <c r="D346" s="146" t="s">
        <v>90</v>
      </c>
      <c r="E346" s="146" t="s">
        <v>615</v>
      </c>
      <c r="F346" s="146" t="s">
        <v>73</v>
      </c>
      <c r="G346" s="146" t="s">
        <v>1431</v>
      </c>
      <c r="H346" t="s">
        <v>1786</v>
      </c>
      <c r="I346" s="146">
        <v>5</v>
      </c>
      <c r="J346" s="146"/>
      <c r="K346" s="146">
        <v>5</v>
      </c>
      <c r="L346" s="146">
        <v>5</v>
      </c>
      <c r="M346" s="146">
        <v>0</v>
      </c>
      <c r="N346" s="146"/>
      <c r="O346" s="216" t="str">
        <f>IF(ISERROR(VLOOKUP($D346,LehStd_in_Kla!$A$4:$G$120,3,FALSE)),,VLOOKUP($D346,LehStd_in_Kla!$A$4:$G$120,3,FALSE))</f>
        <v>A2.2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>
      <c r="A347" s="96">
        <v>69</v>
      </c>
      <c r="B347" s="96"/>
      <c r="C347" s="96" t="s">
        <v>69</v>
      </c>
      <c r="D347" s="146" t="s">
        <v>90</v>
      </c>
      <c r="E347" s="146" t="s">
        <v>615</v>
      </c>
      <c r="F347" s="146" t="s">
        <v>73</v>
      </c>
      <c r="G347" s="146" t="s">
        <v>1431</v>
      </c>
      <c r="H347" t="s">
        <v>1786</v>
      </c>
      <c r="I347" s="146">
        <v>3</v>
      </c>
      <c r="J347" s="146"/>
      <c r="K347" s="146">
        <v>3</v>
      </c>
      <c r="L347" s="146">
        <v>3</v>
      </c>
      <c r="M347" s="146">
        <v>0</v>
      </c>
      <c r="N347" s="146"/>
      <c r="O347" s="216" t="str">
        <f>IF(ISERROR(VLOOKUP($D347,LehStd_in_Kla!$A$4:$G$120,3,FALSE)),,VLOOKUP($D347,LehStd_in_Kla!$A$4:$G$120,3,FALSE))</f>
        <v>A2.2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>
      <c r="A348" s="96">
        <v>70</v>
      </c>
      <c r="B348" s="96"/>
      <c r="C348" s="96" t="s">
        <v>69</v>
      </c>
      <c r="D348" s="146" t="s">
        <v>90</v>
      </c>
      <c r="E348" s="146" t="s">
        <v>179</v>
      </c>
      <c r="F348" s="146" t="s">
        <v>76</v>
      </c>
      <c r="G348" s="146" t="s">
        <v>75</v>
      </c>
      <c r="H348" t="s">
        <v>80</v>
      </c>
      <c r="I348" s="146">
        <v>2</v>
      </c>
      <c r="J348" s="146"/>
      <c r="K348" s="146">
        <v>2</v>
      </c>
      <c r="L348" s="146">
        <v>2</v>
      </c>
      <c r="M348" s="146">
        <v>0</v>
      </c>
      <c r="N348" s="146"/>
      <c r="O348" s="216" t="str">
        <f>IF(ISERROR(VLOOKUP($D348,LehStd_in_Kla!$A$4:$G$120,3,FALSE)),,VLOOKUP($D348,LehStd_in_Kla!$A$4:$G$120,3,FALSE))</f>
        <v>A2.2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>
      <c r="A349" s="96">
        <v>71</v>
      </c>
      <c r="B349" s="96"/>
      <c r="C349" s="96" t="s">
        <v>69</v>
      </c>
      <c r="D349" s="146" t="s">
        <v>90</v>
      </c>
      <c r="E349" s="146" t="s">
        <v>619</v>
      </c>
      <c r="F349" s="146" t="s">
        <v>83</v>
      </c>
      <c r="G349" s="146" t="s">
        <v>75</v>
      </c>
      <c r="H349" t="s">
        <v>79</v>
      </c>
      <c r="I349" s="146">
        <v>1</v>
      </c>
      <c r="J349" s="146"/>
      <c r="K349" s="146">
        <v>1</v>
      </c>
      <c r="L349" s="146">
        <v>1</v>
      </c>
      <c r="M349" s="146">
        <v>0</v>
      </c>
      <c r="N349" s="146"/>
      <c r="O349" s="216" t="str">
        <f>IF(ISERROR(VLOOKUP($D349,LehStd_in_Kla!$A$4:$G$120,3,FALSE)),,VLOOKUP($D349,LehStd_in_Kla!$A$4:$G$120,3,FALSE))</f>
        <v>A2.2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>
      <c r="A350" s="96">
        <v>72</v>
      </c>
      <c r="B350" s="96"/>
      <c r="C350" s="96" t="s">
        <v>69</v>
      </c>
      <c r="D350" s="146" t="s">
        <v>90</v>
      </c>
      <c r="E350" s="146" t="s">
        <v>341</v>
      </c>
      <c r="F350" s="146" t="s">
        <v>14</v>
      </c>
      <c r="G350" s="146" t="s">
        <v>75</v>
      </c>
      <c r="H350" t="s">
        <v>80</v>
      </c>
      <c r="I350" s="146">
        <v>1</v>
      </c>
      <c r="J350" s="146"/>
      <c r="K350" s="146">
        <v>1</v>
      </c>
      <c r="L350" s="146">
        <v>1</v>
      </c>
      <c r="M350" s="146">
        <v>0</v>
      </c>
      <c r="N350" s="146"/>
      <c r="O350" s="216" t="str">
        <f>IF(ISERROR(VLOOKUP($D350,LehStd_in_Kla!$A$4:$G$120,3,FALSE)),,VLOOKUP($D350,LehStd_in_Kla!$A$4:$G$120,3,FALSE))</f>
        <v>A2.2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>
      <c r="A351" s="96">
        <v>73</v>
      </c>
      <c r="B351" s="96"/>
      <c r="C351" s="96" t="s">
        <v>69</v>
      </c>
      <c r="D351" s="146" t="s">
        <v>90</v>
      </c>
      <c r="E351" s="146" t="s">
        <v>172</v>
      </c>
      <c r="F351" s="146" t="s">
        <v>7</v>
      </c>
      <c r="G351" s="146" t="s">
        <v>69</v>
      </c>
      <c r="H351" t="s">
        <v>80</v>
      </c>
      <c r="I351" s="146">
        <v>1</v>
      </c>
      <c r="J351" s="146"/>
      <c r="K351" s="146">
        <v>1</v>
      </c>
      <c r="L351" s="146">
        <v>1</v>
      </c>
      <c r="M351" s="146">
        <v>0</v>
      </c>
      <c r="N351" s="146"/>
      <c r="O351" s="216" t="str">
        <f>IF(ISERROR(VLOOKUP($D351,LehStd_in_Kla!$A$4:$G$120,3,FALSE)),,VLOOKUP($D351,LehStd_in_Kla!$A$4:$G$120,3,FALSE))</f>
        <v>A2.2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>
      <c r="A352" s="96">
        <v>74</v>
      </c>
      <c r="B352" s="96"/>
      <c r="C352" s="96" t="s">
        <v>69</v>
      </c>
      <c r="D352" s="146" t="s">
        <v>90</v>
      </c>
      <c r="E352" s="146" t="s">
        <v>1170</v>
      </c>
      <c r="F352" s="146" t="s">
        <v>15</v>
      </c>
      <c r="G352" s="146" t="s">
        <v>69</v>
      </c>
      <c r="H352" t="s">
        <v>80</v>
      </c>
      <c r="I352" s="146">
        <v>1</v>
      </c>
      <c r="J352" s="146"/>
      <c r="K352" s="146">
        <v>1</v>
      </c>
      <c r="L352" s="146">
        <v>1</v>
      </c>
      <c r="M352" s="146">
        <v>0</v>
      </c>
      <c r="N352" s="146"/>
      <c r="O352" s="216" t="str">
        <f>IF(ISERROR(VLOOKUP($D352,LehStd_in_Kla!$A$4:$G$120,3,FALSE)),,VLOOKUP($D352,LehStd_in_Kla!$A$4:$G$120,3,FALSE))</f>
        <v>A2.2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>
      <c r="A353" s="96">
        <v>75</v>
      </c>
      <c r="B353" s="96"/>
      <c r="C353" s="96" t="s">
        <v>69</v>
      </c>
      <c r="D353" s="146" t="s">
        <v>90</v>
      </c>
      <c r="E353" s="146" t="s">
        <v>175</v>
      </c>
      <c r="F353" s="146" t="s">
        <v>19</v>
      </c>
      <c r="G353" s="146" t="s">
        <v>67</v>
      </c>
      <c r="I353" s="146">
        <v>2</v>
      </c>
      <c r="J353" s="146"/>
      <c r="K353" s="146">
        <v>2</v>
      </c>
      <c r="L353" s="146">
        <v>2</v>
      </c>
      <c r="M353" s="146">
        <v>0</v>
      </c>
      <c r="N353" s="146"/>
      <c r="O353" s="216" t="str">
        <f>IF(ISERROR(VLOOKUP($D353,LehStd_in_Kla!$A$4:$G$120,3,FALSE)),,VLOOKUP($D353,LehStd_in_Kla!$A$4:$G$120,3,FALSE))</f>
        <v>A2.2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>
      <c r="A354" s="96">
        <v>79</v>
      </c>
      <c r="B354" s="96"/>
      <c r="C354" s="96" t="s">
        <v>69</v>
      </c>
      <c r="D354" s="146" t="s">
        <v>91</v>
      </c>
      <c r="E354" s="146" t="s">
        <v>619</v>
      </c>
      <c r="F354" s="146" t="s">
        <v>83</v>
      </c>
      <c r="G354" s="146" t="s">
        <v>69</v>
      </c>
      <c r="H354" t="s">
        <v>82</v>
      </c>
      <c r="I354" s="146">
        <v>2</v>
      </c>
      <c r="J354" s="146"/>
      <c r="K354" s="146">
        <v>2</v>
      </c>
      <c r="L354" s="146">
        <v>2</v>
      </c>
      <c r="M354" s="146">
        <v>0</v>
      </c>
      <c r="N354" s="146"/>
      <c r="O354" s="216" t="str">
        <f>IF(ISERROR(VLOOKUP($D354,LehStd_in_Kla!$A$4:$G$120,3,FALSE)),,VLOOKUP($D354,LehStd_in_Kla!$A$4:$G$120,3,FALSE))</f>
        <v>A2.2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>
      <c r="A355" s="96">
        <v>80</v>
      </c>
      <c r="B355" s="96"/>
      <c r="C355" s="96" t="s">
        <v>69</v>
      </c>
      <c r="D355" s="146" t="s">
        <v>91</v>
      </c>
      <c r="E355" s="146" t="s">
        <v>615</v>
      </c>
      <c r="F355" s="146" t="s">
        <v>73</v>
      </c>
      <c r="G355" s="146" t="s">
        <v>1431</v>
      </c>
      <c r="H355" t="s">
        <v>1786</v>
      </c>
      <c r="I355" s="146">
        <v>5</v>
      </c>
      <c r="J355" s="146"/>
      <c r="K355" s="146">
        <v>5</v>
      </c>
      <c r="L355" s="146">
        <v>5</v>
      </c>
      <c r="M355" s="146">
        <v>0</v>
      </c>
      <c r="N355" s="146"/>
      <c r="O355" s="216" t="str">
        <f>IF(ISERROR(VLOOKUP($D355,LehStd_in_Kla!$A$4:$G$120,3,FALSE)),,VLOOKUP($D355,LehStd_in_Kla!$A$4:$G$120,3,FALSE))</f>
        <v>A2.2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>
      <c r="A356" s="96">
        <v>81</v>
      </c>
      <c r="B356" s="96"/>
      <c r="C356" s="96" t="s">
        <v>69</v>
      </c>
      <c r="D356" s="146" t="s">
        <v>91</v>
      </c>
      <c r="E356" s="146" t="s">
        <v>341</v>
      </c>
      <c r="F356" s="146" t="s">
        <v>14</v>
      </c>
      <c r="G356" s="146" t="s">
        <v>1646</v>
      </c>
      <c r="H356" t="s">
        <v>82</v>
      </c>
      <c r="I356" s="146">
        <v>1</v>
      </c>
      <c r="J356" s="146"/>
      <c r="K356" s="146">
        <v>1</v>
      </c>
      <c r="L356" s="146">
        <v>1</v>
      </c>
      <c r="M356" s="146">
        <v>0</v>
      </c>
      <c r="N356" s="146"/>
      <c r="O356" s="216" t="str">
        <f>IF(ISERROR(VLOOKUP($D356,LehStd_in_Kla!$A$4:$G$120,3,FALSE)),,VLOOKUP($D356,LehStd_in_Kla!$A$4:$G$120,3,FALSE))</f>
        <v>A2.2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>
      <c r="A357" s="96">
        <v>82</v>
      </c>
      <c r="B357" s="96"/>
      <c r="C357" s="96" t="s">
        <v>69</v>
      </c>
      <c r="D357" s="146" t="s">
        <v>91</v>
      </c>
      <c r="E357" s="146" t="s">
        <v>1170</v>
      </c>
      <c r="F357" s="146" t="s">
        <v>15</v>
      </c>
      <c r="G357" s="146" t="s">
        <v>1646</v>
      </c>
      <c r="H357" t="s">
        <v>82</v>
      </c>
      <c r="I357" s="146">
        <v>2</v>
      </c>
      <c r="J357" s="146"/>
      <c r="K357" s="146">
        <v>2</v>
      </c>
      <c r="L357" s="146">
        <v>2</v>
      </c>
      <c r="M357" s="146">
        <v>0</v>
      </c>
      <c r="N357" s="146"/>
      <c r="O357" s="216" t="str">
        <f>IF(ISERROR(VLOOKUP($D357,LehStd_in_Kla!$A$4:$G$120,3,FALSE)),,VLOOKUP($D357,LehStd_in_Kla!$A$4:$G$120,3,FALSE))</f>
        <v>A2.2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>
      <c r="A358" s="96">
        <v>83</v>
      </c>
      <c r="B358" s="96"/>
      <c r="C358" s="96" t="s">
        <v>69</v>
      </c>
      <c r="D358" s="146" t="s">
        <v>91</v>
      </c>
      <c r="E358" s="146" t="s">
        <v>1792</v>
      </c>
      <c r="F358" s="146" t="s">
        <v>84</v>
      </c>
      <c r="G358" s="146" t="s">
        <v>61</v>
      </c>
      <c r="H358" t="s">
        <v>63</v>
      </c>
      <c r="I358" s="146">
        <v>1</v>
      </c>
      <c r="J358" s="146"/>
      <c r="K358" s="146">
        <v>1</v>
      </c>
      <c r="L358" s="146">
        <v>1</v>
      </c>
      <c r="M358" s="146">
        <v>0</v>
      </c>
      <c r="N358" s="146"/>
      <c r="O358" s="216" t="str">
        <f>IF(ISERROR(VLOOKUP($D358,LehStd_in_Kla!$A$4:$G$120,3,FALSE)),,VLOOKUP($D358,LehStd_in_Kla!$A$4:$G$120,3,FALSE))</f>
        <v>A2.2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>
      <c r="A359" s="96">
        <v>84</v>
      </c>
      <c r="B359" s="96"/>
      <c r="C359" s="96" t="s">
        <v>69</v>
      </c>
      <c r="D359" s="146" t="s">
        <v>91</v>
      </c>
      <c r="E359" s="146" t="s">
        <v>617</v>
      </c>
      <c r="F359" s="146" t="s">
        <v>73</v>
      </c>
      <c r="G359" s="146" t="s">
        <v>87</v>
      </c>
      <c r="H359" t="s">
        <v>1789</v>
      </c>
      <c r="I359" s="146">
        <v>10</v>
      </c>
      <c r="J359" s="146"/>
      <c r="K359" s="146">
        <v>10</v>
      </c>
      <c r="L359" s="146">
        <v>10</v>
      </c>
      <c r="M359" s="146">
        <v>0</v>
      </c>
      <c r="N359" s="146"/>
      <c r="O359" s="216" t="str">
        <f>IF(ISERROR(VLOOKUP($D359,LehStd_in_Kla!$A$4:$G$120,3,FALSE)),,VLOOKUP($D359,LehStd_in_Kla!$A$4:$G$120,3,FALSE))</f>
        <v>A2.2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>
      <c r="A360" s="96">
        <v>85</v>
      </c>
      <c r="B360" s="96"/>
      <c r="C360" s="96" t="s">
        <v>69</v>
      </c>
      <c r="D360" s="146" t="s">
        <v>91</v>
      </c>
      <c r="E360" s="146" t="s">
        <v>179</v>
      </c>
      <c r="F360" s="146" t="s">
        <v>76</v>
      </c>
      <c r="G360" s="146" t="s">
        <v>61</v>
      </c>
      <c r="H360" t="s">
        <v>63</v>
      </c>
      <c r="I360" s="146">
        <v>1</v>
      </c>
      <c r="J360" s="146"/>
      <c r="K360" s="146">
        <v>1</v>
      </c>
      <c r="L360" s="146">
        <v>1</v>
      </c>
      <c r="M360" s="146">
        <v>0</v>
      </c>
      <c r="N360" s="146"/>
      <c r="O360" s="216" t="str">
        <f>IF(ISERROR(VLOOKUP($D360,LehStd_in_Kla!$A$4:$G$120,3,FALSE)),,VLOOKUP($D360,LehStd_in_Kla!$A$4:$G$120,3,FALSE))</f>
        <v>A2.2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>
      <c r="A361" s="96">
        <v>86</v>
      </c>
      <c r="B361" s="96"/>
      <c r="C361" s="96" t="s">
        <v>69</v>
      </c>
      <c r="D361" s="146" t="s">
        <v>91</v>
      </c>
      <c r="E361" s="146" t="s">
        <v>175</v>
      </c>
      <c r="F361" s="146" t="s">
        <v>19</v>
      </c>
      <c r="G361" s="146" t="s">
        <v>67</v>
      </c>
      <c r="I361" s="146">
        <v>2</v>
      </c>
      <c r="J361" s="146"/>
      <c r="K361" s="146">
        <v>2</v>
      </c>
      <c r="L361" s="146">
        <v>2</v>
      </c>
      <c r="M361" s="146">
        <v>0</v>
      </c>
      <c r="N361" s="146"/>
      <c r="O361" s="216" t="str">
        <f>IF(ISERROR(VLOOKUP($D361,LehStd_in_Kla!$A$4:$G$120,3,FALSE)),,VLOOKUP($D361,LehStd_in_Kla!$A$4:$G$120,3,FALSE))</f>
        <v>A2.2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>
      <c r="A362" s="96">
        <v>90</v>
      </c>
      <c r="B362" s="96"/>
      <c r="C362" s="96" t="s">
        <v>69</v>
      </c>
      <c r="D362" s="146" t="s">
        <v>94</v>
      </c>
      <c r="E362" s="146" t="s">
        <v>614</v>
      </c>
      <c r="F362" s="146" t="s">
        <v>73</v>
      </c>
      <c r="G362" s="146" t="s">
        <v>72</v>
      </c>
      <c r="H362" t="s">
        <v>230</v>
      </c>
      <c r="I362" s="146">
        <v>2</v>
      </c>
      <c r="J362" s="146"/>
      <c r="K362" s="146">
        <v>2</v>
      </c>
      <c r="L362" s="146">
        <v>2</v>
      </c>
      <c r="M362" s="146">
        <v>0</v>
      </c>
      <c r="N362" s="146"/>
      <c r="O362" s="216" t="str">
        <f>IF(ISERROR(VLOOKUP($D362,LehStd_in_Kla!$A$4:$G$120,3,FALSE)),,VLOOKUP($D362,LehStd_in_Kla!$A$4:$G$120,3,FALSE))</f>
        <v>A2.2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>
      <c r="A363" s="96">
        <v>91</v>
      </c>
      <c r="B363" s="96"/>
      <c r="C363" s="96" t="s">
        <v>69</v>
      </c>
      <c r="D363" s="146" t="s">
        <v>94</v>
      </c>
      <c r="E363" s="146" t="s">
        <v>1491</v>
      </c>
      <c r="F363" s="146" t="s">
        <v>1490</v>
      </c>
      <c r="G363" s="146" t="s">
        <v>1273</v>
      </c>
      <c r="H363" t="s">
        <v>82</v>
      </c>
      <c r="I363" s="146">
        <v>2</v>
      </c>
      <c r="J363" s="146"/>
      <c r="K363" s="146">
        <v>2</v>
      </c>
      <c r="L363" s="146">
        <v>2</v>
      </c>
      <c r="M363" s="146">
        <v>0</v>
      </c>
      <c r="N363" s="146"/>
      <c r="O363" s="216" t="str">
        <f>IF(ISERROR(VLOOKUP($D363,LehStd_in_Kla!$A$4:$G$120,3,FALSE)),,VLOOKUP($D363,LehStd_in_Kla!$A$4:$G$120,3,FALSE))</f>
        <v>A2.2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>
      <c r="A364" s="96">
        <v>92</v>
      </c>
      <c r="B364" s="96"/>
      <c r="C364" s="96" t="s">
        <v>69</v>
      </c>
      <c r="D364" s="146" t="s">
        <v>94</v>
      </c>
      <c r="E364" s="146" t="s">
        <v>172</v>
      </c>
      <c r="F364" s="146" t="s">
        <v>7</v>
      </c>
      <c r="G364" s="146" t="s">
        <v>69</v>
      </c>
      <c r="H364" t="s">
        <v>80</v>
      </c>
      <c r="I364" s="146">
        <v>2</v>
      </c>
      <c r="J364" s="146"/>
      <c r="K364" s="146">
        <v>2</v>
      </c>
      <c r="L364" s="146">
        <v>2</v>
      </c>
      <c r="M364" s="146">
        <v>0</v>
      </c>
      <c r="N364" s="146"/>
      <c r="O364" s="216" t="str">
        <f>IF(ISERROR(VLOOKUP($D364,LehStd_in_Kla!$A$4:$G$120,3,FALSE)),,VLOOKUP($D364,LehStd_in_Kla!$A$4:$G$120,3,FALSE))</f>
        <v>A2.2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>
      <c r="A365" s="96">
        <v>93</v>
      </c>
      <c r="B365" s="96"/>
      <c r="C365" s="96" t="s">
        <v>69</v>
      </c>
      <c r="D365" s="146" t="s">
        <v>94</v>
      </c>
      <c r="E365" s="146" t="s">
        <v>1170</v>
      </c>
      <c r="F365" s="146" t="s">
        <v>15</v>
      </c>
      <c r="G365" s="146" t="s">
        <v>69</v>
      </c>
      <c r="H365" t="s">
        <v>80</v>
      </c>
      <c r="I365" s="146">
        <v>1</v>
      </c>
      <c r="J365" s="146"/>
      <c r="K365" s="146">
        <v>1</v>
      </c>
      <c r="L365" s="146">
        <v>1</v>
      </c>
      <c r="M365" s="146">
        <v>0</v>
      </c>
      <c r="N365" s="146"/>
      <c r="O365" s="216" t="str">
        <f>IF(ISERROR(VLOOKUP($D365,LehStd_in_Kla!$A$4:$G$120,3,FALSE)),,VLOOKUP($D365,LehStd_in_Kla!$A$4:$G$120,3,FALSE))</f>
        <v>A2.2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>
      <c r="A366" s="96">
        <v>95</v>
      </c>
      <c r="B366" s="96"/>
      <c r="C366" s="96" t="s">
        <v>69</v>
      </c>
      <c r="D366" s="146" t="s">
        <v>94</v>
      </c>
      <c r="E366" s="146" t="s">
        <v>179</v>
      </c>
      <c r="F366" s="146" t="s">
        <v>76</v>
      </c>
      <c r="G366" s="146" t="s">
        <v>75</v>
      </c>
      <c r="H366" t="s">
        <v>80</v>
      </c>
      <c r="I366" s="146">
        <v>2</v>
      </c>
      <c r="J366" s="146"/>
      <c r="K366" s="146">
        <v>2</v>
      </c>
      <c r="L366" s="146">
        <v>2</v>
      </c>
      <c r="M366" s="146">
        <v>0</v>
      </c>
      <c r="N366" s="146"/>
      <c r="O366" s="216" t="str">
        <f>IF(ISERROR(VLOOKUP($D366,LehStd_in_Kla!$A$4:$G$120,3,FALSE)),,VLOOKUP($D366,LehStd_in_Kla!$A$4:$G$120,3,FALSE))</f>
        <v>A2.2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>
      <c r="A367" s="96">
        <v>96</v>
      </c>
      <c r="B367" s="96"/>
      <c r="C367" s="96" t="s">
        <v>69</v>
      </c>
      <c r="D367" s="146" t="s">
        <v>94</v>
      </c>
      <c r="E367" s="146" t="s">
        <v>341</v>
      </c>
      <c r="F367" s="146" t="s">
        <v>14</v>
      </c>
      <c r="G367" s="146" t="s">
        <v>75</v>
      </c>
      <c r="H367" t="s">
        <v>80</v>
      </c>
      <c r="I367" s="146">
        <v>2</v>
      </c>
      <c r="J367" s="146"/>
      <c r="K367" s="146">
        <v>2</v>
      </c>
      <c r="L367" s="146">
        <v>2</v>
      </c>
      <c r="M367" s="146">
        <v>0</v>
      </c>
      <c r="N367" s="146"/>
      <c r="O367" s="216" t="str">
        <f>IF(ISERROR(VLOOKUP($D367,LehStd_in_Kla!$A$4:$G$120,3,FALSE)),,VLOOKUP($D367,LehStd_in_Kla!$A$4:$G$120,3,FALSE))</f>
        <v>A2.2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>
      <c r="A368" s="96">
        <v>97</v>
      </c>
      <c r="B368" s="96"/>
      <c r="C368" s="96" t="s">
        <v>69</v>
      </c>
      <c r="D368" s="146" t="s">
        <v>94</v>
      </c>
      <c r="E368" s="146" t="s">
        <v>619</v>
      </c>
      <c r="F368" s="146" t="s">
        <v>83</v>
      </c>
      <c r="G368" s="146" t="s">
        <v>75</v>
      </c>
      <c r="H368" t="s">
        <v>80</v>
      </c>
      <c r="I368" s="146">
        <v>2</v>
      </c>
      <c r="J368" s="146"/>
      <c r="K368" s="146">
        <v>2</v>
      </c>
      <c r="L368" s="146">
        <v>2</v>
      </c>
      <c r="M368" s="146">
        <v>0</v>
      </c>
      <c r="N368" s="146"/>
      <c r="O368" s="216" t="str">
        <f>IF(ISERROR(VLOOKUP($D368,LehStd_in_Kla!$A$4:$G$120,3,FALSE)),,VLOOKUP($D368,LehStd_in_Kla!$A$4:$G$120,3,FALSE))</f>
        <v>A2.2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>
      <c r="A369" s="96">
        <v>98</v>
      </c>
      <c r="B369" s="96"/>
      <c r="C369" s="96" t="s">
        <v>69</v>
      </c>
      <c r="D369" s="146" t="s">
        <v>94</v>
      </c>
      <c r="E369" s="146" t="s">
        <v>616</v>
      </c>
      <c r="F369" s="146" t="s">
        <v>73</v>
      </c>
      <c r="G369" s="146" t="s">
        <v>81</v>
      </c>
      <c r="H369" t="s">
        <v>1788</v>
      </c>
      <c r="I369" s="146">
        <v>12</v>
      </c>
      <c r="J369" s="146"/>
      <c r="K369" s="146">
        <v>12</v>
      </c>
      <c r="L369" s="146">
        <v>12</v>
      </c>
      <c r="M369" s="146">
        <v>0</v>
      </c>
      <c r="N369" s="146"/>
      <c r="O369" s="216" t="str">
        <f>IF(ISERROR(VLOOKUP($D369,LehStd_in_Kla!$A$4:$G$120,3,FALSE)),,VLOOKUP($D369,LehStd_in_Kla!$A$4:$G$120,3,FALSE))</f>
        <v>A2.2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>
      <c r="A370" s="96">
        <v>99</v>
      </c>
      <c r="B370" s="96"/>
      <c r="C370" s="96" t="s">
        <v>69</v>
      </c>
      <c r="D370" s="146" t="s">
        <v>94</v>
      </c>
      <c r="E370" s="146" t="s">
        <v>175</v>
      </c>
      <c r="F370" s="146" t="s">
        <v>19</v>
      </c>
      <c r="G370" s="146" t="s">
        <v>67</v>
      </c>
      <c r="I370" s="146">
        <v>2</v>
      </c>
      <c r="J370" s="146"/>
      <c r="K370" s="146">
        <v>2</v>
      </c>
      <c r="L370" s="146">
        <v>2</v>
      </c>
      <c r="M370" s="146">
        <v>0</v>
      </c>
      <c r="N370" s="146"/>
      <c r="O370" s="216" t="str">
        <f>IF(ISERROR(VLOOKUP($D370,LehStd_in_Kla!$A$4:$G$120,3,FALSE)),,VLOOKUP($D370,LehStd_in_Kla!$A$4:$G$120,3,FALSE))</f>
        <v>A2.2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>
      <c r="A371" s="96">
        <v>102</v>
      </c>
      <c r="B371" s="96"/>
      <c r="C371" s="96" t="s">
        <v>69</v>
      </c>
      <c r="D371" s="146" t="s">
        <v>1794</v>
      </c>
      <c r="E371" s="146" t="s">
        <v>341</v>
      </c>
      <c r="F371" s="146" t="s">
        <v>14</v>
      </c>
      <c r="G371" s="146" t="s">
        <v>1707</v>
      </c>
      <c r="H371" t="s">
        <v>79</v>
      </c>
      <c r="I371" s="146">
        <v>1</v>
      </c>
      <c r="J371" s="146"/>
      <c r="K371" s="146">
        <v>1</v>
      </c>
      <c r="L371" s="146">
        <v>1</v>
      </c>
      <c r="M371" s="146">
        <v>0</v>
      </c>
      <c r="N371" s="146"/>
      <c r="O371" s="216">
        <f>IF(ISERROR(VLOOKUP($D371,LehStd_in_Kla!$A$4:$G$120,3,FALSE)),,VLOOKUP($D371,LehStd_in_Kla!$A$4:$G$120,3,FALSE))</f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>
      <c r="A372" s="96">
        <v>103</v>
      </c>
      <c r="B372" s="96"/>
      <c r="C372" s="96" t="s">
        <v>69</v>
      </c>
      <c r="D372" s="146" t="s">
        <v>1794</v>
      </c>
      <c r="E372" s="146" t="s">
        <v>186</v>
      </c>
      <c r="F372" s="146" t="s">
        <v>5</v>
      </c>
      <c r="G372" s="146" t="s">
        <v>1707</v>
      </c>
      <c r="H372" t="s">
        <v>79</v>
      </c>
      <c r="I372" s="146">
        <v>4</v>
      </c>
      <c r="J372" s="146"/>
      <c r="K372" s="146">
        <v>4</v>
      </c>
      <c r="L372" s="146">
        <v>4</v>
      </c>
      <c r="M372" s="146">
        <v>0</v>
      </c>
      <c r="N372" s="146"/>
      <c r="O372" s="216">
        <f>IF(ISERROR(VLOOKUP($D372,LehStd_in_Kla!$A$4:$G$120,3,FALSE)),,VLOOKUP($D372,LehStd_in_Kla!$A$4:$G$120,3,FALSE))</f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>
      <c r="A373" s="96">
        <v>104</v>
      </c>
      <c r="B373" s="96"/>
      <c r="C373" s="96" t="s">
        <v>69</v>
      </c>
      <c r="D373" s="146" t="s">
        <v>1794</v>
      </c>
      <c r="E373" s="146" t="s">
        <v>186</v>
      </c>
      <c r="F373" s="146" t="s">
        <v>5</v>
      </c>
      <c r="G373" s="146" t="s">
        <v>93</v>
      </c>
      <c r="H373" t="s">
        <v>79</v>
      </c>
      <c r="I373" s="146">
        <v>5</v>
      </c>
      <c r="J373" s="146"/>
      <c r="K373" s="146">
        <v>5</v>
      </c>
      <c r="L373" s="146">
        <v>5</v>
      </c>
      <c r="M373" s="146">
        <v>0</v>
      </c>
      <c r="N373" s="146"/>
      <c r="O373" s="216">
        <f>IF(ISERROR(VLOOKUP($D373,LehStd_in_Kla!$A$4:$G$120,3,FALSE)),,VLOOKUP($D373,LehStd_in_Kla!$A$4:$G$120,3,FALSE))</f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>
      <c r="A374" s="96">
        <v>105</v>
      </c>
      <c r="B374" s="96"/>
      <c r="C374" s="96" t="s">
        <v>69</v>
      </c>
      <c r="D374" s="146" t="s">
        <v>1794</v>
      </c>
      <c r="E374" s="146" t="s">
        <v>1170</v>
      </c>
      <c r="F374" s="146" t="s">
        <v>15</v>
      </c>
      <c r="G374" s="146" t="s">
        <v>69</v>
      </c>
      <c r="H374" t="s">
        <v>82</v>
      </c>
      <c r="I374" s="146">
        <v>1</v>
      </c>
      <c r="J374" s="146"/>
      <c r="K374" s="146">
        <v>1</v>
      </c>
      <c r="L374" s="146">
        <v>1</v>
      </c>
      <c r="M374" s="146">
        <v>0</v>
      </c>
      <c r="N374" s="146"/>
      <c r="O374" s="216">
        <f>IF(ISERROR(VLOOKUP($D374,LehStd_in_Kla!$A$4:$G$120,3,FALSE)),,VLOOKUP($D374,LehStd_in_Kla!$A$4:$G$120,3,FALSE))</f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>
      <c r="A375" s="96">
        <v>106</v>
      </c>
      <c r="B375" s="96"/>
      <c r="C375" s="96" t="s">
        <v>69</v>
      </c>
      <c r="D375" s="146" t="s">
        <v>1794</v>
      </c>
      <c r="E375" s="146" t="s">
        <v>172</v>
      </c>
      <c r="F375" s="146" t="s">
        <v>7</v>
      </c>
      <c r="G375" s="146" t="s">
        <v>69</v>
      </c>
      <c r="H375" t="s">
        <v>82</v>
      </c>
      <c r="I375" s="146">
        <v>1</v>
      </c>
      <c r="J375" s="146"/>
      <c r="K375" s="146">
        <v>1</v>
      </c>
      <c r="L375" s="146">
        <v>1</v>
      </c>
      <c r="M375" s="146">
        <v>0</v>
      </c>
      <c r="N375" s="146"/>
      <c r="O375" s="216">
        <f>IF(ISERROR(VLOOKUP($D375,LehStd_in_Kla!$A$4:$G$120,3,FALSE)),,VLOOKUP($D375,LehStd_in_Kla!$A$4:$G$120,3,FALSE))</f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>
      <c r="A376" s="96">
        <v>107</v>
      </c>
      <c r="B376" s="96"/>
      <c r="C376" s="96" t="s">
        <v>69</v>
      </c>
      <c r="D376" s="146" t="s">
        <v>1794</v>
      </c>
      <c r="E376" s="146" t="s">
        <v>175</v>
      </c>
      <c r="F376" s="146" t="s">
        <v>19</v>
      </c>
      <c r="G376" s="146" t="s">
        <v>67</v>
      </c>
      <c r="I376" s="146">
        <v>2</v>
      </c>
      <c r="J376" s="146"/>
      <c r="K376" s="146">
        <v>2</v>
      </c>
      <c r="L376" s="146">
        <v>2</v>
      </c>
      <c r="M376" s="146">
        <v>0</v>
      </c>
      <c r="N376" s="146"/>
      <c r="O376" s="216">
        <f>IF(ISERROR(VLOOKUP($D376,LehStd_in_Kla!$A$4:$G$120,3,FALSE)),,VLOOKUP($D376,LehStd_in_Kla!$A$4:$G$120,3,FALSE))</f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>
      <c r="A377" s="96">
        <v>110</v>
      </c>
      <c r="B377" s="96"/>
      <c r="C377" s="96" t="s">
        <v>69</v>
      </c>
      <c r="D377" s="146" t="s">
        <v>68</v>
      </c>
      <c r="E377" s="146" t="s">
        <v>186</v>
      </c>
      <c r="F377" s="146" t="s">
        <v>5</v>
      </c>
      <c r="G377" s="146" t="s">
        <v>1707</v>
      </c>
      <c r="H377" t="s">
        <v>79</v>
      </c>
      <c r="I377" s="146">
        <v>5</v>
      </c>
      <c r="J377" s="146"/>
      <c r="K377" s="146">
        <v>5</v>
      </c>
      <c r="L377" s="146">
        <v>5</v>
      </c>
      <c r="M377" s="146">
        <v>0</v>
      </c>
      <c r="N377" s="146"/>
      <c r="O377" s="216" t="str">
        <f>IF(ISERROR(VLOOKUP($D377,LehStd_in_Kla!$A$4:$G$120,3,FALSE)),,VLOOKUP($D377,LehStd_in_Kla!$A$4:$G$120,3,FALSE))</f>
        <v>A1.1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>
      <c r="A378" s="96">
        <v>111</v>
      </c>
      <c r="B378" s="96"/>
      <c r="C378" s="96" t="s">
        <v>69</v>
      </c>
      <c r="D378" s="146" t="s">
        <v>68</v>
      </c>
      <c r="E378" s="146" t="s">
        <v>186</v>
      </c>
      <c r="F378" s="146" t="s">
        <v>5</v>
      </c>
      <c r="G378" s="146" t="s">
        <v>93</v>
      </c>
      <c r="H378" t="s">
        <v>79</v>
      </c>
      <c r="I378" s="146">
        <v>5</v>
      </c>
      <c r="J378" s="146"/>
      <c r="K378" s="146">
        <v>5</v>
      </c>
      <c r="L378" s="146">
        <v>5</v>
      </c>
      <c r="M378" s="146">
        <v>0</v>
      </c>
      <c r="N378" s="146"/>
      <c r="O378" s="216" t="str">
        <f>IF(ISERROR(VLOOKUP($D378,LehStd_in_Kla!$A$4:$G$120,3,FALSE)),,VLOOKUP($D378,LehStd_in_Kla!$A$4:$G$120,3,FALSE))</f>
        <v>A1.1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>
      <c r="A379" s="96">
        <v>112</v>
      </c>
      <c r="B379" s="96"/>
      <c r="C379" s="96" t="s">
        <v>69</v>
      </c>
      <c r="D379" s="146" t="s">
        <v>68</v>
      </c>
      <c r="E379" s="146" t="s">
        <v>175</v>
      </c>
      <c r="F379" s="146" t="s">
        <v>19</v>
      </c>
      <c r="G379" s="146" t="s">
        <v>67</v>
      </c>
      <c r="I379" s="146">
        <v>2</v>
      </c>
      <c r="J379" s="146"/>
      <c r="K379" s="146">
        <v>2</v>
      </c>
      <c r="L379" s="146">
        <v>2</v>
      </c>
      <c r="M379" s="146">
        <v>0</v>
      </c>
      <c r="N379" s="146"/>
      <c r="O379" s="216" t="str">
        <f>IF(ISERROR(VLOOKUP($D379,LehStd_in_Kla!$A$4:$G$120,3,FALSE)),,VLOOKUP($D379,LehStd_in_Kla!$A$4:$G$120,3,FALSE))</f>
        <v>A1.1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>
      <c r="A380" s="96">
        <v>5</v>
      </c>
      <c r="B380" s="96"/>
      <c r="C380" s="96" t="s">
        <v>1267</v>
      </c>
      <c r="D380" s="146" t="s">
        <v>324</v>
      </c>
      <c r="E380" s="146" t="s">
        <v>172</v>
      </c>
      <c r="F380" s="146" t="s">
        <v>7</v>
      </c>
      <c r="G380" s="146" t="s">
        <v>1267</v>
      </c>
      <c r="H380" t="s">
        <v>156</v>
      </c>
      <c r="I380" s="146">
        <v>2</v>
      </c>
      <c r="J380" s="146"/>
      <c r="K380" s="146">
        <v>2</v>
      </c>
      <c r="L380" s="146">
        <v>2</v>
      </c>
      <c r="M380" s="146">
        <v>0</v>
      </c>
      <c r="N380" s="146"/>
      <c r="O380" s="216" t="str">
        <f>IF(ISERROR(VLOOKUP($D380,LehStd_in_Kla!$A$4:$G$120,3,FALSE)),,VLOOKUP($D380,LehStd_in_Kla!$A$4:$G$120,3,FALSE))</f>
        <v>A2.1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>
      <c r="A381" s="96">
        <v>6</v>
      </c>
      <c r="B381" s="96"/>
      <c r="C381" s="96" t="s">
        <v>1267</v>
      </c>
      <c r="D381" s="146" t="s">
        <v>324</v>
      </c>
      <c r="E381" s="146" t="s">
        <v>172</v>
      </c>
      <c r="F381" s="146" t="s">
        <v>1576</v>
      </c>
      <c r="G381" s="146" t="s">
        <v>50</v>
      </c>
      <c r="H381" t="s">
        <v>156</v>
      </c>
      <c r="I381" s="146">
        <v>0</v>
      </c>
      <c r="J381" s="146"/>
      <c r="K381" s="146">
        <v>0</v>
      </c>
      <c r="L381" s="146">
        <v>0</v>
      </c>
      <c r="M381" s="146">
        <v>0</v>
      </c>
      <c r="N381" s="146"/>
      <c r="O381" s="216" t="str">
        <f>IF(ISERROR(VLOOKUP($D381,LehStd_in_Kla!$A$4:$G$120,3,FALSE)),,VLOOKUP($D381,LehStd_in_Kla!$A$4:$G$120,3,FALSE))</f>
        <v>A2.1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>
      <c r="A382" s="96">
        <v>7</v>
      </c>
      <c r="B382" s="96"/>
      <c r="C382" s="96" t="s">
        <v>1267</v>
      </c>
      <c r="D382" s="146" t="s">
        <v>324</v>
      </c>
      <c r="E382" s="146" t="s">
        <v>179</v>
      </c>
      <c r="F382" s="146" t="s">
        <v>76</v>
      </c>
      <c r="G382" s="146" t="s">
        <v>1267</v>
      </c>
      <c r="H382" t="s">
        <v>156</v>
      </c>
      <c r="I382" s="146">
        <v>2</v>
      </c>
      <c r="J382" s="146"/>
      <c r="K382" s="146">
        <v>2</v>
      </c>
      <c r="L382" s="146">
        <v>2</v>
      </c>
      <c r="M382" s="146">
        <v>0</v>
      </c>
      <c r="N382" s="146"/>
      <c r="O382" s="216" t="str">
        <f>IF(ISERROR(VLOOKUP($D382,LehStd_in_Kla!$A$4:$G$120,3,FALSE)),,VLOOKUP($D382,LehStd_in_Kla!$A$4:$G$120,3,FALSE))</f>
        <v>A2.1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>
      <c r="A383" s="96">
        <v>8</v>
      </c>
      <c r="B383" s="96"/>
      <c r="C383" s="96" t="s">
        <v>1267</v>
      </c>
      <c r="D383" s="146" t="s">
        <v>324</v>
      </c>
      <c r="E383" s="146" t="s">
        <v>341</v>
      </c>
      <c r="F383" s="146" t="s">
        <v>14</v>
      </c>
      <c r="G383" s="146" t="s">
        <v>45</v>
      </c>
      <c r="H383" t="s">
        <v>22</v>
      </c>
      <c r="I383" s="146">
        <v>1</v>
      </c>
      <c r="J383" s="146"/>
      <c r="K383" s="146">
        <v>1</v>
      </c>
      <c r="L383" s="146">
        <v>1</v>
      </c>
      <c r="M383" s="146">
        <v>0</v>
      </c>
      <c r="N383" s="146"/>
      <c r="O383" s="216" t="str">
        <f>IF(ISERROR(VLOOKUP($D383,LehStd_in_Kla!$A$4:$G$120,3,FALSE)),,VLOOKUP($D383,LehStd_in_Kla!$A$4:$G$120,3,FALSE))</f>
        <v>A2.1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>
      <c r="A384" s="96">
        <v>9</v>
      </c>
      <c r="B384" s="96"/>
      <c r="C384" s="96" t="s">
        <v>1267</v>
      </c>
      <c r="D384" s="146" t="s">
        <v>324</v>
      </c>
      <c r="E384" s="146" t="s">
        <v>15</v>
      </c>
      <c r="F384" s="146" t="s">
        <v>15</v>
      </c>
      <c r="G384" s="146" t="s">
        <v>45</v>
      </c>
      <c r="H384" t="s">
        <v>22</v>
      </c>
      <c r="I384" s="146">
        <v>1</v>
      </c>
      <c r="J384" s="146"/>
      <c r="K384" s="146">
        <v>1</v>
      </c>
      <c r="L384" s="146">
        <v>1</v>
      </c>
      <c r="M384" s="146">
        <v>0</v>
      </c>
      <c r="N384" s="146"/>
      <c r="O384" s="216" t="str">
        <f>IF(ISERROR(VLOOKUP($D384,LehStd_in_Kla!$A$4:$G$120,3,FALSE)),,VLOOKUP($D384,LehStd_in_Kla!$A$4:$G$120,3,FALSE))</f>
        <v>A2.1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>
      <c r="A385" s="96">
        <v>10</v>
      </c>
      <c r="B385" s="96"/>
      <c r="C385" s="96" t="s">
        <v>1267</v>
      </c>
      <c r="D385" s="146" t="s">
        <v>324</v>
      </c>
      <c r="E385" s="146" t="s">
        <v>175</v>
      </c>
      <c r="F385" s="146" t="s">
        <v>19</v>
      </c>
      <c r="G385" s="146" t="s">
        <v>1707</v>
      </c>
      <c r="H385" t="s">
        <v>327</v>
      </c>
      <c r="I385" s="146">
        <v>1</v>
      </c>
      <c r="J385" s="146"/>
      <c r="K385" s="146">
        <v>1</v>
      </c>
      <c r="L385" s="146">
        <v>1</v>
      </c>
      <c r="M385" s="146">
        <v>0</v>
      </c>
      <c r="N385" s="146"/>
      <c r="O385" s="216" t="str">
        <f>IF(ISERROR(VLOOKUP($D385,LehStd_in_Kla!$A$4:$G$120,3,FALSE)),,VLOOKUP($D385,LehStd_in_Kla!$A$4:$G$120,3,FALSE))</f>
        <v>A2.1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>
      <c r="A386" s="96">
        <v>11</v>
      </c>
      <c r="B386" s="96"/>
      <c r="C386" s="96" t="s">
        <v>1267</v>
      </c>
      <c r="D386" s="146" t="s">
        <v>324</v>
      </c>
      <c r="E386" s="146" t="s">
        <v>619</v>
      </c>
      <c r="F386" s="146" t="s">
        <v>83</v>
      </c>
      <c r="G386" s="146" t="s">
        <v>220</v>
      </c>
      <c r="H386" t="s">
        <v>296</v>
      </c>
      <c r="I386" s="146">
        <v>1</v>
      </c>
      <c r="J386" s="146"/>
      <c r="K386" s="146">
        <v>1</v>
      </c>
      <c r="L386" s="146">
        <v>1</v>
      </c>
      <c r="M386" s="146">
        <v>0</v>
      </c>
      <c r="N386" s="146"/>
      <c r="O386" s="216" t="str">
        <f>IF(ISERROR(VLOOKUP($D386,LehStd_in_Kla!$A$4:$G$120,3,FALSE)),,VLOOKUP($D386,LehStd_in_Kla!$A$4:$G$120,3,FALSE))</f>
        <v>A2.1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>
      <c r="A387" s="96">
        <v>12</v>
      </c>
      <c r="B387" s="96"/>
      <c r="C387" s="96" t="s">
        <v>1267</v>
      </c>
      <c r="D387" s="146" t="s">
        <v>324</v>
      </c>
      <c r="E387" s="146" t="s">
        <v>178</v>
      </c>
      <c r="F387" s="146" t="s">
        <v>37</v>
      </c>
      <c r="G387" s="146" t="s">
        <v>1082</v>
      </c>
      <c r="H387" t="s">
        <v>296</v>
      </c>
      <c r="I387" s="146">
        <v>1</v>
      </c>
      <c r="J387" s="146"/>
      <c r="K387" s="146">
        <v>1</v>
      </c>
      <c r="L387" s="146">
        <v>1</v>
      </c>
      <c r="M387" s="146">
        <v>0</v>
      </c>
      <c r="N387" s="146"/>
      <c r="O387" s="216" t="str">
        <f>IF(ISERROR(VLOOKUP($D387,LehStd_in_Kla!$A$4:$G$120,3,FALSE)),,VLOOKUP($D387,LehStd_in_Kla!$A$4:$G$120,3,FALSE))</f>
        <v>A2.1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>
      <c r="A388" s="96">
        <v>13</v>
      </c>
      <c r="B388" s="96"/>
      <c r="C388" s="96" t="s">
        <v>1267</v>
      </c>
      <c r="D388" s="146" t="s">
        <v>324</v>
      </c>
      <c r="E388" s="146" t="s">
        <v>174</v>
      </c>
      <c r="F388" s="146" t="s">
        <v>1392</v>
      </c>
      <c r="G388" s="146" t="s">
        <v>1556</v>
      </c>
      <c r="H388" t="s">
        <v>296</v>
      </c>
      <c r="I388" s="146">
        <v>1</v>
      </c>
      <c r="J388" s="146"/>
      <c r="K388" s="146">
        <v>1</v>
      </c>
      <c r="L388" s="146">
        <v>1</v>
      </c>
      <c r="M388" s="146">
        <v>0</v>
      </c>
      <c r="N388" s="146"/>
      <c r="O388" s="216" t="str">
        <f>IF(ISERROR(VLOOKUP($D388,LehStd_in_Kla!$A$4:$G$120,3,FALSE)),,VLOOKUP($D388,LehStd_in_Kla!$A$4:$G$120,3,FALSE))</f>
        <v>A2.1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>
      <c r="A389" s="96">
        <v>14</v>
      </c>
      <c r="B389" s="96"/>
      <c r="C389" s="96" t="s">
        <v>1267</v>
      </c>
      <c r="D389" s="146" t="s">
        <v>324</v>
      </c>
      <c r="E389" s="146" t="s">
        <v>614</v>
      </c>
      <c r="F389" s="146" t="s">
        <v>634</v>
      </c>
      <c r="G389" s="146" t="s">
        <v>355</v>
      </c>
      <c r="H389" t="s">
        <v>356</v>
      </c>
      <c r="I389" s="146">
        <v>2</v>
      </c>
      <c r="J389" s="146">
        <v>2</v>
      </c>
      <c r="K389" s="146">
        <v>2</v>
      </c>
      <c r="L389" s="146">
        <v>1</v>
      </c>
      <c r="M389" s="146">
        <v>0</v>
      </c>
      <c r="N389" s="146">
        <v>2</v>
      </c>
      <c r="O389" s="216" t="str">
        <f>IF(ISERROR(VLOOKUP($D389,LehStd_in_Kla!$A$4:$G$120,3,FALSE)),,VLOOKUP($D389,LehStd_in_Kla!$A$4:$G$120,3,FALSE))</f>
        <v>A2.1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>
      <c r="A390" s="96">
        <v>15</v>
      </c>
      <c r="B390" s="96"/>
      <c r="C390" s="96" t="s">
        <v>1267</v>
      </c>
      <c r="D390" s="146" t="s">
        <v>324</v>
      </c>
      <c r="E390" s="146" t="s">
        <v>615</v>
      </c>
      <c r="F390" s="146" t="s">
        <v>1576</v>
      </c>
      <c r="G390" s="146" t="s">
        <v>318</v>
      </c>
      <c r="H390" t="s">
        <v>328</v>
      </c>
      <c r="I390" s="146">
        <v>2</v>
      </c>
      <c r="J390" s="146">
        <v>2</v>
      </c>
      <c r="K390" s="146">
        <v>2</v>
      </c>
      <c r="L390" s="146">
        <v>1</v>
      </c>
      <c r="M390" s="146">
        <v>0</v>
      </c>
      <c r="N390" s="146">
        <v>2</v>
      </c>
      <c r="O390" s="216" t="str">
        <f>IF(ISERROR(VLOOKUP($D390,LehStd_in_Kla!$A$4:$G$120,3,FALSE)),,VLOOKUP($D390,LehStd_in_Kla!$A$4:$G$120,3,FALSE))</f>
        <v>A2.1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>
      <c r="A391" s="96">
        <v>17</v>
      </c>
      <c r="B391" s="96"/>
      <c r="C391" s="96" t="s">
        <v>1267</v>
      </c>
      <c r="D391" s="146" t="s">
        <v>329</v>
      </c>
      <c r="E391" s="146" t="s">
        <v>172</v>
      </c>
      <c r="F391" s="146" t="s">
        <v>7</v>
      </c>
      <c r="G391" s="146" t="s">
        <v>1267</v>
      </c>
      <c r="H391" t="s">
        <v>351</v>
      </c>
      <c r="I391" s="146">
        <v>2</v>
      </c>
      <c r="J391" s="146">
        <v>2</v>
      </c>
      <c r="K391" s="146">
        <v>2</v>
      </c>
      <c r="L391" s="146">
        <v>1</v>
      </c>
      <c r="M391" s="146">
        <v>0</v>
      </c>
      <c r="N391" s="146">
        <v>2</v>
      </c>
      <c r="O391" s="216" t="str">
        <f>IF(ISERROR(VLOOKUP($D391,LehStd_in_Kla!$A$4:$G$120,3,FALSE)),,VLOOKUP($D391,LehStd_in_Kla!$A$4:$G$120,3,FALSE))</f>
        <v>A2.1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>
      <c r="A392" s="96">
        <v>18</v>
      </c>
      <c r="B392" s="96"/>
      <c r="C392" s="96" t="s">
        <v>1267</v>
      </c>
      <c r="D392" s="146" t="s">
        <v>329</v>
      </c>
      <c r="E392" s="146" t="s">
        <v>172</v>
      </c>
      <c r="F392" s="146" t="s">
        <v>1576</v>
      </c>
      <c r="G392" s="146" t="s">
        <v>50</v>
      </c>
      <c r="H392" t="s">
        <v>336</v>
      </c>
      <c r="I392" s="146">
        <v>2</v>
      </c>
      <c r="J392" s="146">
        <v>2</v>
      </c>
      <c r="K392" s="146">
        <v>2</v>
      </c>
      <c r="L392" s="146">
        <v>1</v>
      </c>
      <c r="M392" s="146">
        <v>0</v>
      </c>
      <c r="N392" s="146">
        <v>2</v>
      </c>
      <c r="O392" s="216" t="str">
        <f>IF(ISERROR(VLOOKUP($D392,LehStd_in_Kla!$A$4:$G$120,3,FALSE)),,VLOOKUP($D392,LehStd_in_Kla!$A$4:$G$120,3,FALSE))</f>
        <v>A2.1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>
      <c r="A393" s="96">
        <v>19</v>
      </c>
      <c r="B393" s="96"/>
      <c r="C393" s="96" t="s">
        <v>1267</v>
      </c>
      <c r="D393" s="146" t="s">
        <v>329</v>
      </c>
      <c r="E393" s="146" t="s">
        <v>179</v>
      </c>
      <c r="F393" s="146" t="s">
        <v>76</v>
      </c>
      <c r="G393" s="146" t="s">
        <v>75</v>
      </c>
      <c r="H393" t="s">
        <v>336</v>
      </c>
      <c r="I393" s="146">
        <v>2</v>
      </c>
      <c r="J393" s="146"/>
      <c r="K393" s="146">
        <v>2</v>
      </c>
      <c r="L393" s="146">
        <v>2</v>
      </c>
      <c r="M393" s="146">
        <v>0</v>
      </c>
      <c r="N393" s="146"/>
      <c r="O393" s="216" t="str">
        <f>IF(ISERROR(VLOOKUP($D393,LehStd_in_Kla!$A$4:$G$120,3,FALSE)),,VLOOKUP($D393,LehStd_in_Kla!$A$4:$G$120,3,FALSE))</f>
        <v>A2.1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>
      <c r="A394" s="96">
        <v>20</v>
      </c>
      <c r="B394" s="96"/>
      <c r="C394" s="96" t="s">
        <v>1267</v>
      </c>
      <c r="D394" s="146" t="s">
        <v>329</v>
      </c>
      <c r="E394" s="146" t="s">
        <v>341</v>
      </c>
      <c r="F394" s="146" t="s">
        <v>14</v>
      </c>
      <c r="G394" s="146" t="s">
        <v>45</v>
      </c>
      <c r="H394" t="s">
        <v>344</v>
      </c>
      <c r="I394" s="146">
        <v>1</v>
      </c>
      <c r="J394" s="146"/>
      <c r="K394" s="146">
        <v>1</v>
      </c>
      <c r="L394" s="146">
        <v>1</v>
      </c>
      <c r="M394" s="146">
        <v>0</v>
      </c>
      <c r="N394" s="146"/>
      <c r="O394" s="216" t="str">
        <f>IF(ISERROR(VLOOKUP($D394,LehStd_in_Kla!$A$4:$G$120,3,FALSE)),,VLOOKUP($D394,LehStd_in_Kla!$A$4:$G$120,3,FALSE))</f>
        <v>A2.1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>
      <c r="A395" s="96">
        <v>21</v>
      </c>
      <c r="B395" s="96"/>
      <c r="C395" s="96" t="s">
        <v>1267</v>
      </c>
      <c r="D395" s="146" t="s">
        <v>329</v>
      </c>
      <c r="E395" s="146" t="s">
        <v>15</v>
      </c>
      <c r="F395" s="146" t="s">
        <v>15</v>
      </c>
      <c r="G395" s="146" t="s">
        <v>45</v>
      </c>
      <c r="H395" t="s">
        <v>22</v>
      </c>
      <c r="I395" s="146">
        <v>1</v>
      </c>
      <c r="J395" s="146"/>
      <c r="K395" s="146">
        <v>1</v>
      </c>
      <c r="L395" s="146">
        <v>1</v>
      </c>
      <c r="M395" s="146">
        <v>0</v>
      </c>
      <c r="N395" s="146"/>
      <c r="O395" s="216" t="str">
        <f>IF(ISERROR(VLOOKUP($D395,LehStd_in_Kla!$A$4:$G$120,3,FALSE)),,VLOOKUP($D395,LehStd_in_Kla!$A$4:$G$120,3,FALSE))</f>
        <v>A2.1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>
      <c r="A396" s="96">
        <v>22</v>
      </c>
      <c r="B396" s="96"/>
      <c r="C396" s="96" t="s">
        <v>1267</v>
      </c>
      <c r="D396" s="146" t="s">
        <v>329</v>
      </c>
      <c r="E396" s="146" t="s">
        <v>175</v>
      </c>
      <c r="F396" s="146" t="s">
        <v>19</v>
      </c>
      <c r="G396" s="146" t="s">
        <v>1707</v>
      </c>
      <c r="H396" t="s">
        <v>327</v>
      </c>
      <c r="I396" s="146">
        <v>1</v>
      </c>
      <c r="J396" s="146"/>
      <c r="K396" s="146">
        <v>1</v>
      </c>
      <c r="L396" s="146">
        <v>1</v>
      </c>
      <c r="M396" s="146">
        <v>0</v>
      </c>
      <c r="N396" s="146"/>
      <c r="O396" s="216" t="str">
        <f>IF(ISERROR(VLOOKUP($D396,LehStd_in_Kla!$A$4:$G$120,3,FALSE)),,VLOOKUP($D396,LehStd_in_Kla!$A$4:$G$120,3,FALSE))</f>
        <v>A2.1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>
      <c r="A397" s="96">
        <v>23</v>
      </c>
      <c r="B397" s="96"/>
      <c r="C397" s="96" t="s">
        <v>1267</v>
      </c>
      <c r="D397" s="146" t="s">
        <v>329</v>
      </c>
      <c r="E397" s="146" t="s">
        <v>619</v>
      </c>
      <c r="F397" s="146" t="s">
        <v>83</v>
      </c>
      <c r="G397" s="146" t="s">
        <v>220</v>
      </c>
      <c r="H397" t="s">
        <v>344</v>
      </c>
      <c r="I397" s="146">
        <v>1</v>
      </c>
      <c r="J397" s="146"/>
      <c r="K397" s="146">
        <v>1</v>
      </c>
      <c r="L397" s="146">
        <v>1</v>
      </c>
      <c r="M397" s="146">
        <v>0</v>
      </c>
      <c r="N397" s="146"/>
      <c r="O397" s="216" t="str">
        <f>IF(ISERROR(VLOOKUP($D397,LehStd_in_Kla!$A$4:$G$120,3,FALSE)),,VLOOKUP($D397,LehStd_in_Kla!$A$4:$G$120,3,FALSE))</f>
        <v>A2.1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>
      <c r="A398" s="96">
        <v>24</v>
      </c>
      <c r="B398" s="96"/>
      <c r="C398" s="96" t="s">
        <v>1267</v>
      </c>
      <c r="D398" s="146" t="s">
        <v>329</v>
      </c>
      <c r="E398" s="146" t="s">
        <v>178</v>
      </c>
      <c r="F398" s="146" t="s">
        <v>37</v>
      </c>
      <c r="G398" s="146" t="s">
        <v>50</v>
      </c>
      <c r="H398" t="s">
        <v>296</v>
      </c>
      <c r="I398" s="146">
        <v>1</v>
      </c>
      <c r="J398" s="146"/>
      <c r="K398" s="146">
        <v>1</v>
      </c>
      <c r="L398" s="146">
        <v>1</v>
      </c>
      <c r="M398" s="146">
        <v>0</v>
      </c>
      <c r="N398" s="146"/>
      <c r="O398" s="216" t="str">
        <f>IF(ISERROR(VLOOKUP($D398,LehStd_in_Kla!$A$4:$G$120,3,FALSE)),,VLOOKUP($D398,LehStd_in_Kla!$A$4:$G$120,3,FALSE))</f>
        <v>A2.1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>
      <c r="A399" s="96">
        <v>25</v>
      </c>
      <c r="B399" s="96"/>
      <c r="C399" s="96" t="s">
        <v>1267</v>
      </c>
      <c r="D399" s="146" t="s">
        <v>329</v>
      </c>
      <c r="E399" s="146" t="s">
        <v>174</v>
      </c>
      <c r="F399" s="146" t="s">
        <v>1392</v>
      </c>
      <c r="G399" s="146" t="s">
        <v>1556</v>
      </c>
      <c r="H399" t="s">
        <v>296</v>
      </c>
      <c r="I399" s="146">
        <v>1</v>
      </c>
      <c r="J399" s="146"/>
      <c r="K399" s="146">
        <v>1</v>
      </c>
      <c r="L399" s="146">
        <v>1</v>
      </c>
      <c r="M399" s="146">
        <v>0</v>
      </c>
      <c r="N399" s="146"/>
      <c r="O399" s="216" t="str">
        <f>IF(ISERROR(VLOOKUP($D399,LehStd_in_Kla!$A$4:$G$120,3,FALSE)),,VLOOKUP($D399,LehStd_in_Kla!$A$4:$G$120,3,FALSE))</f>
        <v>A2.1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>
      <c r="A400" s="96">
        <v>26</v>
      </c>
      <c r="B400" s="96"/>
      <c r="C400" s="96" t="s">
        <v>1267</v>
      </c>
      <c r="D400" s="146" t="s">
        <v>329</v>
      </c>
      <c r="E400" s="146" t="s">
        <v>614</v>
      </c>
      <c r="F400" s="146" t="s">
        <v>634</v>
      </c>
      <c r="G400" s="146" t="s">
        <v>355</v>
      </c>
      <c r="H400" t="s">
        <v>356</v>
      </c>
      <c r="I400" s="146">
        <v>2</v>
      </c>
      <c r="J400" s="146">
        <v>2</v>
      </c>
      <c r="K400" s="146">
        <v>2</v>
      </c>
      <c r="L400" s="146">
        <v>1</v>
      </c>
      <c r="M400" s="146">
        <v>0</v>
      </c>
      <c r="N400" s="146">
        <v>2</v>
      </c>
      <c r="O400" s="216" t="str">
        <f>IF(ISERROR(VLOOKUP($D400,LehStd_in_Kla!$A$4:$G$120,3,FALSE)),,VLOOKUP($D400,LehStd_in_Kla!$A$4:$G$120,3,FALSE))</f>
        <v>A2.1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>
      <c r="A401" s="96">
        <v>27</v>
      </c>
      <c r="B401" s="96"/>
      <c r="C401" s="96" t="s">
        <v>1267</v>
      </c>
      <c r="D401" s="146" t="s">
        <v>329</v>
      </c>
      <c r="E401" s="146" t="s">
        <v>615</v>
      </c>
      <c r="F401" s="146" t="s">
        <v>1576</v>
      </c>
      <c r="G401" s="146" t="s">
        <v>318</v>
      </c>
      <c r="H401" t="s">
        <v>328</v>
      </c>
      <c r="I401" s="146">
        <v>2</v>
      </c>
      <c r="J401" s="146">
        <v>2</v>
      </c>
      <c r="K401" s="146">
        <v>2</v>
      </c>
      <c r="L401" s="146">
        <v>1</v>
      </c>
      <c r="M401" s="146">
        <v>0</v>
      </c>
      <c r="N401" s="146">
        <v>2</v>
      </c>
      <c r="O401" s="216" t="str">
        <f>IF(ISERROR(VLOOKUP($D401,LehStd_in_Kla!$A$4:$G$120,3,FALSE)),,VLOOKUP($D401,LehStd_in_Kla!$A$4:$G$120,3,FALSE))</f>
        <v>A2.1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>
      <c r="A402" s="96">
        <v>29</v>
      </c>
      <c r="B402" s="96"/>
      <c r="C402" s="96" t="s">
        <v>1267</v>
      </c>
      <c r="D402" s="146" t="s">
        <v>330</v>
      </c>
      <c r="E402" s="146" t="s">
        <v>172</v>
      </c>
      <c r="F402" s="146" t="s">
        <v>7</v>
      </c>
      <c r="G402" s="146" t="s">
        <v>1267</v>
      </c>
      <c r="H402" t="s">
        <v>156</v>
      </c>
      <c r="I402" s="146">
        <v>2</v>
      </c>
      <c r="J402" s="146">
        <v>2</v>
      </c>
      <c r="K402" s="146">
        <v>2</v>
      </c>
      <c r="L402" s="146">
        <v>1</v>
      </c>
      <c r="M402" s="146">
        <v>0</v>
      </c>
      <c r="N402" s="146">
        <v>2</v>
      </c>
      <c r="O402" s="216" t="str">
        <f>IF(ISERROR(VLOOKUP($D402,LehStd_in_Kla!$A$4:$G$120,3,FALSE)),,VLOOKUP($D402,LehStd_in_Kla!$A$4:$G$120,3,FALSE))</f>
        <v>A2.1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>
      <c r="A403" s="96">
        <v>30</v>
      </c>
      <c r="B403" s="96"/>
      <c r="C403" s="96" t="s">
        <v>1267</v>
      </c>
      <c r="D403" s="146" t="s">
        <v>330</v>
      </c>
      <c r="E403" s="146" t="s">
        <v>172</v>
      </c>
      <c r="F403" s="146" t="s">
        <v>1576</v>
      </c>
      <c r="G403" s="146" t="s">
        <v>1556</v>
      </c>
      <c r="H403" t="s">
        <v>156</v>
      </c>
      <c r="I403" s="146">
        <v>2</v>
      </c>
      <c r="J403" s="146">
        <v>2</v>
      </c>
      <c r="K403" s="146">
        <v>2</v>
      </c>
      <c r="L403" s="146">
        <v>1</v>
      </c>
      <c r="M403" s="146">
        <v>0</v>
      </c>
      <c r="N403" s="146">
        <v>2</v>
      </c>
      <c r="O403" s="216" t="str">
        <f>IF(ISERROR(VLOOKUP($D403,LehStd_in_Kla!$A$4:$G$120,3,FALSE)),,VLOOKUP($D403,LehStd_in_Kla!$A$4:$G$120,3,FALSE))</f>
        <v>A2.1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>
      <c r="A404" s="96">
        <v>31</v>
      </c>
      <c r="B404" s="96"/>
      <c r="C404" s="96" t="s">
        <v>1267</v>
      </c>
      <c r="D404" s="146" t="s">
        <v>330</v>
      </c>
      <c r="E404" s="146" t="s">
        <v>179</v>
      </c>
      <c r="F404" s="146" t="s">
        <v>76</v>
      </c>
      <c r="G404" s="146" t="s">
        <v>75</v>
      </c>
      <c r="H404" t="s">
        <v>156</v>
      </c>
      <c r="I404" s="146">
        <v>2</v>
      </c>
      <c r="J404" s="146"/>
      <c r="K404" s="146">
        <v>2</v>
      </c>
      <c r="L404" s="146">
        <v>2</v>
      </c>
      <c r="M404" s="146">
        <v>0</v>
      </c>
      <c r="N404" s="146"/>
      <c r="O404" s="216" t="str">
        <f>IF(ISERROR(VLOOKUP($D404,LehStd_in_Kla!$A$4:$G$120,3,FALSE)),,VLOOKUP($D404,LehStd_in_Kla!$A$4:$G$120,3,FALSE))</f>
        <v>A2.1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>
      <c r="A405" s="96">
        <v>32</v>
      </c>
      <c r="B405" s="96"/>
      <c r="C405" s="96" t="s">
        <v>1267</v>
      </c>
      <c r="D405" s="146" t="s">
        <v>330</v>
      </c>
      <c r="E405" s="146" t="s">
        <v>341</v>
      </c>
      <c r="F405" s="146" t="s">
        <v>14</v>
      </c>
      <c r="G405" s="146" t="s">
        <v>45</v>
      </c>
      <c r="H405" t="s">
        <v>351</v>
      </c>
      <c r="I405" s="146">
        <v>1</v>
      </c>
      <c r="J405" s="146"/>
      <c r="K405" s="146">
        <v>1</v>
      </c>
      <c r="L405" s="146">
        <v>1</v>
      </c>
      <c r="M405" s="146">
        <v>0</v>
      </c>
      <c r="N405" s="146"/>
      <c r="O405" s="216" t="str">
        <f>IF(ISERROR(VLOOKUP($D405,LehStd_in_Kla!$A$4:$G$120,3,FALSE)),,VLOOKUP($D405,LehStd_in_Kla!$A$4:$G$120,3,FALSE))</f>
        <v>A2.1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>
      <c r="A406" s="96">
        <v>33</v>
      </c>
      <c r="B406" s="96"/>
      <c r="C406" s="96" t="s">
        <v>1267</v>
      </c>
      <c r="D406" s="146" t="s">
        <v>330</v>
      </c>
      <c r="E406" s="146" t="s">
        <v>15</v>
      </c>
      <c r="F406" s="146" t="s">
        <v>15</v>
      </c>
      <c r="G406" s="146" t="s">
        <v>45</v>
      </c>
      <c r="H406" t="s">
        <v>351</v>
      </c>
      <c r="I406" s="146">
        <v>1</v>
      </c>
      <c r="J406" s="146"/>
      <c r="K406" s="146">
        <v>1</v>
      </c>
      <c r="L406" s="146">
        <v>1</v>
      </c>
      <c r="M406" s="146">
        <v>0</v>
      </c>
      <c r="N406" s="146"/>
      <c r="O406" s="216" t="str">
        <f>IF(ISERROR(VLOOKUP($D406,LehStd_in_Kla!$A$4:$G$120,3,FALSE)),,VLOOKUP($D406,LehStd_in_Kla!$A$4:$G$120,3,FALSE))</f>
        <v>A2.1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>
      <c r="A407" s="96">
        <v>34</v>
      </c>
      <c r="B407" s="96"/>
      <c r="C407" s="96" t="s">
        <v>1267</v>
      </c>
      <c r="D407" s="146" t="s">
        <v>330</v>
      </c>
      <c r="E407" s="146" t="s">
        <v>175</v>
      </c>
      <c r="F407" s="146" t="s">
        <v>19</v>
      </c>
      <c r="G407" s="146" t="s">
        <v>1707</v>
      </c>
      <c r="H407" t="s">
        <v>327</v>
      </c>
      <c r="I407" s="146">
        <v>1</v>
      </c>
      <c r="J407" s="146"/>
      <c r="K407" s="146">
        <v>1</v>
      </c>
      <c r="L407" s="146">
        <v>1</v>
      </c>
      <c r="M407" s="146">
        <v>0</v>
      </c>
      <c r="N407" s="146"/>
      <c r="O407" s="216" t="str">
        <f>IF(ISERROR(VLOOKUP($D407,LehStd_in_Kla!$A$4:$G$120,3,FALSE)),,VLOOKUP($D407,LehStd_in_Kla!$A$4:$G$120,3,FALSE))</f>
        <v>A2.1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>
      <c r="A408" s="96">
        <v>35</v>
      </c>
      <c r="B408" s="96"/>
      <c r="C408" s="96" t="s">
        <v>1267</v>
      </c>
      <c r="D408" s="146" t="s">
        <v>330</v>
      </c>
      <c r="E408" s="146" t="s">
        <v>619</v>
      </c>
      <c r="F408" s="146" t="s">
        <v>83</v>
      </c>
      <c r="G408" s="146" t="s">
        <v>220</v>
      </c>
      <c r="H408" t="s">
        <v>296</v>
      </c>
      <c r="I408" s="146">
        <v>1</v>
      </c>
      <c r="J408" s="146"/>
      <c r="K408" s="146">
        <v>1</v>
      </c>
      <c r="L408" s="146">
        <v>1</v>
      </c>
      <c r="M408" s="146">
        <v>0</v>
      </c>
      <c r="N408" s="146"/>
      <c r="O408" s="216" t="str">
        <f>IF(ISERROR(VLOOKUP($D408,LehStd_in_Kla!$A$4:$G$120,3,FALSE)),,VLOOKUP($D408,LehStd_in_Kla!$A$4:$G$120,3,FALSE))</f>
        <v>A2.1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>
      <c r="A409" s="96">
        <v>36</v>
      </c>
      <c r="B409" s="96"/>
      <c r="C409" s="96" t="s">
        <v>1267</v>
      </c>
      <c r="D409" s="146" t="s">
        <v>330</v>
      </c>
      <c r="E409" s="146" t="s">
        <v>174</v>
      </c>
      <c r="F409" s="146" t="s">
        <v>1392</v>
      </c>
      <c r="G409" s="146" t="s">
        <v>1556</v>
      </c>
      <c r="H409" t="s">
        <v>296</v>
      </c>
      <c r="I409" s="146">
        <v>1</v>
      </c>
      <c r="J409" s="146"/>
      <c r="K409" s="146">
        <v>1</v>
      </c>
      <c r="L409" s="146">
        <v>1</v>
      </c>
      <c r="M409" s="146">
        <v>0</v>
      </c>
      <c r="N409" s="146"/>
      <c r="O409" s="216" t="str">
        <f>IF(ISERROR(VLOOKUP($D409,LehStd_in_Kla!$A$4:$G$120,3,FALSE)),,VLOOKUP($D409,LehStd_in_Kla!$A$4:$G$120,3,FALSE))</f>
        <v>A2.1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>
      <c r="A410" s="96">
        <v>37</v>
      </c>
      <c r="B410" s="96"/>
      <c r="C410" s="96" t="s">
        <v>1267</v>
      </c>
      <c r="D410" s="146" t="s">
        <v>330</v>
      </c>
      <c r="E410" s="146" t="s">
        <v>178</v>
      </c>
      <c r="F410" s="146" t="s">
        <v>37</v>
      </c>
      <c r="G410" s="146" t="s">
        <v>1082</v>
      </c>
      <c r="H410" t="s">
        <v>296</v>
      </c>
      <c r="I410" s="146">
        <v>1</v>
      </c>
      <c r="J410" s="146"/>
      <c r="K410" s="146">
        <v>1</v>
      </c>
      <c r="L410" s="146">
        <v>1</v>
      </c>
      <c r="M410" s="146">
        <v>0</v>
      </c>
      <c r="N410" s="146"/>
      <c r="O410" s="216" t="str">
        <f>IF(ISERROR(VLOOKUP($D410,LehStd_in_Kla!$A$4:$G$120,3,FALSE)),,VLOOKUP($D410,LehStd_in_Kla!$A$4:$G$120,3,FALSE))</f>
        <v>A2.1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>
      <c r="A411" s="96">
        <v>38</v>
      </c>
      <c r="B411" s="96"/>
      <c r="C411" s="96" t="s">
        <v>1267</v>
      </c>
      <c r="D411" s="146" t="s">
        <v>330</v>
      </c>
      <c r="E411" s="146" t="s">
        <v>614</v>
      </c>
      <c r="F411" s="146" t="s">
        <v>634</v>
      </c>
      <c r="G411" s="146" t="s">
        <v>355</v>
      </c>
      <c r="H411" t="s">
        <v>356</v>
      </c>
      <c r="I411" s="146">
        <v>2</v>
      </c>
      <c r="J411" s="146">
        <v>2</v>
      </c>
      <c r="K411" s="146">
        <v>2</v>
      </c>
      <c r="L411" s="146">
        <v>1</v>
      </c>
      <c r="M411" s="146">
        <v>0</v>
      </c>
      <c r="N411" s="146">
        <v>2</v>
      </c>
      <c r="O411" s="216" t="str">
        <f>IF(ISERROR(VLOOKUP($D411,LehStd_in_Kla!$A$4:$G$120,3,FALSE)),,VLOOKUP($D411,LehStd_in_Kla!$A$4:$G$120,3,FALSE))</f>
        <v>A2.1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>
      <c r="A412" s="96">
        <v>39</v>
      </c>
      <c r="B412" s="96"/>
      <c r="C412" s="96" t="s">
        <v>1267</v>
      </c>
      <c r="D412" s="146" t="s">
        <v>330</v>
      </c>
      <c r="E412" s="146" t="s">
        <v>615</v>
      </c>
      <c r="F412" s="146" t="s">
        <v>1576</v>
      </c>
      <c r="G412" s="146" t="s">
        <v>318</v>
      </c>
      <c r="H412" t="s">
        <v>328</v>
      </c>
      <c r="I412" s="146">
        <v>2</v>
      </c>
      <c r="J412" s="146">
        <v>2</v>
      </c>
      <c r="K412" s="146">
        <v>2</v>
      </c>
      <c r="L412" s="146">
        <v>1</v>
      </c>
      <c r="M412" s="146">
        <v>0</v>
      </c>
      <c r="N412" s="146">
        <v>2</v>
      </c>
      <c r="O412" s="216" t="str">
        <f>IF(ISERROR(VLOOKUP($D412,LehStd_in_Kla!$A$4:$G$120,3,FALSE)),,VLOOKUP($D412,LehStd_in_Kla!$A$4:$G$120,3,FALSE))</f>
        <v>A2.1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>
      <c r="A413" s="96">
        <v>41</v>
      </c>
      <c r="B413" s="96"/>
      <c r="C413" s="96" t="s">
        <v>1267</v>
      </c>
      <c r="D413" s="146" t="s">
        <v>342</v>
      </c>
      <c r="E413" s="146" t="s">
        <v>172</v>
      </c>
      <c r="F413" s="146" t="s">
        <v>7</v>
      </c>
      <c r="G413" s="146" t="s">
        <v>1267</v>
      </c>
      <c r="H413" t="s">
        <v>344</v>
      </c>
      <c r="I413" s="146">
        <v>3</v>
      </c>
      <c r="J413" s="146"/>
      <c r="K413" s="146">
        <v>3</v>
      </c>
      <c r="L413" s="146">
        <v>3</v>
      </c>
      <c r="M413" s="146">
        <v>0</v>
      </c>
      <c r="N413" s="146"/>
      <c r="O413" s="216" t="str">
        <f>IF(ISERROR(VLOOKUP($D413,LehStd_in_Kla!$A$4:$G$120,3,FALSE)),,VLOOKUP($D413,LehStd_in_Kla!$A$4:$G$120,3,FALSE))</f>
        <v>A2.2AKO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>
      <c r="A414" s="96">
        <v>42</v>
      </c>
      <c r="B414" s="96"/>
      <c r="C414" s="96" t="s">
        <v>1267</v>
      </c>
      <c r="D414" s="146" t="s">
        <v>342</v>
      </c>
      <c r="E414" s="146" t="s">
        <v>179</v>
      </c>
      <c r="F414" s="146" t="s">
        <v>76</v>
      </c>
      <c r="G414" s="146" t="s">
        <v>49</v>
      </c>
      <c r="H414" t="s">
        <v>344</v>
      </c>
      <c r="I414" s="146">
        <v>2</v>
      </c>
      <c r="J414" s="146"/>
      <c r="K414" s="146">
        <v>2</v>
      </c>
      <c r="L414" s="146">
        <v>2</v>
      </c>
      <c r="M414" s="146">
        <v>0</v>
      </c>
      <c r="N414" s="146"/>
      <c r="O414" s="216" t="str">
        <f>IF(ISERROR(VLOOKUP($D414,LehStd_in_Kla!$A$4:$G$120,3,FALSE)),,VLOOKUP($D414,LehStd_in_Kla!$A$4:$G$120,3,FALSE))</f>
        <v>A2.2AKO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>
      <c r="A415" s="96">
        <v>43</v>
      </c>
      <c r="B415" s="96"/>
      <c r="C415" s="96" t="s">
        <v>1267</v>
      </c>
      <c r="D415" s="146" t="s">
        <v>342</v>
      </c>
      <c r="E415" s="146" t="s">
        <v>341</v>
      </c>
      <c r="F415" s="146" t="s">
        <v>14</v>
      </c>
      <c r="G415" s="146" t="s">
        <v>49</v>
      </c>
      <c r="H415" t="s">
        <v>344</v>
      </c>
      <c r="I415" s="146">
        <v>1</v>
      </c>
      <c r="J415" s="146"/>
      <c r="K415" s="146">
        <v>1</v>
      </c>
      <c r="L415" s="146">
        <v>1</v>
      </c>
      <c r="M415" s="146">
        <v>0</v>
      </c>
      <c r="N415" s="146"/>
      <c r="O415" s="216" t="str">
        <f>IF(ISERROR(VLOOKUP($D415,LehStd_in_Kla!$A$4:$G$120,3,FALSE)),,VLOOKUP($D415,LehStd_in_Kla!$A$4:$G$120,3,FALSE))</f>
        <v>A2.2AKO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>
      <c r="A416" s="96">
        <v>44</v>
      </c>
      <c r="B416" s="96"/>
      <c r="C416" s="96" t="s">
        <v>1267</v>
      </c>
      <c r="D416" s="146" t="s">
        <v>342</v>
      </c>
      <c r="E416" s="146" t="s">
        <v>15</v>
      </c>
      <c r="F416" s="146" t="s">
        <v>15</v>
      </c>
      <c r="G416" s="146" t="s">
        <v>49</v>
      </c>
      <c r="H416" t="s">
        <v>344</v>
      </c>
      <c r="I416" s="146">
        <v>1</v>
      </c>
      <c r="J416" s="146"/>
      <c r="K416" s="146">
        <v>1</v>
      </c>
      <c r="L416" s="146">
        <v>1</v>
      </c>
      <c r="M416" s="146">
        <v>0</v>
      </c>
      <c r="N416" s="146"/>
      <c r="O416" s="216" t="str">
        <f>IF(ISERROR(VLOOKUP($D416,LehStd_in_Kla!$A$4:$G$120,3,FALSE)),,VLOOKUP($D416,LehStd_in_Kla!$A$4:$G$120,3,FALSE))</f>
        <v>A2.2AKO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>
      <c r="A417" s="96">
        <v>45</v>
      </c>
      <c r="B417" s="96"/>
      <c r="C417" s="96" t="s">
        <v>1267</v>
      </c>
      <c r="D417" s="146" t="s">
        <v>342</v>
      </c>
      <c r="E417" s="146" t="s">
        <v>175</v>
      </c>
      <c r="F417" s="146" t="s">
        <v>19</v>
      </c>
      <c r="G417" s="146" t="s">
        <v>49</v>
      </c>
      <c r="H417" t="s">
        <v>344</v>
      </c>
      <c r="I417" s="146">
        <v>1</v>
      </c>
      <c r="J417" s="146"/>
      <c r="K417" s="146">
        <v>1</v>
      </c>
      <c r="L417" s="146">
        <v>1</v>
      </c>
      <c r="M417" s="146">
        <v>0</v>
      </c>
      <c r="N417" s="146"/>
      <c r="O417" s="216" t="str">
        <f>IF(ISERROR(VLOOKUP($D417,LehStd_in_Kla!$A$4:$G$120,3,FALSE)),,VLOOKUP($D417,LehStd_in_Kla!$A$4:$G$120,3,FALSE))</f>
        <v>A2.2AKO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>
      <c r="A418" s="96">
        <v>47</v>
      </c>
      <c r="B418" s="96"/>
      <c r="C418" s="96" t="s">
        <v>1267</v>
      </c>
      <c r="D418" s="146" t="s">
        <v>342</v>
      </c>
      <c r="E418" s="146" t="s">
        <v>174</v>
      </c>
      <c r="F418" s="146" t="s">
        <v>1392</v>
      </c>
      <c r="G418" s="146" t="s">
        <v>1556</v>
      </c>
      <c r="H418" t="s">
        <v>296</v>
      </c>
      <c r="I418" s="146">
        <v>1</v>
      </c>
      <c r="J418" s="146"/>
      <c r="K418" s="146">
        <v>1</v>
      </c>
      <c r="L418" s="146">
        <v>1</v>
      </c>
      <c r="M418" s="146">
        <v>0</v>
      </c>
      <c r="N418" s="146"/>
      <c r="O418" s="216" t="str">
        <f>IF(ISERROR(VLOOKUP($D418,LehStd_in_Kla!$A$4:$G$120,3,FALSE)),,VLOOKUP($D418,LehStd_in_Kla!$A$4:$G$120,3,FALSE))</f>
        <v>A2.2AKO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>
      <c r="A419" s="96">
        <v>49</v>
      </c>
      <c r="B419" s="96"/>
      <c r="C419" s="96" t="s">
        <v>1267</v>
      </c>
      <c r="D419" s="146" t="s">
        <v>342</v>
      </c>
      <c r="E419" s="146" t="s">
        <v>1184</v>
      </c>
      <c r="F419" s="146" t="s">
        <v>115</v>
      </c>
      <c r="G419" s="146" t="s">
        <v>49</v>
      </c>
      <c r="H419" t="s">
        <v>344</v>
      </c>
      <c r="I419" s="146">
        <v>2</v>
      </c>
      <c r="J419" s="146"/>
      <c r="K419" s="146">
        <v>2</v>
      </c>
      <c r="L419" s="146">
        <v>2</v>
      </c>
      <c r="M419" s="146">
        <v>0</v>
      </c>
      <c r="N419" s="146"/>
      <c r="O419" s="216" t="str">
        <f>IF(ISERROR(VLOOKUP($D419,LehStd_in_Kla!$A$4:$G$120,3,FALSE)),,VLOOKUP($D419,LehStd_in_Kla!$A$4:$G$120,3,FALSE))</f>
        <v>A2.2AKO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>
      <c r="A420" s="96">
        <v>50</v>
      </c>
      <c r="B420" s="96"/>
      <c r="C420" s="96" t="s">
        <v>1267</v>
      </c>
      <c r="D420" s="146" t="s">
        <v>342</v>
      </c>
      <c r="E420" s="146" t="s">
        <v>1497</v>
      </c>
      <c r="F420" s="146" t="s">
        <v>1497</v>
      </c>
      <c r="G420" s="146" t="s">
        <v>50</v>
      </c>
      <c r="I420" s="146">
        <v>2</v>
      </c>
      <c r="J420" s="146"/>
      <c r="K420" s="146">
        <v>2</v>
      </c>
      <c r="L420" s="146">
        <v>2</v>
      </c>
      <c r="M420" s="146">
        <v>0</v>
      </c>
      <c r="N420" s="146"/>
      <c r="O420" s="216" t="str">
        <f>IF(ISERROR(VLOOKUP($D420,LehStd_in_Kla!$A$4:$G$120,3,FALSE)),,VLOOKUP($D420,LehStd_in_Kla!$A$4:$G$120,3,FALSE))</f>
        <v>A2.2AKO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>
      <c r="A421" s="96">
        <v>51</v>
      </c>
      <c r="B421" s="96"/>
      <c r="C421" s="96" t="s">
        <v>1267</v>
      </c>
      <c r="D421" s="146" t="s">
        <v>342</v>
      </c>
      <c r="E421" s="146" t="s">
        <v>620</v>
      </c>
      <c r="F421" s="146" t="s">
        <v>621</v>
      </c>
      <c r="G421" s="146" t="s">
        <v>1676</v>
      </c>
      <c r="H421" t="s">
        <v>344</v>
      </c>
      <c r="I421" s="146">
        <v>2</v>
      </c>
      <c r="J421" s="146">
        <v>2</v>
      </c>
      <c r="K421" s="146">
        <v>2</v>
      </c>
      <c r="L421" s="146">
        <v>1</v>
      </c>
      <c r="M421" s="146">
        <v>0</v>
      </c>
      <c r="N421" s="146">
        <v>2</v>
      </c>
      <c r="O421" s="216" t="str">
        <f>IF(ISERROR(VLOOKUP($D421,LehStd_in_Kla!$A$4:$G$120,3,FALSE)),,VLOOKUP($D421,LehStd_in_Kla!$A$4:$G$120,3,FALSE))</f>
        <v>A2.2AKO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>
      <c r="A422" s="96">
        <v>52</v>
      </c>
      <c r="B422" s="96"/>
      <c r="C422" s="96" t="s">
        <v>1267</v>
      </c>
      <c r="D422" s="146" t="s">
        <v>342</v>
      </c>
      <c r="E422" s="146" t="s">
        <v>620</v>
      </c>
      <c r="F422" s="146" t="s">
        <v>1576</v>
      </c>
      <c r="G422" s="146" t="s">
        <v>50</v>
      </c>
      <c r="H422" t="s">
        <v>344</v>
      </c>
      <c r="I422" s="146">
        <v>2</v>
      </c>
      <c r="J422" s="146">
        <v>2</v>
      </c>
      <c r="K422" s="146">
        <v>2</v>
      </c>
      <c r="L422" s="146">
        <v>1</v>
      </c>
      <c r="M422" s="146">
        <v>0</v>
      </c>
      <c r="N422" s="146">
        <v>2</v>
      </c>
      <c r="O422" s="216" t="str">
        <f>IF(ISERROR(VLOOKUP($D422,LehStd_in_Kla!$A$4:$G$120,3,FALSE)),,VLOOKUP($D422,LehStd_in_Kla!$A$4:$G$120,3,FALSE))</f>
        <v>A2.2AKO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>
      <c r="A423" s="96">
        <v>53</v>
      </c>
      <c r="B423" s="96"/>
      <c r="C423" s="96" t="s">
        <v>1267</v>
      </c>
      <c r="D423" s="146" t="s">
        <v>342</v>
      </c>
      <c r="E423" s="146" t="s">
        <v>606</v>
      </c>
      <c r="F423" s="146" t="s">
        <v>622</v>
      </c>
      <c r="G423" s="146" t="s">
        <v>1695</v>
      </c>
      <c r="H423" t="s">
        <v>308</v>
      </c>
      <c r="I423" s="146">
        <v>2</v>
      </c>
      <c r="J423" s="146">
        <v>2</v>
      </c>
      <c r="K423" s="146">
        <v>2</v>
      </c>
      <c r="L423" s="146">
        <v>1</v>
      </c>
      <c r="M423" s="146">
        <v>0</v>
      </c>
      <c r="N423" s="146">
        <v>2</v>
      </c>
      <c r="O423" s="216" t="str">
        <f>IF(ISERROR(VLOOKUP($D423,LehStd_in_Kla!$A$4:$G$120,3,FALSE)),,VLOOKUP($D423,LehStd_in_Kla!$A$4:$G$120,3,FALSE))</f>
        <v>A2.2AKO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>
      <c r="A424" s="96">
        <v>54</v>
      </c>
      <c r="B424" s="96"/>
      <c r="C424" s="96" t="s">
        <v>1267</v>
      </c>
      <c r="D424" s="146" t="s">
        <v>342</v>
      </c>
      <c r="E424" s="146" t="s">
        <v>606</v>
      </c>
      <c r="F424" s="146" t="s">
        <v>1576</v>
      </c>
      <c r="G424" s="146" t="s">
        <v>1556</v>
      </c>
      <c r="H424" t="s">
        <v>308</v>
      </c>
      <c r="I424" s="146">
        <v>2</v>
      </c>
      <c r="J424" s="146">
        <v>2</v>
      </c>
      <c r="K424" s="146">
        <v>2</v>
      </c>
      <c r="L424" s="146">
        <v>1</v>
      </c>
      <c r="M424" s="146">
        <v>0</v>
      </c>
      <c r="N424" s="146">
        <v>2</v>
      </c>
      <c r="O424" s="216" t="str">
        <f>IF(ISERROR(VLOOKUP($D424,LehStd_in_Kla!$A$4:$G$120,3,FALSE)),,VLOOKUP($D424,LehStd_in_Kla!$A$4:$G$120,3,FALSE))</f>
        <v>A2.2AKO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>
      <c r="A425" s="96">
        <v>55</v>
      </c>
      <c r="B425" s="96"/>
      <c r="C425" s="96" t="s">
        <v>1267</v>
      </c>
      <c r="D425" s="146" t="s">
        <v>342</v>
      </c>
      <c r="E425" s="146" t="s">
        <v>1358</v>
      </c>
      <c r="F425" s="146" t="s">
        <v>137</v>
      </c>
      <c r="G425" s="146" t="s">
        <v>49</v>
      </c>
      <c r="H425" t="s">
        <v>344</v>
      </c>
      <c r="I425" s="146">
        <v>3</v>
      </c>
      <c r="J425" s="146"/>
      <c r="K425" s="146">
        <v>0</v>
      </c>
      <c r="L425" s="146">
        <v>0</v>
      </c>
      <c r="M425" s="146">
        <v>3</v>
      </c>
      <c r="N425" s="146"/>
      <c r="O425" s="216" t="str">
        <f>IF(ISERROR(VLOOKUP($D425,LehStd_in_Kla!$A$4:$G$120,3,FALSE)),,VLOOKUP($D425,LehStd_in_Kla!$A$4:$G$120,3,FALSE))</f>
        <v>A2.2AKO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>
      <c r="A426" s="96">
        <v>57</v>
      </c>
      <c r="B426" s="96"/>
      <c r="C426" s="96" t="s">
        <v>1267</v>
      </c>
      <c r="D426" s="146" t="s">
        <v>1185</v>
      </c>
      <c r="E426" s="146" t="s">
        <v>172</v>
      </c>
      <c r="F426" s="146" t="s">
        <v>7</v>
      </c>
      <c r="G426" s="146" t="s">
        <v>1267</v>
      </c>
      <c r="H426" t="s">
        <v>344</v>
      </c>
      <c r="I426" s="146">
        <v>2</v>
      </c>
      <c r="J426" s="146"/>
      <c r="K426" s="146">
        <v>2</v>
      </c>
      <c r="L426" s="146">
        <v>2</v>
      </c>
      <c r="M426" s="146">
        <v>0</v>
      </c>
      <c r="N426" s="146"/>
      <c r="O426" s="216" t="str">
        <f>IF(ISERROR(VLOOKUP($D426,LehStd_in_Kla!$A$4:$G$120,3,FALSE)),,VLOOKUP($D426,LehStd_in_Kla!$A$4:$G$120,3,FALSE))</f>
        <v>A2.2AKO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>
      <c r="A427" s="96">
        <v>58</v>
      </c>
      <c r="B427" s="96"/>
      <c r="C427" s="96" t="s">
        <v>1267</v>
      </c>
      <c r="D427" s="146" t="s">
        <v>1185</v>
      </c>
      <c r="E427" s="146" t="s">
        <v>172</v>
      </c>
      <c r="F427" s="146" t="s">
        <v>7</v>
      </c>
      <c r="G427" s="146" t="s">
        <v>1273</v>
      </c>
      <c r="H427" t="s">
        <v>344</v>
      </c>
      <c r="I427" s="146">
        <v>2</v>
      </c>
      <c r="J427" s="146">
        <v>2</v>
      </c>
      <c r="K427" s="146">
        <v>2</v>
      </c>
      <c r="L427" s="146">
        <v>1</v>
      </c>
      <c r="M427" s="146">
        <v>0</v>
      </c>
      <c r="N427" s="146">
        <v>2</v>
      </c>
      <c r="O427" s="216" t="str">
        <f>IF(ISERROR(VLOOKUP($D427,LehStd_in_Kla!$A$4:$G$120,3,FALSE)),,VLOOKUP($D427,LehStd_in_Kla!$A$4:$G$120,3,FALSE))</f>
        <v>A2.2AKO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>
      <c r="A428" s="96">
        <v>60</v>
      </c>
      <c r="B428" s="96"/>
      <c r="C428" s="96" t="s">
        <v>1267</v>
      </c>
      <c r="D428" s="146" t="s">
        <v>1185</v>
      </c>
      <c r="E428" s="146" t="s">
        <v>179</v>
      </c>
      <c r="F428" s="146" t="s">
        <v>76</v>
      </c>
      <c r="G428" s="146" t="s">
        <v>49</v>
      </c>
      <c r="H428" t="s">
        <v>344</v>
      </c>
      <c r="I428" s="146">
        <v>2</v>
      </c>
      <c r="J428" s="146"/>
      <c r="K428" s="146">
        <v>2</v>
      </c>
      <c r="L428" s="146">
        <v>2</v>
      </c>
      <c r="M428" s="146">
        <v>0</v>
      </c>
      <c r="N428" s="146"/>
      <c r="O428" s="216" t="str">
        <f>IF(ISERROR(VLOOKUP($D428,LehStd_in_Kla!$A$4:$G$120,3,FALSE)),,VLOOKUP($D428,LehStd_in_Kla!$A$4:$G$120,3,FALSE))</f>
        <v>A2.2AKO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>
      <c r="A429" s="96">
        <v>61</v>
      </c>
      <c r="B429" s="96"/>
      <c r="C429" s="96" t="s">
        <v>1267</v>
      </c>
      <c r="D429" s="146" t="s">
        <v>1185</v>
      </c>
      <c r="E429" s="146" t="s">
        <v>341</v>
      </c>
      <c r="F429" s="146" t="s">
        <v>14</v>
      </c>
      <c r="G429" s="146" t="s">
        <v>11</v>
      </c>
      <c r="H429" t="s">
        <v>344</v>
      </c>
      <c r="I429" s="146">
        <v>1</v>
      </c>
      <c r="J429" s="146"/>
      <c r="K429" s="146">
        <v>1</v>
      </c>
      <c r="L429" s="146">
        <v>1</v>
      </c>
      <c r="M429" s="146">
        <v>0</v>
      </c>
      <c r="N429" s="146"/>
      <c r="O429" s="216" t="str">
        <f>IF(ISERROR(VLOOKUP($D429,LehStd_in_Kla!$A$4:$G$120,3,FALSE)),,VLOOKUP($D429,LehStd_in_Kla!$A$4:$G$120,3,FALSE))</f>
        <v>A2.2AKO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>
      <c r="A430" s="96">
        <v>62</v>
      </c>
      <c r="B430" s="96"/>
      <c r="C430" s="96" t="s">
        <v>1267</v>
      </c>
      <c r="D430" s="146" t="s">
        <v>1185</v>
      </c>
      <c r="E430" s="146" t="s">
        <v>15</v>
      </c>
      <c r="F430" s="146" t="s">
        <v>15</v>
      </c>
      <c r="G430" s="146" t="s">
        <v>11</v>
      </c>
      <c r="H430" t="s">
        <v>344</v>
      </c>
      <c r="I430" s="146">
        <v>1</v>
      </c>
      <c r="J430" s="146"/>
      <c r="K430" s="146">
        <v>1</v>
      </c>
      <c r="L430" s="146">
        <v>1</v>
      </c>
      <c r="M430" s="146">
        <v>0</v>
      </c>
      <c r="N430" s="146"/>
      <c r="O430" s="216" t="str">
        <f>IF(ISERROR(VLOOKUP($D430,LehStd_in_Kla!$A$4:$G$120,3,FALSE)),,VLOOKUP($D430,LehStd_in_Kla!$A$4:$G$120,3,FALSE))</f>
        <v>A2.2AKO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>
      <c r="A431" s="96">
        <v>63</v>
      </c>
      <c r="B431" s="96"/>
      <c r="C431" s="96" t="s">
        <v>1267</v>
      </c>
      <c r="D431" s="146" t="s">
        <v>1185</v>
      </c>
      <c r="E431" s="146" t="s">
        <v>175</v>
      </c>
      <c r="F431" s="146" t="s">
        <v>19</v>
      </c>
      <c r="G431" s="146" t="s">
        <v>1707</v>
      </c>
      <c r="H431" t="s">
        <v>344</v>
      </c>
      <c r="I431" s="146">
        <v>1</v>
      </c>
      <c r="J431" s="146"/>
      <c r="K431" s="146">
        <v>1</v>
      </c>
      <c r="L431" s="146">
        <v>1</v>
      </c>
      <c r="M431" s="146">
        <v>0</v>
      </c>
      <c r="N431" s="146"/>
      <c r="O431" s="216" t="str">
        <f>IF(ISERROR(VLOOKUP($D431,LehStd_in_Kla!$A$4:$G$120,3,FALSE)),,VLOOKUP($D431,LehStd_in_Kla!$A$4:$G$120,3,FALSE))</f>
        <v>A2.2AKO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>
      <c r="A432" s="96">
        <v>66</v>
      </c>
      <c r="B432" s="96"/>
      <c r="C432" s="96" t="s">
        <v>1267</v>
      </c>
      <c r="D432" s="146" t="s">
        <v>1185</v>
      </c>
      <c r="E432" s="146" t="s">
        <v>1184</v>
      </c>
      <c r="F432" s="146" t="s">
        <v>115</v>
      </c>
      <c r="G432" s="146" t="s">
        <v>1273</v>
      </c>
      <c r="H432" t="s">
        <v>344</v>
      </c>
      <c r="I432" s="146">
        <v>2</v>
      </c>
      <c r="J432" s="146"/>
      <c r="K432" s="146">
        <v>2</v>
      </c>
      <c r="L432" s="146">
        <v>2</v>
      </c>
      <c r="M432" s="146">
        <v>0</v>
      </c>
      <c r="N432" s="146"/>
      <c r="O432" s="216" t="str">
        <f>IF(ISERROR(VLOOKUP($D432,LehStd_in_Kla!$A$4:$G$120,3,FALSE)),,VLOOKUP($D432,LehStd_in_Kla!$A$4:$G$120,3,FALSE))</f>
        <v>A2.2AKO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>
      <c r="A433" s="96">
        <v>67</v>
      </c>
      <c r="B433" s="96"/>
      <c r="C433" s="96" t="s">
        <v>1267</v>
      </c>
      <c r="D433" s="146" t="s">
        <v>1185</v>
      </c>
      <c r="E433" s="146" t="s">
        <v>1497</v>
      </c>
      <c r="F433" s="146" t="s">
        <v>1497</v>
      </c>
      <c r="G433" s="146" t="s">
        <v>50</v>
      </c>
      <c r="H433" t="s">
        <v>344</v>
      </c>
      <c r="I433" s="146">
        <v>2</v>
      </c>
      <c r="J433" s="146"/>
      <c r="K433" s="146">
        <v>2</v>
      </c>
      <c r="L433" s="146">
        <v>2</v>
      </c>
      <c r="M433" s="146">
        <v>0</v>
      </c>
      <c r="N433" s="146"/>
      <c r="O433" s="216" t="str">
        <f>IF(ISERROR(VLOOKUP($D433,LehStd_in_Kla!$A$4:$G$120,3,FALSE)),,VLOOKUP($D433,LehStd_in_Kla!$A$4:$G$120,3,FALSE))</f>
        <v>A2.2AKO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>
      <c r="A434" s="96">
        <v>68</v>
      </c>
      <c r="B434" s="96"/>
      <c r="C434" s="96" t="s">
        <v>1267</v>
      </c>
      <c r="D434" s="146" t="s">
        <v>1185</v>
      </c>
      <c r="E434" s="146" t="s">
        <v>620</v>
      </c>
      <c r="F434" s="146" t="s">
        <v>621</v>
      </c>
      <c r="G434" s="146" t="s">
        <v>1676</v>
      </c>
      <c r="H434" t="s">
        <v>344</v>
      </c>
      <c r="I434" s="146">
        <v>2</v>
      </c>
      <c r="J434" s="146">
        <v>2</v>
      </c>
      <c r="K434" s="146">
        <v>2</v>
      </c>
      <c r="L434" s="146">
        <v>1</v>
      </c>
      <c r="M434" s="146">
        <v>0</v>
      </c>
      <c r="N434" s="146">
        <v>2</v>
      </c>
      <c r="O434" s="216" t="str">
        <f>IF(ISERROR(VLOOKUP($D434,LehStd_in_Kla!$A$4:$G$120,3,FALSE)),,VLOOKUP($D434,LehStd_in_Kla!$A$4:$G$120,3,FALSE))</f>
        <v>A2.2AKO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>
      <c r="A435" s="96">
        <v>69</v>
      </c>
      <c r="B435" s="96"/>
      <c r="C435" s="96" t="s">
        <v>1267</v>
      </c>
      <c r="D435" s="146" t="s">
        <v>1185</v>
      </c>
      <c r="E435" s="146" t="s">
        <v>620</v>
      </c>
      <c r="F435" s="146" t="s">
        <v>1576</v>
      </c>
      <c r="G435" s="146" t="s">
        <v>50</v>
      </c>
      <c r="H435" t="s">
        <v>344</v>
      </c>
      <c r="I435" s="146">
        <v>2</v>
      </c>
      <c r="J435" s="146">
        <v>2</v>
      </c>
      <c r="K435" s="146">
        <v>2</v>
      </c>
      <c r="L435" s="146">
        <v>1</v>
      </c>
      <c r="M435" s="146">
        <v>0</v>
      </c>
      <c r="N435" s="146">
        <v>2</v>
      </c>
      <c r="O435" s="216" t="str">
        <f>IF(ISERROR(VLOOKUP($D435,LehStd_in_Kla!$A$4:$G$120,3,FALSE)),,VLOOKUP($D435,LehStd_in_Kla!$A$4:$G$120,3,FALSE))</f>
        <v>A2.2AKO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>
      <c r="A436" s="96">
        <v>70</v>
      </c>
      <c r="B436" s="96"/>
      <c r="C436" s="96" t="s">
        <v>1267</v>
      </c>
      <c r="D436" s="146" t="s">
        <v>1185</v>
      </c>
      <c r="E436" s="146" t="s">
        <v>606</v>
      </c>
      <c r="F436" s="146" t="s">
        <v>622</v>
      </c>
      <c r="G436" s="146" t="s">
        <v>1695</v>
      </c>
      <c r="H436" t="s">
        <v>308</v>
      </c>
      <c r="I436" s="146">
        <v>2</v>
      </c>
      <c r="J436" s="146">
        <v>2</v>
      </c>
      <c r="K436" s="146">
        <v>2</v>
      </c>
      <c r="L436" s="146">
        <v>1</v>
      </c>
      <c r="M436" s="146">
        <v>0</v>
      </c>
      <c r="N436" s="146">
        <v>2</v>
      </c>
      <c r="O436" s="216" t="str">
        <f>IF(ISERROR(VLOOKUP($D436,LehStd_in_Kla!$A$4:$G$120,3,FALSE)),,VLOOKUP($D436,LehStd_in_Kla!$A$4:$G$120,3,FALSE))</f>
        <v>A2.2AKO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>
      <c r="A437" s="96">
        <v>71</v>
      </c>
      <c r="B437" s="96"/>
      <c r="C437" s="96" t="s">
        <v>1267</v>
      </c>
      <c r="D437" s="146" t="s">
        <v>1185</v>
      </c>
      <c r="E437" s="146" t="s">
        <v>606</v>
      </c>
      <c r="F437" s="146" t="s">
        <v>1576</v>
      </c>
      <c r="G437" s="146" t="s">
        <v>1556</v>
      </c>
      <c r="H437" t="s">
        <v>308</v>
      </c>
      <c r="I437" s="146">
        <v>2</v>
      </c>
      <c r="J437" s="146">
        <v>2</v>
      </c>
      <c r="K437" s="146">
        <v>2</v>
      </c>
      <c r="L437" s="146">
        <v>1</v>
      </c>
      <c r="M437" s="146">
        <v>0</v>
      </c>
      <c r="N437" s="146">
        <v>2</v>
      </c>
      <c r="O437" s="216" t="str">
        <f>IF(ISERROR(VLOOKUP($D437,LehStd_in_Kla!$A$4:$G$120,3,FALSE)),,VLOOKUP($D437,LehStd_in_Kla!$A$4:$G$120,3,FALSE))</f>
        <v>A2.2AKO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>
      <c r="A438" s="96">
        <v>72</v>
      </c>
      <c r="B438" s="96"/>
      <c r="C438" s="96" t="s">
        <v>1267</v>
      </c>
      <c r="D438" s="146" t="s">
        <v>1185</v>
      </c>
      <c r="E438" s="146" t="s">
        <v>1358</v>
      </c>
      <c r="F438" s="146" t="s">
        <v>137</v>
      </c>
      <c r="G438" s="146" t="s">
        <v>1273</v>
      </c>
      <c r="H438" t="s">
        <v>344</v>
      </c>
      <c r="I438" s="146">
        <v>3</v>
      </c>
      <c r="J438" s="146"/>
      <c r="K438" s="146">
        <v>0</v>
      </c>
      <c r="L438" s="146">
        <v>0</v>
      </c>
      <c r="M438" s="146">
        <v>3</v>
      </c>
      <c r="N438" s="146"/>
      <c r="O438" s="216" t="str">
        <f>IF(ISERROR(VLOOKUP($D438,LehStd_in_Kla!$A$4:$G$120,3,FALSE)),,VLOOKUP($D438,LehStd_in_Kla!$A$4:$G$120,3,FALSE))</f>
        <v>A2.2AKO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>
      <c r="A439" s="96">
        <v>74</v>
      </c>
      <c r="B439" s="96"/>
      <c r="C439" s="96" t="s">
        <v>1267</v>
      </c>
      <c r="D439" s="146" t="s">
        <v>331</v>
      </c>
      <c r="E439" s="146" t="s">
        <v>172</v>
      </c>
      <c r="F439" s="146" t="s">
        <v>7</v>
      </c>
      <c r="G439" s="146" t="s">
        <v>1423</v>
      </c>
      <c r="H439" t="s">
        <v>121</v>
      </c>
      <c r="I439" s="146">
        <v>0</v>
      </c>
      <c r="J439" s="146"/>
      <c r="K439" s="146">
        <v>0</v>
      </c>
      <c r="L439" s="146">
        <v>0</v>
      </c>
      <c r="M439" s="146">
        <v>0</v>
      </c>
      <c r="N439" s="146"/>
      <c r="O439" s="216" t="str">
        <f>IF(ISERROR(VLOOKUP($D439,LehStd_in_Kla!$A$4:$G$120,3,FALSE)),,VLOOKUP($D439,LehStd_in_Kla!$A$4:$G$120,3,FALSE))</f>
        <v>A2.2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>
      <c r="A440" s="96">
        <v>75</v>
      </c>
      <c r="B440" s="96"/>
      <c r="C440" s="96" t="s">
        <v>1267</v>
      </c>
      <c r="D440" s="146" t="s">
        <v>331</v>
      </c>
      <c r="E440" s="146" t="s">
        <v>179</v>
      </c>
      <c r="F440" s="146" t="s">
        <v>76</v>
      </c>
      <c r="G440" s="146" t="s">
        <v>53</v>
      </c>
      <c r="H440" t="s">
        <v>121</v>
      </c>
      <c r="I440" s="146">
        <v>0</v>
      </c>
      <c r="J440" s="146"/>
      <c r="K440" s="146">
        <v>0</v>
      </c>
      <c r="L440" s="146">
        <v>0</v>
      </c>
      <c r="M440" s="146">
        <v>0</v>
      </c>
      <c r="N440" s="146"/>
      <c r="O440" s="216" t="str">
        <f>IF(ISERROR(VLOOKUP($D440,LehStd_in_Kla!$A$4:$G$120,3,FALSE)),,VLOOKUP($D440,LehStd_in_Kla!$A$4:$G$120,3,FALSE))</f>
        <v>A2.2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>
      <c r="A441" s="96">
        <v>76</v>
      </c>
      <c r="B441" s="96"/>
      <c r="C441" s="96" t="s">
        <v>1267</v>
      </c>
      <c r="D441" s="146" t="s">
        <v>331</v>
      </c>
      <c r="E441" s="146" t="s">
        <v>179</v>
      </c>
      <c r="F441" s="146" t="s">
        <v>1576</v>
      </c>
      <c r="G441" s="146" t="s">
        <v>50</v>
      </c>
      <c r="H441" t="s">
        <v>121</v>
      </c>
      <c r="I441" s="146">
        <v>0</v>
      </c>
      <c r="J441" s="146"/>
      <c r="K441" s="146">
        <v>0</v>
      </c>
      <c r="L441" s="146">
        <v>0</v>
      </c>
      <c r="M441" s="146">
        <v>0</v>
      </c>
      <c r="N441" s="146"/>
      <c r="O441" s="216" t="str">
        <f>IF(ISERROR(VLOOKUP($D441,LehStd_in_Kla!$A$4:$G$120,3,FALSE)),,VLOOKUP($D441,LehStd_in_Kla!$A$4:$G$120,3,FALSE))</f>
        <v>A2.2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>
      <c r="A442" s="96">
        <v>79</v>
      </c>
      <c r="B442" s="96"/>
      <c r="C442" s="96" t="s">
        <v>1267</v>
      </c>
      <c r="D442" s="146" t="s">
        <v>331</v>
      </c>
      <c r="E442" s="146" t="s">
        <v>175</v>
      </c>
      <c r="F442" s="146" t="s">
        <v>19</v>
      </c>
      <c r="G442" s="146" t="s">
        <v>1276</v>
      </c>
      <c r="H442" t="s">
        <v>121</v>
      </c>
      <c r="I442" s="146">
        <v>0</v>
      </c>
      <c r="J442" s="146"/>
      <c r="K442" s="146">
        <v>0</v>
      </c>
      <c r="L442" s="146">
        <v>0</v>
      </c>
      <c r="M442" s="146">
        <v>0</v>
      </c>
      <c r="N442" s="146"/>
      <c r="O442" s="216" t="str">
        <f>IF(ISERROR(VLOOKUP($D442,LehStd_in_Kla!$A$4:$G$120,3,FALSE)),,VLOOKUP($D442,LehStd_in_Kla!$A$4:$G$120,3,FALSE))</f>
        <v>A2.2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>
      <c r="A443" s="96">
        <v>80</v>
      </c>
      <c r="B443" s="96"/>
      <c r="C443" s="96" t="s">
        <v>1267</v>
      </c>
      <c r="D443" s="146" t="s">
        <v>331</v>
      </c>
      <c r="E443" s="146" t="s">
        <v>619</v>
      </c>
      <c r="F443" s="146" t="s">
        <v>83</v>
      </c>
      <c r="G443" s="146" t="s">
        <v>1423</v>
      </c>
      <c r="H443" t="s">
        <v>296</v>
      </c>
      <c r="I443" s="146">
        <v>0</v>
      </c>
      <c r="J443" s="146"/>
      <c r="K443" s="146">
        <v>0</v>
      </c>
      <c r="L443" s="146">
        <v>0</v>
      </c>
      <c r="M443" s="146">
        <v>0</v>
      </c>
      <c r="N443" s="146"/>
      <c r="O443" s="216" t="str">
        <f>IF(ISERROR(VLOOKUP($D443,LehStd_in_Kla!$A$4:$G$120,3,FALSE)),,VLOOKUP($D443,LehStd_in_Kla!$A$4:$G$120,3,FALSE))</f>
        <v>A2.2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>
      <c r="A444" s="96">
        <v>81</v>
      </c>
      <c r="B444" s="96"/>
      <c r="C444" s="96" t="s">
        <v>1267</v>
      </c>
      <c r="D444" s="146" t="s">
        <v>331</v>
      </c>
      <c r="E444" s="146" t="s">
        <v>174</v>
      </c>
      <c r="F444" s="146" t="s">
        <v>13</v>
      </c>
      <c r="G444" s="146" t="s">
        <v>1276</v>
      </c>
      <c r="H444" t="s">
        <v>121</v>
      </c>
      <c r="I444" s="146">
        <v>0</v>
      </c>
      <c r="J444" s="146"/>
      <c r="K444" s="146">
        <v>0</v>
      </c>
      <c r="L444" s="146">
        <v>0</v>
      </c>
      <c r="M444" s="146">
        <v>0</v>
      </c>
      <c r="N444" s="146"/>
      <c r="O444" s="216" t="str">
        <f>IF(ISERROR(VLOOKUP($D444,LehStd_in_Kla!$A$4:$G$120,3,FALSE)),,VLOOKUP($D444,LehStd_in_Kla!$A$4:$G$120,3,FALSE))</f>
        <v>A2.2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>
      <c r="A445" s="96">
        <v>82</v>
      </c>
      <c r="B445" s="96"/>
      <c r="C445" s="96" t="s">
        <v>1267</v>
      </c>
      <c r="D445" s="146" t="s">
        <v>331</v>
      </c>
      <c r="E445" s="146" t="s">
        <v>178</v>
      </c>
      <c r="F445" s="146" t="s">
        <v>37</v>
      </c>
      <c r="G445" s="146" t="s">
        <v>104</v>
      </c>
      <c r="H445" t="s">
        <v>121</v>
      </c>
      <c r="I445" s="146">
        <v>0</v>
      </c>
      <c r="J445" s="146"/>
      <c r="K445" s="146">
        <v>0</v>
      </c>
      <c r="L445" s="146">
        <v>0</v>
      </c>
      <c r="M445" s="146">
        <v>0</v>
      </c>
      <c r="N445" s="146"/>
      <c r="O445" s="216" t="str">
        <f>IF(ISERROR(VLOOKUP($D445,LehStd_in_Kla!$A$4:$G$120,3,FALSE)),,VLOOKUP($D445,LehStd_in_Kla!$A$4:$G$120,3,FALSE))</f>
        <v>A2.2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>
      <c r="A446" s="96">
        <v>83</v>
      </c>
      <c r="B446" s="96"/>
      <c r="C446" s="96" t="s">
        <v>1267</v>
      </c>
      <c r="D446" s="146" t="s">
        <v>331</v>
      </c>
      <c r="E446" s="146" t="s">
        <v>1184</v>
      </c>
      <c r="F446" s="146" t="s">
        <v>115</v>
      </c>
      <c r="G446" s="146" t="s">
        <v>50</v>
      </c>
      <c r="H446" t="s">
        <v>121</v>
      </c>
      <c r="I446" s="146">
        <v>0</v>
      </c>
      <c r="J446" s="146"/>
      <c r="K446" s="146">
        <v>0</v>
      </c>
      <c r="L446" s="146">
        <v>0</v>
      </c>
      <c r="M446" s="146">
        <v>0</v>
      </c>
      <c r="N446" s="146"/>
      <c r="O446" s="216" t="str">
        <f>IF(ISERROR(VLOOKUP($D446,LehStd_in_Kla!$A$4:$G$120,3,FALSE)),,VLOOKUP($D446,LehStd_in_Kla!$A$4:$G$120,3,FALSE))</f>
        <v>A2.2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>
      <c r="A447" s="96">
        <v>84</v>
      </c>
      <c r="B447" s="96"/>
      <c r="C447" s="96" t="s">
        <v>1267</v>
      </c>
      <c r="D447" s="146" t="s">
        <v>331</v>
      </c>
      <c r="E447" s="146" t="s">
        <v>1184</v>
      </c>
      <c r="F447" s="146" t="s">
        <v>1576</v>
      </c>
      <c r="G447" s="146" t="s">
        <v>1267</v>
      </c>
      <c r="H447" t="s">
        <v>121</v>
      </c>
      <c r="I447" s="146">
        <v>0</v>
      </c>
      <c r="J447" s="146"/>
      <c r="K447" s="146">
        <v>0</v>
      </c>
      <c r="L447" s="146">
        <v>0</v>
      </c>
      <c r="M447" s="146">
        <v>0</v>
      </c>
      <c r="N447" s="146"/>
      <c r="O447" s="216" t="str">
        <f>IF(ISERROR(VLOOKUP($D447,LehStd_in_Kla!$A$4:$G$120,3,FALSE)),,VLOOKUP($D447,LehStd_in_Kla!$A$4:$G$120,3,FALSE))</f>
        <v>A2.2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>
      <c r="A448" s="96">
        <v>85</v>
      </c>
      <c r="B448" s="96"/>
      <c r="C448" s="96" t="s">
        <v>1267</v>
      </c>
      <c r="D448" s="146" t="s">
        <v>331</v>
      </c>
      <c r="E448" s="146" t="s">
        <v>1360</v>
      </c>
      <c r="F448" s="146" t="s">
        <v>77</v>
      </c>
      <c r="G448" s="146" t="s">
        <v>53</v>
      </c>
      <c r="H448" t="s">
        <v>121</v>
      </c>
      <c r="I448" s="146">
        <v>0</v>
      </c>
      <c r="J448" s="146"/>
      <c r="K448" s="146">
        <v>0</v>
      </c>
      <c r="L448" s="146">
        <v>0</v>
      </c>
      <c r="M448" s="146">
        <v>0</v>
      </c>
      <c r="N448" s="146"/>
      <c r="O448" s="216" t="str">
        <f>IF(ISERROR(VLOOKUP($D448,LehStd_in_Kla!$A$4:$G$120,3,FALSE)),,VLOOKUP($D448,LehStd_in_Kla!$A$4:$G$120,3,FALSE))</f>
        <v>A2.2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>
      <c r="A449" s="96">
        <v>86</v>
      </c>
      <c r="B449" s="96"/>
      <c r="C449" s="96" t="s">
        <v>1267</v>
      </c>
      <c r="D449" s="146" t="s">
        <v>331</v>
      </c>
      <c r="E449" s="146" t="s">
        <v>615</v>
      </c>
      <c r="F449" s="146" t="s">
        <v>618</v>
      </c>
      <c r="G449" s="146" t="s">
        <v>1431</v>
      </c>
      <c r="I449" s="146">
        <v>0</v>
      </c>
      <c r="J449" s="146"/>
      <c r="K449" s="146">
        <v>0</v>
      </c>
      <c r="L449" s="146">
        <v>0</v>
      </c>
      <c r="M449" s="146">
        <v>0</v>
      </c>
      <c r="N449" s="146"/>
      <c r="O449" s="216" t="str">
        <f>IF(ISERROR(VLOOKUP($D449,LehStd_in_Kla!$A$4:$G$120,3,FALSE)),,VLOOKUP($D449,LehStd_in_Kla!$A$4:$G$120,3,FALSE))</f>
        <v>A2.2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>
      <c r="A450" s="96">
        <v>87</v>
      </c>
      <c r="B450" s="96"/>
      <c r="C450" s="96" t="s">
        <v>1267</v>
      </c>
      <c r="D450" s="146" t="s">
        <v>331</v>
      </c>
      <c r="E450" s="146" t="s">
        <v>615</v>
      </c>
      <c r="F450" s="146" t="s">
        <v>1576</v>
      </c>
      <c r="G450" s="146" t="s">
        <v>1276</v>
      </c>
      <c r="I450" s="146">
        <v>0</v>
      </c>
      <c r="J450" s="146"/>
      <c r="K450" s="146">
        <v>0</v>
      </c>
      <c r="L450" s="146">
        <v>0</v>
      </c>
      <c r="M450" s="146">
        <v>0</v>
      </c>
      <c r="N450" s="146"/>
      <c r="O450" s="216" t="str">
        <f>IF(ISERROR(VLOOKUP($D450,LehStd_in_Kla!$A$4:$G$120,3,FALSE)),,VLOOKUP($D450,LehStd_in_Kla!$A$4:$G$120,3,FALSE))</f>
        <v>A2.2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>
      <c r="A451" s="96">
        <v>88</v>
      </c>
      <c r="B451" s="96"/>
      <c r="C451" s="96" t="s">
        <v>1267</v>
      </c>
      <c r="D451" s="146" t="s">
        <v>331</v>
      </c>
      <c r="E451" s="146" t="s">
        <v>606</v>
      </c>
      <c r="F451" s="146" t="s">
        <v>622</v>
      </c>
      <c r="G451" s="146" t="s">
        <v>1695</v>
      </c>
      <c r="H451" t="s">
        <v>308</v>
      </c>
      <c r="I451" s="146">
        <v>0</v>
      </c>
      <c r="J451" s="146"/>
      <c r="K451" s="146">
        <v>0</v>
      </c>
      <c r="L451" s="146">
        <v>0</v>
      </c>
      <c r="M451" s="146">
        <v>0</v>
      </c>
      <c r="N451" s="146"/>
      <c r="O451" s="216" t="str">
        <f>IF(ISERROR(VLOOKUP($D451,LehStd_in_Kla!$A$4:$G$120,3,FALSE)),,VLOOKUP($D451,LehStd_in_Kla!$A$4:$G$120,3,FALSE))</f>
        <v>A2.2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>
      <c r="A452" s="96">
        <v>89</v>
      </c>
      <c r="B452" s="96"/>
      <c r="C452" s="96" t="s">
        <v>1267</v>
      </c>
      <c r="D452" s="146" t="s">
        <v>331</v>
      </c>
      <c r="E452" s="146" t="s">
        <v>606</v>
      </c>
      <c r="F452" s="146" t="s">
        <v>1576</v>
      </c>
      <c r="G452" s="146" t="s">
        <v>1267</v>
      </c>
      <c r="H452" t="s">
        <v>308</v>
      </c>
      <c r="I452" s="146">
        <v>0</v>
      </c>
      <c r="J452" s="146"/>
      <c r="K452" s="146">
        <v>0</v>
      </c>
      <c r="L452" s="146">
        <v>0</v>
      </c>
      <c r="M452" s="146">
        <v>0</v>
      </c>
      <c r="N452" s="146"/>
      <c r="O452" s="216" t="str">
        <f>IF(ISERROR(VLOOKUP($D452,LehStd_in_Kla!$A$4:$G$120,3,FALSE)),,VLOOKUP($D452,LehStd_in_Kla!$A$4:$G$120,3,FALSE))</f>
        <v>A2.2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>
      <c r="A453" s="96">
        <v>90</v>
      </c>
      <c r="B453" s="96"/>
      <c r="C453" s="96" t="s">
        <v>1267</v>
      </c>
      <c r="D453" s="146" t="s">
        <v>331</v>
      </c>
      <c r="E453" s="146" t="s">
        <v>1358</v>
      </c>
      <c r="F453" s="146" t="s">
        <v>137</v>
      </c>
      <c r="G453" s="146" t="s">
        <v>50</v>
      </c>
      <c r="I453" s="146">
        <v>0</v>
      </c>
      <c r="J453" s="146"/>
      <c r="K453" s="146">
        <v>0</v>
      </c>
      <c r="L453" s="146">
        <v>0</v>
      </c>
      <c r="M453" s="146">
        <v>0</v>
      </c>
      <c r="N453" s="146"/>
      <c r="O453" s="216" t="str">
        <f>IF(ISERROR(VLOOKUP($D453,LehStd_in_Kla!$A$4:$G$120,3,FALSE)),,VLOOKUP($D453,LehStd_in_Kla!$A$4:$G$120,3,FALSE))</f>
        <v>A2.2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>
      <c r="A454" s="96">
        <v>92</v>
      </c>
      <c r="B454" s="96"/>
      <c r="C454" s="96" t="s">
        <v>1267</v>
      </c>
      <c r="D454" s="146" t="s">
        <v>335</v>
      </c>
      <c r="E454" s="146" t="s">
        <v>172</v>
      </c>
      <c r="F454" s="146" t="s">
        <v>7</v>
      </c>
      <c r="G454" s="146" t="s">
        <v>1423</v>
      </c>
      <c r="H454" t="s">
        <v>338</v>
      </c>
      <c r="I454" s="146">
        <v>2</v>
      </c>
      <c r="J454" s="146"/>
      <c r="K454" s="146">
        <v>2</v>
      </c>
      <c r="L454" s="146">
        <v>2</v>
      </c>
      <c r="M454" s="146">
        <v>0</v>
      </c>
      <c r="N454" s="146"/>
      <c r="O454" s="216" t="str">
        <f>IF(ISERROR(VLOOKUP($D454,LehStd_in_Kla!$A$4:$G$120,3,FALSE)),,VLOOKUP($D454,LehStd_in_Kla!$A$4:$G$120,3,FALSE))</f>
        <v>A2.2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>
      <c r="A455" s="96">
        <v>93</v>
      </c>
      <c r="B455" s="96"/>
      <c r="C455" s="96" t="s">
        <v>1267</v>
      </c>
      <c r="D455" s="146" t="s">
        <v>335</v>
      </c>
      <c r="E455" s="146" t="s">
        <v>172</v>
      </c>
      <c r="F455" s="146" t="s">
        <v>7</v>
      </c>
      <c r="G455" s="146" t="s">
        <v>1423</v>
      </c>
      <c r="H455" t="s">
        <v>338</v>
      </c>
      <c r="I455" s="146">
        <v>2</v>
      </c>
      <c r="J455" s="146"/>
      <c r="K455" s="146">
        <v>2</v>
      </c>
      <c r="L455" s="146">
        <v>2</v>
      </c>
      <c r="M455" s="146">
        <v>0</v>
      </c>
      <c r="N455" s="146"/>
      <c r="O455" s="216" t="str">
        <f>IF(ISERROR(VLOOKUP($D455,LehStd_in_Kla!$A$4:$G$120,3,FALSE)),,VLOOKUP($D455,LehStd_in_Kla!$A$4:$G$120,3,FALSE))</f>
        <v>A2.2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>
      <c r="A456" s="96">
        <v>95</v>
      </c>
      <c r="B456" s="96"/>
      <c r="C456" s="96" t="s">
        <v>1267</v>
      </c>
      <c r="D456" s="146" t="s">
        <v>335</v>
      </c>
      <c r="E456" s="146" t="s">
        <v>179</v>
      </c>
      <c r="F456" s="146" t="s">
        <v>76</v>
      </c>
      <c r="G456" s="146" t="s">
        <v>53</v>
      </c>
      <c r="H456" t="s">
        <v>338</v>
      </c>
      <c r="I456" s="146">
        <v>2</v>
      </c>
      <c r="J456" s="146">
        <v>2</v>
      </c>
      <c r="K456" s="146">
        <v>2</v>
      </c>
      <c r="L456" s="146">
        <v>1</v>
      </c>
      <c r="M456" s="146">
        <v>0</v>
      </c>
      <c r="N456" s="146">
        <v>2</v>
      </c>
      <c r="O456" s="216" t="str">
        <f>IF(ISERROR(VLOOKUP($D456,LehStd_in_Kla!$A$4:$G$120,3,FALSE)),,VLOOKUP($D456,LehStd_in_Kla!$A$4:$G$120,3,FALSE))</f>
        <v>A2.2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>
      <c r="A457" s="96">
        <v>97</v>
      </c>
      <c r="B457" s="96"/>
      <c r="C457" s="96" t="s">
        <v>1267</v>
      </c>
      <c r="D457" s="146" t="s">
        <v>335</v>
      </c>
      <c r="E457" s="146" t="s">
        <v>341</v>
      </c>
      <c r="F457" s="146" t="s">
        <v>14</v>
      </c>
      <c r="G457" s="146" t="s">
        <v>1267</v>
      </c>
      <c r="H457" t="s">
        <v>338</v>
      </c>
      <c r="I457" s="146">
        <v>1</v>
      </c>
      <c r="J457" s="146"/>
      <c r="K457" s="146">
        <v>1</v>
      </c>
      <c r="L457" s="146">
        <v>1</v>
      </c>
      <c r="M457" s="146">
        <v>0</v>
      </c>
      <c r="N457" s="146"/>
      <c r="O457" s="216" t="str">
        <f>IF(ISERROR(VLOOKUP($D457,LehStd_in_Kla!$A$4:$G$120,3,FALSE)),,VLOOKUP($D457,LehStd_in_Kla!$A$4:$G$120,3,FALSE))</f>
        <v>A2.2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>
      <c r="A458" s="96">
        <v>98</v>
      </c>
      <c r="B458" s="96"/>
      <c r="C458" s="96" t="s">
        <v>1267</v>
      </c>
      <c r="D458" s="146" t="s">
        <v>335</v>
      </c>
      <c r="E458" s="146" t="s">
        <v>1359</v>
      </c>
      <c r="F458" s="146" t="s">
        <v>15</v>
      </c>
      <c r="G458" s="146" t="s">
        <v>1267</v>
      </c>
      <c r="H458" t="s">
        <v>338</v>
      </c>
      <c r="I458" s="146">
        <v>1</v>
      </c>
      <c r="J458" s="146"/>
      <c r="K458" s="146">
        <v>1</v>
      </c>
      <c r="L458" s="146">
        <v>1</v>
      </c>
      <c r="M458" s="146">
        <v>0</v>
      </c>
      <c r="N458" s="146"/>
      <c r="O458" s="216" t="str">
        <f>IF(ISERROR(VLOOKUP($D458,LehStd_in_Kla!$A$4:$G$120,3,FALSE)),,VLOOKUP($D458,LehStd_in_Kla!$A$4:$G$120,3,FALSE))</f>
        <v>A2.2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>
      <c r="A459" s="96">
        <v>99</v>
      </c>
      <c r="B459" s="96"/>
      <c r="C459" s="96" t="s">
        <v>1267</v>
      </c>
      <c r="D459" s="146" t="s">
        <v>335</v>
      </c>
      <c r="E459" s="146" t="s">
        <v>175</v>
      </c>
      <c r="F459" s="146" t="s">
        <v>19</v>
      </c>
      <c r="G459" s="146" t="s">
        <v>1276</v>
      </c>
      <c r="I459" s="146">
        <v>1</v>
      </c>
      <c r="J459" s="146"/>
      <c r="K459" s="146">
        <v>1</v>
      </c>
      <c r="L459" s="146">
        <v>1</v>
      </c>
      <c r="M459" s="146">
        <v>0</v>
      </c>
      <c r="N459" s="146"/>
      <c r="O459" s="216" t="str">
        <f>IF(ISERROR(VLOOKUP($D459,LehStd_in_Kla!$A$4:$G$120,3,FALSE)),,VLOOKUP($D459,LehStd_in_Kla!$A$4:$G$120,3,FALSE))</f>
        <v>A2.2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>
      <c r="A460" s="96">
        <v>100</v>
      </c>
      <c r="B460" s="96"/>
      <c r="C460" s="96" t="s">
        <v>1267</v>
      </c>
      <c r="D460" s="146" t="s">
        <v>335</v>
      </c>
      <c r="E460" s="146" t="s">
        <v>619</v>
      </c>
      <c r="F460" s="146" t="s">
        <v>83</v>
      </c>
      <c r="G460" s="146" t="s">
        <v>1423</v>
      </c>
      <c r="H460" t="s">
        <v>338</v>
      </c>
      <c r="I460" s="146">
        <v>2</v>
      </c>
      <c r="J460" s="146"/>
      <c r="K460" s="146">
        <v>2</v>
      </c>
      <c r="L460" s="146">
        <v>2</v>
      </c>
      <c r="M460" s="146">
        <v>0</v>
      </c>
      <c r="N460" s="146"/>
      <c r="O460" s="216" t="str">
        <f>IF(ISERROR(VLOOKUP($D460,LehStd_in_Kla!$A$4:$G$120,3,FALSE)),,VLOOKUP($D460,LehStd_in_Kla!$A$4:$G$120,3,FALSE))</f>
        <v>A2.2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>
      <c r="A461" s="96">
        <v>102</v>
      </c>
      <c r="B461" s="96"/>
      <c r="C461" s="96" t="s">
        <v>1267</v>
      </c>
      <c r="D461" s="146" t="s">
        <v>335</v>
      </c>
      <c r="E461" s="146" t="s">
        <v>174</v>
      </c>
      <c r="F461" s="146" t="s">
        <v>13</v>
      </c>
      <c r="G461" s="146" t="s">
        <v>1276</v>
      </c>
      <c r="H461" t="s">
        <v>338</v>
      </c>
      <c r="I461" s="146">
        <v>1</v>
      </c>
      <c r="J461" s="146"/>
      <c r="K461" s="146">
        <v>1</v>
      </c>
      <c r="L461" s="146">
        <v>1</v>
      </c>
      <c r="M461" s="146">
        <v>0</v>
      </c>
      <c r="N461" s="146"/>
      <c r="O461" s="216" t="str">
        <f>IF(ISERROR(VLOOKUP($D461,LehStd_in_Kla!$A$4:$G$120,3,FALSE)),,VLOOKUP($D461,LehStd_in_Kla!$A$4:$G$120,3,FALSE))</f>
        <v>A2.2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>
      <c r="A462" s="96">
        <v>103</v>
      </c>
      <c r="B462" s="96"/>
      <c r="C462" s="96" t="s">
        <v>1267</v>
      </c>
      <c r="D462" s="146" t="s">
        <v>335</v>
      </c>
      <c r="E462" s="146" t="s">
        <v>178</v>
      </c>
      <c r="F462" s="146" t="s">
        <v>37</v>
      </c>
      <c r="G462" s="146" t="s">
        <v>104</v>
      </c>
      <c r="H462" t="s">
        <v>338</v>
      </c>
      <c r="I462" s="146">
        <v>2</v>
      </c>
      <c r="J462" s="146"/>
      <c r="K462" s="146">
        <v>2</v>
      </c>
      <c r="L462" s="146">
        <v>2</v>
      </c>
      <c r="M462" s="146">
        <v>0</v>
      </c>
      <c r="N462" s="146"/>
      <c r="O462" s="216" t="str">
        <f>IF(ISERROR(VLOOKUP($D462,LehStd_in_Kla!$A$4:$G$120,3,FALSE)),,VLOOKUP($D462,LehStd_in_Kla!$A$4:$G$120,3,FALSE))</f>
        <v>A2.2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>
      <c r="A463" s="96">
        <v>104</v>
      </c>
      <c r="B463" s="96"/>
      <c r="C463" s="96" t="s">
        <v>1267</v>
      </c>
      <c r="D463" s="146" t="s">
        <v>335</v>
      </c>
      <c r="E463" s="146" t="s">
        <v>1184</v>
      </c>
      <c r="F463" s="146" t="s">
        <v>115</v>
      </c>
      <c r="G463" s="146" t="s">
        <v>1276</v>
      </c>
      <c r="H463" t="s">
        <v>338</v>
      </c>
      <c r="I463" s="146">
        <v>2</v>
      </c>
      <c r="J463" s="146">
        <v>2</v>
      </c>
      <c r="K463" s="146">
        <v>2</v>
      </c>
      <c r="L463" s="146">
        <v>1</v>
      </c>
      <c r="M463" s="146">
        <v>0</v>
      </c>
      <c r="N463" s="146">
        <v>2</v>
      </c>
      <c r="O463" s="216" t="str">
        <f>IF(ISERROR(VLOOKUP($D463,LehStd_in_Kla!$A$4:$G$120,3,FALSE)),,VLOOKUP($D463,LehStd_in_Kla!$A$4:$G$120,3,FALSE))</f>
        <v>A2.2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>
      <c r="A464" s="96">
        <v>105</v>
      </c>
      <c r="B464" s="96"/>
      <c r="C464" s="96" t="s">
        <v>1267</v>
      </c>
      <c r="D464" s="146" t="s">
        <v>335</v>
      </c>
      <c r="E464" s="146" t="s">
        <v>1184</v>
      </c>
      <c r="F464" s="146" t="s">
        <v>1576</v>
      </c>
      <c r="G464" s="146" t="s">
        <v>50</v>
      </c>
      <c r="H464" t="s">
        <v>338</v>
      </c>
      <c r="I464" s="146">
        <v>2</v>
      </c>
      <c r="J464" s="146">
        <v>2</v>
      </c>
      <c r="K464" s="146">
        <v>2</v>
      </c>
      <c r="L464" s="146">
        <v>1</v>
      </c>
      <c r="M464" s="146">
        <v>0</v>
      </c>
      <c r="N464" s="146">
        <v>2</v>
      </c>
      <c r="O464" s="216" t="str">
        <f>IF(ISERROR(VLOOKUP($D464,LehStd_in_Kla!$A$4:$G$120,3,FALSE)),,VLOOKUP($D464,LehStd_in_Kla!$A$4:$G$120,3,FALSE))</f>
        <v>A2.2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>
      <c r="A465" s="96">
        <v>106</v>
      </c>
      <c r="B465" s="96"/>
      <c r="C465" s="96" t="s">
        <v>1267</v>
      </c>
      <c r="D465" s="146" t="s">
        <v>335</v>
      </c>
      <c r="E465" s="146" t="s">
        <v>1497</v>
      </c>
      <c r="F465" s="146" t="s">
        <v>1497</v>
      </c>
      <c r="G465" s="146" t="s">
        <v>1276</v>
      </c>
      <c r="I465" s="146">
        <v>2</v>
      </c>
      <c r="J465" s="146">
        <v>2</v>
      </c>
      <c r="K465" s="146">
        <v>2</v>
      </c>
      <c r="L465" s="146">
        <v>1</v>
      </c>
      <c r="M465" s="146">
        <v>0</v>
      </c>
      <c r="N465" s="146">
        <v>2</v>
      </c>
      <c r="O465" s="216" t="str">
        <f>IF(ISERROR(VLOOKUP($D465,LehStd_in_Kla!$A$4:$G$120,3,FALSE)),,VLOOKUP($D465,LehStd_in_Kla!$A$4:$G$120,3,FALSE))</f>
        <v>A2.2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>
      <c r="A466" s="96">
        <v>108</v>
      </c>
      <c r="B466" s="96"/>
      <c r="C466" s="96" t="s">
        <v>1267</v>
      </c>
      <c r="D466" s="146" t="s">
        <v>335</v>
      </c>
      <c r="E466" s="146" t="s">
        <v>2058</v>
      </c>
      <c r="F466" s="146" t="s">
        <v>352</v>
      </c>
      <c r="G466" s="146" t="s">
        <v>748</v>
      </c>
      <c r="H466" t="s">
        <v>338</v>
      </c>
      <c r="I466" s="146">
        <v>2</v>
      </c>
      <c r="J466" s="146"/>
      <c r="K466" s="146">
        <v>2</v>
      </c>
      <c r="L466" s="146">
        <v>2</v>
      </c>
      <c r="M466" s="146">
        <v>0</v>
      </c>
      <c r="N466" s="146"/>
      <c r="O466" s="216" t="str">
        <f>IF(ISERROR(VLOOKUP($D466,LehStd_in_Kla!$A$4:$G$120,3,FALSE)),,VLOOKUP($D466,LehStd_in_Kla!$A$4:$G$120,3,FALSE))</f>
        <v>A2.2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>
      <c r="A467" s="96">
        <v>109</v>
      </c>
      <c r="B467" s="96"/>
      <c r="C467" s="96" t="s">
        <v>1267</v>
      </c>
      <c r="D467" s="146" t="s">
        <v>335</v>
      </c>
      <c r="E467" s="146" t="s">
        <v>2058</v>
      </c>
      <c r="F467" s="146" t="s">
        <v>352</v>
      </c>
      <c r="G467" s="146" t="s">
        <v>1276</v>
      </c>
      <c r="H467" t="s">
        <v>338</v>
      </c>
      <c r="I467" s="146">
        <v>0</v>
      </c>
      <c r="J467" s="146"/>
      <c r="K467" s="146">
        <v>0</v>
      </c>
      <c r="L467" s="146">
        <v>0</v>
      </c>
      <c r="M467" s="146">
        <v>0</v>
      </c>
      <c r="N467" s="146"/>
      <c r="O467" s="216" t="str">
        <f>IF(ISERROR(VLOOKUP($D467,LehStd_in_Kla!$A$4:$G$120,3,FALSE)),,VLOOKUP($D467,LehStd_in_Kla!$A$4:$G$120,3,FALSE))</f>
        <v>A2.2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>
      <c r="A468" s="96">
        <v>110</v>
      </c>
      <c r="B468" s="96"/>
      <c r="C468" s="96" t="s">
        <v>1267</v>
      </c>
      <c r="D468" s="146" t="s">
        <v>335</v>
      </c>
      <c r="E468" s="146" t="s">
        <v>1360</v>
      </c>
      <c r="F468" s="146" t="s">
        <v>77</v>
      </c>
      <c r="G468" s="146" t="s">
        <v>53</v>
      </c>
      <c r="H468" t="s">
        <v>338</v>
      </c>
      <c r="I468" s="146">
        <v>2</v>
      </c>
      <c r="J468" s="146"/>
      <c r="K468" s="146">
        <v>2</v>
      </c>
      <c r="L468" s="146">
        <v>2</v>
      </c>
      <c r="M468" s="146">
        <v>0</v>
      </c>
      <c r="N468" s="146"/>
      <c r="O468" s="216" t="str">
        <f>IF(ISERROR(VLOOKUP($D468,LehStd_in_Kla!$A$4:$G$120,3,FALSE)),,VLOOKUP($D468,LehStd_in_Kla!$A$4:$G$120,3,FALSE))</f>
        <v>A2.2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>
      <c r="A469" s="96">
        <v>111</v>
      </c>
      <c r="B469" s="96"/>
      <c r="C469" s="96" t="s">
        <v>1267</v>
      </c>
      <c r="D469" s="146" t="s">
        <v>335</v>
      </c>
      <c r="E469" s="146" t="s">
        <v>606</v>
      </c>
      <c r="F469" s="146" t="s">
        <v>622</v>
      </c>
      <c r="G469" s="146" t="s">
        <v>1695</v>
      </c>
      <c r="H469" t="s">
        <v>308</v>
      </c>
      <c r="I469" s="146">
        <v>4</v>
      </c>
      <c r="J469" s="146">
        <v>2</v>
      </c>
      <c r="K469" s="146">
        <v>4</v>
      </c>
      <c r="L469" s="146">
        <v>2</v>
      </c>
      <c r="M469" s="146">
        <v>0</v>
      </c>
      <c r="N469" s="146">
        <v>2</v>
      </c>
      <c r="O469" s="216" t="str">
        <f>IF(ISERROR(VLOOKUP($D469,LehStd_in_Kla!$A$4:$G$120,3,FALSE)),,VLOOKUP($D469,LehStd_in_Kla!$A$4:$G$120,3,FALSE))</f>
        <v>A2.2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>
      <c r="A470" s="96">
        <v>113</v>
      </c>
      <c r="B470" s="96"/>
      <c r="C470" s="96" t="s">
        <v>1267</v>
      </c>
      <c r="D470" s="146" t="s">
        <v>335</v>
      </c>
      <c r="E470" s="146" t="s">
        <v>615</v>
      </c>
      <c r="F470" s="146" t="s">
        <v>618</v>
      </c>
      <c r="G470" s="146" t="s">
        <v>1431</v>
      </c>
      <c r="I470" s="146">
        <v>2</v>
      </c>
      <c r="J470" s="146">
        <v>2</v>
      </c>
      <c r="K470" s="146">
        <v>2</v>
      </c>
      <c r="L470" s="146">
        <v>1</v>
      </c>
      <c r="M470" s="146">
        <v>0</v>
      </c>
      <c r="N470" s="146">
        <v>2</v>
      </c>
      <c r="O470" s="216" t="str">
        <f>IF(ISERROR(VLOOKUP($D470,LehStd_in_Kla!$A$4:$G$120,3,FALSE)),,VLOOKUP($D470,LehStd_in_Kla!$A$4:$G$120,3,FALSE))</f>
        <v>A2.2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>
      <c r="A471" s="96">
        <v>114</v>
      </c>
      <c r="B471" s="96"/>
      <c r="C471" s="96" t="s">
        <v>1267</v>
      </c>
      <c r="D471" s="146" t="s">
        <v>335</v>
      </c>
      <c r="E471" s="146" t="s">
        <v>615</v>
      </c>
      <c r="F471" s="146" t="s">
        <v>1576</v>
      </c>
      <c r="G471" s="146" t="s">
        <v>1276</v>
      </c>
      <c r="I471" s="146">
        <v>2</v>
      </c>
      <c r="J471" s="146">
        <v>2</v>
      </c>
      <c r="K471" s="146">
        <v>2</v>
      </c>
      <c r="L471" s="146">
        <v>1</v>
      </c>
      <c r="M471" s="146">
        <v>0</v>
      </c>
      <c r="N471" s="146">
        <v>2</v>
      </c>
      <c r="O471" s="216" t="str">
        <f>IF(ISERROR(VLOOKUP($D471,LehStd_in_Kla!$A$4:$G$120,3,FALSE)),,VLOOKUP($D471,LehStd_in_Kla!$A$4:$G$120,3,FALSE))</f>
        <v>A2.2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>
      <c r="A472" s="96">
        <v>115</v>
      </c>
      <c r="B472" s="96"/>
      <c r="C472" s="96" t="s">
        <v>1267</v>
      </c>
      <c r="D472" s="146" t="s">
        <v>335</v>
      </c>
      <c r="E472" s="146" t="s">
        <v>620</v>
      </c>
      <c r="F472" s="146" t="s">
        <v>621</v>
      </c>
      <c r="G472" s="146" t="s">
        <v>748</v>
      </c>
      <c r="H472" t="s">
        <v>308</v>
      </c>
      <c r="I472" s="146">
        <v>4</v>
      </c>
      <c r="J472" s="146">
        <v>2</v>
      </c>
      <c r="K472" s="146">
        <v>4</v>
      </c>
      <c r="L472" s="146">
        <v>2</v>
      </c>
      <c r="M472" s="146">
        <v>0</v>
      </c>
      <c r="N472" s="146">
        <v>2</v>
      </c>
      <c r="O472" s="216" t="str">
        <f>IF(ISERROR(VLOOKUP($D472,LehStd_in_Kla!$A$4:$G$120,3,FALSE)),,VLOOKUP($D472,LehStd_in_Kla!$A$4:$G$120,3,FALSE))</f>
        <v>A2.2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>
      <c r="A473" s="96">
        <v>116</v>
      </c>
      <c r="B473" s="96"/>
      <c r="C473" s="96" t="s">
        <v>1267</v>
      </c>
      <c r="D473" s="146" t="s">
        <v>335</v>
      </c>
      <c r="E473" s="146" t="s">
        <v>620</v>
      </c>
      <c r="F473" s="146" t="s">
        <v>621</v>
      </c>
      <c r="G473" s="146" t="s">
        <v>50</v>
      </c>
      <c r="H473" t="s">
        <v>308</v>
      </c>
      <c r="I473" s="146">
        <v>4</v>
      </c>
      <c r="J473" s="146">
        <v>2</v>
      </c>
      <c r="K473" s="146">
        <v>4</v>
      </c>
      <c r="L473" s="146">
        <v>2</v>
      </c>
      <c r="M473" s="146">
        <v>0</v>
      </c>
      <c r="N473" s="146">
        <v>2</v>
      </c>
      <c r="O473" s="216" t="str">
        <f>IF(ISERROR(VLOOKUP($D473,LehStd_in_Kla!$A$4:$G$120,3,FALSE)),,VLOOKUP($D473,LehStd_in_Kla!$A$4:$G$120,3,FALSE))</f>
        <v>A2.2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>
      <c r="A474" s="96">
        <v>118</v>
      </c>
      <c r="B474" s="96"/>
      <c r="C474" s="96" t="s">
        <v>1267</v>
      </c>
      <c r="D474" s="146" t="s">
        <v>782</v>
      </c>
      <c r="E474" s="146" t="s">
        <v>172</v>
      </c>
      <c r="F474" s="146" t="s">
        <v>7</v>
      </c>
      <c r="G474" s="146" t="s">
        <v>1423</v>
      </c>
      <c r="H474" t="s">
        <v>121</v>
      </c>
      <c r="I474" s="146">
        <v>2</v>
      </c>
      <c r="J474" s="146"/>
      <c r="K474" s="146">
        <v>2</v>
      </c>
      <c r="L474" s="146">
        <v>2</v>
      </c>
      <c r="M474" s="146">
        <v>0</v>
      </c>
      <c r="N474" s="146"/>
      <c r="O474" s="216" t="str">
        <f>IF(ISERROR(VLOOKUP($D474,LehStd_in_Kla!$A$4:$G$120,3,FALSE)),,VLOOKUP($D474,LehStd_in_Kla!$A$4:$G$120,3,FALSE))</f>
        <v>A2.1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>
      <c r="A475" s="96">
        <v>119</v>
      </c>
      <c r="B475" s="96"/>
      <c r="C475" s="96" t="s">
        <v>1267</v>
      </c>
      <c r="D475" s="146" t="s">
        <v>782</v>
      </c>
      <c r="E475" s="146" t="s">
        <v>179</v>
      </c>
      <c r="F475" s="146" t="s">
        <v>1321</v>
      </c>
      <c r="G475" s="146" t="s">
        <v>1183</v>
      </c>
      <c r="H475" t="s">
        <v>121</v>
      </c>
      <c r="I475" s="146">
        <v>2</v>
      </c>
      <c r="J475" s="146"/>
      <c r="K475" s="146">
        <v>2</v>
      </c>
      <c r="L475" s="146">
        <v>2</v>
      </c>
      <c r="M475" s="146">
        <v>0</v>
      </c>
      <c r="N475" s="146"/>
      <c r="O475" s="216" t="str">
        <f>IF(ISERROR(VLOOKUP($D475,LehStd_in_Kla!$A$4:$G$120,3,FALSE)),,VLOOKUP($D475,LehStd_in_Kla!$A$4:$G$120,3,FALSE))</f>
        <v>A2.1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>
      <c r="A476" s="96">
        <v>120</v>
      </c>
      <c r="B476" s="96"/>
      <c r="C476" s="96" t="s">
        <v>1267</v>
      </c>
      <c r="D476" s="146" t="s">
        <v>782</v>
      </c>
      <c r="E476" s="146" t="s">
        <v>174</v>
      </c>
      <c r="F476" s="146" t="s">
        <v>13</v>
      </c>
      <c r="G476" s="146" t="s">
        <v>1665</v>
      </c>
      <c r="H476" t="s">
        <v>121</v>
      </c>
      <c r="I476" s="146">
        <v>1</v>
      </c>
      <c r="J476" s="146"/>
      <c r="K476" s="146">
        <v>1</v>
      </c>
      <c r="L476" s="146">
        <v>1</v>
      </c>
      <c r="M476" s="146">
        <v>0</v>
      </c>
      <c r="N476" s="146"/>
      <c r="O476" s="216" t="str">
        <f>IF(ISERROR(VLOOKUP($D476,LehStd_in_Kla!$A$4:$G$120,3,FALSE)),,VLOOKUP($D476,LehStd_in_Kla!$A$4:$G$120,3,FALSE))</f>
        <v>A2.1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>
      <c r="A477" s="96">
        <v>121</v>
      </c>
      <c r="B477" s="96"/>
      <c r="C477" s="96" t="s">
        <v>1267</v>
      </c>
      <c r="D477" s="146" t="s">
        <v>782</v>
      </c>
      <c r="E477" s="146" t="s">
        <v>341</v>
      </c>
      <c r="F477" s="146" t="s">
        <v>14</v>
      </c>
      <c r="G477" s="146" t="s">
        <v>1665</v>
      </c>
      <c r="H477" t="s">
        <v>121</v>
      </c>
      <c r="I477" s="146">
        <v>1</v>
      </c>
      <c r="J477" s="146"/>
      <c r="K477" s="146">
        <v>1</v>
      </c>
      <c r="L477" s="146">
        <v>1</v>
      </c>
      <c r="M477" s="146">
        <v>0</v>
      </c>
      <c r="N477" s="146"/>
      <c r="O477" s="216" t="str">
        <f>IF(ISERROR(VLOOKUP($D477,LehStd_in_Kla!$A$4:$G$120,3,FALSE)),,VLOOKUP($D477,LehStd_in_Kla!$A$4:$G$120,3,FALSE))</f>
        <v>A2.1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>
      <c r="A478" s="96">
        <v>122</v>
      </c>
      <c r="B478" s="96"/>
      <c r="C478" s="96" t="s">
        <v>1267</v>
      </c>
      <c r="D478" s="146" t="s">
        <v>782</v>
      </c>
      <c r="E478" s="146" t="s">
        <v>175</v>
      </c>
      <c r="F478" s="146" t="s">
        <v>19</v>
      </c>
      <c r="G478" s="146" t="s">
        <v>1269</v>
      </c>
      <c r="I478" s="146">
        <v>1</v>
      </c>
      <c r="J478" s="146"/>
      <c r="K478" s="146">
        <v>1</v>
      </c>
      <c r="L478" s="146">
        <v>1</v>
      </c>
      <c r="M478" s="146">
        <v>0</v>
      </c>
      <c r="N478" s="146"/>
      <c r="O478" s="216" t="str">
        <f>IF(ISERROR(VLOOKUP($D478,LehStd_in_Kla!$A$4:$G$120,3,FALSE)),,VLOOKUP($D478,LehStd_in_Kla!$A$4:$G$120,3,FALSE))</f>
        <v>A2.1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>
      <c r="A479" s="96">
        <v>125</v>
      </c>
      <c r="B479" s="96"/>
      <c r="C479" s="96" t="s">
        <v>1267</v>
      </c>
      <c r="D479" s="146" t="s">
        <v>782</v>
      </c>
      <c r="E479" s="146" t="s">
        <v>178</v>
      </c>
      <c r="F479" s="146" t="s">
        <v>323</v>
      </c>
      <c r="G479" s="146" t="s">
        <v>1269</v>
      </c>
      <c r="H479" t="s">
        <v>121</v>
      </c>
      <c r="I479" s="146">
        <v>2</v>
      </c>
      <c r="J479" s="146"/>
      <c r="K479" s="146">
        <v>2</v>
      </c>
      <c r="L479" s="146">
        <v>2</v>
      </c>
      <c r="M479" s="146">
        <v>0</v>
      </c>
      <c r="N479" s="146"/>
      <c r="O479" s="216" t="str">
        <f>IF(ISERROR(VLOOKUP($D479,LehStd_in_Kla!$A$4:$G$120,3,FALSE)),,VLOOKUP($D479,LehStd_in_Kla!$A$4:$G$120,3,FALSE))</f>
        <v>A2.1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>
      <c r="A480" s="96">
        <v>126</v>
      </c>
      <c r="B480" s="96"/>
      <c r="C480" s="96" t="s">
        <v>1267</v>
      </c>
      <c r="D480" s="146" t="s">
        <v>782</v>
      </c>
      <c r="E480" s="146" t="s">
        <v>1184</v>
      </c>
      <c r="F480" s="146" t="s">
        <v>115</v>
      </c>
      <c r="G480" s="146" t="s">
        <v>1269</v>
      </c>
      <c r="H480" t="s">
        <v>121</v>
      </c>
      <c r="I480" s="146">
        <v>2</v>
      </c>
      <c r="J480" s="146"/>
      <c r="K480" s="146">
        <v>2</v>
      </c>
      <c r="L480" s="146">
        <v>2</v>
      </c>
      <c r="M480" s="146">
        <v>0</v>
      </c>
      <c r="N480" s="146"/>
      <c r="O480" s="216" t="str">
        <f>IF(ISERROR(VLOOKUP($D480,LehStd_in_Kla!$A$4:$G$120,3,FALSE)),,VLOOKUP($D480,LehStd_in_Kla!$A$4:$G$120,3,FALSE))</f>
        <v>A2.1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>
      <c r="A481" s="96">
        <v>127</v>
      </c>
      <c r="B481" s="96"/>
      <c r="C481" s="96" t="s">
        <v>1267</v>
      </c>
      <c r="D481" s="146" t="s">
        <v>782</v>
      </c>
      <c r="E481" s="146" t="s">
        <v>614</v>
      </c>
      <c r="F481" s="146" t="s">
        <v>634</v>
      </c>
      <c r="G481" s="146" t="s">
        <v>355</v>
      </c>
      <c r="I481" s="146">
        <v>2</v>
      </c>
      <c r="J481" s="146"/>
      <c r="K481" s="146">
        <v>2</v>
      </c>
      <c r="L481" s="146">
        <v>2</v>
      </c>
      <c r="M481" s="146">
        <v>0</v>
      </c>
      <c r="N481" s="146"/>
      <c r="O481" s="216" t="str">
        <f>IF(ISERROR(VLOOKUP($D481,LehStd_in_Kla!$A$4:$G$120,3,FALSE)),,VLOOKUP($D481,LehStd_in_Kla!$A$4:$G$120,3,FALSE))</f>
        <v>A2.1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>
      <c r="A482" s="96">
        <v>128</v>
      </c>
      <c r="B482" s="96"/>
      <c r="C482" s="96" t="s">
        <v>1267</v>
      </c>
      <c r="D482" s="146" t="s">
        <v>782</v>
      </c>
      <c r="E482" s="146" t="s">
        <v>615</v>
      </c>
      <c r="F482" s="146" t="s">
        <v>1393</v>
      </c>
      <c r="G482" s="146" t="s">
        <v>337</v>
      </c>
      <c r="I482" s="146">
        <v>2</v>
      </c>
      <c r="J482" s="146"/>
      <c r="K482" s="146">
        <v>2</v>
      </c>
      <c r="L482" s="146">
        <v>2</v>
      </c>
      <c r="M482" s="146">
        <v>0</v>
      </c>
      <c r="N482" s="146"/>
      <c r="O482" s="216" t="str">
        <f>IF(ISERROR(VLOOKUP($D482,LehStd_in_Kla!$A$4:$G$120,3,FALSE)),,VLOOKUP($D482,LehStd_in_Kla!$A$4:$G$120,3,FALSE))</f>
        <v>A2.1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>
      <c r="A483" s="96">
        <v>129</v>
      </c>
      <c r="B483" s="96"/>
      <c r="C483" s="96" t="s">
        <v>1267</v>
      </c>
      <c r="D483" s="146" t="s">
        <v>782</v>
      </c>
      <c r="E483" s="146"/>
      <c r="F483" s="146" t="s">
        <v>137</v>
      </c>
      <c r="G483" s="146" t="s">
        <v>1269</v>
      </c>
      <c r="I483" s="146">
        <v>3.5</v>
      </c>
      <c r="J483" s="146"/>
      <c r="K483" s="146">
        <v>0</v>
      </c>
      <c r="L483" s="146">
        <v>0</v>
      </c>
      <c r="M483" s="146">
        <v>3.5</v>
      </c>
      <c r="N483" s="146"/>
      <c r="O483" s="216" t="str">
        <f>IF(ISERROR(VLOOKUP($D483,LehStd_in_Kla!$A$4:$G$120,3,FALSE)),,VLOOKUP($D483,LehStd_in_Kla!$A$4:$G$120,3,FALSE))</f>
        <v>A2.1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>
      <c r="A484" s="96">
        <v>131</v>
      </c>
      <c r="B484" s="96"/>
      <c r="C484" s="96" t="s">
        <v>1267</v>
      </c>
      <c r="D484" s="146" t="s">
        <v>566</v>
      </c>
      <c r="E484" s="146" t="s">
        <v>1179</v>
      </c>
      <c r="F484" s="146" t="s">
        <v>1180</v>
      </c>
      <c r="G484" s="146" t="s">
        <v>748</v>
      </c>
      <c r="H484" t="s">
        <v>121</v>
      </c>
      <c r="I484" s="146">
        <v>4</v>
      </c>
      <c r="J484" s="146"/>
      <c r="K484" s="146">
        <v>4</v>
      </c>
      <c r="L484" s="146">
        <v>4</v>
      </c>
      <c r="M484" s="146">
        <v>0</v>
      </c>
      <c r="N484" s="146"/>
      <c r="O484" s="216" t="str">
        <f>IF(ISERROR(VLOOKUP($D484,LehStd_in_Kla!$A$4:$G$120,3,FALSE)),,VLOOKUP($D484,LehStd_in_Kla!$A$4:$G$120,3,FALSE))</f>
        <v>A1.1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>
      <c r="A485" s="96">
        <v>132</v>
      </c>
      <c r="B485" s="96"/>
      <c r="C485" s="96" t="s">
        <v>1267</v>
      </c>
      <c r="D485" s="146" t="s">
        <v>566</v>
      </c>
      <c r="E485" s="146" t="s">
        <v>1364</v>
      </c>
      <c r="F485" s="146" t="s">
        <v>1181</v>
      </c>
      <c r="G485" s="146" t="s">
        <v>1074</v>
      </c>
      <c r="I485" s="146">
        <v>3</v>
      </c>
      <c r="J485" s="146"/>
      <c r="K485" s="146">
        <v>3</v>
      </c>
      <c r="L485" s="146">
        <v>3</v>
      </c>
      <c r="M485" s="146">
        <v>0</v>
      </c>
      <c r="N485" s="146"/>
      <c r="O485" s="216" t="str">
        <f>IF(ISERROR(VLOOKUP($D485,LehStd_in_Kla!$A$4:$G$120,3,FALSE)),,VLOOKUP($D485,LehStd_in_Kla!$A$4:$G$120,3,FALSE))</f>
        <v>A1.1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>
      <c r="A486" s="96">
        <v>133</v>
      </c>
      <c r="B486" s="96"/>
      <c r="C486" s="96" t="s">
        <v>1267</v>
      </c>
      <c r="D486" s="146" t="s">
        <v>566</v>
      </c>
      <c r="E486" s="146" t="s">
        <v>1364</v>
      </c>
      <c r="F486" s="146" t="s">
        <v>1181</v>
      </c>
      <c r="G486" s="146" t="s">
        <v>1273</v>
      </c>
      <c r="I486" s="146">
        <v>2</v>
      </c>
      <c r="J486" s="146"/>
      <c r="K486" s="146">
        <v>2</v>
      </c>
      <c r="L486" s="146">
        <v>2</v>
      </c>
      <c r="M486" s="146">
        <v>0</v>
      </c>
      <c r="N486" s="146"/>
      <c r="O486" s="216" t="str">
        <f>IF(ISERROR(VLOOKUP($D486,LehStd_in_Kla!$A$4:$G$120,3,FALSE)),,VLOOKUP($D486,LehStd_in_Kla!$A$4:$G$120,3,FALSE))</f>
        <v>A1.1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>
      <c r="A487" s="96">
        <v>134</v>
      </c>
      <c r="B487" s="96"/>
      <c r="C487" s="96" t="s">
        <v>1267</v>
      </c>
      <c r="D487" s="146" t="s">
        <v>566</v>
      </c>
      <c r="E487" s="146" t="s">
        <v>172</v>
      </c>
      <c r="F487" s="146" t="s">
        <v>7</v>
      </c>
      <c r="G487" s="146" t="s">
        <v>553</v>
      </c>
      <c r="I487" s="146">
        <v>1</v>
      </c>
      <c r="J487" s="146"/>
      <c r="K487" s="146">
        <v>1</v>
      </c>
      <c r="L487" s="146">
        <v>1</v>
      </c>
      <c r="M487" s="146">
        <v>0</v>
      </c>
      <c r="N487" s="146"/>
      <c r="O487" s="216" t="str">
        <f>IF(ISERROR(VLOOKUP($D487,LehStd_in_Kla!$A$4:$G$120,3,FALSE)),,VLOOKUP($D487,LehStd_in_Kla!$A$4:$G$120,3,FALSE))</f>
        <v>A1.1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>
      <c r="A488" s="96">
        <v>135</v>
      </c>
      <c r="B488" s="96"/>
      <c r="C488" s="96" t="s">
        <v>1267</v>
      </c>
      <c r="D488" s="146" t="s">
        <v>566</v>
      </c>
      <c r="E488" s="146" t="s">
        <v>175</v>
      </c>
      <c r="F488" s="146" t="s">
        <v>19</v>
      </c>
      <c r="G488" s="146" t="s">
        <v>1267</v>
      </c>
      <c r="I488" s="146">
        <v>1</v>
      </c>
      <c r="J488" s="146"/>
      <c r="K488" s="146">
        <v>1</v>
      </c>
      <c r="L488" s="146">
        <v>1</v>
      </c>
      <c r="M488" s="146">
        <v>0</v>
      </c>
      <c r="N488" s="146"/>
      <c r="O488" s="216" t="str">
        <f>IF(ISERROR(VLOOKUP($D488,LehStd_in_Kla!$A$4:$G$120,3,FALSE)),,VLOOKUP($D488,LehStd_in_Kla!$A$4:$G$120,3,FALSE))</f>
        <v>A1.1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>
      <c r="A489" s="96">
        <v>136</v>
      </c>
      <c r="B489" s="96"/>
      <c r="C489" s="96" t="s">
        <v>1267</v>
      </c>
      <c r="D489" s="146" t="s">
        <v>566</v>
      </c>
      <c r="E489" s="146" t="s">
        <v>1170</v>
      </c>
      <c r="F489" s="146" t="s">
        <v>15</v>
      </c>
      <c r="G489" s="146" t="s">
        <v>1350</v>
      </c>
      <c r="I489" s="146">
        <v>0</v>
      </c>
      <c r="J489" s="146"/>
      <c r="K489" s="146">
        <v>0</v>
      </c>
      <c r="L489" s="146">
        <v>0</v>
      </c>
      <c r="M489" s="146">
        <v>0</v>
      </c>
      <c r="N489" s="146"/>
      <c r="O489" s="216" t="str">
        <f>IF(ISERROR(VLOOKUP($D489,LehStd_in_Kla!$A$4:$G$120,3,FALSE)),,VLOOKUP($D489,LehStd_in_Kla!$A$4:$G$120,3,FALSE))</f>
        <v>A1.1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>
      <c r="A490" s="96">
        <v>137</v>
      </c>
      <c r="B490" s="96"/>
      <c r="C490" s="96" t="s">
        <v>1267</v>
      </c>
      <c r="D490" s="146" t="s">
        <v>566</v>
      </c>
      <c r="E490" s="146" t="s">
        <v>1182</v>
      </c>
      <c r="F490" s="146" t="s">
        <v>14</v>
      </c>
      <c r="G490" s="146" t="s">
        <v>1350</v>
      </c>
      <c r="I490" s="146">
        <v>0</v>
      </c>
      <c r="J490" s="146"/>
      <c r="K490" s="146">
        <v>0</v>
      </c>
      <c r="L490" s="146">
        <v>0</v>
      </c>
      <c r="M490" s="146">
        <v>0</v>
      </c>
      <c r="N490" s="146"/>
      <c r="O490" s="216" t="str">
        <f>IF(ISERROR(VLOOKUP($D490,LehStd_in_Kla!$A$4:$G$120,3,FALSE)),,VLOOKUP($D490,LehStd_in_Kla!$A$4:$G$120,3,FALSE))</f>
        <v>A1.1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>
      <c r="A491" s="96">
        <v>138</v>
      </c>
      <c r="B491" s="96"/>
      <c r="C491" s="96" t="s">
        <v>1267</v>
      </c>
      <c r="D491" s="146" t="s">
        <v>566</v>
      </c>
      <c r="E491" s="146" t="s">
        <v>174</v>
      </c>
      <c r="F491" s="146" t="s">
        <v>13</v>
      </c>
      <c r="G491" s="146" t="s">
        <v>1183</v>
      </c>
      <c r="I491" s="146">
        <v>1</v>
      </c>
      <c r="J491" s="146"/>
      <c r="K491" s="146">
        <v>1</v>
      </c>
      <c r="L491" s="146">
        <v>1</v>
      </c>
      <c r="M491" s="146">
        <v>0</v>
      </c>
      <c r="N491" s="146"/>
      <c r="O491" s="216" t="str">
        <f>IF(ISERROR(VLOOKUP($D491,LehStd_in_Kla!$A$4:$G$120,3,FALSE)),,VLOOKUP($D491,LehStd_in_Kla!$A$4:$G$120,3,FALSE))</f>
        <v>A1.1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>
      <c r="A492" s="96">
        <v>141</v>
      </c>
      <c r="B492" s="96"/>
      <c r="C492" s="96" t="s">
        <v>1267</v>
      </c>
      <c r="D492" s="146" t="s">
        <v>755</v>
      </c>
      <c r="E492" s="146" t="s">
        <v>1179</v>
      </c>
      <c r="F492" s="146" t="s">
        <v>1180</v>
      </c>
      <c r="G492" s="146" t="s">
        <v>148</v>
      </c>
      <c r="H492" t="s">
        <v>149</v>
      </c>
      <c r="I492" s="146">
        <v>4</v>
      </c>
      <c r="J492" s="146"/>
      <c r="K492" s="146">
        <v>4</v>
      </c>
      <c r="L492" s="146">
        <v>4</v>
      </c>
      <c r="M492" s="146">
        <v>0</v>
      </c>
      <c r="N492" s="146"/>
      <c r="O492" s="216" t="str">
        <f>IF(ISERROR(VLOOKUP($D492,LehStd_in_Kla!$A$4:$G$120,3,FALSE)),,VLOOKUP($D492,LehStd_in_Kla!$A$4:$G$120,3,FALSE))</f>
        <v>A1.1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>
      <c r="A493" s="96">
        <v>142</v>
      </c>
      <c r="B493" s="96"/>
      <c r="C493" s="96" t="s">
        <v>1267</v>
      </c>
      <c r="D493" s="146" t="s">
        <v>755</v>
      </c>
      <c r="E493" s="146" t="s">
        <v>1364</v>
      </c>
      <c r="F493" s="146" t="s">
        <v>1181</v>
      </c>
      <c r="G493" s="146" t="s">
        <v>1074</v>
      </c>
      <c r="H493" t="s">
        <v>156</v>
      </c>
      <c r="I493" s="146">
        <v>3</v>
      </c>
      <c r="J493" s="146"/>
      <c r="K493" s="146">
        <v>3</v>
      </c>
      <c r="L493" s="146">
        <v>3</v>
      </c>
      <c r="M493" s="146">
        <v>0</v>
      </c>
      <c r="N493" s="146"/>
      <c r="O493" s="216" t="str">
        <f>IF(ISERROR(VLOOKUP($D493,LehStd_in_Kla!$A$4:$G$120,3,FALSE)),,VLOOKUP($D493,LehStd_in_Kla!$A$4:$G$120,3,FALSE))</f>
        <v>A1.1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>
      <c r="A494" s="96">
        <v>143</v>
      </c>
      <c r="B494" s="96"/>
      <c r="C494" s="96" t="s">
        <v>1267</v>
      </c>
      <c r="D494" s="146" t="s">
        <v>755</v>
      </c>
      <c r="E494" s="146" t="s">
        <v>1364</v>
      </c>
      <c r="F494" s="146" t="s">
        <v>1181</v>
      </c>
      <c r="G494" s="146" t="s">
        <v>220</v>
      </c>
      <c r="H494" t="s">
        <v>156</v>
      </c>
      <c r="I494" s="146">
        <v>2</v>
      </c>
      <c r="J494" s="146"/>
      <c r="K494" s="146">
        <v>2</v>
      </c>
      <c r="L494" s="146">
        <v>2</v>
      </c>
      <c r="M494" s="146">
        <v>0</v>
      </c>
      <c r="N494" s="146"/>
      <c r="O494" s="216" t="str">
        <f>IF(ISERROR(VLOOKUP($D494,LehStd_in_Kla!$A$4:$G$120,3,FALSE)),,VLOOKUP($D494,LehStd_in_Kla!$A$4:$G$120,3,FALSE))</f>
        <v>A1.1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>
      <c r="A495" s="96">
        <v>144</v>
      </c>
      <c r="B495" s="96"/>
      <c r="C495" s="96" t="s">
        <v>1267</v>
      </c>
      <c r="D495" s="146" t="s">
        <v>755</v>
      </c>
      <c r="E495" s="146" t="s">
        <v>172</v>
      </c>
      <c r="F495" s="146" t="s">
        <v>7</v>
      </c>
      <c r="G495" s="146" t="s">
        <v>553</v>
      </c>
      <c r="H495" t="s">
        <v>156</v>
      </c>
      <c r="I495" s="146">
        <v>1</v>
      </c>
      <c r="J495" s="146"/>
      <c r="K495" s="146">
        <v>1</v>
      </c>
      <c r="L495" s="146">
        <v>1</v>
      </c>
      <c r="M495" s="146">
        <v>0</v>
      </c>
      <c r="N495" s="146"/>
      <c r="O495" s="216" t="str">
        <f>IF(ISERROR(VLOOKUP($D495,LehStd_in_Kla!$A$4:$G$120,3,FALSE)),,VLOOKUP($D495,LehStd_in_Kla!$A$4:$G$120,3,FALSE))</f>
        <v>A1.1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>
      <c r="A496" s="96">
        <v>146</v>
      </c>
      <c r="B496" s="96"/>
      <c r="C496" s="96" t="s">
        <v>1267</v>
      </c>
      <c r="D496" s="146" t="s">
        <v>755</v>
      </c>
      <c r="E496" s="146" t="s">
        <v>1170</v>
      </c>
      <c r="F496" s="146" t="s">
        <v>15</v>
      </c>
      <c r="G496" s="146" t="s">
        <v>1350</v>
      </c>
      <c r="H496" t="s">
        <v>156</v>
      </c>
      <c r="I496" s="146">
        <v>1</v>
      </c>
      <c r="J496" s="146"/>
      <c r="K496" s="146">
        <v>1</v>
      </c>
      <c r="L496" s="146">
        <v>1</v>
      </c>
      <c r="M496" s="146">
        <v>0</v>
      </c>
      <c r="N496" s="146"/>
      <c r="O496" s="216" t="str">
        <f>IF(ISERROR(VLOOKUP($D496,LehStd_in_Kla!$A$4:$G$120,3,FALSE)),,VLOOKUP($D496,LehStd_in_Kla!$A$4:$G$120,3,FALSE))</f>
        <v>A1.1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>
      <c r="A497" s="96">
        <v>147</v>
      </c>
      <c r="B497" s="96"/>
      <c r="C497" s="96" t="s">
        <v>1267</v>
      </c>
      <c r="D497" s="146" t="s">
        <v>755</v>
      </c>
      <c r="E497" s="146" t="s">
        <v>1182</v>
      </c>
      <c r="F497" s="146" t="s">
        <v>14</v>
      </c>
      <c r="G497" s="146" t="s">
        <v>1350</v>
      </c>
      <c r="H497" t="s">
        <v>156</v>
      </c>
      <c r="I497" s="146">
        <v>1</v>
      </c>
      <c r="J497" s="146"/>
      <c r="K497" s="146">
        <v>1</v>
      </c>
      <c r="L497" s="146">
        <v>1</v>
      </c>
      <c r="M497" s="146">
        <v>0</v>
      </c>
      <c r="N497" s="146"/>
      <c r="O497" s="216" t="str">
        <f>IF(ISERROR(VLOOKUP($D497,LehStd_in_Kla!$A$4:$G$120,3,FALSE)),,VLOOKUP($D497,LehStd_in_Kla!$A$4:$G$120,3,FALSE))</f>
        <v>A1.1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>
      <c r="A498" s="96">
        <v>148</v>
      </c>
      <c r="B498" s="96"/>
      <c r="C498" s="96" t="s">
        <v>1267</v>
      </c>
      <c r="D498" s="146" t="s">
        <v>755</v>
      </c>
      <c r="E498" s="146" t="s">
        <v>174</v>
      </c>
      <c r="F498" s="146" t="s">
        <v>13</v>
      </c>
      <c r="G498" s="146" t="s">
        <v>1183</v>
      </c>
      <c r="H498" t="s">
        <v>156</v>
      </c>
      <c r="I498" s="146">
        <v>0</v>
      </c>
      <c r="J498" s="146"/>
      <c r="K498" s="146">
        <v>0</v>
      </c>
      <c r="L498" s="146">
        <v>0</v>
      </c>
      <c r="M498" s="146">
        <v>0</v>
      </c>
      <c r="N498" s="146"/>
      <c r="O498" s="216" t="str">
        <f>IF(ISERROR(VLOOKUP($D498,LehStd_in_Kla!$A$4:$G$120,3,FALSE)),,VLOOKUP($D498,LehStd_in_Kla!$A$4:$G$120,3,FALSE))</f>
        <v>A1.1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>
      <c r="A499" s="96">
        <v>3</v>
      </c>
      <c r="B499" s="96"/>
      <c r="C499" s="96" t="s">
        <v>58</v>
      </c>
      <c r="D499" s="146" t="s">
        <v>786</v>
      </c>
      <c r="E499" s="146" t="s">
        <v>172</v>
      </c>
      <c r="F499" s="146" t="s">
        <v>7</v>
      </c>
      <c r="G499" s="146" t="s">
        <v>213</v>
      </c>
      <c r="H499" t="s">
        <v>344</v>
      </c>
      <c r="I499" s="146">
        <v>6</v>
      </c>
      <c r="J499" s="146"/>
      <c r="K499" s="146">
        <v>6</v>
      </c>
      <c r="L499" s="146">
        <v>6</v>
      </c>
      <c r="M499" s="146">
        <v>0</v>
      </c>
      <c r="N499" s="146"/>
      <c r="O499" s="216" t="str">
        <f>IF(ISERROR(VLOOKUP($D499,LehStd_in_Kla!$A$4:$G$120,3,FALSE)),,VLOOKUP($D499,LehStd_in_Kla!$A$4:$G$120,3,FALSE))</f>
        <v>A2.2IFK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>
      <c r="A500" s="96">
        <v>4</v>
      </c>
      <c r="B500" s="96"/>
      <c r="C500" s="96" t="s">
        <v>58</v>
      </c>
      <c r="D500" s="146" t="s">
        <v>786</v>
      </c>
      <c r="E500" s="146" t="s">
        <v>172</v>
      </c>
      <c r="F500" s="146" t="s">
        <v>7</v>
      </c>
      <c r="G500" s="146" t="s">
        <v>1700</v>
      </c>
      <c r="H500" t="s">
        <v>344</v>
      </c>
      <c r="I500" s="146">
        <v>2</v>
      </c>
      <c r="J500" s="146"/>
      <c r="K500" s="146">
        <v>2</v>
      </c>
      <c r="L500" s="146">
        <v>2</v>
      </c>
      <c r="M500" s="146">
        <v>0</v>
      </c>
      <c r="N500" s="146"/>
      <c r="O500" s="216" t="str">
        <f>IF(ISERROR(VLOOKUP($D500,LehStd_in_Kla!$A$4:$G$120,3,FALSE)),,VLOOKUP($D500,LehStd_in_Kla!$A$4:$G$120,3,FALSE))</f>
        <v>A2.2IFK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>
      <c r="A501" s="96">
        <v>5</v>
      </c>
      <c r="B501" s="96"/>
      <c r="C501" s="96" t="s">
        <v>58</v>
      </c>
      <c r="D501" s="146" t="s">
        <v>786</v>
      </c>
      <c r="E501" s="146" t="s">
        <v>1813</v>
      </c>
      <c r="F501" s="146" t="s">
        <v>1814</v>
      </c>
      <c r="G501" s="146" t="s">
        <v>1082</v>
      </c>
      <c r="H501" t="s">
        <v>344</v>
      </c>
      <c r="I501" s="146">
        <v>4</v>
      </c>
      <c r="J501" s="146"/>
      <c r="K501" s="146">
        <v>4</v>
      </c>
      <c r="L501" s="146">
        <v>4</v>
      </c>
      <c r="M501" s="146">
        <v>0</v>
      </c>
      <c r="N501" s="146"/>
      <c r="O501" s="216" t="str">
        <f>IF(ISERROR(VLOOKUP($D501,LehStd_in_Kla!$A$4:$G$120,3,FALSE)),,VLOOKUP($D501,LehStd_in_Kla!$A$4:$G$120,3,FALSE))</f>
        <v>A2.2IFK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>
      <c r="A502" s="96">
        <v>5</v>
      </c>
      <c r="B502" s="96"/>
      <c r="C502" s="96" t="s">
        <v>58</v>
      </c>
      <c r="D502" s="146" t="s">
        <v>783</v>
      </c>
      <c r="E502" s="146" t="s">
        <v>1813</v>
      </c>
      <c r="F502" s="146" t="s">
        <v>1814</v>
      </c>
      <c r="G502" s="146" t="s">
        <v>1082</v>
      </c>
      <c r="H502" t="s">
        <v>344</v>
      </c>
      <c r="I502" s="146">
        <v>4</v>
      </c>
      <c r="J502" s="146"/>
      <c r="K502" s="146">
        <v>4</v>
      </c>
      <c r="L502" s="146">
        <v>4</v>
      </c>
      <c r="M502" s="146">
        <v>0</v>
      </c>
      <c r="N502" s="146"/>
      <c r="O502" s="216" t="str">
        <f>IF(ISERROR(VLOOKUP($D502,LehStd_in_Kla!$A$4:$G$120,3,FALSE)),,VLOOKUP($D502,LehStd_in_Kla!$A$4:$G$120,3,FALSE))</f>
        <v>A2.2IFK</v>
      </c>
    </row>
    <row r="503" spans="1:20">
      <c r="A503" s="96">
        <v>6</v>
      </c>
      <c r="B503" s="96"/>
      <c r="C503" s="96" t="s">
        <v>58</v>
      </c>
      <c r="D503" s="146" t="s">
        <v>786</v>
      </c>
      <c r="E503" s="146" t="s">
        <v>179</v>
      </c>
      <c r="F503" s="146" t="s">
        <v>76</v>
      </c>
      <c r="G503" s="146" t="s">
        <v>198</v>
      </c>
      <c r="H503" t="s">
        <v>344</v>
      </c>
      <c r="I503" s="146">
        <v>4</v>
      </c>
      <c r="J503" s="146"/>
      <c r="K503" s="146">
        <v>4</v>
      </c>
      <c r="L503" s="146">
        <v>4</v>
      </c>
      <c r="M503" s="146">
        <v>0</v>
      </c>
      <c r="N503" s="146"/>
      <c r="O503" s="216" t="str">
        <f>IF(ISERROR(VLOOKUP($D503,LehStd_in_Kla!$A$4:$G$120,3,FALSE)),,VLOOKUP($D503,LehStd_in_Kla!$A$4:$G$120,3,FALSE))</f>
        <v>A2.2IFK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>
      <c r="A504" s="96">
        <v>7</v>
      </c>
      <c r="B504" s="96"/>
      <c r="C504" s="96" t="s">
        <v>58</v>
      </c>
      <c r="D504" s="146" t="s">
        <v>786</v>
      </c>
      <c r="E504" s="146" t="s">
        <v>178</v>
      </c>
      <c r="F504" s="146" t="s">
        <v>37</v>
      </c>
      <c r="G504" s="146" t="s">
        <v>1670</v>
      </c>
      <c r="H504" t="s">
        <v>344</v>
      </c>
      <c r="I504" s="146">
        <v>2</v>
      </c>
      <c r="J504" s="146"/>
      <c r="K504" s="146">
        <v>2</v>
      </c>
      <c r="L504" s="146">
        <v>2</v>
      </c>
      <c r="M504" s="146">
        <v>0</v>
      </c>
      <c r="N504" s="146"/>
      <c r="O504" s="216" t="str">
        <f>IF(ISERROR(VLOOKUP($D504,LehStd_in_Kla!$A$4:$G$120,3,FALSE)),,VLOOKUP($D504,LehStd_in_Kla!$A$4:$G$120,3,FALSE))</f>
        <v>A2.2IFK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>
      <c r="A505" s="96">
        <v>8</v>
      </c>
      <c r="B505" s="96"/>
      <c r="C505" s="96" t="s">
        <v>58</v>
      </c>
      <c r="D505" s="146" t="s">
        <v>786</v>
      </c>
      <c r="E505" s="146" t="s">
        <v>341</v>
      </c>
      <c r="F505" s="146" t="s">
        <v>14</v>
      </c>
      <c r="G505" s="146" t="s">
        <v>58</v>
      </c>
      <c r="H505" t="s">
        <v>344</v>
      </c>
      <c r="I505" s="146">
        <v>1</v>
      </c>
      <c r="J505" s="146"/>
      <c r="K505" s="146">
        <v>1</v>
      </c>
      <c r="L505" s="146">
        <v>1</v>
      </c>
      <c r="M505" s="146">
        <v>0</v>
      </c>
      <c r="N505" s="146"/>
      <c r="O505" s="216" t="str">
        <f>IF(ISERROR(VLOOKUP($D505,LehStd_in_Kla!$A$4:$G$120,3,FALSE)),,VLOOKUP($D505,LehStd_in_Kla!$A$4:$G$120,3,FALSE))</f>
        <v>A2.2IFK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>
      <c r="A506" s="96">
        <v>9</v>
      </c>
      <c r="B506" s="96"/>
      <c r="C506" s="96" t="s">
        <v>58</v>
      </c>
      <c r="D506" s="146" t="s">
        <v>786</v>
      </c>
      <c r="E506" s="146" t="s">
        <v>1382</v>
      </c>
      <c r="F506" s="146" t="s">
        <v>47</v>
      </c>
      <c r="G506" s="146" t="s">
        <v>58</v>
      </c>
      <c r="H506" t="s">
        <v>296</v>
      </c>
      <c r="I506" s="146">
        <v>2</v>
      </c>
      <c r="J506" s="146"/>
      <c r="K506" s="146">
        <v>2</v>
      </c>
      <c r="L506" s="146">
        <v>2</v>
      </c>
      <c r="M506" s="146">
        <v>0</v>
      </c>
      <c r="N506" s="146"/>
      <c r="O506" s="216" t="str">
        <f>IF(ISERROR(VLOOKUP($D506,LehStd_in_Kla!$A$4:$G$120,3,FALSE)),,VLOOKUP($D506,LehStd_in_Kla!$A$4:$G$120,3,FALSE))</f>
        <v>A2.2IFK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>
      <c r="A507" s="96">
        <v>10</v>
      </c>
      <c r="B507" s="96"/>
      <c r="C507" s="96" t="s">
        <v>58</v>
      </c>
      <c r="D507" s="146" t="s">
        <v>786</v>
      </c>
      <c r="E507" s="146" t="s">
        <v>175</v>
      </c>
      <c r="F507" s="146" t="s">
        <v>19</v>
      </c>
      <c r="G507" s="146" t="s">
        <v>1707</v>
      </c>
      <c r="H507" t="s">
        <v>327</v>
      </c>
      <c r="I507" s="146">
        <v>2</v>
      </c>
      <c r="J507" s="146"/>
      <c r="K507" s="146">
        <v>2</v>
      </c>
      <c r="L507" s="146">
        <v>2</v>
      </c>
      <c r="M507" s="146">
        <v>0</v>
      </c>
      <c r="N507" s="146"/>
      <c r="O507" s="216" t="str">
        <f>IF(ISERROR(VLOOKUP($D507,LehStd_in_Kla!$A$4:$G$120,3,FALSE)),,VLOOKUP($D507,LehStd_in_Kla!$A$4:$G$120,3,FALSE))</f>
        <v>A2.2IFK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>
      <c r="A508" s="96">
        <v>11</v>
      </c>
      <c r="B508" s="96"/>
      <c r="C508" s="96" t="s">
        <v>58</v>
      </c>
      <c r="D508" s="146" t="s">
        <v>786</v>
      </c>
      <c r="E508" s="146" t="s">
        <v>174</v>
      </c>
      <c r="F508" s="146" t="s">
        <v>13</v>
      </c>
      <c r="G508" s="146" t="s">
        <v>1556</v>
      </c>
      <c r="H508" t="s">
        <v>344</v>
      </c>
      <c r="I508" s="146">
        <v>2</v>
      </c>
      <c r="J508" s="146"/>
      <c r="K508" s="146">
        <v>2</v>
      </c>
      <c r="L508" s="146">
        <v>2</v>
      </c>
      <c r="M508" s="146">
        <v>0</v>
      </c>
      <c r="N508" s="146"/>
      <c r="O508" s="216" t="str">
        <f>IF(ISERROR(VLOOKUP($D508,LehStd_in_Kla!$A$4:$G$120,3,FALSE)),,VLOOKUP($D508,LehStd_in_Kla!$A$4:$G$120,3,FALSE))</f>
        <v>A2.2IFK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>
      <c r="A509" s="96">
        <v>12</v>
      </c>
      <c r="B509" s="96"/>
      <c r="C509" s="96" t="s">
        <v>58</v>
      </c>
      <c r="D509" s="146" t="s">
        <v>786</v>
      </c>
      <c r="E509" s="146" t="s">
        <v>620</v>
      </c>
      <c r="F509" s="146" t="s">
        <v>621</v>
      </c>
      <c r="G509" s="146" t="s">
        <v>1676</v>
      </c>
      <c r="H509" t="s">
        <v>151</v>
      </c>
      <c r="I509" s="146">
        <v>4</v>
      </c>
      <c r="J509" s="146"/>
      <c r="K509" s="146">
        <v>4</v>
      </c>
      <c r="L509" s="146">
        <v>4</v>
      </c>
      <c r="M509" s="146">
        <v>0</v>
      </c>
      <c r="N509" s="146"/>
      <c r="O509" s="216" t="str">
        <f>IF(ISERROR(VLOOKUP($D509,LehStd_in_Kla!$A$4:$G$120,3,FALSE)),,VLOOKUP($D509,LehStd_in_Kla!$A$4:$G$120,3,FALSE))</f>
        <v>A2.2IFK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>
      <c r="A510" s="96">
        <v>13</v>
      </c>
      <c r="B510" s="96"/>
      <c r="C510" s="96" t="s">
        <v>58</v>
      </c>
      <c r="D510" s="146" t="s">
        <v>786</v>
      </c>
      <c r="E510" s="146" t="s">
        <v>1187</v>
      </c>
      <c r="F510" s="146" t="s">
        <v>343</v>
      </c>
      <c r="G510" s="146" t="s">
        <v>1082</v>
      </c>
      <c r="H510" t="s">
        <v>344</v>
      </c>
      <c r="I510" s="146">
        <v>2</v>
      </c>
      <c r="J510" s="146"/>
      <c r="K510" s="146">
        <v>2</v>
      </c>
      <c r="L510" s="146">
        <v>2</v>
      </c>
      <c r="M510" s="146">
        <v>0</v>
      </c>
      <c r="N510" s="146"/>
      <c r="O510" s="216" t="str">
        <f>IF(ISERROR(VLOOKUP($D510,LehStd_in_Kla!$A$4:$G$120,3,FALSE)),,VLOOKUP($D510,LehStd_in_Kla!$A$4:$G$120,3,FALSE))</f>
        <v>A2.2IFK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>
      <c r="A511" s="96">
        <v>14</v>
      </c>
      <c r="B511" s="96"/>
      <c r="C511" s="96" t="s">
        <v>58</v>
      </c>
      <c r="D511" s="146" t="s">
        <v>786</v>
      </c>
      <c r="E511" s="146" t="s">
        <v>606</v>
      </c>
      <c r="F511" s="146" t="s">
        <v>1576</v>
      </c>
      <c r="G511" s="146" t="s">
        <v>1695</v>
      </c>
      <c r="H511" t="s">
        <v>308</v>
      </c>
      <c r="I511" s="146">
        <v>4</v>
      </c>
      <c r="J511" s="146"/>
      <c r="K511" s="146">
        <v>4</v>
      </c>
      <c r="L511" s="146">
        <v>4</v>
      </c>
      <c r="M511" s="146">
        <v>0</v>
      </c>
      <c r="N511" s="146"/>
      <c r="O511" s="216" t="str">
        <f>IF(ISERROR(VLOOKUP($D511,LehStd_in_Kla!$A$4:$G$120,3,FALSE)),,VLOOKUP($D511,LehStd_in_Kla!$A$4:$G$120,3,FALSE))</f>
        <v>A2.2IFK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>
      <c r="A512" s="96">
        <v>15</v>
      </c>
      <c r="B512" s="96"/>
      <c r="C512" s="96" t="s">
        <v>58</v>
      </c>
      <c r="D512" s="146" t="s">
        <v>786</v>
      </c>
      <c r="E512" s="146" t="s">
        <v>606</v>
      </c>
      <c r="F512" s="146" t="s">
        <v>622</v>
      </c>
      <c r="G512" s="146" t="s">
        <v>307</v>
      </c>
      <c r="H512" t="s">
        <v>308</v>
      </c>
      <c r="I512" s="146">
        <v>4</v>
      </c>
      <c r="J512" s="146"/>
      <c r="K512" s="146">
        <v>4</v>
      </c>
      <c r="L512" s="146">
        <v>4</v>
      </c>
      <c r="M512" s="146">
        <v>0</v>
      </c>
      <c r="N512" s="146"/>
      <c r="O512" s="216" t="str">
        <f>IF(ISERROR(VLOOKUP($D512,LehStd_in_Kla!$A$4:$G$120,3,FALSE)),,VLOOKUP($D512,LehStd_in_Kla!$A$4:$G$120,3,FALSE))</f>
        <v>A2.2IFK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>
      <c r="A513" s="96">
        <v>16</v>
      </c>
      <c r="B513" s="96"/>
      <c r="C513" s="96" t="s">
        <v>58</v>
      </c>
      <c r="D513" s="146" t="s">
        <v>786</v>
      </c>
      <c r="E513" s="146" t="s">
        <v>615</v>
      </c>
      <c r="F513" s="146" t="s">
        <v>618</v>
      </c>
      <c r="G513" s="146" t="s">
        <v>337</v>
      </c>
      <c r="H513" t="s">
        <v>328</v>
      </c>
      <c r="I513" s="146">
        <v>4</v>
      </c>
      <c r="J513" s="146"/>
      <c r="K513" s="146">
        <v>4</v>
      </c>
      <c r="L513" s="146">
        <v>4</v>
      </c>
      <c r="M513" s="146">
        <v>0</v>
      </c>
      <c r="N513" s="146"/>
      <c r="O513" s="216" t="str">
        <f>IF(ISERROR(VLOOKUP($D513,LehStd_in_Kla!$A$4:$G$120,3,FALSE)),,VLOOKUP($D513,LehStd_in_Kla!$A$4:$G$120,3,FALSE))</f>
        <v>A2.2IFK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>
      <c r="A514" s="96">
        <v>17</v>
      </c>
      <c r="B514" s="96"/>
      <c r="C514" s="96" t="s">
        <v>58</v>
      </c>
      <c r="D514" s="146" t="s">
        <v>786</v>
      </c>
      <c r="E514" s="146" t="s">
        <v>1184</v>
      </c>
      <c r="F514" s="146" t="s">
        <v>115</v>
      </c>
      <c r="G514" s="146" t="s">
        <v>1670</v>
      </c>
      <c r="H514" t="s">
        <v>344</v>
      </c>
      <c r="I514" s="146">
        <v>2</v>
      </c>
      <c r="J514" s="146"/>
      <c r="K514" s="146">
        <v>2</v>
      </c>
      <c r="L514" s="146">
        <v>2</v>
      </c>
      <c r="M514" s="146">
        <v>0</v>
      </c>
      <c r="N514" s="146"/>
      <c r="O514" s="216" t="str">
        <f>IF(ISERROR(VLOOKUP($D514,LehStd_in_Kla!$A$4:$G$120,3,FALSE)),,VLOOKUP($D514,LehStd_in_Kla!$A$4:$G$120,3,FALSE))</f>
        <v>A2.2IFK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>
      <c r="A515" s="96">
        <v>18</v>
      </c>
      <c r="B515" s="96"/>
      <c r="C515" s="96" t="s">
        <v>58</v>
      </c>
      <c r="D515" s="146" t="s">
        <v>786</v>
      </c>
      <c r="E515" s="146" t="s">
        <v>1327</v>
      </c>
      <c r="F515" s="146" t="s">
        <v>194</v>
      </c>
      <c r="G515" s="146" t="s">
        <v>198</v>
      </c>
      <c r="H515" t="s">
        <v>344</v>
      </c>
      <c r="I515" s="146">
        <v>1.5</v>
      </c>
      <c r="J515" s="146"/>
      <c r="K515" s="146">
        <v>1.5</v>
      </c>
      <c r="L515" s="146">
        <v>1.5</v>
      </c>
      <c r="M515" s="146">
        <v>0</v>
      </c>
      <c r="N515" s="146"/>
      <c r="O515" s="216" t="str">
        <f>IF(ISERROR(VLOOKUP($D515,LehStd_in_Kla!$A$4:$G$120,3,FALSE)),,VLOOKUP($D515,LehStd_in_Kla!$A$4:$G$120,3,FALSE))</f>
        <v>A2.2IFK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>
      <c r="A516" s="96">
        <v>21</v>
      </c>
      <c r="B516" s="96"/>
      <c r="C516" s="96" t="s">
        <v>58</v>
      </c>
      <c r="D516" s="146" t="s">
        <v>783</v>
      </c>
      <c r="E516" s="146" t="s">
        <v>172</v>
      </c>
      <c r="F516" s="146" t="s">
        <v>7</v>
      </c>
      <c r="G516" s="146" t="s">
        <v>41</v>
      </c>
      <c r="H516" t="s">
        <v>325</v>
      </c>
      <c r="I516" s="146">
        <v>0</v>
      </c>
      <c r="J516" s="146">
        <v>0</v>
      </c>
      <c r="K516" s="146">
        <v>0</v>
      </c>
      <c r="L516" s="146">
        <v>0</v>
      </c>
      <c r="M516" s="146">
        <v>0</v>
      </c>
      <c r="N516" s="146">
        <v>0</v>
      </c>
      <c r="O516" s="216" t="str">
        <f>IF(ISERROR(VLOOKUP($D516,LehStd_in_Kla!$A$4:$G$120,3,FALSE)),,VLOOKUP($D516,LehStd_in_Kla!$A$4:$G$120,3,FALSE))</f>
        <v>A2.2IFK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>
      <c r="A517" s="96">
        <v>22</v>
      </c>
      <c r="B517" s="96"/>
      <c r="C517" s="96" t="s">
        <v>58</v>
      </c>
      <c r="D517" s="146" t="s">
        <v>783</v>
      </c>
      <c r="E517" s="146" t="s">
        <v>1259</v>
      </c>
      <c r="F517" s="146" t="s">
        <v>7</v>
      </c>
      <c r="G517" s="146" t="s">
        <v>1082</v>
      </c>
      <c r="H517" t="s">
        <v>325</v>
      </c>
      <c r="I517" s="146">
        <v>4</v>
      </c>
      <c r="J517" s="146"/>
      <c r="K517" s="146">
        <v>4</v>
      </c>
      <c r="L517" s="146">
        <v>4</v>
      </c>
      <c r="M517" s="146">
        <v>0</v>
      </c>
      <c r="N517" s="146"/>
      <c r="O517" s="216" t="str">
        <f>IF(ISERROR(VLOOKUP($D517,LehStd_in_Kla!$A$4:$G$120,3,FALSE)),,VLOOKUP($D517,LehStd_in_Kla!$A$4:$G$120,3,FALSE))</f>
        <v>A2.2IFK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>
      <c r="A518" s="96">
        <v>23</v>
      </c>
      <c r="B518" s="96"/>
      <c r="C518" s="96" t="s">
        <v>58</v>
      </c>
      <c r="D518" s="146" t="s">
        <v>783</v>
      </c>
      <c r="E518" s="146" t="s">
        <v>172</v>
      </c>
      <c r="F518" s="146" t="s">
        <v>7</v>
      </c>
      <c r="G518" s="146" t="s">
        <v>41</v>
      </c>
      <c r="H518" t="s">
        <v>325</v>
      </c>
      <c r="I518" s="146">
        <v>6</v>
      </c>
      <c r="J518" s="146"/>
      <c r="K518" s="146">
        <v>6</v>
      </c>
      <c r="L518" s="146">
        <v>6</v>
      </c>
      <c r="M518" s="146">
        <v>0</v>
      </c>
      <c r="N518" s="146"/>
      <c r="O518" s="216" t="str">
        <f>IF(ISERROR(VLOOKUP($D518,LehStd_in_Kla!$A$4:$G$120,3,FALSE)),,VLOOKUP($D518,LehStd_in_Kla!$A$4:$G$120,3,FALSE))</f>
        <v>A2.2IFK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>
      <c r="A519" s="96">
        <v>24</v>
      </c>
      <c r="B519" s="96"/>
      <c r="C519" s="96" t="s">
        <v>58</v>
      </c>
      <c r="D519" s="146" t="s">
        <v>783</v>
      </c>
      <c r="E519" s="146" t="s">
        <v>1259</v>
      </c>
      <c r="F519" s="146" t="s">
        <v>7</v>
      </c>
      <c r="G519" s="146" t="s">
        <v>1123</v>
      </c>
      <c r="H519" t="s">
        <v>325</v>
      </c>
      <c r="I519" s="146">
        <v>0</v>
      </c>
      <c r="J519" s="146">
        <v>0</v>
      </c>
      <c r="K519" s="146">
        <v>0</v>
      </c>
      <c r="L519" s="146">
        <v>0</v>
      </c>
      <c r="M519" s="146">
        <v>0</v>
      </c>
      <c r="N519" s="146">
        <v>0</v>
      </c>
      <c r="O519" s="216" t="str">
        <f>IF(ISERROR(VLOOKUP($D519,LehStd_in_Kla!$A$4:$G$120,3,FALSE)),,VLOOKUP($D519,LehStd_in_Kla!$A$4:$G$120,3,FALSE))</f>
        <v>A2.2IFK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>
      <c r="A520" s="96">
        <v>25</v>
      </c>
      <c r="B520" s="96"/>
      <c r="C520" s="96" t="s">
        <v>58</v>
      </c>
      <c r="D520" s="146" t="s">
        <v>783</v>
      </c>
      <c r="E520" s="146" t="s">
        <v>1184</v>
      </c>
      <c r="F520" s="146" t="s">
        <v>115</v>
      </c>
      <c r="G520" s="146" t="s">
        <v>1670</v>
      </c>
      <c r="H520" t="s">
        <v>325</v>
      </c>
      <c r="I520" s="146">
        <v>2</v>
      </c>
      <c r="J520" s="146"/>
      <c r="K520" s="146">
        <v>2</v>
      </c>
      <c r="L520" s="146">
        <v>2</v>
      </c>
      <c r="M520" s="146">
        <v>0</v>
      </c>
      <c r="N520" s="146"/>
      <c r="O520" s="216" t="str">
        <f>IF(ISERROR(VLOOKUP($D520,LehStd_in_Kla!$A$4:$G$120,3,FALSE)),,VLOOKUP($D520,LehStd_in_Kla!$A$4:$G$120,3,FALSE))</f>
        <v>A2.2IFK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>
      <c r="A521" s="96">
        <v>26</v>
      </c>
      <c r="B521" s="96"/>
      <c r="C521" s="96" t="s">
        <v>58</v>
      </c>
      <c r="D521" s="146" t="s">
        <v>783</v>
      </c>
      <c r="E521" s="146" t="s">
        <v>619</v>
      </c>
      <c r="F521" s="146" t="s">
        <v>83</v>
      </c>
      <c r="G521" s="146" t="s">
        <v>1556</v>
      </c>
      <c r="H521" t="s">
        <v>325</v>
      </c>
      <c r="I521" s="146">
        <v>0</v>
      </c>
      <c r="J521" s="146"/>
      <c r="K521" s="146">
        <v>0</v>
      </c>
      <c r="L521" s="146">
        <v>0</v>
      </c>
      <c r="M521" s="146">
        <v>0</v>
      </c>
      <c r="N521" s="146"/>
      <c r="O521" s="216" t="str">
        <f>IF(ISERROR(VLOOKUP($D521,LehStd_in_Kla!$A$4:$G$120,3,FALSE)),,VLOOKUP($D521,LehStd_in_Kla!$A$4:$G$120,3,FALSE))</f>
        <v>A2.2IFK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>
      <c r="A522" s="96">
        <v>27</v>
      </c>
      <c r="B522" s="96"/>
      <c r="C522" s="96" t="s">
        <v>58</v>
      </c>
      <c r="D522" s="146" t="s">
        <v>783</v>
      </c>
      <c r="E522" s="146" t="s">
        <v>179</v>
      </c>
      <c r="F522" s="146" t="s">
        <v>76</v>
      </c>
      <c r="G522" s="146" t="s">
        <v>1556</v>
      </c>
      <c r="H522" t="s">
        <v>325</v>
      </c>
      <c r="I522" s="146">
        <v>4</v>
      </c>
      <c r="J522" s="146"/>
      <c r="K522" s="146">
        <v>4</v>
      </c>
      <c r="L522" s="146">
        <v>4</v>
      </c>
      <c r="M522" s="146">
        <v>0</v>
      </c>
      <c r="N522" s="146"/>
      <c r="O522" s="216" t="str">
        <f>IF(ISERROR(VLOOKUP($D522,LehStd_in_Kla!$A$4:$G$120,3,FALSE)),,VLOOKUP($D522,LehStd_in_Kla!$A$4:$G$120,3,FALSE))</f>
        <v>A2.2IFK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>
      <c r="A523" s="96">
        <v>28</v>
      </c>
      <c r="B523" s="96"/>
      <c r="C523" s="96" t="s">
        <v>58</v>
      </c>
      <c r="D523" s="146" t="s">
        <v>783</v>
      </c>
      <c r="E523" s="146" t="s">
        <v>341</v>
      </c>
      <c r="F523" s="146" t="s">
        <v>14</v>
      </c>
      <c r="G523" s="146" t="s">
        <v>299</v>
      </c>
      <c r="H523" t="s">
        <v>325</v>
      </c>
      <c r="I523" s="146">
        <v>2</v>
      </c>
      <c r="J523" s="146"/>
      <c r="K523" s="146">
        <v>2</v>
      </c>
      <c r="L523" s="146">
        <v>2</v>
      </c>
      <c r="M523" s="146">
        <v>0</v>
      </c>
      <c r="N523" s="146"/>
      <c r="O523" s="216" t="str">
        <f>IF(ISERROR(VLOOKUP($D523,LehStd_in_Kla!$A$4:$G$120,3,FALSE)),,VLOOKUP($D523,LehStd_in_Kla!$A$4:$G$120,3,FALSE))</f>
        <v>A2.2IFK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>
      <c r="A524" s="96">
        <v>29</v>
      </c>
      <c r="B524" s="96"/>
      <c r="C524" s="96" t="s">
        <v>58</v>
      </c>
      <c r="D524" s="146" t="s">
        <v>783</v>
      </c>
      <c r="E524" s="146" t="s">
        <v>175</v>
      </c>
      <c r="F524" s="146" t="s">
        <v>19</v>
      </c>
      <c r="G524" s="146" t="s">
        <v>1707</v>
      </c>
      <c r="H524" t="s">
        <v>327</v>
      </c>
      <c r="I524" s="146">
        <v>1</v>
      </c>
      <c r="J524" s="146"/>
      <c r="K524" s="146">
        <v>1</v>
      </c>
      <c r="L524" s="146">
        <v>1</v>
      </c>
      <c r="M524" s="146">
        <v>0</v>
      </c>
      <c r="N524" s="146"/>
      <c r="O524" s="216" t="str">
        <f>IF(ISERROR(VLOOKUP($D524,LehStd_in_Kla!$A$4:$G$120,3,FALSE)),,VLOOKUP($D524,LehStd_in_Kla!$A$4:$G$120,3,FALSE))</f>
        <v>A2.2IFK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>
      <c r="A525" s="96">
        <v>30</v>
      </c>
      <c r="B525" s="96"/>
      <c r="C525" s="96" t="s">
        <v>58</v>
      </c>
      <c r="D525" s="146" t="s">
        <v>783</v>
      </c>
      <c r="E525" s="146" t="s">
        <v>174</v>
      </c>
      <c r="F525" s="146" t="s">
        <v>13</v>
      </c>
      <c r="G525" s="146" t="s">
        <v>1556</v>
      </c>
      <c r="H525" t="s">
        <v>325</v>
      </c>
      <c r="I525" s="146">
        <v>2</v>
      </c>
      <c r="J525" s="146"/>
      <c r="K525" s="146">
        <v>2</v>
      </c>
      <c r="L525" s="146">
        <v>2</v>
      </c>
      <c r="M525" s="146">
        <v>0</v>
      </c>
      <c r="N525" s="146"/>
      <c r="O525" s="216" t="str">
        <f>IF(ISERROR(VLOOKUP($D525,LehStd_in_Kla!$A$4:$G$120,3,FALSE)),,VLOOKUP($D525,LehStd_in_Kla!$A$4:$G$120,3,FALSE))</f>
        <v>A2.2IFK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>
      <c r="A526" s="96">
        <v>31</v>
      </c>
      <c r="B526" s="96"/>
      <c r="C526" s="96" t="s">
        <v>58</v>
      </c>
      <c r="D526" s="146" t="s">
        <v>783</v>
      </c>
      <c r="E526" s="146" t="s">
        <v>620</v>
      </c>
      <c r="F526" s="146" t="s">
        <v>621</v>
      </c>
      <c r="G526" s="146" t="s">
        <v>1676</v>
      </c>
      <c r="H526" t="s">
        <v>151</v>
      </c>
      <c r="I526" s="146">
        <v>2</v>
      </c>
      <c r="J526" s="146"/>
      <c r="K526" s="146">
        <v>2</v>
      </c>
      <c r="L526" s="146">
        <v>2</v>
      </c>
      <c r="M526" s="146">
        <v>0</v>
      </c>
      <c r="N526" s="146"/>
      <c r="O526" s="216" t="str">
        <f>IF(ISERROR(VLOOKUP($D526,LehStd_in_Kla!$A$4:$G$120,3,FALSE)),,VLOOKUP($D526,LehStd_in_Kla!$A$4:$G$120,3,FALSE))</f>
        <v>A2.2IFK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>
      <c r="A527" s="96">
        <v>32</v>
      </c>
      <c r="B527" s="96"/>
      <c r="C527" s="96" t="s">
        <v>58</v>
      </c>
      <c r="D527" s="146" t="s">
        <v>783</v>
      </c>
      <c r="E527" s="146" t="s">
        <v>606</v>
      </c>
      <c r="F527" s="146" t="s">
        <v>1576</v>
      </c>
      <c r="G527" s="146" t="s">
        <v>1695</v>
      </c>
      <c r="H527" t="s">
        <v>308</v>
      </c>
      <c r="I527" s="146">
        <v>4</v>
      </c>
      <c r="J527" s="146"/>
      <c r="K527" s="146">
        <v>4</v>
      </c>
      <c r="L527" s="146">
        <v>4</v>
      </c>
      <c r="M527" s="146">
        <v>0</v>
      </c>
      <c r="N527" s="146"/>
      <c r="O527" s="216" t="str">
        <f>IF(ISERROR(VLOOKUP($D527,LehStd_in_Kla!$A$4:$G$120,3,FALSE)),,VLOOKUP($D527,LehStd_in_Kla!$A$4:$G$120,3,FALSE))</f>
        <v>A2.2IFK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>
      <c r="A528" s="96">
        <v>33</v>
      </c>
      <c r="B528" s="96"/>
      <c r="C528" s="96" t="s">
        <v>58</v>
      </c>
      <c r="D528" s="146" t="s">
        <v>783</v>
      </c>
      <c r="E528" s="146" t="s">
        <v>606</v>
      </c>
      <c r="F528" s="146" t="s">
        <v>622</v>
      </c>
      <c r="G528" s="146" t="s">
        <v>307</v>
      </c>
      <c r="H528" t="s">
        <v>308</v>
      </c>
      <c r="I528" s="146">
        <v>4</v>
      </c>
      <c r="J528" s="146"/>
      <c r="K528" s="146">
        <v>4</v>
      </c>
      <c r="L528" s="146">
        <v>4</v>
      </c>
      <c r="M528" s="146">
        <v>0</v>
      </c>
      <c r="N528" s="146"/>
      <c r="O528" s="216" t="str">
        <f>IF(ISERROR(VLOOKUP($D528,LehStd_in_Kla!$A$4:$G$120,3,FALSE)),,VLOOKUP($D528,LehStd_in_Kla!$A$4:$G$120,3,FALSE))</f>
        <v>A2.2IFK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>
      <c r="A529" s="96">
        <v>34</v>
      </c>
      <c r="B529" s="96"/>
      <c r="C529" s="96" t="s">
        <v>58</v>
      </c>
      <c r="D529" s="146" t="s">
        <v>786</v>
      </c>
      <c r="E529" s="146" t="s">
        <v>1813</v>
      </c>
      <c r="F529" s="146" t="s">
        <v>1814</v>
      </c>
      <c r="G529" s="146" t="s">
        <v>1082</v>
      </c>
      <c r="H529" t="s">
        <v>344</v>
      </c>
      <c r="I529" s="146">
        <v>0</v>
      </c>
      <c r="J529" s="146"/>
      <c r="K529" s="146">
        <v>0</v>
      </c>
      <c r="L529" s="146">
        <v>0</v>
      </c>
      <c r="M529" s="146">
        <v>0</v>
      </c>
      <c r="N529" s="146"/>
      <c r="O529" s="216" t="str">
        <f>IF(ISERROR(VLOOKUP($D529,LehStd_in_Kla!$A$4:$G$120,3,FALSE)),,VLOOKUP($D529,LehStd_in_Kla!$A$4:$G$120,3,FALSE))</f>
        <v>A2.2IFK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>
      <c r="A530" s="96">
        <v>34</v>
      </c>
      <c r="B530" s="96"/>
      <c r="C530" s="96" t="s">
        <v>58</v>
      </c>
      <c r="D530" s="146" t="s">
        <v>783</v>
      </c>
      <c r="E530" s="146" t="s">
        <v>1813</v>
      </c>
      <c r="F530" s="146" t="s">
        <v>1814</v>
      </c>
      <c r="G530" s="146" t="s">
        <v>1082</v>
      </c>
      <c r="H530" t="s">
        <v>344</v>
      </c>
      <c r="I530" s="146">
        <v>0</v>
      </c>
      <c r="J530" s="146"/>
      <c r="K530" s="146">
        <v>0</v>
      </c>
      <c r="L530" s="146">
        <v>0</v>
      </c>
      <c r="M530" s="146">
        <v>0</v>
      </c>
      <c r="N530" s="146"/>
      <c r="O530" s="216" t="str">
        <f>IF(ISERROR(VLOOKUP($D530,LehStd_in_Kla!$A$4:$G$120,3,FALSE)),,VLOOKUP($D530,LehStd_in_Kla!$A$4:$G$120,3,FALSE))</f>
        <v>A2.2IFK</v>
      </c>
    </row>
    <row r="531" spans="1:20">
      <c r="A531" s="96">
        <v>35</v>
      </c>
      <c r="B531" s="96"/>
      <c r="C531" s="96" t="s">
        <v>58</v>
      </c>
      <c r="D531" s="146" t="s">
        <v>783</v>
      </c>
      <c r="E531" s="146" t="s">
        <v>615</v>
      </c>
      <c r="F531" s="146" t="s">
        <v>618</v>
      </c>
      <c r="G531" s="146" t="s">
        <v>337</v>
      </c>
      <c r="H531" t="s">
        <v>328</v>
      </c>
      <c r="I531" s="146">
        <v>4</v>
      </c>
      <c r="J531" s="146"/>
      <c r="K531" s="146">
        <v>4</v>
      </c>
      <c r="L531" s="146">
        <v>4</v>
      </c>
      <c r="M531" s="146">
        <v>0</v>
      </c>
      <c r="N531" s="146"/>
      <c r="O531" s="216" t="str">
        <f>IF(ISERROR(VLOOKUP($D531,LehStd_in_Kla!$A$4:$G$120,3,FALSE)),,VLOOKUP($D531,LehStd_in_Kla!$A$4:$G$120,3,FALSE))</f>
        <v>A2.2IFK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>
      <c r="A532" s="96">
        <v>36</v>
      </c>
      <c r="B532" s="96"/>
      <c r="C532" s="96" t="s">
        <v>58</v>
      </c>
      <c r="D532" s="146" t="s">
        <v>783</v>
      </c>
      <c r="E532" s="146" t="s">
        <v>1327</v>
      </c>
      <c r="F532" s="146" t="s">
        <v>194</v>
      </c>
      <c r="G532" s="146" t="s">
        <v>1556</v>
      </c>
      <c r="H532" t="s">
        <v>325</v>
      </c>
      <c r="I532" s="146">
        <v>2</v>
      </c>
      <c r="J532" s="146"/>
      <c r="K532" s="146">
        <v>2</v>
      </c>
      <c r="L532" s="146">
        <v>2</v>
      </c>
      <c r="M532" s="146">
        <v>0</v>
      </c>
      <c r="N532" s="146"/>
      <c r="O532" s="216" t="str">
        <f>IF(ISERROR(VLOOKUP($D532,LehStd_in_Kla!$A$4:$G$120,3,FALSE)),,VLOOKUP($D532,LehStd_in_Kla!$A$4:$G$120,3,FALSE))</f>
        <v>A2.2IFK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>
      <c r="A533" s="96">
        <v>37</v>
      </c>
      <c r="B533" s="96"/>
      <c r="C533" s="96" t="s">
        <v>58</v>
      </c>
      <c r="D533" s="146" t="s">
        <v>783</v>
      </c>
      <c r="E533" s="146" t="s">
        <v>1187</v>
      </c>
      <c r="F533" s="146" t="s">
        <v>343</v>
      </c>
      <c r="G533" s="146" t="s">
        <v>1670</v>
      </c>
      <c r="H533" t="s">
        <v>325</v>
      </c>
      <c r="I533" s="146">
        <v>0</v>
      </c>
      <c r="J533" s="146"/>
      <c r="K533" s="146">
        <v>0</v>
      </c>
      <c r="L533" s="146">
        <v>0</v>
      </c>
      <c r="M533" s="146">
        <v>0</v>
      </c>
      <c r="N533" s="146"/>
      <c r="O533" s="216" t="str">
        <f>IF(ISERROR(VLOOKUP($D533,LehStd_in_Kla!$A$4:$G$120,3,FALSE)),,VLOOKUP($D533,LehStd_in_Kla!$A$4:$G$120,3,FALSE))</f>
        <v>A2.2IFK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>
      <c r="A534" s="96">
        <v>38</v>
      </c>
      <c r="B534" s="96"/>
      <c r="C534" s="96" t="s">
        <v>58</v>
      </c>
      <c r="D534" s="146" t="s">
        <v>786</v>
      </c>
      <c r="E534" s="146" t="s">
        <v>585</v>
      </c>
      <c r="F534" s="146" t="s">
        <v>14</v>
      </c>
      <c r="G534" s="146" t="s">
        <v>1556</v>
      </c>
      <c r="I534" s="146">
        <v>2</v>
      </c>
      <c r="J534" s="146">
        <v>2</v>
      </c>
      <c r="K534" s="146">
        <v>2</v>
      </c>
      <c r="L534" s="146">
        <v>1</v>
      </c>
      <c r="M534" s="146">
        <v>0</v>
      </c>
      <c r="N534" s="146">
        <v>2</v>
      </c>
      <c r="O534" s="216" t="str">
        <f>IF(ISERROR(VLOOKUP($D534,LehStd_in_Kla!$A$4:$G$120,3,FALSE)),,VLOOKUP($D534,LehStd_in_Kla!$A$4:$G$120,3,FALSE))</f>
        <v>A2.2IFK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>
      <c r="A535" s="96">
        <v>38</v>
      </c>
      <c r="B535" s="96"/>
      <c r="C535" s="96" t="s">
        <v>58</v>
      </c>
      <c r="D535" s="146" t="s">
        <v>783</v>
      </c>
      <c r="E535" s="146" t="s">
        <v>585</v>
      </c>
      <c r="F535" s="146" t="s">
        <v>14</v>
      </c>
      <c r="G535" s="146" t="s">
        <v>1556</v>
      </c>
      <c r="I535" s="146">
        <v>2</v>
      </c>
      <c r="J535" s="146">
        <v>2</v>
      </c>
      <c r="K535" s="146">
        <v>2</v>
      </c>
      <c r="L535" s="146">
        <v>1</v>
      </c>
      <c r="M535" s="146">
        <v>0</v>
      </c>
      <c r="N535" s="146">
        <v>2</v>
      </c>
      <c r="O535" s="216" t="str">
        <f>IF(ISERROR(VLOOKUP($D535,LehStd_in_Kla!$A$4:$G$120,3,FALSE)),,VLOOKUP($D535,LehStd_in_Kla!$A$4:$G$120,3,FALSE))</f>
        <v>A2.2IFK</v>
      </c>
    </row>
    <row r="536" spans="1:20">
      <c r="A536" s="96">
        <v>39</v>
      </c>
      <c r="B536" s="96"/>
      <c r="C536" s="96" t="s">
        <v>58</v>
      </c>
      <c r="D536" s="146" t="s">
        <v>786</v>
      </c>
      <c r="E536" s="146" t="s">
        <v>585</v>
      </c>
      <c r="F536" s="146" t="s">
        <v>14</v>
      </c>
      <c r="G536" s="146" t="s">
        <v>198</v>
      </c>
      <c r="I536" s="146">
        <v>2</v>
      </c>
      <c r="J536" s="146">
        <v>2</v>
      </c>
      <c r="K536" s="146">
        <v>2</v>
      </c>
      <c r="L536" s="146">
        <v>1</v>
      </c>
      <c r="M536" s="146">
        <v>0</v>
      </c>
      <c r="N536" s="146">
        <v>2</v>
      </c>
      <c r="O536" s="216" t="str">
        <f>IF(ISERROR(VLOOKUP($D536,LehStd_in_Kla!$A$4:$G$120,3,FALSE)),,VLOOKUP($D536,LehStd_in_Kla!$A$4:$G$120,3,FALSE))</f>
        <v>A2.2IFK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>
      <c r="A537" s="96">
        <v>39</v>
      </c>
      <c r="B537" s="96"/>
      <c r="C537" s="96" t="s">
        <v>58</v>
      </c>
      <c r="D537" s="146" t="s">
        <v>783</v>
      </c>
      <c r="E537" s="146" t="s">
        <v>585</v>
      </c>
      <c r="F537" s="146" t="s">
        <v>14</v>
      </c>
      <c r="G537" s="146" t="s">
        <v>198</v>
      </c>
      <c r="I537" s="146">
        <v>2</v>
      </c>
      <c r="J537" s="146">
        <v>2</v>
      </c>
      <c r="K537" s="146">
        <v>2</v>
      </c>
      <c r="L537" s="146">
        <v>1</v>
      </c>
      <c r="M537" s="146">
        <v>0</v>
      </c>
      <c r="N537" s="146">
        <v>2</v>
      </c>
      <c r="O537" s="216" t="str">
        <f>IF(ISERROR(VLOOKUP($D537,LehStd_in_Kla!$A$4:$G$120,3,FALSE)),,VLOOKUP($D537,LehStd_in_Kla!$A$4:$G$120,3,FALSE))</f>
        <v>A2.2IFK</v>
      </c>
    </row>
    <row r="538" spans="1:20">
      <c r="A538" s="96">
        <v>40</v>
      </c>
      <c r="B538" s="96"/>
      <c r="C538" s="96" t="s">
        <v>58</v>
      </c>
      <c r="D538" s="146" t="s">
        <v>786</v>
      </c>
      <c r="E538" s="146" t="s">
        <v>585</v>
      </c>
      <c r="F538" s="146" t="s">
        <v>14</v>
      </c>
      <c r="G538" s="146" t="s">
        <v>58</v>
      </c>
      <c r="I538" s="146">
        <v>2</v>
      </c>
      <c r="J538" s="146">
        <v>2</v>
      </c>
      <c r="K538" s="146">
        <v>2</v>
      </c>
      <c r="L538" s="146">
        <v>1</v>
      </c>
      <c r="M538" s="146">
        <v>0</v>
      </c>
      <c r="N538" s="146">
        <v>2</v>
      </c>
      <c r="O538" s="216" t="str">
        <f>IF(ISERROR(VLOOKUP($D538,LehStd_in_Kla!$A$4:$G$120,3,FALSE)),,VLOOKUP($D538,LehStd_in_Kla!$A$4:$G$120,3,FALSE))</f>
        <v>A2.2IFK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>
      <c r="A539" s="96">
        <v>40</v>
      </c>
      <c r="B539" s="96"/>
      <c r="C539" s="96" t="s">
        <v>58</v>
      </c>
      <c r="D539" s="146" t="s">
        <v>783</v>
      </c>
      <c r="E539" s="146" t="s">
        <v>585</v>
      </c>
      <c r="F539" s="146" t="s">
        <v>14</v>
      </c>
      <c r="G539" s="146" t="s">
        <v>58</v>
      </c>
      <c r="I539" s="146">
        <v>2</v>
      </c>
      <c r="J539" s="146">
        <v>2</v>
      </c>
      <c r="K539" s="146">
        <v>2</v>
      </c>
      <c r="L539" s="146">
        <v>1</v>
      </c>
      <c r="M539" s="146">
        <v>0</v>
      </c>
      <c r="N539" s="146">
        <v>2</v>
      </c>
      <c r="O539" s="216" t="str">
        <f>IF(ISERROR(VLOOKUP($D539,LehStd_in_Kla!$A$4:$G$120,3,FALSE)),,VLOOKUP($D539,LehStd_in_Kla!$A$4:$G$120,3,FALSE))</f>
        <v>A2.2IFK</v>
      </c>
    </row>
    <row r="540" spans="1:20">
      <c r="A540" s="96">
        <v>41</v>
      </c>
      <c r="B540" s="96"/>
      <c r="C540" s="96" t="s">
        <v>58</v>
      </c>
      <c r="D540" s="146" t="s">
        <v>786</v>
      </c>
      <c r="E540" s="146" t="s">
        <v>585</v>
      </c>
      <c r="F540" s="146" t="s">
        <v>1517</v>
      </c>
      <c r="G540" s="146" t="s">
        <v>1123</v>
      </c>
      <c r="I540" s="146">
        <v>2</v>
      </c>
      <c r="J540" s="146">
        <v>0</v>
      </c>
      <c r="K540" s="146">
        <v>2</v>
      </c>
      <c r="L540" s="146">
        <v>2</v>
      </c>
      <c r="M540" s="146">
        <v>0</v>
      </c>
      <c r="N540" s="146">
        <v>0</v>
      </c>
      <c r="O540" s="216" t="str">
        <f>IF(ISERROR(VLOOKUP($D540,LehStd_in_Kla!$A$4:$G$120,3,FALSE)),,VLOOKUP($D540,LehStd_in_Kla!$A$4:$G$120,3,FALSE))</f>
        <v>A2.2IFK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>
      <c r="A541" s="96">
        <v>41</v>
      </c>
      <c r="B541" s="96"/>
      <c r="C541" s="96" t="s">
        <v>58</v>
      </c>
      <c r="D541" s="146" t="s">
        <v>783</v>
      </c>
      <c r="E541" s="146" t="s">
        <v>585</v>
      </c>
      <c r="F541" s="146" t="s">
        <v>1517</v>
      </c>
      <c r="G541" s="146" t="s">
        <v>1123</v>
      </c>
      <c r="I541" s="146">
        <v>2</v>
      </c>
      <c r="J541" s="146">
        <v>0</v>
      </c>
      <c r="K541" s="146">
        <v>2</v>
      </c>
      <c r="L541" s="146">
        <v>2</v>
      </c>
      <c r="M541" s="146">
        <v>0</v>
      </c>
      <c r="N541" s="146">
        <v>0</v>
      </c>
      <c r="O541" s="216" t="str">
        <f>IF(ISERROR(VLOOKUP($D541,LehStd_in_Kla!$A$4:$G$120,3,FALSE)),,VLOOKUP($D541,LehStd_in_Kla!$A$4:$G$120,3,FALSE))</f>
        <v>A2.2IFK</v>
      </c>
    </row>
    <row r="542" spans="1:20">
      <c r="A542" s="96">
        <v>44</v>
      </c>
      <c r="B542" s="96"/>
      <c r="C542" s="96" t="s">
        <v>58</v>
      </c>
      <c r="D542" s="146" t="s">
        <v>785</v>
      </c>
      <c r="E542" s="146" t="s">
        <v>633</v>
      </c>
      <c r="F542" s="146" t="s">
        <v>172</v>
      </c>
      <c r="G542" s="146" t="s">
        <v>1123</v>
      </c>
      <c r="H542" t="s">
        <v>1425</v>
      </c>
      <c r="I542" s="146">
        <v>10</v>
      </c>
      <c r="J542" s="146">
        <v>0</v>
      </c>
      <c r="K542" s="146">
        <v>10</v>
      </c>
      <c r="L542" s="146">
        <v>10</v>
      </c>
      <c r="M542" s="146">
        <v>0</v>
      </c>
      <c r="N542" s="146">
        <v>0</v>
      </c>
      <c r="O542" s="216" t="str">
        <f>IF(ISERROR(VLOOKUP($D542,LehStd_in_Kla!$A$4:$G$120,3,FALSE)),,VLOOKUP($D542,LehStd_in_Kla!$A$4:$G$120,3,FALSE))</f>
        <v>A2.2IFK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>
      <c r="A543" s="96">
        <v>45</v>
      </c>
      <c r="B543" s="96"/>
      <c r="C543" s="96" t="s">
        <v>58</v>
      </c>
      <c r="D543" s="146" t="s">
        <v>785</v>
      </c>
      <c r="E543" s="146" t="s">
        <v>1327</v>
      </c>
      <c r="F543" s="146" t="s">
        <v>194</v>
      </c>
      <c r="G543" s="146" t="s">
        <v>1082</v>
      </c>
      <c r="H543" t="s">
        <v>1425</v>
      </c>
      <c r="I543" s="146">
        <v>2</v>
      </c>
      <c r="J543" s="146"/>
      <c r="K543" s="146">
        <v>2</v>
      </c>
      <c r="L543" s="146">
        <v>2</v>
      </c>
      <c r="M543" s="146">
        <v>0</v>
      </c>
      <c r="N543" s="146"/>
      <c r="O543" s="216" t="str">
        <f>IF(ISERROR(VLOOKUP($D543,LehStd_in_Kla!$A$4:$G$120,3,FALSE)),,VLOOKUP($D543,LehStd_in_Kla!$A$4:$G$120,3,FALSE))</f>
        <v>A2.2IFK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>
      <c r="A544" s="96">
        <v>46</v>
      </c>
      <c r="B544" s="96"/>
      <c r="C544" s="96" t="s">
        <v>58</v>
      </c>
      <c r="D544" s="146" t="s">
        <v>785</v>
      </c>
      <c r="E544" s="146" t="s">
        <v>1383</v>
      </c>
      <c r="F544" s="146" t="s">
        <v>83</v>
      </c>
      <c r="G544" s="146" t="s">
        <v>1700</v>
      </c>
      <c r="H544" t="s">
        <v>1425</v>
      </c>
      <c r="I544" s="146">
        <v>3</v>
      </c>
      <c r="J544" s="146"/>
      <c r="K544" s="146">
        <v>3</v>
      </c>
      <c r="L544" s="146">
        <v>3</v>
      </c>
      <c r="M544" s="146">
        <v>0</v>
      </c>
      <c r="N544" s="146"/>
      <c r="O544" s="216" t="str">
        <f>IF(ISERROR(VLOOKUP($D544,LehStd_in_Kla!$A$4:$G$120,3,FALSE)),,VLOOKUP($D544,LehStd_in_Kla!$A$4:$G$120,3,FALSE))</f>
        <v>A2.2IFK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>
      <c r="A545" s="96">
        <v>47</v>
      </c>
      <c r="B545" s="96"/>
      <c r="C545" s="96" t="s">
        <v>58</v>
      </c>
      <c r="D545" s="146" t="s">
        <v>785</v>
      </c>
      <c r="E545" s="146" t="s">
        <v>174</v>
      </c>
      <c r="F545" s="146" t="s">
        <v>13</v>
      </c>
      <c r="G545" s="146" t="s">
        <v>1556</v>
      </c>
      <c r="H545" t="s">
        <v>1425</v>
      </c>
      <c r="I545" s="146">
        <v>2</v>
      </c>
      <c r="J545" s="146"/>
      <c r="K545" s="146">
        <v>2</v>
      </c>
      <c r="L545" s="146">
        <v>2</v>
      </c>
      <c r="M545" s="146">
        <v>0</v>
      </c>
      <c r="N545" s="146"/>
      <c r="O545" s="216" t="str">
        <f>IF(ISERROR(VLOOKUP($D545,LehStd_in_Kla!$A$4:$G$120,3,FALSE)),,VLOOKUP($D545,LehStd_in_Kla!$A$4:$G$120,3,FALSE))</f>
        <v>A2.2IFK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>
      <c r="A546" s="96">
        <v>48</v>
      </c>
      <c r="B546" s="96"/>
      <c r="C546" s="96" t="s">
        <v>58</v>
      </c>
      <c r="D546" s="146" t="s">
        <v>785</v>
      </c>
      <c r="E546" s="146" t="s">
        <v>172</v>
      </c>
      <c r="F546" s="146" t="s">
        <v>7</v>
      </c>
      <c r="G546" s="146" t="s">
        <v>1700</v>
      </c>
      <c r="H546" t="s">
        <v>1425</v>
      </c>
      <c r="I546" s="146">
        <v>4</v>
      </c>
      <c r="J546" s="146"/>
      <c r="K546" s="146">
        <v>4</v>
      </c>
      <c r="L546" s="146">
        <v>4</v>
      </c>
      <c r="M546" s="146">
        <v>0</v>
      </c>
      <c r="N546" s="146"/>
      <c r="O546" s="216" t="str">
        <f>IF(ISERROR(VLOOKUP($D546,LehStd_in_Kla!$A$4:$G$120,3,FALSE)),,VLOOKUP($D546,LehStd_in_Kla!$A$4:$G$120,3,FALSE))</f>
        <v>A2.2IFK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>
      <c r="A547" s="96">
        <v>49</v>
      </c>
      <c r="B547" s="96"/>
      <c r="C547" s="96" t="s">
        <v>58</v>
      </c>
      <c r="D547" s="146" t="s">
        <v>785</v>
      </c>
      <c r="E547" s="146" t="s">
        <v>179</v>
      </c>
      <c r="F547" s="146" t="s">
        <v>76</v>
      </c>
      <c r="G547" s="146" t="s">
        <v>198</v>
      </c>
      <c r="H547" t="s">
        <v>1425</v>
      </c>
      <c r="I547" s="146">
        <v>4</v>
      </c>
      <c r="J547" s="146"/>
      <c r="K547" s="146">
        <v>4</v>
      </c>
      <c r="L547" s="146">
        <v>4</v>
      </c>
      <c r="M547" s="146">
        <v>0</v>
      </c>
      <c r="N547" s="146"/>
      <c r="O547" s="216" t="str">
        <f>IF(ISERROR(VLOOKUP($D547,LehStd_in_Kla!$A$4:$G$120,3,FALSE)),,VLOOKUP($D547,LehStd_in_Kla!$A$4:$G$120,3,FALSE))</f>
        <v>A2.2IFK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>
      <c r="A548" s="96">
        <v>50</v>
      </c>
      <c r="B548" s="96"/>
      <c r="C548" s="96" t="s">
        <v>58</v>
      </c>
      <c r="D548" s="146" t="s">
        <v>785</v>
      </c>
      <c r="E548" s="146" t="s">
        <v>606</v>
      </c>
      <c r="F548" s="146" t="s">
        <v>1576</v>
      </c>
      <c r="G548" s="146" t="s">
        <v>1695</v>
      </c>
      <c r="H548" t="s">
        <v>308</v>
      </c>
      <c r="I548" s="146">
        <v>4</v>
      </c>
      <c r="J548" s="146"/>
      <c r="K548" s="146">
        <v>4</v>
      </c>
      <c r="L548" s="146">
        <v>4</v>
      </c>
      <c r="M548" s="146">
        <v>0</v>
      </c>
      <c r="N548" s="146"/>
      <c r="O548" s="216" t="str">
        <f>IF(ISERROR(VLOOKUP($D548,LehStd_in_Kla!$A$4:$G$120,3,FALSE)),,VLOOKUP($D548,LehStd_in_Kla!$A$4:$G$120,3,FALSE))</f>
        <v>A2.2IFK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>
      <c r="A549" s="96">
        <v>51</v>
      </c>
      <c r="B549" s="96"/>
      <c r="C549" s="96" t="s">
        <v>58</v>
      </c>
      <c r="D549" s="146" t="s">
        <v>785</v>
      </c>
      <c r="E549" s="146" t="s">
        <v>606</v>
      </c>
      <c r="F549" s="146" t="s">
        <v>622</v>
      </c>
      <c r="G549" s="146" t="s">
        <v>307</v>
      </c>
      <c r="H549" t="s">
        <v>308</v>
      </c>
      <c r="I549" s="146">
        <v>4</v>
      </c>
      <c r="J549" s="146"/>
      <c r="K549" s="146">
        <v>4</v>
      </c>
      <c r="L549" s="146">
        <v>4</v>
      </c>
      <c r="M549" s="146">
        <v>0</v>
      </c>
      <c r="N549" s="146"/>
      <c r="O549" s="216" t="str">
        <f>IF(ISERROR(VLOOKUP($D549,LehStd_in_Kla!$A$4:$G$120,3,FALSE)),,VLOOKUP($D549,LehStd_in_Kla!$A$4:$G$120,3,FALSE))</f>
        <v>A2.2IFK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>
      <c r="A550" s="96">
        <v>52</v>
      </c>
      <c r="B550" s="96"/>
      <c r="C550" s="96" t="s">
        <v>58</v>
      </c>
      <c r="D550" s="146" t="s">
        <v>785</v>
      </c>
      <c r="E550" s="146" t="s">
        <v>620</v>
      </c>
      <c r="F550" s="146" t="s">
        <v>621</v>
      </c>
      <c r="G550" s="146" t="s">
        <v>1676</v>
      </c>
      <c r="H550" t="s">
        <v>151</v>
      </c>
      <c r="I550" s="146">
        <v>2</v>
      </c>
      <c r="J550" s="146"/>
      <c r="K550" s="146">
        <v>2</v>
      </c>
      <c r="L550" s="146">
        <v>2</v>
      </c>
      <c r="M550" s="146">
        <v>0</v>
      </c>
      <c r="N550" s="146"/>
      <c r="O550" s="216" t="str">
        <f>IF(ISERROR(VLOOKUP($D550,LehStd_in_Kla!$A$4:$G$120,3,FALSE)),,VLOOKUP($D550,LehStd_in_Kla!$A$4:$G$120,3,FALSE))</f>
        <v>A2.2IFK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>
      <c r="A551" s="96">
        <v>53</v>
      </c>
      <c r="B551" s="96"/>
      <c r="C551" s="96" t="s">
        <v>58</v>
      </c>
      <c r="D551" s="146" t="s">
        <v>785</v>
      </c>
      <c r="E551" s="146" t="s">
        <v>175</v>
      </c>
      <c r="F551" s="146" t="s">
        <v>19</v>
      </c>
      <c r="G551" s="146" t="s">
        <v>1707</v>
      </c>
      <c r="I551" s="146">
        <v>1</v>
      </c>
      <c r="J551" s="146"/>
      <c r="K551" s="146">
        <v>1</v>
      </c>
      <c r="L551" s="146">
        <v>1</v>
      </c>
      <c r="M551" s="146">
        <v>0</v>
      </c>
      <c r="N551" s="146"/>
      <c r="O551" s="216" t="str">
        <f>IF(ISERROR(VLOOKUP($D551,LehStd_in_Kla!$A$4:$G$120,3,FALSE)),,VLOOKUP($D551,LehStd_in_Kla!$A$4:$G$120,3,FALSE))</f>
        <v>A2.2IFK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>
      <c r="A552" s="96">
        <v>54</v>
      </c>
      <c r="B552" s="96"/>
      <c r="C552" s="96" t="s">
        <v>58</v>
      </c>
      <c r="D552" s="146" t="s">
        <v>785</v>
      </c>
      <c r="E552" s="146" t="s">
        <v>615</v>
      </c>
      <c r="F552" s="146" t="s">
        <v>618</v>
      </c>
      <c r="G552" s="146" t="s">
        <v>1431</v>
      </c>
      <c r="H552" t="s">
        <v>328</v>
      </c>
      <c r="I552" s="146">
        <v>2</v>
      </c>
      <c r="J552" s="146"/>
      <c r="K552" s="146">
        <v>2</v>
      </c>
      <c r="L552" s="146">
        <v>2</v>
      </c>
      <c r="M552" s="146">
        <v>0</v>
      </c>
      <c r="N552" s="146"/>
      <c r="O552" s="216" t="str">
        <f>IF(ISERROR(VLOOKUP($D552,LehStd_in_Kla!$A$4:$G$120,3,FALSE)),,VLOOKUP($D552,LehStd_in_Kla!$A$4:$G$120,3,FALSE))</f>
        <v>A2.2IFK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>
      <c r="A553" s="96">
        <v>55</v>
      </c>
      <c r="B553" s="96"/>
      <c r="C553" s="96" t="s">
        <v>58</v>
      </c>
      <c r="D553" s="146" t="s">
        <v>786</v>
      </c>
      <c r="E553" s="146" t="s">
        <v>1820</v>
      </c>
      <c r="F553" s="146" t="s">
        <v>1517</v>
      </c>
      <c r="G553" s="146" t="s">
        <v>1082</v>
      </c>
      <c r="I553" s="146">
        <v>4</v>
      </c>
      <c r="J553" s="146"/>
      <c r="K553" s="146">
        <v>4</v>
      </c>
      <c r="L553" s="146">
        <v>4</v>
      </c>
      <c r="M553" s="146">
        <v>0</v>
      </c>
      <c r="N553" s="146"/>
      <c r="O553" s="216" t="str">
        <f>IF(ISERROR(VLOOKUP($D553,LehStd_in_Kla!$A$4:$G$120,3,FALSE)),,VLOOKUP($D553,LehStd_in_Kla!$A$4:$G$120,3,FALSE))</f>
        <v>A2.2IFK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>
      <c r="A554" s="96">
        <v>55</v>
      </c>
      <c r="B554" s="96"/>
      <c r="C554" s="96" t="s">
        <v>58</v>
      </c>
      <c r="D554" s="146" t="s">
        <v>783</v>
      </c>
      <c r="E554" s="146" t="s">
        <v>1820</v>
      </c>
      <c r="F554" s="146" t="s">
        <v>1517</v>
      </c>
      <c r="G554" s="146" t="s">
        <v>1082</v>
      </c>
      <c r="I554" s="146">
        <v>4</v>
      </c>
      <c r="J554" s="146"/>
      <c r="K554" s="146">
        <v>4</v>
      </c>
      <c r="L554" s="146">
        <v>4</v>
      </c>
      <c r="M554" s="146">
        <v>0</v>
      </c>
      <c r="N554" s="146"/>
      <c r="O554" s="216" t="str">
        <f>IF(ISERROR(VLOOKUP($D554,LehStd_in_Kla!$A$4:$G$120,3,FALSE)),,VLOOKUP($D554,LehStd_in_Kla!$A$4:$G$120,3,FALSE))</f>
        <v>A2.2IFK</v>
      </c>
    </row>
    <row r="555" spans="1:20">
      <c r="A555" s="96">
        <v>55</v>
      </c>
      <c r="B555" s="96"/>
      <c r="C555" s="96" t="s">
        <v>58</v>
      </c>
      <c r="D555" s="146" t="s">
        <v>785</v>
      </c>
      <c r="E555" s="146" t="s">
        <v>1820</v>
      </c>
      <c r="F555" s="146" t="s">
        <v>1517</v>
      </c>
      <c r="G555" s="146" t="s">
        <v>1082</v>
      </c>
      <c r="I555" s="146">
        <v>4</v>
      </c>
      <c r="J555" s="146"/>
      <c r="K555" s="146">
        <v>4</v>
      </c>
      <c r="L555" s="146">
        <v>4</v>
      </c>
      <c r="M555" s="146">
        <v>0</v>
      </c>
      <c r="N555" s="146"/>
      <c r="O555" s="216" t="str">
        <f>IF(ISERROR(VLOOKUP($D555,LehStd_in_Kla!$A$4:$G$120,3,FALSE)),,VLOOKUP($D555,LehStd_in_Kla!$A$4:$G$120,3,FALSE))</f>
        <v>A2.2IFK</v>
      </c>
    </row>
    <row r="556" spans="1:20">
      <c r="A556" s="96">
        <v>56</v>
      </c>
      <c r="B556" s="96"/>
      <c r="C556" s="96" t="s">
        <v>58</v>
      </c>
      <c r="D556" s="146" t="s">
        <v>786</v>
      </c>
      <c r="E556" s="146" t="s">
        <v>585</v>
      </c>
      <c r="F556" s="146" t="s">
        <v>14</v>
      </c>
      <c r="G556" s="146" t="s">
        <v>1556</v>
      </c>
      <c r="I556" s="146">
        <v>0</v>
      </c>
      <c r="J556" s="146">
        <v>0</v>
      </c>
      <c r="K556" s="146">
        <v>0</v>
      </c>
      <c r="L556" s="146">
        <v>0</v>
      </c>
      <c r="M556" s="146">
        <v>0</v>
      </c>
      <c r="N556" s="146">
        <v>0</v>
      </c>
      <c r="O556" s="216" t="str">
        <f>IF(ISERROR(VLOOKUP($D556,LehStd_in_Kla!$A$4:$G$120,3,FALSE)),,VLOOKUP($D556,LehStd_in_Kla!$A$4:$G$120,3,FALSE))</f>
        <v>A2.2IFK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>
      <c r="A557" s="96">
        <v>56</v>
      </c>
      <c r="B557" s="96"/>
      <c r="C557" s="96" t="s">
        <v>58</v>
      </c>
      <c r="D557" s="146" t="s">
        <v>783</v>
      </c>
      <c r="E557" s="146" t="s">
        <v>585</v>
      </c>
      <c r="F557" s="146" t="s">
        <v>14</v>
      </c>
      <c r="G557" s="146" t="s">
        <v>1556</v>
      </c>
      <c r="I557" s="146">
        <v>0</v>
      </c>
      <c r="J557" s="146">
        <v>0</v>
      </c>
      <c r="K557" s="146">
        <v>0</v>
      </c>
      <c r="L557" s="146">
        <v>0</v>
      </c>
      <c r="M557" s="146">
        <v>0</v>
      </c>
      <c r="N557" s="146">
        <v>0</v>
      </c>
      <c r="O557" s="216" t="str">
        <f>IF(ISERROR(VLOOKUP($D557,LehStd_in_Kla!$A$4:$G$120,3,FALSE)),,VLOOKUP($D557,LehStd_in_Kla!$A$4:$G$120,3,FALSE))</f>
        <v>A2.2IFK</v>
      </c>
    </row>
    <row r="558" spans="1:20">
      <c r="A558" s="96">
        <v>56</v>
      </c>
      <c r="B558" s="96"/>
      <c r="C558" s="96" t="s">
        <v>58</v>
      </c>
      <c r="D558" s="146" t="s">
        <v>785</v>
      </c>
      <c r="E558" s="146" t="s">
        <v>585</v>
      </c>
      <c r="F558" s="146" t="s">
        <v>14</v>
      </c>
      <c r="G558" s="146" t="s">
        <v>1556</v>
      </c>
      <c r="I558" s="146">
        <v>0</v>
      </c>
      <c r="J558" s="146">
        <v>0</v>
      </c>
      <c r="K558" s="146">
        <v>0</v>
      </c>
      <c r="L558" s="146">
        <v>0</v>
      </c>
      <c r="M558" s="146">
        <v>0</v>
      </c>
      <c r="N558" s="146">
        <v>0</v>
      </c>
      <c r="O558" s="216" t="str">
        <f>IF(ISERROR(VLOOKUP($D558,LehStd_in_Kla!$A$4:$G$120,3,FALSE)),,VLOOKUP($D558,LehStd_in_Kla!$A$4:$G$120,3,FALSE))</f>
        <v>A2.2IFK</v>
      </c>
    </row>
    <row r="559" spans="1:20">
      <c r="A559" s="96">
        <v>57</v>
      </c>
      <c r="B559" s="96"/>
      <c r="C559" s="96" t="s">
        <v>58</v>
      </c>
      <c r="D559" s="146" t="s">
        <v>786</v>
      </c>
      <c r="E559" s="146" t="s">
        <v>585</v>
      </c>
      <c r="F559" s="146" t="s">
        <v>14</v>
      </c>
      <c r="G559" s="146" t="s">
        <v>198</v>
      </c>
      <c r="I559" s="146">
        <v>0</v>
      </c>
      <c r="J559" s="146">
        <v>0</v>
      </c>
      <c r="K559" s="146">
        <v>0</v>
      </c>
      <c r="L559" s="146">
        <v>0</v>
      </c>
      <c r="M559" s="146">
        <v>0</v>
      </c>
      <c r="N559" s="146">
        <v>0</v>
      </c>
      <c r="O559" s="216" t="str">
        <f>IF(ISERROR(VLOOKUP($D559,LehStd_in_Kla!$A$4:$G$120,3,FALSE)),,VLOOKUP($D559,LehStd_in_Kla!$A$4:$G$120,3,FALSE))</f>
        <v>A2.2IFK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>
      <c r="A560" s="96">
        <v>57</v>
      </c>
      <c r="B560" s="96"/>
      <c r="C560" s="96" t="s">
        <v>58</v>
      </c>
      <c r="D560" s="146" t="s">
        <v>783</v>
      </c>
      <c r="E560" s="146" t="s">
        <v>585</v>
      </c>
      <c r="F560" s="146" t="s">
        <v>14</v>
      </c>
      <c r="G560" s="146" t="s">
        <v>198</v>
      </c>
      <c r="I560" s="146">
        <v>0</v>
      </c>
      <c r="J560" s="146">
        <v>0</v>
      </c>
      <c r="K560" s="146">
        <v>0</v>
      </c>
      <c r="L560" s="146">
        <v>0</v>
      </c>
      <c r="M560" s="146">
        <v>0</v>
      </c>
      <c r="N560" s="146">
        <v>0</v>
      </c>
      <c r="O560" s="216" t="str">
        <f>IF(ISERROR(VLOOKUP($D560,LehStd_in_Kla!$A$4:$G$120,3,FALSE)),,VLOOKUP($D560,LehStd_in_Kla!$A$4:$G$120,3,FALSE))</f>
        <v>A2.2IFK</v>
      </c>
    </row>
    <row r="561" spans="1:20">
      <c r="A561" s="96">
        <v>57</v>
      </c>
      <c r="B561" s="96"/>
      <c r="C561" s="96" t="s">
        <v>58</v>
      </c>
      <c r="D561" s="146" t="s">
        <v>785</v>
      </c>
      <c r="E561" s="146" t="s">
        <v>585</v>
      </c>
      <c r="F561" s="146" t="s">
        <v>14</v>
      </c>
      <c r="G561" s="146" t="s">
        <v>198</v>
      </c>
      <c r="I561" s="146">
        <v>0</v>
      </c>
      <c r="J561" s="146">
        <v>0</v>
      </c>
      <c r="K561" s="146">
        <v>0</v>
      </c>
      <c r="L561" s="146">
        <v>0</v>
      </c>
      <c r="M561" s="146">
        <v>0</v>
      </c>
      <c r="N561" s="146">
        <v>0</v>
      </c>
      <c r="O561" s="216" t="str">
        <f>IF(ISERROR(VLOOKUP($D561,LehStd_in_Kla!$A$4:$G$120,3,FALSE)),,VLOOKUP($D561,LehStd_in_Kla!$A$4:$G$120,3,FALSE))</f>
        <v>A2.2IFK</v>
      </c>
    </row>
    <row r="562" spans="1:20">
      <c r="A562" s="96">
        <v>58</v>
      </c>
      <c r="B562" s="96"/>
      <c r="C562" s="96" t="s">
        <v>58</v>
      </c>
      <c r="D562" s="146" t="s">
        <v>786</v>
      </c>
      <c r="E562" s="146" t="s">
        <v>585</v>
      </c>
      <c r="F562" s="146" t="s">
        <v>14</v>
      </c>
      <c r="G562" s="146" t="s">
        <v>58</v>
      </c>
      <c r="I562" s="146">
        <v>0</v>
      </c>
      <c r="J562" s="146">
        <v>0</v>
      </c>
      <c r="K562" s="146">
        <v>0</v>
      </c>
      <c r="L562" s="146">
        <v>0</v>
      </c>
      <c r="M562" s="146">
        <v>0</v>
      </c>
      <c r="N562" s="146">
        <v>0</v>
      </c>
      <c r="O562" s="216" t="str">
        <f>IF(ISERROR(VLOOKUP($D562,LehStd_in_Kla!$A$4:$G$120,3,FALSE)),,VLOOKUP($D562,LehStd_in_Kla!$A$4:$G$120,3,FALSE))</f>
        <v>A2.2IFK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>
      <c r="A563" s="96">
        <v>58</v>
      </c>
      <c r="B563" s="96"/>
      <c r="C563" s="96" t="s">
        <v>58</v>
      </c>
      <c r="D563" s="146" t="s">
        <v>783</v>
      </c>
      <c r="E563" s="146" t="s">
        <v>585</v>
      </c>
      <c r="F563" s="146" t="s">
        <v>14</v>
      </c>
      <c r="G563" s="146" t="s">
        <v>58</v>
      </c>
      <c r="I563" s="146">
        <v>0</v>
      </c>
      <c r="J563" s="146">
        <v>0</v>
      </c>
      <c r="K563" s="146">
        <v>0</v>
      </c>
      <c r="L563" s="146">
        <v>0</v>
      </c>
      <c r="M563" s="146">
        <v>0</v>
      </c>
      <c r="N563" s="146">
        <v>0</v>
      </c>
      <c r="O563" s="216" t="str">
        <f>IF(ISERROR(VLOOKUP($D563,LehStd_in_Kla!$A$4:$G$120,3,FALSE)),,VLOOKUP($D563,LehStd_in_Kla!$A$4:$G$120,3,FALSE))</f>
        <v>A2.2IFK</v>
      </c>
    </row>
    <row r="564" spans="1:20">
      <c r="A564" s="96">
        <v>58</v>
      </c>
      <c r="B564" s="96"/>
      <c r="C564" s="96" t="s">
        <v>58</v>
      </c>
      <c r="D564" s="146" t="s">
        <v>785</v>
      </c>
      <c r="E564" s="146" t="s">
        <v>585</v>
      </c>
      <c r="F564" s="146" t="s">
        <v>14</v>
      </c>
      <c r="G564" s="146" t="s">
        <v>58</v>
      </c>
      <c r="I564" s="146">
        <v>0</v>
      </c>
      <c r="J564" s="146">
        <v>0</v>
      </c>
      <c r="K564" s="146">
        <v>0</v>
      </c>
      <c r="L564" s="146">
        <v>0</v>
      </c>
      <c r="M564" s="146">
        <v>0</v>
      </c>
      <c r="N564" s="146">
        <v>0</v>
      </c>
      <c r="O564" s="216" t="str">
        <f>IF(ISERROR(VLOOKUP($D564,LehStd_in_Kla!$A$4:$G$120,3,FALSE)),,VLOOKUP($D564,LehStd_in_Kla!$A$4:$G$120,3,FALSE))</f>
        <v>A2.2IFK</v>
      </c>
    </row>
    <row r="565" spans="1:20">
      <c r="A565" s="96">
        <v>59</v>
      </c>
      <c r="B565" s="96"/>
      <c r="C565" s="96" t="s">
        <v>58</v>
      </c>
      <c r="D565" s="146" t="s">
        <v>786</v>
      </c>
      <c r="E565" s="146" t="s">
        <v>585</v>
      </c>
      <c r="F565" s="146" t="s">
        <v>14</v>
      </c>
      <c r="G565" s="146" t="s">
        <v>1123</v>
      </c>
      <c r="I565" s="146">
        <v>0</v>
      </c>
      <c r="J565" s="146">
        <v>0</v>
      </c>
      <c r="K565" s="146">
        <v>0</v>
      </c>
      <c r="L565" s="146">
        <v>0</v>
      </c>
      <c r="M565" s="146">
        <v>0</v>
      </c>
      <c r="N565" s="146">
        <v>0</v>
      </c>
      <c r="O565" s="216" t="str">
        <f>IF(ISERROR(VLOOKUP($D565,LehStd_in_Kla!$A$4:$G$120,3,FALSE)),,VLOOKUP($D565,LehStd_in_Kla!$A$4:$G$120,3,FALSE))</f>
        <v>A2.2IFK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>
      <c r="A566" s="96">
        <v>59</v>
      </c>
      <c r="B566" s="96"/>
      <c r="C566" s="96" t="s">
        <v>58</v>
      </c>
      <c r="D566" s="146" t="s">
        <v>783</v>
      </c>
      <c r="E566" s="146" t="s">
        <v>585</v>
      </c>
      <c r="F566" s="146" t="s">
        <v>14</v>
      </c>
      <c r="G566" s="146" t="s">
        <v>1123</v>
      </c>
      <c r="I566" s="146">
        <v>0</v>
      </c>
      <c r="J566" s="146">
        <v>0</v>
      </c>
      <c r="K566" s="146">
        <v>0</v>
      </c>
      <c r="L566" s="146">
        <v>0</v>
      </c>
      <c r="M566" s="146">
        <v>0</v>
      </c>
      <c r="N566" s="146">
        <v>0</v>
      </c>
      <c r="O566" s="216" t="str">
        <f>IF(ISERROR(VLOOKUP($D566,LehStd_in_Kla!$A$4:$G$120,3,FALSE)),,VLOOKUP($D566,LehStd_in_Kla!$A$4:$G$120,3,FALSE))</f>
        <v>A2.2IFK</v>
      </c>
    </row>
    <row r="567" spans="1:20">
      <c r="A567" s="96">
        <v>59</v>
      </c>
      <c r="B567" s="96"/>
      <c r="C567" s="96" t="s">
        <v>58</v>
      </c>
      <c r="D567" s="146" t="s">
        <v>785</v>
      </c>
      <c r="E567" s="146" t="s">
        <v>585</v>
      </c>
      <c r="F567" s="146" t="s">
        <v>14</v>
      </c>
      <c r="G567" s="146" t="s">
        <v>1123</v>
      </c>
      <c r="I567" s="146">
        <v>0</v>
      </c>
      <c r="J567" s="146">
        <v>0</v>
      </c>
      <c r="K567" s="146">
        <v>0</v>
      </c>
      <c r="L567" s="146">
        <v>0</v>
      </c>
      <c r="M567" s="146">
        <v>0</v>
      </c>
      <c r="N567" s="146">
        <v>0</v>
      </c>
      <c r="O567" s="216" t="str">
        <f>IF(ISERROR(VLOOKUP($D567,LehStd_in_Kla!$A$4:$G$120,3,FALSE)),,VLOOKUP($D567,LehStd_in_Kla!$A$4:$G$120,3,FALSE))</f>
        <v>A2.2IFK</v>
      </c>
    </row>
    <row r="568" spans="1:20">
      <c r="A568" s="96">
        <v>62</v>
      </c>
      <c r="B568" s="96"/>
      <c r="C568" s="96" t="s">
        <v>58</v>
      </c>
      <c r="D568" s="146" t="s">
        <v>345</v>
      </c>
      <c r="E568" s="146" t="s">
        <v>623</v>
      </c>
      <c r="F568" s="146" t="s">
        <v>346</v>
      </c>
      <c r="G568" s="146" t="s">
        <v>326</v>
      </c>
      <c r="H568" t="s">
        <v>770</v>
      </c>
      <c r="I568" s="146">
        <v>1</v>
      </c>
      <c r="J568" s="146">
        <v>2</v>
      </c>
      <c r="K568" s="146">
        <v>1</v>
      </c>
      <c r="L568" s="146">
        <v>0.5</v>
      </c>
      <c r="M568" s="146">
        <v>0</v>
      </c>
      <c r="N568" s="146">
        <v>2</v>
      </c>
      <c r="O568" s="216" t="str">
        <f>IF(ISERROR(VLOOKUP($D568,LehStd_in_Kla!$A$4:$G$120,3,FALSE)),,VLOOKUP($D568,LehStd_in_Kla!$A$4:$G$120,3,FALSE))</f>
        <v>B1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>
      <c r="A569" s="96">
        <v>63</v>
      </c>
      <c r="B569" s="96"/>
      <c r="C569" s="96" t="s">
        <v>58</v>
      </c>
      <c r="D569" s="146" t="s">
        <v>345</v>
      </c>
      <c r="E569" s="146" t="s">
        <v>623</v>
      </c>
      <c r="F569" s="146" t="s">
        <v>624</v>
      </c>
      <c r="G569" s="146" t="s">
        <v>326</v>
      </c>
      <c r="H569" t="s">
        <v>770</v>
      </c>
      <c r="I569" s="146">
        <v>3</v>
      </c>
      <c r="J569" s="146">
        <v>2</v>
      </c>
      <c r="K569" s="146">
        <v>3</v>
      </c>
      <c r="L569" s="146">
        <v>1.5</v>
      </c>
      <c r="M569" s="146">
        <v>0</v>
      </c>
      <c r="N569" s="146">
        <v>2</v>
      </c>
      <c r="O569" s="216" t="str">
        <f>IF(ISERROR(VLOOKUP($D569,LehStd_in_Kla!$A$4:$G$120,3,FALSE)),,VLOOKUP($D569,LehStd_in_Kla!$A$4:$G$120,3,FALSE))</f>
        <v>B1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>
      <c r="A570" s="96">
        <v>64</v>
      </c>
      <c r="B570" s="96"/>
      <c r="C570" s="96" t="s">
        <v>58</v>
      </c>
      <c r="D570" s="146" t="s">
        <v>345</v>
      </c>
      <c r="E570" s="146" t="s">
        <v>606</v>
      </c>
      <c r="F570" s="146" t="s">
        <v>346</v>
      </c>
      <c r="G570" s="146" t="s">
        <v>307</v>
      </c>
      <c r="H570" t="s">
        <v>308</v>
      </c>
      <c r="I570" s="146">
        <v>1</v>
      </c>
      <c r="J570" s="146">
        <v>2</v>
      </c>
      <c r="K570" s="146">
        <v>1</v>
      </c>
      <c r="L570" s="146">
        <v>0.5</v>
      </c>
      <c r="M570" s="146">
        <v>0</v>
      </c>
      <c r="N570" s="146">
        <v>2</v>
      </c>
      <c r="O570" s="216" t="str">
        <f>IF(ISERROR(VLOOKUP($D570,LehStd_in_Kla!$A$4:$G$120,3,FALSE)),,VLOOKUP($D570,LehStd_in_Kla!$A$4:$G$120,3,FALSE))</f>
        <v>B1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>
      <c r="A571" s="96">
        <v>65</v>
      </c>
      <c r="B571" s="96"/>
      <c r="C571" s="96" t="s">
        <v>58</v>
      </c>
      <c r="D571" s="146" t="s">
        <v>345</v>
      </c>
      <c r="E571" s="146" t="s">
        <v>606</v>
      </c>
      <c r="F571" s="146" t="s">
        <v>347</v>
      </c>
      <c r="G571" s="146" t="s">
        <v>307</v>
      </c>
      <c r="H571" t="s">
        <v>308</v>
      </c>
      <c r="I571" s="146">
        <v>3</v>
      </c>
      <c r="J571" s="146">
        <v>2</v>
      </c>
      <c r="K571" s="146">
        <v>3</v>
      </c>
      <c r="L571" s="146">
        <v>1.5</v>
      </c>
      <c r="M571" s="146">
        <v>0</v>
      </c>
      <c r="N571" s="146">
        <v>2</v>
      </c>
      <c r="O571" s="216" t="str">
        <f>IF(ISERROR(VLOOKUP($D571,LehStd_in_Kla!$A$4:$G$120,3,FALSE)),,VLOOKUP($D571,LehStd_in_Kla!$A$4:$G$120,3,FALSE))</f>
        <v>B1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>
      <c r="A572" s="96">
        <v>66</v>
      </c>
      <c r="B572" s="96"/>
      <c r="C572" s="96" t="s">
        <v>58</v>
      </c>
      <c r="D572" s="146" t="s">
        <v>345</v>
      </c>
      <c r="E572" s="146" t="s">
        <v>615</v>
      </c>
      <c r="F572" s="146" t="s">
        <v>349</v>
      </c>
      <c r="G572" s="146" t="s">
        <v>337</v>
      </c>
      <c r="H572" t="s">
        <v>328</v>
      </c>
      <c r="I572" s="146">
        <v>0.5</v>
      </c>
      <c r="J572" s="146">
        <v>2</v>
      </c>
      <c r="K572" s="146">
        <v>0.5</v>
      </c>
      <c r="L572" s="146">
        <v>0.25</v>
      </c>
      <c r="M572" s="146">
        <v>0</v>
      </c>
      <c r="N572" s="146">
        <v>2</v>
      </c>
      <c r="O572" s="216" t="str">
        <f>IF(ISERROR(VLOOKUP($D572,LehStd_in_Kla!$A$4:$G$120,3,FALSE)),,VLOOKUP($D572,LehStd_in_Kla!$A$4:$G$120,3,FALSE))</f>
        <v>B1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>
      <c r="A573" s="96">
        <v>67</v>
      </c>
      <c r="B573" s="96"/>
      <c r="C573" s="96" t="s">
        <v>58</v>
      </c>
      <c r="D573" s="146" t="s">
        <v>345</v>
      </c>
      <c r="E573" s="146" t="s">
        <v>615</v>
      </c>
      <c r="F573" s="146" t="s">
        <v>348</v>
      </c>
      <c r="G573" s="146" t="s">
        <v>337</v>
      </c>
      <c r="H573" t="s">
        <v>328</v>
      </c>
      <c r="I573" s="146">
        <v>1.5</v>
      </c>
      <c r="J573" s="146">
        <v>2</v>
      </c>
      <c r="K573" s="146">
        <v>1.5</v>
      </c>
      <c r="L573" s="146">
        <v>0.75</v>
      </c>
      <c r="M573" s="146">
        <v>0</v>
      </c>
      <c r="N573" s="146">
        <v>2</v>
      </c>
      <c r="O573" s="216" t="str">
        <f>IF(ISERROR(VLOOKUP($D573,LehStd_in_Kla!$A$4:$G$120,3,FALSE)),,VLOOKUP($D573,LehStd_in_Kla!$A$4:$G$120,3,FALSE))</f>
        <v>B1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>
      <c r="A574" s="96">
        <v>68</v>
      </c>
      <c r="B574" s="96"/>
      <c r="C574" s="96" t="s">
        <v>58</v>
      </c>
      <c r="D574" s="146" t="s">
        <v>345</v>
      </c>
      <c r="E574" s="146" t="s">
        <v>186</v>
      </c>
      <c r="F574" s="146" t="s">
        <v>349</v>
      </c>
      <c r="G574" s="146" t="s">
        <v>318</v>
      </c>
      <c r="H574" t="s">
        <v>354</v>
      </c>
      <c r="I574" s="146">
        <v>1</v>
      </c>
      <c r="J574" s="146"/>
      <c r="K574" s="146">
        <v>1</v>
      </c>
      <c r="L574" s="146">
        <v>1</v>
      </c>
      <c r="M574" s="146">
        <v>0</v>
      </c>
      <c r="N574" s="146"/>
      <c r="O574" s="216" t="str">
        <f>IF(ISERROR(VLOOKUP($D574,LehStd_in_Kla!$A$4:$G$120,3,FALSE)),,VLOOKUP($D574,LehStd_in_Kla!$A$4:$G$120,3,FALSE))</f>
        <v>B1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>
      <c r="A575" s="96">
        <v>69</v>
      </c>
      <c r="B575" s="96"/>
      <c r="C575" s="96" t="s">
        <v>58</v>
      </c>
      <c r="D575" s="146" t="s">
        <v>345</v>
      </c>
      <c r="E575" s="146" t="s">
        <v>185</v>
      </c>
      <c r="F575" s="146" t="s">
        <v>348</v>
      </c>
      <c r="G575" s="146" t="s">
        <v>355</v>
      </c>
      <c r="H575" t="s">
        <v>356</v>
      </c>
      <c r="I575" s="146">
        <v>2</v>
      </c>
      <c r="J575" s="146">
        <v>2</v>
      </c>
      <c r="K575" s="146">
        <v>2</v>
      </c>
      <c r="L575" s="146">
        <v>1</v>
      </c>
      <c r="M575" s="146">
        <v>0</v>
      </c>
      <c r="N575" s="146">
        <v>2</v>
      </c>
      <c r="O575" s="216" t="str">
        <f>IF(ISERROR(VLOOKUP($D575,LehStd_in_Kla!$A$4:$G$120,3,FALSE)),,VLOOKUP($D575,LehStd_in_Kla!$A$4:$G$120,3,FALSE))</f>
        <v>B1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>
      <c r="A576" s="96">
        <v>70</v>
      </c>
      <c r="B576" s="96"/>
      <c r="C576" s="96" t="s">
        <v>58</v>
      </c>
      <c r="D576" s="146" t="s">
        <v>345</v>
      </c>
      <c r="E576" s="146" t="s">
        <v>1825</v>
      </c>
      <c r="F576" s="146" t="s">
        <v>77</v>
      </c>
      <c r="G576" s="146" t="s">
        <v>307</v>
      </c>
      <c r="H576" t="s">
        <v>308</v>
      </c>
      <c r="I576" s="146">
        <v>3</v>
      </c>
      <c r="J576" s="146"/>
      <c r="K576" s="146">
        <v>3</v>
      </c>
      <c r="L576" s="146">
        <v>3</v>
      </c>
      <c r="M576" s="146">
        <v>0</v>
      </c>
      <c r="N576" s="146"/>
      <c r="O576" s="216" t="str">
        <f>IF(ISERROR(VLOOKUP($D576,LehStd_in_Kla!$A$4:$G$120,3,FALSE)),,VLOOKUP($D576,LehStd_in_Kla!$A$4:$G$120,3,FALSE))</f>
        <v>B1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>
      <c r="A577" s="96">
        <v>71</v>
      </c>
      <c r="B577" s="96"/>
      <c r="C577" s="96" t="s">
        <v>58</v>
      </c>
      <c r="D577" s="146" t="s">
        <v>345</v>
      </c>
      <c r="E577" s="146" t="s">
        <v>179</v>
      </c>
      <c r="F577" s="146" t="s">
        <v>76</v>
      </c>
      <c r="G577" s="146" t="s">
        <v>326</v>
      </c>
      <c r="H577" t="s">
        <v>354</v>
      </c>
      <c r="I577" s="146">
        <v>4</v>
      </c>
      <c r="J577" s="146"/>
      <c r="K577" s="146">
        <v>4</v>
      </c>
      <c r="L577" s="146">
        <v>4</v>
      </c>
      <c r="M577" s="146">
        <v>0</v>
      </c>
      <c r="N577" s="146"/>
      <c r="O577" s="216" t="str">
        <f>IF(ISERROR(VLOOKUP($D577,LehStd_in_Kla!$A$4:$G$120,3,FALSE)),,VLOOKUP($D577,LehStd_in_Kla!$A$4:$G$120,3,FALSE))</f>
        <v>B1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>
      <c r="A578" s="96">
        <v>72</v>
      </c>
      <c r="B578" s="96"/>
      <c r="C578" s="96" t="s">
        <v>58</v>
      </c>
      <c r="D578" s="146" t="s">
        <v>345</v>
      </c>
      <c r="E578" s="146" t="s">
        <v>178</v>
      </c>
      <c r="F578" s="146" t="s">
        <v>37</v>
      </c>
      <c r="G578" s="146" t="s">
        <v>1670</v>
      </c>
      <c r="H578" t="s">
        <v>354</v>
      </c>
      <c r="I578" s="146">
        <v>3</v>
      </c>
      <c r="J578" s="146"/>
      <c r="K578" s="146">
        <v>3</v>
      </c>
      <c r="L578" s="146">
        <v>3</v>
      </c>
      <c r="M578" s="146">
        <v>0</v>
      </c>
      <c r="N578" s="146"/>
      <c r="O578" s="216" t="str">
        <f>IF(ISERROR(VLOOKUP($D578,LehStd_in_Kla!$A$4:$G$120,3,FALSE)),,VLOOKUP($D578,LehStd_in_Kla!$A$4:$G$120,3,FALSE))</f>
        <v>B1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>
      <c r="A579" s="96">
        <v>73</v>
      </c>
      <c r="B579" s="96"/>
      <c r="C579" s="96" t="s">
        <v>58</v>
      </c>
      <c r="D579" s="146" t="s">
        <v>345</v>
      </c>
      <c r="E579" s="146" t="s">
        <v>178</v>
      </c>
      <c r="F579" s="146" t="s">
        <v>1576</v>
      </c>
      <c r="G579" s="146" t="s">
        <v>71</v>
      </c>
      <c r="H579" t="s">
        <v>354</v>
      </c>
      <c r="I579" s="146">
        <v>2</v>
      </c>
      <c r="J579" s="146"/>
      <c r="K579" s="146">
        <v>2</v>
      </c>
      <c r="L579" s="146">
        <v>2</v>
      </c>
      <c r="M579" s="146">
        <v>0</v>
      </c>
      <c r="N579" s="146"/>
      <c r="O579" s="216" t="str">
        <f>IF(ISERROR(VLOOKUP($D579,LehStd_in_Kla!$A$4:$G$120,3,FALSE)),,VLOOKUP($D579,LehStd_in_Kla!$A$4:$G$120,3,FALSE))</f>
        <v>B1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>
      <c r="A580" s="96">
        <v>74</v>
      </c>
      <c r="B580" s="96"/>
      <c r="C580" s="96" t="s">
        <v>58</v>
      </c>
      <c r="D580" s="146" t="s">
        <v>345</v>
      </c>
      <c r="E580" s="146" t="s">
        <v>172</v>
      </c>
      <c r="F580" s="146" t="s">
        <v>7</v>
      </c>
      <c r="G580" s="146" t="s">
        <v>1685</v>
      </c>
      <c r="H580" t="s">
        <v>354</v>
      </c>
      <c r="I580" s="146">
        <v>4</v>
      </c>
      <c r="J580" s="146"/>
      <c r="K580" s="146">
        <v>4</v>
      </c>
      <c r="L580" s="146">
        <v>4</v>
      </c>
      <c r="M580" s="146">
        <v>0</v>
      </c>
      <c r="N580" s="146"/>
      <c r="O580" s="216" t="str">
        <f>IF(ISERROR(VLOOKUP($D580,LehStd_in_Kla!$A$4:$G$120,3,FALSE)),,VLOOKUP($D580,LehStd_in_Kla!$A$4:$G$120,3,FALSE))</f>
        <v>B1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>
      <c r="A581" s="96">
        <v>75</v>
      </c>
      <c r="B581" s="96"/>
      <c r="C581" s="96" t="s">
        <v>58</v>
      </c>
      <c r="D581" s="146" t="s">
        <v>345</v>
      </c>
      <c r="E581" s="146" t="s">
        <v>1370</v>
      </c>
      <c r="F581" s="146" t="s">
        <v>15</v>
      </c>
      <c r="G581" s="146" t="s">
        <v>1680</v>
      </c>
      <c r="H581" t="s">
        <v>354</v>
      </c>
      <c r="I581" s="146">
        <v>1</v>
      </c>
      <c r="J581" s="146"/>
      <c r="K581" s="146">
        <v>1</v>
      </c>
      <c r="L581" s="146">
        <v>1</v>
      </c>
      <c r="M581" s="146">
        <v>0</v>
      </c>
      <c r="N581" s="146"/>
      <c r="O581" s="216" t="str">
        <f>IF(ISERROR(VLOOKUP($D581,LehStd_in_Kla!$A$4:$G$120,3,FALSE)),,VLOOKUP($D581,LehStd_in_Kla!$A$4:$G$120,3,FALSE))</f>
        <v>B1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>
      <c r="A582" s="96">
        <v>76</v>
      </c>
      <c r="B582" s="96"/>
      <c r="C582" s="96" t="s">
        <v>58</v>
      </c>
      <c r="D582" s="146" t="s">
        <v>345</v>
      </c>
      <c r="E582" s="146" t="s">
        <v>341</v>
      </c>
      <c r="F582" s="146" t="s">
        <v>14</v>
      </c>
      <c r="G582" s="146" t="s">
        <v>1665</v>
      </c>
      <c r="H582" t="s">
        <v>354</v>
      </c>
      <c r="I582" s="146">
        <v>1</v>
      </c>
      <c r="J582" s="146"/>
      <c r="K582" s="146">
        <v>1</v>
      </c>
      <c r="L582" s="146">
        <v>1</v>
      </c>
      <c r="M582" s="146">
        <v>0</v>
      </c>
      <c r="N582" s="146"/>
      <c r="O582" s="216" t="str">
        <f>IF(ISERROR(VLOOKUP($D582,LehStd_in_Kla!$A$4:$G$120,3,FALSE)),,VLOOKUP($D582,LehStd_in_Kla!$A$4:$G$120,3,FALSE))</f>
        <v>B1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>
      <c r="A583" s="96">
        <v>77</v>
      </c>
      <c r="B583" s="96"/>
      <c r="C583" s="96" t="s">
        <v>58</v>
      </c>
      <c r="D583" s="146" t="s">
        <v>345</v>
      </c>
      <c r="E583" s="146" t="s">
        <v>1382</v>
      </c>
      <c r="F583" s="146" t="s">
        <v>47</v>
      </c>
      <c r="G583" s="146" t="s">
        <v>58</v>
      </c>
      <c r="H583" t="s">
        <v>296</v>
      </c>
      <c r="I583" s="146">
        <v>1</v>
      </c>
      <c r="J583" s="146"/>
      <c r="K583" s="146">
        <v>1</v>
      </c>
      <c r="L583" s="146">
        <v>1</v>
      </c>
      <c r="M583" s="146">
        <v>0</v>
      </c>
      <c r="N583" s="146"/>
      <c r="O583" s="216" t="str">
        <f>IF(ISERROR(VLOOKUP($D583,LehStd_in_Kla!$A$4:$G$120,3,FALSE)),,VLOOKUP($D583,LehStd_in_Kla!$A$4:$G$120,3,FALSE))</f>
        <v>B1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>
      <c r="A584" s="96">
        <v>78</v>
      </c>
      <c r="B584" s="96"/>
      <c r="C584" s="96" t="s">
        <v>58</v>
      </c>
      <c r="D584" s="146" t="s">
        <v>345</v>
      </c>
      <c r="E584" s="146" t="s">
        <v>175</v>
      </c>
      <c r="F584" s="146" t="s">
        <v>19</v>
      </c>
      <c r="G584" s="146" t="s">
        <v>1707</v>
      </c>
      <c r="H584" t="s">
        <v>206</v>
      </c>
      <c r="I584" s="146">
        <v>1</v>
      </c>
      <c r="J584" s="146"/>
      <c r="K584" s="146">
        <v>1</v>
      </c>
      <c r="L584" s="146">
        <v>1</v>
      </c>
      <c r="M584" s="146">
        <v>0</v>
      </c>
      <c r="N584" s="146"/>
      <c r="O584" s="216" t="str">
        <f>IF(ISERROR(VLOOKUP($D584,LehStd_in_Kla!$A$4:$G$120,3,FALSE)),,VLOOKUP($D584,LehStd_in_Kla!$A$4:$G$120,3,FALSE))</f>
        <v>B1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>
      <c r="A585" s="96">
        <v>79</v>
      </c>
      <c r="B585" s="96"/>
      <c r="C585" s="96" t="s">
        <v>58</v>
      </c>
      <c r="D585" s="146" t="s">
        <v>345</v>
      </c>
      <c r="E585" s="146" t="s">
        <v>1187</v>
      </c>
      <c r="F585" s="146" t="s">
        <v>343</v>
      </c>
      <c r="G585" s="146" t="s">
        <v>1670</v>
      </c>
      <c r="H585" t="s">
        <v>354</v>
      </c>
      <c r="I585" s="146">
        <v>0</v>
      </c>
      <c r="J585" s="146"/>
      <c r="K585" s="146">
        <v>0</v>
      </c>
      <c r="L585" s="146">
        <v>0</v>
      </c>
      <c r="M585" s="146">
        <v>0</v>
      </c>
      <c r="N585" s="146"/>
      <c r="O585" s="216" t="str">
        <f>IF(ISERROR(VLOOKUP($D585,LehStd_in_Kla!$A$4:$G$120,3,FALSE)),,VLOOKUP($D585,LehStd_in_Kla!$A$4:$G$120,3,FALSE))</f>
        <v>B1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>
      <c r="A586" s="96">
        <v>80</v>
      </c>
      <c r="B586" s="96"/>
      <c r="C586" s="96" t="s">
        <v>58</v>
      </c>
      <c r="D586" s="146" t="s">
        <v>345</v>
      </c>
      <c r="E586" s="146" t="s">
        <v>174</v>
      </c>
      <c r="F586" s="146" t="s">
        <v>13</v>
      </c>
      <c r="G586" s="146" t="s">
        <v>1685</v>
      </c>
      <c r="H586" t="s">
        <v>354</v>
      </c>
      <c r="I586" s="146">
        <v>2</v>
      </c>
      <c r="J586" s="146"/>
      <c r="K586" s="146">
        <v>2</v>
      </c>
      <c r="L586" s="146">
        <v>2</v>
      </c>
      <c r="M586" s="146">
        <v>0</v>
      </c>
      <c r="N586" s="146"/>
      <c r="O586" s="216" t="str">
        <f>IF(ISERROR(VLOOKUP($D586,LehStd_in_Kla!$A$4:$G$120,3,FALSE)),,VLOOKUP($D586,LehStd_in_Kla!$A$4:$G$120,3,FALSE))</f>
        <v>B1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>
      <c r="A587" s="96">
        <v>81</v>
      </c>
      <c r="B587" s="96"/>
      <c r="C587" s="96" t="s">
        <v>58</v>
      </c>
      <c r="D587" s="146" t="s">
        <v>345</v>
      </c>
      <c r="E587" s="146" t="s">
        <v>1184</v>
      </c>
      <c r="F587" s="146" t="s">
        <v>115</v>
      </c>
      <c r="G587" s="146" t="s">
        <v>1670</v>
      </c>
      <c r="H587" t="s">
        <v>354</v>
      </c>
      <c r="I587" s="146">
        <v>2</v>
      </c>
      <c r="J587" s="146"/>
      <c r="K587" s="146">
        <v>2</v>
      </c>
      <c r="L587" s="146">
        <v>2</v>
      </c>
      <c r="M587" s="146">
        <v>0</v>
      </c>
      <c r="N587" s="146"/>
      <c r="O587" s="216" t="str">
        <f>IF(ISERROR(VLOOKUP($D587,LehStd_in_Kla!$A$4:$G$120,3,FALSE)),,VLOOKUP($D587,LehStd_in_Kla!$A$4:$G$120,3,FALSE))</f>
        <v>B1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>
      <c r="A588" s="96">
        <v>83</v>
      </c>
      <c r="B588" s="96"/>
      <c r="C588" s="96" t="s">
        <v>58</v>
      </c>
      <c r="D588" s="146" t="s">
        <v>350</v>
      </c>
      <c r="E588" s="146" t="s">
        <v>620</v>
      </c>
      <c r="F588" s="146" t="s">
        <v>347</v>
      </c>
      <c r="G588" s="146" t="s">
        <v>1676</v>
      </c>
      <c r="H588" t="s">
        <v>151</v>
      </c>
      <c r="I588" s="146">
        <v>8</v>
      </c>
      <c r="J588" s="146"/>
      <c r="K588" s="146">
        <v>8</v>
      </c>
      <c r="L588" s="146">
        <v>8</v>
      </c>
      <c r="M588" s="146">
        <v>0</v>
      </c>
      <c r="N588" s="146"/>
      <c r="O588" s="216" t="str">
        <f>IF(ISERROR(VLOOKUP($D588,LehStd_in_Kla!$A$4:$G$120,3,FALSE)),,VLOOKUP($D588,LehStd_in_Kla!$A$4:$G$120,3,FALSE))</f>
        <v>B1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>
      <c r="A589" s="96">
        <v>84</v>
      </c>
      <c r="B589" s="96"/>
      <c r="C589" s="96" t="s">
        <v>58</v>
      </c>
      <c r="D589" s="146" t="s">
        <v>350</v>
      </c>
      <c r="E589" s="146" t="s">
        <v>620</v>
      </c>
      <c r="F589" s="146" t="s">
        <v>346</v>
      </c>
      <c r="G589" s="146" t="s">
        <v>1430</v>
      </c>
      <c r="H589" t="s">
        <v>344</v>
      </c>
      <c r="I589" s="146">
        <v>2</v>
      </c>
      <c r="J589" s="146"/>
      <c r="K589" s="146">
        <v>2</v>
      </c>
      <c r="L589" s="146">
        <v>2</v>
      </c>
      <c r="M589" s="146">
        <v>0</v>
      </c>
      <c r="N589" s="146"/>
      <c r="O589" s="216" t="str">
        <f>IF(ISERROR(VLOOKUP($D589,LehStd_in_Kla!$A$4:$G$120,3,FALSE)),,VLOOKUP($D589,LehStd_in_Kla!$A$4:$G$120,3,FALSE))</f>
        <v>B1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>
      <c r="A590" s="96">
        <v>85</v>
      </c>
      <c r="B590" s="96"/>
      <c r="C590" s="96" t="s">
        <v>58</v>
      </c>
      <c r="D590" s="146" t="s">
        <v>350</v>
      </c>
      <c r="E590" s="146" t="s">
        <v>620</v>
      </c>
      <c r="F590" s="146" t="s">
        <v>352</v>
      </c>
      <c r="G590" s="146" t="s">
        <v>1430</v>
      </c>
      <c r="H590" t="s">
        <v>344</v>
      </c>
      <c r="I590" s="146">
        <v>2</v>
      </c>
      <c r="J590" s="146"/>
      <c r="K590" s="146">
        <v>2</v>
      </c>
      <c r="L590" s="146">
        <v>2</v>
      </c>
      <c r="M590" s="146">
        <v>0</v>
      </c>
      <c r="N590" s="146"/>
      <c r="O590" s="216" t="str">
        <f>IF(ISERROR(VLOOKUP($D590,LehStd_in_Kla!$A$4:$G$120,3,FALSE)),,VLOOKUP($D590,LehStd_in_Kla!$A$4:$G$120,3,FALSE))</f>
        <v>B1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>
      <c r="A591" s="96">
        <v>86</v>
      </c>
      <c r="B591" s="96"/>
      <c r="C591" s="96" t="s">
        <v>58</v>
      </c>
      <c r="D591" s="146" t="s">
        <v>350</v>
      </c>
      <c r="E591" s="146" t="s">
        <v>179</v>
      </c>
      <c r="F591" s="146" t="s">
        <v>76</v>
      </c>
      <c r="G591" s="146" t="s">
        <v>1183</v>
      </c>
      <c r="H591" t="s">
        <v>344</v>
      </c>
      <c r="I591" s="146">
        <v>4</v>
      </c>
      <c r="J591" s="146"/>
      <c r="K591" s="146">
        <v>4</v>
      </c>
      <c r="L591" s="146">
        <v>4</v>
      </c>
      <c r="M591" s="146">
        <v>0</v>
      </c>
      <c r="N591" s="146"/>
      <c r="O591" s="216" t="str">
        <f>IF(ISERROR(VLOOKUP($D591,LehStd_in_Kla!$A$4:$G$120,3,FALSE)),,VLOOKUP($D591,LehStd_in_Kla!$A$4:$G$120,3,FALSE))</f>
        <v>B1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>
      <c r="A592" s="96">
        <v>87</v>
      </c>
      <c r="B592" s="96"/>
      <c r="C592" s="96" t="s">
        <v>58</v>
      </c>
      <c r="D592" s="146" t="s">
        <v>350</v>
      </c>
      <c r="E592" s="146" t="s">
        <v>178</v>
      </c>
      <c r="F592" s="146" t="s">
        <v>37</v>
      </c>
      <c r="G592" s="146" t="s">
        <v>1670</v>
      </c>
      <c r="H592" t="s">
        <v>344</v>
      </c>
      <c r="I592" s="146">
        <v>3</v>
      </c>
      <c r="J592" s="146"/>
      <c r="K592" s="146">
        <v>3</v>
      </c>
      <c r="L592" s="146">
        <v>3</v>
      </c>
      <c r="M592" s="146">
        <v>0</v>
      </c>
      <c r="N592" s="146"/>
      <c r="O592" s="216" t="str">
        <f>IF(ISERROR(VLOOKUP($D592,LehStd_in_Kla!$A$4:$G$120,3,FALSE)),,VLOOKUP($D592,LehStd_in_Kla!$A$4:$G$120,3,FALSE))</f>
        <v>B1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>
      <c r="A593" s="96">
        <v>88</v>
      </c>
      <c r="B593" s="96"/>
      <c r="C593" s="96" t="s">
        <v>58</v>
      </c>
      <c r="D593" s="146" t="s">
        <v>350</v>
      </c>
      <c r="E593" s="146" t="s">
        <v>178</v>
      </c>
      <c r="F593" s="146" t="s">
        <v>1576</v>
      </c>
      <c r="G593" s="146" t="s">
        <v>71</v>
      </c>
      <c r="H593" t="s">
        <v>344</v>
      </c>
      <c r="I593" s="146">
        <v>2</v>
      </c>
      <c r="J593" s="146"/>
      <c r="K593" s="146">
        <v>2</v>
      </c>
      <c r="L593" s="146">
        <v>2</v>
      </c>
      <c r="M593" s="146">
        <v>0</v>
      </c>
      <c r="N593" s="146"/>
      <c r="O593" s="216" t="str">
        <f>IF(ISERROR(VLOOKUP($D593,LehStd_in_Kla!$A$4:$G$120,3,FALSE)),,VLOOKUP($D593,LehStd_in_Kla!$A$4:$G$120,3,FALSE))</f>
        <v>B1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>
      <c r="A594" s="96">
        <v>89</v>
      </c>
      <c r="B594" s="96"/>
      <c r="C594" s="96" t="s">
        <v>58</v>
      </c>
      <c r="D594" s="146" t="s">
        <v>350</v>
      </c>
      <c r="E594" s="146" t="s">
        <v>172</v>
      </c>
      <c r="F594" s="146" t="s">
        <v>7</v>
      </c>
      <c r="G594" s="146" t="s">
        <v>1685</v>
      </c>
      <c r="H594" t="s">
        <v>344</v>
      </c>
      <c r="I594" s="146">
        <v>4</v>
      </c>
      <c r="J594" s="146"/>
      <c r="K594" s="146">
        <v>4</v>
      </c>
      <c r="L594" s="146">
        <v>4</v>
      </c>
      <c r="M594" s="146">
        <v>0</v>
      </c>
      <c r="N594" s="146"/>
      <c r="O594" s="216" t="str">
        <f>IF(ISERROR(VLOOKUP($D594,LehStd_in_Kla!$A$4:$G$120,3,FALSE)),,VLOOKUP($D594,LehStd_in_Kla!$A$4:$G$120,3,FALSE))</f>
        <v>B1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>
      <c r="A595" s="96">
        <v>90</v>
      </c>
      <c r="B595" s="96"/>
      <c r="C595" s="96" t="s">
        <v>58</v>
      </c>
      <c r="D595" s="146" t="s">
        <v>350</v>
      </c>
      <c r="E595" s="146" t="s">
        <v>1370</v>
      </c>
      <c r="F595" s="146" t="s">
        <v>15</v>
      </c>
      <c r="G595" s="146" t="s">
        <v>1680</v>
      </c>
      <c r="H595" t="s">
        <v>344</v>
      </c>
      <c r="I595" s="146">
        <v>1</v>
      </c>
      <c r="J595" s="146"/>
      <c r="K595" s="146">
        <v>1</v>
      </c>
      <c r="L595" s="146">
        <v>1</v>
      </c>
      <c r="M595" s="146">
        <v>0</v>
      </c>
      <c r="N595" s="146"/>
      <c r="O595" s="216" t="str">
        <f>IF(ISERROR(VLOOKUP($D595,LehStd_in_Kla!$A$4:$G$120,3,FALSE)),,VLOOKUP($D595,LehStd_in_Kla!$A$4:$G$120,3,FALSE))</f>
        <v>B1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>
      <c r="A596" s="96">
        <v>91</v>
      </c>
      <c r="B596" s="96"/>
      <c r="C596" s="96" t="s">
        <v>58</v>
      </c>
      <c r="D596" s="146" t="s">
        <v>350</v>
      </c>
      <c r="E596" s="146" t="s">
        <v>341</v>
      </c>
      <c r="F596" s="146" t="s">
        <v>14</v>
      </c>
      <c r="G596" s="146" t="s">
        <v>1665</v>
      </c>
      <c r="H596" t="s">
        <v>344</v>
      </c>
      <c r="I596" s="146">
        <v>1</v>
      </c>
      <c r="J596" s="146"/>
      <c r="K596" s="146">
        <v>1</v>
      </c>
      <c r="L596" s="146">
        <v>1</v>
      </c>
      <c r="M596" s="146">
        <v>0</v>
      </c>
      <c r="N596" s="146"/>
      <c r="O596" s="216" t="str">
        <f>IF(ISERROR(VLOOKUP($D596,LehStd_in_Kla!$A$4:$G$120,3,FALSE)),,VLOOKUP($D596,LehStd_in_Kla!$A$4:$G$120,3,FALSE))</f>
        <v>B1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>
      <c r="A597" s="96">
        <v>92</v>
      </c>
      <c r="B597" s="96"/>
      <c r="C597" s="96" t="s">
        <v>58</v>
      </c>
      <c r="D597" s="146" t="s">
        <v>350</v>
      </c>
      <c r="E597" s="146" t="s">
        <v>1382</v>
      </c>
      <c r="F597" s="146" t="s">
        <v>47</v>
      </c>
      <c r="G597" s="146" t="s">
        <v>58</v>
      </c>
      <c r="H597" t="s">
        <v>344</v>
      </c>
      <c r="I597" s="146">
        <v>1</v>
      </c>
      <c r="J597" s="146"/>
      <c r="K597" s="146">
        <v>1</v>
      </c>
      <c r="L597" s="146">
        <v>1</v>
      </c>
      <c r="M597" s="146">
        <v>0</v>
      </c>
      <c r="N597" s="146"/>
      <c r="O597" s="216" t="str">
        <f>IF(ISERROR(VLOOKUP($D597,LehStd_in_Kla!$A$4:$G$120,3,FALSE)),,VLOOKUP($D597,LehStd_in_Kla!$A$4:$G$120,3,FALSE))</f>
        <v>B1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>
      <c r="A598" s="96">
        <v>93</v>
      </c>
      <c r="B598" s="96"/>
      <c r="C598" s="96" t="s">
        <v>58</v>
      </c>
      <c r="D598" s="146" t="s">
        <v>350</v>
      </c>
      <c r="E598" s="146" t="s">
        <v>175</v>
      </c>
      <c r="F598" s="146" t="s">
        <v>19</v>
      </c>
      <c r="G598" s="146" t="s">
        <v>1707</v>
      </c>
      <c r="H598" t="s">
        <v>206</v>
      </c>
      <c r="I598" s="146">
        <v>1</v>
      </c>
      <c r="J598" s="146"/>
      <c r="K598" s="146">
        <v>1</v>
      </c>
      <c r="L598" s="146">
        <v>1</v>
      </c>
      <c r="M598" s="146">
        <v>0</v>
      </c>
      <c r="N598" s="146"/>
      <c r="O598" s="216" t="str">
        <f>IF(ISERROR(VLOOKUP($D598,LehStd_in_Kla!$A$4:$G$120,3,FALSE)),,VLOOKUP($D598,LehStd_in_Kla!$A$4:$G$120,3,FALSE))</f>
        <v>B1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>
      <c r="A599" s="96">
        <v>94</v>
      </c>
      <c r="B599" s="96"/>
      <c r="C599" s="96" t="s">
        <v>58</v>
      </c>
      <c r="D599" s="146" t="s">
        <v>350</v>
      </c>
      <c r="E599" s="146" t="s">
        <v>1187</v>
      </c>
      <c r="F599" s="146" t="s">
        <v>343</v>
      </c>
      <c r="G599" s="146" t="s">
        <v>1670</v>
      </c>
      <c r="H599" t="s">
        <v>344</v>
      </c>
      <c r="I599" s="146">
        <v>0</v>
      </c>
      <c r="J599" s="146"/>
      <c r="K599" s="146">
        <v>0</v>
      </c>
      <c r="L599" s="146">
        <v>0</v>
      </c>
      <c r="M599" s="146">
        <v>0</v>
      </c>
      <c r="N599" s="146"/>
      <c r="O599" s="216" t="str">
        <f>IF(ISERROR(VLOOKUP($D599,LehStd_in_Kla!$A$4:$G$120,3,FALSE)),,VLOOKUP($D599,LehStd_in_Kla!$A$4:$G$120,3,FALSE))</f>
        <v>B1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>
      <c r="A600" s="96">
        <v>95</v>
      </c>
      <c r="B600" s="96"/>
      <c r="C600" s="96" t="s">
        <v>58</v>
      </c>
      <c r="D600" s="146" t="s">
        <v>350</v>
      </c>
      <c r="E600" s="146" t="s">
        <v>174</v>
      </c>
      <c r="F600" s="146" t="s">
        <v>13</v>
      </c>
      <c r="G600" s="146" t="s">
        <v>1183</v>
      </c>
      <c r="H600" t="s">
        <v>344</v>
      </c>
      <c r="I600" s="146">
        <v>2</v>
      </c>
      <c r="J600" s="146"/>
      <c r="K600" s="146">
        <v>2</v>
      </c>
      <c r="L600" s="146">
        <v>2</v>
      </c>
      <c r="M600" s="146">
        <v>0</v>
      </c>
      <c r="N600" s="146"/>
      <c r="O600" s="216" t="str">
        <f>IF(ISERROR(VLOOKUP($D600,LehStd_in_Kla!$A$4:$G$120,3,FALSE)),,VLOOKUP($D600,LehStd_in_Kla!$A$4:$G$120,3,FALSE))</f>
        <v>B1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>
      <c r="A601" s="96">
        <v>96</v>
      </c>
      <c r="B601" s="96"/>
      <c r="C601" s="96" t="s">
        <v>58</v>
      </c>
      <c r="D601" s="146" t="s">
        <v>350</v>
      </c>
      <c r="E601" s="146" t="s">
        <v>1184</v>
      </c>
      <c r="F601" s="146" t="s">
        <v>115</v>
      </c>
      <c r="G601" s="146" t="s">
        <v>1670</v>
      </c>
      <c r="H601" t="s">
        <v>344</v>
      </c>
      <c r="I601" s="146">
        <v>2</v>
      </c>
      <c r="J601" s="146"/>
      <c r="K601" s="146">
        <v>2</v>
      </c>
      <c r="L601" s="146">
        <v>2</v>
      </c>
      <c r="M601" s="146">
        <v>0</v>
      </c>
      <c r="N601" s="146"/>
      <c r="O601" s="216" t="str">
        <f>IF(ISERROR(VLOOKUP($D601,LehStd_in_Kla!$A$4:$G$120,3,FALSE)),,VLOOKUP($D601,LehStd_in_Kla!$A$4:$G$120,3,FALSE))</f>
        <v>B1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>
      <c r="A602" s="96">
        <v>97</v>
      </c>
      <c r="B602" s="96"/>
      <c r="C602" s="96" t="s">
        <v>58</v>
      </c>
      <c r="D602" s="146" t="s">
        <v>350</v>
      </c>
      <c r="E602" s="146" t="s">
        <v>1542</v>
      </c>
      <c r="F602" s="146" t="s">
        <v>1543</v>
      </c>
      <c r="G602" s="146" t="s">
        <v>1183</v>
      </c>
      <c r="H602" t="s">
        <v>344</v>
      </c>
      <c r="I602" s="146">
        <v>2</v>
      </c>
      <c r="J602" s="146"/>
      <c r="K602" s="146">
        <v>2</v>
      </c>
      <c r="L602" s="146">
        <v>2</v>
      </c>
      <c r="M602" s="146">
        <v>0</v>
      </c>
      <c r="N602" s="146"/>
      <c r="O602" s="216" t="str">
        <f>IF(ISERROR(VLOOKUP($D602,LehStd_in_Kla!$A$4:$G$120,3,FALSE)),,VLOOKUP($D602,LehStd_in_Kla!$A$4:$G$120,3,FALSE))</f>
        <v>B1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>
      <c r="A603" s="96">
        <v>98</v>
      </c>
      <c r="B603" s="96"/>
      <c r="C603" s="96" t="s">
        <v>58</v>
      </c>
      <c r="D603" s="146" t="s">
        <v>345</v>
      </c>
      <c r="E603" s="146" t="s">
        <v>1516</v>
      </c>
      <c r="F603" s="146" t="s">
        <v>1517</v>
      </c>
      <c r="G603" s="146" t="s">
        <v>1123</v>
      </c>
      <c r="H603" t="s">
        <v>344</v>
      </c>
      <c r="I603" s="146">
        <v>4</v>
      </c>
      <c r="J603" s="146">
        <v>0</v>
      </c>
      <c r="K603" s="146">
        <v>4</v>
      </c>
      <c r="L603" s="146">
        <v>4</v>
      </c>
      <c r="M603" s="146">
        <v>0</v>
      </c>
      <c r="N603" s="146">
        <v>0</v>
      </c>
      <c r="O603" s="216" t="str">
        <f>IF(ISERROR(VLOOKUP($D603,LehStd_in_Kla!$A$4:$G$120,3,FALSE)),,VLOOKUP($D603,LehStd_in_Kla!$A$4:$G$120,3,FALSE))</f>
        <v>B1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>
      <c r="A604" s="96">
        <v>98</v>
      </c>
      <c r="B604" s="96"/>
      <c r="C604" s="96" t="s">
        <v>58</v>
      </c>
      <c r="D604" s="146" t="s">
        <v>350</v>
      </c>
      <c r="E604" s="146" t="s">
        <v>1516</v>
      </c>
      <c r="F604" s="146" t="s">
        <v>1517</v>
      </c>
      <c r="G604" s="146" t="s">
        <v>1123</v>
      </c>
      <c r="H604" t="s">
        <v>344</v>
      </c>
      <c r="I604" s="146">
        <v>4</v>
      </c>
      <c r="J604" s="146">
        <v>0</v>
      </c>
      <c r="K604" s="146">
        <v>4</v>
      </c>
      <c r="L604" s="146">
        <v>4</v>
      </c>
      <c r="M604" s="146">
        <v>0</v>
      </c>
      <c r="N604" s="146">
        <v>0</v>
      </c>
      <c r="O604" s="216" t="str">
        <f>IF(ISERROR(VLOOKUP($D604,LehStd_in_Kla!$A$4:$G$120,3,FALSE)),,VLOOKUP($D604,LehStd_in_Kla!$A$4:$G$120,3,FALSE))</f>
        <v>B1</v>
      </c>
    </row>
    <row r="605" spans="1:20">
      <c r="A605" s="96">
        <v>98</v>
      </c>
      <c r="B605" s="96"/>
      <c r="C605" s="96" t="s">
        <v>58</v>
      </c>
      <c r="D605" s="146" t="s">
        <v>1829</v>
      </c>
      <c r="E605" s="146" t="s">
        <v>1516</v>
      </c>
      <c r="F605" s="146" t="s">
        <v>1517</v>
      </c>
      <c r="G605" s="146" t="s">
        <v>1123</v>
      </c>
      <c r="H605" t="s">
        <v>344</v>
      </c>
      <c r="I605" s="146">
        <v>4</v>
      </c>
      <c r="J605" s="146">
        <v>0</v>
      </c>
      <c r="K605" s="146">
        <v>4</v>
      </c>
      <c r="L605" s="146">
        <v>4</v>
      </c>
      <c r="M605" s="146">
        <v>0</v>
      </c>
      <c r="N605" s="146">
        <v>0</v>
      </c>
      <c r="O605" s="216">
        <f>IF(ISERROR(VLOOKUP($D605,LehStd_in_Kla!$A$4:$G$120,3,FALSE)),,VLOOKUP($D605,LehStd_in_Kla!$A$4:$G$120,3,FALSE))</f>
        <v>0</v>
      </c>
    </row>
    <row r="606" spans="1:20">
      <c r="A606" s="96">
        <v>99</v>
      </c>
      <c r="B606" s="96"/>
      <c r="C606" s="96" t="s">
        <v>58</v>
      </c>
      <c r="D606" s="146" t="s">
        <v>345</v>
      </c>
      <c r="E606" s="146" t="s">
        <v>1813</v>
      </c>
      <c r="F606" s="146" t="s">
        <v>1814</v>
      </c>
      <c r="G606" s="146" t="s">
        <v>71</v>
      </c>
      <c r="H606" t="s">
        <v>344</v>
      </c>
      <c r="I606" s="146">
        <v>4</v>
      </c>
      <c r="J606" s="146"/>
      <c r="K606" s="146">
        <v>4</v>
      </c>
      <c r="L606" s="146">
        <v>4</v>
      </c>
      <c r="M606" s="146">
        <v>0</v>
      </c>
      <c r="N606" s="146"/>
      <c r="O606" s="216" t="str">
        <f>IF(ISERROR(VLOOKUP($D606,LehStd_in_Kla!$A$4:$G$120,3,FALSE)),,VLOOKUP($D606,LehStd_in_Kla!$A$4:$G$120,3,FALSE))</f>
        <v>B1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>
      <c r="A607" s="96">
        <v>99</v>
      </c>
      <c r="B607" s="96"/>
      <c r="C607" s="96" t="s">
        <v>58</v>
      </c>
      <c r="D607" s="146" t="s">
        <v>350</v>
      </c>
      <c r="E607" s="146" t="s">
        <v>1813</v>
      </c>
      <c r="F607" s="146" t="s">
        <v>1814</v>
      </c>
      <c r="G607" s="146" t="s">
        <v>71</v>
      </c>
      <c r="H607" t="s">
        <v>344</v>
      </c>
      <c r="I607" s="146">
        <v>4</v>
      </c>
      <c r="J607" s="146"/>
      <c r="K607" s="146">
        <v>4</v>
      </c>
      <c r="L607" s="146">
        <v>4</v>
      </c>
      <c r="M607" s="146">
        <v>0</v>
      </c>
      <c r="N607" s="146"/>
      <c r="O607" s="216" t="str">
        <f>IF(ISERROR(VLOOKUP($D607,LehStd_in_Kla!$A$4:$G$120,3,FALSE)),,VLOOKUP($D607,LehStd_in_Kla!$A$4:$G$120,3,FALSE))</f>
        <v>B1</v>
      </c>
    </row>
    <row r="608" spans="1:20">
      <c r="A608" s="96">
        <v>99</v>
      </c>
      <c r="B608" s="96"/>
      <c r="C608" s="96" t="s">
        <v>58</v>
      </c>
      <c r="D608" s="146" t="s">
        <v>1829</v>
      </c>
      <c r="E608" s="146" t="s">
        <v>1813</v>
      </c>
      <c r="F608" s="146" t="s">
        <v>1814</v>
      </c>
      <c r="G608" s="146" t="s">
        <v>71</v>
      </c>
      <c r="H608" t="s">
        <v>344</v>
      </c>
      <c r="I608" s="146">
        <v>4</v>
      </c>
      <c r="J608" s="146"/>
      <c r="K608" s="146">
        <v>4</v>
      </c>
      <c r="L608" s="146">
        <v>4</v>
      </c>
      <c r="M608" s="146">
        <v>0</v>
      </c>
      <c r="N608" s="146"/>
      <c r="O608" s="216">
        <f>IF(ISERROR(VLOOKUP($D608,LehStd_in_Kla!$A$4:$G$120,3,FALSE)),,VLOOKUP($D608,LehStd_in_Kla!$A$4:$G$120,3,FALSE))</f>
        <v>0</v>
      </c>
    </row>
    <row r="609" spans="1:20">
      <c r="A609" s="96">
        <v>100</v>
      </c>
      <c r="B609" s="96"/>
      <c r="C609" s="96" t="s">
        <v>58</v>
      </c>
      <c r="D609" s="146" t="s">
        <v>350</v>
      </c>
      <c r="E609" s="146" t="s">
        <v>2014</v>
      </c>
      <c r="F609" s="146" t="s">
        <v>1543</v>
      </c>
      <c r="G609" s="146" t="s">
        <v>71</v>
      </c>
      <c r="H609" t="s">
        <v>344</v>
      </c>
      <c r="I609" s="146">
        <v>3</v>
      </c>
      <c r="J609" s="146"/>
      <c r="K609" s="146">
        <v>3</v>
      </c>
      <c r="L609" s="146">
        <v>3</v>
      </c>
      <c r="M609" s="146">
        <v>0</v>
      </c>
      <c r="N609" s="146"/>
      <c r="O609" s="216" t="str">
        <f>IF(ISERROR(VLOOKUP($D609,LehStd_in_Kla!$A$4:$G$120,3,FALSE)),,VLOOKUP($D609,LehStd_in_Kla!$A$4:$G$120,3,FALSE))</f>
        <v>B1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>
      <c r="A610" s="96">
        <v>100</v>
      </c>
      <c r="B610" s="96"/>
      <c r="C610" s="96" t="s">
        <v>58</v>
      </c>
      <c r="D610" s="146" t="s">
        <v>1829</v>
      </c>
      <c r="E610" s="146" t="s">
        <v>2014</v>
      </c>
      <c r="F610" s="146" t="s">
        <v>1543</v>
      </c>
      <c r="G610" s="146" t="s">
        <v>71</v>
      </c>
      <c r="H610" t="s">
        <v>344</v>
      </c>
      <c r="I610" s="146">
        <v>3</v>
      </c>
      <c r="J610" s="146"/>
      <c r="K610" s="146">
        <v>3</v>
      </c>
      <c r="L610" s="146">
        <v>3</v>
      </c>
      <c r="M610" s="146">
        <v>0</v>
      </c>
      <c r="N610" s="146"/>
      <c r="O610" s="216">
        <f>IF(ISERROR(VLOOKUP($D610,LehStd_in_Kla!$A$4:$G$120,3,FALSE)),,VLOOKUP($D610,LehStd_in_Kla!$A$4:$G$120,3,FALSE))</f>
        <v>0</v>
      </c>
    </row>
    <row r="611" spans="1:20">
      <c r="A611" s="96">
        <v>102</v>
      </c>
      <c r="B611" s="96"/>
      <c r="C611" s="96" t="s">
        <v>58</v>
      </c>
      <c r="D611" s="146" t="s">
        <v>1829</v>
      </c>
      <c r="E611" s="146" t="s">
        <v>623</v>
      </c>
      <c r="F611" s="146" t="s">
        <v>346</v>
      </c>
      <c r="G611" s="146" t="s">
        <v>323</v>
      </c>
      <c r="H611" t="s">
        <v>770</v>
      </c>
      <c r="I611" s="146">
        <v>1</v>
      </c>
      <c r="J611" s="146">
        <v>2</v>
      </c>
      <c r="K611" s="146">
        <v>1</v>
      </c>
      <c r="L611" s="146">
        <v>0.5</v>
      </c>
      <c r="M611" s="146">
        <v>0</v>
      </c>
      <c r="N611" s="146">
        <v>2</v>
      </c>
      <c r="O611" s="216">
        <f>IF(ISERROR(VLOOKUP($D611,LehStd_in_Kla!$A$4:$G$120,3,FALSE)),,VLOOKUP($D611,LehStd_in_Kla!$A$4:$G$120,3,FALSE))</f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>
      <c r="A612" s="96">
        <v>103</v>
      </c>
      <c r="B612" s="96"/>
      <c r="C612" s="96" t="s">
        <v>58</v>
      </c>
      <c r="D612" s="146" t="s">
        <v>1829</v>
      </c>
      <c r="E612" s="146" t="s">
        <v>623</v>
      </c>
      <c r="F612" s="146" t="s">
        <v>624</v>
      </c>
      <c r="G612" s="146" t="s">
        <v>323</v>
      </c>
      <c r="H612" t="s">
        <v>770</v>
      </c>
      <c r="I612" s="146">
        <v>3</v>
      </c>
      <c r="J612" s="146">
        <v>2</v>
      </c>
      <c r="K612" s="146">
        <v>3</v>
      </c>
      <c r="L612" s="146">
        <v>1.5</v>
      </c>
      <c r="M612" s="146">
        <v>0</v>
      </c>
      <c r="N612" s="146">
        <v>2</v>
      </c>
      <c r="O612" s="216">
        <f>IF(ISERROR(VLOOKUP($D612,LehStd_in_Kla!$A$4:$G$120,3,FALSE)),,VLOOKUP($D612,LehStd_in_Kla!$A$4:$G$120,3,FALSE))</f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>
      <c r="A613" s="96">
        <v>104</v>
      </c>
      <c r="B613" s="96"/>
      <c r="C613" s="96" t="s">
        <v>58</v>
      </c>
      <c r="D613" s="146" t="s">
        <v>1829</v>
      </c>
      <c r="E613" s="146" t="s">
        <v>606</v>
      </c>
      <c r="F613" s="146" t="s">
        <v>346</v>
      </c>
      <c r="G613" s="146" t="s">
        <v>307</v>
      </c>
      <c r="H613" t="s">
        <v>308</v>
      </c>
      <c r="I613" s="146">
        <v>1</v>
      </c>
      <c r="J613" s="146">
        <v>2</v>
      </c>
      <c r="K613" s="146">
        <v>1</v>
      </c>
      <c r="L613" s="146">
        <v>0.5</v>
      </c>
      <c r="M613" s="146">
        <v>0</v>
      </c>
      <c r="N613" s="146">
        <v>2</v>
      </c>
      <c r="O613" s="216">
        <f>IF(ISERROR(VLOOKUP($D613,LehStd_in_Kla!$A$4:$G$120,3,FALSE)),,VLOOKUP($D613,LehStd_in_Kla!$A$4:$G$120,3,FALSE))</f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>
      <c r="A614" s="96">
        <v>105</v>
      </c>
      <c r="B614" s="96"/>
      <c r="C614" s="96" t="s">
        <v>58</v>
      </c>
      <c r="D614" s="146" t="s">
        <v>1829</v>
      </c>
      <c r="E614" s="146" t="s">
        <v>606</v>
      </c>
      <c r="F614" s="146" t="s">
        <v>347</v>
      </c>
      <c r="G614" s="146" t="s">
        <v>307</v>
      </c>
      <c r="H614" t="s">
        <v>308</v>
      </c>
      <c r="I614" s="146">
        <v>3</v>
      </c>
      <c r="J614" s="146">
        <v>2</v>
      </c>
      <c r="K614" s="146">
        <v>3</v>
      </c>
      <c r="L614" s="146">
        <v>1.5</v>
      </c>
      <c r="M614" s="146">
        <v>0</v>
      </c>
      <c r="N614" s="146">
        <v>2</v>
      </c>
      <c r="O614" s="216">
        <f>IF(ISERROR(VLOOKUP($D614,LehStd_in_Kla!$A$4:$G$120,3,FALSE)),,VLOOKUP($D614,LehStd_in_Kla!$A$4:$G$120,3,FALSE))</f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>
      <c r="A615" s="96">
        <v>106</v>
      </c>
      <c r="B615" s="96"/>
      <c r="C615" s="96" t="s">
        <v>58</v>
      </c>
      <c r="D615" s="146" t="s">
        <v>1829</v>
      </c>
      <c r="E615" s="146" t="s">
        <v>615</v>
      </c>
      <c r="F615" s="146" t="s">
        <v>349</v>
      </c>
      <c r="G615" s="146" t="s">
        <v>337</v>
      </c>
      <c r="H615" t="s">
        <v>328</v>
      </c>
      <c r="I615" s="146">
        <v>0.5</v>
      </c>
      <c r="J615" s="146"/>
      <c r="K615" s="146">
        <v>0.5</v>
      </c>
      <c r="L615" s="146">
        <v>0.5</v>
      </c>
      <c r="M615" s="146">
        <v>0</v>
      </c>
      <c r="N615" s="146"/>
      <c r="O615" s="216">
        <f>IF(ISERROR(VLOOKUP($D615,LehStd_in_Kla!$A$4:$G$120,3,FALSE)),,VLOOKUP($D615,LehStd_in_Kla!$A$4:$G$120,3,FALSE))</f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>
      <c r="A616" s="96">
        <v>107</v>
      </c>
      <c r="B616" s="96"/>
      <c r="C616" s="96" t="s">
        <v>58</v>
      </c>
      <c r="D616" s="146" t="s">
        <v>1829</v>
      </c>
      <c r="E616" s="146" t="s">
        <v>615</v>
      </c>
      <c r="F616" s="146" t="s">
        <v>348</v>
      </c>
      <c r="G616" s="146" t="s">
        <v>337</v>
      </c>
      <c r="H616" t="s">
        <v>328</v>
      </c>
      <c r="I616" s="146">
        <v>1.5</v>
      </c>
      <c r="J616" s="146">
        <v>2</v>
      </c>
      <c r="K616" s="146">
        <v>1.5</v>
      </c>
      <c r="L616" s="146">
        <v>0.75</v>
      </c>
      <c r="M616" s="146">
        <v>0</v>
      </c>
      <c r="N616" s="146">
        <v>2</v>
      </c>
      <c r="O616" s="216">
        <f>IF(ISERROR(VLOOKUP($D616,LehStd_in_Kla!$A$4:$G$120,3,FALSE)),,VLOOKUP($D616,LehStd_in_Kla!$A$4:$G$120,3,FALSE))</f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>
      <c r="A617" s="96">
        <v>108</v>
      </c>
      <c r="B617" s="96"/>
      <c r="C617" s="96" t="s">
        <v>58</v>
      </c>
      <c r="D617" s="146" t="s">
        <v>1829</v>
      </c>
      <c r="E617" s="146" t="s">
        <v>615</v>
      </c>
      <c r="F617" s="146" t="s">
        <v>349</v>
      </c>
      <c r="G617" s="146" t="s">
        <v>318</v>
      </c>
      <c r="H617" t="s">
        <v>328</v>
      </c>
      <c r="I617" s="146">
        <v>1</v>
      </c>
      <c r="J617" s="146"/>
      <c r="K617" s="146">
        <v>1</v>
      </c>
      <c r="L617" s="146">
        <v>1</v>
      </c>
      <c r="M617" s="146">
        <v>0</v>
      </c>
      <c r="N617" s="146"/>
      <c r="O617" s="216">
        <f>IF(ISERROR(VLOOKUP($D617,LehStd_in_Kla!$A$4:$G$120,3,FALSE)),,VLOOKUP($D617,LehStd_in_Kla!$A$4:$G$120,3,FALSE))</f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>
      <c r="A618" s="96">
        <v>109</v>
      </c>
      <c r="B618" s="96"/>
      <c r="C618" s="96" t="s">
        <v>58</v>
      </c>
      <c r="D618" s="146" t="s">
        <v>1829</v>
      </c>
      <c r="E618" s="146" t="s">
        <v>185</v>
      </c>
      <c r="F618" s="146" t="s">
        <v>348</v>
      </c>
      <c r="G618" s="146" t="s">
        <v>355</v>
      </c>
      <c r="H618" t="s">
        <v>356</v>
      </c>
      <c r="I618" s="146">
        <v>2</v>
      </c>
      <c r="J618" s="146">
        <v>2</v>
      </c>
      <c r="K618" s="146">
        <v>2</v>
      </c>
      <c r="L618" s="146">
        <v>1</v>
      </c>
      <c r="M618" s="146">
        <v>0</v>
      </c>
      <c r="N618" s="146">
        <v>2</v>
      </c>
      <c r="O618" s="216">
        <f>IF(ISERROR(VLOOKUP($D618,LehStd_in_Kla!$A$4:$G$120,3,FALSE)),,VLOOKUP($D618,LehStd_in_Kla!$A$4:$G$120,3,FALSE))</f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>
      <c r="A619" s="96">
        <v>110</v>
      </c>
      <c r="B619" s="96"/>
      <c r="C619" s="96" t="s">
        <v>58</v>
      </c>
      <c r="D619" s="146" t="s">
        <v>1829</v>
      </c>
      <c r="E619" s="146" t="s">
        <v>1825</v>
      </c>
      <c r="F619" s="146" t="s">
        <v>77</v>
      </c>
      <c r="G619" s="146" t="s">
        <v>307</v>
      </c>
      <c r="H619" t="s">
        <v>308</v>
      </c>
      <c r="I619" s="146">
        <v>3</v>
      </c>
      <c r="J619" s="146"/>
      <c r="K619" s="146">
        <v>3</v>
      </c>
      <c r="L619" s="146">
        <v>3</v>
      </c>
      <c r="M619" s="146">
        <v>0</v>
      </c>
      <c r="N619" s="146"/>
      <c r="O619" s="216">
        <f>IF(ISERROR(VLOOKUP($D619,LehStd_in_Kla!$A$4:$G$120,3,FALSE)),,VLOOKUP($D619,LehStd_in_Kla!$A$4:$G$120,3,FALSE))</f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>
      <c r="A620" s="96">
        <v>111</v>
      </c>
      <c r="B620" s="96"/>
      <c r="C620" s="96" t="s">
        <v>58</v>
      </c>
      <c r="D620" s="146" t="s">
        <v>1829</v>
      </c>
      <c r="E620" s="146" t="s">
        <v>620</v>
      </c>
      <c r="F620" s="146" t="s">
        <v>347</v>
      </c>
      <c r="G620" s="146" t="s">
        <v>1676</v>
      </c>
      <c r="H620" t="s">
        <v>151</v>
      </c>
      <c r="I620" s="146">
        <v>4</v>
      </c>
      <c r="J620" s="146"/>
      <c r="K620" s="146">
        <v>4</v>
      </c>
      <c r="L620" s="146">
        <v>4</v>
      </c>
      <c r="M620" s="146">
        <v>0</v>
      </c>
      <c r="N620" s="146"/>
      <c r="O620" s="216">
        <f>IF(ISERROR(VLOOKUP($D620,LehStd_in_Kla!$A$4:$G$120,3,FALSE)),,VLOOKUP($D620,LehStd_in_Kla!$A$4:$G$120,3,FALSE))</f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>
      <c r="A621" s="96">
        <v>112</v>
      </c>
      <c r="B621" s="96"/>
      <c r="C621" s="96" t="s">
        <v>58</v>
      </c>
      <c r="D621" s="146" t="s">
        <v>1829</v>
      </c>
      <c r="E621" s="146" t="s">
        <v>620</v>
      </c>
      <c r="F621" s="146" t="s">
        <v>346</v>
      </c>
      <c r="G621" s="146" t="s">
        <v>1430</v>
      </c>
      <c r="H621" t="s">
        <v>351</v>
      </c>
      <c r="I621" s="146">
        <v>2</v>
      </c>
      <c r="J621" s="146"/>
      <c r="K621" s="146">
        <v>2</v>
      </c>
      <c r="L621" s="146">
        <v>2</v>
      </c>
      <c r="M621" s="146">
        <v>0</v>
      </c>
      <c r="N621" s="146"/>
      <c r="O621" s="216">
        <f>IF(ISERROR(VLOOKUP($D621,LehStd_in_Kla!$A$4:$G$120,3,FALSE)),,VLOOKUP($D621,LehStd_in_Kla!$A$4:$G$120,3,FALSE))</f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>
      <c r="A622" s="96">
        <v>113</v>
      </c>
      <c r="B622" s="96"/>
      <c r="C622" s="96" t="s">
        <v>58</v>
      </c>
      <c r="D622" s="146" t="s">
        <v>1829</v>
      </c>
      <c r="E622" s="146" t="s">
        <v>620</v>
      </c>
      <c r="F622" s="146" t="s">
        <v>352</v>
      </c>
      <c r="G622" s="146" t="s">
        <v>1688</v>
      </c>
      <c r="H622" t="s">
        <v>351</v>
      </c>
      <c r="I622" s="146">
        <v>2</v>
      </c>
      <c r="J622" s="146"/>
      <c r="K622" s="146">
        <v>2</v>
      </c>
      <c r="L622" s="146">
        <v>2</v>
      </c>
      <c r="M622" s="146">
        <v>0</v>
      </c>
      <c r="N622" s="146"/>
      <c r="O622" s="216">
        <f>IF(ISERROR(VLOOKUP($D622,LehStd_in_Kla!$A$4:$G$120,3,FALSE)),,VLOOKUP($D622,LehStd_in_Kla!$A$4:$G$120,3,FALSE))</f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>
      <c r="A623" s="96">
        <v>114</v>
      </c>
      <c r="B623" s="96"/>
      <c r="C623" s="96" t="s">
        <v>58</v>
      </c>
      <c r="D623" s="146" t="s">
        <v>1829</v>
      </c>
      <c r="E623" s="146" t="s">
        <v>179</v>
      </c>
      <c r="F623" s="146" t="s">
        <v>76</v>
      </c>
      <c r="G623" s="146" t="s">
        <v>1183</v>
      </c>
      <c r="H623" t="s">
        <v>354</v>
      </c>
      <c r="I623" s="146">
        <v>4</v>
      </c>
      <c r="J623" s="146"/>
      <c r="K623" s="146">
        <v>4</v>
      </c>
      <c r="L623" s="146">
        <v>4</v>
      </c>
      <c r="M623" s="146">
        <v>0</v>
      </c>
      <c r="N623" s="146"/>
      <c r="O623" s="216">
        <f>IF(ISERROR(VLOOKUP($D623,LehStd_in_Kla!$A$4:$G$120,3,FALSE)),,VLOOKUP($D623,LehStd_in_Kla!$A$4:$G$120,3,FALSE))</f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>
      <c r="A624" s="96">
        <v>115</v>
      </c>
      <c r="B624" s="96"/>
      <c r="C624" s="96" t="s">
        <v>58</v>
      </c>
      <c r="D624" s="146" t="s">
        <v>1829</v>
      </c>
      <c r="E624" s="146" t="s">
        <v>178</v>
      </c>
      <c r="F624" s="146" t="s">
        <v>37</v>
      </c>
      <c r="G624" s="146" t="s">
        <v>104</v>
      </c>
      <c r="H624" t="s">
        <v>354</v>
      </c>
      <c r="I624" s="146">
        <v>3</v>
      </c>
      <c r="J624" s="146"/>
      <c r="K624" s="146">
        <v>3</v>
      </c>
      <c r="L624" s="146">
        <v>3</v>
      </c>
      <c r="M624" s="146">
        <v>0</v>
      </c>
      <c r="N624" s="146"/>
      <c r="O624" s="216">
        <f>IF(ISERROR(VLOOKUP($D624,LehStd_in_Kla!$A$4:$G$120,3,FALSE)),,VLOOKUP($D624,LehStd_in_Kla!$A$4:$G$120,3,FALSE))</f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>
      <c r="A625" s="96">
        <v>116</v>
      </c>
      <c r="B625" s="96"/>
      <c r="C625" s="96" t="s">
        <v>58</v>
      </c>
      <c r="D625" s="146" t="s">
        <v>1829</v>
      </c>
      <c r="E625" s="146" t="s">
        <v>178</v>
      </c>
      <c r="F625" s="146" t="s">
        <v>1576</v>
      </c>
      <c r="G625" s="146" t="s">
        <v>71</v>
      </c>
      <c r="H625" t="s">
        <v>354</v>
      </c>
      <c r="I625" s="146">
        <v>2</v>
      </c>
      <c r="J625" s="146"/>
      <c r="K625" s="146">
        <v>2</v>
      </c>
      <c r="L625" s="146">
        <v>2</v>
      </c>
      <c r="M625" s="146">
        <v>0</v>
      </c>
      <c r="N625" s="146"/>
      <c r="O625" s="216">
        <f>IF(ISERROR(VLOOKUP($D625,LehStd_in_Kla!$A$4:$G$120,3,FALSE)),,VLOOKUP($D625,LehStd_in_Kla!$A$4:$G$120,3,FALSE))</f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>
      <c r="A626" s="96">
        <v>117</v>
      </c>
      <c r="B626" s="96"/>
      <c r="C626" s="96" t="s">
        <v>58</v>
      </c>
      <c r="D626" s="146" t="s">
        <v>1829</v>
      </c>
      <c r="E626" s="146" t="s">
        <v>172</v>
      </c>
      <c r="F626" s="146" t="s">
        <v>7</v>
      </c>
      <c r="G626" s="146" t="s">
        <v>1685</v>
      </c>
      <c r="H626" t="s">
        <v>354</v>
      </c>
      <c r="I626" s="146">
        <v>4</v>
      </c>
      <c r="J626" s="146"/>
      <c r="K626" s="146">
        <v>4</v>
      </c>
      <c r="L626" s="146">
        <v>4</v>
      </c>
      <c r="M626" s="146">
        <v>0</v>
      </c>
      <c r="N626" s="146"/>
      <c r="O626" s="216">
        <f>IF(ISERROR(VLOOKUP($D626,LehStd_in_Kla!$A$4:$G$120,3,FALSE)),,VLOOKUP($D626,LehStd_in_Kla!$A$4:$G$120,3,FALSE))</f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>
      <c r="A627" s="96">
        <v>118</v>
      </c>
      <c r="B627" s="96"/>
      <c r="C627" s="96" t="s">
        <v>58</v>
      </c>
      <c r="D627" s="146" t="s">
        <v>1829</v>
      </c>
      <c r="E627" s="146" t="s">
        <v>1370</v>
      </c>
      <c r="F627" s="146" t="s">
        <v>15</v>
      </c>
      <c r="G627" s="146" t="s">
        <v>1680</v>
      </c>
      <c r="H627" t="s">
        <v>354</v>
      </c>
      <c r="I627" s="146">
        <v>1</v>
      </c>
      <c r="J627" s="146"/>
      <c r="K627" s="146">
        <v>1</v>
      </c>
      <c r="L627" s="146">
        <v>1</v>
      </c>
      <c r="M627" s="146">
        <v>0</v>
      </c>
      <c r="N627" s="146"/>
      <c r="O627" s="216">
        <f>IF(ISERROR(VLOOKUP($D627,LehStd_in_Kla!$A$4:$G$120,3,FALSE)),,VLOOKUP($D627,LehStd_in_Kla!$A$4:$G$120,3,FALSE))</f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>
      <c r="A628" s="96">
        <v>119</v>
      </c>
      <c r="B628" s="96"/>
      <c r="C628" s="96" t="s">
        <v>58</v>
      </c>
      <c r="D628" s="146" t="s">
        <v>1829</v>
      </c>
      <c r="E628" s="146" t="s">
        <v>341</v>
      </c>
      <c r="F628" s="146" t="s">
        <v>14</v>
      </c>
      <c r="G628" s="146" t="s">
        <v>1680</v>
      </c>
      <c r="H628" t="s">
        <v>354</v>
      </c>
      <c r="I628" s="146">
        <v>1</v>
      </c>
      <c r="J628" s="146"/>
      <c r="K628" s="146">
        <v>1</v>
      </c>
      <c r="L628" s="146">
        <v>1</v>
      </c>
      <c r="M628" s="146">
        <v>0</v>
      </c>
      <c r="N628" s="146"/>
      <c r="O628" s="216">
        <f>IF(ISERROR(VLOOKUP($D628,LehStd_in_Kla!$A$4:$G$120,3,FALSE)),,VLOOKUP($D628,LehStd_in_Kla!$A$4:$G$120,3,FALSE))</f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>
      <c r="A629" s="96">
        <v>120</v>
      </c>
      <c r="B629" s="96"/>
      <c r="C629" s="96" t="s">
        <v>58</v>
      </c>
      <c r="D629" s="146" t="s">
        <v>1829</v>
      </c>
      <c r="E629" s="146" t="s">
        <v>1382</v>
      </c>
      <c r="F629" s="146" t="s">
        <v>47</v>
      </c>
      <c r="G629" s="146" t="s">
        <v>58</v>
      </c>
      <c r="H629" t="s">
        <v>296</v>
      </c>
      <c r="I629" s="146">
        <v>1</v>
      </c>
      <c r="J629" s="146"/>
      <c r="K629" s="146">
        <v>1</v>
      </c>
      <c r="L629" s="146">
        <v>1</v>
      </c>
      <c r="M629" s="146">
        <v>0</v>
      </c>
      <c r="N629" s="146"/>
      <c r="O629" s="216">
        <f>IF(ISERROR(VLOOKUP($D629,LehStd_in_Kla!$A$4:$G$120,3,FALSE)),,VLOOKUP($D629,LehStd_in_Kla!$A$4:$G$120,3,FALSE))</f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>
      <c r="A630" s="96">
        <v>122</v>
      </c>
      <c r="B630" s="96"/>
      <c r="C630" s="96" t="s">
        <v>58</v>
      </c>
      <c r="D630" s="146" t="s">
        <v>1829</v>
      </c>
      <c r="E630" s="146" t="s">
        <v>1187</v>
      </c>
      <c r="F630" s="146" t="s">
        <v>343</v>
      </c>
      <c r="G630" s="146" t="s">
        <v>1670</v>
      </c>
      <c r="H630" t="s">
        <v>354</v>
      </c>
      <c r="I630" s="146">
        <v>0</v>
      </c>
      <c r="J630" s="146"/>
      <c r="K630" s="146">
        <v>0</v>
      </c>
      <c r="L630" s="146">
        <v>0</v>
      </c>
      <c r="M630" s="146">
        <v>0</v>
      </c>
      <c r="N630" s="146"/>
      <c r="O630" s="216">
        <f>IF(ISERROR(VLOOKUP($D630,LehStd_in_Kla!$A$4:$G$120,3,FALSE)),,VLOOKUP($D630,LehStd_in_Kla!$A$4:$G$120,3,FALSE))</f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>
      <c r="A631" s="96">
        <v>123</v>
      </c>
      <c r="B631" s="96"/>
      <c r="C631" s="96" t="s">
        <v>58</v>
      </c>
      <c r="D631" s="146" t="s">
        <v>1829</v>
      </c>
      <c r="E631" s="146" t="s">
        <v>174</v>
      </c>
      <c r="F631" s="146" t="s">
        <v>13</v>
      </c>
      <c r="G631" s="146" t="s">
        <v>104</v>
      </c>
      <c r="H631" t="s">
        <v>354</v>
      </c>
      <c r="I631" s="146">
        <v>2</v>
      </c>
      <c r="J631" s="146"/>
      <c r="K631" s="146">
        <v>2</v>
      </c>
      <c r="L631" s="146">
        <v>2</v>
      </c>
      <c r="M631" s="146">
        <v>0</v>
      </c>
      <c r="N631" s="146"/>
      <c r="O631" s="216">
        <f>IF(ISERROR(VLOOKUP($D631,LehStd_in_Kla!$A$4:$G$120,3,FALSE)),,VLOOKUP($D631,LehStd_in_Kla!$A$4:$G$120,3,FALSE))</f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>
      <c r="A632" s="96">
        <v>124</v>
      </c>
      <c r="B632" s="96"/>
      <c r="C632" s="96" t="s">
        <v>58</v>
      </c>
      <c r="D632" s="146" t="s">
        <v>1829</v>
      </c>
      <c r="E632" s="146" t="s">
        <v>1184</v>
      </c>
      <c r="F632" s="146" t="s">
        <v>115</v>
      </c>
      <c r="G632" s="146" t="s">
        <v>1670</v>
      </c>
      <c r="H632" t="s">
        <v>354</v>
      </c>
      <c r="I632" s="146">
        <v>2</v>
      </c>
      <c r="J632" s="146"/>
      <c r="K632" s="146">
        <v>2</v>
      </c>
      <c r="L632" s="146">
        <v>2</v>
      </c>
      <c r="M632" s="146">
        <v>0</v>
      </c>
      <c r="N632" s="146"/>
      <c r="O632" s="216">
        <f>IF(ISERROR(VLOOKUP($D632,LehStd_in_Kla!$A$4:$G$120,3,FALSE)),,VLOOKUP($D632,LehStd_in_Kla!$A$4:$G$120,3,FALSE))</f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>
      <c r="A633" s="96">
        <v>125</v>
      </c>
      <c r="B633" s="96"/>
      <c r="C633" s="96" t="s">
        <v>58</v>
      </c>
      <c r="D633" s="146" t="s">
        <v>1829</v>
      </c>
      <c r="E633" s="146" t="s">
        <v>979</v>
      </c>
      <c r="F633" s="146" t="s">
        <v>194</v>
      </c>
      <c r="G633" s="146" t="s">
        <v>323</v>
      </c>
      <c r="H633" t="s">
        <v>277</v>
      </c>
      <c r="I633" s="146">
        <v>2</v>
      </c>
      <c r="J633" s="146"/>
      <c r="K633" s="146">
        <v>2</v>
      </c>
      <c r="L633" s="146">
        <v>2</v>
      </c>
      <c r="M633" s="146">
        <v>0</v>
      </c>
      <c r="N633" s="146"/>
      <c r="O633" s="216">
        <f>IF(ISERROR(VLOOKUP($D633,LehStd_in_Kla!$A$4:$G$120,3,FALSE)),,VLOOKUP($D633,LehStd_in_Kla!$A$4:$G$120,3,FALSE))</f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>
      <c r="A634" s="96">
        <v>127</v>
      </c>
      <c r="B634" s="96"/>
      <c r="C634" s="96" t="s">
        <v>58</v>
      </c>
      <c r="D634" s="146" t="s">
        <v>546</v>
      </c>
      <c r="E634" s="146" t="s">
        <v>185</v>
      </c>
      <c r="F634" s="146" t="s">
        <v>1189</v>
      </c>
      <c r="G634" s="146" t="s">
        <v>355</v>
      </c>
      <c r="H634" t="s">
        <v>356</v>
      </c>
      <c r="I634" s="146">
        <v>2</v>
      </c>
      <c r="J634" s="146"/>
      <c r="K634" s="146">
        <v>2</v>
      </c>
      <c r="L634" s="146">
        <v>2</v>
      </c>
      <c r="M634" s="146">
        <v>0</v>
      </c>
      <c r="N634" s="146"/>
      <c r="O634" s="216" t="str">
        <f>IF(ISERROR(VLOOKUP($D634,LehStd_in_Kla!$A$4:$G$120,3,FALSE)),,VLOOKUP($D634,LehStd_in_Kla!$A$4:$G$120,3,FALSE))</f>
        <v>B2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>
      <c r="A635" s="96">
        <v>128</v>
      </c>
      <c r="B635" s="96"/>
      <c r="C635" s="96" t="s">
        <v>58</v>
      </c>
      <c r="D635" s="146" t="s">
        <v>546</v>
      </c>
      <c r="E635" s="146" t="s">
        <v>185</v>
      </c>
      <c r="F635" s="146" t="s">
        <v>1188</v>
      </c>
      <c r="G635" s="146" t="s">
        <v>60</v>
      </c>
      <c r="H635" t="s">
        <v>277</v>
      </c>
      <c r="I635" s="146">
        <v>2</v>
      </c>
      <c r="J635" s="146"/>
      <c r="K635" s="146">
        <v>2</v>
      </c>
      <c r="L635" s="146">
        <v>2</v>
      </c>
      <c r="M635" s="146">
        <v>0</v>
      </c>
      <c r="N635" s="146"/>
      <c r="O635" s="216" t="str">
        <f>IF(ISERROR(VLOOKUP($D635,LehStd_in_Kla!$A$4:$G$120,3,FALSE)),,VLOOKUP($D635,LehStd_in_Kla!$A$4:$G$120,3,FALSE))</f>
        <v>B2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>
      <c r="A636" s="96">
        <v>129</v>
      </c>
      <c r="B636" s="96"/>
      <c r="C636" s="96" t="s">
        <v>58</v>
      </c>
      <c r="D636" s="146" t="s">
        <v>546</v>
      </c>
      <c r="E636" s="146" t="s">
        <v>185</v>
      </c>
      <c r="F636" s="146" t="s">
        <v>1189</v>
      </c>
      <c r="G636" s="146" t="s">
        <v>60</v>
      </c>
      <c r="H636" t="s">
        <v>356</v>
      </c>
      <c r="I636" s="146">
        <v>0</v>
      </c>
      <c r="J636" s="146"/>
      <c r="K636" s="146">
        <v>0</v>
      </c>
      <c r="L636" s="146">
        <v>0</v>
      </c>
      <c r="M636" s="146">
        <v>0</v>
      </c>
      <c r="N636" s="146"/>
      <c r="O636" s="216" t="str">
        <f>IF(ISERROR(VLOOKUP($D636,LehStd_in_Kla!$A$4:$G$120,3,FALSE)),,VLOOKUP($D636,LehStd_in_Kla!$A$4:$G$120,3,FALSE))</f>
        <v>B2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>
      <c r="A637" s="96">
        <v>130</v>
      </c>
      <c r="B637" s="96"/>
      <c r="C637" s="96" t="s">
        <v>58</v>
      </c>
      <c r="D637" s="146" t="s">
        <v>546</v>
      </c>
      <c r="E637" s="146" t="s">
        <v>614</v>
      </c>
      <c r="F637" s="146" t="s">
        <v>634</v>
      </c>
      <c r="G637" s="146" t="s">
        <v>355</v>
      </c>
      <c r="H637" t="s">
        <v>356</v>
      </c>
      <c r="I637" s="146">
        <v>4</v>
      </c>
      <c r="J637" s="146">
        <v>2</v>
      </c>
      <c r="K637" s="146">
        <v>4</v>
      </c>
      <c r="L637" s="146">
        <v>2</v>
      </c>
      <c r="M637" s="146">
        <v>0</v>
      </c>
      <c r="N637" s="146">
        <v>2</v>
      </c>
      <c r="O637" s="216" t="str">
        <f>IF(ISERROR(VLOOKUP($D637,LehStd_in_Kla!$A$4:$G$120,3,FALSE)),,VLOOKUP($D637,LehStd_in_Kla!$A$4:$G$120,3,FALSE))</f>
        <v>B2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>
      <c r="A638" s="96">
        <v>131</v>
      </c>
      <c r="B638" s="96"/>
      <c r="C638" s="96" t="s">
        <v>58</v>
      </c>
      <c r="D638" s="146" t="s">
        <v>546</v>
      </c>
      <c r="E638" s="146" t="s">
        <v>614</v>
      </c>
      <c r="F638" s="146" t="s">
        <v>634</v>
      </c>
      <c r="G638" s="146" t="s">
        <v>60</v>
      </c>
      <c r="H638" t="s">
        <v>277</v>
      </c>
      <c r="I638" s="146">
        <v>0</v>
      </c>
      <c r="J638" s="146">
        <v>0</v>
      </c>
      <c r="K638" s="146">
        <v>0</v>
      </c>
      <c r="L638" s="146">
        <v>0</v>
      </c>
      <c r="M638" s="146">
        <v>0</v>
      </c>
      <c r="N638" s="146">
        <v>0</v>
      </c>
      <c r="O638" s="216" t="str">
        <f>IF(ISERROR(VLOOKUP($D638,LehStd_in_Kla!$A$4:$G$120,3,FALSE)),,VLOOKUP($D638,LehStd_in_Kla!$A$4:$G$120,3,FALSE))</f>
        <v>B2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>
      <c r="A639" s="96">
        <v>132</v>
      </c>
      <c r="B639" s="96"/>
      <c r="C639" s="96" t="s">
        <v>58</v>
      </c>
      <c r="D639" s="146" t="s">
        <v>546</v>
      </c>
      <c r="E639" s="146" t="s">
        <v>614</v>
      </c>
      <c r="F639" s="146" t="s">
        <v>634</v>
      </c>
      <c r="G639" s="146" t="s">
        <v>355</v>
      </c>
      <c r="H639" t="s">
        <v>356</v>
      </c>
      <c r="I639" s="146">
        <v>4</v>
      </c>
      <c r="J639" s="146">
        <v>2</v>
      </c>
      <c r="K639" s="146">
        <v>4</v>
      </c>
      <c r="L639" s="146">
        <v>2</v>
      </c>
      <c r="M639" s="146">
        <v>0</v>
      </c>
      <c r="N639" s="146">
        <v>2</v>
      </c>
      <c r="O639" s="216" t="str">
        <f>IF(ISERROR(VLOOKUP($D639,LehStd_in_Kla!$A$4:$G$120,3,FALSE)),,VLOOKUP($D639,LehStd_in_Kla!$A$4:$G$120,3,FALSE))</f>
        <v>B2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>
      <c r="A640" s="96">
        <v>133</v>
      </c>
      <c r="B640" s="96"/>
      <c r="C640" s="96" t="s">
        <v>58</v>
      </c>
      <c r="D640" s="146" t="s">
        <v>546</v>
      </c>
      <c r="E640" s="146" t="s">
        <v>615</v>
      </c>
      <c r="F640" s="146" t="s">
        <v>348</v>
      </c>
      <c r="G640" s="146" t="s">
        <v>337</v>
      </c>
      <c r="H640" t="s">
        <v>328</v>
      </c>
      <c r="I640" s="146">
        <v>4</v>
      </c>
      <c r="J640" s="146">
        <v>2</v>
      </c>
      <c r="K640" s="146">
        <v>4</v>
      </c>
      <c r="L640" s="146">
        <v>2</v>
      </c>
      <c r="M640" s="146">
        <v>0</v>
      </c>
      <c r="N640" s="146">
        <v>2</v>
      </c>
      <c r="O640" s="216" t="str">
        <f>IF(ISERROR(VLOOKUP($D640,LehStd_in_Kla!$A$4:$G$120,3,FALSE)),,VLOOKUP($D640,LehStd_in_Kla!$A$4:$G$120,3,FALSE))</f>
        <v>B2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>
      <c r="A641" s="96">
        <v>134</v>
      </c>
      <c r="B641" s="96"/>
      <c r="C641" s="96" t="s">
        <v>58</v>
      </c>
      <c r="D641" s="146" t="s">
        <v>546</v>
      </c>
      <c r="E641" s="146" t="s">
        <v>179</v>
      </c>
      <c r="F641" s="146" t="s">
        <v>76</v>
      </c>
      <c r="G641" s="146" t="s">
        <v>198</v>
      </c>
      <c r="H641" t="s">
        <v>277</v>
      </c>
      <c r="I641" s="146">
        <v>2</v>
      </c>
      <c r="J641" s="146"/>
      <c r="K641" s="146">
        <v>2</v>
      </c>
      <c r="L641" s="146">
        <v>2</v>
      </c>
      <c r="M641" s="146">
        <v>0</v>
      </c>
      <c r="N641" s="146"/>
      <c r="O641" s="216" t="str">
        <f>IF(ISERROR(VLOOKUP($D641,LehStd_in_Kla!$A$4:$G$120,3,FALSE)),,VLOOKUP($D641,LehStd_in_Kla!$A$4:$G$120,3,FALSE))</f>
        <v>B2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>
      <c r="A642" s="96">
        <v>135</v>
      </c>
      <c r="B642" s="96"/>
      <c r="C642" s="96" t="s">
        <v>58</v>
      </c>
      <c r="D642" s="146" t="s">
        <v>546</v>
      </c>
      <c r="E642" s="146" t="s">
        <v>179</v>
      </c>
      <c r="F642" s="146" t="s">
        <v>76</v>
      </c>
      <c r="G642" s="146" t="s">
        <v>357</v>
      </c>
      <c r="H642" t="s">
        <v>277</v>
      </c>
      <c r="I642" s="146">
        <v>2</v>
      </c>
      <c r="J642" s="146"/>
      <c r="K642" s="146">
        <v>2</v>
      </c>
      <c r="L642" s="146">
        <v>2</v>
      </c>
      <c r="M642" s="146">
        <v>0</v>
      </c>
      <c r="N642" s="146"/>
      <c r="O642" s="216" t="str">
        <f>IF(ISERROR(VLOOKUP($D642,LehStd_in_Kla!$A$4:$G$120,3,FALSE)),,VLOOKUP($D642,LehStd_in_Kla!$A$4:$G$120,3,FALSE))</f>
        <v>B2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>
      <c r="A643" s="96">
        <v>136</v>
      </c>
      <c r="B643" s="96"/>
      <c r="C643" s="96" t="s">
        <v>58</v>
      </c>
      <c r="D643" s="146" t="s">
        <v>546</v>
      </c>
      <c r="E643" s="146" t="s">
        <v>178</v>
      </c>
      <c r="F643" s="146" t="s">
        <v>37</v>
      </c>
      <c r="G643" s="146" t="s">
        <v>1269</v>
      </c>
      <c r="H643" t="s">
        <v>277</v>
      </c>
      <c r="I643" s="146">
        <v>3</v>
      </c>
      <c r="J643" s="146"/>
      <c r="K643" s="146">
        <v>3</v>
      </c>
      <c r="L643" s="146">
        <v>3</v>
      </c>
      <c r="M643" s="146">
        <v>0</v>
      </c>
      <c r="N643" s="146"/>
      <c r="O643" s="216" t="str">
        <f>IF(ISERROR(VLOOKUP($D643,LehStd_in_Kla!$A$4:$G$120,3,FALSE)),,VLOOKUP($D643,LehStd_in_Kla!$A$4:$G$120,3,FALSE))</f>
        <v>B2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>
      <c r="A644" s="96">
        <v>137</v>
      </c>
      <c r="B644" s="96"/>
      <c r="C644" s="96" t="s">
        <v>58</v>
      </c>
      <c r="D644" s="146" t="s">
        <v>546</v>
      </c>
      <c r="E644" s="146" t="s">
        <v>1833</v>
      </c>
      <c r="F644" s="146" t="s">
        <v>37</v>
      </c>
      <c r="G644" s="146" t="s">
        <v>71</v>
      </c>
      <c r="H644" t="s">
        <v>277</v>
      </c>
      <c r="I644" s="146">
        <v>2</v>
      </c>
      <c r="J644" s="146"/>
      <c r="K644" s="146">
        <v>2</v>
      </c>
      <c r="L644" s="146">
        <v>2</v>
      </c>
      <c r="M644" s="146">
        <v>0</v>
      </c>
      <c r="N644" s="146"/>
      <c r="O644" s="216" t="str">
        <f>IF(ISERROR(VLOOKUP($D644,LehStd_in_Kla!$A$4:$G$120,3,FALSE)),,VLOOKUP($D644,LehStd_in_Kla!$A$4:$G$120,3,FALSE))</f>
        <v>B2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>
      <c r="A645" s="96">
        <v>137</v>
      </c>
      <c r="B645" s="96"/>
      <c r="C645" s="96" t="s">
        <v>58</v>
      </c>
      <c r="D645" s="146" t="s">
        <v>547</v>
      </c>
      <c r="E645" s="146" t="s">
        <v>1833</v>
      </c>
      <c r="F645" s="146" t="s">
        <v>37</v>
      </c>
      <c r="G645" s="146" t="s">
        <v>71</v>
      </c>
      <c r="H645" t="s">
        <v>277</v>
      </c>
      <c r="I645" s="146">
        <v>2</v>
      </c>
      <c r="J645" s="146"/>
      <c r="K645" s="146">
        <v>2</v>
      </c>
      <c r="L645" s="146">
        <v>2</v>
      </c>
      <c r="M645" s="146">
        <v>0</v>
      </c>
      <c r="N645" s="146"/>
      <c r="O645" s="216" t="str">
        <f>IF(ISERROR(VLOOKUP($D645,LehStd_in_Kla!$A$4:$G$120,3,FALSE)),,VLOOKUP($D645,LehStd_in_Kla!$A$4:$G$120,3,FALSE))</f>
        <v>B2</v>
      </c>
    </row>
    <row r="646" spans="1:20">
      <c r="A646" s="96">
        <v>138</v>
      </c>
      <c r="B646" s="96"/>
      <c r="C646" s="96" t="s">
        <v>58</v>
      </c>
      <c r="D646" s="146" t="s">
        <v>546</v>
      </c>
      <c r="E646" s="146" t="s">
        <v>172</v>
      </c>
      <c r="F646" s="146" t="s">
        <v>7</v>
      </c>
      <c r="G646" s="146" t="s">
        <v>1437</v>
      </c>
      <c r="H646" t="s">
        <v>277</v>
      </c>
      <c r="I646" s="146">
        <v>4</v>
      </c>
      <c r="J646" s="146"/>
      <c r="K646" s="146">
        <v>4</v>
      </c>
      <c r="L646" s="146">
        <v>4</v>
      </c>
      <c r="M646" s="146">
        <v>0</v>
      </c>
      <c r="N646" s="146"/>
      <c r="O646" s="216" t="str">
        <f>IF(ISERROR(VLOOKUP($D646,LehStd_in_Kla!$A$4:$G$120,3,FALSE)),,VLOOKUP($D646,LehStd_in_Kla!$A$4:$G$120,3,FALSE))</f>
        <v>B2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>
      <c r="A647" s="96">
        <v>139</v>
      </c>
      <c r="B647" s="96"/>
      <c r="C647" s="96" t="s">
        <v>58</v>
      </c>
      <c r="D647" s="146" t="s">
        <v>546</v>
      </c>
      <c r="E647" s="146" t="s">
        <v>1370</v>
      </c>
      <c r="F647" s="146" t="s">
        <v>15</v>
      </c>
      <c r="G647" s="146" t="s">
        <v>272</v>
      </c>
      <c r="H647" t="s">
        <v>277</v>
      </c>
      <c r="I647" s="146">
        <v>2</v>
      </c>
      <c r="J647" s="146"/>
      <c r="K647" s="146">
        <v>2</v>
      </c>
      <c r="L647" s="146">
        <v>2</v>
      </c>
      <c r="M647" s="146">
        <v>0</v>
      </c>
      <c r="N647" s="146"/>
      <c r="O647" s="216" t="str">
        <f>IF(ISERROR(VLOOKUP($D647,LehStd_in_Kla!$A$4:$G$120,3,FALSE)),,VLOOKUP($D647,LehStd_in_Kla!$A$4:$G$120,3,FALSE))</f>
        <v>B2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>
      <c r="A648" s="96">
        <v>140</v>
      </c>
      <c r="B648" s="96"/>
      <c r="C648" s="96" t="s">
        <v>58</v>
      </c>
      <c r="D648" s="146" t="s">
        <v>546</v>
      </c>
      <c r="E648" s="146" t="s">
        <v>341</v>
      </c>
      <c r="F648" s="146" t="s">
        <v>14</v>
      </c>
      <c r="G648" s="146" t="s">
        <v>58</v>
      </c>
      <c r="H648" t="s">
        <v>277</v>
      </c>
      <c r="I648" s="146">
        <v>1</v>
      </c>
      <c r="J648" s="146"/>
      <c r="K648" s="146">
        <v>1</v>
      </c>
      <c r="L648" s="146">
        <v>1</v>
      </c>
      <c r="M648" s="146">
        <v>0</v>
      </c>
      <c r="N648" s="146"/>
      <c r="O648" s="216" t="str">
        <f>IF(ISERROR(VLOOKUP($D648,LehStd_in_Kla!$A$4:$G$120,3,FALSE)),,VLOOKUP($D648,LehStd_in_Kla!$A$4:$G$120,3,FALSE))</f>
        <v>B2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>
      <c r="A649" s="96">
        <v>141</v>
      </c>
      <c r="B649" s="96"/>
      <c r="C649" s="96" t="s">
        <v>58</v>
      </c>
      <c r="D649" s="146" t="s">
        <v>546</v>
      </c>
      <c r="E649" s="146" t="s">
        <v>359</v>
      </c>
      <c r="F649" s="146" t="s">
        <v>47</v>
      </c>
      <c r="G649" s="146" t="s">
        <v>58</v>
      </c>
      <c r="H649" t="s">
        <v>296</v>
      </c>
      <c r="I649" s="146">
        <v>2</v>
      </c>
      <c r="J649" s="146">
        <v>2</v>
      </c>
      <c r="K649" s="146">
        <v>2</v>
      </c>
      <c r="L649" s="146">
        <v>1</v>
      </c>
      <c r="M649" s="146">
        <v>0</v>
      </c>
      <c r="N649" s="146">
        <v>2</v>
      </c>
      <c r="O649" s="216" t="str">
        <f>IF(ISERROR(VLOOKUP($D649,LehStd_in_Kla!$A$4:$G$120,3,FALSE)),,VLOOKUP($D649,LehStd_in_Kla!$A$4:$G$120,3,FALSE))</f>
        <v>B2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>
      <c r="A650" s="96">
        <v>142</v>
      </c>
      <c r="B650" s="96"/>
      <c r="C650" s="96" t="s">
        <v>58</v>
      </c>
      <c r="D650" s="146" t="s">
        <v>546</v>
      </c>
      <c r="E650" s="146" t="s">
        <v>175</v>
      </c>
      <c r="F650" s="146" t="s">
        <v>19</v>
      </c>
      <c r="G650" s="146" t="s">
        <v>1269</v>
      </c>
      <c r="H650" t="s">
        <v>206</v>
      </c>
      <c r="I650" s="146">
        <v>2</v>
      </c>
      <c r="J650" s="146"/>
      <c r="K650" s="146">
        <v>2</v>
      </c>
      <c r="L650" s="146">
        <v>2</v>
      </c>
      <c r="M650" s="146">
        <v>0</v>
      </c>
      <c r="N650" s="146"/>
      <c r="O650" s="216" t="str">
        <f>IF(ISERROR(VLOOKUP($D650,LehStd_in_Kla!$A$4:$G$120,3,FALSE)),,VLOOKUP($D650,LehStd_in_Kla!$A$4:$G$120,3,FALSE))</f>
        <v>B2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>
      <c r="A651" s="96">
        <v>143</v>
      </c>
      <c r="B651" s="96"/>
      <c r="C651" s="96" t="s">
        <v>58</v>
      </c>
      <c r="D651" s="146" t="s">
        <v>546</v>
      </c>
      <c r="E651" s="146" t="s">
        <v>181</v>
      </c>
      <c r="F651" s="146" t="s">
        <v>56</v>
      </c>
      <c r="G651" s="146" t="s">
        <v>198</v>
      </c>
      <c r="H651" t="s">
        <v>358</v>
      </c>
      <c r="I651" s="146">
        <v>1</v>
      </c>
      <c r="J651" s="146"/>
      <c r="K651" s="146">
        <v>1</v>
      </c>
      <c r="L651" s="146">
        <v>1</v>
      </c>
      <c r="M651" s="146">
        <v>0</v>
      </c>
      <c r="N651" s="146"/>
      <c r="O651" s="216" t="str">
        <f>IF(ISERROR(VLOOKUP($D651,LehStd_in_Kla!$A$4:$G$120,3,FALSE)),,VLOOKUP($D651,LehStd_in_Kla!$A$4:$G$120,3,FALSE))</f>
        <v>B2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>
      <c r="A652" s="96">
        <v>144</v>
      </c>
      <c r="B652" s="96"/>
      <c r="C652" s="96" t="s">
        <v>58</v>
      </c>
      <c r="D652" s="146" t="s">
        <v>546</v>
      </c>
      <c r="E652" s="146" t="s">
        <v>174</v>
      </c>
      <c r="F652" s="146" t="s">
        <v>247</v>
      </c>
      <c r="G652" s="146" t="s">
        <v>248</v>
      </c>
      <c r="H652" t="s">
        <v>277</v>
      </c>
      <c r="I652" s="146">
        <v>2</v>
      </c>
      <c r="J652" s="146"/>
      <c r="K652" s="146">
        <v>2</v>
      </c>
      <c r="L652" s="146">
        <v>2</v>
      </c>
      <c r="M652" s="146">
        <v>0</v>
      </c>
      <c r="N652" s="146"/>
      <c r="O652" s="216" t="str">
        <f>IF(ISERROR(VLOOKUP($D652,LehStd_in_Kla!$A$4:$G$120,3,FALSE)),,VLOOKUP($D652,LehStd_in_Kla!$A$4:$G$120,3,FALSE))</f>
        <v>B2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>
      <c r="A653" s="96">
        <v>145</v>
      </c>
      <c r="B653" s="96"/>
      <c r="C653" s="96" t="s">
        <v>58</v>
      </c>
      <c r="D653" s="146" t="s">
        <v>546</v>
      </c>
      <c r="E653" s="146" t="s">
        <v>979</v>
      </c>
      <c r="F653" s="146" t="s">
        <v>115</v>
      </c>
      <c r="G653" s="146" t="s">
        <v>60</v>
      </c>
      <c r="H653" t="s">
        <v>277</v>
      </c>
      <c r="I653" s="146">
        <v>2</v>
      </c>
      <c r="J653" s="146"/>
      <c r="K653" s="146">
        <v>2</v>
      </c>
      <c r="L653" s="146">
        <v>2</v>
      </c>
      <c r="M653" s="146">
        <v>0</v>
      </c>
      <c r="N653" s="146"/>
      <c r="O653" s="216" t="str">
        <f>IF(ISERROR(VLOOKUP($D653,LehStd_in_Kla!$A$4:$G$120,3,FALSE)),,VLOOKUP($D653,LehStd_in_Kla!$A$4:$G$120,3,FALSE))</f>
        <v>B2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>
      <c r="A654" s="96">
        <v>146</v>
      </c>
      <c r="B654" s="96"/>
      <c r="C654" s="96" t="s">
        <v>58</v>
      </c>
      <c r="D654" s="146" t="s">
        <v>546</v>
      </c>
      <c r="E654" s="146" t="s">
        <v>979</v>
      </c>
      <c r="F654" s="146" t="s">
        <v>194</v>
      </c>
      <c r="G654" s="146" t="s">
        <v>60</v>
      </c>
      <c r="H654" t="s">
        <v>277</v>
      </c>
      <c r="I654" s="146">
        <v>2</v>
      </c>
      <c r="J654" s="146">
        <v>2</v>
      </c>
      <c r="K654" s="146">
        <v>2</v>
      </c>
      <c r="L654" s="146">
        <v>1</v>
      </c>
      <c r="M654" s="146">
        <v>0</v>
      </c>
      <c r="N654" s="146">
        <v>2</v>
      </c>
      <c r="O654" s="216" t="str">
        <f>IF(ISERROR(VLOOKUP($D654,LehStd_in_Kla!$A$4:$G$120,3,FALSE)),,VLOOKUP($D654,LehStd_in_Kla!$A$4:$G$120,3,FALSE))</f>
        <v>B2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>
      <c r="A655" s="96">
        <v>149</v>
      </c>
      <c r="B655" s="96"/>
      <c r="C655" s="96" t="s">
        <v>58</v>
      </c>
      <c r="D655" s="146" t="s">
        <v>547</v>
      </c>
      <c r="E655" s="146" t="s">
        <v>615</v>
      </c>
      <c r="F655" s="146" t="s">
        <v>348</v>
      </c>
      <c r="G655" s="146" t="s">
        <v>337</v>
      </c>
      <c r="H655" t="s">
        <v>311</v>
      </c>
      <c r="I655" s="146">
        <v>2</v>
      </c>
      <c r="J655" s="146"/>
      <c r="K655" s="146">
        <v>2</v>
      </c>
      <c r="L655" s="146">
        <v>2</v>
      </c>
      <c r="M655" s="146">
        <v>0</v>
      </c>
      <c r="N655" s="146"/>
      <c r="O655" s="216" t="str">
        <f>IF(ISERROR(VLOOKUP($D655,LehStd_in_Kla!$A$4:$G$120,3,FALSE)),,VLOOKUP($D655,LehStd_in_Kla!$A$4:$G$120,3,FALSE))</f>
        <v>B2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>
      <c r="A656" s="96">
        <v>150</v>
      </c>
      <c r="B656" s="96"/>
      <c r="C656" s="96" t="s">
        <v>58</v>
      </c>
      <c r="D656" s="146" t="s">
        <v>547</v>
      </c>
      <c r="E656" s="146" t="s">
        <v>186</v>
      </c>
      <c r="F656" s="146" t="s">
        <v>349</v>
      </c>
      <c r="G656" s="146" t="s">
        <v>318</v>
      </c>
      <c r="H656" t="s">
        <v>311</v>
      </c>
      <c r="I656" s="146">
        <v>2</v>
      </c>
      <c r="J656" s="146"/>
      <c r="K656" s="146">
        <v>2</v>
      </c>
      <c r="L656" s="146">
        <v>2</v>
      </c>
      <c r="M656" s="146">
        <v>0</v>
      </c>
      <c r="N656" s="146"/>
      <c r="O656" s="216" t="str">
        <f>IF(ISERROR(VLOOKUP($D656,LehStd_in_Kla!$A$4:$G$120,3,FALSE)),,VLOOKUP($D656,LehStd_in_Kla!$A$4:$G$120,3,FALSE))</f>
        <v>B2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>
      <c r="A657" s="96">
        <v>151</v>
      </c>
      <c r="B657" s="96"/>
      <c r="C657" s="96" t="s">
        <v>58</v>
      </c>
      <c r="D657" s="146" t="s">
        <v>547</v>
      </c>
      <c r="E657" s="146" t="s">
        <v>186</v>
      </c>
      <c r="F657" s="146" t="s">
        <v>348</v>
      </c>
      <c r="G657" s="146" t="s">
        <v>318</v>
      </c>
      <c r="H657" t="s">
        <v>311</v>
      </c>
      <c r="I657" s="146">
        <v>2</v>
      </c>
      <c r="J657" s="146"/>
      <c r="K657" s="146">
        <v>2</v>
      </c>
      <c r="L657" s="146">
        <v>2</v>
      </c>
      <c r="M657" s="146">
        <v>0</v>
      </c>
      <c r="N657" s="146"/>
      <c r="O657" s="216" t="str">
        <f>IF(ISERROR(VLOOKUP($D657,LehStd_in_Kla!$A$4:$G$120,3,FALSE)),,VLOOKUP($D657,LehStd_in_Kla!$A$4:$G$120,3,FALSE))</f>
        <v>B2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>
      <c r="A658" s="96">
        <v>152</v>
      </c>
      <c r="B658" s="96"/>
      <c r="C658" s="96" t="s">
        <v>58</v>
      </c>
      <c r="D658" s="146" t="s">
        <v>547</v>
      </c>
      <c r="E658" s="146" t="s">
        <v>615</v>
      </c>
      <c r="F658" s="146" t="s">
        <v>348</v>
      </c>
      <c r="G658" s="146" t="s">
        <v>337</v>
      </c>
      <c r="H658" t="s">
        <v>328</v>
      </c>
      <c r="I658" s="146">
        <v>4</v>
      </c>
      <c r="J658" s="146">
        <v>2</v>
      </c>
      <c r="K658" s="146">
        <v>4</v>
      </c>
      <c r="L658" s="146">
        <v>2</v>
      </c>
      <c r="M658" s="146">
        <v>0</v>
      </c>
      <c r="N658" s="146">
        <v>2</v>
      </c>
      <c r="O658" s="216" t="str">
        <f>IF(ISERROR(VLOOKUP($D658,LehStd_in_Kla!$A$4:$G$120,3,FALSE)),,VLOOKUP($D658,LehStd_in_Kla!$A$4:$G$120,3,FALSE))</f>
        <v>B2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>
      <c r="A659" s="96">
        <v>153</v>
      </c>
      <c r="B659" s="96"/>
      <c r="C659" s="96" t="s">
        <v>58</v>
      </c>
      <c r="D659" s="146" t="s">
        <v>547</v>
      </c>
      <c r="E659" s="146" t="s">
        <v>614</v>
      </c>
      <c r="F659" s="146" t="s">
        <v>1189</v>
      </c>
      <c r="G659" s="146" t="s">
        <v>355</v>
      </c>
      <c r="H659" t="s">
        <v>356</v>
      </c>
      <c r="I659" s="146">
        <v>4</v>
      </c>
      <c r="J659" s="146">
        <v>2</v>
      </c>
      <c r="K659" s="146">
        <v>4</v>
      </c>
      <c r="L659" s="146">
        <v>2</v>
      </c>
      <c r="M659" s="146">
        <v>0</v>
      </c>
      <c r="N659" s="146">
        <v>2</v>
      </c>
      <c r="O659" s="216" t="str">
        <f>IF(ISERROR(VLOOKUP($D659,LehStd_in_Kla!$A$4:$G$120,3,FALSE)),,VLOOKUP($D659,LehStd_in_Kla!$A$4:$G$120,3,FALSE))</f>
        <v>B2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>
      <c r="A660" s="96">
        <v>154</v>
      </c>
      <c r="B660" s="96"/>
      <c r="C660" s="96" t="s">
        <v>58</v>
      </c>
      <c r="D660" s="146" t="s">
        <v>547</v>
      </c>
      <c r="E660" s="146" t="s">
        <v>615</v>
      </c>
      <c r="F660" s="146" t="s">
        <v>349</v>
      </c>
      <c r="G660" s="146" t="s">
        <v>337</v>
      </c>
      <c r="H660" t="s">
        <v>328</v>
      </c>
      <c r="I660" s="146">
        <v>4</v>
      </c>
      <c r="J660" s="146">
        <v>2</v>
      </c>
      <c r="K660" s="146">
        <v>4</v>
      </c>
      <c r="L660" s="146">
        <v>2</v>
      </c>
      <c r="M660" s="146">
        <v>0</v>
      </c>
      <c r="N660" s="146">
        <v>2</v>
      </c>
      <c r="O660" s="216" t="str">
        <f>IF(ISERROR(VLOOKUP($D660,LehStd_in_Kla!$A$4:$G$120,3,FALSE)),,VLOOKUP($D660,LehStd_in_Kla!$A$4:$G$120,3,FALSE))</f>
        <v>B2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>
      <c r="A661" s="96">
        <v>155</v>
      </c>
      <c r="B661" s="96"/>
      <c r="C661" s="96" t="s">
        <v>58</v>
      </c>
      <c r="D661" s="146" t="s">
        <v>547</v>
      </c>
      <c r="E661" s="146" t="s">
        <v>179</v>
      </c>
      <c r="F661" s="146" t="s">
        <v>76</v>
      </c>
      <c r="G661" s="146" t="s">
        <v>268</v>
      </c>
      <c r="H661" t="s">
        <v>311</v>
      </c>
      <c r="I661" s="146">
        <v>2</v>
      </c>
      <c r="J661" s="146"/>
      <c r="K661" s="146">
        <v>2</v>
      </c>
      <c r="L661" s="146">
        <v>2</v>
      </c>
      <c r="M661" s="146">
        <v>0</v>
      </c>
      <c r="N661" s="146"/>
      <c r="O661" s="216" t="str">
        <f>IF(ISERROR(VLOOKUP($D661,LehStd_in_Kla!$A$4:$G$120,3,FALSE)),,VLOOKUP($D661,LehStd_in_Kla!$A$4:$G$120,3,FALSE))</f>
        <v>B2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>
      <c r="A662" s="96">
        <v>156</v>
      </c>
      <c r="B662" s="96"/>
      <c r="C662" s="96" t="s">
        <v>58</v>
      </c>
      <c r="D662" s="146" t="s">
        <v>547</v>
      </c>
      <c r="E662" s="146" t="s">
        <v>179</v>
      </c>
      <c r="F662" s="146" t="s">
        <v>76</v>
      </c>
      <c r="G662" s="146" t="s">
        <v>357</v>
      </c>
      <c r="H662" t="s">
        <v>311</v>
      </c>
      <c r="I662" s="146">
        <v>2</v>
      </c>
      <c r="J662" s="146"/>
      <c r="K662" s="146">
        <v>2</v>
      </c>
      <c r="L662" s="146">
        <v>2</v>
      </c>
      <c r="M662" s="146">
        <v>0</v>
      </c>
      <c r="N662" s="146"/>
      <c r="O662" s="216" t="str">
        <f>IF(ISERROR(VLOOKUP($D662,LehStd_in_Kla!$A$4:$G$120,3,FALSE)),,VLOOKUP($D662,LehStd_in_Kla!$A$4:$G$120,3,FALSE))</f>
        <v>B2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>
      <c r="A663" s="96">
        <v>157</v>
      </c>
      <c r="B663" s="96"/>
      <c r="C663" s="96" t="s">
        <v>58</v>
      </c>
      <c r="D663" s="146" t="s">
        <v>546</v>
      </c>
      <c r="E663" s="146" t="s">
        <v>1833</v>
      </c>
      <c r="F663" s="146" t="s">
        <v>37</v>
      </c>
      <c r="G663" s="146" t="s">
        <v>71</v>
      </c>
      <c r="H663" t="s">
        <v>277</v>
      </c>
      <c r="I663" s="146">
        <v>0</v>
      </c>
      <c r="J663" s="146"/>
      <c r="K663" s="146">
        <v>0</v>
      </c>
      <c r="L663" s="146">
        <v>0</v>
      </c>
      <c r="M663" s="146">
        <v>0</v>
      </c>
      <c r="N663" s="146"/>
      <c r="O663" s="216" t="str">
        <f>IF(ISERROR(VLOOKUP($D663,LehStd_in_Kla!$A$4:$G$120,3,FALSE)),,VLOOKUP($D663,LehStd_in_Kla!$A$4:$G$120,3,FALSE))</f>
        <v>B2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>
      <c r="A664" s="96">
        <v>157</v>
      </c>
      <c r="B664" s="96"/>
      <c r="C664" s="96" t="s">
        <v>58</v>
      </c>
      <c r="D664" s="146" t="s">
        <v>547</v>
      </c>
      <c r="E664" s="146" t="s">
        <v>1833</v>
      </c>
      <c r="F664" s="146" t="s">
        <v>37</v>
      </c>
      <c r="G664" s="146" t="s">
        <v>71</v>
      </c>
      <c r="H664" t="s">
        <v>277</v>
      </c>
      <c r="I664" s="146">
        <v>0</v>
      </c>
      <c r="J664" s="146"/>
      <c r="K664" s="146">
        <v>0</v>
      </c>
      <c r="L664" s="146">
        <v>0</v>
      </c>
      <c r="M664" s="146">
        <v>0</v>
      </c>
      <c r="N664" s="146"/>
      <c r="O664" s="216" t="str">
        <f>IF(ISERROR(VLOOKUP($D664,LehStd_in_Kla!$A$4:$G$120,3,FALSE)),,VLOOKUP($D664,LehStd_in_Kla!$A$4:$G$120,3,FALSE))</f>
        <v>B2</v>
      </c>
    </row>
    <row r="665" spans="1:20">
      <c r="A665" s="96">
        <v>158</v>
      </c>
      <c r="B665" s="96"/>
      <c r="C665" s="96" t="s">
        <v>58</v>
      </c>
      <c r="D665" s="146" t="s">
        <v>547</v>
      </c>
      <c r="E665" s="146" t="s">
        <v>178</v>
      </c>
      <c r="F665" s="146" t="s">
        <v>37</v>
      </c>
      <c r="G665" s="146" t="s">
        <v>104</v>
      </c>
      <c r="H665" t="s">
        <v>311</v>
      </c>
      <c r="I665" s="146">
        <v>3</v>
      </c>
      <c r="J665" s="146"/>
      <c r="K665" s="146">
        <v>3</v>
      </c>
      <c r="L665" s="146">
        <v>3</v>
      </c>
      <c r="M665" s="146">
        <v>0</v>
      </c>
      <c r="N665" s="146"/>
      <c r="O665" s="216" t="str">
        <f>IF(ISERROR(VLOOKUP($D665,LehStd_in_Kla!$A$4:$G$120,3,FALSE)),,VLOOKUP($D665,LehStd_in_Kla!$A$4:$G$120,3,FALSE))</f>
        <v>B2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>
      <c r="A666" s="96">
        <v>159</v>
      </c>
      <c r="B666" s="96"/>
      <c r="C666" s="96" t="s">
        <v>58</v>
      </c>
      <c r="D666" s="146" t="s">
        <v>547</v>
      </c>
      <c r="E666" s="146" t="s">
        <v>172</v>
      </c>
      <c r="F666" s="146" t="s">
        <v>7</v>
      </c>
      <c r="G666" s="146" t="s">
        <v>1437</v>
      </c>
      <c r="H666" t="s">
        <v>311</v>
      </c>
      <c r="I666" s="146">
        <v>4</v>
      </c>
      <c r="J666" s="146"/>
      <c r="K666" s="146">
        <v>4</v>
      </c>
      <c r="L666" s="146">
        <v>4</v>
      </c>
      <c r="M666" s="146">
        <v>0</v>
      </c>
      <c r="N666" s="146"/>
      <c r="O666" s="216" t="str">
        <f>IF(ISERROR(VLOOKUP($D666,LehStd_in_Kla!$A$4:$G$120,3,FALSE)),,VLOOKUP($D666,LehStd_in_Kla!$A$4:$G$120,3,FALSE))</f>
        <v>B2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>
      <c r="A667" s="96">
        <v>160</v>
      </c>
      <c r="B667" s="96"/>
      <c r="C667" s="96" t="s">
        <v>58</v>
      </c>
      <c r="D667" s="146" t="s">
        <v>547</v>
      </c>
      <c r="E667" s="146" t="s">
        <v>1370</v>
      </c>
      <c r="F667" s="146" t="s">
        <v>15</v>
      </c>
      <c r="G667" s="146" t="s">
        <v>272</v>
      </c>
      <c r="H667" t="s">
        <v>311</v>
      </c>
      <c r="I667" s="146">
        <v>2</v>
      </c>
      <c r="J667" s="146"/>
      <c r="K667" s="146">
        <v>2</v>
      </c>
      <c r="L667" s="146">
        <v>2</v>
      </c>
      <c r="M667" s="146">
        <v>0</v>
      </c>
      <c r="N667" s="146"/>
      <c r="O667" s="216" t="str">
        <f>IF(ISERROR(VLOOKUP($D667,LehStd_in_Kla!$A$4:$G$120,3,FALSE)),,VLOOKUP($D667,LehStd_in_Kla!$A$4:$G$120,3,FALSE))</f>
        <v>B2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>
      <c r="A668" s="96">
        <v>161</v>
      </c>
      <c r="B668" s="96"/>
      <c r="C668" s="96" t="s">
        <v>58</v>
      </c>
      <c r="D668" s="146" t="s">
        <v>547</v>
      </c>
      <c r="E668" s="146" t="s">
        <v>341</v>
      </c>
      <c r="F668" s="146" t="s">
        <v>14</v>
      </c>
      <c r="G668" s="146" t="s">
        <v>58</v>
      </c>
      <c r="H668" t="s">
        <v>311</v>
      </c>
      <c r="I668" s="146">
        <v>1</v>
      </c>
      <c r="J668" s="146"/>
      <c r="K668" s="146">
        <v>1</v>
      </c>
      <c r="L668" s="146">
        <v>1</v>
      </c>
      <c r="M668" s="146">
        <v>0</v>
      </c>
      <c r="N668" s="146"/>
      <c r="O668" s="216" t="str">
        <f>IF(ISERROR(VLOOKUP($D668,LehStd_in_Kla!$A$4:$G$120,3,FALSE)),,VLOOKUP($D668,LehStd_in_Kla!$A$4:$G$120,3,FALSE))</f>
        <v>B2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>
      <c r="A669" s="96">
        <v>162</v>
      </c>
      <c r="B669" s="96"/>
      <c r="C669" s="96" t="s">
        <v>58</v>
      </c>
      <c r="D669" s="146" t="s">
        <v>547</v>
      </c>
      <c r="E669" s="146" t="s">
        <v>359</v>
      </c>
      <c r="F669" s="146" t="s">
        <v>47</v>
      </c>
      <c r="G669" s="146" t="s">
        <v>58</v>
      </c>
      <c r="H669" t="s">
        <v>296</v>
      </c>
      <c r="I669" s="146">
        <v>2</v>
      </c>
      <c r="J669" s="146">
        <v>2</v>
      </c>
      <c r="K669" s="146">
        <v>2</v>
      </c>
      <c r="L669" s="146">
        <v>1</v>
      </c>
      <c r="M669" s="146">
        <v>0</v>
      </c>
      <c r="N669" s="146">
        <v>2</v>
      </c>
      <c r="O669" s="216" t="str">
        <f>IF(ISERROR(VLOOKUP($D669,LehStd_in_Kla!$A$4:$G$120,3,FALSE)),,VLOOKUP($D669,LehStd_in_Kla!$A$4:$G$120,3,FALSE))</f>
        <v>B2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>
      <c r="A670" s="96">
        <v>163</v>
      </c>
      <c r="B670" s="96"/>
      <c r="C670" s="96" t="s">
        <v>58</v>
      </c>
      <c r="D670" s="146" t="s">
        <v>547</v>
      </c>
      <c r="E670" s="146" t="s">
        <v>175</v>
      </c>
      <c r="F670" s="146" t="s">
        <v>19</v>
      </c>
      <c r="G670" s="146" t="s">
        <v>1269</v>
      </c>
      <c r="H670" t="s">
        <v>206</v>
      </c>
      <c r="I670" s="146">
        <v>2</v>
      </c>
      <c r="J670" s="146"/>
      <c r="K670" s="146">
        <v>2</v>
      </c>
      <c r="L670" s="146">
        <v>2</v>
      </c>
      <c r="M670" s="146">
        <v>0</v>
      </c>
      <c r="N670" s="146"/>
      <c r="O670" s="216" t="str">
        <f>IF(ISERROR(VLOOKUP($D670,LehStd_in_Kla!$A$4:$G$120,3,FALSE)),,VLOOKUP($D670,LehStd_in_Kla!$A$4:$G$120,3,FALSE))</f>
        <v>B2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>
      <c r="A671" s="96">
        <v>164</v>
      </c>
      <c r="B671" s="96"/>
      <c r="C671" s="96" t="s">
        <v>58</v>
      </c>
      <c r="D671" s="146" t="s">
        <v>547</v>
      </c>
      <c r="E671" s="146" t="s">
        <v>181</v>
      </c>
      <c r="F671" s="146" t="s">
        <v>56</v>
      </c>
      <c r="G671" s="146" t="s">
        <v>198</v>
      </c>
      <c r="H671" t="s">
        <v>358</v>
      </c>
      <c r="I671" s="146">
        <v>1</v>
      </c>
      <c r="J671" s="146"/>
      <c r="K671" s="146">
        <v>1</v>
      </c>
      <c r="L671" s="146">
        <v>1</v>
      </c>
      <c r="M671" s="146">
        <v>0</v>
      </c>
      <c r="N671" s="146"/>
      <c r="O671" s="216" t="str">
        <f>IF(ISERROR(VLOOKUP($D671,LehStd_in_Kla!$A$4:$G$120,3,FALSE)),,VLOOKUP($D671,LehStd_in_Kla!$A$4:$G$120,3,FALSE))</f>
        <v>B2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>
      <c r="A672" s="96">
        <v>165</v>
      </c>
      <c r="B672" s="96"/>
      <c r="C672" s="96" t="s">
        <v>58</v>
      </c>
      <c r="D672" s="146" t="s">
        <v>547</v>
      </c>
      <c r="E672" s="146" t="s">
        <v>174</v>
      </c>
      <c r="F672" s="146" t="s">
        <v>247</v>
      </c>
      <c r="G672" s="146" t="s">
        <v>248</v>
      </c>
      <c r="H672" t="s">
        <v>311</v>
      </c>
      <c r="I672" s="146">
        <v>2</v>
      </c>
      <c r="J672" s="146"/>
      <c r="K672" s="146">
        <v>2</v>
      </c>
      <c r="L672" s="146">
        <v>2</v>
      </c>
      <c r="M672" s="146">
        <v>0</v>
      </c>
      <c r="N672" s="146"/>
      <c r="O672" s="216" t="str">
        <f>IF(ISERROR(VLOOKUP($D672,LehStd_in_Kla!$A$4:$G$120,3,FALSE)),,VLOOKUP($D672,LehStd_in_Kla!$A$4:$G$120,3,FALSE))</f>
        <v>B2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>
      <c r="A673" s="96">
        <v>166</v>
      </c>
      <c r="B673" s="96"/>
      <c r="C673" s="96" t="s">
        <v>58</v>
      </c>
      <c r="D673" s="146" t="s">
        <v>547</v>
      </c>
      <c r="E673" s="146" t="s">
        <v>979</v>
      </c>
      <c r="F673" s="146" t="s">
        <v>194</v>
      </c>
      <c r="G673" s="146" t="s">
        <v>318</v>
      </c>
      <c r="H673" t="s">
        <v>311</v>
      </c>
      <c r="I673" s="146">
        <v>2</v>
      </c>
      <c r="J673" s="146">
        <v>2</v>
      </c>
      <c r="K673" s="146">
        <v>2</v>
      </c>
      <c r="L673" s="146">
        <v>1</v>
      </c>
      <c r="M673" s="146">
        <v>0</v>
      </c>
      <c r="N673" s="146">
        <v>2</v>
      </c>
      <c r="O673" s="216" t="str">
        <f>IF(ISERROR(VLOOKUP($D673,LehStd_in_Kla!$A$4:$G$120,3,FALSE)),,VLOOKUP($D673,LehStd_in_Kla!$A$4:$G$120,3,FALSE))</f>
        <v>B2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>
      <c r="A674" s="96">
        <v>167</v>
      </c>
      <c r="B674" s="96"/>
      <c r="C674" s="96" t="s">
        <v>58</v>
      </c>
      <c r="D674" s="146" t="s">
        <v>547</v>
      </c>
      <c r="E674" s="146" t="s">
        <v>979</v>
      </c>
      <c r="F674" s="146" t="s">
        <v>115</v>
      </c>
      <c r="G674" s="146" t="s">
        <v>318</v>
      </c>
      <c r="H674" t="s">
        <v>311</v>
      </c>
      <c r="I674" s="146">
        <v>2</v>
      </c>
      <c r="J674" s="146"/>
      <c r="K674" s="146">
        <v>2</v>
      </c>
      <c r="L674" s="146">
        <v>2</v>
      </c>
      <c r="M674" s="146">
        <v>0</v>
      </c>
      <c r="N674" s="146"/>
      <c r="O674" s="216" t="str">
        <f>IF(ISERROR(VLOOKUP($D674,LehStd_in_Kla!$A$4:$G$120,3,FALSE)),,VLOOKUP($D674,LehStd_in_Kla!$A$4:$G$120,3,FALSE))</f>
        <v>B2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>
      <c r="A675" s="96">
        <v>168</v>
      </c>
      <c r="B675" s="96"/>
      <c r="C675" s="96" t="s">
        <v>58</v>
      </c>
      <c r="D675" s="146" t="s">
        <v>547</v>
      </c>
      <c r="E675" s="146" t="s">
        <v>979</v>
      </c>
      <c r="F675" s="146" t="s">
        <v>115</v>
      </c>
      <c r="G675" s="146" t="s">
        <v>1437</v>
      </c>
      <c r="H675" t="s">
        <v>311</v>
      </c>
      <c r="I675" s="146">
        <v>2</v>
      </c>
      <c r="J675" s="146"/>
      <c r="K675" s="146">
        <v>2</v>
      </c>
      <c r="L675" s="146">
        <v>2</v>
      </c>
      <c r="M675" s="146">
        <v>0</v>
      </c>
      <c r="N675" s="146"/>
      <c r="O675" s="216" t="str">
        <f>IF(ISERROR(VLOOKUP($D675,LehStd_in_Kla!$A$4:$G$120,3,FALSE)),,VLOOKUP($D675,LehStd_in_Kla!$A$4:$G$120,3,FALSE))</f>
        <v>B2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>
      <c r="A676" s="96">
        <v>2</v>
      </c>
      <c r="B676" s="96"/>
      <c r="C676" s="96" t="s">
        <v>36</v>
      </c>
      <c r="D676" s="146" t="s">
        <v>265</v>
      </c>
      <c r="E676" s="146" t="s">
        <v>172</v>
      </c>
      <c r="F676" s="146" t="s">
        <v>35</v>
      </c>
      <c r="G676" s="146" t="s">
        <v>213</v>
      </c>
      <c r="H676" t="s">
        <v>266</v>
      </c>
      <c r="I676" s="146">
        <v>2</v>
      </c>
      <c r="J676" s="146"/>
      <c r="K676" s="146">
        <v>2</v>
      </c>
      <c r="L676" s="146">
        <v>2</v>
      </c>
      <c r="M676" s="146">
        <v>0</v>
      </c>
      <c r="N676" s="146"/>
      <c r="O676" s="216" t="str">
        <f>IF(ISERROR(VLOOKUP($D676,LehStd_in_Kla!$A$4:$G$120,3,FALSE)),,VLOOKUP($D676,LehStd_in_Kla!$A$4:$G$120,3,FALSE))</f>
        <v>C3.11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>
      <c r="A677" s="96">
        <v>3</v>
      </c>
      <c r="B677" s="96"/>
      <c r="C677" s="96" t="s">
        <v>36</v>
      </c>
      <c r="D677" s="146" t="s">
        <v>265</v>
      </c>
      <c r="E677" s="146" t="s">
        <v>178</v>
      </c>
      <c r="F677" s="146" t="s">
        <v>38</v>
      </c>
      <c r="G677" s="146" t="s">
        <v>1082</v>
      </c>
      <c r="H677" t="s">
        <v>266</v>
      </c>
      <c r="I677" s="146">
        <v>2</v>
      </c>
      <c r="J677" s="146"/>
      <c r="K677" s="146">
        <v>2</v>
      </c>
      <c r="L677" s="146">
        <v>2</v>
      </c>
      <c r="M677" s="146">
        <v>0</v>
      </c>
      <c r="N677" s="146"/>
      <c r="O677" s="216" t="str">
        <f>IF(ISERROR(VLOOKUP($D677,LehStd_in_Kla!$A$4:$G$120,3,FALSE)),,VLOOKUP($D677,LehStd_in_Kla!$A$4:$G$120,3,FALSE))</f>
        <v>C3.11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>
      <c r="A678" s="96">
        <v>4</v>
      </c>
      <c r="B678" s="96"/>
      <c r="C678" s="96" t="s">
        <v>36</v>
      </c>
      <c r="D678" s="146" t="s">
        <v>265</v>
      </c>
      <c r="E678" s="146" t="s">
        <v>229</v>
      </c>
      <c r="F678" s="146" t="s">
        <v>230</v>
      </c>
      <c r="G678" s="146" t="s">
        <v>41</v>
      </c>
      <c r="H678" t="s">
        <v>266</v>
      </c>
      <c r="I678" s="146">
        <v>2</v>
      </c>
      <c r="J678" s="146"/>
      <c r="K678" s="146">
        <v>2</v>
      </c>
      <c r="L678" s="146">
        <v>2</v>
      </c>
      <c r="M678" s="146">
        <v>0</v>
      </c>
      <c r="N678" s="146"/>
      <c r="O678" s="216" t="str">
        <f>IF(ISERROR(VLOOKUP($D678,LehStd_in_Kla!$A$4:$G$120,3,FALSE)),,VLOOKUP($D678,LehStd_in_Kla!$A$4:$G$120,3,FALSE))</f>
        <v>C3.11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>
      <c r="A679" s="96">
        <v>5</v>
      </c>
      <c r="B679" s="96"/>
      <c r="C679" s="96" t="s">
        <v>36</v>
      </c>
      <c r="D679" s="146" t="s">
        <v>265</v>
      </c>
      <c r="E679" s="146" t="s">
        <v>177</v>
      </c>
      <c r="F679" s="146" t="s">
        <v>267</v>
      </c>
      <c r="G679" s="146" t="s">
        <v>1607</v>
      </c>
      <c r="H679" t="s">
        <v>266</v>
      </c>
      <c r="I679" s="146">
        <v>2</v>
      </c>
      <c r="J679" s="146"/>
      <c r="K679" s="146">
        <v>2</v>
      </c>
      <c r="L679" s="146">
        <v>2</v>
      </c>
      <c r="M679" s="146">
        <v>0</v>
      </c>
      <c r="N679" s="146"/>
      <c r="O679" s="216" t="str">
        <f>IF(ISERROR(VLOOKUP($D679,LehStd_in_Kla!$A$4:$G$120,3,FALSE)),,VLOOKUP($D679,LehStd_in_Kla!$A$4:$G$120,3,FALSE))</f>
        <v>C3.11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>
      <c r="A680" s="96">
        <v>6</v>
      </c>
      <c r="B680" s="96"/>
      <c r="C680" s="96" t="s">
        <v>36</v>
      </c>
      <c r="D680" s="146" t="s">
        <v>265</v>
      </c>
      <c r="E680" s="146" t="s">
        <v>174</v>
      </c>
      <c r="F680" s="146" t="s">
        <v>13</v>
      </c>
      <c r="G680" s="146" t="s">
        <v>20</v>
      </c>
      <c r="H680" t="s">
        <v>266</v>
      </c>
      <c r="I680" s="146">
        <v>1</v>
      </c>
      <c r="J680" s="146"/>
      <c r="K680" s="146">
        <v>1</v>
      </c>
      <c r="L680" s="146">
        <v>1</v>
      </c>
      <c r="M680" s="146">
        <v>0</v>
      </c>
      <c r="N680" s="146"/>
      <c r="O680" s="216" t="str">
        <f>IF(ISERROR(VLOOKUP($D680,LehStd_in_Kla!$A$4:$G$120,3,FALSE)),,VLOOKUP($D680,LehStd_in_Kla!$A$4:$G$120,3,FALSE))</f>
        <v>C3.11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>
      <c r="A681" s="96">
        <v>7</v>
      </c>
      <c r="B681" s="96"/>
      <c r="C681" s="96" t="s">
        <v>36</v>
      </c>
      <c r="D681" s="146" t="s">
        <v>265</v>
      </c>
      <c r="E681" s="146" t="s">
        <v>179</v>
      </c>
      <c r="F681" s="146" t="s">
        <v>39</v>
      </c>
      <c r="G681" s="146" t="s">
        <v>36</v>
      </c>
      <c r="H681" t="s">
        <v>266</v>
      </c>
      <c r="I681" s="146">
        <v>2</v>
      </c>
      <c r="J681" s="146"/>
      <c r="K681" s="146">
        <v>2</v>
      </c>
      <c r="L681" s="146">
        <v>2</v>
      </c>
      <c r="M681" s="146">
        <v>0</v>
      </c>
      <c r="N681" s="146"/>
      <c r="O681" s="216" t="str">
        <f>IF(ISERROR(VLOOKUP($D681,LehStd_in_Kla!$A$4:$G$120,3,FALSE)),,VLOOKUP($D681,LehStd_in_Kla!$A$4:$G$120,3,FALSE))</f>
        <v>C3.11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>
      <c r="A682" s="96">
        <v>8</v>
      </c>
      <c r="B682" s="96"/>
      <c r="C682" s="96" t="s">
        <v>36</v>
      </c>
      <c r="D682" s="146" t="s">
        <v>265</v>
      </c>
      <c r="E682" s="146" t="s">
        <v>341</v>
      </c>
      <c r="F682" s="146" t="s">
        <v>14</v>
      </c>
      <c r="G682" s="146" t="s">
        <v>236</v>
      </c>
      <c r="H682" t="s">
        <v>266</v>
      </c>
      <c r="I682" s="146">
        <v>1</v>
      </c>
      <c r="J682" s="146"/>
      <c r="K682" s="146">
        <v>1</v>
      </c>
      <c r="L682" s="146">
        <v>1</v>
      </c>
      <c r="M682" s="146">
        <v>0</v>
      </c>
      <c r="N682" s="146"/>
      <c r="O682" s="216" t="str">
        <f>IF(ISERROR(VLOOKUP($D682,LehStd_in_Kla!$A$4:$G$120,3,FALSE)),,VLOOKUP($D682,LehStd_in_Kla!$A$4:$G$120,3,FALSE))</f>
        <v>C3.11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>
      <c r="A683" s="96">
        <v>9</v>
      </c>
      <c r="B683" s="96"/>
      <c r="C683" s="96" t="s">
        <v>36</v>
      </c>
      <c r="D683" s="146" t="s">
        <v>265</v>
      </c>
      <c r="E683" s="146" t="s">
        <v>1318</v>
      </c>
      <c r="F683" s="146" t="s">
        <v>757</v>
      </c>
      <c r="G683" s="146" t="s">
        <v>1607</v>
      </c>
      <c r="H683" t="s">
        <v>266</v>
      </c>
      <c r="I683" s="146">
        <v>1</v>
      </c>
      <c r="J683" s="146"/>
      <c r="K683" s="146">
        <v>1</v>
      </c>
      <c r="L683" s="146">
        <v>1</v>
      </c>
      <c r="M683" s="146">
        <v>0</v>
      </c>
      <c r="N683" s="146"/>
      <c r="O683" s="216" t="str">
        <f>IF(ISERROR(VLOOKUP($D683,LehStd_in_Kla!$A$4:$G$120,3,FALSE)),,VLOOKUP($D683,LehStd_in_Kla!$A$4:$G$120,3,FALSE))</f>
        <v>C3.11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>
      <c r="A684" s="96">
        <v>10</v>
      </c>
      <c r="B684" s="96"/>
      <c r="C684" s="96" t="s">
        <v>36</v>
      </c>
      <c r="D684" s="146" t="s">
        <v>269</v>
      </c>
      <c r="E684" s="146" t="s">
        <v>177</v>
      </c>
      <c r="F684" s="146" t="s">
        <v>267</v>
      </c>
      <c r="G684" s="146" t="s">
        <v>32</v>
      </c>
      <c r="H684" t="s">
        <v>270</v>
      </c>
      <c r="I684" s="146">
        <v>2</v>
      </c>
      <c r="J684" s="146"/>
      <c r="K684" s="146">
        <v>2</v>
      </c>
      <c r="L684" s="146">
        <v>2</v>
      </c>
      <c r="M684" s="146">
        <v>0</v>
      </c>
      <c r="N684" s="146"/>
      <c r="O684" s="216" t="str">
        <f>IF(ISERROR(VLOOKUP($D684,LehStd_in_Kla!$A$4:$G$120,3,FALSE)),,VLOOKUP($D684,LehStd_in_Kla!$A$4:$G$120,3,FALSE))</f>
        <v>C3.11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>
      <c r="A685" s="96">
        <v>11</v>
      </c>
      <c r="B685" s="96"/>
      <c r="C685" s="96" t="s">
        <v>36</v>
      </c>
      <c r="D685" s="146" t="s">
        <v>269</v>
      </c>
      <c r="E685" s="146" t="s">
        <v>172</v>
      </c>
      <c r="F685" s="146" t="s">
        <v>35</v>
      </c>
      <c r="G685" s="146" t="s">
        <v>41</v>
      </c>
      <c r="H685" t="s">
        <v>270</v>
      </c>
      <c r="I685" s="146">
        <v>2</v>
      </c>
      <c r="J685" s="146"/>
      <c r="K685" s="146">
        <v>2</v>
      </c>
      <c r="L685" s="146">
        <v>2</v>
      </c>
      <c r="M685" s="146">
        <v>0</v>
      </c>
      <c r="N685" s="146"/>
      <c r="O685" s="216" t="str">
        <f>IF(ISERROR(VLOOKUP($D685,LehStd_in_Kla!$A$4:$G$120,3,FALSE)),,VLOOKUP($D685,LehStd_in_Kla!$A$4:$G$120,3,FALSE))</f>
        <v>C3.11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>
      <c r="A686" s="96">
        <v>12</v>
      </c>
      <c r="B686" s="96"/>
      <c r="C686" s="96" t="s">
        <v>36</v>
      </c>
      <c r="D686" s="146" t="s">
        <v>269</v>
      </c>
      <c r="E686" s="146" t="s">
        <v>341</v>
      </c>
      <c r="F686" s="146" t="s">
        <v>14</v>
      </c>
      <c r="G686" s="146" t="s">
        <v>236</v>
      </c>
      <c r="H686" t="s">
        <v>270</v>
      </c>
      <c r="I686" s="146">
        <v>1</v>
      </c>
      <c r="J686" s="146"/>
      <c r="K686" s="146">
        <v>1</v>
      </c>
      <c r="L686" s="146">
        <v>1</v>
      </c>
      <c r="M686" s="146">
        <v>0</v>
      </c>
      <c r="N686" s="146"/>
      <c r="O686" s="216" t="str">
        <f>IF(ISERROR(VLOOKUP($D686,LehStd_in_Kla!$A$4:$G$120,3,FALSE)),,VLOOKUP($D686,LehStd_in_Kla!$A$4:$G$120,3,FALSE))</f>
        <v>C3.11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>
      <c r="A687" s="96">
        <v>13</v>
      </c>
      <c r="B687" s="96"/>
      <c r="C687" s="96" t="s">
        <v>36</v>
      </c>
      <c r="D687" s="146" t="s">
        <v>269</v>
      </c>
      <c r="E687" s="146" t="s">
        <v>229</v>
      </c>
      <c r="F687" s="146" t="s">
        <v>230</v>
      </c>
      <c r="G687" s="146" t="s">
        <v>41</v>
      </c>
      <c r="H687" t="s">
        <v>270</v>
      </c>
      <c r="I687" s="146">
        <v>2</v>
      </c>
      <c r="J687" s="146"/>
      <c r="K687" s="146">
        <v>2</v>
      </c>
      <c r="L687" s="146">
        <v>2</v>
      </c>
      <c r="M687" s="146">
        <v>0</v>
      </c>
      <c r="N687" s="146"/>
      <c r="O687" s="216" t="str">
        <f>IF(ISERROR(VLOOKUP($D687,LehStd_in_Kla!$A$4:$G$120,3,FALSE)),,VLOOKUP($D687,LehStd_in_Kla!$A$4:$G$120,3,FALSE))</f>
        <v>C3.11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>
      <c r="A688" s="96">
        <v>14</v>
      </c>
      <c r="B688" s="96"/>
      <c r="C688" s="96" t="s">
        <v>36</v>
      </c>
      <c r="D688" s="146" t="s">
        <v>269</v>
      </c>
      <c r="E688" s="146" t="s">
        <v>1318</v>
      </c>
      <c r="F688" s="146" t="s">
        <v>757</v>
      </c>
      <c r="G688" s="146" t="s">
        <v>41</v>
      </c>
      <c r="H688" t="s">
        <v>270</v>
      </c>
      <c r="I688" s="146">
        <v>1</v>
      </c>
      <c r="J688" s="146"/>
      <c r="K688" s="146">
        <v>1</v>
      </c>
      <c r="L688" s="146">
        <v>1</v>
      </c>
      <c r="M688" s="146">
        <v>0</v>
      </c>
      <c r="N688" s="146"/>
      <c r="O688" s="216" t="str">
        <f>IF(ISERROR(VLOOKUP($D688,LehStd_in_Kla!$A$4:$G$120,3,FALSE)),,VLOOKUP($D688,LehStd_in_Kla!$A$4:$G$120,3,FALSE))</f>
        <v>C3.11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>
      <c r="A689" s="96">
        <v>15</v>
      </c>
      <c r="B689" s="96"/>
      <c r="C689" s="96" t="s">
        <v>36</v>
      </c>
      <c r="D689" s="146" t="s">
        <v>269</v>
      </c>
      <c r="E689" s="146" t="s">
        <v>178</v>
      </c>
      <c r="F689" s="146" t="s">
        <v>38</v>
      </c>
      <c r="G689" s="146" t="s">
        <v>43</v>
      </c>
      <c r="H689" t="s">
        <v>270</v>
      </c>
      <c r="I689" s="146">
        <v>2</v>
      </c>
      <c r="J689" s="146"/>
      <c r="K689" s="146">
        <v>2</v>
      </c>
      <c r="L689" s="146">
        <v>2</v>
      </c>
      <c r="M689" s="146">
        <v>0</v>
      </c>
      <c r="N689" s="146"/>
      <c r="O689" s="216" t="str">
        <f>IF(ISERROR(VLOOKUP($D689,LehStd_in_Kla!$A$4:$G$120,3,FALSE)),,VLOOKUP($D689,LehStd_in_Kla!$A$4:$G$120,3,FALSE))</f>
        <v>C3.11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>
      <c r="A690" s="96">
        <v>16</v>
      </c>
      <c r="B690" s="96"/>
      <c r="C690" s="96" t="s">
        <v>36</v>
      </c>
      <c r="D690" s="146" t="s">
        <v>269</v>
      </c>
      <c r="E690" s="146" t="s">
        <v>179</v>
      </c>
      <c r="F690" s="146" t="s">
        <v>39</v>
      </c>
      <c r="G690" s="146" t="s">
        <v>198</v>
      </c>
      <c r="H690" t="s">
        <v>266</v>
      </c>
      <c r="I690" s="146">
        <v>2</v>
      </c>
      <c r="J690" s="146"/>
      <c r="K690" s="146">
        <v>2</v>
      </c>
      <c r="L690" s="146">
        <v>2</v>
      </c>
      <c r="M690" s="146">
        <v>0</v>
      </c>
      <c r="N690" s="146"/>
      <c r="O690" s="216" t="str">
        <f>IF(ISERROR(VLOOKUP($D690,LehStd_in_Kla!$A$4:$G$120,3,FALSE)),,VLOOKUP($D690,LehStd_in_Kla!$A$4:$G$120,3,FALSE))</f>
        <v>C3.11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>
      <c r="A691" s="96">
        <v>17</v>
      </c>
      <c r="B691" s="96"/>
      <c r="C691" s="96" t="s">
        <v>36</v>
      </c>
      <c r="D691" s="146" t="s">
        <v>269</v>
      </c>
      <c r="E691" s="146" t="s">
        <v>174</v>
      </c>
      <c r="F691" s="146" t="s">
        <v>13</v>
      </c>
      <c r="G691" s="146" t="s">
        <v>20</v>
      </c>
      <c r="H691" t="s">
        <v>270</v>
      </c>
      <c r="I691" s="146">
        <v>1</v>
      </c>
      <c r="J691" s="146"/>
      <c r="K691" s="146">
        <v>1</v>
      </c>
      <c r="L691" s="146">
        <v>1</v>
      </c>
      <c r="M691" s="146">
        <v>0</v>
      </c>
      <c r="N691" s="146"/>
      <c r="O691" s="216" t="str">
        <f>IF(ISERROR(VLOOKUP($D691,LehStd_in_Kla!$A$4:$G$120,3,FALSE)),,VLOOKUP($D691,LehStd_in_Kla!$A$4:$G$120,3,FALSE))</f>
        <v>C3.11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>
      <c r="A692" s="96">
        <v>18</v>
      </c>
      <c r="B692" s="96"/>
      <c r="C692" s="96" t="s">
        <v>36</v>
      </c>
      <c r="D692" s="146" t="s">
        <v>271</v>
      </c>
      <c r="E692" s="146" t="s">
        <v>174</v>
      </c>
      <c r="F692" s="146" t="s">
        <v>13</v>
      </c>
      <c r="G692" s="146" t="s">
        <v>213</v>
      </c>
      <c r="H692" t="s">
        <v>266</v>
      </c>
      <c r="I692" s="146">
        <v>1</v>
      </c>
      <c r="J692" s="146"/>
      <c r="K692" s="146">
        <v>1</v>
      </c>
      <c r="L692" s="146">
        <v>1</v>
      </c>
      <c r="M692" s="146">
        <v>0</v>
      </c>
      <c r="N692" s="146"/>
      <c r="O692" s="216" t="str">
        <f>IF(ISERROR(VLOOKUP($D692,LehStd_in_Kla!$A$4:$G$120,3,FALSE)),,VLOOKUP($D692,LehStd_in_Kla!$A$4:$G$120,3,FALSE))</f>
        <v>C3.11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>
      <c r="A693" s="96">
        <v>19</v>
      </c>
      <c r="B693" s="96"/>
      <c r="C693" s="96" t="s">
        <v>36</v>
      </c>
      <c r="D693" s="146" t="s">
        <v>271</v>
      </c>
      <c r="E693" s="146" t="s">
        <v>229</v>
      </c>
      <c r="F693" s="146" t="s">
        <v>230</v>
      </c>
      <c r="G693" s="146" t="s">
        <v>1120</v>
      </c>
      <c r="H693" t="s">
        <v>266</v>
      </c>
      <c r="I693" s="146">
        <v>2</v>
      </c>
      <c r="J693" s="146"/>
      <c r="K693" s="146">
        <v>2</v>
      </c>
      <c r="L693" s="146">
        <v>2</v>
      </c>
      <c r="M693" s="146">
        <v>0</v>
      </c>
      <c r="N693" s="146"/>
      <c r="O693" s="216" t="str">
        <f>IF(ISERROR(VLOOKUP($D693,LehStd_in_Kla!$A$4:$G$120,3,FALSE)),,VLOOKUP($D693,LehStd_in_Kla!$A$4:$G$120,3,FALSE))</f>
        <v>C3.11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>
      <c r="A694" s="96">
        <v>20</v>
      </c>
      <c r="B694" s="96"/>
      <c r="C694" s="96" t="s">
        <v>36</v>
      </c>
      <c r="D694" s="146" t="s">
        <v>271</v>
      </c>
      <c r="E694" s="146" t="s">
        <v>178</v>
      </c>
      <c r="F694" s="146" t="s">
        <v>38</v>
      </c>
      <c r="G694" s="146" t="s">
        <v>1030</v>
      </c>
      <c r="H694" t="s">
        <v>266</v>
      </c>
      <c r="I694" s="146">
        <v>2</v>
      </c>
      <c r="J694" s="146"/>
      <c r="K694" s="146">
        <v>2</v>
      </c>
      <c r="L694" s="146">
        <v>2</v>
      </c>
      <c r="M694" s="146">
        <v>0</v>
      </c>
      <c r="N694" s="146"/>
      <c r="O694" s="216" t="str">
        <f>IF(ISERROR(VLOOKUP($D694,LehStd_in_Kla!$A$4:$G$120,3,FALSE)),,VLOOKUP($D694,LehStd_in_Kla!$A$4:$G$120,3,FALSE))</f>
        <v>C3.11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>
      <c r="A695" s="96">
        <v>21</v>
      </c>
      <c r="B695" s="96"/>
      <c r="C695" s="96" t="s">
        <v>36</v>
      </c>
      <c r="D695" s="146" t="s">
        <v>271</v>
      </c>
      <c r="E695" s="146" t="s">
        <v>177</v>
      </c>
      <c r="F695" s="146" t="s">
        <v>267</v>
      </c>
      <c r="G695" s="146" t="s">
        <v>1607</v>
      </c>
      <c r="H695" t="s">
        <v>266</v>
      </c>
      <c r="I695" s="146">
        <v>2</v>
      </c>
      <c r="J695" s="146"/>
      <c r="K695" s="146">
        <v>2</v>
      </c>
      <c r="L695" s="146">
        <v>2</v>
      </c>
      <c r="M695" s="146">
        <v>0</v>
      </c>
      <c r="N695" s="146"/>
      <c r="O695" s="216" t="str">
        <f>IF(ISERROR(VLOOKUP($D695,LehStd_in_Kla!$A$4:$G$120,3,FALSE)),,VLOOKUP($D695,LehStd_in_Kla!$A$4:$G$120,3,FALSE))</f>
        <v>C3.11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>
      <c r="A696" s="96">
        <v>22</v>
      </c>
      <c r="B696" s="96"/>
      <c r="C696" s="96" t="s">
        <v>36</v>
      </c>
      <c r="D696" s="146" t="s">
        <v>271</v>
      </c>
      <c r="E696" s="146" t="s">
        <v>341</v>
      </c>
      <c r="F696" s="146" t="s">
        <v>14</v>
      </c>
      <c r="G696" s="146" t="s">
        <v>1350</v>
      </c>
      <c r="H696" t="s">
        <v>266</v>
      </c>
      <c r="I696" s="146">
        <v>1</v>
      </c>
      <c r="J696" s="146"/>
      <c r="K696" s="146">
        <v>1</v>
      </c>
      <c r="L696" s="146">
        <v>1</v>
      </c>
      <c r="M696" s="146">
        <v>0</v>
      </c>
      <c r="N696" s="146"/>
      <c r="O696" s="216" t="str">
        <f>IF(ISERROR(VLOOKUP($D696,LehStd_in_Kla!$A$4:$G$120,3,FALSE)),,VLOOKUP($D696,LehStd_in_Kla!$A$4:$G$120,3,FALSE))</f>
        <v>C3.11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>
      <c r="A697" s="96">
        <v>23</v>
      </c>
      <c r="B697" s="96"/>
      <c r="C697" s="96" t="s">
        <v>36</v>
      </c>
      <c r="D697" s="146" t="s">
        <v>271</v>
      </c>
      <c r="E697" s="146" t="s">
        <v>172</v>
      </c>
      <c r="F697" s="146" t="s">
        <v>35</v>
      </c>
      <c r="G697" s="146" t="s">
        <v>1030</v>
      </c>
      <c r="H697" t="s">
        <v>266</v>
      </c>
      <c r="I697" s="146">
        <v>2</v>
      </c>
      <c r="J697" s="146"/>
      <c r="K697" s="146">
        <v>2</v>
      </c>
      <c r="L697" s="146">
        <v>2</v>
      </c>
      <c r="M697" s="146">
        <v>0</v>
      </c>
      <c r="N697" s="146"/>
      <c r="O697" s="216" t="str">
        <f>IF(ISERROR(VLOOKUP($D697,LehStd_in_Kla!$A$4:$G$120,3,FALSE)),,VLOOKUP($D697,LehStd_in_Kla!$A$4:$G$120,3,FALSE))</f>
        <v>C3.11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>
      <c r="A698" s="96">
        <v>24</v>
      </c>
      <c r="B698" s="96"/>
      <c r="C698" s="96" t="s">
        <v>36</v>
      </c>
      <c r="D698" s="146" t="s">
        <v>271</v>
      </c>
      <c r="E698" s="146" t="s">
        <v>1318</v>
      </c>
      <c r="F698" s="146" t="s">
        <v>757</v>
      </c>
      <c r="G698" s="146" t="s">
        <v>1030</v>
      </c>
      <c r="H698" t="s">
        <v>270</v>
      </c>
      <c r="I698" s="146">
        <v>1</v>
      </c>
      <c r="J698" s="146"/>
      <c r="K698" s="146">
        <v>1</v>
      </c>
      <c r="L698" s="146">
        <v>1</v>
      </c>
      <c r="M698" s="146">
        <v>0</v>
      </c>
      <c r="N698" s="146"/>
      <c r="O698" s="216" t="str">
        <f>IF(ISERROR(VLOOKUP($D698,LehStd_in_Kla!$A$4:$G$120,3,FALSE)),,VLOOKUP($D698,LehStd_in_Kla!$A$4:$G$120,3,FALSE))</f>
        <v>C3.11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>
      <c r="A699" s="96">
        <v>25</v>
      </c>
      <c r="B699" s="96"/>
      <c r="C699" s="96" t="s">
        <v>36</v>
      </c>
      <c r="D699" s="146" t="s">
        <v>271</v>
      </c>
      <c r="E699" s="146" t="s">
        <v>179</v>
      </c>
      <c r="F699" s="146" t="s">
        <v>39</v>
      </c>
      <c r="G699" s="146" t="s">
        <v>1690</v>
      </c>
      <c r="H699" t="s">
        <v>266</v>
      </c>
      <c r="I699" s="146">
        <v>2</v>
      </c>
      <c r="J699" s="146"/>
      <c r="K699" s="146">
        <v>2</v>
      </c>
      <c r="L699" s="146">
        <v>2</v>
      </c>
      <c r="M699" s="146">
        <v>0</v>
      </c>
      <c r="N699" s="146"/>
      <c r="O699" s="216" t="str">
        <f>IF(ISERROR(VLOOKUP($D699,LehStd_in_Kla!$A$4:$G$120,3,FALSE)),,VLOOKUP($D699,LehStd_in_Kla!$A$4:$G$120,3,FALSE))</f>
        <v>C3.11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>
      <c r="A700" s="96">
        <v>26</v>
      </c>
      <c r="B700" s="96"/>
      <c r="C700" s="96" t="s">
        <v>36</v>
      </c>
      <c r="D700" s="146" t="s">
        <v>273</v>
      </c>
      <c r="E700" s="146" t="s">
        <v>178</v>
      </c>
      <c r="F700" s="146" t="s">
        <v>38</v>
      </c>
      <c r="G700" s="146" t="s">
        <v>43</v>
      </c>
      <c r="H700" t="s">
        <v>270</v>
      </c>
      <c r="I700" s="146">
        <v>2</v>
      </c>
      <c r="J700" s="146"/>
      <c r="K700" s="146">
        <v>2</v>
      </c>
      <c r="L700" s="146">
        <v>2</v>
      </c>
      <c r="M700" s="146">
        <v>0</v>
      </c>
      <c r="N700" s="146"/>
      <c r="O700" s="216" t="str">
        <f>IF(ISERROR(VLOOKUP($D700,LehStd_in_Kla!$A$4:$G$120,3,FALSE)),,VLOOKUP($D700,LehStd_in_Kla!$A$4:$G$120,3,FALSE))</f>
        <v>C3.11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>
      <c r="A701" s="96">
        <v>27</v>
      </c>
      <c r="B701" s="96"/>
      <c r="C701" s="96" t="s">
        <v>36</v>
      </c>
      <c r="D701" s="146" t="s">
        <v>273</v>
      </c>
      <c r="E701" s="146" t="s">
        <v>174</v>
      </c>
      <c r="F701" s="146" t="s">
        <v>13</v>
      </c>
      <c r="G701" s="146" t="s">
        <v>213</v>
      </c>
      <c r="H701" t="s">
        <v>270</v>
      </c>
      <c r="I701" s="146">
        <v>1</v>
      </c>
      <c r="J701" s="146"/>
      <c r="K701" s="146">
        <v>1</v>
      </c>
      <c r="L701" s="146">
        <v>1</v>
      </c>
      <c r="M701" s="146">
        <v>0</v>
      </c>
      <c r="N701" s="146"/>
      <c r="O701" s="216" t="str">
        <f>IF(ISERROR(VLOOKUP($D701,LehStd_in_Kla!$A$4:$G$120,3,FALSE)),,VLOOKUP($D701,LehStd_in_Kla!$A$4:$G$120,3,FALSE))</f>
        <v>C3.11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>
      <c r="A702" s="96">
        <v>28</v>
      </c>
      <c r="B702" s="96"/>
      <c r="C702" s="96" t="s">
        <v>36</v>
      </c>
      <c r="D702" s="146" t="s">
        <v>273</v>
      </c>
      <c r="E702" s="146" t="s">
        <v>177</v>
      </c>
      <c r="F702" s="146" t="s">
        <v>267</v>
      </c>
      <c r="G702" s="146" t="s">
        <v>1423</v>
      </c>
      <c r="H702" t="s">
        <v>270</v>
      </c>
      <c r="I702" s="146">
        <v>2</v>
      </c>
      <c r="J702" s="146"/>
      <c r="K702" s="146">
        <v>2</v>
      </c>
      <c r="L702" s="146">
        <v>2</v>
      </c>
      <c r="M702" s="146">
        <v>0</v>
      </c>
      <c r="N702" s="146"/>
      <c r="O702" s="216" t="str">
        <f>IF(ISERROR(VLOOKUP($D702,LehStd_in_Kla!$A$4:$G$120,3,FALSE)),,VLOOKUP($D702,LehStd_in_Kla!$A$4:$G$120,3,FALSE))</f>
        <v>C3.11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>
      <c r="A703" s="96">
        <v>29</v>
      </c>
      <c r="B703" s="96"/>
      <c r="C703" s="96" t="s">
        <v>36</v>
      </c>
      <c r="D703" s="146" t="s">
        <v>273</v>
      </c>
      <c r="E703" s="146" t="s">
        <v>172</v>
      </c>
      <c r="F703" s="146" t="s">
        <v>35</v>
      </c>
      <c r="G703" s="146" t="s">
        <v>236</v>
      </c>
      <c r="H703" t="s">
        <v>270</v>
      </c>
      <c r="I703" s="146">
        <v>2</v>
      </c>
      <c r="J703" s="146"/>
      <c r="K703" s="146">
        <v>2</v>
      </c>
      <c r="L703" s="146">
        <v>2</v>
      </c>
      <c r="M703" s="146">
        <v>0</v>
      </c>
      <c r="N703" s="146"/>
      <c r="O703" s="216" t="str">
        <f>IF(ISERROR(VLOOKUP($D703,LehStd_in_Kla!$A$4:$G$120,3,FALSE)),,VLOOKUP($D703,LehStd_in_Kla!$A$4:$G$120,3,FALSE))</f>
        <v>C3.11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>
      <c r="A704" s="96">
        <v>30</v>
      </c>
      <c r="B704" s="96"/>
      <c r="C704" s="96" t="s">
        <v>36</v>
      </c>
      <c r="D704" s="146" t="s">
        <v>273</v>
      </c>
      <c r="E704" s="146" t="s">
        <v>1318</v>
      </c>
      <c r="F704" s="146" t="s">
        <v>757</v>
      </c>
      <c r="G704" s="146" t="s">
        <v>1183</v>
      </c>
      <c r="H704" t="s">
        <v>270</v>
      </c>
      <c r="I704" s="146">
        <v>1</v>
      </c>
      <c r="J704" s="146"/>
      <c r="K704" s="146">
        <v>1</v>
      </c>
      <c r="L704" s="146">
        <v>1</v>
      </c>
      <c r="M704" s="146">
        <v>0</v>
      </c>
      <c r="N704" s="146"/>
      <c r="O704" s="216" t="str">
        <f>IF(ISERROR(VLOOKUP($D704,LehStd_in_Kla!$A$4:$G$120,3,FALSE)),,VLOOKUP($D704,LehStd_in_Kla!$A$4:$G$120,3,FALSE))</f>
        <v>C3.11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>
      <c r="A705" s="96">
        <v>31</v>
      </c>
      <c r="B705" s="96"/>
      <c r="C705" s="96" t="s">
        <v>36</v>
      </c>
      <c r="D705" s="146" t="s">
        <v>273</v>
      </c>
      <c r="E705" s="146" t="s">
        <v>179</v>
      </c>
      <c r="F705" s="146" t="s">
        <v>39</v>
      </c>
      <c r="G705" s="146" t="s">
        <v>1183</v>
      </c>
      <c r="H705" t="s">
        <v>270</v>
      </c>
      <c r="I705" s="146">
        <v>2</v>
      </c>
      <c r="J705" s="146"/>
      <c r="K705" s="146">
        <v>2</v>
      </c>
      <c r="L705" s="146">
        <v>2</v>
      </c>
      <c r="M705" s="146">
        <v>0</v>
      </c>
      <c r="N705" s="146"/>
      <c r="O705" s="216" t="str">
        <f>IF(ISERROR(VLOOKUP($D705,LehStd_in_Kla!$A$4:$G$120,3,FALSE)),,VLOOKUP($D705,LehStd_in_Kla!$A$4:$G$120,3,FALSE))</f>
        <v>C3.11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>
      <c r="A706" s="96">
        <v>32</v>
      </c>
      <c r="B706" s="96"/>
      <c r="C706" s="96" t="s">
        <v>36</v>
      </c>
      <c r="D706" s="146" t="s">
        <v>273</v>
      </c>
      <c r="E706" s="146" t="s">
        <v>341</v>
      </c>
      <c r="F706" s="146" t="s">
        <v>14</v>
      </c>
      <c r="G706" s="146" t="s">
        <v>1350</v>
      </c>
      <c r="H706" t="s">
        <v>270</v>
      </c>
      <c r="I706" s="146">
        <v>1</v>
      </c>
      <c r="J706" s="146"/>
      <c r="K706" s="146">
        <v>1</v>
      </c>
      <c r="L706" s="146">
        <v>1</v>
      </c>
      <c r="M706" s="146">
        <v>0</v>
      </c>
      <c r="N706" s="146"/>
      <c r="O706" s="216" t="str">
        <f>IF(ISERROR(VLOOKUP($D706,LehStd_in_Kla!$A$4:$G$120,3,FALSE)),,VLOOKUP($D706,LehStd_in_Kla!$A$4:$G$120,3,FALSE))</f>
        <v>C3.11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>
      <c r="A707" s="96">
        <v>33</v>
      </c>
      <c r="B707" s="96"/>
      <c r="C707" s="96" t="s">
        <v>36</v>
      </c>
      <c r="D707" s="146" t="s">
        <v>273</v>
      </c>
      <c r="E707" s="146" t="s">
        <v>229</v>
      </c>
      <c r="F707" s="146" t="s">
        <v>230</v>
      </c>
      <c r="G707" s="146" t="s">
        <v>217</v>
      </c>
      <c r="H707" t="s">
        <v>270</v>
      </c>
      <c r="I707" s="146">
        <v>2</v>
      </c>
      <c r="J707" s="146"/>
      <c r="K707" s="146">
        <v>2</v>
      </c>
      <c r="L707" s="146">
        <v>2</v>
      </c>
      <c r="M707" s="146">
        <v>0</v>
      </c>
      <c r="N707" s="146"/>
      <c r="O707" s="216" t="str">
        <f>IF(ISERROR(VLOOKUP($D707,LehStd_in_Kla!$A$4:$G$120,3,FALSE)),,VLOOKUP($D707,LehStd_in_Kla!$A$4:$G$120,3,FALSE))</f>
        <v>C3.11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>
      <c r="A708" s="96">
        <v>34</v>
      </c>
      <c r="B708" s="96"/>
      <c r="C708" s="96" t="s">
        <v>36</v>
      </c>
      <c r="D708" s="146" t="s">
        <v>283</v>
      </c>
      <c r="E708" s="146" t="s">
        <v>229</v>
      </c>
      <c r="F708" s="146" t="s">
        <v>230</v>
      </c>
      <c r="G708" s="146" t="s">
        <v>41</v>
      </c>
      <c r="H708" t="s">
        <v>276</v>
      </c>
      <c r="I708" s="146">
        <v>5</v>
      </c>
      <c r="J708" s="146"/>
      <c r="K708" s="146">
        <v>5</v>
      </c>
      <c r="L708" s="146">
        <v>5</v>
      </c>
      <c r="M708" s="146">
        <v>0</v>
      </c>
      <c r="N708" s="146"/>
      <c r="O708" s="216" t="str">
        <f>IF(ISERROR(VLOOKUP($D708,LehStd_in_Kla!$A$4:$G$120,3,FALSE)),,VLOOKUP($D708,LehStd_in_Kla!$A$4:$G$120,3,FALSE))</f>
        <v>C3.12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>
      <c r="A709" s="96">
        <v>35</v>
      </c>
      <c r="B709" s="96"/>
      <c r="C709" s="96" t="s">
        <v>36</v>
      </c>
      <c r="D709" s="146" t="s">
        <v>283</v>
      </c>
      <c r="E709" s="146" t="s">
        <v>183</v>
      </c>
      <c r="F709" s="146" t="s">
        <v>1158</v>
      </c>
      <c r="G709" s="146" t="s">
        <v>52</v>
      </c>
      <c r="H709" t="s">
        <v>625</v>
      </c>
      <c r="I709" s="146">
        <v>2</v>
      </c>
      <c r="J709" s="146"/>
      <c r="K709" s="146">
        <v>2</v>
      </c>
      <c r="L709" s="146">
        <v>2</v>
      </c>
      <c r="M709" s="146">
        <v>0</v>
      </c>
      <c r="N709" s="146"/>
      <c r="O709" s="216" t="str">
        <f>IF(ISERROR(VLOOKUP($D709,LehStd_in_Kla!$A$4:$G$120,3,FALSE)),,VLOOKUP($D709,LehStd_in_Kla!$A$4:$G$120,3,FALSE))</f>
        <v>C3.12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>
      <c r="A710" s="96">
        <v>36</v>
      </c>
      <c r="B710" s="96"/>
      <c r="C710" s="96" t="s">
        <v>36</v>
      </c>
      <c r="D710" s="146" t="s">
        <v>283</v>
      </c>
      <c r="E710" s="146" t="s">
        <v>178</v>
      </c>
      <c r="F710" s="146" t="s">
        <v>38</v>
      </c>
      <c r="G710" s="146" t="s">
        <v>1660</v>
      </c>
      <c r="H710" t="s">
        <v>276</v>
      </c>
      <c r="I710" s="146">
        <v>4</v>
      </c>
      <c r="J710" s="146"/>
      <c r="K710" s="146">
        <v>4</v>
      </c>
      <c r="L710" s="146">
        <v>4</v>
      </c>
      <c r="M710" s="146">
        <v>0</v>
      </c>
      <c r="N710" s="146"/>
      <c r="O710" s="216" t="str">
        <f>IF(ISERROR(VLOOKUP($D710,LehStd_in_Kla!$A$4:$G$120,3,FALSE)),,VLOOKUP($D710,LehStd_in_Kla!$A$4:$G$120,3,FALSE))</f>
        <v>C3.12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>
      <c r="A711" s="96">
        <v>37</v>
      </c>
      <c r="B711" s="96"/>
      <c r="C711" s="96" t="s">
        <v>36</v>
      </c>
      <c r="D711" s="146" t="s">
        <v>283</v>
      </c>
      <c r="E711" s="146" t="s">
        <v>179</v>
      </c>
      <c r="F711" s="146" t="s">
        <v>39</v>
      </c>
      <c r="G711" s="146" t="s">
        <v>36</v>
      </c>
      <c r="H711" t="s">
        <v>276</v>
      </c>
      <c r="I711" s="146">
        <v>4</v>
      </c>
      <c r="J711" s="146"/>
      <c r="K711" s="146">
        <v>4</v>
      </c>
      <c r="L711" s="146">
        <v>4</v>
      </c>
      <c r="M711" s="146">
        <v>0</v>
      </c>
      <c r="N711" s="146"/>
      <c r="O711" s="216" t="str">
        <f>IF(ISERROR(VLOOKUP($D711,LehStd_in_Kla!$A$4:$G$120,3,FALSE)),,VLOOKUP($D711,LehStd_in_Kla!$A$4:$G$120,3,FALSE))</f>
        <v>C3.12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>
      <c r="A712" s="96">
        <v>38</v>
      </c>
      <c r="B712" s="96"/>
      <c r="C712" s="96" t="s">
        <v>36</v>
      </c>
      <c r="D712" s="146" t="s">
        <v>283</v>
      </c>
      <c r="E712" s="146" t="s">
        <v>175</v>
      </c>
      <c r="F712" s="146" t="s">
        <v>19</v>
      </c>
      <c r="G712" s="146" t="s">
        <v>1538</v>
      </c>
      <c r="H712" t="s">
        <v>199</v>
      </c>
      <c r="I712" s="146">
        <v>2</v>
      </c>
      <c r="J712" s="146"/>
      <c r="K712" s="146">
        <v>2</v>
      </c>
      <c r="L712" s="146">
        <v>2</v>
      </c>
      <c r="M712" s="146">
        <v>0</v>
      </c>
      <c r="N712" s="146"/>
      <c r="O712" s="216" t="str">
        <f>IF(ISERROR(VLOOKUP($D712,LehStd_in_Kla!$A$4:$G$120,3,FALSE)),,VLOOKUP($D712,LehStd_in_Kla!$A$4:$G$120,3,FALSE))</f>
        <v>C3.12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>
      <c r="A713" s="96">
        <v>39</v>
      </c>
      <c r="B713" s="96"/>
      <c r="C713" s="96" t="s">
        <v>36</v>
      </c>
      <c r="D713" s="146" t="s">
        <v>283</v>
      </c>
      <c r="E713" s="146" t="s">
        <v>219</v>
      </c>
      <c r="F713" s="146" t="s">
        <v>48</v>
      </c>
      <c r="G713" s="146" t="s">
        <v>1629</v>
      </c>
      <c r="H713" t="s">
        <v>276</v>
      </c>
      <c r="I713" s="146">
        <v>2</v>
      </c>
      <c r="J713" s="146"/>
      <c r="K713" s="146">
        <v>2</v>
      </c>
      <c r="L713" s="146">
        <v>2</v>
      </c>
      <c r="M713" s="146">
        <v>0</v>
      </c>
      <c r="N713" s="146"/>
      <c r="O713" s="216" t="str">
        <f>IF(ISERROR(VLOOKUP($D713,LehStd_in_Kla!$A$4:$G$120,3,FALSE)),,VLOOKUP($D713,LehStd_in_Kla!$A$4:$G$120,3,FALSE))</f>
        <v>C3.12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>
      <c r="A714" s="96">
        <v>40</v>
      </c>
      <c r="B714" s="96"/>
      <c r="C714" s="96" t="s">
        <v>36</v>
      </c>
      <c r="D714" s="146" t="s">
        <v>283</v>
      </c>
      <c r="E714" s="146" t="s">
        <v>341</v>
      </c>
      <c r="F714" s="146" t="s">
        <v>14</v>
      </c>
      <c r="G714" s="146" t="s">
        <v>29</v>
      </c>
      <c r="H714" t="s">
        <v>276</v>
      </c>
      <c r="I714" s="146">
        <v>2</v>
      </c>
      <c r="J714" s="146"/>
      <c r="K714" s="146">
        <v>2</v>
      </c>
      <c r="L714" s="146">
        <v>2</v>
      </c>
      <c r="M714" s="146">
        <v>0</v>
      </c>
      <c r="N714" s="146"/>
      <c r="O714" s="216" t="str">
        <f>IF(ISERROR(VLOOKUP($D714,LehStd_in_Kla!$A$4:$G$120,3,FALSE)),,VLOOKUP($D714,LehStd_in_Kla!$A$4:$G$120,3,FALSE))</f>
        <v>C3.12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>
      <c r="A715" s="96">
        <v>41</v>
      </c>
      <c r="B715" s="96"/>
      <c r="C715" s="96" t="s">
        <v>36</v>
      </c>
      <c r="D715" s="146" t="s">
        <v>283</v>
      </c>
      <c r="E715" s="146" t="s">
        <v>1370</v>
      </c>
      <c r="F715" s="146" t="s">
        <v>292</v>
      </c>
      <c r="G715" s="146" t="s">
        <v>29</v>
      </c>
      <c r="H715" t="s">
        <v>276</v>
      </c>
      <c r="I715" s="146">
        <v>2</v>
      </c>
      <c r="J715" s="146"/>
      <c r="K715" s="146">
        <v>2</v>
      </c>
      <c r="L715" s="146">
        <v>2</v>
      </c>
      <c r="M715" s="146">
        <v>0</v>
      </c>
      <c r="N715" s="146"/>
      <c r="O715" s="216" t="str">
        <f>IF(ISERROR(VLOOKUP($D715,LehStd_in_Kla!$A$4:$G$120,3,FALSE)),,VLOOKUP($D715,LehStd_in_Kla!$A$4:$G$120,3,FALSE))</f>
        <v>C3.12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>
      <c r="A716" s="96">
        <v>42</v>
      </c>
      <c r="B716" s="96"/>
      <c r="C716" s="96" t="s">
        <v>36</v>
      </c>
      <c r="D716" s="146" t="s">
        <v>283</v>
      </c>
      <c r="E716" s="146" t="s">
        <v>180</v>
      </c>
      <c r="F716" s="146" t="s">
        <v>222</v>
      </c>
      <c r="G716" s="146" t="s">
        <v>1607</v>
      </c>
      <c r="H716" t="s">
        <v>276</v>
      </c>
      <c r="I716" s="146">
        <v>2</v>
      </c>
      <c r="J716" s="146"/>
      <c r="K716" s="146">
        <v>2</v>
      </c>
      <c r="L716" s="146">
        <v>2</v>
      </c>
      <c r="M716" s="146">
        <v>0</v>
      </c>
      <c r="N716" s="146"/>
      <c r="O716" s="216" t="str">
        <f>IF(ISERROR(VLOOKUP($D716,LehStd_in_Kla!$A$4:$G$120,3,FALSE)),,VLOOKUP($D716,LehStd_in_Kla!$A$4:$G$120,3,FALSE))</f>
        <v>C3.12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>
      <c r="A717" s="96">
        <v>43</v>
      </c>
      <c r="B717" s="96"/>
      <c r="C717" s="96" t="s">
        <v>36</v>
      </c>
      <c r="D717" s="146" t="s">
        <v>283</v>
      </c>
      <c r="E717" s="146" t="s">
        <v>177</v>
      </c>
      <c r="F717" s="146" t="s">
        <v>267</v>
      </c>
      <c r="G717" s="146" t="s">
        <v>1607</v>
      </c>
      <c r="H717" t="s">
        <v>276</v>
      </c>
      <c r="I717" s="146">
        <v>2</v>
      </c>
      <c r="J717" s="146"/>
      <c r="K717" s="146">
        <v>2</v>
      </c>
      <c r="L717" s="146">
        <v>2</v>
      </c>
      <c r="M717" s="146">
        <v>0</v>
      </c>
      <c r="N717" s="146"/>
      <c r="O717" s="216" t="str">
        <f>IF(ISERROR(VLOOKUP($D717,LehStd_in_Kla!$A$4:$G$120,3,FALSE)),,VLOOKUP($D717,LehStd_in_Kla!$A$4:$G$120,3,FALSE))</f>
        <v>C3.12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>
      <c r="A718" s="96">
        <v>44</v>
      </c>
      <c r="B718" s="96"/>
      <c r="C718" s="96" t="s">
        <v>36</v>
      </c>
      <c r="D718" s="146" t="s">
        <v>283</v>
      </c>
      <c r="E718" s="146" t="s">
        <v>1318</v>
      </c>
      <c r="F718" s="146" t="s">
        <v>757</v>
      </c>
      <c r="G718" s="146" t="s">
        <v>213</v>
      </c>
      <c r="H718" t="s">
        <v>276</v>
      </c>
      <c r="I718" s="146">
        <v>1</v>
      </c>
      <c r="J718" s="146"/>
      <c r="K718" s="146">
        <v>1</v>
      </c>
      <c r="L718" s="146">
        <v>1</v>
      </c>
      <c r="M718" s="146">
        <v>0</v>
      </c>
      <c r="N718" s="146"/>
      <c r="O718" s="216" t="str">
        <f>IF(ISERROR(VLOOKUP($D718,LehStd_in_Kla!$A$4:$G$120,3,FALSE)),,VLOOKUP($D718,LehStd_in_Kla!$A$4:$G$120,3,FALSE))</f>
        <v>C3.12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>
      <c r="A719" s="96">
        <v>45</v>
      </c>
      <c r="B719" s="96"/>
      <c r="C719" s="96" t="s">
        <v>36</v>
      </c>
      <c r="D719" s="146" t="s">
        <v>283</v>
      </c>
      <c r="E719" s="146" t="s">
        <v>172</v>
      </c>
      <c r="F719" s="146" t="s">
        <v>35</v>
      </c>
      <c r="G719" s="146" t="s">
        <v>213</v>
      </c>
      <c r="H719" t="s">
        <v>276</v>
      </c>
      <c r="I719" s="146">
        <v>4</v>
      </c>
      <c r="J719" s="146"/>
      <c r="K719" s="146">
        <v>4</v>
      </c>
      <c r="L719" s="146">
        <v>4</v>
      </c>
      <c r="M719" s="146">
        <v>0</v>
      </c>
      <c r="N719" s="146"/>
      <c r="O719" s="216" t="str">
        <f>IF(ISERROR(VLOOKUP($D719,LehStd_in_Kla!$A$4:$G$120,3,FALSE)),,VLOOKUP($D719,LehStd_in_Kla!$A$4:$G$120,3,FALSE))</f>
        <v>C3.12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>
      <c r="A720" s="96">
        <v>46</v>
      </c>
      <c r="B720" s="96"/>
      <c r="C720" s="96" t="s">
        <v>36</v>
      </c>
      <c r="D720" s="146" t="s">
        <v>283</v>
      </c>
      <c r="E720" s="146" t="s">
        <v>174</v>
      </c>
      <c r="F720" s="146" t="s">
        <v>13</v>
      </c>
      <c r="G720" s="146" t="s">
        <v>1556</v>
      </c>
      <c r="H720" t="s">
        <v>276</v>
      </c>
      <c r="I720" s="146">
        <v>2</v>
      </c>
      <c r="J720" s="146"/>
      <c r="K720" s="146">
        <v>2</v>
      </c>
      <c r="L720" s="146">
        <v>2</v>
      </c>
      <c r="M720" s="146">
        <v>0</v>
      </c>
      <c r="N720" s="146"/>
      <c r="O720" s="216" t="str">
        <f>IF(ISERROR(VLOOKUP($D720,LehStd_in_Kla!$A$4:$G$120,3,FALSE)),,VLOOKUP($D720,LehStd_in_Kla!$A$4:$G$120,3,FALSE))</f>
        <v>C3.12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>
      <c r="A721" s="96">
        <v>47</v>
      </c>
      <c r="B721" s="96"/>
      <c r="C721" s="96" t="s">
        <v>36</v>
      </c>
      <c r="D721" s="146" t="s">
        <v>284</v>
      </c>
      <c r="E721" s="146" t="s">
        <v>229</v>
      </c>
      <c r="F721" s="146" t="s">
        <v>230</v>
      </c>
      <c r="G721" s="146" t="s">
        <v>1120</v>
      </c>
      <c r="H721" t="s">
        <v>285</v>
      </c>
      <c r="I721" s="146">
        <v>4</v>
      </c>
      <c r="J721" s="146"/>
      <c r="K721" s="146">
        <v>4</v>
      </c>
      <c r="L721" s="146">
        <v>4</v>
      </c>
      <c r="M721" s="146">
        <v>0</v>
      </c>
      <c r="N721" s="146"/>
      <c r="O721" s="216" t="str">
        <f>IF(ISERROR(VLOOKUP($D721,LehStd_in_Kla!$A$4:$G$120,3,FALSE)),,VLOOKUP($D721,LehStd_in_Kla!$A$4:$G$120,3,FALSE))</f>
        <v>C3.12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>
      <c r="A722" s="96">
        <v>48</v>
      </c>
      <c r="B722" s="96"/>
      <c r="C722" s="96" t="s">
        <v>36</v>
      </c>
      <c r="D722" s="146" t="s">
        <v>284</v>
      </c>
      <c r="E722" s="146" t="s">
        <v>1318</v>
      </c>
      <c r="F722" s="146" t="s">
        <v>757</v>
      </c>
      <c r="G722" s="146" t="s">
        <v>45</v>
      </c>
      <c r="H722" t="s">
        <v>285</v>
      </c>
      <c r="I722" s="146">
        <v>1</v>
      </c>
      <c r="J722" s="146"/>
      <c r="K722" s="146">
        <v>1</v>
      </c>
      <c r="L722" s="146">
        <v>1</v>
      </c>
      <c r="M722" s="146">
        <v>0</v>
      </c>
      <c r="N722" s="146"/>
      <c r="O722" s="216" t="str">
        <f>IF(ISERROR(VLOOKUP($D722,LehStd_in_Kla!$A$4:$G$120,3,FALSE)),,VLOOKUP($D722,LehStd_in_Kla!$A$4:$G$120,3,FALSE))</f>
        <v>C3.12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>
      <c r="A723" s="96">
        <v>49</v>
      </c>
      <c r="B723" s="96"/>
      <c r="C723" s="96" t="s">
        <v>36</v>
      </c>
      <c r="D723" s="146" t="s">
        <v>284</v>
      </c>
      <c r="E723" s="146" t="s">
        <v>183</v>
      </c>
      <c r="F723" s="146" t="s">
        <v>1158</v>
      </c>
      <c r="G723" s="146" t="s">
        <v>52</v>
      </c>
      <c r="H723" t="s">
        <v>625</v>
      </c>
      <c r="I723" s="146">
        <v>2</v>
      </c>
      <c r="J723" s="146"/>
      <c r="K723" s="146">
        <v>2</v>
      </c>
      <c r="L723" s="146">
        <v>2</v>
      </c>
      <c r="M723" s="146">
        <v>0</v>
      </c>
      <c r="N723" s="146"/>
      <c r="O723" s="216" t="str">
        <f>IF(ISERROR(VLOOKUP($D723,LehStd_in_Kla!$A$4:$G$120,3,FALSE)),,VLOOKUP($D723,LehStd_in_Kla!$A$4:$G$120,3,FALSE))</f>
        <v>C3.12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>
      <c r="A724" s="96">
        <v>50</v>
      </c>
      <c r="B724" s="96"/>
      <c r="C724" s="96" t="s">
        <v>36</v>
      </c>
      <c r="D724" s="146" t="s">
        <v>284</v>
      </c>
      <c r="E724" s="146" t="s">
        <v>177</v>
      </c>
      <c r="F724" s="146" t="s">
        <v>267</v>
      </c>
      <c r="G724" s="146" t="s">
        <v>32</v>
      </c>
      <c r="H724" t="s">
        <v>285</v>
      </c>
      <c r="I724" s="146">
        <v>2</v>
      </c>
      <c r="J724" s="146"/>
      <c r="K724" s="146">
        <v>2</v>
      </c>
      <c r="L724" s="146">
        <v>2</v>
      </c>
      <c r="M724" s="146">
        <v>0</v>
      </c>
      <c r="N724" s="146"/>
      <c r="O724" s="216" t="str">
        <f>IF(ISERROR(VLOOKUP($D724,LehStd_in_Kla!$A$4:$G$120,3,FALSE)),,VLOOKUP($D724,LehStd_in_Kla!$A$4:$G$120,3,FALSE))</f>
        <v>C3.12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>
      <c r="A725" s="96">
        <v>51</v>
      </c>
      <c r="B725" s="96"/>
      <c r="C725" s="96" t="s">
        <v>36</v>
      </c>
      <c r="D725" s="146" t="s">
        <v>284</v>
      </c>
      <c r="E725" s="146" t="s">
        <v>341</v>
      </c>
      <c r="F725" s="146" t="s">
        <v>14</v>
      </c>
      <c r="G725" s="146" t="s">
        <v>236</v>
      </c>
      <c r="H725" t="s">
        <v>285</v>
      </c>
      <c r="I725" s="146">
        <v>2</v>
      </c>
      <c r="J725" s="146"/>
      <c r="K725" s="146">
        <v>2</v>
      </c>
      <c r="L725" s="146">
        <v>2</v>
      </c>
      <c r="M725" s="146">
        <v>0</v>
      </c>
      <c r="N725" s="146"/>
      <c r="O725" s="216" t="str">
        <f>IF(ISERROR(VLOOKUP($D725,LehStd_in_Kla!$A$4:$G$120,3,FALSE)),,VLOOKUP($D725,LehStd_in_Kla!$A$4:$G$120,3,FALSE))</f>
        <v>C3.12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>
      <c r="A726" s="96">
        <v>52</v>
      </c>
      <c r="B726" s="96"/>
      <c r="C726" s="96" t="s">
        <v>36</v>
      </c>
      <c r="D726" s="146" t="s">
        <v>284</v>
      </c>
      <c r="E726" s="146" t="s">
        <v>175</v>
      </c>
      <c r="F726" s="146" t="s">
        <v>19</v>
      </c>
      <c r="G726" s="146" t="s">
        <v>50</v>
      </c>
      <c r="H726" t="s">
        <v>199</v>
      </c>
      <c r="I726" s="146">
        <v>2</v>
      </c>
      <c r="J726" s="146"/>
      <c r="K726" s="146">
        <v>2</v>
      </c>
      <c r="L726" s="146">
        <v>2</v>
      </c>
      <c r="M726" s="146">
        <v>0</v>
      </c>
      <c r="N726" s="146"/>
      <c r="O726" s="216" t="str">
        <f>IF(ISERROR(VLOOKUP($D726,LehStd_in_Kla!$A$4:$G$120,3,FALSE)),,VLOOKUP($D726,LehStd_in_Kla!$A$4:$G$120,3,FALSE))</f>
        <v>C3.12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>
      <c r="A727" s="96">
        <v>53</v>
      </c>
      <c r="B727" s="96"/>
      <c r="C727" s="96" t="s">
        <v>36</v>
      </c>
      <c r="D727" s="146" t="s">
        <v>284</v>
      </c>
      <c r="E727" s="146" t="s">
        <v>178</v>
      </c>
      <c r="F727" s="146" t="s">
        <v>38</v>
      </c>
      <c r="G727" s="146" t="s">
        <v>43</v>
      </c>
      <c r="H727" t="s">
        <v>285</v>
      </c>
      <c r="I727" s="146">
        <v>4</v>
      </c>
      <c r="J727" s="146"/>
      <c r="K727" s="146">
        <v>4</v>
      </c>
      <c r="L727" s="146">
        <v>4</v>
      </c>
      <c r="M727" s="146">
        <v>0</v>
      </c>
      <c r="N727" s="146"/>
      <c r="O727" s="216" t="str">
        <f>IF(ISERROR(VLOOKUP($D727,LehStd_in_Kla!$A$4:$G$120,3,FALSE)),,VLOOKUP($D727,LehStd_in_Kla!$A$4:$G$120,3,FALSE))</f>
        <v>C3.12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>
      <c r="A728" s="96">
        <v>54</v>
      </c>
      <c r="B728" s="96"/>
      <c r="C728" s="96" t="s">
        <v>36</v>
      </c>
      <c r="D728" s="146" t="s">
        <v>284</v>
      </c>
      <c r="E728" s="146" t="s">
        <v>174</v>
      </c>
      <c r="F728" s="146" t="s">
        <v>13</v>
      </c>
      <c r="G728" s="146" t="s">
        <v>43</v>
      </c>
      <c r="H728" t="s">
        <v>285</v>
      </c>
      <c r="I728" s="146">
        <v>2</v>
      </c>
      <c r="J728" s="146"/>
      <c r="K728" s="146">
        <v>2</v>
      </c>
      <c r="L728" s="146">
        <v>2</v>
      </c>
      <c r="M728" s="146">
        <v>0</v>
      </c>
      <c r="N728" s="146"/>
      <c r="O728" s="216" t="str">
        <f>IF(ISERROR(VLOOKUP($D728,LehStd_in_Kla!$A$4:$G$120,3,FALSE)),,VLOOKUP($D728,LehStd_in_Kla!$A$4:$G$120,3,FALSE))</f>
        <v>C3.12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>
      <c r="A729" s="96">
        <v>55</v>
      </c>
      <c r="B729" s="96"/>
      <c r="C729" s="96" t="s">
        <v>36</v>
      </c>
      <c r="D729" s="146" t="s">
        <v>284</v>
      </c>
      <c r="E729" s="146" t="s">
        <v>219</v>
      </c>
      <c r="F729" s="146" t="s">
        <v>48</v>
      </c>
      <c r="G729" s="146" t="s">
        <v>45</v>
      </c>
      <c r="H729" t="s">
        <v>285</v>
      </c>
      <c r="I729" s="146">
        <v>2</v>
      </c>
      <c r="J729" s="146"/>
      <c r="K729" s="146">
        <v>2</v>
      </c>
      <c r="L729" s="146">
        <v>2</v>
      </c>
      <c r="M729" s="146">
        <v>0</v>
      </c>
      <c r="N729" s="146"/>
      <c r="O729" s="216" t="str">
        <f>IF(ISERROR(VLOOKUP($D729,LehStd_in_Kla!$A$4:$G$120,3,FALSE)),,VLOOKUP($D729,LehStd_in_Kla!$A$4:$G$120,3,FALSE))</f>
        <v>C3.12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>
      <c r="A730" s="96">
        <v>56</v>
      </c>
      <c r="B730" s="96"/>
      <c r="C730" s="96" t="s">
        <v>36</v>
      </c>
      <c r="D730" s="146" t="s">
        <v>284</v>
      </c>
      <c r="E730" s="146" t="s">
        <v>179</v>
      </c>
      <c r="F730" s="146" t="s">
        <v>39</v>
      </c>
      <c r="G730" s="146" t="s">
        <v>1183</v>
      </c>
      <c r="H730" t="s">
        <v>285</v>
      </c>
      <c r="I730" s="146">
        <v>4</v>
      </c>
      <c r="J730" s="146"/>
      <c r="K730" s="146">
        <v>4</v>
      </c>
      <c r="L730" s="146">
        <v>4</v>
      </c>
      <c r="M730" s="146">
        <v>0</v>
      </c>
      <c r="N730" s="146"/>
      <c r="O730" s="216" t="str">
        <f>IF(ISERROR(VLOOKUP($D730,LehStd_in_Kla!$A$4:$G$120,3,FALSE)),,VLOOKUP($D730,LehStd_in_Kla!$A$4:$G$120,3,FALSE))</f>
        <v>C3.12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>
      <c r="A731" s="96">
        <v>57</v>
      </c>
      <c r="B731" s="96"/>
      <c r="C731" s="96" t="s">
        <v>36</v>
      </c>
      <c r="D731" s="146" t="s">
        <v>284</v>
      </c>
      <c r="E731" s="146" t="s">
        <v>180</v>
      </c>
      <c r="F731" s="146" t="s">
        <v>222</v>
      </c>
      <c r="G731" s="146" t="s">
        <v>1423</v>
      </c>
      <c r="H731" t="s">
        <v>285</v>
      </c>
      <c r="I731" s="146">
        <v>2</v>
      </c>
      <c r="J731" s="146"/>
      <c r="K731" s="146">
        <v>2</v>
      </c>
      <c r="L731" s="146">
        <v>2</v>
      </c>
      <c r="M731" s="146">
        <v>0</v>
      </c>
      <c r="N731" s="146"/>
      <c r="O731" s="216" t="str">
        <f>IF(ISERROR(VLOOKUP($D731,LehStd_in_Kla!$A$4:$G$120,3,FALSE)),,VLOOKUP($D731,LehStd_in_Kla!$A$4:$G$120,3,FALSE))</f>
        <v>C3.12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>
      <c r="A732" s="96">
        <v>58</v>
      </c>
      <c r="B732" s="96"/>
      <c r="C732" s="96" t="s">
        <v>36</v>
      </c>
      <c r="D732" s="146" t="s">
        <v>284</v>
      </c>
      <c r="E732" s="146" t="s">
        <v>1370</v>
      </c>
      <c r="F732" s="146" t="s">
        <v>292</v>
      </c>
      <c r="G732" s="146" t="s">
        <v>29</v>
      </c>
      <c r="H732" t="s">
        <v>285</v>
      </c>
      <c r="I732" s="146">
        <v>2</v>
      </c>
      <c r="J732" s="146"/>
      <c r="K732" s="146">
        <v>2</v>
      </c>
      <c r="L732" s="146">
        <v>2</v>
      </c>
      <c r="M732" s="146">
        <v>0</v>
      </c>
      <c r="N732" s="146"/>
      <c r="O732" s="216" t="str">
        <f>IF(ISERROR(VLOOKUP($D732,LehStd_in_Kla!$A$4:$G$120,3,FALSE)),,VLOOKUP($D732,LehStd_in_Kla!$A$4:$G$120,3,FALSE))</f>
        <v>C3.12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>
      <c r="A733" s="96">
        <v>59</v>
      </c>
      <c r="B733" s="96"/>
      <c r="C733" s="96" t="s">
        <v>36</v>
      </c>
      <c r="D733" s="146" t="s">
        <v>284</v>
      </c>
      <c r="E733" s="146" t="s">
        <v>172</v>
      </c>
      <c r="F733" s="146" t="s">
        <v>35</v>
      </c>
      <c r="G733" s="146" t="s">
        <v>236</v>
      </c>
      <c r="H733" t="s">
        <v>285</v>
      </c>
      <c r="I733" s="146">
        <v>4</v>
      </c>
      <c r="J733" s="146"/>
      <c r="K733" s="146">
        <v>4</v>
      </c>
      <c r="L733" s="146">
        <v>4</v>
      </c>
      <c r="M733" s="146">
        <v>0</v>
      </c>
      <c r="N733" s="146"/>
      <c r="O733" s="216" t="str">
        <f>IF(ISERROR(VLOOKUP($D733,LehStd_in_Kla!$A$4:$G$120,3,FALSE)),,VLOOKUP($D733,LehStd_in_Kla!$A$4:$G$120,3,FALSE))</f>
        <v>C3.12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>
      <c r="A734" s="96">
        <v>60</v>
      </c>
      <c r="B734" s="96"/>
      <c r="C734" s="96" t="s">
        <v>36</v>
      </c>
      <c r="D734" s="146" t="s">
        <v>286</v>
      </c>
      <c r="E734" s="146" t="s">
        <v>183</v>
      </c>
      <c r="F734" s="146" t="s">
        <v>1158</v>
      </c>
      <c r="G734" s="146" t="s">
        <v>52</v>
      </c>
      <c r="H734" t="s">
        <v>625</v>
      </c>
      <c r="I734" s="146">
        <v>2</v>
      </c>
      <c r="J734" s="146"/>
      <c r="K734" s="146">
        <v>2</v>
      </c>
      <c r="L734" s="146">
        <v>2</v>
      </c>
      <c r="M734" s="146">
        <v>0</v>
      </c>
      <c r="N734" s="146"/>
      <c r="O734" s="216" t="str">
        <f>IF(ISERROR(VLOOKUP($D734,LehStd_in_Kla!$A$4:$G$120,3,FALSE)),,VLOOKUP($D734,LehStd_in_Kla!$A$4:$G$120,3,FALSE))</f>
        <v>C3.12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>
      <c r="A735" s="96">
        <v>61</v>
      </c>
      <c r="B735" s="96"/>
      <c r="C735" s="96" t="s">
        <v>36</v>
      </c>
      <c r="D735" s="146" t="s">
        <v>286</v>
      </c>
      <c r="E735" s="146" t="s">
        <v>175</v>
      </c>
      <c r="F735" s="146" t="s">
        <v>19</v>
      </c>
      <c r="G735" s="146" t="s">
        <v>1538</v>
      </c>
      <c r="H735" t="s">
        <v>199</v>
      </c>
      <c r="I735" s="146">
        <v>2</v>
      </c>
      <c r="J735" s="146"/>
      <c r="K735" s="146">
        <v>2</v>
      </c>
      <c r="L735" s="146">
        <v>2</v>
      </c>
      <c r="M735" s="146">
        <v>0</v>
      </c>
      <c r="N735" s="146"/>
      <c r="O735" s="216" t="str">
        <f>IF(ISERROR(VLOOKUP($D735,LehStd_in_Kla!$A$4:$G$120,3,FALSE)),,VLOOKUP($D735,LehStd_in_Kla!$A$4:$G$120,3,FALSE))</f>
        <v>C3.12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>
      <c r="A736" s="96">
        <v>62</v>
      </c>
      <c r="B736" s="96"/>
      <c r="C736" s="96" t="s">
        <v>36</v>
      </c>
      <c r="D736" s="146" t="s">
        <v>286</v>
      </c>
      <c r="E736" s="146" t="s">
        <v>172</v>
      </c>
      <c r="F736" s="146" t="s">
        <v>35</v>
      </c>
      <c r="G736" s="146" t="s">
        <v>1030</v>
      </c>
      <c r="H736" t="s">
        <v>287</v>
      </c>
      <c r="I736" s="146">
        <v>4</v>
      </c>
      <c r="J736" s="146"/>
      <c r="K736" s="146">
        <v>4</v>
      </c>
      <c r="L736" s="146">
        <v>4</v>
      </c>
      <c r="M736" s="146">
        <v>0</v>
      </c>
      <c r="N736" s="146"/>
      <c r="O736" s="216" t="str">
        <f>IF(ISERROR(VLOOKUP($D736,LehStd_in_Kla!$A$4:$G$120,3,FALSE)),,VLOOKUP($D736,LehStd_in_Kla!$A$4:$G$120,3,FALSE))</f>
        <v>C3.12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>
      <c r="A737" s="96">
        <v>63</v>
      </c>
      <c r="B737" s="96"/>
      <c r="C737" s="96" t="s">
        <v>36</v>
      </c>
      <c r="D737" s="146" t="s">
        <v>286</v>
      </c>
      <c r="E737" s="146" t="s">
        <v>341</v>
      </c>
      <c r="F737" s="146" t="s">
        <v>14</v>
      </c>
      <c r="G737" s="146" t="s">
        <v>236</v>
      </c>
      <c r="H737" t="s">
        <v>287</v>
      </c>
      <c r="I737" s="146">
        <v>2</v>
      </c>
      <c r="J737" s="146"/>
      <c r="K737" s="146">
        <v>2</v>
      </c>
      <c r="L737" s="146">
        <v>2</v>
      </c>
      <c r="M737" s="146">
        <v>0</v>
      </c>
      <c r="N737" s="146"/>
      <c r="O737" s="216" t="str">
        <f>IF(ISERROR(VLOOKUP($D737,LehStd_in_Kla!$A$4:$G$120,3,FALSE)),,VLOOKUP($D737,LehStd_in_Kla!$A$4:$G$120,3,FALSE))</f>
        <v>C3.12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>
      <c r="A738" s="96">
        <v>64</v>
      </c>
      <c r="B738" s="96"/>
      <c r="C738" s="96" t="s">
        <v>36</v>
      </c>
      <c r="D738" s="146" t="s">
        <v>286</v>
      </c>
      <c r="E738" s="146" t="s">
        <v>1318</v>
      </c>
      <c r="F738" s="146" t="s">
        <v>757</v>
      </c>
      <c r="G738" s="146" t="s">
        <v>1423</v>
      </c>
      <c r="H738" t="s">
        <v>287</v>
      </c>
      <c r="I738" s="146">
        <v>1</v>
      </c>
      <c r="J738" s="146"/>
      <c r="K738" s="146">
        <v>1</v>
      </c>
      <c r="L738" s="146">
        <v>1</v>
      </c>
      <c r="M738" s="146">
        <v>0</v>
      </c>
      <c r="N738" s="146"/>
      <c r="O738" s="216" t="str">
        <f>IF(ISERROR(VLOOKUP($D738,LehStd_in_Kla!$A$4:$G$120,3,FALSE)),,VLOOKUP($D738,LehStd_in_Kla!$A$4:$G$120,3,FALSE))</f>
        <v>C3.12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>
      <c r="A739" s="96">
        <v>65</v>
      </c>
      <c r="B739" s="96"/>
      <c r="C739" s="96" t="s">
        <v>36</v>
      </c>
      <c r="D739" s="146" t="s">
        <v>286</v>
      </c>
      <c r="E739" s="146" t="s">
        <v>219</v>
      </c>
      <c r="F739" s="146" t="s">
        <v>48</v>
      </c>
      <c r="G739" s="146" t="s">
        <v>1629</v>
      </c>
      <c r="H739" t="s">
        <v>287</v>
      </c>
      <c r="I739" s="146">
        <v>2</v>
      </c>
      <c r="J739" s="146">
        <v>2</v>
      </c>
      <c r="K739" s="146">
        <v>2</v>
      </c>
      <c r="L739" s="146">
        <v>1</v>
      </c>
      <c r="M739" s="146">
        <v>0</v>
      </c>
      <c r="N739" s="146">
        <v>2</v>
      </c>
      <c r="O739" s="216" t="str">
        <f>IF(ISERROR(VLOOKUP($D739,LehStd_in_Kla!$A$4:$G$120,3,FALSE)),,VLOOKUP($D739,LehStd_in_Kla!$A$4:$G$120,3,FALSE))</f>
        <v>C3.12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>
      <c r="A740" s="96">
        <v>66</v>
      </c>
      <c r="B740" s="96"/>
      <c r="C740" s="96" t="s">
        <v>36</v>
      </c>
      <c r="D740" s="146" t="s">
        <v>286</v>
      </c>
      <c r="E740" s="146" t="s">
        <v>219</v>
      </c>
      <c r="F740" s="146" t="s">
        <v>48</v>
      </c>
      <c r="G740" s="146" t="s">
        <v>45</v>
      </c>
      <c r="H740" t="s">
        <v>287</v>
      </c>
      <c r="I740" s="146">
        <v>2</v>
      </c>
      <c r="J740" s="146">
        <v>2</v>
      </c>
      <c r="K740" s="146">
        <v>2</v>
      </c>
      <c r="L740" s="146">
        <v>1</v>
      </c>
      <c r="M740" s="146">
        <v>0</v>
      </c>
      <c r="N740" s="146">
        <v>2</v>
      </c>
      <c r="O740" s="216" t="str">
        <f>IF(ISERROR(VLOOKUP($D740,LehStd_in_Kla!$A$4:$G$120,3,FALSE)),,VLOOKUP($D740,LehStd_in_Kla!$A$4:$G$120,3,FALSE))</f>
        <v>C3.12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>
      <c r="A741" s="96">
        <v>67</v>
      </c>
      <c r="B741" s="96"/>
      <c r="C741" s="96" t="s">
        <v>36</v>
      </c>
      <c r="D741" s="146" t="s">
        <v>286</v>
      </c>
      <c r="E741" s="146" t="s">
        <v>180</v>
      </c>
      <c r="F741" s="146" t="s">
        <v>222</v>
      </c>
      <c r="G741" s="146" t="s">
        <v>1423</v>
      </c>
      <c r="H741" t="s">
        <v>287</v>
      </c>
      <c r="I741" s="146">
        <v>2</v>
      </c>
      <c r="J741" s="146"/>
      <c r="K741" s="146">
        <v>2</v>
      </c>
      <c r="L741" s="146">
        <v>2</v>
      </c>
      <c r="M741" s="146">
        <v>0</v>
      </c>
      <c r="N741" s="146"/>
      <c r="O741" s="216" t="str">
        <f>IF(ISERROR(VLOOKUP($D741,LehStd_in_Kla!$A$4:$G$120,3,FALSE)),,VLOOKUP($D741,LehStd_in_Kla!$A$4:$G$120,3,FALSE))</f>
        <v>C3.12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>
      <c r="A742" s="96">
        <v>68</v>
      </c>
      <c r="B742" s="96"/>
      <c r="C742" s="96" t="s">
        <v>36</v>
      </c>
      <c r="D742" s="146" t="s">
        <v>286</v>
      </c>
      <c r="E742" s="146" t="s">
        <v>178</v>
      </c>
      <c r="F742" s="146" t="s">
        <v>38</v>
      </c>
      <c r="G742" s="146" t="s">
        <v>1660</v>
      </c>
      <c r="H742" t="s">
        <v>287</v>
      </c>
      <c r="I742" s="146">
        <v>4</v>
      </c>
      <c r="J742" s="146"/>
      <c r="K742" s="146">
        <v>4</v>
      </c>
      <c r="L742" s="146">
        <v>4</v>
      </c>
      <c r="M742" s="146">
        <v>0</v>
      </c>
      <c r="N742" s="146"/>
      <c r="O742" s="216" t="str">
        <f>IF(ISERROR(VLOOKUP($D742,LehStd_in_Kla!$A$4:$G$120,3,FALSE)),,VLOOKUP($D742,LehStd_in_Kla!$A$4:$G$120,3,FALSE))</f>
        <v>C3.12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>
      <c r="A743" s="96">
        <v>69</v>
      </c>
      <c r="B743" s="96"/>
      <c r="C743" s="96" t="s">
        <v>36</v>
      </c>
      <c r="D743" s="146" t="s">
        <v>286</v>
      </c>
      <c r="E743" s="146" t="s">
        <v>229</v>
      </c>
      <c r="F743" s="146" t="s">
        <v>230</v>
      </c>
      <c r="G743" s="146" t="s">
        <v>217</v>
      </c>
      <c r="H743" t="s">
        <v>287</v>
      </c>
      <c r="I743" s="146">
        <v>4</v>
      </c>
      <c r="J743" s="146"/>
      <c r="K743" s="146">
        <v>4</v>
      </c>
      <c r="L743" s="146">
        <v>4</v>
      </c>
      <c r="M743" s="146">
        <v>0</v>
      </c>
      <c r="N743" s="146"/>
      <c r="O743" s="216" t="str">
        <f>IF(ISERROR(VLOOKUP($D743,LehStd_in_Kla!$A$4:$G$120,3,FALSE)),,VLOOKUP($D743,LehStd_in_Kla!$A$4:$G$120,3,FALSE))</f>
        <v>C3.12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>
      <c r="A744" s="96">
        <v>70</v>
      </c>
      <c r="B744" s="96"/>
      <c r="C744" s="96" t="s">
        <v>36</v>
      </c>
      <c r="D744" s="146" t="s">
        <v>286</v>
      </c>
      <c r="E744" s="146" t="s">
        <v>179</v>
      </c>
      <c r="F744" s="146" t="s">
        <v>39</v>
      </c>
      <c r="G744" s="146" t="s">
        <v>198</v>
      </c>
      <c r="H744" t="s">
        <v>287</v>
      </c>
      <c r="I744" s="146">
        <v>4</v>
      </c>
      <c r="J744" s="146"/>
      <c r="K744" s="146">
        <v>4</v>
      </c>
      <c r="L744" s="146">
        <v>4</v>
      </c>
      <c r="M744" s="146">
        <v>0</v>
      </c>
      <c r="N744" s="146"/>
      <c r="O744" s="216" t="str">
        <f>IF(ISERROR(VLOOKUP($D744,LehStd_in_Kla!$A$4:$G$120,3,FALSE)),,VLOOKUP($D744,LehStd_in_Kla!$A$4:$G$120,3,FALSE))</f>
        <v>C3.12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>
      <c r="A745" s="96">
        <v>71</v>
      </c>
      <c r="B745" s="96"/>
      <c r="C745" s="96" t="s">
        <v>36</v>
      </c>
      <c r="D745" s="146" t="s">
        <v>286</v>
      </c>
      <c r="E745" s="146" t="s">
        <v>1370</v>
      </c>
      <c r="F745" s="146" t="s">
        <v>292</v>
      </c>
      <c r="G745" s="146" t="s">
        <v>29</v>
      </c>
      <c r="H745" t="s">
        <v>287</v>
      </c>
      <c r="I745" s="146">
        <v>2</v>
      </c>
      <c r="J745" s="146"/>
      <c r="K745" s="146">
        <v>2</v>
      </c>
      <c r="L745" s="146">
        <v>2</v>
      </c>
      <c r="M745" s="146">
        <v>0</v>
      </c>
      <c r="N745" s="146"/>
      <c r="O745" s="216" t="str">
        <f>IF(ISERROR(VLOOKUP($D745,LehStd_in_Kla!$A$4:$G$120,3,FALSE)),,VLOOKUP($D745,LehStd_in_Kla!$A$4:$G$120,3,FALSE))</f>
        <v>C3.12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>
      <c r="A746" s="96">
        <v>72</v>
      </c>
      <c r="B746" s="96"/>
      <c r="C746" s="96" t="s">
        <v>36</v>
      </c>
      <c r="D746" s="146" t="s">
        <v>286</v>
      </c>
      <c r="E746" s="146" t="s">
        <v>177</v>
      </c>
      <c r="F746" s="146" t="s">
        <v>267</v>
      </c>
      <c r="G746" s="146" t="s">
        <v>1423</v>
      </c>
      <c r="H746" t="s">
        <v>287</v>
      </c>
      <c r="I746" s="146">
        <v>2</v>
      </c>
      <c r="J746" s="146"/>
      <c r="K746" s="146">
        <v>2</v>
      </c>
      <c r="L746" s="146">
        <v>2</v>
      </c>
      <c r="M746" s="146">
        <v>0</v>
      </c>
      <c r="N746" s="146"/>
      <c r="O746" s="216" t="str">
        <f>IF(ISERROR(VLOOKUP($D746,LehStd_in_Kla!$A$4:$G$120,3,FALSE)),,VLOOKUP($D746,LehStd_in_Kla!$A$4:$G$120,3,FALSE))</f>
        <v>C3.12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>
      <c r="A747" s="96">
        <v>73</v>
      </c>
      <c r="B747" s="96"/>
      <c r="C747" s="96" t="s">
        <v>36</v>
      </c>
      <c r="D747" s="146" t="s">
        <v>286</v>
      </c>
      <c r="E747" s="146" t="s">
        <v>174</v>
      </c>
      <c r="F747" s="146" t="s">
        <v>13</v>
      </c>
      <c r="G747" s="146" t="s">
        <v>1556</v>
      </c>
      <c r="H747" t="s">
        <v>287</v>
      </c>
      <c r="I747" s="146">
        <v>2</v>
      </c>
      <c r="J747" s="146"/>
      <c r="K747" s="146">
        <v>2</v>
      </c>
      <c r="L747" s="146">
        <v>2</v>
      </c>
      <c r="M747" s="146">
        <v>0</v>
      </c>
      <c r="N747" s="146"/>
      <c r="O747" s="216" t="str">
        <f>IF(ISERROR(VLOOKUP($D747,LehStd_in_Kla!$A$4:$G$120,3,FALSE)),,VLOOKUP($D747,LehStd_in_Kla!$A$4:$G$120,3,FALSE))</f>
        <v>C3.12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>
      <c r="A748" s="96">
        <v>74</v>
      </c>
      <c r="B748" s="96"/>
      <c r="C748" s="96" t="s">
        <v>36</v>
      </c>
      <c r="D748" s="146" t="s">
        <v>120</v>
      </c>
      <c r="E748" s="146" t="s">
        <v>188</v>
      </c>
      <c r="F748" s="146" t="s">
        <v>559</v>
      </c>
      <c r="G748" s="146" t="s">
        <v>53</v>
      </c>
      <c r="H748" t="s">
        <v>317</v>
      </c>
      <c r="I748" s="146">
        <v>1</v>
      </c>
      <c r="J748" s="146"/>
      <c r="K748" s="146">
        <v>1</v>
      </c>
      <c r="L748" s="146">
        <v>1</v>
      </c>
      <c r="M748" s="146">
        <v>0</v>
      </c>
      <c r="N748" s="146"/>
      <c r="O748" s="216" t="str">
        <f>IF(ISERROR(VLOOKUP($D748,LehStd_in_Kla!$A$4:$G$120,3,FALSE)),,VLOOKUP($D748,LehStd_in_Kla!$A$4:$G$120,3,FALSE))</f>
        <v>C2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>
      <c r="A749" s="96">
        <v>75</v>
      </c>
      <c r="B749" s="96"/>
      <c r="C749" s="96" t="s">
        <v>36</v>
      </c>
      <c r="D749" s="146" t="s">
        <v>120</v>
      </c>
      <c r="E749" s="146" t="s">
        <v>172</v>
      </c>
      <c r="F749" s="146" t="s">
        <v>35</v>
      </c>
      <c r="G749" s="146" t="s">
        <v>1030</v>
      </c>
      <c r="H749" t="s">
        <v>317</v>
      </c>
      <c r="I749" s="146">
        <v>3</v>
      </c>
      <c r="J749" s="146"/>
      <c r="K749" s="146">
        <v>3</v>
      </c>
      <c r="L749" s="146">
        <v>3</v>
      </c>
      <c r="M749" s="146">
        <v>0</v>
      </c>
      <c r="N749" s="146"/>
      <c r="O749" s="216" t="str">
        <f>IF(ISERROR(VLOOKUP($D749,LehStd_in_Kla!$A$4:$G$120,3,FALSE)),,VLOOKUP($D749,LehStd_in_Kla!$A$4:$G$120,3,FALSE))</f>
        <v>C2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>
      <c r="A750" s="96">
        <v>77</v>
      </c>
      <c r="B750" s="96"/>
      <c r="C750" s="96" t="s">
        <v>36</v>
      </c>
      <c r="D750" s="146" t="s">
        <v>120</v>
      </c>
      <c r="E750" s="146" t="s">
        <v>178</v>
      </c>
      <c r="F750" s="146" t="s">
        <v>38</v>
      </c>
      <c r="G750" s="146" t="s">
        <v>1623</v>
      </c>
      <c r="H750" t="s">
        <v>317</v>
      </c>
      <c r="I750" s="146">
        <v>3</v>
      </c>
      <c r="J750" s="146"/>
      <c r="K750" s="146">
        <v>3</v>
      </c>
      <c r="L750" s="146">
        <v>3</v>
      </c>
      <c r="M750" s="146">
        <v>0</v>
      </c>
      <c r="N750" s="146"/>
      <c r="O750" s="216" t="str">
        <f>IF(ISERROR(VLOOKUP($D750,LehStd_in_Kla!$A$4:$G$120,3,FALSE)),,VLOOKUP($D750,LehStd_in_Kla!$A$4:$G$120,3,FALSE))</f>
        <v>C2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>
      <c r="A751" s="96">
        <v>78</v>
      </c>
      <c r="B751" s="96"/>
      <c r="C751" s="96" t="s">
        <v>36</v>
      </c>
      <c r="D751" s="146" t="s">
        <v>120</v>
      </c>
      <c r="E751" s="146" t="s">
        <v>185</v>
      </c>
      <c r="F751" s="146" t="s">
        <v>197</v>
      </c>
      <c r="G751" s="146" t="s">
        <v>57</v>
      </c>
      <c r="H751" t="s">
        <v>317</v>
      </c>
      <c r="I751" s="146">
        <v>1</v>
      </c>
      <c r="J751" s="146">
        <v>2</v>
      </c>
      <c r="K751" s="146">
        <v>1</v>
      </c>
      <c r="L751" s="146">
        <v>0.5</v>
      </c>
      <c r="M751" s="146">
        <v>0</v>
      </c>
      <c r="N751" s="146">
        <v>2</v>
      </c>
      <c r="O751" s="216" t="str">
        <f>IF(ISERROR(VLOOKUP($D751,LehStd_in_Kla!$A$4:$G$120,3,FALSE)),,VLOOKUP($D751,LehStd_in_Kla!$A$4:$G$120,3,FALSE))</f>
        <v>C2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>
      <c r="A752" s="96">
        <v>79</v>
      </c>
      <c r="B752" s="96"/>
      <c r="C752" s="96" t="s">
        <v>36</v>
      </c>
      <c r="D752" s="146" t="s">
        <v>120</v>
      </c>
      <c r="E752" s="146" t="s">
        <v>185</v>
      </c>
      <c r="F752" s="146" t="s">
        <v>1354</v>
      </c>
      <c r="G752" s="146" t="s">
        <v>355</v>
      </c>
      <c r="H752" t="s">
        <v>317</v>
      </c>
      <c r="I752" s="146">
        <v>1</v>
      </c>
      <c r="J752" s="146">
        <v>2</v>
      </c>
      <c r="K752" s="146">
        <v>1</v>
      </c>
      <c r="L752" s="146">
        <v>0.5</v>
      </c>
      <c r="M752" s="146">
        <v>0</v>
      </c>
      <c r="N752" s="146">
        <v>2</v>
      </c>
      <c r="O752" s="216" t="str">
        <f>IF(ISERROR(VLOOKUP($D752,LehStd_in_Kla!$A$4:$G$120,3,FALSE)),,VLOOKUP($D752,LehStd_in_Kla!$A$4:$G$120,3,FALSE))</f>
        <v>C2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>
      <c r="A753" s="96">
        <v>80</v>
      </c>
      <c r="B753" s="96"/>
      <c r="C753" s="96" t="s">
        <v>36</v>
      </c>
      <c r="D753" s="146" t="s">
        <v>120</v>
      </c>
      <c r="E753" s="146" t="s">
        <v>359</v>
      </c>
      <c r="F753" s="146" t="s">
        <v>122</v>
      </c>
      <c r="G753" s="146" t="s">
        <v>52</v>
      </c>
      <c r="H753" t="s">
        <v>317</v>
      </c>
      <c r="I753" s="146">
        <v>5</v>
      </c>
      <c r="J753" s="146"/>
      <c r="K753" s="146">
        <v>5</v>
      </c>
      <c r="L753" s="146">
        <v>5</v>
      </c>
      <c r="M753" s="146">
        <v>0</v>
      </c>
      <c r="N753" s="146"/>
      <c r="O753" s="216" t="str">
        <f>IF(ISERROR(VLOOKUP($D753,LehStd_in_Kla!$A$4:$G$120,3,FALSE)),,VLOOKUP($D753,LehStd_in_Kla!$A$4:$G$120,3,FALSE))</f>
        <v>C2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>
      <c r="A754" s="96">
        <v>81</v>
      </c>
      <c r="B754" s="96"/>
      <c r="C754" s="96" t="s">
        <v>36</v>
      </c>
      <c r="D754" s="146" t="s">
        <v>120</v>
      </c>
      <c r="E754" s="146" t="s">
        <v>174</v>
      </c>
      <c r="F754" s="146" t="s">
        <v>13</v>
      </c>
      <c r="G754" s="146" t="s">
        <v>562</v>
      </c>
      <c r="H754" t="s">
        <v>317</v>
      </c>
      <c r="I754" s="146">
        <v>2</v>
      </c>
      <c r="J754" s="146"/>
      <c r="K754" s="146">
        <v>2</v>
      </c>
      <c r="L754" s="146">
        <v>2</v>
      </c>
      <c r="M754" s="146">
        <v>0</v>
      </c>
      <c r="N754" s="146"/>
      <c r="O754" s="216" t="str">
        <f>IF(ISERROR(VLOOKUP($D754,LehStd_in_Kla!$A$4:$G$120,3,FALSE)),,VLOOKUP($D754,LehStd_in_Kla!$A$4:$G$120,3,FALSE))</f>
        <v>C2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>
      <c r="A755" s="96">
        <v>82</v>
      </c>
      <c r="B755" s="96"/>
      <c r="C755" s="96" t="s">
        <v>36</v>
      </c>
      <c r="D755" s="146" t="s">
        <v>120</v>
      </c>
      <c r="E755" s="146" t="s">
        <v>179</v>
      </c>
      <c r="F755" s="146" t="s">
        <v>39</v>
      </c>
      <c r="G755" s="146" t="s">
        <v>268</v>
      </c>
      <c r="H755" t="s">
        <v>317</v>
      </c>
      <c r="I755" s="146">
        <v>3</v>
      </c>
      <c r="J755" s="146"/>
      <c r="K755" s="146">
        <v>3</v>
      </c>
      <c r="L755" s="146">
        <v>3</v>
      </c>
      <c r="M755" s="146">
        <v>0</v>
      </c>
      <c r="N755" s="146"/>
      <c r="O755" s="216" t="str">
        <f>IF(ISERROR(VLOOKUP($D755,LehStd_in_Kla!$A$4:$G$120,3,FALSE)),,VLOOKUP($D755,LehStd_in_Kla!$A$4:$G$120,3,FALSE))</f>
        <v>C2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>
      <c r="A756" s="96">
        <v>83</v>
      </c>
      <c r="B756" s="96"/>
      <c r="C756" s="96" t="s">
        <v>36</v>
      </c>
      <c r="D756" s="146" t="s">
        <v>120</v>
      </c>
      <c r="E756" s="146" t="s">
        <v>181</v>
      </c>
      <c r="F756" s="146" t="s">
        <v>56</v>
      </c>
      <c r="G756" s="146" t="s">
        <v>198</v>
      </c>
      <c r="H756" t="s">
        <v>317</v>
      </c>
      <c r="I756" s="146">
        <v>1</v>
      </c>
      <c r="J756" s="146"/>
      <c r="K756" s="146">
        <v>1</v>
      </c>
      <c r="L756" s="146">
        <v>1</v>
      </c>
      <c r="M756" s="146">
        <v>0</v>
      </c>
      <c r="N756" s="146"/>
      <c r="O756" s="216" t="str">
        <f>IF(ISERROR(VLOOKUP($D756,LehStd_in_Kla!$A$4:$G$120,3,FALSE)),,VLOOKUP($D756,LehStd_in_Kla!$A$4:$G$120,3,FALSE))</f>
        <v>C2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>
      <c r="A757" s="96">
        <v>84</v>
      </c>
      <c r="B757" s="96"/>
      <c r="C757" s="96" t="s">
        <v>36</v>
      </c>
      <c r="D757" s="146" t="s">
        <v>120</v>
      </c>
      <c r="E757" s="146" t="s">
        <v>341</v>
      </c>
      <c r="F757" s="146" t="s">
        <v>14</v>
      </c>
      <c r="G757" s="146" t="s">
        <v>96</v>
      </c>
      <c r="H757" t="s">
        <v>317</v>
      </c>
      <c r="I757" s="146">
        <v>2</v>
      </c>
      <c r="J757" s="146"/>
      <c r="K757" s="146">
        <v>2</v>
      </c>
      <c r="L757" s="146">
        <v>2</v>
      </c>
      <c r="M757" s="146">
        <v>0</v>
      </c>
      <c r="N757" s="146"/>
      <c r="O757" s="216" t="str">
        <f>IF(ISERROR(VLOOKUP($D757,LehStd_in_Kla!$A$4:$G$120,3,FALSE)),,VLOOKUP($D757,LehStd_in_Kla!$A$4:$G$120,3,FALSE))</f>
        <v>C2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>
      <c r="A758" s="96">
        <v>85</v>
      </c>
      <c r="B758" s="96"/>
      <c r="C758" s="96" t="s">
        <v>36</v>
      </c>
      <c r="D758" s="146" t="s">
        <v>120</v>
      </c>
      <c r="E758" s="146" t="s">
        <v>359</v>
      </c>
      <c r="F758" s="146" t="s">
        <v>124</v>
      </c>
      <c r="G758" s="146" t="s">
        <v>562</v>
      </c>
      <c r="H758" t="s">
        <v>317</v>
      </c>
      <c r="I758" s="146">
        <v>4</v>
      </c>
      <c r="J758" s="146"/>
      <c r="K758" s="146">
        <v>4</v>
      </c>
      <c r="L758" s="146">
        <v>4</v>
      </c>
      <c r="M758" s="146">
        <v>0</v>
      </c>
      <c r="N758" s="146"/>
      <c r="O758" s="216" t="str">
        <f>IF(ISERROR(VLOOKUP($D758,LehStd_in_Kla!$A$4:$G$120,3,FALSE)),,VLOOKUP($D758,LehStd_in_Kla!$A$4:$G$120,3,FALSE))</f>
        <v>C2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>
      <c r="A759" s="96">
        <v>86</v>
      </c>
      <c r="B759" s="96"/>
      <c r="C759" s="96" t="s">
        <v>36</v>
      </c>
      <c r="D759" s="146" t="s">
        <v>120</v>
      </c>
      <c r="E759" s="146" t="s">
        <v>175</v>
      </c>
      <c r="F759" s="146" t="s">
        <v>19</v>
      </c>
      <c r="G759" s="146" t="s">
        <v>50</v>
      </c>
      <c r="H759" t="s">
        <v>317</v>
      </c>
      <c r="I759" s="146">
        <v>2</v>
      </c>
      <c r="J759" s="146"/>
      <c r="K759" s="146">
        <v>2</v>
      </c>
      <c r="L759" s="146">
        <v>2</v>
      </c>
      <c r="M759" s="146">
        <v>0</v>
      </c>
      <c r="N759" s="146"/>
      <c r="O759" s="216" t="str">
        <f>IF(ISERROR(VLOOKUP($D759,LehStd_in_Kla!$A$4:$G$120,3,FALSE)),,VLOOKUP($D759,LehStd_in_Kla!$A$4:$G$120,3,FALSE))</f>
        <v>C2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>
      <c r="A760" s="96">
        <v>87</v>
      </c>
      <c r="B760" s="96"/>
      <c r="C760" s="96" t="s">
        <v>36</v>
      </c>
      <c r="D760" s="146" t="s">
        <v>120</v>
      </c>
      <c r="E760" s="146" t="s">
        <v>1370</v>
      </c>
      <c r="F760" s="146" t="s">
        <v>15</v>
      </c>
      <c r="G760" s="146" t="s">
        <v>96</v>
      </c>
      <c r="H760" t="s">
        <v>317</v>
      </c>
      <c r="I760" s="146">
        <v>2</v>
      </c>
      <c r="J760" s="146"/>
      <c r="K760" s="146">
        <v>2</v>
      </c>
      <c r="L760" s="146">
        <v>2</v>
      </c>
      <c r="M760" s="146">
        <v>0</v>
      </c>
      <c r="N760" s="146"/>
      <c r="O760" s="216" t="str">
        <f>IF(ISERROR(VLOOKUP($D760,LehStd_in_Kla!$A$4:$G$120,3,FALSE)),,VLOOKUP($D760,LehStd_in_Kla!$A$4:$G$120,3,FALSE))</f>
        <v>C2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>
      <c r="A761" s="96">
        <v>88</v>
      </c>
      <c r="B761" s="96"/>
      <c r="C761" s="96" t="s">
        <v>36</v>
      </c>
      <c r="D761" s="146" t="s">
        <v>1427</v>
      </c>
      <c r="E761" s="146" t="s">
        <v>184</v>
      </c>
      <c r="F761" s="146" t="s">
        <v>1227</v>
      </c>
      <c r="G761" s="146" t="s">
        <v>300</v>
      </c>
      <c r="H761" t="s">
        <v>280</v>
      </c>
      <c r="I761" s="146">
        <v>4</v>
      </c>
      <c r="J761" s="146"/>
      <c r="K761" s="146">
        <v>4</v>
      </c>
      <c r="L761" s="146">
        <v>4</v>
      </c>
      <c r="M761" s="146">
        <v>0</v>
      </c>
      <c r="N761" s="146"/>
      <c r="O761" s="216" t="str">
        <f>IF(ISERROR(VLOOKUP($D761,LehStd_in_Kla!$A$4:$G$120,3,FALSE)),,VLOOKUP($D761,LehStd_in_Kla!$A$4:$G$120,3,FALSE))</f>
        <v>C2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>
      <c r="A762" s="96">
        <v>89</v>
      </c>
      <c r="B762" s="96"/>
      <c r="C762" s="96" t="s">
        <v>36</v>
      </c>
      <c r="D762" s="146" t="s">
        <v>1427</v>
      </c>
      <c r="E762" s="146" t="s">
        <v>184</v>
      </c>
      <c r="F762" s="146" t="s">
        <v>1228</v>
      </c>
      <c r="G762" s="146" t="s">
        <v>282</v>
      </c>
      <c r="H762" t="s">
        <v>557</v>
      </c>
      <c r="I762" s="146">
        <v>4</v>
      </c>
      <c r="J762" s="146"/>
      <c r="K762" s="146">
        <v>4</v>
      </c>
      <c r="L762" s="146">
        <v>4</v>
      </c>
      <c r="M762" s="146">
        <v>0</v>
      </c>
      <c r="N762" s="146"/>
      <c r="O762" s="216" t="str">
        <f>IF(ISERROR(VLOOKUP($D762,LehStd_in_Kla!$A$4:$G$120,3,FALSE)),,VLOOKUP($D762,LehStd_in_Kla!$A$4:$G$120,3,FALSE))</f>
        <v>C2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>
      <c r="A763" s="96">
        <v>90</v>
      </c>
      <c r="B763" s="96"/>
      <c r="C763" s="96" t="s">
        <v>36</v>
      </c>
      <c r="D763" s="146" t="s">
        <v>1427</v>
      </c>
      <c r="E763" s="146" t="s">
        <v>184</v>
      </c>
      <c r="F763" s="146" t="s">
        <v>1892</v>
      </c>
      <c r="G763" s="146" t="s">
        <v>300</v>
      </c>
      <c r="H763" t="s">
        <v>280</v>
      </c>
      <c r="I763" s="146">
        <v>2</v>
      </c>
      <c r="J763" s="146"/>
      <c r="K763" s="146">
        <v>2</v>
      </c>
      <c r="L763" s="146">
        <v>2</v>
      </c>
      <c r="M763" s="146">
        <v>0</v>
      </c>
      <c r="N763" s="146"/>
      <c r="O763" s="216" t="str">
        <f>IF(ISERROR(VLOOKUP($D763,LehStd_in_Kla!$A$4:$G$120,3,FALSE)),,VLOOKUP($D763,LehStd_in_Kla!$A$4:$G$120,3,FALSE))</f>
        <v>C2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>
      <c r="A764" s="96">
        <v>91</v>
      </c>
      <c r="B764" s="96"/>
      <c r="C764" s="96" t="s">
        <v>36</v>
      </c>
      <c r="D764" s="146" t="s">
        <v>1427</v>
      </c>
      <c r="E764" s="146" t="s">
        <v>184</v>
      </c>
      <c r="F764" s="146" t="s">
        <v>1227</v>
      </c>
      <c r="G764" s="146" t="s">
        <v>299</v>
      </c>
      <c r="H764" t="s">
        <v>557</v>
      </c>
      <c r="I764" s="146">
        <v>4</v>
      </c>
      <c r="J764" s="146"/>
      <c r="K764" s="146">
        <v>4</v>
      </c>
      <c r="L764" s="146">
        <v>4</v>
      </c>
      <c r="M764" s="146">
        <v>0</v>
      </c>
      <c r="N764" s="146"/>
      <c r="O764" s="216" t="str">
        <f>IF(ISERROR(VLOOKUP($D764,LehStd_in_Kla!$A$4:$G$120,3,FALSE)),,VLOOKUP($D764,LehStd_in_Kla!$A$4:$G$120,3,FALSE))</f>
        <v>C2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>
      <c r="A765" s="96">
        <v>92</v>
      </c>
      <c r="B765" s="96"/>
      <c r="C765" s="96" t="s">
        <v>36</v>
      </c>
      <c r="D765" s="146" t="s">
        <v>1427</v>
      </c>
      <c r="E765" s="146" t="s">
        <v>172</v>
      </c>
      <c r="F765" s="146" t="s">
        <v>35</v>
      </c>
      <c r="G765" s="146" t="s">
        <v>1685</v>
      </c>
      <c r="H765" t="s">
        <v>280</v>
      </c>
      <c r="I765" s="146">
        <v>3</v>
      </c>
      <c r="J765" s="146"/>
      <c r="K765" s="146">
        <v>3</v>
      </c>
      <c r="L765" s="146">
        <v>3</v>
      </c>
      <c r="M765" s="146">
        <v>0</v>
      </c>
      <c r="N765" s="146"/>
      <c r="O765" s="216" t="str">
        <f>IF(ISERROR(VLOOKUP($D765,LehStd_in_Kla!$A$4:$G$120,3,FALSE)),,VLOOKUP($D765,LehStd_in_Kla!$A$4:$G$120,3,FALSE))</f>
        <v>C2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>
      <c r="A766" s="96">
        <v>93</v>
      </c>
      <c r="B766" s="96"/>
      <c r="C766" s="96" t="s">
        <v>36</v>
      </c>
      <c r="D766" s="146" t="s">
        <v>1427</v>
      </c>
      <c r="E766" s="146" t="s">
        <v>178</v>
      </c>
      <c r="F766" s="146" t="s">
        <v>38</v>
      </c>
      <c r="G766" s="146" t="s">
        <v>1269</v>
      </c>
      <c r="H766" t="s">
        <v>280</v>
      </c>
      <c r="I766" s="146">
        <v>3</v>
      </c>
      <c r="J766" s="146"/>
      <c r="K766" s="146">
        <v>3</v>
      </c>
      <c r="L766" s="146">
        <v>3</v>
      </c>
      <c r="M766" s="146">
        <v>0</v>
      </c>
      <c r="N766" s="146"/>
      <c r="O766" s="216" t="str">
        <f>IF(ISERROR(VLOOKUP($D766,LehStd_in_Kla!$A$4:$G$120,3,FALSE)),,VLOOKUP($D766,LehStd_in_Kla!$A$4:$G$120,3,FALSE))</f>
        <v>C2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>
      <c r="A767" s="96">
        <v>94</v>
      </c>
      <c r="B767" s="96"/>
      <c r="C767" s="96" t="s">
        <v>36</v>
      </c>
      <c r="D767" s="146" t="s">
        <v>1427</v>
      </c>
      <c r="E767" s="146" t="s">
        <v>174</v>
      </c>
      <c r="F767" s="146" t="s">
        <v>13</v>
      </c>
      <c r="G767" s="146" t="s">
        <v>1685</v>
      </c>
      <c r="H767" t="s">
        <v>280</v>
      </c>
      <c r="I767" s="146">
        <v>2</v>
      </c>
      <c r="J767" s="146"/>
      <c r="K767" s="146">
        <v>2</v>
      </c>
      <c r="L767" s="146">
        <v>2</v>
      </c>
      <c r="M767" s="146">
        <v>0</v>
      </c>
      <c r="N767" s="146"/>
      <c r="O767" s="216" t="str">
        <f>IF(ISERROR(VLOOKUP($D767,LehStd_in_Kla!$A$4:$G$120,3,FALSE)),,VLOOKUP($D767,LehStd_in_Kla!$A$4:$G$120,3,FALSE))</f>
        <v>C2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>
      <c r="A768" s="96">
        <v>95</v>
      </c>
      <c r="B768" s="96"/>
      <c r="C768" s="96" t="s">
        <v>36</v>
      </c>
      <c r="D768" s="146" t="s">
        <v>1427</v>
      </c>
      <c r="E768" s="146" t="s">
        <v>359</v>
      </c>
      <c r="F768" s="146" t="s">
        <v>1476</v>
      </c>
      <c r="G768" s="146" t="s">
        <v>52</v>
      </c>
      <c r="H768" t="s">
        <v>280</v>
      </c>
      <c r="I768" s="146">
        <v>2</v>
      </c>
      <c r="J768" s="146"/>
      <c r="K768" s="146">
        <v>2</v>
      </c>
      <c r="L768" s="146">
        <v>2</v>
      </c>
      <c r="M768" s="146">
        <v>0</v>
      </c>
      <c r="N768" s="146"/>
      <c r="O768" s="216" t="str">
        <f>IF(ISERROR(VLOOKUP($D768,LehStd_in_Kla!$A$4:$G$120,3,FALSE)),,VLOOKUP($D768,LehStd_in_Kla!$A$4:$G$120,3,FALSE))</f>
        <v>C2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>
      <c r="A769" s="96">
        <v>96</v>
      </c>
      <c r="B769" s="96"/>
      <c r="C769" s="96" t="s">
        <v>36</v>
      </c>
      <c r="D769" s="146" t="s">
        <v>1427</v>
      </c>
      <c r="E769" s="146" t="s">
        <v>179</v>
      </c>
      <c r="F769" s="146" t="s">
        <v>39</v>
      </c>
      <c r="G769" s="146" t="s">
        <v>1408</v>
      </c>
      <c r="H769" t="s">
        <v>280</v>
      </c>
      <c r="I769" s="146">
        <v>3</v>
      </c>
      <c r="J769" s="146"/>
      <c r="K769" s="146">
        <v>3</v>
      </c>
      <c r="L769" s="146">
        <v>3</v>
      </c>
      <c r="M769" s="146">
        <v>0</v>
      </c>
      <c r="N769" s="146"/>
      <c r="O769" s="216" t="str">
        <f>IF(ISERROR(VLOOKUP($D769,LehStd_in_Kla!$A$4:$G$120,3,FALSE)),,VLOOKUP($D769,LehStd_in_Kla!$A$4:$G$120,3,FALSE))</f>
        <v>C2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>
      <c r="A770" s="96">
        <v>97</v>
      </c>
      <c r="B770" s="96"/>
      <c r="C770" s="96" t="s">
        <v>36</v>
      </c>
      <c r="D770" s="146" t="s">
        <v>1427</v>
      </c>
      <c r="E770" s="146" t="s">
        <v>181</v>
      </c>
      <c r="F770" s="146" t="s">
        <v>56</v>
      </c>
      <c r="G770" s="146" t="s">
        <v>198</v>
      </c>
      <c r="H770" t="s">
        <v>280</v>
      </c>
      <c r="I770" s="146">
        <v>1</v>
      </c>
      <c r="J770" s="146"/>
      <c r="K770" s="146">
        <v>1</v>
      </c>
      <c r="L770" s="146">
        <v>1</v>
      </c>
      <c r="M770" s="146">
        <v>0</v>
      </c>
      <c r="N770" s="146"/>
      <c r="O770" s="216" t="str">
        <f>IF(ISERROR(VLOOKUP($D770,LehStd_in_Kla!$A$4:$G$120,3,FALSE)),,VLOOKUP($D770,LehStd_in_Kla!$A$4:$G$120,3,FALSE))</f>
        <v>C2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>
      <c r="A771" s="96">
        <v>98</v>
      </c>
      <c r="B771" s="96"/>
      <c r="C771" s="96" t="s">
        <v>36</v>
      </c>
      <c r="D771" s="146" t="s">
        <v>1427</v>
      </c>
      <c r="E771" s="146" t="s">
        <v>341</v>
      </c>
      <c r="F771" s="146" t="s">
        <v>14</v>
      </c>
      <c r="G771" s="146" t="s">
        <v>1350</v>
      </c>
      <c r="H771" t="s">
        <v>280</v>
      </c>
      <c r="I771" s="146">
        <v>2</v>
      </c>
      <c r="J771" s="146"/>
      <c r="K771" s="146">
        <v>2</v>
      </c>
      <c r="L771" s="146">
        <v>2</v>
      </c>
      <c r="M771" s="146">
        <v>0</v>
      </c>
      <c r="N771" s="146"/>
      <c r="O771" s="216" t="str">
        <f>IF(ISERROR(VLOOKUP($D771,LehStd_in_Kla!$A$4:$G$120,3,FALSE)),,VLOOKUP($D771,LehStd_in_Kla!$A$4:$G$120,3,FALSE))</f>
        <v>C2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>
      <c r="A772" s="96">
        <v>99</v>
      </c>
      <c r="B772" s="96"/>
      <c r="C772" s="96" t="s">
        <v>36</v>
      </c>
      <c r="D772" s="146" t="s">
        <v>1427</v>
      </c>
      <c r="E772" s="146" t="s">
        <v>1370</v>
      </c>
      <c r="F772" s="146" t="s">
        <v>15</v>
      </c>
      <c r="G772" s="146" t="s">
        <v>1350</v>
      </c>
      <c r="H772" t="s">
        <v>280</v>
      </c>
      <c r="I772" s="146">
        <v>2</v>
      </c>
      <c r="J772" s="146"/>
      <c r="K772" s="146">
        <v>2</v>
      </c>
      <c r="L772" s="146">
        <v>2</v>
      </c>
      <c r="M772" s="146">
        <v>0</v>
      </c>
      <c r="N772" s="146"/>
      <c r="O772" s="216" t="str">
        <f>IF(ISERROR(VLOOKUP($D772,LehStd_in_Kla!$A$4:$G$120,3,FALSE)),,VLOOKUP($D772,LehStd_in_Kla!$A$4:$G$120,3,FALSE))</f>
        <v>C2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>
      <c r="A773" s="96">
        <v>100</v>
      </c>
      <c r="B773" s="96"/>
      <c r="C773" s="96" t="s">
        <v>36</v>
      </c>
      <c r="D773" s="146" t="s">
        <v>1427</v>
      </c>
      <c r="E773" s="146" t="s">
        <v>175</v>
      </c>
      <c r="F773" s="146" t="s">
        <v>19</v>
      </c>
      <c r="G773" s="146" t="s">
        <v>44</v>
      </c>
      <c r="H773" t="s">
        <v>280</v>
      </c>
      <c r="I773" s="146">
        <v>2</v>
      </c>
      <c r="J773" s="146"/>
      <c r="K773" s="146">
        <v>2</v>
      </c>
      <c r="L773" s="146">
        <v>2</v>
      </c>
      <c r="M773" s="146">
        <v>0</v>
      </c>
      <c r="N773" s="146"/>
      <c r="O773" s="216" t="str">
        <f>IF(ISERROR(VLOOKUP($D773,LehStd_in_Kla!$A$4:$G$120,3,FALSE)),,VLOOKUP($D773,LehStd_in_Kla!$A$4:$G$120,3,FALSE))</f>
        <v>C2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>
      <c r="A774" s="96">
        <v>101</v>
      </c>
      <c r="B774" s="96"/>
      <c r="C774" s="96" t="s">
        <v>36</v>
      </c>
      <c r="D774" s="146" t="s">
        <v>1428</v>
      </c>
      <c r="E774" s="146" t="s">
        <v>172</v>
      </c>
      <c r="F774" s="146" t="s">
        <v>35</v>
      </c>
      <c r="G774" s="146" t="s">
        <v>268</v>
      </c>
      <c r="H774" t="s">
        <v>280</v>
      </c>
      <c r="I774" s="146">
        <v>3</v>
      </c>
      <c r="J774" s="146"/>
      <c r="K774" s="146">
        <v>3</v>
      </c>
      <c r="L774" s="146">
        <v>3</v>
      </c>
      <c r="M774" s="146">
        <v>0</v>
      </c>
      <c r="N774" s="146"/>
      <c r="O774" s="216" t="str">
        <f>IF(ISERROR(VLOOKUP($D774,LehStd_in_Kla!$A$4:$G$120,3,FALSE)),,VLOOKUP($D774,LehStd_in_Kla!$A$4:$G$120,3,FALSE))</f>
        <v>C2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>
      <c r="A775" s="96">
        <v>102</v>
      </c>
      <c r="B775" s="96"/>
      <c r="C775" s="96" t="s">
        <v>36</v>
      </c>
      <c r="D775" s="146" t="s">
        <v>1428</v>
      </c>
      <c r="E775" s="146" t="s">
        <v>178</v>
      </c>
      <c r="F775" s="146" t="s">
        <v>38</v>
      </c>
      <c r="G775" s="146" t="s">
        <v>1623</v>
      </c>
      <c r="H775" t="s">
        <v>280</v>
      </c>
      <c r="I775" s="146">
        <v>3</v>
      </c>
      <c r="J775" s="146"/>
      <c r="K775" s="146">
        <v>3</v>
      </c>
      <c r="L775" s="146">
        <v>3</v>
      </c>
      <c r="M775" s="146">
        <v>0</v>
      </c>
      <c r="N775" s="146"/>
      <c r="O775" s="216" t="str">
        <f>IF(ISERROR(VLOOKUP($D775,LehStd_in_Kla!$A$4:$G$120,3,FALSE)),,VLOOKUP($D775,LehStd_in_Kla!$A$4:$G$120,3,FALSE))</f>
        <v>C2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>
      <c r="A776" s="96">
        <v>103</v>
      </c>
      <c r="B776" s="96"/>
      <c r="C776" s="96" t="s">
        <v>36</v>
      </c>
      <c r="D776" s="146" t="s">
        <v>1428</v>
      </c>
      <c r="E776" s="146" t="s">
        <v>174</v>
      </c>
      <c r="F776" s="146" t="s">
        <v>13</v>
      </c>
      <c r="G776" s="146" t="s">
        <v>402</v>
      </c>
      <c r="H776" t="s">
        <v>280</v>
      </c>
      <c r="I776" s="146">
        <v>2</v>
      </c>
      <c r="J776" s="146"/>
      <c r="K776" s="146">
        <v>2</v>
      </c>
      <c r="L776" s="146">
        <v>2</v>
      </c>
      <c r="M776" s="146">
        <v>0</v>
      </c>
      <c r="N776" s="146"/>
      <c r="O776" s="216" t="str">
        <f>IF(ISERROR(VLOOKUP($D776,LehStd_in_Kla!$A$4:$G$120,3,FALSE)),,VLOOKUP($D776,LehStd_in_Kla!$A$4:$G$120,3,FALSE))</f>
        <v>C2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>
      <c r="A777" s="96">
        <v>104</v>
      </c>
      <c r="B777" s="96"/>
      <c r="C777" s="96" t="s">
        <v>36</v>
      </c>
      <c r="D777" s="146" t="s">
        <v>1428</v>
      </c>
      <c r="E777" s="146" t="s">
        <v>359</v>
      </c>
      <c r="F777" s="146" t="s">
        <v>1476</v>
      </c>
      <c r="G777" s="146" t="s">
        <v>36</v>
      </c>
      <c r="H777" t="s">
        <v>280</v>
      </c>
      <c r="I777" s="146">
        <v>2</v>
      </c>
      <c r="J777" s="146"/>
      <c r="K777" s="146">
        <v>2</v>
      </c>
      <c r="L777" s="146">
        <v>2</v>
      </c>
      <c r="M777" s="146">
        <v>0</v>
      </c>
      <c r="N777" s="146"/>
      <c r="O777" s="216" t="str">
        <f>IF(ISERROR(VLOOKUP($D777,LehStd_in_Kla!$A$4:$G$120,3,FALSE)),,VLOOKUP($D777,LehStd_in_Kla!$A$4:$G$120,3,FALSE))</f>
        <v>C2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>
      <c r="A778" s="96">
        <v>105</v>
      </c>
      <c r="B778" s="96"/>
      <c r="C778" s="96" t="s">
        <v>36</v>
      </c>
      <c r="D778" s="146" t="s">
        <v>1428</v>
      </c>
      <c r="E778" s="146" t="s">
        <v>179</v>
      </c>
      <c r="F778" s="146" t="s">
        <v>39</v>
      </c>
      <c r="G778" s="146" t="s">
        <v>36</v>
      </c>
      <c r="H778" t="s">
        <v>280</v>
      </c>
      <c r="I778" s="146">
        <v>3</v>
      </c>
      <c r="J778" s="146"/>
      <c r="K778" s="146">
        <v>3</v>
      </c>
      <c r="L778" s="146">
        <v>3</v>
      </c>
      <c r="M778" s="146">
        <v>0</v>
      </c>
      <c r="N778" s="146"/>
      <c r="O778" s="216" t="str">
        <f>IF(ISERROR(VLOOKUP($D778,LehStd_in_Kla!$A$4:$G$120,3,FALSE)),,VLOOKUP($D778,LehStd_in_Kla!$A$4:$G$120,3,FALSE))</f>
        <v>C2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>
      <c r="A779" s="96">
        <v>106</v>
      </c>
      <c r="B779" s="96"/>
      <c r="C779" s="96" t="s">
        <v>36</v>
      </c>
      <c r="D779" s="146" t="s">
        <v>1428</v>
      </c>
      <c r="E779" s="146" t="s">
        <v>181</v>
      </c>
      <c r="F779" s="146" t="s">
        <v>56</v>
      </c>
      <c r="G779" s="146" t="s">
        <v>198</v>
      </c>
      <c r="H779" t="s">
        <v>280</v>
      </c>
      <c r="I779" s="146">
        <v>1</v>
      </c>
      <c r="J779" s="146"/>
      <c r="K779" s="146">
        <v>1</v>
      </c>
      <c r="L779" s="146">
        <v>1</v>
      </c>
      <c r="M779" s="146">
        <v>0</v>
      </c>
      <c r="N779" s="146"/>
      <c r="O779" s="216" t="str">
        <f>IF(ISERROR(VLOOKUP($D779,LehStd_in_Kla!$A$4:$G$120,3,FALSE)),,VLOOKUP($D779,LehStd_in_Kla!$A$4:$G$120,3,FALSE))</f>
        <v>C2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>
      <c r="A780" s="96">
        <v>109</v>
      </c>
      <c r="B780" s="96"/>
      <c r="C780" s="96" t="s">
        <v>36</v>
      </c>
      <c r="D780" s="146" t="s">
        <v>1428</v>
      </c>
      <c r="E780" s="146" t="s">
        <v>175</v>
      </c>
      <c r="F780" s="146" t="s">
        <v>19</v>
      </c>
      <c r="G780" s="146" t="s">
        <v>50</v>
      </c>
      <c r="H780" t="s">
        <v>280</v>
      </c>
      <c r="I780" s="146">
        <v>2</v>
      </c>
      <c r="J780" s="146"/>
      <c r="K780" s="146">
        <v>2</v>
      </c>
      <c r="L780" s="146">
        <v>2</v>
      </c>
      <c r="M780" s="146">
        <v>0</v>
      </c>
      <c r="N780" s="146"/>
      <c r="O780" s="216" t="str">
        <f>IF(ISERROR(VLOOKUP($D780,LehStd_in_Kla!$A$4:$G$120,3,FALSE)),,VLOOKUP($D780,LehStd_in_Kla!$A$4:$G$120,3,FALSE))</f>
        <v>C2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>
      <c r="A781" s="96">
        <v>111</v>
      </c>
      <c r="B781" s="96"/>
      <c r="C781" s="96" t="s">
        <v>36</v>
      </c>
      <c r="D781" s="146" t="s">
        <v>1428</v>
      </c>
      <c r="E781" s="146" t="s">
        <v>185</v>
      </c>
      <c r="F781" s="146" t="s">
        <v>1477</v>
      </c>
      <c r="G781" s="146" t="s">
        <v>105</v>
      </c>
      <c r="H781" t="s">
        <v>121</v>
      </c>
      <c r="I781" s="146">
        <v>2</v>
      </c>
      <c r="J781" s="146"/>
      <c r="K781" s="146">
        <v>2</v>
      </c>
      <c r="L781" s="146">
        <v>2</v>
      </c>
      <c r="M781" s="146">
        <v>0</v>
      </c>
      <c r="N781" s="146"/>
      <c r="O781" s="216" t="str">
        <f>IF(ISERROR(VLOOKUP($D781,LehStd_in_Kla!$A$4:$G$120,3,FALSE)),,VLOOKUP($D781,LehStd_in_Kla!$A$4:$G$120,3,FALSE))</f>
        <v>C2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>
      <c r="A782" s="96">
        <v>112</v>
      </c>
      <c r="B782" s="96"/>
      <c r="C782" s="96" t="s">
        <v>36</v>
      </c>
      <c r="D782" s="146" t="s">
        <v>1428</v>
      </c>
      <c r="E782" s="146" t="s">
        <v>188</v>
      </c>
      <c r="F782" s="146" t="s">
        <v>559</v>
      </c>
      <c r="G782" s="146" t="s">
        <v>53</v>
      </c>
      <c r="H782" t="s">
        <v>121</v>
      </c>
      <c r="I782" s="146">
        <v>1</v>
      </c>
      <c r="J782" s="146"/>
      <c r="K782" s="146">
        <v>1</v>
      </c>
      <c r="L782" s="146">
        <v>1</v>
      </c>
      <c r="M782" s="146">
        <v>0</v>
      </c>
      <c r="N782" s="146"/>
      <c r="O782" s="216" t="str">
        <f>IF(ISERROR(VLOOKUP($D782,LehStd_in_Kla!$A$4:$G$120,3,FALSE)),,VLOOKUP($D782,LehStd_in_Kla!$A$4:$G$120,3,FALSE))</f>
        <v>C2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>
      <c r="A783" s="96">
        <v>113</v>
      </c>
      <c r="B783" s="96"/>
      <c r="C783" s="96" t="s">
        <v>36</v>
      </c>
      <c r="D783" s="146" t="s">
        <v>1428</v>
      </c>
      <c r="E783" s="146" t="s">
        <v>185</v>
      </c>
      <c r="F783" s="146" t="s">
        <v>1354</v>
      </c>
      <c r="G783" s="146" t="s">
        <v>355</v>
      </c>
      <c r="H783" t="s">
        <v>1472</v>
      </c>
      <c r="I783" s="146">
        <v>1</v>
      </c>
      <c r="J783" s="146"/>
      <c r="K783" s="146">
        <v>1</v>
      </c>
      <c r="L783" s="146">
        <v>1</v>
      </c>
      <c r="M783" s="146">
        <v>0</v>
      </c>
      <c r="N783" s="146"/>
      <c r="O783" s="216" t="str">
        <f>IF(ISERROR(VLOOKUP($D783,LehStd_in_Kla!$A$4:$G$120,3,FALSE)),,VLOOKUP($D783,LehStd_in_Kla!$A$4:$G$120,3,FALSE))</f>
        <v>C2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>
      <c r="A784" s="96">
        <v>114</v>
      </c>
      <c r="B784" s="96"/>
      <c r="C784" s="96" t="s">
        <v>36</v>
      </c>
      <c r="D784" s="146" t="s">
        <v>1428</v>
      </c>
      <c r="E784" s="146" t="s">
        <v>185</v>
      </c>
      <c r="F784" s="146" t="s">
        <v>1555</v>
      </c>
      <c r="G784" s="146" t="s">
        <v>57</v>
      </c>
      <c r="H784" t="s">
        <v>121</v>
      </c>
      <c r="I784" s="146">
        <v>2</v>
      </c>
      <c r="J784" s="146"/>
      <c r="K784" s="146">
        <v>2</v>
      </c>
      <c r="L784" s="146">
        <v>2</v>
      </c>
      <c r="M784" s="146">
        <v>0</v>
      </c>
      <c r="N784" s="146"/>
      <c r="O784" s="216" t="str">
        <f>IF(ISERROR(VLOOKUP($D784,LehStd_in_Kla!$A$4:$G$120,3,FALSE)),,VLOOKUP($D784,LehStd_in_Kla!$A$4:$G$120,3,FALSE))</f>
        <v>C2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>
      <c r="A785" s="96">
        <v>115</v>
      </c>
      <c r="B785" s="96"/>
      <c r="C785" s="96" t="s">
        <v>36</v>
      </c>
      <c r="D785" s="146" t="s">
        <v>1428</v>
      </c>
      <c r="E785" s="146" t="s">
        <v>185</v>
      </c>
      <c r="F785" s="146" t="s">
        <v>1477</v>
      </c>
      <c r="G785" s="146" t="s">
        <v>60</v>
      </c>
      <c r="H785" t="s">
        <v>121</v>
      </c>
      <c r="I785" s="146">
        <v>2</v>
      </c>
      <c r="J785" s="146"/>
      <c r="K785" s="146">
        <v>2</v>
      </c>
      <c r="L785" s="146">
        <v>2</v>
      </c>
      <c r="M785" s="146">
        <v>0</v>
      </c>
      <c r="N785" s="146"/>
      <c r="O785" s="216" t="str">
        <f>IF(ISERROR(VLOOKUP($D785,LehStd_in_Kla!$A$4:$G$120,3,FALSE)),,VLOOKUP($D785,LehStd_in_Kla!$A$4:$G$120,3,FALSE))</f>
        <v>C2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>
      <c r="A786" s="96">
        <v>116</v>
      </c>
      <c r="B786" s="96"/>
      <c r="C786" s="96" t="s">
        <v>36</v>
      </c>
      <c r="D786" s="146" t="s">
        <v>1428</v>
      </c>
      <c r="E786" s="146" t="s">
        <v>185</v>
      </c>
      <c r="F786" s="146" t="s">
        <v>1555</v>
      </c>
      <c r="G786" s="146" t="s">
        <v>60</v>
      </c>
      <c r="H786" t="s">
        <v>121</v>
      </c>
      <c r="I786" s="146">
        <v>4</v>
      </c>
      <c r="J786" s="146"/>
      <c r="K786" s="146">
        <v>4</v>
      </c>
      <c r="L786" s="146">
        <v>4</v>
      </c>
      <c r="M786" s="146">
        <v>0</v>
      </c>
      <c r="N786" s="146"/>
      <c r="O786" s="216" t="str">
        <f>IF(ISERROR(VLOOKUP($D786,LehStd_in_Kla!$A$4:$G$120,3,FALSE)),,VLOOKUP($D786,LehStd_in_Kla!$A$4:$G$120,3,FALSE))</f>
        <v>C2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>
      <c r="A787" s="96">
        <v>120</v>
      </c>
      <c r="B787" s="96"/>
      <c r="C787" s="96" t="s">
        <v>36</v>
      </c>
      <c r="D787" s="146" t="s">
        <v>125</v>
      </c>
      <c r="E787" s="146" t="s">
        <v>175</v>
      </c>
      <c r="F787" s="146" t="s">
        <v>19</v>
      </c>
      <c r="G787" s="146" t="s">
        <v>50</v>
      </c>
      <c r="H787" t="s">
        <v>1289</v>
      </c>
      <c r="I787" s="146">
        <v>2</v>
      </c>
      <c r="J787" s="146"/>
      <c r="K787" s="146">
        <v>2</v>
      </c>
      <c r="L787" s="146">
        <v>2</v>
      </c>
      <c r="M787" s="146">
        <v>0</v>
      </c>
      <c r="N787" s="146"/>
      <c r="O787" s="216" t="str">
        <f>IF(ISERROR(VLOOKUP($D787,LehStd_in_Kla!$A$4:$G$120,3,FALSE)),,VLOOKUP($D787,LehStd_in_Kla!$A$4:$G$120,3,FALSE))</f>
        <v>C2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>
      <c r="A788" s="96">
        <v>121</v>
      </c>
      <c r="B788" s="96"/>
      <c r="C788" s="96" t="s">
        <v>36</v>
      </c>
      <c r="D788" s="146" t="s">
        <v>125</v>
      </c>
      <c r="E788" s="146" t="s">
        <v>359</v>
      </c>
      <c r="F788" s="146" t="s">
        <v>122</v>
      </c>
      <c r="G788" s="146" t="s">
        <v>95</v>
      </c>
      <c r="H788" t="s">
        <v>1289</v>
      </c>
      <c r="I788" s="146">
        <v>6</v>
      </c>
      <c r="J788" s="146"/>
      <c r="K788" s="146">
        <v>6</v>
      </c>
      <c r="L788" s="146">
        <v>6</v>
      </c>
      <c r="M788" s="146">
        <v>0</v>
      </c>
      <c r="N788" s="146"/>
      <c r="O788" s="216" t="str">
        <f>IF(ISERROR(VLOOKUP($D788,LehStd_in_Kla!$A$4:$G$120,3,FALSE)),,VLOOKUP($D788,LehStd_in_Kla!$A$4:$G$120,3,FALSE))</f>
        <v>C2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>
      <c r="A789" s="96">
        <v>122</v>
      </c>
      <c r="B789" s="96"/>
      <c r="C789" s="96" t="s">
        <v>36</v>
      </c>
      <c r="D789" s="146" t="s">
        <v>125</v>
      </c>
      <c r="E789" s="146" t="s">
        <v>178</v>
      </c>
      <c r="F789" s="146" t="s">
        <v>38</v>
      </c>
      <c r="G789" s="146" t="s">
        <v>530</v>
      </c>
      <c r="H789" t="s">
        <v>1289</v>
      </c>
      <c r="I789" s="146">
        <v>3</v>
      </c>
      <c r="J789" s="146"/>
      <c r="K789" s="146">
        <v>3</v>
      </c>
      <c r="L789" s="146">
        <v>3</v>
      </c>
      <c r="M789" s="146">
        <v>0</v>
      </c>
      <c r="N789" s="146"/>
      <c r="O789" s="216" t="str">
        <f>IF(ISERROR(VLOOKUP($D789,LehStd_in_Kla!$A$4:$G$120,3,FALSE)),,VLOOKUP($D789,LehStd_in_Kla!$A$4:$G$120,3,FALSE))</f>
        <v>C2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>
      <c r="A790" s="96">
        <v>123</v>
      </c>
      <c r="B790" s="96"/>
      <c r="C790" s="96" t="s">
        <v>36</v>
      </c>
      <c r="D790" s="146" t="s">
        <v>125</v>
      </c>
      <c r="E790" s="146" t="s">
        <v>341</v>
      </c>
      <c r="F790" s="146" t="s">
        <v>14</v>
      </c>
      <c r="G790" s="146" t="s">
        <v>1660</v>
      </c>
      <c r="H790" t="s">
        <v>1289</v>
      </c>
      <c r="I790" s="146">
        <v>2</v>
      </c>
      <c r="J790" s="146"/>
      <c r="K790" s="146">
        <v>2</v>
      </c>
      <c r="L790" s="146">
        <v>2</v>
      </c>
      <c r="M790" s="146">
        <v>0</v>
      </c>
      <c r="N790" s="146"/>
      <c r="O790" s="216" t="str">
        <f>IF(ISERROR(VLOOKUP($D790,LehStd_in_Kla!$A$4:$G$120,3,FALSE)),,VLOOKUP($D790,LehStd_in_Kla!$A$4:$G$120,3,FALSE))</f>
        <v>C2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>
      <c r="A791" s="96">
        <v>124</v>
      </c>
      <c r="B791" s="96"/>
      <c r="C791" s="96" t="s">
        <v>36</v>
      </c>
      <c r="D791" s="146" t="s">
        <v>125</v>
      </c>
      <c r="E791" s="146" t="s">
        <v>341</v>
      </c>
      <c r="F791" s="146" t="s">
        <v>15</v>
      </c>
      <c r="G791" s="146" t="s">
        <v>1660</v>
      </c>
      <c r="H791" t="s">
        <v>1289</v>
      </c>
      <c r="I791" s="146">
        <v>2</v>
      </c>
      <c r="J791" s="146"/>
      <c r="K791" s="146">
        <v>2</v>
      </c>
      <c r="L791" s="146">
        <v>2</v>
      </c>
      <c r="M791" s="146">
        <v>0</v>
      </c>
      <c r="N791" s="146"/>
      <c r="O791" s="216" t="str">
        <f>IF(ISERROR(VLOOKUP($D791,LehStd_in_Kla!$A$4:$G$120,3,FALSE)),,VLOOKUP($D791,LehStd_in_Kla!$A$4:$G$120,3,FALSE))</f>
        <v>C2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>
      <c r="A792" s="96">
        <v>125</v>
      </c>
      <c r="B792" s="96"/>
      <c r="C792" s="96" t="s">
        <v>36</v>
      </c>
      <c r="D792" s="146" t="s">
        <v>125</v>
      </c>
      <c r="E792" s="146" t="s">
        <v>174</v>
      </c>
      <c r="F792" s="146" t="s">
        <v>13</v>
      </c>
      <c r="G792" s="146" t="s">
        <v>104</v>
      </c>
      <c r="H792" t="s">
        <v>1289</v>
      </c>
      <c r="I792" s="146">
        <v>2</v>
      </c>
      <c r="J792" s="146"/>
      <c r="K792" s="146">
        <v>2</v>
      </c>
      <c r="L792" s="146">
        <v>2</v>
      </c>
      <c r="M792" s="146">
        <v>0</v>
      </c>
      <c r="N792" s="146"/>
      <c r="O792" s="216" t="str">
        <f>IF(ISERROR(VLOOKUP($D792,LehStd_in_Kla!$A$4:$G$120,3,FALSE)),,VLOOKUP($D792,LehStd_in_Kla!$A$4:$G$120,3,FALSE))</f>
        <v>C2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>
      <c r="A793" s="96">
        <v>126</v>
      </c>
      <c r="B793" s="96"/>
      <c r="C793" s="96" t="s">
        <v>36</v>
      </c>
      <c r="D793" s="146" t="s">
        <v>125</v>
      </c>
      <c r="E793" s="146" t="s">
        <v>359</v>
      </c>
      <c r="F793" s="146" t="s">
        <v>124</v>
      </c>
      <c r="G793" s="146" t="s">
        <v>562</v>
      </c>
      <c r="H793" t="s">
        <v>1289</v>
      </c>
      <c r="I793" s="146">
        <v>4</v>
      </c>
      <c r="J793" s="146"/>
      <c r="K793" s="146">
        <v>4</v>
      </c>
      <c r="L793" s="146">
        <v>4</v>
      </c>
      <c r="M793" s="146">
        <v>0</v>
      </c>
      <c r="N793" s="146"/>
      <c r="O793" s="216" t="str">
        <f>IF(ISERROR(VLOOKUP($D793,LehStd_in_Kla!$A$4:$G$120,3,FALSE)),,VLOOKUP($D793,LehStd_in_Kla!$A$4:$G$120,3,FALSE))</f>
        <v>C2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>
      <c r="A794" s="96">
        <v>127</v>
      </c>
      <c r="B794" s="96"/>
      <c r="C794" s="96" t="s">
        <v>36</v>
      </c>
      <c r="D794" s="146" t="s">
        <v>125</v>
      </c>
      <c r="E794" s="146" t="s">
        <v>185</v>
      </c>
      <c r="F794" s="146" t="s">
        <v>197</v>
      </c>
      <c r="G794" s="146" t="s">
        <v>60</v>
      </c>
      <c r="H794" t="s">
        <v>1289</v>
      </c>
      <c r="I794" s="146">
        <v>0</v>
      </c>
      <c r="J794" s="146"/>
      <c r="K794" s="146">
        <v>0</v>
      </c>
      <c r="L794" s="146">
        <v>0</v>
      </c>
      <c r="M794" s="146">
        <v>0</v>
      </c>
      <c r="N794" s="146"/>
      <c r="O794" s="216" t="str">
        <f>IF(ISERROR(VLOOKUP($D794,LehStd_in_Kla!$A$4:$G$120,3,FALSE)),,VLOOKUP($D794,LehStd_in_Kla!$A$4:$G$120,3,FALSE))</f>
        <v>C2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>
      <c r="A795" s="96">
        <v>128</v>
      </c>
      <c r="B795" s="96"/>
      <c r="C795" s="96" t="s">
        <v>36</v>
      </c>
      <c r="D795" s="146" t="s">
        <v>125</v>
      </c>
      <c r="E795" s="146" t="s">
        <v>172</v>
      </c>
      <c r="F795" s="146" t="s">
        <v>35</v>
      </c>
      <c r="G795" s="146" t="s">
        <v>967</v>
      </c>
      <c r="H795" t="s">
        <v>1289</v>
      </c>
      <c r="I795" s="146">
        <v>3</v>
      </c>
      <c r="J795" s="146"/>
      <c r="K795" s="146">
        <v>3</v>
      </c>
      <c r="L795" s="146">
        <v>3</v>
      </c>
      <c r="M795" s="146">
        <v>0</v>
      </c>
      <c r="N795" s="146"/>
      <c r="O795" s="216" t="str">
        <f>IF(ISERROR(VLOOKUP($D795,LehStd_in_Kla!$A$4:$G$120,3,FALSE)),,VLOOKUP($D795,LehStd_in_Kla!$A$4:$G$120,3,FALSE))</f>
        <v>C2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>
      <c r="A796" s="96">
        <v>129</v>
      </c>
      <c r="B796" s="96"/>
      <c r="C796" s="96" t="s">
        <v>36</v>
      </c>
      <c r="D796" s="146" t="s">
        <v>125</v>
      </c>
      <c r="E796" s="146" t="s">
        <v>179</v>
      </c>
      <c r="F796" s="146" t="s">
        <v>39</v>
      </c>
      <c r="G796" s="146" t="s">
        <v>60</v>
      </c>
      <c r="H796" t="s">
        <v>1289</v>
      </c>
      <c r="I796" s="146">
        <v>3</v>
      </c>
      <c r="J796" s="146"/>
      <c r="K796" s="146">
        <v>3</v>
      </c>
      <c r="L796" s="146">
        <v>3</v>
      </c>
      <c r="M796" s="146">
        <v>0</v>
      </c>
      <c r="N796" s="146"/>
      <c r="O796" s="216" t="str">
        <f>IF(ISERROR(VLOOKUP($D796,LehStd_in_Kla!$A$4:$G$120,3,FALSE)),,VLOOKUP($D796,LehStd_in_Kla!$A$4:$G$120,3,FALSE))</f>
        <v>C2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>
      <c r="A797" s="96">
        <v>130</v>
      </c>
      <c r="B797" s="96"/>
      <c r="C797" s="96" t="s">
        <v>36</v>
      </c>
      <c r="D797" s="146" t="s">
        <v>125</v>
      </c>
      <c r="E797" s="146" t="s">
        <v>181</v>
      </c>
      <c r="F797" s="146" t="s">
        <v>56</v>
      </c>
      <c r="G797" s="146" t="s">
        <v>198</v>
      </c>
      <c r="H797" t="s">
        <v>1289</v>
      </c>
      <c r="I797" s="146">
        <v>1</v>
      </c>
      <c r="J797" s="146"/>
      <c r="K797" s="146">
        <v>1</v>
      </c>
      <c r="L797" s="146">
        <v>1</v>
      </c>
      <c r="M797" s="146">
        <v>0</v>
      </c>
      <c r="N797" s="146"/>
      <c r="O797" s="216" t="str">
        <f>IF(ISERROR(VLOOKUP($D797,LehStd_in_Kla!$A$4:$G$120,3,FALSE)),,VLOOKUP($D797,LehStd_in_Kla!$A$4:$G$120,3,FALSE))</f>
        <v>C2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>
      <c r="A798" s="96">
        <v>139</v>
      </c>
      <c r="B798" s="96"/>
      <c r="C798" s="96" t="s">
        <v>36</v>
      </c>
      <c r="D798" s="146" t="s">
        <v>1385</v>
      </c>
      <c r="E798" s="146" t="s">
        <v>184</v>
      </c>
      <c r="F798" s="146" t="s">
        <v>1228</v>
      </c>
      <c r="G798" s="146" t="s">
        <v>278</v>
      </c>
      <c r="H798" t="s">
        <v>336</v>
      </c>
      <c r="I798" s="146">
        <v>2</v>
      </c>
      <c r="J798" s="146"/>
      <c r="K798" s="146">
        <v>2</v>
      </c>
      <c r="L798" s="146">
        <v>2</v>
      </c>
      <c r="M798" s="146">
        <v>0</v>
      </c>
      <c r="N798" s="146"/>
      <c r="O798" s="216" t="str">
        <f>IF(ISERROR(VLOOKUP($D798,LehStd_in_Kla!$A$4:$G$120,3,FALSE)),,VLOOKUP($D798,LehStd_in_Kla!$A$4:$G$120,3,FALSE))</f>
        <v>C2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>
      <c r="A799" s="96">
        <v>140</v>
      </c>
      <c r="B799" s="96"/>
      <c r="C799" s="96" t="s">
        <v>36</v>
      </c>
      <c r="D799" s="146" t="s">
        <v>1385</v>
      </c>
      <c r="E799" s="146" t="s">
        <v>184</v>
      </c>
      <c r="F799" s="146" t="s">
        <v>1228</v>
      </c>
      <c r="G799" s="146" t="s">
        <v>323</v>
      </c>
      <c r="H799" t="s">
        <v>336</v>
      </c>
      <c r="I799" s="146">
        <v>4</v>
      </c>
      <c r="J799" s="146"/>
      <c r="K799" s="146">
        <v>4</v>
      </c>
      <c r="L799" s="146">
        <v>4</v>
      </c>
      <c r="M799" s="146">
        <v>0</v>
      </c>
      <c r="N799" s="146"/>
      <c r="O799" s="216" t="str">
        <f>IF(ISERROR(VLOOKUP($D799,LehStd_in_Kla!$A$4:$G$120,3,FALSE)),,VLOOKUP($D799,LehStd_in_Kla!$A$4:$G$120,3,FALSE))</f>
        <v>C2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>
      <c r="A800" s="96">
        <v>141</v>
      </c>
      <c r="B800" s="96"/>
      <c r="C800" s="96" t="s">
        <v>36</v>
      </c>
      <c r="D800" s="146" t="s">
        <v>1385</v>
      </c>
      <c r="E800" s="146" t="s">
        <v>184</v>
      </c>
      <c r="F800" s="146" t="s">
        <v>1227</v>
      </c>
      <c r="G800" s="146" t="s">
        <v>88</v>
      </c>
      <c r="H800" t="s">
        <v>336</v>
      </c>
      <c r="I800" s="146">
        <v>2</v>
      </c>
      <c r="J800" s="146"/>
      <c r="K800" s="146">
        <v>2</v>
      </c>
      <c r="L800" s="146">
        <v>2</v>
      </c>
      <c r="M800" s="146">
        <v>0</v>
      </c>
      <c r="N800" s="146"/>
      <c r="O800" s="216" t="str">
        <f>IF(ISERROR(VLOOKUP($D800,LehStd_in_Kla!$A$4:$G$120,3,FALSE)),,VLOOKUP($D800,LehStd_in_Kla!$A$4:$G$120,3,FALSE))</f>
        <v>C2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>
      <c r="A801" s="96">
        <v>142</v>
      </c>
      <c r="B801" s="96"/>
      <c r="C801" s="96" t="s">
        <v>36</v>
      </c>
      <c r="D801" s="146" t="s">
        <v>1385</v>
      </c>
      <c r="E801" s="146" t="s">
        <v>184</v>
      </c>
      <c r="F801" s="146" t="s">
        <v>1227</v>
      </c>
      <c r="G801" s="146" t="s">
        <v>278</v>
      </c>
      <c r="H801" t="s">
        <v>336</v>
      </c>
      <c r="I801" s="146">
        <v>2</v>
      </c>
      <c r="J801" s="146"/>
      <c r="K801" s="146">
        <v>2</v>
      </c>
      <c r="L801" s="146">
        <v>2</v>
      </c>
      <c r="M801" s="146">
        <v>0</v>
      </c>
      <c r="N801" s="146"/>
      <c r="O801" s="216" t="str">
        <f>IF(ISERROR(VLOOKUP($D801,LehStd_in_Kla!$A$4:$G$120,3,FALSE)),,VLOOKUP($D801,LehStd_in_Kla!$A$4:$G$120,3,FALSE))</f>
        <v>C2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>
      <c r="A802" s="96">
        <v>143</v>
      </c>
      <c r="B802" s="96"/>
      <c r="C802" s="96" t="s">
        <v>36</v>
      </c>
      <c r="D802" s="146" t="s">
        <v>1385</v>
      </c>
      <c r="E802" s="146" t="s">
        <v>184</v>
      </c>
      <c r="F802" s="146" t="s">
        <v>1227</v>
      </c>
      <c r="G802" s="146" t="s">
        <v>326</v>
      </c>
      <c r="H802" t="s">
        <v>336</v>
      </c>
      <c r="I802" s="146">
        <v>3</v>
      </c>
      <c r="J802" s="146"/>
      <c r="K802" s="146">
        <v>3</v>
      </c>
      <c r="L802" s="146">
        <v>3</v>
      </c>
      <c r="M802" s="146">
        <v>0</v>
      </c>
      <c r="N802" s="146"/>
      <c r="O802" s="216" t="str">
        <f>IF(ISERROR(VLOOKUP($D802,LehStd_in_Kla!$A$4:$G$120,3,FALSE)),,VLOOKUP($D802,LehStd_in_Kla!$A$4:$G$120,3,FALSE))</f>
        <v>C2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>
      <c r="A803" s="96">
        <v>144</v>
      </c>
      <c r="B803" s="96"/>
      <c r="C803" s="96" t="s">
        <v>36</v>
      </c>
      <c r="D803" s="146" t="s">
        <v>1385</v>
      </c>
      <c r="E803" s="146" t="s">
        <v>184</v>
      </c>
      <c r="F803" s="146" t="s">
        <v>1892</v>
      </c>
      <c r="G803" s="146" t="s">
        <v>278</v>
      </c>
      <c r="H803" t="s">
        <v>336</v>
      </c>
      <c r="I803" s="146">
        <v>2</v>
      </c>
      <c r="J803" s="146"/>
      <c r="K803" s="146">
        <v>2</v>
      </c>
      <c r="L803" s="146">
        <v>2</v>
      </c>
      <c r="M803" s="146">
        <v>0</v>
      </c>
      <c r="N803" s="146"/>
      <c r="O803" s="216" t="str">
        <f>IF(ISERROR(VLOOKUP($D803,LehStd_in_Kla!$A$4:$G$120,3,FALSE)),,VLOOKUP($D803,LehStd_in_Kla!$A$4:$G$120,3,FALSE))</f>
        <v>C2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>
      <c r="A804" s="96">
        <v>155</v>
      </c>
      <c r="B804" s="96"/>
      <c r="C804" s="96" t="s">
        <v>36</v>
      </c>
      <c r="D804" s="146" t="s">
        <v>1429</v>
      </c>
      <c r="E804" s="146" t="s">
        <v>185</v>
      </c>
      <c r="F804" s="146" t="s">
        <v>1477</v>
      </c>
      <c r="G804" s="146" t="s">
        <v>60</v>
      </c>
      <c r="H804" t="s">
        <v>99</v>
      </c>
      <c r="I804" s="146">
        <v>4</v>
      </c>
      <c r="J804" s="146"/>
      <c r="K804" s="146">
        <v>4</v>
      </c>
      <c r="L804" s="146">
        <v>4</v>
      </c>
      <c r="M804" s="146">
        <v>0</v>
      </c>
      <c r="N804" s="146"/>
      <c r="O804" s="216" t="str">
        <f>IF(ISERROR(VLOOKUP($D804,LehStd_in_Kla!$A$4:$G$120,3,FALSE)),,VLOOKUP($D804,LehStd_in_Kla!$A$4:$G$120,3,FALSE))</f>
        <v>C2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>
      <c r="A805" s="96">
        <v>156</v>
      </c>
      <c r="B805" s="96"/>
      <c r="C805" s="96" t="s">
        <v>36</v>
      </c>
      <c r="D805" s="146" t="s">
        <v>1429</v>
      </c>
      <c r="E805" s="146" t="s">
        <v>185</v>
      </c>
      <c r="F805" s="146" t="s">
        <v>1479</v>
      </c>
      <c r="G805" s="146" t="s">
        <v>57</v>
      </c>
      <c r="H805" t="s">
        <v>99</v>
      </c>
      <c r="I805" s="146">
        <v>2</v>
      </c>
      <c r="J805" s="146"/>
      <c r="K805" s="146">
        <v>2</v>
      </c>
      <c r="L805" s="146">
        <v>2</v>
      </c>
      <c r="M805" s="146">
        <v>0</v>
      </c>
      <c r="N805" s="146"/>
      <c r="O805" s="216" t="str">
        <f>IF(ISERROR(VLOOKUP($D805,LehStd_in_Kla!$A$4:$G$120,3,FALSE)),,VLOOKUP($D805,LehStd_in_Kla!$A$4:$G$120,3,FALSE))</f>
        <v>C2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>
      <c r="A806" s="96">
        <v>157</v>
      </c>
      <c r="B806" s="96"/>
      <c r="C806" s="96" t="s">
        <v>36</v>
      </c>
      <c r="D806" s="146" t="s">
        <v>1429</v>
      </c>
      <c r="E806" s="146" t="s">
        <v>185</v>
      </c>
      <c r="F806" s="146" t="s">
        <v>1479</v>
      </c>
      <c r="G806" s="146" t="s">
        <v>105</v>
      </c>
      <c r="H806" t="s">
        <v>99</v>
      </c>
      <c r="I806" s="146">
        <v>4</v>
      </c>
      <c r="J806" s="146"/>
      <c r="K806" s="146">
        <v>4</v>
      </c>
      <c r="L806" s="146">
        <v>4</v>
      </c>
      <c r="M806" s="146">
        <v>0</v>
      </c>
      <c r="N806" s="146"/>
      <c r="O806" s="216" t="str">
        <f>IF(ISERROR(VLOOKUP($D806,LehStd_in_Kla!$A$4:$G$120,3,FALSE)),,VLOOKUP($D806,LehStd_in_Kla!$A$4:$G$120,3,FALSE))</f>
        <v>C2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>
      <c r="A807" s="96">
        <v>158</v>
      </c>
      <c r="B807" s="96"/>
      <c r="C807" s="96" t="s">
        <v>36</v>
      </c>
      <c r="D807" s="146" t="s">
        <v>1429</v>
      </c>
      <c r="E807" s="146" t="s">
        <v>185</v>
      </c>
      <c r="F807" s="146" t="s">
        <v>1480</v>
      </c>
      <c r="G807" s="146" t="s">
        <v>355</v>
      </c>
      <c r="H807" t="s">
        <v>356</v>
      </c>
      <c r="I807" s="146">
        <v>2</v>
      </c>
      <c r="J807" s="146"/>
      <c r="K807" s="146">
        <v>2</v>
      </c>
      <c r="L807" s="146">
        <v>2</v>
      </c>
      <c r="M807" s="146">
        <v>0</v>
      </c>
      <c r="N807" s="146"/>
      <c r="O807" s="216" t="str">
        <f>IF(ISERROR(VLOOKUP($D807,LehStd_in_Kla!$A$4:$G$120,3,FALSE)),,VLOOKUP($D807,LehStd_in_Kla!$A$4:$G$120,3,FALSE))</f>
        <v>C2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>
      <c r="A808" s="96">
        <v>159</v>
      </c>
      <c r="B808" s="96"/>
      <c r="C808" s="96" t="s">
        <v>36</v>
      </c>
      <c r="D808" s="146" t="s">
        <v>1385</v>
      </c>
      <c r="E808" s="146" t="s">
        <v>178</v>
      </c>
      <c r="F808" s="146" t="s">
        <v>38</v>
      </c>
      <c r="G808" s="146" t="s">
        <v>1623</v>
      </c>
      <c r="H808" t="s">
        <v>336</v>
      </c>
      <c r="I808" s="146">
        <v>3</v>
      </c>
      <c r="J808" s="146"/>
      <c r="K808" s="146">
        <v>3</v>
      </c>
      <c r="L808" s="146">
        <v>3</v>
      </c>
      <c r="M808" s="146">
        <v>0</v>
      </c>
      <c r="N808" s="146"/>
      <c r="O808" s="216" t="str">
        <f>IF(ISERROR(VLOOKUP($D808,LehStd_in_Kla!$A$4:$G$120,3,FALSE)),,VLOOKUP($D808,LehStd_in_Kla!$A$4:$G$120,3,FALSE))</f>
        <v>C2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>
      <c r="A809" s="96">
        <v>159</v>
      </c>
      <c r="B809" s="96"/>
      <c r="C809" s="96" t="s">
        <v>36</v>
      </c>
      <c r="D809" s="146" t="s">
        <v>1429</v>
      </c>
      <c r="E809" s="146" t="s">
        <v>178</v>
      </c>
      <c r="F809" s="146" t="s">
        <v>38</v>
      </c>
      <c r="G809" s="146" t="s">
        <v>1623</v>
      </c>
      <c r="H809" t="s">
        <v>336</v>
      </c>
      <c r="I809" s="146">
        <v>3</v>
      </c>
      <c r="J809" s="146"/>
      <c r="K809" s="146">
        <v>3</v>
      </c>
      <c r="L809" s="146">
        <v>3</v>
      </c>
      <c r="M809" s="146">
        <v>0</v>
      </c>
      <c r="N809" s="146"/>
      <c r="O809" s="216" t="str">
        <f>IF(ISERROR(VLOOKUP($D809,LehStd_in_Kla!$A$4:$G$120,3,FALSE)),,VLOOKUP($D809,LehStd_in_Kla!$A$4:$G$120,3,FALSE))</f>
        <v>C2</v>
      </c>
    </row>
    <row r="810" spans="1:20">
      <c r="A810" s="96">
        <v>160</v>
      </c>
      <c r="B810" s="96"/>
      <c r="C810" s="96" t="s">
        <v>36</v>
      </c>
      <c r="D810" s="146" t="s">
        <v>1385</v>
      </c>
      <c r="E810" s="146" t="s">
        <v>175</v>
      </c>
      <c r="F810" s="146" t="s">
        <v>19</v>
      </c>
      <c r="G810" s="146" t="s">
        <v>44</v>
      </c>
      <c r="H810" t="s">
        <v>336</v>
      </c>
      <c r="I810" s="146">
        <v>2</v>
      </c>
      <c r="J810" s="146"/>
      <c r="K810" s="146">
        <v>2</v>
      </c>
      <c r="L810" s="146">
        <v>2</v>
      </c>
      <c r="M810" s="146">
        <v>0</v>
      </c>
      <c r="N810" s="146"/>
      <c r="O810" s="216" t="str">
        <f>IF(ISERROR(VLOOKUP($D810,LehStd_in_Kla!$A$4:$G$120,3,FALSE)),,VLOOKUP($D810,LehStd_in_Kla!$A$4:$G$120,3,FALSE))</f>
        <v>C2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>
      <c r="A811" s="96">
        <v>160</v>
      </c>
      <c r="B811" s="96"/>
      <c r="C811" s="96" t="s">
        <v>36</v>
      </c>
      <c r="D811" s="146" t="s">
        <v>1429</v>
      </c>
      <c r="E811" s="146" t="s">
        <v>175</v>
      </c>
      <c r="F811" s="146" t="s">
        <v>19</v>
      </c>
      <c r="G811" s="146" t="s">
        <v>44</v>
      </c>
      <c r="H811" t="s">
        <v>336</v>
      </c>
      <c r="I811" s="146">
        <v>2</v>
      </c>
      <c r="J811" s="146"/>
      <c r="K811" s="146">
        <v>2</v>
      </c>
      <c r="L811" s="146">
        <v>2</v>
      </c>
      <c r="M811" s="146">
        <v>0</v>
      </c>
      <c r="N811" s="146"/>
      <c r="O811" s="216" t="str">
        <f>IF(ISERROR(VLOOKUP($D811,LehStd_in_Kla!$A$4:$G$120,3,FALSE)),,VLOOKUP($D811,LehStd_in_Kla!$A$4:$G$120,3,FALSE))</f>
        <v>C2</v>
      </c>
    </row>
    <row r="812" spans="1:20">
      <c r="A812" s="96">
        <v>161</v>
      </c>
      <c r="B812" s="96"/>
      <c r="C812" s="96" t="s">
        <v>36</v>
      </c>
      <c r="D812" s="146" t="s">
        <v>1385</v>
      </c>
      <c r="E812" s="146" t="s">
        <v>174</v>
      </c>
      <c r="F812" s="146" t="s">
        <v>247</v>
      </c>
      <c r="G812" s="146" t="s">
        <v>248</v>
      </c>
      <c r="H812" t="s">
        <v>336</v>
      </c>
      <c r="I812" s="146">
        <v>2</v>
      </c>
      <c r="J812" s="146"/>
      <c r="K812" s="146">
        <v>2</v>
      </c>
      <c r="L812" s="146">
        <v>2</v>
      </c>
      <c r="M812" s="146">
        <v>0</v>
      </c>
      <c r="N812" s="146"/>
      <c r="O812" s="216" t="str">
        <f>IF(ISERROR(VLOOKUP($D812,LehStd_in_Kla!$A$4:$G$120,3,FALSE)),,VLOOKUP($D812,LehStd_in_Kla!$A$4:$G$120,3,FALSE))</f>
        <v>C2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>
      <c r="A813" s="96">
        <v>161</v>
      </c>
      <c r="B813" s="96"/>
      <c r="C813" s="96" t="s">
        <v>36</v>
      </c>
      <c r="D813" s="146" t="s">
        <v>1429</v>
      </c>
      <c r="E813" s="146" t="s">
        <v>174</v>
      </c>
      <c r="F813" s="146" t="s">
        <v>247</v>
      </c>
      <c r="G813" s="146" t="s">
        <v>248</v>
      </c>
      <c r="H813" t="s">
        <v>336</v>
      </c>
      <c r="I813" s="146">
        <v>2</v>
      </c>
      <c r="J813" s="146"/>
      <c r="K813" s="146">
        <v>2</v>
      </c>
      <c r="L813" s="146">
        <v>2</v>
      </c>
      <c r="M813" s="146">
        <v>0</v>
      </c>
      <c r="N813" s="146"/>
      <c r="O813" s="216" t="str">
        <f>IF(ISERROR(VLOOKUP($D813,LehStd_in_Kla!$A$4:$G$120,3,FALSE)),,VLOOKUP($D813,LehStd_in_Kla!$A$4:$G$120,3,FALSE))</f>
        <v>C2</v>
      </c>
    </row>
    <row r="814" spans="1:20">
      <c r="A814" s="96">
        <v>162</v>
      </c>
      <c r="B814" s="96"/>
      <c r="C814" s="96" t="s">
        <v>36</v>
      </c>
      <c r="D814" s="146" t="s">
        <v>1385</v>
      </c>
      <c r="E814" s="146" t="s">
        <v>172</v>
      </c>
      <c r="F814" s="146" t="s">
        <v>35</v>
      </c>
      <c r="G814" s="146" t="s">
        <v>40</v>
      </c>
      <c r="H814" t="s">
        <v>336</v>
      </c>
      <c r="I814" s="146">
        <v>3</v>
      </c>
      <c r="J814" s="146"/>
      <c r="K814" s="146">
        <v>3</v>
      </c>
      <c r="L814" s="146">
        <v>3</v>
      </c>
      <c r="M814" s="146">
        <v>0</v>
      </c>
      <c r="N814" s="146"/>
      <c r="O814" s="216" t="str">
        <f>IF(ISERROR(VLOOKUP($D814,LehStd_in_Kla!$A$4:$G$120,3,FALSE)),,VLOOKUP($D814,LehStd_in_Kla!$A$4:$G$120,3,FALSE))</f>
        <v>C2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>
      <c r="A815" s="96">
        <v>162</v>
      </c>
      <c r="B815" s="96"/>
      <c r="C815" s="96" t="s">
        <v>36</v>
      </c>
      <c r="D815" s="146" t="s">
        <v>1429</v>
      </c>
      <c r="E815" s="146" t="s">
        <v>172</v>
      </c>
      <c r="F815" s="146" t="s">
        <v>35</v>
      </c>
      <c r="G815" s="146" t="s">
        <v>40</v>
      </c>
      <c r="H815" t="s">
        <v>336</v>
      </c>
      <c r="I815" s="146">
        <v>3</v>
      </c>
      <c r="J815" s="146"/>
      <c r="K815" s="146">
        <v>3</v>
      </c>
      <c r="L815" s="146">
        <v>3</v>
      </c>
      <c r="M815" s="146">
        <v>0</v>
      </c>
      <c r="N815" s="146"/>
      <c r="O815" s="216" t="str">
        <f>IF(ISERROR(VLOOKUP($D815,LehStd_in_Kla!$A$4:$G$120,3,FALSE)),,VLOOKUP($D815,LehStd_in_Kla!$A$4:$G$120,3,FALSE))</f>
        <v>C2</v>
      </c>
    </row>
    <row r="816" spans="1:20">
      <c r="A816" s="96">
        <v>163</v>
      </c>
      <c r="B816" s="96"/>
      <c r="C816" s="96" t="s">
        <v>36</v>
      </c>
      <c r="D816" s="146" t="s">
        <v>1385</v>
      </c>
      <c r="E816" s="146" t="s">
        <v>179</v>
      </c>
      <c r="F816" s="146" t="s">
        <v>39</v>
      </c>
      <c r="G816" s="146" t="s">
        <v>111</v>
      </c>
      <c r="H816" t="s">
        <v>336</v>
      </c>
      <c r="I816" s="146">
        <v>3</v>
      </c>
      <c r="J816" s="146"/>
      <c r="K816" s="146">
        <v>3</v>
      </c>
      <c r="L816" s="146">
        <v>3</v>
      </c>
      <c r="M816" s="146">
        <v>0</v>
      </c>
      <c r="N816" s="146"/>
      <c r="O816" s="216" t="str">
        <f>IF(ISERROR(VLOOKUP($D816,LehStd_in_Kla!$A$4:$G$120,3,FALSE)),,VLOOKUP($D816,LehStd_in_Kla!$A$4:$G$120,3,FALSE))</f>
        <v>C2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>
      <c r="A817" s="96">
        <v>163</v>
      </c>
      <c r="B817" s="96"/>
      <c r="C817" s="96" t="s">
        <v>36</v>
      </c>
      <c r="D817" s="146" t="s">
        <v>1429</v>
      </c>
      <c r="E817" s="146" t="s">
        <v>179</v>
      </c>
      <c r="F817" s="146" t="s">
        <v>39</v>
      </c>
      <c r="G817" s="146" t="s">
        <v>111</v>
      </c>
      <c r="H817" t="s">
        <v>336</v>
      </c>
      <c r="I817" s="146">
        <v>3</v>
      </c>
      <c r="J817" s="146"/>
      <c r="K817" s="146">
        <v>3</v>
      </c>
      <c r="L817" s="146">
        <v>3</v>
      </c>
      <c r="M817" s="146">
        <v>0</v>
      </c>
      <c r="N817" s="146"/>
      <c r="O817" s="216" t="str">
        <f>IF(ISERROR(VLOOKUP($D817,LehStd_in_Kla!$A$4:$G$120,3,FALSE)),,VLOOKUP($D817,LehStd_in_Kla!$A$4:$G$120,3,FALSE))</f>
        <v>C2</v>
      </c>
    </row>
    <row r="818" spans="1:20">
      <c r="A818" s="96">
        <v>164</v>
      </c>
      <c r="B818" s="96"/>
      <c r="C818" s="96" t="s">
        <v>36</v>
      </c>
      <c r="D818" s="146" t="s">
        <v>1385</v>
      </c>
      <c r="E818" s="146" t="s">
        <v>341</v>
      </c>
      <c r="F818" s="146" t="s">
        <v>14</v>
      </c>
      <c r="G818" s="146" t="s">
        <v>1350</v>
      </c>
      <c r="H818" t="s">
        <v>336</v>
      </c>
      <c r="I818" s="146">
        <v>2</v>
      </c>
      <c r="J818" s="146"/>
      <c r="K818" s="146">
        <v>2</v>
      </c>
      <c r="L818" s="146">
        <v>2</v>
      </c>
      <c r="M818" s="146">
        <v>0</v>
      </c>
      <c r="N818" s="146"/>
      <c r="O818" s="216" t="str">
        <f>IF(ISERROR(VLOOKUP($D818,LehStd_in_Kla!$A$4:$G$120,3,FALSE)),,VLOOKUP($D818,LehStd_in_Kla!$A$4:$G$120,3,FALSE))</f>
        <v>C2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>
      <c r="A819" s="96">
        <v>164</v>
      </c>
      <c r="B819" s="96"/>
      <c r="C819" s="96" t="s">
        <v>36</v>
      </c>
      <c r="D819" s="146" t="s">
        <v>1429</v>
      </c>
      <c r="E819" s="146" t="s">
        <v>341</v>
      </c>
      <c r="F819" s="146" t="s">
        <v>14</v>
      </c>
      <c r="G819" s="146" t="s">
        <v>1350</v>
      </c>
      <c r="H819" t="s">
        <v>336</v>
      </c>
      <c r="I819" s="146">
        <v>2</v>
      </c>
      <c r="J819" s="146"/>
      <c r="K819" s="146">
        <v>2</v>
      </c>
      <c r="L819" s="146">
        <v>2</v>
      </c>
      <c r="M819" s="146">
        <v>0</v>
      </c>
      <c r="N819" s="146"/>
      <c r="O819" s="216" t="str">
        <f>IF(ISERROR(VLOOKUP($D819,LehStd_in_Kla!$A$4:$G$120,3,FALSE)),,VLOOKUP($D819,LehStd_in_Kla!$A$4:$G$120,3,FALSE))</f>
        <v>C2</v>
      </c>
    </row>
    <row r="820" spans="1:20">
      <c r="A820" s="96">
        <v>165</v>
      </c>
      <c r="B820" s="96"/>
      <c r="C820" s="96" t="s">
        <v>36</v>
      </c>
      <c r="D820" s="146" t="s">
        <v>1385</v>
      </c>
      <c r="E820" s="146" t="s">
        <v>1370</v>
      </c>
      <c r="F820" s="146" t="s">
        <v>292</v>
      </c>
      <c r="G820" s="146" t="s">
        <v>1660</v>
      </c>
      <c r="H820" t="s">
        <v>336</v>
      </c>
      <c r="I820" s="146">
        <v>2</v>
      </c>
      <c r="J820" s="146"/>
      <c r="K820" s="146">
        <v>2</v>
      </c>
      <c r="L820" s="146">
        <v>2</v>
      </c>
      <c r="M820" s="146">
        <v>0</v>
      </c>
      <c r="N820" s="146"/>
      <c r="O820" s="216" t="str">
        <f>IF(ISERROR(VLOOKUP($D820,LehStd_in_Kla!$A$4:$G$120,3,FALSE)),,VLOOKUP($D820,LehStd_in_Kla!$A$4:$G$120,3,FALSE))</f>
        <v>C2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>
      <c r="A821" s="96">
        <v>165</v>
      </c>
      <c r="B821" s="96"/>
      <c r="C821" s="96" t="s">
        <v>36</v>
      </c>
      <c r="D821" s="146" t="s">
        <v>1429</v>
      </c>
      <c r="E821" s="146" t="s">
        <v>1370</v>
      </c>
      <c r="F821" s="146" t="s">
        <v>292</v>
      </c>
      <c r="G821" s="146" t="s">
        <v>1660</v>
      </c>
      <c r="H821" t="s">
        <v>336</v>
      </c>
      <c r="I821" s="146">
        <v>2</v>
      </c>
      <c r="J821" s="146"/>
      <c r="K821" s="146">
        <v>2</v>
      </c>
      <c r="L821" s="146">
        <v>2</v>
      </c>
      <c r="M821" s="146">
        <v>0</v>
      </c>
      <c r="N821" s="146"/>
      <c r="O821" s="216" t="str">
        <f>IF(ISERROR(VLOOKUP($D821,LehStd_in_Kla!$A$4:$G$120,3,FALSE)),,VLOOKUP($D821,LehStd_in_Kla!$A$4:$G$120,3,FALSE))</f>
        <v>C2</v>
      </c>
    </row>
    <row r="822" spans="1:20">
      <c r="A822" s="96">
        <v>166</v>
      </c>
      <c r="B822" s="96"/>
      <c r="C822" s="96" t="s">
        <v>36</v>
      </c>
      <c r="D822" s="146" t="s">
        <v>1385</v>
      </c>
      <c r="E822" s="146" t="s">
        <v>181</v>
      </c>
      <c r="F822" s="146" t="s">
        <v>56</v>
      </c>
      <c r="G822" s="146" t="s">
        <v>198</v>
      </c>
      <c r="H822" t="s">
        <v>336</v>
      </c>
      <c r="I822" s="146">
        <v>1</v>
      </c>
      <c r="J822" s="146"/>
      <c r="K822" s="146">
        <v>1</v>
      </c>
      <c r="L822" s="146">
        <v>1</v>
      </c>
      <c r="M822" s="146">
        <v>0</v>
      </c>
      <c r="N822" s="146"/>
      <c r="O822" s="216" t="str">
        <f>IF(ISERROR(VLOOKUP($D822,LehStd_in_Kla!$A$4:$G$120,3,FALSE)),,VLOOKUP($D822,LehStd_in_Kla!$A$4:$G$120,3,FALSE))</f>
        <v>C2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>
      <c r="A823" s="96">
        <v>166</v>
      </c>
      <c r="B823" s="96"/>
      <c r="C823" s="96" t="s">
        <v>36</v>
      </c>
      <c r="D823" s="146" t="s">
        <v>1429</v>
      </c>
      <c r="E823" s="146" t="s">
        <v>181</v>
      </c>
      <c r="F823" s="146" t="s">
        <v>56</v>
      </c>
      <c r="G823" s="146" t="s">
        <v>198</v>
      </c>
      <c r="H823" t="s">
        <v>336</v>
      </c>
      <c r="I823" s="146">
        <v>1</v>
      </c>
      <c r="J823" s="146"/>
      <c r="K823" s="146">
        <v>1</v>
      </c>
      <c r="L823" s="146">
        <v>1</v>
      </c>
      <c r="M823" s="146">
        <v>0</v>
      </c>
      <c r="N823" s="146"/>
      <c r="O823" s="216" t="str">
        <f>IF(ISERROR(VLOOKUP($D823,LehStd_in_Kla!$A$4:$G$120,3,FALSE)),,VLOOKUP($D823,LehStd_in_Kla!$A$4:$G$120,3,FALSE))</f>
        <v>C2</v>
      </c>
    </row>
    <row r="824" spans="1:20">
      <c r="A824" s="96">
        <v>167</v>
      </c>
      <c r="B824" s="96"/>
      <c r="C824" s="96" t="s">
        <v>36</v>
      </c>
      <c r="D824" s="146" t="s">
        <v>1385</v>
      </c>
      <c r="E824" s="146" t="s">
        <v>183</v>
      </c>
      <c r="F824" s="146" t="s">
        <v>1476</v>
      </c>
      <c r="G824" s="146" t="s">
        <v>52</v>
      </c>
      <c r="H824" t="s">
        <v>557</v>
      </c>
      <c r="I824" s="146">
        <v>2</v>
      </c>
      <c r="J824" s="146"/>
      <c r="K824" s="146">
        <v>2</v>
      </c>
      <c r="L824" s="146">
        <v>2</v>
      </c>
      <c r="M824" s="146">
        <v>0</v>
      </c>
      <c r="N824" s="146"/>
      <c r="O824" s="216" t="str">
        <f>IF(ISERROR(VLOOKUP($D824,LehStd_in_Kla!$A$4:$G$120,3,FALSE)),,VLOOKUP($D824,LehStd_in_Kla!$A$4:$G$120,3,FALSE))</f>
        <v>C2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>
      <c r="A825" s="96">
        <v>167</v>
      </c>
      <c r="B825" s="96"/>
      <c r="C825" s="96" t="s">
        <v>36</v>
      </c>
      <c r="D825" s="146" t="s">
        <v>1429</v>
      </c>
      <c r="E825" s="146" t="s">
        <v>183</v>
      </c>
      <c r="F825" s="146" t="s">
        <v>1476</v>
      </c>
      <c r="G825" s="146" t="s">
        <v>52</v>
      </c>
      <c r="H825" t="s">
        <v>557</v>
      </c>
      <c r="I825" s="146">
        <v>2</v>
      </c>
      <c r="J825" s="146"/>
      <c r="K825" s="146">
        <v>2</v>
      </c>
      <c r="L825" s="146">
        <v>2</v>
      </c>
      <c r="M825" s="146">
        <v>0</v>
      </c>
      <c r="N825" s="146"/>
      <c r="O825" s="216" t="str">
        <f>IF(ISERROR(VLOOKUP($D825,LehStd_in_Kla!$A$4:$G$120,3,FALSE)),,VLOOKUP($D825,LehStd_in_Kla!$A$4:$G$120,3,FALSE))</f>
        <v>C2</v>
      </c>
    </row>
    <row r="826" spans="1:20">
      <c r="A826" s="96">
        <v>3</v>
      </c>
      <c r="B826" s="96"/>
      <c r="C826" s="96" t="s">
        <v>28</v>
      </c>
      <c r="D826" s="146" t="s">
        <v>1609</v>
      </c>
      <c r="E826" s="146" t="s">
        <v>219</v>
      </c>
      <c r="F826" s="146" t="s">
        <v>48</v>
      </c>
      <c r="G826" s="146" t="s">
        <v>45</v>
      </c>
      <c r="H826" t="s">
        <v>159</v>
      </c>
      <c r="I826" s="146">
        <v>2</v>
      </c>
      <c r="J826" s="146"/>
      <c r="K826" s="146">
        <v>2</v>
      </c>
      <c r="L826" s="146">
        <v>2</v>
      </c>
      <c r="M826" s="146">
        <v>0</v>
      </c>
      <c r="N826" s="146"/>
      <c r="O826" s="216" t="str">
        <f>IF(ISERROR(VLOOKUP($D826,LehStd_in_Kla!$A$4:$G$120,3,FALSE)),,VLOOKUP($D826,LehStd_in_Kla!$A$4:$G$120,3,FALSE))</f>
        <v>E3.H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>
      <c r="A827" s="96">
        <v>4</v>
      </c>
      <c r="B827" s="96"/>
      <c r="C827" s="96" t="s">
        <v>28</v>
      </c>
      <c r="D827" s="146" t="s">
        <v>1609</v>
      </c>
      <c r="E827" s="146" t="s">
        <v>177</v>
      </c>
      <c r="F827" s="146" t="s">
        <v>160</v>
      </c>
      <c r="G827" s="146" t="s">
        <v>161</v>
      </c>
      <c r="H827" t="s">
        <v>159</v>
      </c>
      <c r="I827" s="146">
        <v>2</v>
      </c>
      <c r="J827" s="146"/>
      <c r="K827" s="146">
        <v>2</v>
      </c>
      <c r="L827" s="146">
        <v>2</v>
      </c>
      <c r="M827" s="146">
        <v>0</v>
      </c>
      <c r="N827" s="146"/>
      <c r="O827" s="216" t="str">
        <f>IF(ISERROR(VLOOKUP($D827,LehStd_in_Kla!$A$4:$G$120,3,FALSE)),,VLOOKUP($D827,LehStd_in_Kla!$A$4:$G$120,3,FALSE))</f>
        <v>E3.H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>
      <c r="A828" s="96">
        <v>5</v>
      </c>
      <c r="B828" s="96"/>
      <c r="C828" s="96" t="s">
        <v>28</v>
      </c>
      <c r="D828" s="146" t="s">
        <v>1609</v>
      </c>
      <c r="E828" s="146" t="s">
        <v>177</v>
      </c>
      <c r="F828" s="146" t="s">
        <v>160</v>
      </c>
      <c r="G828" s="146" t="s">
        <v>28</v>
      </c>
      <c r="H828" t="s">
        <v>159</v>
      </c>
      <c r="I828" s="146">
        <v>2</v>
      </c>
      <c r="J828" s="146"/>
      <c r="K828" s="146">
        <v>2</v>
      </c>
      <c r="L828" s="146">
        <v>2</v>
      </c>
      <c r="M828" s="146">
        <v>0</v>
      </c>
      <c r="N828" s="146"/>
      <c r="O828" s="216" t="str">
        <f>IF(ISERROR(VLOOKUP($D828,LehStd_in_Kla!$A$4:$G$120,3,FALSE)),,VLOOKUP($D828,LehStd_in_Kla!$A$4:$G$120,3,FALSE))</f>
        <v>E3.H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>
      <c r="A829" s="96">
        <v>6</v>
      </c>
      <c r="B829" s="96"/>
      <c r="C829" s="96" t="s">
        <v>28</v>
      </c>
      <c r="D829" s="146" t="s">
        <v>1609</v>
      </c>
      <c r="E829" s="146" t="s">
        <v>182</v>
      </c>
      <c r="F829" s="146" t="s">
        <v>168</v>
      </c>
      <c r="G829" s="146" t="s">
        <v>139</v>
      </c>
      <c r="H829" t="s">
        <v>159</v>
      </c>
      <c r="I829" s="146">
        <v>2</v>
      </c>
      <c r="J829" s="146"/>
      <c r="K829" s="146">
        <v>2</v>
      </c>
      <c r="L829" s="146">
        <v>2</v>
      </c>
      <c r="M829" s="146">
        <v>0</v>
      </c>
      <c r="N829" s="146"/>
      <c r="O829" s="216" t="str">
        <f>IF(ISERROR(VLOOKUP($D829,LehStd_in_Kla!$A$4:$G$120,3,FALSE)),,VLOOKUP($D829,LehStd_in_Kla!$A$4:$G$120,3,FALSE))</f>
        <v>E3.H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>
      <c r="A830" s="96">
        <v>7</v>
      </c>
      <c r="B830" s="96"/>
      <c r="C830" s="96" t="s">
        <v>28</v>
      </c>
      <c r="D830" s="146" t="s">
        <v>1609</v>
      </c>
      <c r="E830" s="146" t="s">
        <v>182</v>
      </c>
      <c r="F830" s="146" t="s">
        <v>168</v>
      </c>
      <c r="G830" s="146" t="s">
        <v>1273</v>
      </c>
      <c r="H830" t="s">
        <v>159</v>
      </c>
      <c r="I830" s="146">
        <v>2</v>
      </c>
      <c r="J830" s="146"/>
      <c r="K830" s="146">
        <v>2</v>
      </c>
      <c r="L830" s="146">
        <v>2</v>
      </c>
      <c r="M830" s="146">
        <v>0</v>
      </c>
      <c r="N830" s="146"/>
      <c r="O830" s="216" t="str">
        <f>IF(ISERROR(VLOOKUP($D830,LehStd_in_Kla!$A$4:$G$120,3,FALSE)),,VLOOKUP($D830,LehStd_in_Kla!$A$4:$G$120,3,FALSE))</f>
        <v>E3.H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>
      <c r="A831" s="96">
        <v>8</v>
      </c>
      <c r="B831" s="96"/>
      <c r="C831" s="96" t="s">
        <v>28</v>
      </c>
      <c r="D831" s="146" t="s">
        <v>1609</v>
      </c>
      <c r="E831" s="146" t="s">
        <v>174</v>
      </c>
      <c r="F831" s="146" t="s">
        <v>13</v>
      </c>
      <c r="G831" s="146" t="s">
        <v>132</v>
      </c>
      <c r="H831" t="s">
        <v>159</v>
      </c>
      <c r="I831" s="146">
        <v>2</v>
      </c>
      <c r="J831" s="146"/>
      <c r="K831" s="146">
        <v>2</v>
      </c>
      <c r="L831" s="146">
        <v>2</v>
      </c>
      <c r="M831" s="146">
        <v>0</v>
      </c>
      <c r="N831" s="146"/>
      <c r="O831" s="216" t="str">
        <f>IF(ISERROR(VLOOKUP($D831,LehStd_in_Kla!$A$4:$G$120,3,FALSE)),,VLOOKUP($D831,LehStd_in_Kla!$A$4:$G$120,3,FALSE))</f>
        <v>E3.H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>
      <c r="A832" s="96">
        <v>9</v>
      </c>
      <c r="B832" s="96"/>
      <c r="C832" s="96" t="s">
        <v>28</v>
      </c>
      <c r="D832" s="146" t="s">
        <v>1609</v>
      </c>
      <c r="E832" s="146" t="s">
        <v>172</v>
      </c>
      <c r="F832" s="146" t="s">
        <v>7</v>
      </c>
      <c r="G832" s="146" t="s">
        <v>553</v>
      </c>
      <c r="H832" t="s">
        <v>159</v>
      </c>
      <c r="I832" s="146">
        <v>1</v>
      </c>
      <c r="J832" s="146"/>
      <c r="K832" s="146">
        <v>1</v>
      </c>
      <c r="L832" s="146">
        <v>1</v>
      </c>
      <c r="M832" s="146">
        <v>0</v>
      </c>
      <c r="N832" s="146"/>
      <c r="O832" s="216" t="str">
        <f>IF(ISERROR(VLOOKUP($D832,LehStd_in_Kla!$A$4:$G$120,3,FALSE)),,VLOOKUP($D832,LehStd_in_Kla!$A$4:$G$120,3,FALSE))</f>
        <v>E3.H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>
      <c r="A833" s="96">
        <v>10</v>
      </c>
      <c r="B833" s="96"/>
      <c r="C833" s="96" t="s">
        <v>28</v>
      </c>
      <c r="D833" s="146" t="s">
        <v>1609</v>
      </c>
      <c r="E833" s="146" t="s">
        <v>341</v>
      </c>
      <c r="F833" s="146" t="s">
        <v>167</v>
      </c>
      <c r="G833" s="146" t="s">
        <v>132</v>
      </c>
      <c r="H833" t="s">
        <v>159</v>
      </c>
      <c r="I833" s="146">
        <v>1</v>
      </c>
      <c r="J833" s="146"/>
      <c r="K833" s="146">
        <v>1</v>
      </c>
      <c r="L833" s="146">
        <v>1</v>
      </c>
      <c r="M833" s="146">
        <v>0</v>
      </c>
      <c r="N833" s="146"/>
      <c r="O833" s="216" t="str">
        <f>IF(ISERROR(VLOOKUP($D833,LehStd_in_Kla!$A$4:$G$120,3,FALSE)),,VLOOKUP($D833,LehStd_in_Kla!$A$4:$G$120,3,FALSE))</f>
        <v>E3.H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>
      <c r="A834" s="96">
        <v>11</v>
      </c>
      <c r="B834" s="96"/>
      <c r="C834" s="96" t="s">
        <v>28</v>
      </c>
      <c r="D834" s="146" t="s">
        <v>1609</v>
      </c>
      <c r="E834" s="146" t="s">
        <v>341</v>
      </c>
      <c r="F834" s="146" t="s">
        <v>14</v>
      </c>
      <c r="G834" s="146" t="s">
        <v>132</v>
      </c>
      <c r="H834" t="s">
        <v>159</v>
      </c>
      <c r="I834" s="146">
        <v>1</v>
      </c>
      <c r="J834" s="146"/>
      <c r="K834" s="146">
        <v>1</v>
      </c>
      <c r="L834" s="146">
        <v>1</v>
      </c>
      <c r="M834" s="146">
        <v>0</v>
      </c>
      <c r="N834" s="146"/>
      <c r="O834" s="216" t="str">
        <f>IF(ISERROR(VLOOKUP($D834,LehStd_in_Kla!$A$4:$G$120,3,FALSE)),,VLOOKUP($D834,LehStd_in_Kla!$A$4:$G$120,3,FALSE))</f>
        <v>E3.H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>
      <c r="A835" s="96">
        <v>12</v>
      </c>
      <c r="B835" s="96"/>
      <c r="C835" s="96" t="s">
        <v>28</v>
      </c>
      <c r="D835" s="146" t="s">
        <v>1609</v>
      </c>
      <c r="E835" s="146" t="s">
        <v>177</v>
      </c>
      <c r="F835" s="146" t="s">
        <v>137</v>
      </c>
      <c r="G835" s="146" t="s">
        <v>1273</v>
      </c>
      <c r="H835" t="s">
        <v>159</v>
      </c>
      <c r="I835" s="146">
        <v>3</v>
      </c>
      <c r="J835" s="146"/>
      <c r="K835" s="146">
        <v>0</v>
      </c>
      <c r="L835" s="146">
        <v>0</v>
      </c>
      <c r="M835" s="146">
        <v>3</v>
      </c>
      <c r="N835" s="146"/>
      <c r="O835" s="216" t="str">
        <f>IF(ISERROR(VLOOKUP($D835,LehStd_in_Kla!$A$4:$G$120,3,FALSE)),,VLOOKUP($D835,LehStd_in_Kla!$A$4:$G$120,3,FALSE))</f>
        <v>E3.H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>
      <c r="A836" s="96">
        <v>13</v>
      </c>
      <c r="B836" s="96"/>
      <c r="C836" s="96" t="s">
        <v>28</v>
      </c>
      <c r="D836" s="146" t="s">
        <v>1609</v>
      </c>
      <c r="E836" s="146" t="s">
        <v>182</v>
      </c>
      <c r="F836" s="146" t="s">
        <v>137</v>
      </c>
      <c r="G836" s="146" t="s">
        <v>132</v>
      </c>
      <c r="H836" t="s">
        <v>159</v>
      </c>
      <c r="I836" s="146">
        <v>1</v>
      </c>
      <c r="J836" s="146"/>
      <c r="K836" s="146">
        <v>0</v>
      </c>
      <c r="L836" s="146">
        <v>0</v>
      </c>
      <c r="M836" s="146">
        <v>1</v>
      </c>
      <c r="N836" s="146"/>
      <c r="O836" s="216" t="str">
        <f>IF(ISERROR(VLOOKUP($D836,LehStd_in_Kla!$A$4:$G$120,3,FALSE)),,VLOOKUP($D836,LehStd_in_Kla!$A$4:$G$120,3,FALSE))</f>
        <v>E3.H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>
      <c r="A837" s="96">
        <v>14</v>
      </c>
      <c r="B837" s="96"/>
      <c r="C837" s="96" t="s">
        <v>28</v>
      </c>
      <c r="D837" s="146" t="s">
        <v>1609</v>
      </c>
      <c r="E837" s="146" t="s">
        <v>182</v>
      </c>
      <c r="F837" s="146" t="s">
        <v>137</v>
      </c>
      <c r="G837" s="146" t="s">
        <v>28</v>
      </c>
      <c r="H837" t="s">
        <v>159</v>
      </c>
      <c r="I837" s="146">
        <v>2</v>
      </c>
      <c r="J837" s="146"/>
      <c r="K837" s="146">
        <v>0</v>
      </c>
      <c r="L837" s="146">
        <v>0</v>
      </c>
      <c r="M837" s="146">
        <v>2</v>
      </c>
      <c r="N837" s="146"/>
      <c r="O837" s="216" t="str">
        <f>IF(ISERROR(VLOOKUP($D837,LehStd_in_Kla!$A$4:$G$120,3,FALSE)),,VLOOKUP($D837,LehStd_in_Kla!$A$4:$G$120,3,FALSE))</f>
        <v>E3.H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>
      <c r="A838" s="96">
        <v>15</v>
      </c>
      <c r="B838" s="96"/>
      <c r="C838" s="96" t="s">
        <v>28</v>
      </c>
      <c r="D838" s="146" t="s">
        <v>1609</v>
      </c>
      <c r="E838" s="146"/>
      <c r="F838" s="146" t="s">
        <v>137</v>
      </c>
      <c r="G838" s="146" t="s">
        <v>161</v>
      </c>
      <c r="H838" t="s">
        <v>159</v>
      </c>
      <c r="I838" s="146">
        <v>1</v>
      </c>
      <c r="J838" s="146"/>
      <c r="K838" s="146">
        <v>0</v>
      </c>
      <c r="L838" s="146">
        <v>0</v>
      </c>
      <c r="M838" s="146">
        <v>1</v>
      </c>
      <c r="N838" s="146"/>
      <c r="O838" s="216" t="str">
        <f>IF(ISERROR(VLOOKUP($D838,LehStd_in_Kla!$A$4:$G$120,3,FALSE)),,VLOOKUP($D838,LehStd_in_Kla!$A$4:$G$120,3,FALSE))</f>
        <v>E3.H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>
      <c r="A839" s="96">
        <v>16</v>
      </c>
      <c r="B839" s="96"/>
      <c r="C839" s="96" t="s">
        <v>28</v>
      </c>
      <c r="D839" s="146" t="s">
        <v>1609</v>
      </c>
      <c r="E839" s="146" t="s">
        <v>177</v>
      </c>
      <c r="F839" s="146" t="s">
        <v>137</v>
      </c>
      <c r="G839" s="146" t="s">
        <v>139</v>
      </c>
      <c r="H839" t="s">
        <v>159</v>
      </c>
      <c r="I839" s="146">
        <v>2</v>
      </c>
      <c r="J839" s="146"/>
      <c r="K839" s="146">
        <v>0</v>
      </c>
      <c r="L839" s="146">
        <v>0</v>
      </c>
      <c r="M839" s="146">
        <v>2</v>
      </c>
      <c r="N839" s="146"/>
      <c r="O839" s="216" t="str">
        <f>IF(ISERROR(VLOOKUP($D839,LehStd_in_Kla!$A$4:$G$120,3,FALSE)),,VLOOKUP($D839,LehStd_in_Kla!$A$4:$G$120,3,FALSE))</f>
        <v>E3.H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>
      <c r="A840" s="96">
        <v>17</v>
      </c>
      <c r="B840" s="96"/>
      <c r="C840" s="96" t="s">
        <v>28</v>
      </c>
      <c r="D840" s="146" t="s">
        <v>1609</v>
      </c>
      <c r="E840" s="146" t="s">
        <v>182</v>
      </c>
      <c r="F840" s="146" t="s">
        <v>205</v>
      </c>
      <c r="G840" s="146" t="s">
        <v>1273</v>
      </c>
      <c r="H840" t="s">
        <v>159</v>
      </c>
      <c r="I840" s="146">
        <v>1</v>
      </c>
      <c r="J840" s="146"/>
      <c r="K840" s="146">
        <v>1</v>
      </c>
      <c r="L840" s="146">
        <v>1</v>
      </c>
      <c r="M840" s="146">
        <v>0</v>
      </c>
      <c r="N840" s="146"/>
      <c r="O840" s="216" t="str">
        <f>IF(ISERROR(VLOOKUP($D840,LehStd_in_Kla!$A$4:$G$120,3,FALSE)),,VLOOKUP($D840,LehStd_in_Kla!$A$4:$G$120,3,FALSE))</f>
        <v>E3.H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>
      <c r="A841" s="96">
        <v>18</v>
      </c>
      <c r="B841" s="96"/>
      <c r="C841" s="96" t="s">
        <v>28</v>
      </c>
      <c r="D841" s="146" t="s">
        <v>1609</v>
      </c>
      <c r="E841" s="146" t="s">
        <v>182</v>
      </c>
      <c r="F841" s="146" t="s">
        <v>165</v>
      </c>
      <c r="G841" s="146" t="s">
        <v>1273</v>
      </c>
      <c r="H841" t="s">
        <v>159</v>
      </c>
      <c r="I841" s="146">
        <v>1</v>
      </c>
      <c r="J841" s="146"/>
      <c r="K841" s="146">
        <v>1</v>
      </c>
      <c r="L841" s="146">
        <v>1</v>
      </c>
      <c r="M841" s="146">
        <v>0</v>
      </c>
      <c r="N841" s="146"/>
      <c r="O841" s="216" t="str">
        <f>IF(ISERROR(VLOOKUP($D841,LehStd_in_Kla!$A$4:$G$120,3,FALSE)),,VLOOKUP($D841,LehStd_in_Kla!$A$4:$G$120,3,FALSE))</f>
        <v>E3.H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>
      <c r="A842" s="96">
        <v>19</v>
      </c>
      <c r="B842" s="96"/>
      <c r="C842" s="96" t="s">
        <v>28</v>
      </c>
      <c r="D842" s="146" t="s">
        <v>1609</v>
      </c>
      <c r="E842" s="146" t="s">
        <v>187</v>
      </c>
      <c r="F842" s="146" t="s">
        <v>163</v>
      </c>
      <c r="G842" s="146" t="s">
        <v>1166</v>
      </c>
      <c r="H842" t="s">
        <v>211</v>
      </c>
      <c r="I842" s="146">
        <v>2</v>
      </c>
      <c r="J842" s="146"/>
      <c r="K842" s="146">
        <v>2</v>
      </c>
      <c r="L842" s="146">
        <v>2</v>
      </c>
      <c r="M842" s="146">
        <v>0</v>
      </c>
      <c r="N842" s="146"/>
      <c r="O842" s="216" t="str">
        <f>IF(ISERROR(VLOOKUP($D842,LehStd_in_Kla!$A$4:$G$120,3,FALSE)),,VLOOKUP($D842,LehStd_in_Kla!$A$4:$G$120,3,FALSE))</f>
        <v>E3.H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>
      <c r="A843" s="96">
        <v>20</v>
      </c>
      <c r="B843" s="96"/>
      <c r="C843" s="96" t="s">
        <v>28</v>
      </c>
      <c r="D843" s="146" t="s">
        <v>1609</v>
      </c>
      <c r="E843" s="146" t="s">
        <v>182</v>
      </c>
      <c r="F843" s="146" t="s">
        <v>626</v>
      </c>
      <c r="G843" s="146" t="s">
        <v>1538</v>
      </c>
      <c r="H843" t="s">
        <v>159</v>
      </c>
      <c r="I843" s="146">
        <v>1</v>
      </c>
      <c r="J843" s="146"/>
      <c r="K843" s="146">
        <v>1</v>
      </c>
      <c r="L843" s="146">
        <v>1</v>
      </c>
      <c r="M843" s="146">
        <v>0</v>
      </c>
      <c r="N843" s="146"/>
      <c r="O843" s="216" t="str">
        <f>IF(ISERROR(VLOOKUP($D843,LehStd_in_Kla!$A$4:$G$120,3,FALSE)),,VLOOKUP($D843,LehStd_in_Kla!$A$4:$G$120,3,FALSE))</f>
        <v>E3.H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>
      <c r="A844" s="96">
        <v>21</v>
      </c>
      <c r="B844" s="96"/>
      <c r="C844" s="96" t="s">
        <v>28</v>
      </c>
      <c r="D844" s="146" t="s">
        <v>1609</v>
      </c>
      <c r="E844" s="146" t="s">
        <v>182</v>
      </c>
      <c r="F844" s="146" t="s">
        <v>164</v>
      </c>
      <c r="G844" s="146" t="s">
        <v>1538</v>
      </c>
      <c r="H844" t="s">
        <v>199</v>
      </c>
      <c r="I844" s="146">
        <v>1</v>
      </c>
      <c r="J844" s="146"/>
      <c r="K844" s="146">
        <v>1</v>
      </c>
      <c r="L844" s="146">
        <v>1</v>
      </c>
      <c r="M844" s="146">
        <v>0</v>
      </c>
      <c r="N844" s="146"/>
      <c r="O844" s="216" t="str">
        <f>IF(ISERROR(VLOOKUP($D844,LehStd_in_Kla!$A$4:$G$120,3,FALSE)),,VLOOKUP($D844,LehStd_in_Kla!$A$4:$G$120,3,FALSE))</f>
        <v>E3.H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>
      <c r="A845" s="96">
        <v>22</v>
      </c>
      <c r="B845" s="96"/>
      <c r="C845" s="96" t="s">
        <v>28</v>
      </c>
      <c r="D845" s="146" t="s">
        <v>1609</v>
      </c>
      <c r="E845" s="146" t="s">
        <v>172</v>
      </c>
      <c r="F845" s="146" t="s">
        <v>162</v>
      </c>
      <c r="G845" s="146" t="s">
        <v>553</v>
      </c>
      <c r="H845" t="s">
        <v>159</v>
      </c>
      <c r="I845" s="146">
        <v>1</v>
      </c>
      <c r="J845" s="146"/>
      <c r="K845" s="146">
        <v>1</v>
      </c>
      <c r="L845" s="146">
        <v>1</v>
      </c>
      <c r="M845" s="146">
        <v>0</v>
      </c>
      <c r="N845" s="146"/>
      <c r="O845" s="216" t="str">
        <f>IF(ISERROR(VLOOKUP($D845,LehStd_in_Kla!$A$4:$G$120,3,FALSE)),,VLOOKUP($D845,LehStd_in_Kla!$A$4:$G$120,3,FALSE))</f>
        <v>E3.H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>
      <c r="A846" s="96">
        <v>23</v>
      </c>
      <c r="B846" s="96"/>
      <c r="C846" s="96" t="s">
        <v>28</v>
      </c>
      <c r="D846" s="146" t="s">
        <v>1609</v>
      </c>
      <c r="E846" s="146" t="s">
        <v>410</v>
      </c>
      <c r="F846" s="146" t="s">
        <v>204</v>
      </c>
      <c r="G846" s="146" t="s">
        <v>148</v>
      </c>
      <c r="H846" t="s">
        <v>151</v>
      </c>
      <c r="I846" s="146">
        <v>4</v>
      </c>
      <c r="J846" s="146">
        <v>2</v>
      </c>
      <c r="K846" s="146">
        <v>4</v>
      </c>
      <c r="L846" s="146">
        <v>2</v>
      </c>
      <c r="M846" s="146">
        <v>0</v>
      </c>
      <c r="N846" s="146">
        <v>2</v>
      </c>
      <c r="O846" s="216" t="str">
        <f>IF(ISERROR(VLOOKUP($D846,LehStd_in_Kla!$A$4:$G$120,3,FALSE)),,VLOOKUP($D846,LehStd_in_Kla!$A$4:$G$120,3,FALSE))</f>
        <v>E3.H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>
      <c r="A847" s="96">
        <v>24</v>
      </c>
      <c r="B847" s="96"/>
      <c r="C847" s="96" t="s">
        <v>28</v>
      </c>
      <c r="D847" s="146" t="s">
        <v>1609</v>
      </c>
      <c r="E847" s="146" t="s">
        <v>1375</v>
      </c>
      <c r="F847" s="146" t="s">
        <v>207</v>
      </c>
      <c r="G847" s="146" t="s">
        <v>161</v>
      </c>
      <c r="H847" t="s">
        <v>557</v>
      </c>
      <c r="I847" s="146">
        <v>1</v>
      </c>
      <c r="J847" s="146">
        <v>2</v>
      </c>
      <c r="K847" s="146">
        <v>1</v>
      </c>
      <c r="L847" s="146">
        <v>0.5</v>
      </c>
      <c r="M847" s="146">
        <v>0</v>
      </c>
      <c r="N847" s="146">
        <v>2</v>
      </c>
      <c r="O847" s="216" t="str">
        <f>IF(ISERROR(VLOOKUP($D847,LehStd_in_Kla!$A$4:$G$120,3,FALSE)),,VLOOKUP($D847,LehStd_in_Kla!$A$4:$G$120,3,FALSE))</f>
        <v>E3.H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>
      <c r="A848" s="96">
        <v>25</v>
      </c>
      <c r="B848" s="96"/>
      <c r="C848" s="96" t="s">
        <v>28</v>
      </c>
      <c r="D848" s="146" t="s">
        <v>1609</v>
      </c>
      <c r="E848" s="146" t="s">
        <v>1375</v>
      </c>
      <c r="F848" s="146" t="s">
        <v>160</v>
      </c>
      <c r="G848" s="146" t="s">
        <v>161</v>
      </c>
      <c r="H848" t="s">
        <v>557</v>
      </c>
      <c r="I848" s="146">
        <v>1</v>
      </c>
      <c r="J848" s="146">
        <v>2</v>
      </c>
      <c r="K848" s="146">
        <v>1</v>
      </c>
      <c r="L848" s="146">
        <v>0.5</v>
      </c>
      <c r="M848" s="146">
        <v>0</v>
      </c>
      <c r="N848" s="146">
        <v>2</v>
      </c>
      <c r="O848" s="216" t="str">
        <f>IF(ISERROR(VLOOKUP($D848,LehStd_in_Kla!$A$4:$G$120,3,FALSE)),,VLOOKUP($D848,LehStd_in_Kla!$A$4:$G$120,3,FALSE))</f>
        <v>E3.H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>
      <c r="A849" s="96">
        <v>27</v>
      </c>
      <c r="B849" s="96"/>
      <c r="C849" s="96" t="s">
        <v>28</v>
      </c>
      <c r="D849" s="146" t="s">
        <v>1611</v>
      </c>
      <c r="E849" s="146" t="s">
        <v>219</v>
      </c>
      <c r="F849" s="146" t="s">
        <v>48</v>
      </c>
      <c r="G849" s="146" t="s">
        <v>45</v>
      </c>
      <c r="H849" t="s">
        <v>169</v>
      </c>
      <c r="I849" s="146">
        <v>2</v>
      </c>
      <c r="J849" s="146"/>
      <c r="K849" s="146">
        <v>2</v>
      </c>
      <c r="L849" s="146">
        <v>2</v>
      </c>
      <c r="M849" s="146">
        <v>0</v>
      </c>
      <c r="N849" s="146"/>
      <c r="O849" s="216" t="str">
        <f>IF(ISERROR(VLOOKUP($D849,LehStd_in_Kla!$A$4:$G$120,3,FALSE)),,VLOOKUP($D849,LehStd_in_Kla!$A$4:$G$120,3,FALSE))</f>
        <v>E3.H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>
      <c r="A850" s="96">
        <v>28</v>
      </c>
      <c r="B850" s="96"/>
      <c r="C850" s="96" t="s">
        <v>28</v>
      </c>
      <c r="D850" s="146" t="s">
        <v>1611</v>
      </c>
      <c r="E850" s="146" t="s">
        <v>177</v>
      </c>
      <c r="F850" s="146" t="s">
        <v>160</v>
      </c>
      <c r="G850" s="146" t="s">
        <v>161</v>
      </c>
      <c r="H850" t="s">
        <v>169</v>
      </c>
      <c r="I850" s="146">
        <v>2</v>
      </c>
      <c r="J850" s="146"/>
      <c r="K850" s="146">
        <v>2</v>
      </c>
      <c r="L850" s="146">
        <v>2</v>
      </c>
      <c r="M850" s="146">
        <v>0</v>
      </c>
      <c r="N850" s="146"/>
      <c r="O850" s="216" t="str">
        <f>IF(ISERROR(VLOOKUP($D850,LehStd_in_Kla!$A$4:$G$120,3,FALSE)),,VLOOKUP($D850,LehStd_in_Kla!$A$4:$G$120,3,FALSE))</f>
        <v>E3.H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>
      <c r="A851" s="96">
        <v>29</v>
      </c>
      <c r="B851" s="96"/>
      <c r="C851" s="96" t="s">
        <v>28</v>
      </c>
      <c r="D851" s="146" t="s">
        <v>1611</v>
      </c>
      <c r="E851" s="146" t="s">
        <v>177</v>
      </c>
      <c r="F851" s="146" t="s">
        <v>160</v>
      </c>
      <c r="G851" s="146" t="s">
        <v>1074</v>
      </c>
      <c r="H851" t="s">
        <v>169</v>
      </c>
      <c r="I851" s="146">
        <v>2</v>
      </c>
      <c r="J851" s="146"/>
      <c r="K851" s="146">
        <v>2</v>
      </c>
      <c r="L851" s="146">
        <v>2</v>
      </c>
      <c r="M851" s="146">
        <v>0</v>
      </c>
      <c r="N851" s="146"/>
      <c r="O851" s="216" t="str">
        <f>IF(ISERROR(VLOOKUP($D851,LehStd_in_Kla!$A$4:$G$120,3,FALSE)),,VLOOKUP($D851,LehStd_in_Kla!$A$4:$G$120,3,FALSE))</f>
        <v>E3.H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>
      <c r="A852" s="96">
        <v>30</v>
      </c>
      <c r="B852" s="96"/>
      <c r="C852" s="96" t="s">
        <v>28</v>
      </c>
      <c r="D852" s="146" t="s">
        <v>1611</v>
      </c>
      <c r="E852" s="146" t="s">
        <v>182</v>
      </c>
      <c r="F852" s="146" t="s">
        <v>168</v>
      </c>
      <c r="G852" s="146" t="s">
        <v>49</v>
      </c>
      <c r="H852" t="s">
        <v>169</v>
      </c>
      <c r="I852" s="146">
        <v>2</v>
      </c>
      <c r="J852" s="146"/>
      <c r="K852" s="146">
        <v>2</v>
      </c>
      <c r="L852" s="146">
        <v>2</v>
      </c>
      <c r="M852" s="146">
        <v>0</v>
      </c>
      <c r="N852" s="146"/>
      <c r="O852" s="216" t="str">
        <f>IF(ISERROR(VLOOKUP($D852,LehStd_in_Kla!$A$4:$G$120,3,FALSE)),,VLOOKUP($D852,LehStd_in_Kla!$A$4:$G$120,3,FALSE))</f>
        <v>E3.H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>
      <c r="A853" s="96">
        <v>31</v>
      </c>
      <c r="B853" s="96"/>
      <c r="C853" s="96" t="s">
        <v>28</v>
      </c>
      <c r="D853" s="146" t="s">
        <v>1611</v>
      </c>
      <c r="E853" s="146" t="s">
        <v>182</v>
      </c>
      <c r="F853" s="146" t="s">
        <v>168</v>
      </c>
      <c r="G853" s="146" t="s">
        <v>553</v>
      </c>
      <c r="H853" t="s">
        <v>169</v>
      </c>
      <c r="I853" s="146">
        <v>2</v>
      </c>
      <c r="J853" s="146"/>
      <c r="K853" s="146">
        <v>2</v>
      </c>
      <c r="L853" s="146">
        <v>2</v>
      </c>
      <c r="M853" s="146">
        <v>0</v>
      </c>
      <c r="N853" s="146"/>
      <c r="O853" s="216" t="str">
        <f>IF(ISERROR(VLOOKUP($D853,LehStd_in_Kla!$A$4:$G$120,3,FALSE)),,VLOOKUP($D853,LehStd_in_Kla!$A$4:$G$120,3,FALSE))</f>
        <v>E3.H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>
      <c r="A854" s="96">
        <v>32</v>
      </c>
      <c r="B854" s="96"/>
      <c r="C854" s="96" t="s">
        <v>28</v>
      </c>
      <c r="D854" s="146" t="s">
        <v>1611</v>
      </c>
      <c r="E854" s="146" t="s">
        <v>174</v>
      </c>
      <c r="F854" s="146" t="s">
        <v>13</v>
      </c>
      <c r="G854" s="146" t="s">
        <v>1665</v>
      </c>
      <c r="H854" t="s">
        <v>169</v>
      </c>
      <c r="I854" s="146">
        <v>2</v>
      </c>
      <c r="J854" s="146"/>
      <c r="K854" s="146">
        <v>2</v>
      </c>
      <c r="L854" s="146">
        <v>2</v>
      </c>
      <c r="M854" s="146">
        <v>0</v>
      </c>
      <c r="N854" s="146"/>
      <c r="O854" s="216" t="str">
        <f>IF(ISERROR(VLOOKUP($D854,LehStd_in_Kla!$A$4:$G$120,3,FALSE)),,VLOOKUP($D854,LehStd_in_Kla!$A$4:$G$120,3,FALSE))</f>
        <v>E3.H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>
      <c r="A855" s="96">
        <v>33</v>
      </c>
      <c r="B855" s="96"/>
      <c r="C855" s="96" t="s">
        <v>28</v>
      </c>
      <c r="D855" s="146" t="s">
        <v>1611</v>
      </c>
      <c r="E855" s="146" t="s">
        <v>172</v>
      </c>
      <c r="F855" s="146" t="s">
        <v>7</v>
      </c>
      <c r="G855" s="146" t="s">
        <v>553</v>
      </c>
      <c r="H855" t="s">
        <v>169</v>
      </c>
      <c r="I855" s="146">
        <v>2</v>
      </c>
      <c r="J855" s="146"/>
      <c r="K855" s="146">
        <v>2</v>
      </c>
      <c r="L855" s="146">
        <v>2</v>
      </c>
      <c r="M855" s="146">
        <v>0</v>
      </c>
      <c r="N855" s="146"/>
      <c r="O855" s="216" t="str">
        <f>IF(ISERROR(VLOOKUP($D855,LehStd_in_Kla!$A$4:$G$120,3,FALSE)),,VLOOKUP($D855,LehStd_in_Kla!$A$4:$G$120,3,FALSE))</f>
        <v>E3.H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>
      <c r="A856" s="96">
        <v>34</v>
      </c>
      <c r="B856" s="96"/>
      <c r="C856" s="96" t="s">
        <v>28</v>
      </c>
      <c r="D856" s="146" t="s">
        <v>1611</v>
      </c>
      <c r="E856" s="146" t="s">
        <v>341</v>
      </c>
      <c r="F856" s="146" t="s">
        <v>167</v>
      </c>
      <c r="G856" s="146" t="s">
        <v>132</v>
      </c>
      <c r="H856" t="s">
        <v>169</v>
      </c>
      <c r="I856" s="146">
        <v>1</v>
      </c>
      <c r="J856" s="146"/>
      <c r="K856" s="146">
        <v>1</v>
      </c>
      <c r="L856" s="146">
        <v>1</v>
      </c>
      <c r="M856" s="146">
        <v>0</v>
      </c>
      <c r="N856" s="146"/>
      <c r="O856" s="216" t="str">
        <f>IF(ISERROR(VLOOKUP($D856,LehStd_in_Kla!$A$4:$G$120,3,FALSE)),,VLOOKUP($D856,LehStd_in_Kla!$A$4:$G$120,3,FALSE))</f>
        <v>E3.H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>
      <c r="A857" s="96">
        <v>35</v>
      </c>
      <c r="B857" s="96"/>
      <c r="C857" s="96" t="s">
        <v>28</v>
      </c>
      <c r="D857" s="146" t="s">
        <v>1611</v>
      </c>
      <c r="E857" s="146" t="s">
        <v>341</v>
      </c>
      <c r="F857" s="146" t="s">
        <v>14</v>
      </c>
      <c r="G857" s="146" t="s">
        <v>132</v>
      </c>
      <c r="H857" t="s">
        <v>169</v>
      </c>
      <c r="I857" s="146">
        <v>1</v>
      </c>
      <c r="J857" s="146"/>
      <c r="K857" s="146">
        <v>1</v>
      </c>
      <c r="L857" s="146">
        <v>1</v>
      </c>
      <c r="M857" s="146">
        <v>0</v>
      </c>
      <c r="N857" s="146"/>
      <c r="O857" s="216" t="str">
        <f>IF(ISERROR(VLOOKUP($D857,LehStd_in_Kla!$A$4:$G$120,3,FALSE)),,VLOOKUP($D857,LehStd_in_Kla!$A$4:$G$120,3,FALSE))</f>
        <v>E3.H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>
      <c r="A858" s="96">
        <v>36</v>
      </c>
      <c r="B858" s="96"/>
      <c r="C858" s="96" t="s">
        <v>28</v>
      </c>
      <c r="D858" s="146" t="s">
        <v>1611</v>
      </c>
      <c r="E858" s="146" t="s">
        <v>182</v>
      </c>
      <c r="F858" s="146" t="s">
        <v>137</v>
      </c>
      <c r="G858" s="146" t="s">
        <v>49</v>
      </c>
      <c r="H858" t="s">
        <v>169</v>
      </c>
      <c r="I858" s="146">
        <v>4</v>
      </c>
      <c r="J858" s="146"/>
      <c r="K858" s="146">
        <v>0</v>
      </c>
      <c r="L858" s="146">
        <v>0</v>
      </c>
      <c r="M858" s="146">
        <v>4</v>
      </c>
      <c r="N858" s="146"/>
      <c r="O858" s="216" t="str">
        <f>IF(ISERROR(VLOOKUP($D858,LehStd_in_Kla!$A$4:$G$120,3,FALSE)),,VLOOKUP($D858,LehStd_in_Kla!$A$4:$G$120,3,FALSE))</f>
        <v>E3.H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>
      <c r="A859" s="96">
        <v>37</v>
      </c>
      <c r="B859" s="96"/>
      <c r="C859" s="96" t="s">
        <v>28</v>
      </c>
      <c r="D859" s="146" t="s">
        <v>1611</v>
      </c>
      <c r="E859" s="146" t="s">
        <v>182</v>
      </c>
      <c r="F859" s="146" t="s">
        <v>137</v>
      </c>
      <c r="G859" s="146" t="s">
        <v>132</v>
      </c>
      <c r="H859" t="s">
        <v>169</v>
      </c>
      <c r="I859" s="146">
        <v>2</v>
      </c>
      <c r="J859" s="146"/>
      <c r="K859" s="146">
        <v>0</v>
      </c>
      <c r="L859" s="146">
        <v>0</v>
      </c>
      <c r="M859" s="146">
        <v>2</v>
      </c>
      <c r="N859" s="146"/>
      <c r="O859" s="216" t="str">
        <f>IF(ISERROR(VLOOKUP($D859,LehStd_in_Kla!$A$4:$G$120,3,FALSE)),,VLOOKUP($D859,LehStd_in_Kla!$A$4:$G$120,3,FALSE))</f>
        <v>E3.H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>
      <c r="A860" s="96">
        <v>38</v>
      </c>
      <c r="B860" s="96"/>
      <c r="C860" s="96" t="s">
        <v>28</v>
      </c>
      <c r="D860" s="146" t="s">
        <v>1611</v>
      </c>
      <c r="E860" s="146" t="s">
        <v>182</v>
      </c>
      <c r="F860" s="146" t="s">
        <v>137</v>
      </c>
      <c r="G860" s="146" t="s">
        <v>1074</v>
      </c>
      <c r="H860" t="s">
        <v>169</v>
      </c>
      <c r="I860" s="146">
        <v>1</v>
      </c>
      <c r="J860" s="146"/>
      <c r="K860" s="146">
        <v>0</v>
      </c>
      <c r="L860" s="146">
        <v>0</v>
      </c>
      <c r="M860" s="146">
        <v>1</v>
      </c>
      <c r="N860" s="146"/>
      <c r="O860" s="216" t="str">
        <f>IF(ISERROR(VLOOKUP($D860,LehStd_in_Kla!$A$4:$G$120,3,FALSE)),,VLOOKUP($D860,LehStd_in_Kla!$A$4:$G$120,3,FALSE))</f>
        <v>E3.H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>
      <c r="A861" s="96">
        <v>41</v>
      </c>
      <c r="B861" s="96"/>
      <c r="C861" s="96" t="s">
        <v>28</v>
      </c>
      <c r="D861" s="146" t="s">
        <v>1612</v>
      </c>
      <c r="E861" s="146" t="s">
        <v>219</v>
      </c>
      <c r="F861" s="146" t="s">
        <v>48</v>
      </c>
      <c r="G861" s="146" t="s">
        <v>45</v>
      </c>
      <c r="H861" t="s">
        <v>156</v>
      </c>
      <c r="I861" s="146">
        <v>2</v>
      </c>
      <c r="J861" s="146"/>
      <c r="K861" s="146">
        <v>2</v>
      </c>
      <c r="L861" s="146">
        <v>2</v>
      </c>
      <c r="M861" s="146">
        <v>0</v>
      </c>
      <c r="N861" s="146"/>
      <c r="O861" s="216" t="str">
        <f>IF(ISERROR(VLOOKUP($D861,LehStd_in_Kla!$A$4:$G$120,3,FALSE)),,VLOOKUP($D861,LehStd_in_Kla!$A$4:$G$120,3,FALSE))</f>
        <v>E3.H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>
      <c r="A862" s="96">
        <v>42</v>
      </c>
      <c r="B862" s="96"/>
      <c r="C862" s="96" t="s">
        <v>28</v>
      </c>
      <c r="D862" s="146" t="s">
        <v>1612</v>
      </c>
      <c r="E862" s="146" t="s">
        <v>177</v>
      </c>
      <c r="F862" s="146" t="s">
        <v>160</v>
      </c>
      <c r="G862" s="146" t="s">
        <v>161</v>
      </c>
      <c r="H862" t="s">
        <v>156</v>
      </c>
      <c r="I862" s="146">
        <v>2</v>
      </c>
      <c r="J862" s="146"/>
      <c r="K862" s="146">
        <v>2</v>
      </c>
      <c r="L862" s="146">
        <v>2</v>
      </c>
      <c r="M862" s="146">
        <v>0</v>
      </c>
      <c r="N862" s="146"/>
      <c r="O862" s="216" t="str">
        <f>IF(ISERROR(VLOOKUP($D862,LehStd_in_Kla!$A$4:$G$120,3,FALSE)),,VLOOKUP($D862,LehStd_in_Kla!$A$4:$G$120,3,FALSE))</f>
        <v>E3.H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>
      <c r="A863" s="96">
        <v>43</v>
      </c>
      <c r="B863" s="96"/>
      <c r="C863" s="96" t="s">
        <v>28</v>
      </c>
      <c r="D863" s="146" t="s">
        <v>1612</v>
      </c>
      <c r="E863" s="146" t="s">
        <v>177</v>
      </c>
      <c r="F863" s="146" t="s">
        <v>160</v>
      </c>
      <c r="G863" s="146" t="s">
        <v>32</v>
      </c>
      <c r="H863" t="s">
        <v>156</v>
      </c>
      <c r="I863" s="146">
        <v>2</v>
      </c>
      <c r="J863" s="146"/>
      <c r="K863" s="146">
        <v>2</v>
      </c>
      <c r="L863" s="146">
        <v>2</v>
      </c>
      <c r="M863" s="146">
        <v>0</v>
      </c>
      <c r="N863" s="146"/>
      <c r="O863" s="216" t="str">
        <f>IF(ISERROR(VLOOKUP($D863,LehStd_in_Kla!$A$4:$G$120,3,FALSE)),,VLOOKUP($D863,LehStd_in_Kla!$A$4:$G$120,3,FALSE))</f>
        <v>E3.H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>
      <c r="A864" s="96">
        <v>44</v>
      </c>
      <c r="B864" s="96"/>
      <c r="C864" s="96" t="s">
        <v>28</v>
      </c>
      <c r="D864" s="146" t="s">
        <v>1612</v>
      </c>
      <c r="E864" s="146" t="s">
        <v>182</v>
      </c>
      <c r="F864" s="146" t="s">
        <v>168</v>
      </c>
      <c r="G864" s="146" t="s">
        <v>49</v>
      </c>
      <c r="H864" t="s">
        <v>156</v>
      </c>
      <c r="I864" s="146">
        <v>2</v>
      </c>
      <c r="J864" s="146"/>
      <c r="K864" s="146">
        <v>2</v>
      </c>
      <c r="L864" s="146">
        <v>2</v>
      </c>
      <c r="M864" s="146">
        <v>0</v>
      </c>
      <c r="N864" s="146"/>
      <c r="O864" s="216" t="str">
        <f>IF(ISERROR(VLOOKUP($D864,LehStd_in_Kla!$A$4:$G$120,3,FALSE)),,VLOOKUP($D864,LehStd_in_Kla!$A$4:$G$120,3,FALSE))</f>
        <v>E3.H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>
      <c r="A865" s="96">
        <v>45</v>
      </c>
      <c r="B865" s="96"/>
      <c r="C865" s="96" t="s">
        <v>28</v>
      </c>
      <c r="D865" s="146" t="s">
        <v>1612</v>
      </c>
      <c r="E865" s="146" t="s">
        <v>182</v>
      </c>
      <c r="F865" s="146" t="s">
        <v>168</v>
      </c>
      <c r="G865" s="146" t="s">
        <v>553</v>
      </c>
      <c r="H865" t="s">
        <v>156</v>
      </c>
      <c r="I865" s="146">
        <v>2</v>
      </c>
      <c r="J865" s="146"/>
      <c r="K865" s="146">
        <v>2</v>
      </c>
      <c r="L865" s="146">
        <v>2</v>
      </c>
      <c r="M865" s="146">
        <v>0</v>
      </c>
      <c r="N865" s="146"/>
      <c r="O865" s="216" t="str">
        <f>IF(ISERROR(VLOOKUP($D865,LehStd_in_Kla!$A$4:$G$120,3,FALSE)),,VLOOKUP($D865,LehStd_in_Kla!$A$4:$G$120,3,FALSE))</f>
        <v>E3.H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>
      <c r="A866" s="96">
        <v>46</v>
      </c>
      <c r="B866" s="96"/>
      <c r="C866" s="96" t="s">
        <v>28</v>
      </c>
      <c r="D866" s="146" t="s">
        <v>1612</v>
      </c>
      <c r="E866" s="146" t="s">
        <v>174</v>
      </c>
      <c r="F866" s="146" t="s">
        <v>13</v>
      </c>
      <c r="G866" s="146" t="s">
        <v>132</v>
      </c>
      <c r="H866" t="s">
        <v>156</v>
      </c>
      <c r="I866" s="146">
        <v>2</v>
      </c>
      <c r="J866" s="146"/>
      <c r="K866" s="146">
        <v>2</v>
      </c>
      <c r="L866" s="146">
        <v>2</v>
      </c>
      <c r="M866" s="146">
        <v>0</v>
      </c>
      <c r="N866" s="146"/>
      <c r="O866" s="216" t="str">
        <f>IF(ISERROR(VLOOKUP($D866,LehStd_in_Kla!$A$4:$G$120,3,FALSE)),,VLOOKUP($D866,LehStd_in_Kla!$A$4:$G$120,3,FALSE))</f>
        <v>E3.H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>
      <c r="A867" s="96">
        <v>47</v>
      </c>
      <c r="B867" s="96"/>
      <c r="C867" s="96" t="s">
        <v>28</v>
      </c>
      <c r="D867" s="146" t="s">
        <v>1612</v>
      </c>
      <c r="E867" s="146" t="s">
        <v>172</v>
      </c>
      <c r="F867" s="146" t="s">
        <v>7</v>
      </c>
      <c r="G867" s="146" t="s">
        <v>553</v>
      </c>
      <c r="H867" t="s">
        <v>156</v>
      </c>
      <c r="I867" s="146">
        <v>2</v>
      </c>
      <c r="J867" s="146"/>
      <c r="K867" s="146">
        <v>2</v>
      </c>
      <c r="L867" s="146">
        <v>2</v>
      </c>
      <c r="M867" s="146">
        <v>0</v>
      </c>
      <c r="N867" s="146"/>
      <c r="O867" s="216" t="str">
        <f>IF(ISERROR(VLOOKUP($D867,LehStd_in_Kla!$A$4:$G$120,3,FALSE)),,VLOOKUP($D867,LehStd_in_Kla!$A$4:$G$120,3,FALSE))</f>
        <v>E3.H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>
      <c r="A868" s="96">
        <v>48</v>
      </c>
      <c r="B868" s="96"/>
      <c r="C868" s="96" t="s">
        <v>28</v>
      </c>
      <c r="D868" s="146" t="s">
        <v>1612</v>
      </c>
      <c r="E868" s="146" t="s">
        <v>341</v>
      </c>
      <c r="F868" s="146" t="s">
        <v>167</v>
      </c>
      <c r="G868" s="146" t="s">
        <v>132</v>
      </c>
      <c r="H868" t="s">
        <v>156</v>
      </c>
      <c r="I868" s="146">
        <v>1</v>
      </c>
      <c r="J868" s="146"/>
      <c r="K868" s="146">
        <v>1</v>
      </c>
      <c r="L868" s="146">
        <v>1</v>
      </c>
      <c r="M868" s="146">
        <v>0</v>
      </c>
      <c r="N868" s="146"/>
      <c r="O868" s="216" t="str">
        <f>IF(ISERROR(VLOOKUP($D868,LehStd_in_Kla!$A$4:$G$120,3,FALSE)),,VLOOKUP($D868,LehStd_in_Kla!$A$4:$G$120,3,FALSE))</f>
        <v>E3.H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>
      <c r="A869" s="96">
        <v>49</v>
      </c>
      <c r="B869" s="96"/>
      <c r="C869" s="96" t="s">
        <v>28</v>
      </c>
      <c r="D869" s="146" t="s">
        <v>1612</v>
      </c>
      <c r="E869" s="146" t="s">
        <v>341</v>
      </c>
      <c r="F869" s="146" t="s">
        <v>14</v>
      </c>
      <c r="G869" s="146" t="s">
        <v>132</v>
      </c>
      <c r="H869" t="s">
        <v>156</v>
      </c>
      <c r="I869" s="146">
        <v>1</v>
      </c>
      <c r="J869" s="146"/>
      <c r="K869" s="146">
        <v>1</v>
      </c>
      <c r="L869" s="146">
        <v>1</v>
      </c>
      <c r="M869" s="146">
        <v>0</v>
      </c>
      <c r="N869" s="146"/>
      <c r="O869" s="216" t="str">
        <f>IF(ISERROR(VLOOKUP($D869,LehStd_in_Kla!$A$4:$G$120,3,FALSE)),,VLOOKUP($D869,LehStd_in_Kla!$A$4:$G$120,3,FALSE))</f>
        <v>E3.H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>
      <c r="A870" s="96">
        <v>50</v>
      </c>
      <c r="B870" s="96"/>
      <c r="C870" s="96" t="s">
        <v>28</v>
      </c>
      <c r="D870" s="146" t="s">
        <v>1612</v>
      </c>
      <c r="E870" s="146" t="s">
        <v>182</v>
      </c>
      <c r="F870" s="146" t="s">
        <v>137</v>
      </c>
      <c r="G870" s="146" t="s">
        <v>553</v>
      </c>
      <c r="H870" t="s">
        <v>156</v>
      </c>
      <c r="I870" s="146">
        <v>2</v>
      </c>
      <c r="J870" s="146"/>
      <c r="K870" s="146">
        <v>0</v>
      </c>
      <c r="L870" s="146">
        <v>0</v>
      </c>
      <c r="M870" s="146">
        <v>2</v>
      </c>
      <c r="N870" s="146"/>
      <c r="O870" s="216" t="str">
        <f>IF(ISERROR(VLOOKUP($D870,LehStd_in_Kla!$A$4:$G$120,3,FALSE)),,VLOOKUP($D870,LehStd_in_Kla!$A$4:$G$120,3,FALSE))</f>
        <v>E3.H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>
      <c r="A871" s="96">
        <v>51</v>
      </c>
      <c r="B871" s="96"/>
      <c r="C871" s="96" t="s">
        <v>28</v>
      </c>
      <c r="D871" s="146" t="s">
        <v>1612</v>
      </c>
      <c r="E871" s="146"/>
      <c r="F871" s="146" t="s">
        <v>137</v>
      </c>
      <c r="G871" s="146" t="s">
        <v>161</v>
      </c>
      <c r="H871" t="s">
        <v>156</v>
      </c>
      <c r="I871" s="146">
        <v>1</v>
      </c>
      <c r="J871" s="146"/>
      <c r="K871" s="146">
        <v>0</v>
      </c>
      <c r="L871" s="146">
        <v>0</v>
      </c>
      <c r="M871" s="146">
        <v>1</v>
      </c>
      <c r="N871" s="146"/>
      <c r="O871" s="216" t="str">
        <f>IF(ISERROR(VLOOKUP($D871,LehStd_in_Kla!$A$4:$G$120,3,FALSE)),,VLOOKUP($D871,LehStd_in_Kla!$A$4:$G$120,3,FALSE))</f>
        <v>E3.H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>
      <c r="A872" s="96">
        <v>52</v>
      </c>
      <c r="B872" s="96"/>
      <c r="C872" s="96" t="s">
        <v>28</v>
      </c>
      <c r="D872" s="146" t="s">
        <v>1612</v>
      </c>
      <c r="E872" s="146" t="s">
        <v>182</v>
      </c>
      <c r="F872" s="146" t="s">
        <v>137</v>
      </c>
      <c r="G872" s="146" t="s">
        <v>28</v>
      </c>
      <c r="H872" t="s">
        <v>156</v>
      </c>
      <c r="I872" s="146">
        <v>1</v>
      </c>
      <c r="J872" s="146"/>
      <c r="K872" s="146">
        <v>0</v>
      </c>
      <c r="L872" s="146">
        <v>0</v>
      </c>
      <c r="M872" s="146">
        <v>1</v>
      </c>
      <c r="N872" s="146"/>
      <c r="O872" s="216" t="str">
        <f>IF(ISERROR(VLOOKUP($D872,LehStd_in_Kla!$A$4:$G$120,3,FALSE)),,VLOOKUP($D872,LehStd_in_Kla!$A$4:$G$120,3,FALSE))</f>
        <v>E3.H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>
      <c r="A873" s="96">
        <v>54</v>
      </c>
      <c r="B873" s="96"/>
      <c r="C873" s="96" t="s">
        <v>28</v>
      </c>
      <c r="D873" s="146" t="s">
        <v>1613</v>
      </c>
      <c r="E873" s="146" t="s">
        <v>178</v>
      </c>
      <c r="F873" s="146" t="s">
        <v>37</v>
      </c>
      <c r="G873" s="146" t="s">
        <v>1660</v>
      </c>
      <c r="H873" t="s">
        <v>159</v>
      </c>
      <c r="I873" s="146">
        <v>2</v>
      </c>
      <c r="J873" s="146"/>
      <c r="K873" s="146">
        <v>2</v>
      </c>
      <c r="L873" s="146">
        <v>2</v>
      </c>
      <c r="M873" s="146">
        <v>0</v>
      </c>
      <c r="N873" s="146"/>
      <c r="O873" s="216" t="str">
        <f>IF(ISERROR(VLOOKUP($D873,LehStd_in_Kla!$A$4:$G$120,3,FALSE)),,VLOOKUP($D873,LehStd_in_Kla!$A$4:$G$120,3,FALSE))</f>
        <v>E3.H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>
      <c r="A874" s="96">
        <v>55</v>
      </c>
      <c r="B874" s="96"/>
      <c r="C874" s="96" t="s">
        <v>28</v>
      </c>
      <c r="D874" s="146" t="s">
        <v>1613</v>
      </c>
      <c r="E874" s="146" t="s">
        <v>172</v>
      </c>
      <c r="F874" s="146" t="s">
        <v>7</v>
      </c>
      <c r="G874" s="146" t="s">
        <v>1437</v>
      </c>
      <c r="H874" t="s">
        <v>159</v>
      </c>
      <c r="I874" s="146">
        <v>2</v>
      </c>
      <c r="J874" s="146"/>
      <c r="K874" s="146">
        <v>2</v>
      </c>
      <c r="L874" s="146">
        <v>2</v>
      </c>
      <c r="M874" s="146">
        <v>0</v>
      </c>
      <c r="N874" s="146"/>
      <c r="O874" s="216" t="str">
        <f>IF(ISERROR(VLOOKUP($D874,LehStd_in_Kla!$A$4:$G$120,3,FALSE)),,VLOOKUP($D874,LehStd_in_Kla!$A$4:$G$120,3,FALSE))</f>
        <v>E3.H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>
      <c r="A875" s="96">
        <v>56</v>
      </c>
      <c r="B875" s="96"/>
      <c r="C875" s="96" t="s">
        <v>28</v>
      </c>
      <c r="D875" s="146" t="s">
        <v>1613</v>
      </c>
      <c r="E875" s="146" t="s">
        <v>182</v>
      </c>
      <c r="F875" s="146" t="s">
        <v>168</v>
      </c>
      <c r="G875" s="146" t="s">
        <v>1273</v>
      </c>
      <c r="H875" t="s">
        <v>159</v>
      </c>
      <c r="I875" s="146">
        <v>2</v>
      </c>
      <c r="J875" s="146"/>
      <c r="K875" s="146">
        <v>2</v>
      </c>
      <c r="L875" s="146">
        <v>2</v>
      </c>
      <c r="M875" s="146">
        <v>0</v>
      </c>
      <c r="N875" s="146"/>
      <c r="O875" s="216" t="str">
        <f>IF(ISERROR(VLOOKUP($D875,LehStd_in_Kla!$A$4:$G$120,3,FALSE)),,VLOOKUP($D875,LehStd_in_Kla!$A$4:$G$120,3,FALSE))</f>
        <v>E3.H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>
      <c r="A876" s="96">
        <v>57</v>
      </c>
      <c r="B876" s="96"/>
      <c r="C876" s="96" t="s">
        <v>28</v>
      </c>
      <c r="D876" s="146" t="s">
        <v>1613</v>
      </c>
      <c r="E876" s="146" t="s">
        <v>182</v>
      </c>
      <c r="F876" s="146" t="s">
        <v>168</v>
      </c>
      <c r="G876" s="146" t="s">
        <v>49</v>
      </c>
      <c r="H876" t="s">
        <v>159</v>
      </c>
      <c r="I876" s="146">
        <v>2</v>
      </c>
      <c r="J876" s="146"/>
      <c r="K876" s="146">
        <v>2</v>
      </c>
      <c r="L876" s="146">
        <v>2</v>
      </c>
      <c r="M876" s="146">
        <v>0</v>
      </c>
      <c r="N876" s="146"/>
      <c r="O876" s="216" t="str">
        <f>IF(ISERROR(VLOOKUP($D876,LehStd_in_Kla!$A$4:$G$120,3,FALSE)),,VLOOKUP($D876,LehStd_in_Kla!$A$4:$G$120,3,FALSE))</f>
        <v>E3.H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>
      <c r="A877" s="96">
        <v>58</v>
      </c>
      <c r="B877" s="96"/>
      <c r="C877" s="96" t="s">
        <v>28</v>
      </c>
      <c r="D877" s="146" t="s">
        <v>1613</v>
      </c>
      <c r="E877" s="146" t="s">
        <v>177</v>
      </c>
      <c r="F877" s="146" t="s">
        <v>160</v>
      </c>
      <c r="G877" s="146" t="s">
        <v>161</v>
      </c>
      <c r="H877" t="s">
        <v>159</v>
      </c>
      <c r="I877" s="146">
        <v>2</v>
      </c>
      <c r="J877" s="146"/>
      <c r="K877" s="146">
        <v>2</v>
      </c>
      <c r="L877" s="146">
        <v>2</v>
      </c>
      <c r="M877" s="146">
        <v>0</v>
      </c>
      <c r="N877" s="146"/>
      <c r="O877" s="216" t="str">
        <f>IF(ISERROR(VLOOKUP($D877,LehStd_in_Kla!$A$4:$G$120,3,FALSE)),,VLOOKUP($D877,LehStd_in_Kla!$A$4:$G$120,3,FALSE))</f>
        <v>E3.H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>
      <c r="A878" s="96">
        <v>59</v>
      </c>
      <c r="B878" s="96"/>
      <c r="C878" s="96" t="s">
        <v>28</v>
      </c>
      <c r="D878" s="146" t="s">
        <v>1613</v>
      </c>
      <c r="E878" s="146" t="s">
        <v>177</v>
      </c>
      <c r="F878" s="146" t="s">
        <v>160</v>
      </c>
      <c r="G878" s="146" t="s">
        <v>1074</v>
      </c>
      <c r="H878" t="s">
        <v>159</v>
      </c>
      <c r="I878" s="146">
        <v>2</v>
      </c>
      <c r="J878" s="146"/>
      <c r="K878" s="146">
        <v>2</v>
      </c>
      <c r="L878" s="146">
        <v>2</v>
      </c>
      <c r="M878" s="146">
        <v>0</v>
      </c>
      <c r="N878" s="146"/>
      <c r="O878" s="216" t="str">
        <f>IF(ISERROR(VLOOKUP($D878,LehStd_in_Kla!$A$4:$G$120,3,FALSE)),,VLOOKUP($D878,LehStd_in_Kla!$A$4:$G$120,3,FALSE))</f>
        <v>E3.H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>
      <c r="A879" s="96">
        <v>60</v>
      </c>
      <c r="B879" s="96"/>
      <c r="C879" s="96" t="s">
        <v>28</v>
      </c>
      <c r="D879" s="146" t="s">
        <v>1613</v>
      </c>
      <c r="E879" s="146" t="s">
        <v>469</v>
      </c>
      <c r="F879" s="146" t="s">
        <v>166</v>
      </c>
      <c r="G879" s="146" t="s">
        <v>1167</v>
      </c>
      <c r="H879" t="s">
        <v>159</v>
      </c>
      <c r="I879" s="146">
        <v>2</v>
      </c>
      <c r="J879" s="146"/>
      <c r="K879" s="146">
        <v>2</v>
      </c>
      <c r="L879" s="146">
        <v>2</v>
      </c>
      <c r="M879" s="146">
        <v>0</v>
      </c>
      <c r="N879" s="146"/>
      <c r="O879" s="216" t="str">
        <f>IF(ISERROR(VLOOKUP($D879,LehStd_in_Kla!$A$4:$G$120,3,FALSE)),,VLOOKUP($D879,LehStd_in_Kla!$A$4:$G$120,3,FALSE))</f>
        <v>E3.H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>
      <c r="A880" s="96">
        <v>61</v>
      </c>
      <c r="B880" s="96"/>
      <c r="C880" s="96" t="s">
        <v>28</v>
      </c>
      <c r="D880" s="146" t="s">
        <v>1613</v>
      </c>
      <c r="E880" s="146" t="s">
        <v>341</v>
      </c>
      <c r="F880" s="146" t="s">
        <v>167</v>
      </c>
      <c r="G880" s="146" t="s">
        <v>132</v>
      </c>
      <c r="H880" t="s">
        <v>159</v>
      </c>
      <c r="I880" s="146">
        <v>1</v>
      </c>
      <c r="J880" s="146"/>
      <c r="K880" s="146">
        <v>1</v>
      </c>
      <c r="L880" s="146">
        <v>1</v>
      </c>
      <c r="M880" s="146">
        <v>0</v>
      </c>
      <c r="N880" s="146"/>
      <c r="O880" s="216" t="str">
        <f>IF(ISERROR(VLOOKUP($D880,LehStd_in_Kla!$A$4:$G$120,3,FALSE)),,VLOOKUP($D880,LehStd_in_Kla!$A$4:$G$120,3,FALSE))</f>
        <v>E3.H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>
      <c r="A881" s="96">
        <v>62</v>
      </c>
      <c r="B881" s="96"/>
      <c r="C881" s="96" t="s">
        <v>28</v>
      </c>
      <c r="D881" s="146" t="s">
        <v>1613</v>
      </c>
      <c r="E881" s="146" t="s">
        <v>341</v>
      </c>
      <c r="F881" s="146" t="s">
        <v>14</v>
      </c>
      <c r="G881" s="146" t="s">
        <v>132</v>
      </c>
      <c r="H881" t="s">
        <v>159</v>
      </c>
      <c r="I881" s="146">
        <v>1</v>
      </c>
      <c r="J881" s="146"/>
      <c r="K881" s="146">
        <v>1</v>
      </c>
      <c r="L881" s="146">
        <v>1</v>
      </c>
      <c r="M881" s="146">
        <v>0</v>
      </c>
      <c r="N881" s="146"/>
      <c r="O881" s="216" t="str">
        <f>IF(ISERROR(VLOOKUP($D881,LehStd_in_Kla!$A$4:$G$120,3,FALSE)),,VLOOKUP($D881,LehStd_in_Kla!$A$4:$G$120,3,FALSE))</f>
        <v>E3.H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>
      <c r="A882" s="96">
        <v>63</v>
      </c>
      <c r="B882" s="96"/>
      <c r="C882" s="96" t="s">
        <v>28</v>
      </c>
      <c r="D882" s="146" t="s">
        <v>1613</v>
      </c>
      <c r="E882" s="146" t="s">
        <v>182</v>
      </c>
      <c r="F882" s="146" t="s">
        <v>137</v>
      </c>
      <c r="G882" s="146" t="s">
        <v>1273</v>
      </c>
      <c r="H882" t="s">
        <v>159</v>
      </c>
      <c r="I882" s="146">
        <v>2</v>
      </c>
      <c r="J882" s="146"/>
      <c r="K882" s="146">
        <v>0</v>
      </c>
      <c r="L882" s="146">
        <v>0</v>
      </c>
      <c r="M882" s="146">
        <v>2</v>
      </c>
      <c r="N882" s="146"/>
      <c r="O882" s="216" t="str">
        <f>IF(ISERROR(VLOOKUP($D882,LehStd_in_Kla!$A$4:$G$120,3,FALSE)),,VLOOKUP($D882,LehStd_in_Kla!$A$4:$G$120,3,FALSE))</f>
        <v>E3.H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>
      <c r="A883" s="96">
        <v>64</v>
      </c>
      <c r="B883" s="96"/>
      <c r="C883" s="96" t="s">
        <v>28</v>
      </c>
      <c r="D883" s="146" t="s">
        <v>1613</v>
      </c>
      <c r="E883" s="146" t="s">
        <v>182</v>
      </c>
      <c r="F883" s="146" t="s">
        <v>137</v>
      </c>
      <c r="G883" s="146" t="s">
        <v>28</v>
      </c>
      <c r="H883" t="s">
        <v>159</v>
      </c>
      <c r="I883" s="146">
        <v>1</v>
      </c>
      <c r="J883" s="146"/>
      <c r="K883" s="146">
        <v>0</v>
      </c>
      <c r="L883" s="146">
        <v>0</v>
      </c>
      <c r="M883" s="146">
        <v>1</v>
      </c>
      <c r="N883" s="146"/>
      <c r="O883" s="216" t="str">
        <f>IF(ISERROR(VLOOKUP($D883,LehStd_in_Kla!$A$4:$G$120,3,FALSE)),,VLOOKUP($D883,LehStd_in_Kla!$A$4:$G$120,3,FALSE))</f>
        <v>E3.H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>
      <c r="A884" s="96">
        <v>65</v>
      </c>
      <c r="B884" s="96"/>
      <c r="C884" s="96" t="s">
        <v>28</v>
      </c>
      <c r="D884" s="146" t="s">
        <v>1613</v>
      </c>
      <c r="E884" s="146" t="s">
        <v>182</v>
      </c>
      <c r="F884" s="146" t="s">
        <v>137</v>
      </c>
      <c r="G884" s="146" t="s">
        <v>1074</v>
      </c>
      <c r="H884" t="s">
        <v>159</v>
      </c>
      <c r="I884" s="146">
        <v>2</v>
      </c>
      <c r="J884" s="146"/>
      <c r="K884" s="146">
        <v>0</v>
      </c>
      <c r="L884" s="146">
        <v>0</v>
      </c>
      <c r="M884" s="146">
        <v>2</v>
      </c>
      <c r="N884" s="146"/>
      <c r="O884" s="216" t="str">
        <f>IF(ISERROR(VLOOKUP($D884,LehStd_in_Kla!$A$4:$G$120,3,FALSE)),,VLOOKUP($D884,LehStd_in_Kla!$A$4:$G$120,3,FALSE))</f>
        <v>E3.H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>
      <c r="A885" s="96">
        <v>66</v>
      </c>
      <c r="B885" s="96"/>
      <c r="C885" s="96" t="s">
        <v>28</v>
      </c>
      <c r="D885" s="146" t="s">
        <v>1613</v>
      </c>
      <c r="E885" s="146"/>
      <c r="F885" s="146" t="s">
        <v>137</v>
      </c>
      <c r="G885" s="146" t="s">
        <v>161</v>
      </c>
      <c r="H885" t="s">
        <v>159</v>
      </c>
      <c r="I885" s="146">
        <v>1</v>
      </c>
      <c r="J885" s="146"/>
      <c r="K885" s="146">
        <v>0</v>
      </c>
      <c r="L885" s="146">
        <v>0</v>
      </c>
      <c r="M885" s="146">
        <v>1</v>
      </c>
      <c r="N885" s="146"/>
      <c r="O885" s="216" t="str">
        <f>IF(ISERROR(VLOOKUP($D885,LehStd_in_Kla!$A$4:$G$120,3,FALSE)),,VLOOKUP($D885,LehStd_in_Kla!$A$4:$G$120,3,FALSE))</f>
        <v>E3.H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>
      <c r="A886" s="96">
        <v>67</v>
      </c>
      <c r="B886" s="96"/>
      <c r="C886" s="96" t="s">
        <v>28</v>
      </c>
      <c r="D886" s="146" t="s">
        <v>1613</v>
      </c>
      <c r="E886" s="146"/>
      <c r="F886" s="146" t="s">
        <v>137</v>
      </c>
      <c r="G886" s="146" t="s">
        <v>49</v>
      </c>
      <c r="H886" t="s">
        <v>159</v>
      </c>
      <c r="I886" s="146">
        <v>1</v>
      </c>
      <c r="J886" s="146"/>
      <c r="K886" s="146">
        <v>0</v>
      </c>
      <c r="L886" s="146">
        <v>0</v>
      </c>
      <c r="M886" s="146">
        <v>1</v>
      </c>
      <c r="N886" s="146"/>
      <c r="O886" s="216" t="str">
        <f>IF(ISERROR(VLOOKUP($D886,LehStd_in_Kla!$A$4:$G$120,3,FALSE)),,VLOOKUP($D886,LehStd_in_Kla!$A$4:$G$120,3,FALSE))</f>
        <v>E3.H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>
      <c r="A887" s="96">
        <v>68</v>
      </c>
      <c r="B887" s="96"/>
      <c r="C887" s="96" t="s">
        <v>28</v>
      </c>
      <c r="D887" s="146" t="s">
        <v>1613</v>
      </c>
      <c r="E887" s="146" t="s">
        <v>182</v>
      </c>
      <c r="F887" s="146" t="s">
        <v>137</v>
      </c>
      <c r="G887" s="146" t="s">
        <v>132</v>
      </c>
      <c r="H887" t="s">
        <v>159</v>
      </c>
      <c r="I887" s="146">
        <v>1</v>
      </c>
      <c r="J887" s="146"/>
      <c r="K887" s="146">
        <v>0</v>
      </c>
      <c r="L887" s="146">
        <v>0</v>
      </c>
      <c r="M887" s="146">
        <v>1</v>
      </c>
      <c r="N887" s="146"/>
      <c r="O887" s="216" t="str">
        <f>IF(ISERROR(VLOOKUP($D887,LehStd_in_Kla!$A$4:$G$120,3,FALSE)),,VLOOKUP($D887,LehStd_in_Kla!$A$4:$G$120,3,FALSE))</f>
        <v>E3.H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>
      <c r="A888" s="96">
        <v>70</v>
      </c>
      <c r="B888" s="96"/>
      <c r="C888" s="96" t="s">
        <v>28</v>
      </c>
      <c r="D888" s="146" t="s">
        <v>552</v>
      </c>
      <c r="E888" s="146" t="s">
        <v>176</v>
      </c>
      <c r="F888" s="146" t="s">
        <v>1175</v>
      </c>
      <c r="G888" s="146" t="s">
        <v>23</v>
      </c>
      <c r="H888" t="s">
        <v>22</v>
      </c>
      <c r="I888" s="146">
        <v>6</v>
      </c>
      <c r="J888" s="146"/>
      <c r="K888" s="146">
        <v>6</v>
      </c>
      <c r="L888" s="146">
        <v>6</v>
      </c>
      <c r="M888" s="146">
        <v>0</v>
      </c>
      <c r="N888" s="146"/>
      <c r="O888" s="216" t="str">
        <f>IF(ISERROR(VLOOKUP($D888,LehStd_in_Kla!$A$4:$G$120,3,FALSE)),,VLOOKUP($D888,LehStd_in_Kla!$A$4:$G$120,3,FALSE))</f>
        <v>A1.1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>
      <c r="A889" s="96">
        <v>71</v>
      </c>
      <c r="B889" s="96"/>
      <c r="C889" s="96" t="s">
        <v>28</v>
      </c>
      <c r="D889" s="146" t="s">
        <v>552</v>
      </c>
      <c r="E889" s="146" t="s">
        <v>341</v>
      </c>
      <c r="F889" s="146" t="s">
        <v>14</v>
      </c>
      <c r="G889" s="146" t="s">
        <v>1646</v>
      </c>
      <c r="H889" t="s">
        <v>22</v>
      </c>
      <c r="I889" s="146">
        <v>0</v>
      </c>
      <c r="J889" s="146"/>
      <c r="K889" s="146">
        <v>0</v>
      </c>
      <c r="L889" s="146">
        <v>0</v>
      </c>
      <c r="M889" s="146">
        <v>0</v>
      </c>
      <c r="N889" s="146"/>
      <c r="O889" s="216" t="str">
        <f>IF(ISERROR(VLOOKUP($D889,LehStd_in_Kla!$A$4:$G$120,3,FALSE)),,VLOOKUP($D889,LehStd_in_Kla!$A$4:$G$120,3,FALSE))</f>
        <v>A1.1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>
      <c r="A890" s="96">
        <v>71</v>
      </c>
      <c r="B890" s="96"/>
      <c r="C890" s="96" t="s">
        <v>28</v>
      </c>
      <c r="D890" s="146" t="s">
        <v>550</v>
      </c>
      <c r="E890" s="146" t="s">
        <v>341</v>
      </c>
      <c r="F890" s="146" t="s">
        <v>14</v>
      </c>
      <c r="G890" s="146" t="s">
        <v>1646</v>
      </c>
      <c r="H890" t="s">
        <v>22</v>
      </c>
      <c r="I890" s="146">
        <v>0</v>
      </c>
      <c r="J890" s="146"/>
      <c r="K890" s="146">
        <v>0</v>
      </c>
      <c r="L890" s="146">
        <v>0</v>
      </c>
      <c r="M890" s="146">
        <v>0</v>
      </c>
      <c r="N890" s="146"/>
      <c r="O890" s="216" t="str">
        <f>IF(ISERROR(VLOOKUP($D890,LehStd_in_Kla!$A$4:$G$120,3,FALSE)),,VLOOKUP($D890,LehStd_in_Kla!$A$4:$G$120,3,FALSE))</f>
        <v>A1.1</v>
      </c>
    </row>
    <row r="891" spans="1:20">
      <c r="A891" s="96">
        <v>72</v>
      </c>
      <c r="B891" s="96"/>
      <c r="C891" s="96" t="s">
        <v>28</v>
      </c>
      <c r="D891" s="146" t="s">
        <v>552</v>
      </c>
      <c r="E891" s="146" t="s">
        <v>1170</v>
      </c>
      <c r="F891" s="146" t="s">
        <v>15</v>
      </c>
      <c r="G891" s="146" t="s">
        <v>1646</v>
      </c>
      <c r="H891" t="s">
        <v>22</v>
      </c>
      <c r="I891" s="146">
        <v>0</v>
      </c>
      <c r="J891" s="146"/>
      <c r="K891" s="146">
        <v>0</v>
      </c>
      <c r="L891" s="146">
        <v>0</v>
      </c>
      <c r="M891" s="146">
        <v>0</v>
      </c>
      <c r="N891" s="146"/>
      <c r="O891" s="216" t="str">
        <f>IF(ISERROR(VLOOKUP($D891,LehStd_in_Kla!$A$4:$G$120,3,FALSE)),,VLOOKUP($D891,LehStd_in_Kla!$A$4:$G$120,3,FALSE))</f>
        <v>A1.1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>
      <c r="A892" s="96">
        <v>72</v>
      </c>
      <c r="B892" s="96"/>
      <c r="C892" s="96" t="s">
        <v>28</v>
      </c>
      <c r="D892" s="146" t="s">
        <v>550</v>
      </c>
      <c r="E892" s="146" t="s">
        <v>1170</v>
      </c>
      <c r="F892" s="146" t="s">
        <v>15</v>
      </c>
      <c r="G892" s="146" t="s">
        <v>1646</v>
      </c>
      <c r="H892" t="s">
        <v>22</v>
      </c>
      <c r="I892" s="146">
        <v>0</v>
      </c>
      <c r="J892" s="146"/>
      <c r="K892" s="146">
        <v>0</v>
      </c>
      <c r="L892" s="146">
        <v>0</v>
      </c>
      <c r="M892" s="146">
        <v>0</v>
      </c>
      <c r="N892" s="146"/>
      <c r="O892" s="216" t="str">
        <f>IF(ISERROR(VLOOKUP($D892,LehStd_in_Kla!$A$4:$G$120,3,FALSE)),,VLOOKUP($D892,LehStd_in_Kla!$A$4:$G$120,3,FALSE))</f>
        <v>A1.1</v>
      </c>
    </row>
    <row r="893" spans="1:20">
      <c r="A893" s="96">
        <v>74</v>
      </c>
      <c r="B893" s="96"/>
      <c r="C893" s="96" t="s">
        <v>28</v>
      </c>
      <c r="D893" s="146" t="s">
        <v>551</v>
      </c>
      <c r="E893" s="146" t="s">
        <v>176</v>
      </c>
      <c r="F893" s="146" t="s">
        <v>1175</v>
      </c>
      <c r="G893" s="146" t="s">
        <v>1430</v>
      </c>
      <c r="H893" t="s">
        <v>22</v>
      </c>
      <c r="I893" s="146">
        <v>4</v>
      </c>
      <c r="J893" s="146"/>
      <c r="K893" s="146">
        <v>4</v>
      </c>
      <c r="L893" s="146">
        <v>4</v>
      </c>
      <c r="M893" s="146">
        <v>0</v>
      </c>
      <c r="N893" s="146"/>
      <c r="O893" s="216" t="str">
        <f>IF(ISERROR(VLOOKUP($D893,LehStd_in_Kla!$A$4:$G$120,3,FALSE)),,VLOOKUP($D893,LehStd_in_Kla!$A$4:$G$120,3,FALSE))</f>
        <v>A1.1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>
      <c r="A894" s="96">
        <v>75</v>
      </c>
      <c r="B894" s="96"/>
      <c r="C894" s="96" t="s">
        <v>28</v>
      </c>
      <c r="D894" s="146" t="s">
        <v>551</v>
      </c>
      <c r="E894" s="146" t="s">
        <v>176</v>
      </c>
      <c r="F894" s="146" t="s">
        <v>1175</v>
      </c>
      <c r="G894" s="146" t="s">
        <v>1680</v>
      </c>
      <c r="H894" t="s">
        <v>22</v>
      </c>
      <c r="I894" s="146">
        <v>2</v>
      </c>
      <c r="J894" s="146"/>
      <c r="K894" s="146">
        <v>2</v>
      </c>
      <c r="L894" s="146">
        <v>2</v>
      </c>
      <c r="M894" s="146">
        <v>0</v>
      </c>
      <c r="N894" s="146"/>
      <c r="O894" s="216" t="str">
        <f>IF(ISERROR(VLOOKUP($D894,LehStd_in_Kla!$A$4:$G$120,3,FALSE)),,VLOOKUP($D894,LehStd_in_Kla!$A$4:$G$120,3,FALSE))</f>
        <v>A1.1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>
      <c r="A895" s="96">
        <v>76</v>
      </c>
      <c r="B895" s="96"/>
      <c r="C895" s="96" t="s">
        <v>28</v>
      </c>
      <c r="D895" s="146" t="s">
        <v>551</v>
      </c>
      <c r="E895" s="146" t="s">
        <v>1170</v>
      </c>
      <c r="F895" s="146" t="s">
        <v>15</v>
      </c>
      <c r="G895" s="146" t="s">
        <v>1646</v>
      </c>
      <c r="H895" t="s">
        <v>22</v>
      </c>
      <c r="I895" s="146">
        <v>0</v>
      </c>
      <c r="J895" s="146"/>
      <c r="K895" s="146">
        <v>0</v>
      </c>
      <c r="L895" s="146">
        <v>0</v>
      </c>
      <c r="M895" s="146">
        <v>0</v>
      </c>
      <c r="N895" s="146"/>
      <c r="O895" s="216" t="str">
        <f>IF(ISERROR(VLOOKUP($D895,LehStd_in_Kla!$A$4:$G$120,3,FALSE)),,VLOOKUP($D895,LehStd_in_Kla!$A$4:$G$120,3,FALSE))</f>
        <v>A1.1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>
      <c r="A896" s="96">
        <v>76</v>
      </c>
      <c r="B896" s="96"/>
      <c r="C896" s="96" t="s">
        <v>28</v>
      </c>
      <c r="D896" s="146" t="s">
        <v>34</v>
      </c>
      <c r="E896" s="146" t="s">
        <v>1170</v>
      </c>
      <c r="F896" s="146" t="s">
        <v>15</v>
      </c>
      <c r="G896" s="146" t="s">
        <v>1646</v>
      </c>
      <c r="H896" t="s">
        <v>22</v>
      </c>
      <c r="I896" s="146">
        <v>0</v>
      </c>
      <c r="J896" s="146"/>
      <c r="K896" s="146">
        <v>0</v>
      </c>
      <c r="L896" s="146">
        <v>0</v>
      </c>
      <c r="M896" s="146">
        <v>0</v>
      </c>
      <c r="N896" s="146"/>
      <c r="O896" s="216" t="str">
        <f>IF(ISERROR(VLOOKUP($D896,LehStd_in_Kla!$A$4:$G$120,3,FALSE)),,VLOOKUP($D896,LehStd_in_Kla!$A$4:$G$120,3,FALSE))</f>
        <v>A1.1</v>
      </c>
    </row>
    <row r="897" spans="1:20">
      <c r="A897" s="96">
        <v>77</v>
      </c>
      <c r="B897" s="96"/>
      <c r="C897" s="96" t="s">
        <v>28</v>
      </c>
      <c r="D897" s="146" t="s">
        <v>551</v>
      </c>
      <c r="E897" s="146" t="s">
        <v>1176</v>
      </c>
      <c r="F897" s="146" t="s">
        <v>7</v>
      </c>
      <c r="G897" s="146" t="s">
        <v>1437</v>
      </c>
      <c r="H897" t="s">
        <v>22</v>
      </c>
      <c r="I897" s="146">
        <v>0</v>
      </c>
      <c r="J897" s="146"/>
      <c r="K897" s="146">
        <v>0</v>
      </c>
      <c r="L897" s="146">
        <v>0</v>
      </c>
      <c r="M897" s="146">
        <v>0</v>
      </c>
      <c r="N897" s="146"/>
      <c r="O897" s="216" t="str">
        <f>IF(ISERROR(VLOOKUP($D897,LehStd_in_Kla!$A$4:$G$120,3,FALSE)),,VLOOKUP($D897,LehStd_in_Kla!$A$4:$G$120,3,FALSE))</f>
        <v>A1.1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>
      <c r="A898" s="96">
        <v>77</v>
      </c>
      <c r="B898" s="96"/>
      <c r="C898" s="96" t="s">
        <v>28</v>
      </c>
      <c r="D898" s="146" t="s">
        <v>34</v>
      </c>
      <c r="E898" s="146" t="s">
        <v>1176</v>
      </c>
      <c r="F898" s="146" t="s">
        <v>7</v>
      </c>
      <c r="G898" s="146" t="s">
        <v>1437</v>
      </c>
      <c r="H898" t="s">
        <v>22</v>
      </c>
      <c r="I898" s="146">
        <v>0</v>
      </c>
      <c r="J898" s="146"/>
      <c r="K898" s="146">
        <v>0</v>
      </c>
      <c r="L898" s="146">
        <v>0</v>
      </c>
      <c r="M898" s="146">
        <v>0</v>
      </c>
      <c r="N898" s="146"/>
      <c r="O898" s="216" t="str">
        <f>IF(ISERROR(VLOOKUP($D898,LehStd_in_Kla!$A$4:$G$120,3,FALSE)),,VLOOKUP($D898,LehStd_in_Kla!$A$4:$G$120,3,FALSE))</f>
        <v>A1.1</v>
      </c>
    </row>
    <row r="899" spans="1:20">
      <c r="A899" s="96">
        <v>78</v>
      </c>
      <c r="B899" s="96"/>
      <c r="C899" s="96" t="s">
        <v>28</v>
      </c>
      <c r="D899" s="146" t="s">
        <v>551</v>
      </c>
      <c r="E899" s="146" t="s">
        <v>176</v>
      </c>
      <c r="F899" s="146" t="s">
        <v>1175</v>
      </c>
      <c r="G899" s="146" t="s">
        <v>1646</v>
      </c>
      <c r="H899" t="s">
        <v>22</v>
      </c>
      <c r="I899" s="146">
        <v>0</v>
      </c>
      <c r="J899" s="146"/>
      <c r="K899" s="146">
        <v>0</v>
      </c>
      <c r="L899" s="146">
        <v>0</v>
      </c>
      <c r="M899" s="146">
        <v>0</v>
      </c>
      <c r="N899" s="146"/>
      <c r="O899" s="216" t="str">
        <f>IF(ISERROR(VLOOKUP($D899,LehStd_in_Kla!$A$4:$G$120,3,FALSE)),,VLOOKUP($D899,LehStd_in_Kla!$A$4:$G$120,3,FALSE))</f>
        <v>A1.1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>
      <c r="A900" s="96">
        <v>78</v>
      </c>
      <c r="B900" s="96"/>
      <c r="C900" s="96" t="s">
        <v>28</v>
      </c>
      <c r="D900" s="146" t="s">
        <v>34</v>
      </c>
      <c r="E900" s="146" t="s">
        <v>176</v>
      </c>
      <c r="F900" s="146" t="s">
        <v>1175</v>
      </c>
      <c r="G900" s="146" t="s">
        <v>1646</v>
      </c>
      <c r="H900" t="s">
        <v>22</v>
      </c>
      <c r="I900" s="146">
        <v>0</v>
      </c>
      <c r="J900" s="146"/>
      <c r="K900" s="146">
        <v>0</v>
      </c>
      <c r="L900" s="146">
        <v>0</v>
      </c>
      <c r="M900" s="146">
        <v>0</v>
      </c>
      <c r="N900" s="146"/>
      <c r="O900" s="216" t="str">
        <f>IF(ISERROR(VLOOKUP($D900,LehStd_in_Kla!$A$4:$G$120,3,FALSE)),,VLOOKUP($D900,LehStd_in_Kla!$A$4:$G$120,3,FALSE))</f>
        <v>A1.1</v>
      </c>
    </row>
    <row r="901" spans="1:20">
      <c r="A901" s="96">
        <v>79</v>
      </c>
      <c r="B901" s="96"/>
      <c r="C901" s="96" t="s">
        <v>28</v>
      </c>
      <c r="D901" s="146" t="s">
        <v>551</v>
      </c>
      <c r="E901" s="146" t="s">
        <v>176</v>
      </c>
      <c r="F901" s="146" t="s">
        <v>1175</v>
      </c>
      <c r="G901" s="146" t="s">
        <v>1646</v>
      </c>
      <c r="H901" t="s">
        <v>22</v>
      </c>
      <c r="I901" s="146">
        <v>0</v>
      </c>
      <c r="J901" s="146"/>
      <c r="K901" s="146">
        <v>0</v>
      </c>
      <c r="L901" s="146">
        <v>0</v>
      </c>
      <c r="M901" s="146">
        <v>0</v>
      </c>
      <c r="N901" s="146"/>
      <c r="O901" s="216" t="str">
        <f>IF(ISERROR(VLOOKUP($D901,LehStd_in_Kla!$A$4:$G$120,3,FALSE)),,VLOOKUP($D901,LehStd_in_Kla!$A$4:$G$120,3,FALSE))</f>
        <v>A1.1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>
      <c r="A902" s="96">
        <v>79</v>
      </c>
      <c r="B902" s="96"/>
      <c r="C902" s="96" t="s">
        <v>28</v>
      </c>
      <c r="D902" s="146" t="s">
        <v>34</v>
      </c>
      <c r="E902" s="146" t="s">
        <v>176</v>
      </c>
      <c r="F902" s="146" t="s">
        <v>1175</v>
      </c>
      <c r="G902" s="146" t="s">
        <v>1646</v>
      </c>
      <c r="H902" t="s">
        <v>22</v>
      </c>
      <c r="I902" s="146">
        <v>0</v>
      </c>
      <c r="J902" s="146"/>
      <c r="K902" s="146">
        <v>0</v>
      </c>
      <c r="L902" s="146">
        <v>0</v>
      </c>
      <c r="M902" s="146">
        <v>0</v>
      </c>
      <c r="N902" s="146"/>
      <c r="O902" s="216" t="str">
        <f>IF(ISERROR(VLOOKUP($D902,LehStd_in_Kla!$A$4:$G$120,3,FALSE)),,VLOOKUP($D902,LehStd_in_Kla!$A$4:$G$120,3,FALSE))</f>
        <v>A1.1</v>
      </c>
    </row>
    <row r="903" spans="1:20">
      <c r="A903" s="96">
        <v>81</v>
      </c>
      <c r="B903" s="96"/>
      <c r="C903" s="96" t="s">
        <v>28</v>
      </c>
      <c r="D903" s="146" t="s">
        <v>551</v>
      </c>
      <c r="E903" s="146" t="s">
        <v>1170</v>
      </c>
      <c r="F903" s="146" t="s">
        <v>1930</v>
      </c>
      <c r="G903" s="146" t="s">
        <v>1665</v>
      </c>
      <c r="H903" t="s">
        <v>22</v>
      </c>
      <c r="I903" s="146">
        <v>0</v>
      </c>
      <c r="J903" s="146"/>
      <c r="K903" s="146">
        <v>0</v>
      </c>
      <c r="L903" s="146">
        <v>0</v>
      </c>
      <c r="M903" s="146">
        <v>0</v>
      </c>
      <c r="N903" s="146"/>
      <c r="O903" s="216" t="str">
        <f>IF(ISERROR(VLOOKUP($D903,LehStd_in_Kla!$A$4:$G$120,3,FALSE)),,VLOOKUP($D903,LehStd_in_Kla!$A$4:$G$120,3,FALSE))</f>
        <v>A1.1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>
      <c r="A904" s="96">
        <v>81</v>
      </c>
      <c r="B904" s="96"/>
      <c r="C904" s="96" t="s">
        <v>28</v>
      </c>
      <c r="D904" s="146" t="s">
        <v>34</v>
      </c>
      <c r="E904" s="146" t="s">
        <v>1170</v>
      </c>
      <c r="F904" s="146" t="s">
        <v>1930</v>
      </c>
      <c r="G904" s="146" t="s">
        <v>1665</v>
      </c>
      <c r="H904" t="s">
        <v>22</v>
      </c>
      <c r="I904" s="146">
        <v>0</v>
      </c>
      <c r="J904" s="146"/>
      <c r="K904" s="146">
        <v>0</v>
      </c>
      <c r="L904" s="146">
        <v>0</v>
      </c>
      <c r="M904" s="146">
        <v>0</v>
      </c>
      <c r="N904" s="146"/>
      <c r="O904" s="216" t="str">
        <f>IF(ISERROR(VLOOKUP($D904,LehStd_in_Kla!$A$4:$G$120,3,FALSE)),,VLOOKUP($D904,LehStd_in_Kla!$A$4:$G$120,3,FALSE))</f>
        <v>A1.1</v>
      </c>
    </row>
    <row r="905" spans="1:20">
      <c r="A905" s="96">
        <v>83</v>
      </c>
      <c r="B905" s="96"/>
      <c r="C905" s="96" t="s">
        <v>28</v>
      </c>
      <c r="D905" s="146" t="s">
        <v>26</v>
      </c>
      <c r="E905" s="146" t="s">
        <v>176</v>
      </c>
      <c r="F905" s="146" t="s">
        <v>1168</v>
      </c>
      <c r="G905" s="146" t="s">
        <v>28</v>
      </c>
      <c r="H905" t="s">
        <v>27</v>
      </c>
      <c r="I905" s="146">
        <v>4</v>
      </c>
      <c r="J905" s="146"/>
      <c r="K905" s="146">
        <v>4</v>
      </c>
      <c r="L905" s="146">
        <v>4</v>
      </c>
      <c r="M905" s="146">
        <v>0</v>
      </c>
      <c r="N905" s="146"/>
      <c r="O905" s="216" t="str">
        <f>IF(ISERROR(VLOOKUP($D905,LehStd_in_Kla!$A$4:$G$120,3,FALSE)),,VLOOKUP($D905,LehStd_in_Kla!$A$4:$G$120,3,FALSE))</f>
        <v>A1.1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>
      <c r="A906" s="96">
        <v>84</v>
      </c>
      <c r="B906" s="96"/>
      <c r="C906" s="96" t="s">
        <v>28</v>
      </c>
      <c r="D906" s="146" t="s">
        <v>26</v>
      </c>
      <c r="E906" s="146" t="s">
        <v>176</v>
      </c>
      <c r="F906" s="146" t="s">
        <v>1168</v>
      </c>
      <c r="G906" s="146" t="s">
        <v>25</v>
      </c>
      <c r="H906" t="s">
        <v>27</v>
      </c>
      <c r="I906" s="146">
        <v>2</v>
      </c>
      <c r="J906" s="146"/>
      <c r="K906" s="146">
        <v>2</v>
      </c>
      <c r="L906" s="146">
        <v>2</v>
      </c>
      <c r="M906" s="146">
        <v>0</v>
      </c>
      <c r="N906" s="146"/>
      <c r="O906" s="216" t="str">
        <f>IF(ISERROR(VLOOKUP($D906,LehStd_in_Kla!$A$4:$G$120,3,FALSE)),,VLOOKUP($D906,LehStd_in_Kla!$A$4:$G$120,3,FALSE))</f>
        <v>A1.1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>
      <c r="A907" s="96">
        <v>85</v>
      </c>
      <c r="B907" s="96"/>
      <c r="C907" s="96" t="s">
        <v>28</v>
      </c>
      <c r="D907" s="146" t="s">
        <v>26</v>
      </c>
      <c r="E907" s="146" t="s">
        <v>1170</v>
      </c>
      <c r="F907" s="146" t="s">
        <v>15</v>
      </c>
      <c r="G907" s="146" t="s">
        <v>1646</v>
      </c>
      <c r="H907" t="s">
        <v>27</v>
      </c>
      <c r="I907" s="146">
        <v>1</v>
      </c>
      <c r="J907" s="146"/>
      <c r="K907" s="146">
        <v>1</v>
      </c>
      <c r="L907" s="146">
        <v>1</v>
      </c>
      <c r="M907" s="146">
        <v>0</v>
      </c>
      <c r="N907" s="146"/>
      <c r="O907" s="216" t="str">
        <f>IF(ISERROR(VLOOKUP($D907,LehStd_in_Kla!$A$4:$G$120,3,FALSE)),,VLOOKUP($D907,LehStd_in_Kla!$A$4:$G$120,3,FALSE))</f>
        <v>A1.1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>
      <c r="A908" s="96">
        <v>86</v>
      </c>
      <c r="B908" s="96"/>
      <c r="C908" s="96" t="s">
        <v>28</v>
      </c>
      <c r="D908" s="146" t="s">
        <v>26</v>
      </c>
      <c r="E908" s="146" t="s">
        <v>1182</v>
      </c>
      <c r="F908" s="146" t="s">
        <v>14</v>
      </c>
      <c r="G908" s="146" t="s">
        <v>1646</v>
      </c>
      <c r="H908" t="s">
        <v>27</v>
      </c>
      <c r="I908" s="146">
        <v>1</v>
      </c>
      <c r="J908" s="146"/>
      <c r="K908" s="146">
        <v>1</v>
      </c>
      <c r="L908" s="146">
        <v>1</v>
      </c>
      <c r="M908" s="146">
        <v>0</v>
      </c>
      <c r="N908" s="146"/>
      <c r="O908" s="216" t="str">
        <f>IF(ISERROR(VLOOKUP($D908,LehStd_in_Kla!$A$4:$G$120,3,FALSE)),,VLOOKUP($D908,LehStd_in_Kla!$A$4:$G$120,3,FALSE))</f>
        <v>A1.1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>
      <c r="A909" s="96">
        <v>87</v>
      </c>
      <c r="B909" s="96"/>
      <c r="C909" s="96" t="s">
        <v>28</v>
      </c>
      <c r="D909" s="146" t="s">
        <v>26</v>
      </c>
      <c r="E909" s="146" t="s">
        <v>176</v>
      </c>
      <c r="F909" s="146" t="s">
        <v>1168</v>
      </c>
      <c r="G909" s="146" t="s">
        <v>25</v>
      </c>
      <c r="H909" t="s">
        <v>27</v>
      </c>
      <c r="I909" s="146">
        <v>2</v>
      </c>
      <c r="J909" s="146"/>
      <c r="K909" s="146">
        <v>2</v>
      </c>
      <c r="L909" s="146">
        <v>2</v>
      </c>
      <c r="M909" s="146">
        <v>0</v>
      </c>
      <c r="N909" s="146"/>
      <c r="O909" s="216" t="str">
        <f>IF(ISERROR(VLOOKUP($D909,LehStd_in_Kla!$A$4:$G$120,3,FALSE)),,VLOOKUP($D909,LehStd_in_Kla!$A$4:$G$120,3,FALSE))</f>
        <v>A1.1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>
      <c r="A910" s="96">
        <v>88</v>
      </c>
      <c r="B910" s="96"/>
      <c r="C910" s="96" t="s">
        <v>28</v>
      </c>
      <c r="D910" s="146" t="s">
        <v>26</v>
      </c>
      <c r="E910" s="146" t="s">
        <v>176</v>
      </c>
      <c r="F910" s="146" t="s">
        <v>1168</v>
      </c>
      <c r="G910" s="146" t="s">
        <v>1646</v>
      </c>
      <c r="H910" t="s">
        <v>27</v>
      </c>
      <c r="I910" s="146">
        <v>1</v>
      </c>
      <c r="J910" s="146"/>
      <c r="K910" s="146">
        <v>1</v>
      </c>
      <c r="L910" s="146">
        <v>1</v>
      </c>
      <c r="M910" s="146">
        <v>0</v>
      </c>
      <c r="N910" s="146"/>
      <c r="O910" s="216" t="str">
        <f>IF(ISERROR(VLOOKUP($D910,LehStd_in_Kla!$A$4:$G$120,3,FALSE)),,VLOOKUP($D910,LehStd_in_Kla!$A$4:$G$120,3,FALSE))</f>
        <v>A1.1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>
      <c r="A911" s="96">
        <v>89</v>
      </c>
      <c r="B911" s="96"/>
      <c r="C911" s="96" t="s">
        <v>28</v>
      </c>
      <c r="D911" s="146" t="s">
        <v>26</v>
      </c>
      <c r="E911" s="146" t="s">
        <v>175</v>
      </c>
      <c r="F911" s="146" t="s">
        <v>567</v>
      </c>
      <c r="G911" s="146" t="s">
        <v>1607</v>
      </c>
      <c r="H911" t="s">
        <v>27</v>
      </c>
      <c r="I911" s="146">
        <v>1</v>
      </c>
      <c r="J911" s="146"/>
      <c r="K911" s="146">
        <v>1</v>
      </c>
      <c r="L911" s="146">
        <v>1</v>
      </c>
      <c r="M911" s="146">
        <v>0</v>
      </c>
      <c r="N911" s="146"/>
      <c r="O911" s="216" t="str">
        <f>IF(ISERROR(VLOOKUP($D911,LehStd_in_Kla!$A$4:$G$120,3,FALSE)),,VLOOKUP($D911,LehStd_in_Kla!$A$4:$G$120,3,FALSE))</f>
        <v>A1.1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>
      <c r="A912" s="96">
        <v>91</v>
      </c>
      <c r="B912" s="96"/>
      <c r="C912" s="96" t="s">
        <v>28</v>
      </c>
      <c r="D912" s="146" t="s">
        <v>30</v>
      </c>
      <c r="E912" s="146" t="s">
        <v>176</v>
      </c>
      <c r="F912" s="146" t="s">
        <v>1168</v>
      </c>
      <c r="G912" s="146" t="s">
        <v>32</v>
      </c>
      <c r="H912" t="s">
        <v>31</v>
      </c>
      <c r="I912" s="146">
        <v>4</v>
      </c>
      <c r="J912" s="146"/>
      <c r="K912" s="146">
        <v>4</v>
      </c>
      <c r="L912" s="146">
        <v>4</v>
      </c>
      <c r="M912" s="146">
        <v>0</v>
      </c>
      <c r="N912" s="146"/>
      <c r="O912" s="216" t="str">
        <f>IF(ISERROR(VLOOKUP($D912,LehStd_in_Kla!$A$4:$G$120,3,FALSE)),,VLOOKUP($D912,LehStd_in_Kla!$A$4:$G$120,3,FALSE))</f>
        <v>A1.1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>
      <c r="A913" s="96">
        <v>92</v>
      </c>
      <c r="B913" s="96"/>
      <c r="C913" s="96" t="s">
        <v>28</v>
      </c>
      <c r="D913" s="146" t="s">
        <v>30</v>
      </c>
      <c r="E913" s="146" t="s">
        <v>176</v>
      </c>
      <c r="F913" s="146" t="s">
        <v>1168</v>
      </c>
      <c r="G913" s="146" t="s">
        <v>25</v>
      </c>
      <c r="H913" t="s">
        <v>31</v>
      </c>
      <c r="I913" s="146">
        <v>2</v>
      </c>
      <c r="J913" s="146"/>
      <c r="K913" s="146">
        <v>2</v>
      </c>
      <c r="L913" s="146">
        <v>2</v>
      </c>
      <c r="M913" s="146">
        <v>0</v>
      </c>
      <c r="N913" s="146"/>
      <c r="O913" s="216" t="str">
        <f>IF(ISERROR(VLOOKUP($D913,LehStd_in_Kla!$A$4:$G$120,3,FALSE)),,VLOOKUP($D913,LehStd_in_Kla!$A$4:$G$120,3,FALSE))</f>
        <v>A1.1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>
      <c r="A914" s="96">
        <v>93</v>
      </c>
      <c r="B914" s="96"/>
      <c r="C914" s="96" t="s">
        <v>28</v>
      </c>
      <c r="D914" s="146" t="s">
        <v>30</v>
      </c>
      <c r="E914" s="146" t="s">
        <v>1170</v>
      </c>
      <c r="F914" s="146" t="s">
        <v>15</v>
      </c>
      <c r="G914" s="146" t="s">
        <v>1646</v>
      </c>
      <c r="H914" t="s">
        <v>31</v>
      </c>
      <c r="I914" s="146">
        <v>1</v>
      </c>
      <c r="J914" s="146"/>
      <c r="K914" s="146">
        <v>1</v>
      </c>
      <c r="L914" s="146">
        <v>1</v>
      </c>
      <c r="M914" s="146">
        <v>0</v>
      </c>
      <c r="N914" s="146"/>
      <c r="O914" s="216" t="str">
        <f>IF(ISERROR(VLOOKUP($D914,LehStd_in_Kla!$A$4:$G$120,3,FALSE)),,VLOOKUP($D914,LehStd_in_Kla!$A$4:$G$120,3,FALSE))</f>
        <v>A1.1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>
      <c r="A915" s="96">
        <v>94</v>
      </c>
      <c r="B915" s="96"/>
      <c r="C915" s="96" t="s">
        <v>28</v>
      </c>
      <c r="D915" s="146" t="s">
        <v>30</v>
      </c>
      <c r="E915" s="146" t="s">
        <v>1170</v>
      </c>
      <c r="F915" s="146" t="s">
        <v>14</v>
      </c>
      <c r="G915" s="146" t="s">
        <v>1646</v>
      </c>
      <c r="H915" t="s">
        <v>31</v>
      </c>
      <c r="I915" s="146">
        <v>1</v>
      </c>
      <c r="J915" s="146"/>
      <c r="K915" s="146">
        <v>1</v>
      </c>
      <c r="L915" s="146">
        <v>1</v>
      </c>
      <c r="M915" s="146">
        <v>0</v>
      </c>
      <c r="N915" s="146"/>
      <c r="O915" s="216" t="str">
        <f>IF(ISERROR(VLOOKUP($D915,LehStd_in_Kla!$A$4:$G$120,3,FALSE)),,VLOOKUP($D915,LehStd_in_Kla!$A$4:$G$120,3,FALSE))</f>
        <v>A1.1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>
      <c r="A916" s="96">
        <v>95</v>
      </c>
      <c r="B916" s="96"/>
      <c r="C916" s="96" t="s">
        <v>28</v>
      </c>
      <c r="D916" s="146" t="s">
        <v>30</v>
      </c>
      <c r="E916" s="146" t="s">
        <v>176</v>
      </c>
      <c r="F916" s="146" t="s">
        <v>1168</v>
      </c>
      <c r="G916" s="146" t="s">
        <v>148</v>
      </c>
      <c r="H916" t="s">
        <v>149</v>
      </c>
      <c r="I916" s="146">
        <v>2</v>
      </c>
      <c r="J916" s="146"/>
      <c r="K916" s="146">
        <v>2</v>
      </c>
      <c r="L916" s="146">
        <v>2</v>
      </c>
      <c r="M916" s="146">
        <v>0</v>
      </c>
      <c r="N916" s="146"/>
      <c r="O916" s="216" t="str">
        <f>IF(ISERROR(VLOOKUP($D916,LehStd_in_Kla!$A$4:$G$120,3,FALSE)),,VLOOKUP($D916,LehStd_in_Kla!$A$4:$G$120,3,FALSE))</f>
        <v>A1.1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>
      <c r="A917" s="96">
        <v>96</v>
      </c>
      <c r="B917" s="96"/>
      <c r="C917" s="96" t="s">
        <v>28</v>
      </c>
      <c r="D917" s="146" t="s">
        <v>30</v>
      </c>
      <c r="E917" s="146" t="s">
        <v>1170</v>
      </c>
      <c r="F917" s="146" t="s">
        <v>1168</v>
      </c>
      <c r="G917" s="146" t="s">
        <v>25</v>
      </c>
      <c r="H917" t="s">
        <v>1932</v>
      </c>
      <c r="I917" s="146">
        <v>1</v>
      </c>
      <c r="J917" s="146"/>
      <c r="K917" s="146">
        <v>1</v>
      </c>
      <c r="L917" s="146">
        <v>1</v>
      </c>
      <c r="M917" s="146">
        <v>0</v>
      </c>
      <c r="N917" s="146"/>
      <c r="O917" s="216" t="str">
        <f>IF(ISERROR(VLOOKUP($D917,LehStd_in_Kla!$A$4:$G$120,3,FALSE)),,VLOOKUP($D917,LehStd_in_Kla!$A$4:$G$120,3,FALSE))</f>
        <v>A1.1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>
      <c r="A918" s="96">
        <v>99</v>
      </c>
      <c r="B918" s="96"/>
      <c r="C918" s="96" t="s">
        <v>28</v>
      </c>
      <c r="D918" s="146" t="s">
        <v>33</v>
      </c>
      <c r="E918" s="146" t="s">
        <v>176</v>
      </c>
      <c r="F918" s="146" t="s">
        <v>1168</v>
      </c>
      <c r="G918" s="146" t="s">
        <v>28</v>
      </c>
      <c r="H918" t="s">
        <v>27</v>
      </c>
      <c r="I918" s="146">
        <v>4</v>
      </c>
      <c r="J918" s="146"/>
      <c r="K918" s="146">
        <v>4</v>
      </c>
      <c r="L918" s="146">
        <v>4</v>
      </c>
      <c r="M918" s="146">
        <v>0</v>
      </c>
      <c r="N918" s="146"/>
      <c r="O918" s="216" t="str">
        <f>IF(ISERROR(VLOOKUP($D918,LehStd_in_Kla!$A$4:$G$120,3,FALSE)),,VLOOKUP($D918,LehStd_in_Kla!$A$4:$G$120,3,FALSE))</f>
        <v>A1.1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>
      <c r="A919" s="96">
        <v>100</v>
      </c>
      <c r="B919" s="96"/>
      <c r="C919" s="96" t="s">
        <v>28</v>
      </c>
      <c r="D919" s="146" t="s">
        <v>33</v>
      </c>
      <c r="E919" s="146" t="s">
        <v>176</v>
      </c>
      <c r="F919" s="146" t="s">
        <v>1168</v>
      </c>
      <c r="G919" s="146" t="s">
        <v>25</v>
      </c>
      <c r="H919" t="s">
        <v>27</v>
      </c>
      <c r="I919" s="146">
        <v>2</v>
      </c>
      <c r="J919" s="146"/>
      <c r="K919" s="146">
        <v>2</v>
      </c>
      <c r="L919" s="146">
        <v>2</v>
      </c>
      <c r="M919" s="146">
        <v>0</v>
      </c>
      <c r="N919" s="146"/>
      <c r="O919" s="216" t="str">
        <f>IF(ISERROR(VLOOKUP($D919,LehStd_in_Kla!$A$4:$G$120,3,FALSE)),,VLOOKUP($D919,LehStd_in_Kla!$A$4:$G$120,3,FALSE))</f>
        <v>A1.1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>
      <c r="A920" s="96">
        <v>101</v>
      </c>
      <c r="B920" s="96"/>
      <c r="C920" s="96" t="s">
        <v>28</v>
      </c>
      <c r="D920" s="146" t="s">
        <v>33</v>
      </c>
      <c r="E920" s="146" t="s">
        <v>341</v>
      </c>
      <c r="F920" s="146" t="s">
        <v>14</v>
      </c>
      <c r="G920" s="146" t="s">
        <v>1646</v>
      </c>
      <c r="H920" t="s">
        <v>27</v>
      </c>
      <c r="I920" s="146">
        <v>1</v>
      </c>
      <c r="J920" s="146"/>
      <c r="K920" s="146">
        <v>1</v>
      </c>
      <c r="L920" s="146">
        <v>1</v>
      </c>
      <c r="M920" s="146">
        <v>0</v>
      </c>
      <c r="N920" s="146"/>
      <c r="O920" s="216" t="str">
        <f>IF(ISERROR(VLOOKUP($D920,LehStd_in_Kla!$A$4:$G$120,3,FALSE)),,VLOOKUP($D920,LehStd_in_Kla!$A$4:$G$120,3,FALSE))</f>
        <v>A1.1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>
      <c r="A921" s="96">
        <v>102</v>
      </c>
      <c r="B921" s="96"/>
      <c r="C921" s="96" t="s">
        <v>28</v>
      </c>
      <c r="D921" s="146" t="s">
        <v>33</v>
      </c>
      <c r="E921" s="146" t="s">
        <v>1170</v>
      </c>
      <c r="F921" s="146" t="s">
        <v>15</v>
      </c>
      <c r="G921" s="146" t="s">
        <v>1646</v>
      </c>
      <c r="H921" t="s">
        <v>27</v>
      </c>
      <c r="I921" s="146">
        <v>1</v>
      </c>
      <c r="J921" s="146"/>
      <c r="K921" s="146">
        <v>1</v>
      </c>
      <c r="L921" s="146">
        <v>1</v>
      </c>
      <c r="M921" s="146">
        <v>0</v>
      </c>
      <c r="N921" s="146"/>
      <c r="O921" s="216" t="str">
        <f>IF(ISERROR(VLOOKUP($D921,LehStd_in_Kla!$A$4:$G$120,3,FALSE)),,VLOOKUP($D921,LehStd_in_Kla!$A$4:$G$120,3,FALSE))</f>
        <v>A1.1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>
      <c r="A922" s="96">
        <v>104</v>
      </c>
      <c r="B922" s="96"/>
      <c r="C922" s="96" t="s">
        <v>28</v>
      </c>
      <c r="D922" s="146" t="s">
        <v>550</v>
      </c>
      <c r="E922" s="146" t="s">
        <v>176</v>
      </c>
      <c r="F922" s="146" t="s">
        <v>1168</v>
      </c>
      <c r="G922" s="146" t="s">
        <v>32</v>
      </c>
      <c r="H922" t="s">
        <v>31</v>
      </c>
      <c r="I922" s="146">
        <v>4</v>
      </c>
      <c r="J922" s="146"/>
      <c r="K922" s="146">
        <v>4</v>
      </c>
      <c r="L922" s="146">
        <v>4</v>
      </c>
      <c r="M922" s="146">
        <v>0</v>
      </c>
      <c r="N922" s="146"/>
      <c r="O922" s="216" t="str">
        <f>IF(ISERROR(VLOOKUP($D922,LehStd_in_Kla!$A$4:$G$120,3,FALSE)),,VLOOKUP($D922,LehStd_in_Kla!$A$4:$G$120,3,FALSE))</f>
        <v>A1.1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>
      <c r="A923" s="96">
        <v>105</v>
      </c>
      <c r="B923" s="96"/>
      <c r="C923" s="96" t="s">
        <v>28</v>
      </c>
      <c r="D923" s="146" t="s">
        <v>550</v>
      </c>
      <c r="E923" s="146" t="s">
        <v>176</v>
      </c>
      <c r="F923" s="146" t="s">
        <v>1168</v>
      </c>
      <c r="G923" s="146" t="s">
        <v>25</v>
      </c>
      <c r="H923" t="s">
        <v>31</v>
      </c>
      <c r="I923" s="146">
        <v>2</v>
      </c>
      <c r="J923" s="146"/>
      <c r="K923" s="146">
        <v>2</v>
      </c>
      <c r="L923" s="146">
        <v>2</v>
      </c>
      <c r="M923" s="146">
        <v>0</v>
      </c>
      <c r="N923" s="146"/>
      <c r="O923" s="216" t="str">
        <f>IF(ISERROR(VLOOKUP($D923,LehStd_in_Kla!$A$4:$G$120,3,FALSE)),,VLOOKUP($D923,LehStd_in_Kla!$A$4:$G$120,3,FALSE))</f>
        <v>A1.1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>
      <c r="A924" s="96">
        <v>106</v>
      </c>
      <c r="B924" s="96"/>
      <c r="C924" s="96" t="s">
        <v>28</v>
      </c>
      <c r="D924" s="146" t="s">
        <v>550</v>
      </c>
      <c r="E924" s="146" t="s">
        <v>341</v>
      </c>
      <c r="F924" s="146" t="s">
        <v>14</v>
      </c>
      <c r="G924" s="146" t="s">
        <v>1646</v>
      </c>
      <c r="H924" t="s">
        <v>22</v>
      </c>
      <c r="I924" s="146">
        <v>1</v>
      </c>
      <c r="J924" s="146"/>
      <c r="K924" s="146">
        <v>1</v>
      </c>
      <c r="L924" s="146">
        <v>1</v>
      </c>
      <c r="M924" s="146">
        <v>0</v>
      </c>
      <c r="N924" s="146"/>
      <c r="O924" s="216" t="str">
        <f>IF(ISERROR(VLOOKUP($D924,LehStd_in_Kla!$A$4:$G$120,3,FALSE)),,VLOOKUP($D924,LehStd_in_Kla!$A$4:$G$120,3,FALSE))</f>
        <v>A1.1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>
      <c r="A925" s="96">
        <v>106</v>
      </c>
      <c r="B925" s="96"/>
      <c r="C925" s="96" t="s">
        <v>28</v>
      </c>
      <c r="D925" s="146" t="s">
        <v>552</v>
      </c>
      <c r="E925" s="146" t="s">
        <v>341</v>
      </c>
      <c r="F925" s="146" t="s">
        <v>14</v>
      </c>
      <c r="G925" s="146" t="s">
        <v>1646</v>
      </c>
      <c r="H925" t="s">
        <v>22</v>
      </c>
      <c r="I925" s="146">
        <v>1</v>
      </c>
      <c r="J925" s="146"/>
      <c r="K925" s="146">
        <v>1</v>
      </c>
      <c r="L925" s="146">
        <v>1</v>
      </c>
      <c r="M925" s="146">
        <v>0</v>
      </c>
      <c r="N925" s="146"/>
      <c r="O925" s="216" t="str">
        <f>IF(ISERROR(VLOOKUP($D925,LehStd_in_Kla!$A$4:$G$120,3,FALSE)),,VLOOKUP($D925,LehStd_in_Kla!$A$4:$G$120,3,FALSE))</f>
        <v>A1.1</v>
      </c>
    </row>
    <row r="926" spans="1:20">
      <c r="A926" s="96">
        <v>107</v>
      </c>
      <c r="B926" s="96"/>
      <c r="C926" s="96" t="s">
        <v>28</v>
      </c>
      <c r="D926" s="146" t="s">
        <v>550</v>
      </c>
      <c r="E926" s="146" t="s">
        <v>1170</v>
      </c>
      <c r="F926" s="146" t="s">
        <v>15</v>
      </c>
      <c r="G926" s="146" t="s">
        <v>1646</v>
      </c>
      <c r="H926" t="s">
        <v>22</v>
      </c>
      <c r="I926" s="146">
        <v>1</v>
      </c>
      <c r="J926" s="146"/>
      <c r="K926" s="146">
        <v>1</v>
      </c>
      <c r="L926" s="146">
        <v>1</v>
      </c>
      <c r="M926" s="146">
        <v>0</v>
      </c>
      <c r="N926" s="146"/>
      <c r="O926" s="216" t="str">
        <f>IF(ISERROR(VLOOKUP($D926,LehStd_in_Kla!$A$4:$G$120,3,FALSE)),,VLOOKUP($D926,LehStd_in_Kla!$A$4:$G$120,3,FALSE))</f>
        <v>A1.1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>
      <c r="A927" s="96">
        <v>107</v>
      </c>
      <c r="B927" s="96"/>
      <c r="C927" s="96" t="s">
        <v>28</v>
      </c>
      <c r="D927" s="146" t="s">
        <v>552</v>
      </c>
      <c r="E927" s="146" t="s">
        <v>1170</v>
      </c>
      <c r="F927" s="146" t="s">
        <v>15</v>
      </c>
      <c r="G927" s="146" t="s">
        <v>1646</v>
      </c>
      <c r="H927" t="s">
        <v>22</v>
      </c>
      <c r="I927" s="146">
        <v>1</v>
      </c>
      <c r="J927" s="146"/>
      <c r="K927" s="146">
        <v>1</v>
      </c>
      <c r="L927" s="146">
        <v>1</v>
      </c>
      <c r="M927" s="146">
        <v>0</v>
      </c>
      <c r="N927" s="146"/>
      <c r="O927" s="216" t="str">
        <f>IF(ISERROR(VLOOKUP($D927,LehStd_in_Kla!$A$4:$G$120,3,FALSE)),,VLOOKUP($D927,LehStd_in_Kla!$A$4:$G$120,3,FALSE))</f>
        <v>A1.1</v>
      </c>
    </row>
    <row r="928" spans="1:20">
      <c r="A928" s="96">
        <v>109</v>
      </c>
      <c r="B928" s="96"/>
      <c r="C928" s="96" t="s">
        <v>28</v>
      </c>
      <c r="D928" s="146" t="s">
        <v>34</v>
      </c>
      <c r="E928" s="146" t="s">
        <v>176</v>
      </c>
      <c r="F928" s="146" t="s">
        <v>1168</v>
      </c>
      <c r="G928" s="146" t="s">
        <v>25</v>
      </c>
      <c r="H928" t="s">
        <v>27</v>
      </c>
      <c r="I928" s="146">
        <v>4</v>
      </c>
      <c r="J928" s="146"/>
      <c r="K928" s="146">
        <v>4</v>
      </c>
      <c r="L928" s="146">
        <v>4</v>
      </c>
      <c r="M928" s="146">
        <v>0</v>
      </c>
      <c r="N928" s="146"/>
      <c r="O928" s="216" t="str">
        <f>IF(ISERROR(VLOOKUP($D928,LehStd_in_Kla!$A$4:$G$120,3,FALSE)),,VLOOKUP($D928,LehStd_in_Kla!$A$4:$G$120,3,FALSE))</f>
        <v>A1.1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>
      <c r="A929" s="96">
        <v>110</v>
      </c>
      <c r="B929" s="96"/>
      <c r="C929" s="96" t="s">
        <v>28</v>
      </c>
      <c r="D929" s="146" t="s">
        <v>34</v>
      </c>
      <c r="E929" s="146" t="s">
        <v>176</v>
      </c>
      <c r="F929" s="146" t="s">
        <v>1168</v>
      </c>
      <c r="G929" s="146" t="s">
        <v>1680</v>
      </c>
      <c r="H929" t="s">
        <v>27</v>
      </c>
      <c r="I929" s="146">
        <v>2</v>
      </c>
      <c r="J929" s="146"/>
      <c r="K929" s="146">
        <v>2</v>
      </c>
      <c r="L929" s="146">
        <v>2</v>
      </c>
      <c r="M929" s="146">
        <v>0</v>
      </c>
      <c r="N929" s="146"/>
      <c r="O929" s="216" t="str">
        <f>IF(ISERROR(VLOOKUP($D929,LehStd_in_Kla!$A$4:$G$120,3,FALSE)),,VLOOKUP($D929,LehStd_in_Kla!$A$4:$G$120,3,FALSE))</f>
        <v>A1.1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>
      <c r="A930" s="96">
        <v>111</v>
      </c>
      <c r="B930" s="96"/>
      <c r="C930" s="96" t="s">
        <v>28</v>
      </c>
      <c r="D930" s="146" t="s">
        <v>551</v>
      </c>
      <c r="E930" s="146" t="s">
        <v>1170</v>
      </c>
      <c r="F930" s="146" t="s">
        <v>15</v>
      </c>
      <c r="G930" s="146" t="s">
        <v>1646</v>
      </c>
      <c r="H930" t="s">
        <v>22</v>
      </c>
      <c r="I930" s="146">
        <v>1</v>
      </c>
      <c r="J930" s="146"/>
      <c r="K930" s="146">
        <v>1</v>
      </c>
      <c r="L930" s="146">
        <v>1</v>
      </c>
      <c r="M930" s="146">
        <v>0</v>
      </c>
      <c r="N930" s="146"/>
      <c r="O930" s="216" t="str">
        <f>IF(ISERROR(VLOOKUP($D930,LehStd_in_Kla!$A$4:$G$120,3,FALSE)),,VLOOKUP($D930,LehStd_in_Kla!$A$4:$G$120,3,FALSE))</f>
        <v>A1.1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>
      <c r="A931" s="96">
        <v>111</v>
      </c>
      <c r="B931" s="96"/>
      <c r="C931" s="96" t="s">
        <v>28</v>
      </c>
      <c r="D931" s="146" t="s">
        <v>34</v>
      </c>
      <c r="E931" s="146" t="s">
        <v>1170</v>
      </c>
      <c r="F931" s="146" t="s">
        <v>15</v>
      </c>
      <c r="G931" s="146" t="s">
        <v>1646</v>
      </c>
      <c r="H931" t="s">
        <v>22</v>
      </c>
      <c r="I931" s="146">
        <v>1</v>
      </c>
      <c r="J931" s="146"/>
      <c r="K931" s="146">
        <v>1</v>
      </c>
      <c r="L931" s="146">
        <v>1</v>
      </c>
      <c r="M931" s="146">
        <v>0</v>
      </c>
      <c r="N931" s="146"/>
      <c r="O931" s="216" t="str">
        <f>IF(ISERROR(VLOOKUP($D931,LehStd_in_Kla!$A$4:$G$120,3,FALSE)),,VLOOKUP($D931,LehStd_in_Kla!$A$4:$G$120,3,FALSE))</f>
        <v>A1.1</v>
      </c>
    </row>
    <row r="932" spans="1:20">
      <c r="A932" s="96">
        <v>112</v>
      </c>
      <c r="B932" s="96"/>
      <c r="C932" s="96" t="s">
        <v>28</v>
      </c>
      <c r="D932" s="146" t="s">
        <v>551</v>
      </c>
      <c r="E932" s="146" t="s">
        <v>1176</v>
      </c>
      <c r="F932" s="146" t="s">
        <v>7</v>
      </c>
      <c r="G932" s="146" t="s">
        <v>1437</v>
      </c>
      <c r="H932" t="s">
        <v>22</v>
      </c>
      <c r="I932" s="146">
        <v>1</v>
      </c>
      <c r="J932" s="146"/>
      <c r="K932" s="146">
        <v>1</v>
      </c>
      <c r="L932" s="146">
        <v>1</v>
      </c>
      <c r="M932" s="146">
        <v>0</v>
      </c>
      <c r="N932" s="146"/>
      <c r="O932" s="216" t="str">
        <f>IF(ISERROR(VLOOKUP($D932,LehStd_in_Kla!$A$4:$G$120,3,FALSE)),,VLOOKUP($D932,LehStd_in_Kla!$A$4:$G$120,3,FALSE))</f>
        <v>A1.1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>
      <c r="A933" s="96">
        <v>112</v>
      </c>
      <c r="B933" s="96"/>
      <c r="C933" s="96" t="s">
        <v>28</v>
      </c>
      <c r="D933" s="146" t="s">
        <v>34</v>
      </c>
      <c r="E933" s="146" t="s">
        <v>1176</v>
      </c>
      <c r="F933" s="146" t="s">
        <v>7</v>
      </c>
      <c r="G933" s="146" t="s">
        <v>1437</v>
      </c>
      <c r="H933" t="s">
        <v>22</v>
      </c>
      <c r="I933" s="146">
        <v>1</v>
      </c>
      <c r="J933" s="146"/>
      <c r="K933" s="146">
        <v>1</v>
      </c>
      <c r="L933" s="146">
        <v>1</v>
      </c>
      <c r="M933" s="146">
        <v>0</v>
      </c>
      <c r="N933" s="146"/>
      <c r="O933" s="216" t="str">
        <f>IF(ISERROR(VLOOKUP($D933,LehStd_in_Kla!$A$4:$G$120,3,FALSE)),,VLOOKUP($D933,LehStd_in_Kla!$A$4:$G$120,3,FALSE))</f>
        <v>A1.1</v>
      </c>
    </row>
    <row r="934" spans="1:20">
      <c r="A934" s="96">
        <v>113</v>
      </c>
      <c r="B934" s="96"/>
      <c r="C934" s="96" t="s">
        <v>28</v>
      </c>
      <c r="D934" s="146" t="s">
        <v>551</v>
      </c>
      <c r="E934" s="146" t="s">
        <v>176</v>
      </c>
      <c r="F934" s="146" t="s">
        <v>1175</v>
      </c>
      <c r="G934" s="146" t="s">
        <v>1646</v>
      </c>
      <c r="H934" t="s">
        <v>22</v>
      </c>
      <c r="I934" s="146">
        <v>1</v>
      </c>
      <c r="J934" s="146"/>
      <c r="K934" s="146">
        <v>1</v>
      </c>
      <c r="L934" s="146">
        <v>1</v>
      </c>
      <c r="M934" s="146">
        <v>0</v>
      </c>
      <c r="N934" s="146"/>
      <c r="O934" s="216" t="str">
        <f>IF(ISERROR(VLOOKUP($D934,LehStd_in_Kla!$A$4:$G$120,3,FALSE)),,VLOOKUP($D934,LehStd_in_Kla!$A$4:$G$120,3,FALSE))</f>
        <v>A1.1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>
      <c r="A935" s="96">
        <v>113</v>
      </c>
      <c r="B935" s="96"/>
      <c r="C935" s="96" t="s">
        <v>28</v>
      </c>
      <c r="D935" s="146" t="s">
        <v>34</v>
      </c>
      <c r="E935" s="146" t="s">
        <v>176</v>
      </c>
      <c r="F935" s="146" t="s">
        <v>1175</v>
      </c>
      <c r="G935" s="146" t="s">
        <v>1646</v>
      </c>
      <c r="H935" t="s">
        <v>22</v>
      </c>
      <c r="I935" s="146">
        <v>1</v>
      </c>
      <c r="J935" s="146"/>
      <c r="K935" s="146">
        <v>1</v>
      </c>
      <c r="L935" s="146">
        <v>1</v>
      </c>
      <c r="M935" s="146">
        <v>0</v>
      </c>
      <c r="N935" s="146"/>
      <c r="O935" s="216" t="str">
        <f>IF(ISERROR(VLOOKUP($D935,LehStd_in_Kla!$A$4:$G$120,3,FALSE)),,VLOOKUP($D935,LehStd_in_Kla!$A$4:$G$120,3,FALSE))</f>
        <v>A1.1</v>
      </c>
    </row>
    <row r="936" spans="1:20">
      <c r="A936" s="96">
        <v>114</v>
      </c>
      <c r="B936" s="96"/>
      <c r="C936" s="96" t="s">
        <v>28</v>
      </c>
      <c r="D936" s="146" t="s">
        <v>551</v>
      </c>
      <c r="E936" s="146" t="s">
        <v>176</v>
      </c>
      <c r="F936" s="146" t="s">
        <v>1175</v>
      </c>
      <c r="G936" s="146" t="s">
        <v>1646</v>
      </c>
      <c r="H936" t="s">
        <v>22</v>
      </c>
      <c r="I936" s="146">
        <v>1</v>
      </c>
      <c r="J936" s="146"/>
      <c r="K936" s="146">
        <v>1</v>
      </c>
      <c r="L936" s="146">
        <v>1</v>
      </c>
      <c r="M936" s="146">
        <v>0</v>
      </c>
      <c r="N936" s="146"/>
      <c r="O936" s="216" t="str">
        <f>IF(ISERROR(VLOOKUP($D936,LehStd_in_Kla!$A$4:$G$120,3,FALSE)),,VLOOKUP($D936,LehStd_in_Kla!$A$4:$G$120,3,FALSE))</f>
        <v>A1.1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>
      <c r="A937" s="96">
        <v>114</v>
      </c>
      <c r="B937" s="96"/>
      <c r="C937" s="96" t="s">
        <v>28</v>
      </c>
      <c r="D937" s="146" t="s">
        <v>34</v>
      </c>
      <c r="E937" s="146" t="s">
        <v>176</v>
      </c>
      <c r="F937" s="146" t="s">
        <v>1175</v>
      </c>
      <c r="G937" s="146" t="s">
        <v>1646</v>
      </c>
      <c r="H937" t="s">
        <v>22</v>
      </c>
      <c r="I937" s="146">
        <v>1</v>
      </c>
      <c r="J937" s="146"/>
      <c r="K937" s="146">
        <v>1</v>
      </c>
      <c r="L937" s="146">
        <v>1</v>
      </c>
      <c r="M937" s="146">
        <v>0</v>
      </c>
      <c r="N937" s="146"/>
      <c r="O937" s="216" t="str">
        <f>IF(ISERROR(VLOOKUP($D937,LehStd_in_Kla!$A$4:$G$120,3,FALSE)),,VLOOKUP($D937,LehStd_in_Kla!$A$4:$G$120,3,FALSE))</f>
        <v>A1.1</v>
      </c>
    </row>
    <row r="938" spans="1:20">
      <c r="A938" s="96">
        <v>116</v>
      </c>
      <c r="B938" s="96"/>
      <c r="C938" s="96" t="s">
        <v>28</v>
      </c>
      <c r="D938" s="146" t="s">
        <v>551</v>
      </c>
      <c r="E938" s="146" t="s">
        <v>1170</v>
      </c>
      <c r="F938" s="146" t="s">
        <v>1930</v>
      </c>
      <c r="G938" s="146" t="s">
        <v>1665</v>
      </c>
      <c r="H938" t="s">
        <v>22</v>
      </c>
      <c r="I938" s="146">
        <v>1</v>
      </c>
      <c r="J938" s="146"/>
      <c r="K938" s="146">
        <v>1</v>
      </c>
      <c r="L938" s="146">
        <v>1</v>
      </c>
      <c r="M938" s="146">
        <v>0</v>
      </c>
      <c r="N938" s="146"/>
      <c r="O938" s="216" t="str">
        <f>IF(ISERROR(VLOOKUP($D938,LehStd_in_Kla!$A$4:$G$120,3,FALSE)),,VLOOKUP($D938,LehStd_in_Kla!$A$4:$G$120,3,FALSE))</f>
        <v>A1.1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>
      <c r="A939" s="96">
        <v>116</v>
      </c>
      <c r="B939" s="96"/>
      <c r="C939" s="96" t="s">
        <v>28</v>
      </c>
      <c r="D939" s="146" t="s">
        <v>34</v>
      </c>
      <c r="E939" s="146" t="s">
        <v>1170</v>
      </c>
      <c r="F939" s="146" t="s">
        <v>1930</v>
      </c>
      <c r="G939" s="146" t="s">
        <v>1665</v>
      </c>
      <c r="H939" t="s">
        <v>22</v>
      </c>
      <c r="I939" s="146">
        <v>1</v>
      </c>
      <c r="J939" s="146"/>
      <c r="K939" s="146">
        <v>1</v>
      </c>
      <c r="L939" s="146">
        <v>1</v>
      </c>
      <c r="M939" s="146">
        <v>0</v>
      </c>
      <c r="N939" s="146"/>
      <c r="O939" s="216" t="str">
        <f>IF(ISERROR(VLOOKUP($D939,LehStd_in_Kla!$A$4:$G$120,3,FALSE)),,VLOOKUP($D939,LehStd_in_Kla!$A$4:$G$120,3,FALSE))</f>
        <v>A1.1</v>
      </c>
    </row>
    <row r="940" spans="1:20">
      <c r="A940" s="96">
        <v>118</v>
      </c>
      <c r="B940" s="96"/>
      <c r="C940" s="96" t="s">
        <v>28</v>
      </c>
      <c r="D940" s="146" t="s">
        <v>549</v>
      </c>
      <c r="E940" s="146" t="s">
        <v>176</v>
      </c>
      <c r="F940" s="146" t="s">
        <v>1168</v>
      </c>
      <c r="G940" s="146" t="s">
        <v>32</v>
      </c>
      <c r="H940" t="s">
        <v>31</v>
      </c>
      <c r="I940" s="146">
        <v>4</v>
      </c>
      <c r="J940" s="146"/>
      <c r="K940" s="146">
        <v>4</v>
      </c>
      <c r="L940" s="146">
        <v>4</v>
      </c>
      <c r="M940" s="146">
        <v>0</v>
      </c>
      <c r="N940" s="146"/>
      <c r="O940" s="216" t="str">
        <f>IF(ISERROR(VLOOKUP($D940,LehStd_in_Kla!$A$4:$G$120,3,FALSE)),,VLOOKUP($D940,LehStd_in_Kla!$A$4:$G$120,3,FALSE))</f>
        <v>A1.1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>
      <c r="A941" s="96">
        <v>119</v>
      </c>
      <c r="B941" s="96"/>
      <c r="C941" s="96" t="s">
        <v>28</v>
      </c>
      <c r="D941" s="146" t="s">
        <v>549</v>
      </c>
      <c r="E941" s="146" t="s">
        <v>176</v>
      </c>
      <c r="F941" s="146" t="s">
        <v>1168</v>
      </c>
      <c r="G941" s="146" t="s">
        <v>25</v>
      </c>
      <c r="H941" t="s">
        <v>31</v>
      </c>
      <c r="I941" s="146">
        <v>2</v>
      </c>
      <c r="J941" s="146"/>
      <c r="K941" s="146">
        <v>2</v>
      </c>
      <c r="L941" s="146">
        <v>2</v>
      </c>
      <c r="M941" s="146">
        <v>0</v>
      </c>
      <c r="N941" s="146"/>
      <c r="O941" s="216" t="str">
        <f>IF(ISERROR(VLOOKUP($D941,LehStd_in_Kla!$A$4:$G$120,3,FALSE)),,VLOOKUP($D941,LehStd_in_Kla!$A$4:$G$120,3,FALSE))</f>
        <v>A1.1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>
      <c r="A942" s="96">
        <v>120</v>
      </c>
      <c r="B942" s="96"/>
      <c r="C942" s="96" t="s">
        <v>28</v>
      </c>
      <c r="D942" s="146" t="s">
        <v>549</v>
      </c>
      <c r="E942" s="146"/>
      <c r="F942" s="146" t="s">
        <v>15</v>
      </c>
      <c r="G942" s="146" t="s">
        <v>1646</v>
      </c>
      <c r="H942" t="s">
        <v>31</v>
      </c>
      <c r="I942" s="146">
        <v>1</v>
      </c>
      <c r="J942" s="146"/>
      <c r="K942" s="146">
        <v>1</v>
      </c>
      <c r="L942" s="146">
        <v>1</v>
      </c>
      <c r="M942" s="146">
        <v>0</v>
      </c>
      <c r="N942" s="146"/>
      <c r="O942" s="216" t="str">
        <f>IF(ISERROR(VLOOKUP($D942,LehStd_in_Kla!$A$4:$G$120,3,FALSE)),,VLOOKUP($D942,LehStd_in_Kla!$A$4:$G$120,3,FALSE))</f>
        <v>A1.1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>
      <c r="A943" s="96">
        <v>121</v>
      </c>
      <c r="B943" s="96"/>
      <c r="C943" s="96" t="s">
        <v>28</v>
      </c>
      <c r="D943" s="146" t="s">
        <v>549</v>
      </c>
      <c r="E943" s="146"/>
      <c r="F943" s="146" t="s">
        <v>7</v>
      </c>
      <c r="G943" s="146" t="s">
        <v>1437</v>
      </c>
      <c r="H943" t="s">
        <v>31</v>
      </c>
      <c r="I943" s="146">
        <v>1</v>
      </c>
      <c r="J943" s="146"/>
      <c r="K943" s="146">
        <v>1</v>
      </c>
      <c r="L943" s="146">
        <v>1</v>
      </c>
      <c r="M943" s="146">
        <v>0</v>
      </c>
      <c r="N943" s="146"/>
      <c r="O943" s="216" t="str">
        <f>IF(ISERROR(VLOOKUP($D943,LehStd_in_Kla!$A$4:$G$120,3,FALSE)),,VLOOKUP($D943,LehStd_in_Kla!$A$4:$G$120,3,FALSE))</f>
        <v>A1.1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>
      <c r="A944" s="96">
        <v>122</v>
      </c>
      <c r="B944" s="96"/>
      <c r="C944" s="96" t="s">
        <v>28</v>
      </c>
      <c r="D944" s="146" t="s">
        <v>549</v>
      </c>
      <c r="E944" s="146" t="s">
        <v>176</v>
      </c>
      <c r="F944" s="146" t="s">
        <v>1168</v>
      </c>
      <c r="G944" s="146" t="s">
        <v>25</v>
      </c>
      <c r="H944" t="s">
        <v>31</v>
      </c>
      <c r="I944" s="146">
        <v>2</v>
      </c>
      <c r="J944" s="146"/>
      <c r="K944" s="146">
        <v>2</v>
      </c>
      <c r="L944" s="146">
        <v>2</v>
      </c>
      <c r="M944" s="146">
        <v>0</v>
      </c>
      <c r="N944" s="146"/>
      <c r="O944" s="216" t="str">
        <f>IF(ISERROR(VLOOKUP($D944,LehStd_in_Kla!$A$4:$G$120,3,FALSE)),,VLOOKUP($D944,LehStd_in_Kla!$A$4:$G$120,3,FALSE))</f>
        <v>A1.1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>
      <c r="A945" s="96">
        <v>123</v>
      </c>
      <c r="B945" s="96"/>
      <c r="C945" s="96" t="s">
        <v>28</v>
      </c>
      <c r="D945" s="146" t="s">
        <v>549</v>
      </c>
      <c r="E945" s="146" t="s">
        <v>1170</v>
      </c>
      <c r="F945" s="146" t="s">
        <v>567</v>
      </c>
      <c r="G945" s="146" t="s">
        <v>1607</v>
      </c>
      <c r="H945" t="s">
        <v>31</v>
      </c>
      <c r="I945" s="146">
        <v>1</v>
      </c>
      <c r="J945" s="146"/>
      <c r="K945" s="146">
        <v>1</v>
      </c>
      <c r="L945" s="146">
        <v>1</v>
      </c>
      <c r="M945" s="146">
        <v>0</v>
      </c>
      <c r="N945" s="146"/>
      <c r="O945" s="216" t="str">
        <f>IF(ISERROR(VLOOKUP($D945,LehStd_in_Kla!$A$4:$G$120,3,FALSE)),,VLOOKUP($D945,LehStd_in_Kla!$A$4:$G$120,3,FALSE))</f>
        <v>A1.1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>
      <c r="A946" s="96">
        <v>124</v>
      </c>
      <c r="B946" s="96"/>
      <c r="C946" s="96" t="s">
        <v>28</v>
      </c>
      <c r="D946" s="146" t="s">
        <v>549</v>
      </c>
      <c r="E946" s="146" t="s">
        <v>174</v>
      </c>
      <c r="F946" s="146" t="s">
        <v>13</v>
      </c>
      <c r="G946" s="146" t="s">
        <v>20</v>
      </c>
      <c r="H946" t="s">
        <v>31</v>
      </c>
      <c r="I946" s="146">
        <v>1</v>
      </c>
      <c r="J946" s="146"/>
      <c r="K946" s="146">
        <v>1</v>
      </c>
      <c r="L946" s="146">
        <v>1</v>
      </c>
      <c r="M946" s="146">
        <v>0</v>
      </c>
      <c r="N946" s="146"/>
      <c r="O946" s="216" t="str">
        <f>IF(ISERROR(VLOOKUP($D946,LehStd_in_Kla!$A$4:$G$120,3,FALSE)),,VLOOKUP($D946,LehStd_in_Kla!$A$4:$G$120,3,FALSE))</f>
        <v>A1.1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>
      <c r="A947" s="96">
        <v>127</v>
      </c>
      <c r="B947" s="96"/>
      <c r="C947" s="96" t="s">
        <v>28</v>
      </c>
      <c r="D947" s="146" t="s">
        <v>8</v>
      </c>
      <c r="E947" s="146" t="s">
        <v>179</v>
      </c>
      <c r="F947" s="146" t="s">
        <v>194</v>
      </c>
      <c r="G947" s="146" t="s">
        <v>11</v>
      </c>
      <c r="H947" t="s">
        <v>9</v>
      </c>
      <c r="I947" s="146">
        <v>1</v>
      </c>
      <c r="J947" s="146"/>
      <c r="K947" s="146">
        <v>1</v>
      </c>
      <c r="L947" s="146">
        <v>1</v>
      </c>
      <c r="M947" s="146">
        <v>0</v>
      </c>
      <c r="N947" s="146"/>
      <c r="O947" s="216" t="str">
        <f>IF(ISERROR(VLOOKUP($D947,LehStd_in_Kla!$A$4:$G$120,3,FALSE)),,VLOOKUP($D947,LehStd_in_Kla!$A$4:$G$120,3,FALSE))</f>
        <v>A1.1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>
      <c r="A948" s="96">
        <v>128</v>
      </c>
      <c r="B948" s="96"/>
      <c r="C948" s="96" t="s">
        <v>28</v>
      </c>
      <c r="D948" s="146" t="s">
        <v>8</v>
      </c>
      <c r="E948" s="146" t="s">
        <v>173</v>
      </c>
      <c r="F948" s="146" t="s">
        <v>613</v>
      </c>
      <c r="G948" s="146" t="s">
        <v>11</v>
      </c>
      <c r="H948" t="s">
        <v>9</v>
      </c>
      <c r="I948" s="146">
        <v>1</v>
      </c>
      <c r="J948" s="146"/>
      <c r="K948" s="146">
        <v>1</v>
      </c>
      <c r="L948" s="146">
        <v>1</v>
      </c>
      <c r="M948" s="146">
        <v>0</v>
      </c>
      <c r="N948" s="146"/>
      <c r="O948" s="216" t="str">
        <f>IF(ISERROR(VLOOKUP($D948,LehStd_in_Kla!$A$4:$G$120,3,FALSE)),,VLOOKUP($D948,LehStd_in_Kla!$A$4:$G$120,3,FALSE))</f>
        <v>A1.1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>
      <c r="A949" s="96">
        <v>129</v>
      </c>
      <c r="B949" s="96"/>
      <c r="C949" s="96" t="s">
        <v>28</v>
      </c>
      <c r="D949" s="146" t="s">
        <v>8</v>
      </c>
      <c r="E949" s="146" t="s">
        <v>172</v>
      </c>
      <c r="F949" s="146" t="s">
        <v>7</v>
      </c>
      <c r="G949" s="146" t="s">
        <v>1437</v>
      </c>
      <c r="H949" t="s">
        <v>9</v>
      </c>
      <c r="I949" s="146">
        <v>1</v>
      </c>
      <c r="J949" s="146"/>
      <c r="K949" s="146">
        <v>1</v>
      </c>
      <c r="L949" s="146">
        <v>1</v>
      </c>
      <c r="M949" s="146">
        <v>0</v>
      </c>
      <c r="N949" s="146"/>
      <c r="O949" s="216" t="str">
        <f>IF(ISERROR(VLOOKUP($D949,LehStd_in_Kla!$A$4:$G$120,3,FALSE)),,VLOOKUP($D949,LehStd_in_Kla!$A$4:$G$120,3,FALSE))</f>
        <v>A1.1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>
      <c r="A950" s="96">
        <v>130</v>
      </c>
      <c r="B950" s="96"/>
      <c r="C950" s="96" t="s">
        <v>28</v>
      </c>
      <c r="D950" s="146" t="s">
        <v>8</v>
      </c>
      <c r="E950" s="146" t="s">
        <v>178</v>
      </c>
      <c r="F950" s="146" t="s">
        <v>567</v>
      </c>
      <c r="G950" s="146" t="s">
        <v>1607</v>
      </c>
      <c r="H950" t="s">
        <v>9</v>
      </c>
      <c r="I950" s="146">
        <v>1</v>
      </c>
      <c r="J950" s="146"/>
      <c r="K950" s="146">
        <v>1</v>
      </c>
      <c r="L950" s="146">
        <v>1</v>
      </c>
      <c r="M950" s="146">
        <v>0</v>
      </c>
      <c r="N950" s="146"/>
      <c r="O950" s="216" t="str">
        <f>IF(ISERROR(VLOOKUP($D950,LehStd_in_Kla!$A$4:$G$120,3,FALSE)),,VLOOKUP($D950,LehStd_in_Kla!$A$4:$G$120,3,FALSE))</f>
        <v>A1.1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>
      <c r="A951" s="96">
        <v>131</v>
      </c>
      <c r="B951" s="96"/>
      <c r="C951" s="96" t="s">
        <v>28</v>
      </c>
      <c r="D951" s="146" t="s">
        <v>8</v>
      </c>
      <c r="E951" s="146" t="s">
        <v>173</v>
      </c>
      <c r="F951" s="146" t="s">
        <v>613</v>
      </c>
      <c r="G951" s="146" t="s">
        <v>11</v>
      </c>
      <c r="H951" t="s">
        <v>9</v>
      </c>
      <c r="I951" s="146">
        <v>2</v>
      </c>
      <c r="J951" s="146"/>
      <c r="K951" s="146">
        <v>2</v>
      </c>
      <c r="L951" s="146">
        <v>2</v>
      </c>
      <c r="M951" s="146">
        <v>0</v>
      </c>
      <c r="N951" s="146"/>
      <c r="O951" s="216" t="str">
        <f>IF(ISERROR(VLOOKUP($D951,LehStd_in_Kla!$A$4:$G$120,3,FALSE)),,VLOOKUP($D951,LehStd_in_Kla!$A$4:$G$120,3,FALSE))</f>
        <v>A1.1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>
      <c r="A952" s="96">
        <v>132</v>
      </c>
      <c r="B952" s="96"/>
      <c r="C952" s="96" t="s">
        <v>28</v>
      </c>
      <c r="D952" s="146" t="s">
        <v>8</v>
      </c>
      <c r="E952" s="146" t="s">
        <v>172</v>
      </c>
      <c r="F952" s="146" t="s">
        <v>613</v>
      </c>
      <c r="G952" s="146" t="s">
        <v>12</v>
      </c>
      <c r="H952" t="s">
        <v>9</v>
      </c>
      <c r="I952" s="146">
        <v>4</v>
      </c>
      <c r="J952" s="146"/>
      <c r="K952" s="146">
        <v>4</v>
      </c>
      <c r="L952" s="146">
        <v>4</v>
      </c>
      <c r="M952" s="146">
        <v>0</v>
      </c>
      <c r="N952" s="146"/>
      <c r="O952" s="216" t="str">
        <f>IF(ISERROR(VLOOKUP($D952,LehStd_in_Kla!$A$4:$G$120,3,FALSE)),,VLOOKUP($D952,LehStd_in_Kla!$A$4:$G$120,3,FALSE))</f>
        <v>A1.1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>
      <c r="A953" s="96">
        <v>133</v>
      </c>
      <c r="B953" s="96"/>
      <c r="C953" s="96" t="s">
        <v>28</v>
      </c>
      <c r="D953" s="146" t="s">
        <v>8</v>
      </c>
      <c r="E953" s="146" t="s">
        <v>341</v>
      </c>
      <c r="F953" s="146" t="s">
        <v>14</v>
      </c>
      <c r="G953" s="146" t="s">
        <v>11</v>
      </c>
      <c r="H953" t="s">
        <v>9</v>
      </c>
      <c r="I953" s="146">
        <v>1</v>
      </c>
      <c r="J953" s="146"/>
      <c r="K953" s="146">
        <v>1</v>
      </c>
      <c r="L953" s="146">
        <v>1</v>
      </c>
      <c r="M953" s="146">
        <v>0</v>
      </c>
      <c r="N953" s="146"/>
      <c r="O953" s="216" t="str">
        <f>IF(ISERROR(VLOOKUP($D953,LehStd_in_Kla!$A$4:$G$120,3,FALSE)),,VLOOKUP($D953,LehStd_in_Kla!$A$4:$G$120,3,FALSE))</f>
        <v>A1.1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>
      <c r="A954" s="96">
        <v>134</v>
      </c>
      <c r="B954" s="96"/>
      <c r="C954" s="96" t="s">
        <v>28</v>
      </c>
      <c r="D954" s="146" t="s">
        <v>8</v>
      </c>
      <c r="E954" s="146" t="s">
        <v>1170</v>
      </c>
      <c r="F954" s="146" t="s">
        <v>15</v>
      </c>
      <c r="G954" s="146" t="s">
        <v>11</v>
      </c>
      <c r="H954" t="s">
        <v>9</v>
      </c>
      <c r="I954" s="146">
        <v>1</v>
      </c>
      <c r="J954" s="146"/>
      <c r="K954" s="146">
        <v>1</v>
      </c>
      <c r="L954" s="146">
        <v>1</v>
      </c>
      <c r="M954" s="146">
        <v>0</v>
      </c>
      <c r="N954" s="146"/>
      <c r="O954" s="216" t="str">
        <f>IF(ISERROR(VLOOKUP($D954,LehStd_in_Kla!$A$4:$G$120,3,FALSE)),,VLOOKUP($D954,LehStd_in_Kla!$A$4:$G$120,3,FALSE))</f>
        <v>A1.1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>
      <c r="A955" s="96">
        <v>137</v>
      </c>
      <c r="B955" s="96"/>
      <c r="C955" s="96" t="s">
        <v>28</v>
      </c>
      <c r="D955" s="146" t="s">
        <v>16</v>
      </c>
      <c r="E955" s="146"/>
      <c r="F955" s="146" t="s">
        <v>613</v>
      </c>
      <c r="G955" s="146" t="s">
        <v>1607</v>
      </c>
      <c r="H955" t="s">
        <v>9</v>
      </c>
      <c r="I955" s="146">
        <v>4</v>
      </c>
      <c r="J955" s="146">
        <v>2</v>
      </c>
      <c r="K955" s="146">
        <v>4</v>
      </c>
      <c r="L955" s="146">
        <v>2</v>
      </c>
      <c r="M955" s="146">
        <v>0</v>
      </c>
      <c r="N955" s="146">
        <v>2</v>
      </c>
      <c r="O955" s="216" t="str">
        <f>IF(ISERROR(VLOOKUP($D955,LehStd_in_Kla!$A$4:$G$120,3,FALSE)),,VLOOKUP($D955,LehStd_in_Kla!$A$4:$G$120,3,FALSE))</f>
        <v>A1.1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>
      <c r="A956" s="96">
        <v>138</v>
      </c>
      <c r="B956" s="96"/>
      <c r="C956" s="96" t="s">
        <v>28</v>
      </c>
      <c r="D956" s="146" t="s">
        <v>16</v>
      </c>
      <c r="E956" s="146"/>
      <c r="F956" s="146" t="s">
        <v>613</v>
      </c>
      <c r="G956" s="146" t="s">
        <v>11</v>
      </c>
      <c r="H956" t="s">
        <v>55</v>
      </c>
      <c r="I956" s="146">
        <v>4</v>
      </c>
      <c r="J956" s="146">
        <v>2</v>
      </c>
      <c r="K956" s="146">
        <v>4</v>
      </c>
      <c r="L956" s="146">
        <v>2</v>
      </c>
      <c r="M956" s="146">
        <v>0</v>
      </c>
      <c r="N956" s="146">
        <v>2</v>
      </c>
      <c r="O956" s="216" t="str">
        <f>IF(ISERROR(VLOOKUP($D956,LehStd_in_Kla!$A$4:$G$120,3,FALSE)),,VLOOKUP($D956,LehStd_in_Kla!$A$4:$G$120,3,FALSE))</f>
        <v>A1.1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>
      <c r="A957" s="96">
        <v>139</v>
      </c>
      <c r="B957" s="96"/>
      <c r="C957" s="96" t="s">
        <v>28</v>
      </c>
      <c r="D957" s="146" t="s">
        <v>16</v>
      </c>
      <c r="E957" s="146"/>
      <c r="F957" s="146" t="s">
        <v>613</v>
      </c>
      <c r="G957" s="146" t="s">
        <v>1607</v>
      </c>
      <c r="H957" t="s">
        <v>9</v>
      </c>
      <c r="I957" s="146">
        <v>2</v>
      </c>
      <c r="J957" s="146"/>
      <c r="K957" s="146">
        <v>2</v>
      </c>
      <c r="L957" s="146">
        <v>2</v>
      </c>
      <c r="M957" s="146">
        <v>0</v>
      </c>
      <c r="N957" s="146"/>
      <c r="O957" s="216" t="str">
        <f>IF(ISERROR(VLOOKUP($D957,LehStd_in_Kla!$A$4:$G$120,3,FALSE)),,VLOOKUP($D957,LehStd_in_Kla!$A$4:$G$120,3,FALSE))</f>
        <v>A1.1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>
      <c r="A958" s="96">
        <v>140</v>
      </c>
      <c r="B958" s="96"/>
      <c r="C958" s="96" t="s">
        <v>28</v>
      </c>
      <c r="D958" s="146" t="s">
        <v>16</v>
      </c>
      <c r="E958" s="146" t="s">
        <v>341</v>
      </c>
      <c r="F958" s="146" t="s">
        <v>14</v>
      </c>
      <c r="G958" s="146" t="s">
        <v>11</v>
      </c>
      <c r="H958" t="s">
        <v>9</v>
      </c>
      <c r="I958" s="146">
        <v>1</v>
      </c>
      <c r="J958" s="146"/>
      <c r="K958" s="146">
        <v>1</v>
      </c>
      <c r="L958" s="146">
        <v>1</v>
      </c>
      <c r="M958" s="146">
        <v>0</v>
      </c>
      <c r="N958" s="146"/>
      <c r="O958" s="216" t="str">
        <f>IF(ISERROR(VLOOKUP($D958,LehStd_in_Kla!$A$4:$G$120,3,FALSE)),,VLOOKUP($D958,LehStd_in_Kla!$A$4:$G$120,3,FALSE))</f>
        <v>A1.1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>
      <c r="A959" s="96">
        <v>141</v>
      </c>
      <c r="B959" s="96"/>
      <c r="C959" s="96" t="s">
        <v>28</v>
      </c>
      <c r="D959" s="146" t="s">
        <v>16</v>
      </c>
      <c r="E959" s="146" t="s">
        <v>1170</v>
      </c>
      <c r="F959" s="146" t="s">
        <v>15</v>
      </c>
      <c r="G959" s="146" t="s">
        <v>11</v>
      </c>
      <c r="H959" t="s">
        <v>9</v>
      </c>
      <c r="I959" s="146">
        <v>1</v>
      </c>
      <c r="J959" s="146"/>
      <c r="K959" s="146">
        <v>1</v>
      </c>
      <c r="L959" s="146">
        <v>1</v>
      </c>
      <c r="M959" s="146">
        <v>0</v>
      </c>
      <c r="N959" s="146"/>
      <c r="O959" s="216" t="str">
        <f>IF(ISERROR(VLOOKUP($D959,LehStd_in_Kla!$A$4:$G$120,3,FALSE)),,VLOOKUP($D959,LehStd_in_Kla!$A$4:$G$120,3,FALSE))</f>
        <v>A1.1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>
      <c r="A960" s="96">
        <v>143</v>
      </c>
      <c r="B960" s="96"/>
      <c r="C960" s="96" t="s">
        <v>28</v>
      </c>
      <c r="D960" s="146" t="s">
        <v>17</v>
      </c>
      <c r="E960" s="146" t="s">
        <v>173</v>
      </c>
      <c r="F960" s="146" t="s">
        <v>613</v>
      </c>
      <c r="G960" s="146" t="s">
        <v>1607</v>
      </c>
      <c r="H960" t="s">
        <v>9</v>
      </c>
      <c r="I960" s="146">
        <v>4</v>
      </c>
      <c r="J960" s="146"/>
      <c r="K960" s="146">
        <v>4</v>
      </c>
      <c r="L960" s="146">
        <v>4</v>
      </c>
      <c r="M960" s="146">
        <v>0</v>
      </c>
      <c r="N960" s="146"/>
      <c r="O960" s="216" t="str">
        <f>IF(ISERROR(VLOOKUP($D960,LehStd_in_Kla!$A$4:$G$120,3,FALSE)),,VLOOKUP($D960,LehStd_in_Kla!$A$4:$G$120,3,FALSE))</f>
        <v>A1.1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>
      <c r="A961" s="96">
        <v>144</v>
      </c>
      <c r="B961" s="96"/>
      <c r="C961" s="96" t="s">
        <v>28</v>
      </c>
      <c r="D961" s="146" t="s">
        <v>17</v>
      </c>
      <c r="E961" s="146" t="s">
        <v>172</v>
      </c>
      <c r="F961" s="146" t="s">
        <v>7</v>
      </c>
      <c r="G961" s="146" t="s">
        <v>1437</v>
      </c>
      <c r="H961" t="s">
        <v>9</v>
      </c>
      <c r="I961" s="146">
        <v>2</v>
      </c>
      <c r="J961" s="146"/>
      <c r="K961" s="146">
        <v>2</v>
      </c>
      <c r="L961" s="146">
        <v>2</v>
      </c>
      <c r="M961" s="146">
        <v>0</v>
      </c>
      <c r="N961" s="146"/>
      <c r="O961" s="216" t="str">
        <f>IF(ISERROR(VLOOKUP($D961,LehStd_in_Kla!$A$4:$G$120,3,FALSE)),,VLOOKUP($D961,LehStd_in_Kla!$A$4:$G$120,3,FALSE))</f>
        <v>A1.1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>
      <c r="A962" s="96">
        <v>145</v>
      </c>
      <c r="B962" s="96"/>
      <c r="C962" s="96" t="s">
        <v>28</v>
      </c>
      <c r="D962" s="146" t="s">
        <v>17</v>
      </c>
      <c r="E962" s="146" t="s">
        <v>175</v>
      </c>
      <c r="F962" s="146" t="s">
        <v>19</v>
      </c>
      <c r="G962" s="146" t="s">
        <v>1538</v>
      </c>
      <c r="H962" t="s">
        <v>199</v>
      </c>
      <c r="I962" s="146">
        <v>2</v>
      </c>
      <c r="J962" s="146"/>
      <c r="K962" s="146">
        <v>2</v>
      </c>
      <c r="L962" s="146">
        <v>2</v>
      </c>
      <c r="M962" s="146">
        <v>0</v>
      </c>
      <c r="N962" s="146"/>
      <c r="O962" s="216" t="str">
        <f>IF(ISERROR(VLOOKUP($D962,LehStd_in_Kla!$A$4:$G$120,3,FALSE)),,VLOOKUP($D962,LehStd_in_Kla!$A$4:$G$120,3,FALSE))</f>
        <v>A1.1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>
      <c r="A963" s="96">
        <v>146</v>
      </c>
      <c r="B963" s="96"/>
      <c r="C963" s="96" t="s">
        <v>28</v>
      </c>
      <c r="D963" s="146" t="s">
        <v>17</v>
      </c>
      <c r="E963" s="146" t="s">
        <v>174</v>
      </c>
      <c r="F963" s="146" t="s">
        <v>13</v>
      </c>
      <c r="G963" s="146" t="s">
        <v>12</v>
      </c>
      <c r="H963" t="s">
        <v>9</v>
      </c>
      <c r="I963" s="146">
        <v>2</v>
      </c>
      <c r="J963" s="146"/>
      <c r="K963" s="146">
        <v>2</v>
      </c>
      <c r="L963" s="146">
        <v>2</v>
      </c>
      <c r="M963" s="146">
        <v>0</v>
      </c>
      <c r="N963" s="146"/>
      <c r="O963" s="216" t="str">
        <f>IF(ISERROR(VLOOKUP($D963,LehStd_in_Kla!$A$4:$G$120,3,FALSE)),,VLOOKUP($D963,LehStd_in_Kla!$A$4:$G$120,3,FALSE))</f>
        <v>A1.1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>
      <c r="A964" s="96">
        <v>147</v>
      </c>
      <c r="B964" s="96"/>
      <c r="C964" s="96" t="s">
        <v>28</v>
      </c>
      <c r="D964" s="146" t="s">
        <v>17</v>
      </c>
      <c r="E964" s="146" t="s">
        <v>173</v>
      </c>
      <c r="F964" s="146" t="s">
        <v>613</v>
      </c>
      <c r="G964" s="146" t="s">
        <v>11</v>
      </c>
      <c r="H964" t="s">
        <v>9</v>
      </c>
      <c r="I964" s="146">
        <v>4</v>
      </c>
      <c r="J964" s="146"/>
      <c r="K964" s="146">
        <v>4</v>
      </c>
      <c r="L964" s="146">
        <v>4</v>
      </c>
      <c r="M964" s="146">
        <v>0</v>
      </c>
      <c r="N964" s="146"/>
      <c r="O964" s="216" t="str">
        <f>IF(ISERROR(VLOOKUP($D964,LehStd_in_Kla!$A$4:$G$120,3,FALSE)),,VLOOKUP($D964,LehStd_in_Kla!$A$4:$G$120,3,FALSE))</f>
        <v>A1.1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>
      <c r="A965" s="96">
        <v>148</v>
      </c>
      <c r="B965" s="96"/>
      <c r="C965" s="96" t="s">
        <v>28</v>
      </c>
      <c r="D965" s="146" t="s">
        <v>17</v>
      </c>
      <c r="E965" s="146" t="s">
        <v>341</v>
      </c>
      <c r="F965" s="146" t="s">
        <v>14</v>
      </c>
      <c r="G965" s="146" t="s">
        <v>11</v>
      </c>
      <c r="H965" t="s">
        <v>9</v>
      </c>
      <c r="I965" s="146">
        <v>1</v>
      </c>
      <c r="J965" s="146"/>
      <c r="K965" s="146">
        <v>1</v>
      </c>
      <c r="L965" s="146">
        <v>1</v>
      </c>
      <c r="M965" s="146">
        <v>0</v>
      </c>
      <c r="N965" s="146"/>
      <c r="O965" s="216" t="str">
        <f>IF(ISERROR(VLOOKUP($D965,LehStd_in_Kla!$A$4:$G$120,3,FALSE)),,VLOOKUP($D965,LehStd_in_Kla!$A$4:$G$120,3,FALSE))</f>
        <v>A1.1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>
      <c r="A966" s="96">
        <v>149</v>
      </c>
      <c r="B966" s="96"/>
      <c r="C966" s="96" t="s">
        <v>28</v>
      </c>
      <c r="D966" s="146" t="s">
        <v>17</v>
      </c>
      <c r="E966" s="146" t="s">
        <v>1170</v>
      </c>
      <c r="F966" s="146" t="s">
        <v>15</v>
      </c>
      <c r="G966" s="146" t="s">
        <v>11</v>
      </c>
      <c r="H966" t="s">
        <v>9</v>
      </c>
      <c r="I966" s="146">
        <v>1</v>
      </c>
      <c r="J966" s="146"/>
      <c r="K966" s="146">
        <v>1</v>
      </c>
      <c r="L966" s="146">
        <v>1</v>
      </c>
      <c r="M966" s="146">
        <v>0</v>
      </c>
      <c r="N966" s="146"/>
      <c r="O966" s="216" t="str">
        <f>IF(ISERROR(VLOOKUP($D966,LehStd_in_Kla!$A$4:$G$120,3,FALSE)),,VLOOKUP($D966,LehStd_in_Kla!$A$4:$G$120,3,FALSE))</f>
        <v>A1.1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>
      <c r="A967" s="96">
        <v>4</v>
      </c>
      <c r="B967" s="96"/>
      <c r="C967" s="96" t="s">
        <v>272</v>
      </c>
      <c r="D967" s="146" t="s">
        <v>218</v>
      </c>
      <c r="E967" s="146" t="s">
        <v>469</v>
      </c>
      <c r="F967" s="146" t="s">
        <v>789</v>
      </c>
      <c r="G967" s="146" t="s">
        <v>1167</v>
      </c>
      <c r="H967" t="s">
        <v>210</v>
      </c>
      <c r="I967" s="146">
        <v>1</v>
      </c>
      <c r="J967" s="146"/>
      <c r="K967" s="146">
        <v>1</v>
      </c>
      <c r="L967" s="146">
        <v>1</v>
      </c>
      <c r="M967" s="146">
        <v>0</v>
      </c>
      <c r="N967" s="146"/>
      <c r="O967" s="216" t="str">
        <f>IF(ISERROR(VLOOKUP($D967,LehStd_in_Kla!$A$4:$G$120,3,FALSE)),,VLOOKUP($D967,LehStd_in_Kla!$A$4:$G$120,3,FALSE))</f>
        <v>B3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>
      <c r="A968" s="96">
        <v>5</v>
      </c>
      <c r="B968" s="96"/>
      <c r="C968" s="96" t="s">
        <v>272</v>
      </c>
      <c r="D968" s="146" t="s">
        <v>218</v>
      </c>
      <c r="E968" s="146" t="s">
        <v>1369</v>
      </c>
      <c r="F968" s="146" t="s">
        <v>215</v>
      </c>
      <c r="G968" s="146" t="s">
        <v>29</v>
      </c>
      <c r="H968" t="s">
        <v>169</v>
      </c>
      <c r="I968" s="146">
        <v>2</v>
      </c>
      <c r="J968" s="146"/>
      <c r="K968" s="146">
        <v>2</v>
      </c>
      <c r="L968" s="146">
        <v>2</v>
      </c>
      <c r="M968" s="146">
        <v>0</v>
      </c>
      <c r="N968" s="146"/>
      <c r="O968" s="216" t="str">
        <f>IF(ISERROR(VLOOKUP($D968,LehStd_in_Kla!$A$4:$G$120,3,FALSE)),,VLOOKUP($D968,LehStd_in_Kla!$A$4:$G$120,3,FALSE))</f>
        <v>B3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>
      <c r="A969" s="96">
        <v>6</v>
      </c>
      <c r="B969" s="96"/>
      <c r="C969" s="96" t="s">
        <v>272</v>
      </c>
      <c r="D969" s="146" t="s">
        <v>218</v>
      </c>
      <c r="E969" s="146" t="s">
        <v>178</v>
      </c>
      <c r="F969" s="146" t="s">
        <v>37</v>
      </c>
      <c r="G969" s="146" t="s">
        <v>1660</v>
      </c>
      <c r="H969" t="s">
        <v>169</v>
      </c>
      <c r="I969" s="146">
        <v>2</v>
      </c>
      <c r="J969" s="146"/>
      <c r="K969" s="146">
        <v>2</v>
      </c>
      <c r="L969" s="146">
        <v>2</v>
      </c>
      <c r="M969" s="146">
        <v>0</v>
      </c>
      <c r="N969" s="146"/>
      <c r="O969" s="216" t="str">
        <f>IF(ISERROR(VLOOKUP($D969,LehStd_in_Kla!$A$4:$G$120,3,FALSE)),,VLOOKUP($D969,LehStd_in_Kla!$A$4:$G$120,3,FALSE))</f>
        <v>B3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>
      <c r="A970" s="96">
        <v>7</v>
      </c>
      <c r="B970" s="96"/>
      <c r="C970" s="96" t="s">
        <v>272</v>
      </c>
      <c r="D970" s="146" t="s">
        <v>218</v>
      </c>
      <c r="E970" s="146" t="s">
        <v>341</v>
      </c>
      <c r="F970" s="146" t="s">
        <v>14</v>
      </c>
      <c r="G970" s="146" t="s">
        <v>29</v>
      </c>
      <c r="H970" t="s">
        <v>169</v>
      </c>
      <c r="I970" s="146">
        <v>2</v>
      </c>
      <c r="J970" s="146"/>
      <c r="K970" s="146">
        <v>2</v>
      </c>
      <c r="L970" s="146">
        <v>2</v>
      </c>
      <c r="M970" s="146">
        <v>0</v>
      </c>
      <c r="N970" s="146"/>
      <c r="O970" s="216" t="str">
        <f>IF(ISERROR(VLOOKUP($D970,LehStd_in_Kla!$A$4:$G$120,3,FALSE)),,VLOOKUP($D970,LehStd_in_Kla!$A$4:$G$120,3,FALSE))</f>
        <v>B3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>
      <c r="A971" s="96">
        <v>8</v>
      </c>
      <c r="B971" s="96"/>
      <c r="C971" s="96" t="s">
        <v>272</v>
      </c>
      <c r="D971" s="146" t="s">
        <v>218</v>
      </c>
      <c r="E971" s="146" t="s">
        <v>182</v>
      </c>
      <c r="F971" s="146" t="s">
        <v>558</v>
      </c>
      <c r="G971" s="146" t="s">
        <v>96</v>
      </c>
      <c r="H971" t="s">
        <v>169</v>
      </c>
      <c r="I971" s="146">
        <v>4</v>
      </c>
      <c r="J971" s="146"/>
      <c r="K971" s="146">
        <v>4</v>
      </c>
      <c r="L971" s="146">
        <v>4</v>
      </c>
      <c r="M971" s="146">
        <v>0</v>
      </c>
      <c r="N971" s="146"/>
      <c r="O971" s="216" t="str">
        <f>IF(ISERROR(VLOOKUP($D971,LehStd_in_Kla!$A$4:$G$120,3,FALSE)),,VLOOKUP($D971,LehStd_in_Kla!$A$4:$G$120,3,FALSE))</f>
        <v>B3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>
      <c r="A972" s="96">
        <v>9</v>
      </c>
      <c r="B972" s="96"/>
      <c r="C972" s="96" t="s">
        <v>272</v>
      </c>
      <c r="D972" s="146" t="s">
        <v>218</v>
      </c>
      <c r="E972" s="146" t="s">
        <v>177</v>
      </c>
      <c r="F972" s="146" t="s">
        <v>554</v>
      </c>
      <c r="G972" s="146" t="s">
        <v>733</v>
      </c>
      <c r="H972" t="s">
        <v>169</v>
      </c>
      <c r="I972" s="146">
        <v>2</v>
      </c>
      <c r="J972" s="146"/>
      <c r="K972" s="146">
        <v>2</v>
      </c>
      <c r="L972" s="146">
        <v>2</v>
      </c>
      <c r="M972" s="146">
        <v>0</v>
      </c>
      <c r="N972" s="146"/>
      <c r="O972" s="216" t="str">
        <f>IF(ISERROR(VLOOKUP($D972,LehStd_in_Kla!$A$4:$G$120,3,FALSE)),,VLOOKUP($D972,LehStd_in_Kla!$A$4:$G$120,3,FALSE))</f>
        <v>B3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>
      <c r="A973" s="96">
        <v>10</v>
      </c>
      <c r="B973" s="96"/>
      <c r="C973" s="96" t="s">
        <v>272</v>
      </c>
      <c r="D973" s="146" t="s">
        <v>218</v>
      </c>
      <c r="E973" s="146" t="s">
        <v>620</v>
      </c>
      <c r="F973" s="146" t="s">
        <v>556</v>
      </c>
      <c r="G973" s="146" t="s">
        <v>748</v>
      </c>
      <c r="H973" t="s">
        <v>149</v>
      </c>
      <c r="I973" s="146">
        <v>4</v>
      </c>
      <c r="J973" s="146"/>
      <c r="K973" s="146">
        <v>4</v>
      </c>
      <c r="L973" s="146">
        <v>4</v>
      </c>
      <c r="M973" s="146">
        <v>0</v>
      </c>
      <c r="N973" s="146"/>
      <c r="O973" s="216" t="str">
        <f>IF(ISERROR(VLOOKUP($D973,LehStd_in_Kla!$A$4:$G$120,3,FALSE)),,VLOOKUP($D973,LehStd_in_Kla!$A$4:$G$120,3,FALSE))</f>
        <v>B3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>
      <c r="A974" s="96">
        <v>11</v>
      </c>
      <c r="B974" s="96"/>
      <c r="C974" s="96" t="s">
        <v>272</v>
      </c>
      <c r="D974" s="146" t="s">
        <v>218</v>
      </c>
      <c r="E974" s="146" t="s">
        <v>187</v>
      </c>
      <c r="F974" s="146" t="s">
        <v>788</v>
      </c>
      <c r="G974" s="146" t="s">
        <v>1166</v>
      </c>
      <c r="H974" t="s">
        <v>211</v>
      </c>
      <c r="I974" s="146">
        <v>2</v>
      </c>
      <c r="J974" s="146"/>
      <c r="K974" s="146">
        <v>2</v>
      </c>
      <c r="L974" s="146">
        <v>2</v>
      </c>
      <c r="M974" s="146">
        <v>0</v>
      </c>
      <c r="N974" s="146"/>
      <c r="O974" s="216" t="str">
        <f>IF(ISERROR(VLOOKUP($D974,LehStd_in_Kla!$A$4:$G$120,3,FALSE)),,VLOOKUP($D974,LehStd_in_Kla!$A$4:$G$120,3,FALSE))</f>
        <v>B3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>
      <c r="A975" s="96">
        <v>12</v>
      </c>
      <c r="B975" s="96"/>
      <c r="C975" s="96" t="s">
        <v>272</v>
      </c>
      <c r="D975" s="146" t="s">
        <v>218</v>
      </c>
      <c r="E975" s="146" t="s">
        <v>176</v>
      </c>
      <c r="F975" s="146" t="s">
        <v>555</v>
      </c>
      <c r="G975" s="146" t="s">
        <v>1688</v>
      </c>
      <c r="H975" t="s">
        <v>169</v>
      </c>
      <c r="I975" s="146">
        <v>2</v>
      </c>
      <c r="J975" s="146"/>
      <c r="K975" s="146">
        <v>2</v>
      </c>
      <c r="L975" s="146">
        <v>2</v>
      </c>
      <c r="M975" s="146">
        <v>0</v>
      </c>
      <c r="N975" s="146"/>
      <c r="O975" s="216" t="str">
        <f>IF(ISERROR(VLOOKUP($D975,LehStd_in_Kla!$A$4:$G$120,3,FALSE)),,VLOOKUP($D975,LehStd_in_Kla!$A$4:$G$120,3,FALSE))</f>
        <v>B3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>
      <c r="A976" s="96">
        <v>13</v>
      </c>
      <c r="B976" s="96"/>
      <c r="C976" s="96" t="s">
        <v>272</v>
      </c>
      <c r="D976" s="146" t="s">
        <v>218</v>
      </c>
      <c r="E976" s="146" t="s">
        <v>179</v>
      </c>
      <c r="F976" s="146" t="s">
        <v>76</v>
      </c>
      <c r="G976" s="146" t="s">
        <v>272</v>
      </c>
      <c r="H976" t="s">
        <v>169</v>
      </c>
      <c r="I976" s="146">
        <v>2</v>
      </c>
      <c r="J976" s="146"/>
      <c r="K976" s="146">
        <v>2</v>
      </c>
      <c r="L976" s="146">
        <v>2</v>
      </c>
      <c r="M976" s="146">
        <v>0</v>
      </c>
      <c r="N976" s="146"/>
      <c r="O976" s="216" t="str">
        <f>IF(ISERROR(VLOOKUP($D976,LehStd_in_Kla!$A$4:$G$120,3,FALSE)),,VLOOKUP($D976,LehStd_in_Kla!$A$4:$G$120,3,FALSE))</f>
        <v>B3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>
      <c r="A977" s="96">
        <v>14</v>
      </c>
      <c r="B977" s="96"/>
      <c r="C977" s="96" t="s">
        <v>272</v>
      </c>
      <c r="D977" s="146" t="s">
        <v>218</v>
      </c>
      <c r="E977" s="146" t="s">
        <v>172</v>
      </c>
      <c r="F977" s="146" t="s">
        <v>7</v>
      </c>
      <c r="G977" s="146" t="s">
        <v>553</v>
      </c>
      <c r="H977" t="s">
        <v>169</v>
      </c>
      <c r="I977" s="146">
        <v>2</v>
      </c>
      <c r="J977" s="146"/>
      <c r="K977" s="146">
        <v>2</v>
      </c>
      <c r="L977" s="146">
        <v>2</v>
      </c>
      <c r="M977" s="146">
        <v>0</v>
      </c>
      <c r="N977" s="146"/>
      <c r="O977" s="216" t="str">
        <f>IF(ISERROR(VLOOKUP($D977,LehStd_in_Kla!$A$4:$G$120,3,FALSE)),,VLOOKUP($D977,LehStd_in_Kla!$A$4:$G$120,3,FALSE))</f>
        <v>B3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>
      <c r="A978" s="96">
        <v>15</v>
      </c>
      <c r="B978" s="96"/>
      <c r="C978" s="96" t="s">
        <v>272</v>
      </c>
      <c r="D978" s="146" t="s">
        <v>218</v>
      </c>
      <c r="E978" s="146" t="s">
        <v>174</v>
      </c>
      <c r="F978" s="146" t="s">
        <v>13</v>
      </c>
      <c r="G978" s="146" t="s">
        <v>1665</v>
      </c>
      <c r="H978" t="s">
        <v>169</v>
      </c>
      <c r="I978" s="146">
        <v>2</v>
      </c>
      <c r="J978" s="146"/>
      <c r="K978" s="146">
        <v>2</v>
      </c>
      <c r="L978" s="146">
        <v>2</v>
      </c>
      <c r="M978" s="146">
        <v>0</v>
      </c>
      <c r="N978" s="146"/>
      <c r="O978" s="216" t="str">
        <f>IF(ISERROR(VLOOKUP($D978,LehStd_in_Kla!$A$4:$G$120,3,FALSE)),,VLOOKUP($D978,LehStd_in_Kla!$A$4:$G$120,3,FALSE))</f>
        <v>B3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>
      <c r="A979" s="96">
        <v>16</v>
      </c>
      <c r="B979" s="96"/>
      <c r="C979" s="96" t="s">
        <v>272</v>
      </c>
      <c r="D979" s="146" t="s">
        <v>218</v>
      </c>
      <c r="E979" s="146" t="s">
        <v>177</v>
      </c>
      <c r="F979" s="146" t="s">
        <v>554</v>
      </c>
      <c r="G979" s="146" t="s">
        <v>161</v>
      </c>
      <c r="H979" t="s">
        <v>169</v>
      </c>
      <c r="I979" s="146">
        <v>2</v>
      </c>
      <c r="J979" s="146"/>
      <c r="K979" s="146">
        <v>2</v>
      </c>
      <c r="L979" s="146">
        <v>2</v>
      </c>
      <c r="M979" s="146">
        <v>0</v>
      </c>
      <c r="N979" s="146"/>
      <c r="O979" s="216" t="str">
        <f>IF(ISERROR(VLOOKUP($D979,LehStd_in_Kla!$A$4:$G$120,3,FALSE)),,VLOOKUP($D979,LehStd_in_Kla!$A$4:$G$120,3,FALSE))</f>
        <v>B3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>
      <c r="A980" s="96">
        <v>17</v>
      </c>
      <c r="B980" s="96"/>
      <c r="C980" s="96" t="s">
        <v>272</v>
      </c>
      <c r="D980" s="146" t="s">
        <v>218</v>
      </c>
      <c r="E980" s="146" t="s">
        <v>182</v>
      </c>
      <c r="F980" s="146" t="s">
        <v>558</v>
      </c>
      <c r="G980" s="146" t="s">
        <v>553</v>
      </c>
      <c r="H980" t="s">
        <v>169</v>
      </c>
      <c r="I980" s="146">
        <v>2</v>
      </c>
      <c r="J980" s="146"/>
      <c r="K980" s="146">
        <v>2</v>
      </c>
      <c r="L980" s="146">
        <v>2</v>
      </c>
      <c r="M980" s="146">
        <v>0</v>
      </c>
      <c r="N980" s="146"/>
      <c r="O980" s="216" t="str">
        <f>IF(ISERROR(VLOOKUP($D980,LehStd_in_Kla!$A$4:$G$120,3,FALSE)),,VLOOKUP($D980,LehStd_in_Kla!$A$4:$G$120,3,FALSE))</f>
        <v>B3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>
      <c r="A981" s="96">
        <v>20</v>
      </c>
      <c r="B981" s="96"/>
      <c r="C981" s="96" t="s">
        <v>272</v>
      </c>
      <c r="D981" s="146" t="s">
        <v>170</v>
      </c>
      <c r="E981" s="146" t="s">
        <v>187</v>
      </c>
      <c r="F981" s="146" t="s">
        <v>788</v>
      </c>
      <c r="G981" s="146" t="s">
        <v>1166</v>
      </c>
      <c r="H981" t="s">
        <v>211</v>
      </c>
      <c r="I981" s="146">
        <v>2</v>
      </c>
      <c r="J981" s="146"/>
      <c r="K981" s="146">
        <v>2</v>
      </c>
      <c r="L981" s="146">
        <v>2</v>
      </c>
      <c r="M981" s="146">
        <v>0</v>
      </c>
      <c r="N981" s="146"/>
      <c r="O981" s="216" t="str">
        <f>IF(ISERROR(VLOOKUP($D981,LehStd_in_Kla!$A$4:$G$120,3,FALSE)),,VLOOKUP($D981,LehStd_in_Kla!$A$4:$G$120,3,FALSE))</f>
        <v>B3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>
      <c r="A982" s="96">
        <v>21</v>
      </c>
      <c r="B982" s="96"/>
      <c r="C982" s="96" t="s">
        <v>272</v>
      </c>
      <c r="D982" s="146" t="s">
        <v>170</v>
      </c>
      <c r="E982" s="146" t="s">
        <v>1369</v>
      </c>
      <c r="F982" s="146" t="s">
        <v>215</v>
      </c>
      <c r="G982" s="146" t="s">
        <v>29</v>
      </c>
      <c r="H982" t="s">
        <v>171</v>
      </c>
      <c r="I982" s="146">
        <v>2</v>
      </c>
      <c r="J982" s="146"/>
      <c r="K982" s="146">
        <v>2</v>
      </c>
      <c r="L982" s="146">
        <v>2</v>
      </c>
      <c r="M982" s="146">
        <v>0</v>
      </c>
      <c r="N982" s="146"/>
      <c r="O982" s="216" t="str">
        <f>IF(ISERROR(VLOOKUP($D982,LehStd_in_Kla!$A$4:$G$120,3,FALSE)),,VLOOKUP($D982,LehStd_in_Kla!$A$4:$G$120,3,FALSE))</f>
        <v>B3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>
      <c r="A983" s="96">
        <v>22</v>
      </c>
      <c r="B983" s="96"/>
      <c r="C983" s="96" t="s">
        <v>272</v>
      </c>
      <c r="D983" s="146" t="s">
        <v>170</v>
      </c>
      <c r="E983" s="146" t="s">
        <v>178</v>
      </c>
      <c r="F983" s="146" t="s">
        <v>37</v>
      </c>
      <c r="G983" s="146" t="s">
        <v>1660</v>
      </c>
      <c r="H983" t="s">
        <v>171</v>
      </c>
      <c r="I983" s="146">
        <v>2</v>
      </c>
      <c r="J983" s="146"/>
      <c r="K983" s="146">
        <v>2</v>
      </c>
      <c r="L983" s="146">
        <v>2</v>
      </c>
      <c r="M983" s="146">
        <v>0</v>
      </c>
      <c r="N983" s="146"/>
      <c r="O983" s="216" t="str">
        <f>IF(ISERROR(VLOOKUP($D983,LehStd_in_Kla!$A$4:$G$120,3,FALSE)),,VLOOKUP($D983,LehStd_in_Kla!$A$4:$G$120,3,FALSE))</f>
        <v>B3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>
      <c r="A984" s="96">
        <v>23</v>
      </c>
      <c r="B984" s="96"/>
      <c r="C984" s="96" t="s">
        <v>272</v>
      </c>
      <c r="D984" s="146" t="s">
        <v>170</v>
      </c>
      <c r="E984" s="146" t="s">
        <v>182</v>
      </c>
      <c r="F984" s="146" t="s">
        <v>558</v>
      </c>
      <c r="G984" s="146" t="s">
        <v>96</v>
      </c>
      <c r="H984" t="s">
        <v>171</v>
      </c>
      <c r="I984" s="146">
        <v>0</v>
      </c>
      <c r="J984" s="146"/>
      <c r="K984" s="146">
        <v>0</v>
      </c>
      <c r="L984" s="146">
        <v>0</v>
      </c>
      <c r="M984" s="146">
        <v>0</v>
      </c>
      <c r="N984" s="146"/>
      <c r="O984" s="216" t="str">
        <f>IF(ISERROR(VLOOKUP($D984,LehStd_in_Kla!$A$4:$G$120,3,FALSE)),,VLOOKUP($D984,LehStd_in_Kla!$A$4:$G$120,3,FALSE))</f>
        <v>B3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>
      <c r="A985" s="96">
        <v>24</v>
      </c>
      <c r="B985" s="96"/>
      <c r="C985" s="96" t="s">
        <v>272</v>
      </c>
      <c r="D985" s="146" t="s">
        <v>170</v>
      </c>
      <c r="E985" s="146" t="s">
        <v>341</v>
      </c>
      <c r="F985" s="146" t="s">
        <v>14</v>
      </c>
      <c r="G985" s="146" t="s">
        <v>29</v>
      </c>
      <c r="H985" t="s">
        <v>171</v>
      </c>
      <c r="I985" s="146">
        <v>2</v>
      </c>
      <c r="J985" s="146"/>
      <c r="K985" s="146">
        <v>2</v>
      </c>
      <c r="L985" s="146">
        <v>2</v>
      </c>
      <c r="M985" s="146">
        <v>0</v>
      </c>
      <c r="N985" s="146"/>
      <c r="O985" s="216" t="str">
        <f>IF(ISERROR(VLOOKUP($D985,LehStd_in_Kla!$A$4:$G$120,3,FALSE)),,VLOOKUP($D985,LehStd_in_Kla!$A$4:$G$120,3,FALSE))</f>
        <v>B3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>
      <c r="A986" s="96">
        <v>25</v>
      </c>
      <c r="B986" s="96"/>
      <c r="C986" s="96" t="s">
        <v>272</v>
      </c>
      <c r="D986" s="146" t="s">
        <v>170</v>
      </c>
      <c r="E986" s="146" t="s">
        <v>620</v>
      </c>
      <c r="F986" s="146" t="s">
        <v>556</v>
      </c>
      <c r="G986" s="146" t="s">
        <v>1676</v>
      </c>
      <c r="H986" t="s">
        <v>151</v>
      </c>
      <c r="I986" s="146">
        <v>0</v>
      </c>
      <c r="J986" s="146"/>
      <c r="K986" s="146">
        <v>0</v>
      </c>
      <c r="L986" s="146">
        <v>0</v>
      </c>
      <c r="M986" s="146">
        <v>0</v>
      </c>
      <c r="N986" s="146"/>
      <c r="O986" s="216" t="str">
        <f>IF(ISERROR(VLOOKUP($D986,LehStd_in_Kla!$A$4:$G$120,3,FALSE)),,VLOOKUP($D986,LehStd_in_Kla!$A$4:$G$120,3,FALSE))</f>
        <v>B3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>
      <c r="A987" s="96">
        <v>26</v>
      </c>
      <c r="B987" s="96"/>
      <c r="C987" s="96" t="s">
        <v>272</v>
      </c>
      <c r="D987" s="146" t="s">
        <v>170</v>
      </c>
      <c r="E987" s="146"/>
      <c r="F987" s="146" t="s">
        <v>556</v>
      </c>
      <c r="G987" s="146" t="s">
        <v>748</v>
      </c>
      <c r="H987" t="s">
        <v>149</v>
      </c>
      <c r="I987" s="146">
        <v>4</v>
      </c>
      <c r="J987" s="146"/>
      <c r="K987" s="146">
        <v>4</v>
      </c>
      <c r="L987" s="146">
        <v>4</v>
      </c>
      <c r="M987" s="146">
        <v>0</v>
      </c>
      <c r="N987" s="146"/>
      <c r="O987" s="216" t="str">
        <f>IF(ISERROR(VLOOKUP($D987,LehStd_in_Kla!$A$4:$G$120,3,FALSE)),,VLOOKUP($D987,LehStd_in_Kla!$A$4:$G$120,3,FALSE))</f>
        <v>B3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>
      <c r="A988" s="96">
        <v>27</v>
      </c>
      <c r="B988" s="96"/>
      <c r="C988" s="96" t="s">
        <v>272</v>
      </c>
      <c r="D988" s="146" t="s">
        <v>170</v>
      </c>
      <c r="E988" s="146" t="s">
        <v>177</v>
      </c>
      <c r="F988" s="146" t="s">
        <v>554</v>
      </c>
      <c r="G988" s="146" t="s">
        <v>733</v>
      </c>
      <c r="H988" t="s">
        <v>171</v>
      </c>
      <c r="I988" s="146">
        <v>4</v>
      </c>
      <c r="J988" s="146"/>
      <c r="K988" s="146">
        <v>4</v>
      </c>
      <c r="L988" s="146">
        <v>4</v>
      </c>
      <c r="M988" s="146">
        <v>0</v>
      </c>
      <c r="N988" s="146"/>
      <c r="O988" s="216" t="str">
        <f>IF(ISERROR(VLOOKUP($D988,LehStd_in_Kla!$A$4:$G$120,3,FALSE)),,VLOOKUP($D988,LehStd_in_Kla!$A$4:$G$120,3,FALSE))</f>
        <v>B3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>
      <c r="A989" s="96">
        <v>28</v>
      </c>
      <c r="B989" s="96"/>
      <c r="C989" s="96" t="s">
        <v>272</v>
      </c>
      <c r="D989" s="146" t="s">
        <v>170</v>
      </c>
      <c r="E989" s="146" t="s">
        <v>187</v>
      </c>
      <c r="F989" s="146" t="s">
        <v>788</v>
      </c>
      <c r="G989" s="146" t="s">
        <v>1166</v>
      </c>
      <c r="H989" t="s">
        <v>211</v>
      </c>
      <c r="I989" s="146">
        <v>0</v>
      </c>
      <c r="J989" s="146"/>
      <c r="K989" s="146">
        <v>0</v>
      </c>
      <c r="L989" s="146">
        <v>0</v>
      </c>
      <c r="M989" s="146">
        <v>0</v>
      </c>
      <c r="N989" s="146"/>
      <c r="O989" s="216" t="str">
        <f>IF(ISERROR(VLOOKUP($D989,LehStd_in_Kla!$A$4:$G$120,3,FALSE)),,VLOOKUP($D989,LehStd_in_Kla!$A$4:$G$120,3,FALSE))</f>
        <v>B3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>
      <c r="A990" s="96">
        <v>29</v>
      </c>
      <c r="B990" s="96"/>
      <c r="C990" s="96" t="s">
        <v>272</v>
      </c>
      <c r="D990" s="146" t="s">
        <v>170</v>
      </c>
      <c r="E990" s="146" t="s">
        <v>177</v>
      </c>
      <c r="F990" s="146" t="s">
        <v>554</v>
      </c>
      <c r="G990" s="146" t="s">
        <v>1074</v>
      </c>
      <c r="H990" t="s">
        <v>171</v>
      </c>
      <c r="I990" s="146">
        <v>2</v>
      </c>
      <c r="J990" s="146"/>
      <c r="K990" s="146">
        <v>2</v>
      </c>
      <c r="L990" s="146">
        <v>2</v>
      </c>
      <c r="M990" s="146">
        <v>0</v>
      </c>
      <c r="N990" s="146"/>
      <c r="O990" s="216" t="str">
        <f>IF(ISERROR(VLOOKUP($D990,LehStd_in_Kla!$A$4:$G$120,3,FALSE)),,VLOOKUP($D990,LehStd_in_Kla!$A$4:$G$120,3,FALSE))</f>
        <v>B3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>
      <c r="A991" s="96">
        <v>30</v>
      </c>
      <c r="B991" s="96"/>
      <c r="C991" s="96" t="s">
        <v>272</v>
      </c>
      <c r="D991" s="146" t="s">
        <v>170</v>
      </c>
      <c r="E991" s="146" t="s">
        <v>176</v>
      </c>
      <c r="F991" s="146" t="s">
        <v>555</v>
      </c>
      <c r="G991" s="146" t="s">
        <v>1688</v>
      </c>
      <c r="H991" t="s">
        <v>171</v>
      </c>
      <c r="I991" s="146">
        <v>2</v>
      </c>
      <c r="J991" s="146"/>
      <c r="K991" s="146">
        <v>2</v>
      </c>
      <c r="L991" s="146">
        <v>2</v>
      </c>
      <c r="M991" s="146">
        <v>0</v>
      </c>
      <c r="N991" s="146"/>
      <c r="O991" s="216" t="str">
        <f>IF(ISERROR(VLOOKUP($D991,LehStd_in_Kla!$A$4:$G$120,3,FALSE)),,VLOOKUP($D991,LehStd_in_Kla!$A$4:$G$120,3,FALSE))</f>
        <v>B3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>
      <c r="A992" s="96">
        <v>32</v>
      </c>
      <c r="B992" s="96"/>
      <c r="C992" s="96" t="s">
        <v>272</v>
      </c>
      <c r="D992" s="146" t="s">
        <v>170</v>
      </c>
      <c r="E992" s="146" t="s">
        <v>182</v>
      </c>
      <c r="F992" s="146" t="s">
        <v>558</v>
      </c>
      <c r="G992" s="146" t="s">
        <v>96</v>
      </c>
      <c r="H992" t="s">
        <v>171</v>
      </c>
      <c r="I992" s="146">
        <v>4</v>
      </c>
      <c r="J992" s="146"/>
      <c r="K992" s="146">
        <v>4</v>
      </c>
      <c r="L992" s="146">
        <v>4</v>
      </c>
      <c r="M992" s="146">
        <v>0</v>
      </c>
      <c r="N992" s="146"/>
      <c r="O992" s="216" t="str">
        <f>IF(ISERROR(VLOOKUP($D992,LehStd_in_Kla!$A$4:$G$120,3,FALSE)),,VLOOKUP($D992,LehStd_in_Kla!$A$4:$G$120,3,FALSE))</f>
        <v>B3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>
      <c r="A993" s="96">
        <v>33</v>
      </c>
      <c r="B993" s="96"/>
      <c r="C993" s="96" t="s">
        <v>272</v>
      </c>
      <c r="D993" s="146" t="s">
        <v>170</v>
      </c>
      <c r="E993" s="146" t="s">
        <v>179</v>
      </c>
      <c r="F993" s="146" t="s">
        <v>76</v>
      </c>
      <c r="G993" s="146" t="s">
        <v>272</v>
      </c>
      <c r="H993" t="s">
        <v>171</v>
      </c>
      <c r="I993" s="146">
        <v>2</v>
      </c>
      <c r="J993" s="146"/>
      <c r="K993" s="146">
        <v>2</v>
      </c>
      <c r="L993" s="146">
        <v>2</v>
      </c>
      <c r="M993" s="146">
        <v>0</v>
      </c>
      <c r="N993" s="146"/>
      <c r="O993" s="216" t="str">
        <f>IF(ISERROR(VLOOKUP($D993,LehStd_in_Kla!$A$4:$G$120,3,FALSE)),,VLOOKUP($D993,LehStd_in_Kla!$A$4:$G$120,3,FALSE))</f>
        <v>B3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>
      <c r="A994" s="96">
        <v>34</v>
      </c>
      <c r="B994" s="96"/>
      <c r="C994" s="96" t="s">
        <v>272</v>
      </c>
      <c r="D994" s="146" t="s">
        <v>170</v>
      </c>
      <c r="E994" s="146" t="s">
        <v>172</v>
      </c>
      <c r="F994" s="146" t="s">
        <v>7</v>
      </c>
      <c r="G994" s="146" t="s">
        <v>553</v>
      </c>
      <c r="H994" t="s">
        <v>171</v>
      </c>
      <c r="I994" s="146">
        <v>2</v>
      </c>
      <c r="J994" s="146"/>
      <c r="K994" s="146">
        <v>2</v>
      </c>
      <c r="L994" s="146">
        <v>2</v>
      </c>
      <c r="M994" s="146">
        <v>0</v>
      </c>
      <c r="N994" s="146"/>
      <c r="O994" s="216" t="str">
        <f>IF(ISERROR(VLOOKUP($D994,LehStd_in_Kla!$A$4:$G$120,3,FALSE)),,VLOOKUP($D994,LehStd_in_Kla!$A$4:$G$120,3,FALSE))</f>
        <v>B3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>
      <c r="A995" s="96">
        <v>35</v>
      </c>
      <c r="B995" s="96"/>
      <c r="C995" s="96" t="s">
        <v>272</v>
      </c>
      <c r="D995" s="146" t="s">
        <v>170</v>
      </c>
      <c r="E995" s="146" t="s">
        <v>174</v>
      </c>
      <c r="F995" s="146" t="s">
        <v>13</v>
      </c>
      <c r="G995" s="146" t="s">
        <v>1665</v>
      </c>
      <c r="H995" t="s">
        <v>171</v>
      </c>
      <c r="I995" s="146">
        <v>2</v>
      </c>
      <c r="J995" s="146"/>
      <c r="K995" s="146">
        <v>2</v>
      </c>
      <c r="L995" s="146">
        <v>2</v>
      </c>
      <c r="M995" s="146">
        <v>0</v>
      </c>
      <c r="N995" s="146"/>
      <c r="O995" s="216" t="str">
        <f>IF(ISERROR(VLOOKUP($D995,LehStd_in_Kla!$A$4:$G$120,3,FALSE)),,VLOOKUP($D995,LehStd_in_Kla!$A$4:$G$120,3,FALSE))</f>
        <v>B3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>
      <c r="A996" s="96">
        <v>36</v>
      </c>
      <c r="B996" s="96"/>
      <c r="C996" s="96" t="s">
        <v>272</v>
      </c>
      <c r="D996" s="146" t="s">
        <v>170</v>
      </c>
      <c r="E996" s="146" t="s">
        <v>469</v>
      </c>
      <c r="F996" s="146" t="s">
        <v>789</v>
      </c>
      <c r="G996" s="146" t="s">
        <v>1167</v>
      </c>
      <c r="H996" t="s">
        <v>210</v>
      </c>
      <c r="I996" s="146">
        <v>1</v>
      </c>
      <c r="J996" s="146"/>
      <c r="K996" s="146">
        <v>1</v>
      </c>
      <c r="L996" s="146">
        <v>1</v>
      </c>
      <c r="M996" s="146">
        <v>0</v>
      </c>
      <c r="N996" s="146"/>
      <c r="O996" s="216" t="str">
        <f>IF(ISERROR(VLOOKUP($D996,LehStd_in_Kla!$A$4:$G$120,3,FALSE)),,VLOOKUP($D996,LehStd_in_Kla!$A$4:$G$120,3,FALSE))</f>
        <v>B3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>
      <c r="A997" s="96">
        <v>37</v>
      </c>
      <c r="B997" s="96"/>
      <c r="C997" s="96" t="s">
        <v>272</v>
      </c>
      <c r="D997" s="146" t="s">
        <v>170</v>
      </c>
      <c r="E997" s="146" t="s">
        <v>182</v>
      </c>
      <c r="F997" s="146" t="s">
        <v>558</v>
      </c>
      <c r="G997" s="146" t="s">
        <v>553</v>
      </c>
      <c r="H997" t="s">
        <v>171</v>
      </c>
      <c r="I997" s="146">
        <v>2</v>
      </c>
      <c r="J997" s="146"/>
      <c r="K997" s="146">
        <v>2</v>
      </c>
      <c r="L997" s="146">
        <v>2</v>
      </c>
      <c r="M997" s="146">
        <v>0</v>
      </c>
      <c r="N997" s="146"/>
      <c r="O997" s="216" t="str">
        <f>IF(ISERROR(VLOOKUP($D997,LehStd_in_Kla!$A$4:$G$120,3,FALSE)),,VLOOKUP($D997,LehStd_in_Kla!$A$4:$G$120,3,FALSE))</f>
        <v>B3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>
      <c r="A998" s="96">
        <v>40</v>
      </c>
      <c r="B998" s="96"/>
      <c r="C998" s="96" t="s">
        <v>272</v>
      </c>
      <c r="D998" s="146" t="s">
        <v>208</v>
      </c>
      <c r="E998" s="146" t="s">
        <v>182</v>
      </c>
      <c r="F998" s="146" t="s">
        <v>216</v>
      </c>
      <c r="G998" s="146" t="s">
        <v>217</v>
      </c>
      <c r="H998" t="s">
        <v>155</v>
      </c>
      <c r="I998" s="146">
        <v>3</v>
      </c>
      <c r="J998" s="146"/>
      <c r="K998" s="146">
        <v>3</v>
      </c>
      <c r="L998" s="146">
        <v>3</v>
      </c>
      <c r="M998" s="146">
        <v>0</v>
      </c>
      <c r="N998" s="146"/>
      <c r="O998" s="216" t="str">
        <f>IF(ISERROR(VLOOKUP($D998,LehStd_in_Kla!$A$4:$G$120,3,FALSE)),,VLOOKUP($D998,LehStd_in_Kla!$A$4:$G$120,3,FALSE))</f>
        <v>B3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>
      <c r="A999" s="96">
        <v>41</v>
      </c>
      <c r="B999" s="96"/>
      <c r="C999" s="96" t="s">
        <v>272</v>
      </c>
      <c r="D999" s="146" t="s">
        <v>208</v>
      </c>
      <c r="E999" s="146" t="s">
        <v>182</v>
      </c>
      <c r="F999" s="146" t="s">
        <v>152</v>
      </c>
      <c r="G999" s="146" t="s">
        <v>45</v>
      </c>
      <c r="H999" t="s">
        <v>155</v>
      </c>
      <c r="I999" s="146">
        <v>2</v>
      </c>
      <c r="J999" s="146"/>
      <c r="K999" s="146">
        <v>2</v>
      </c>
      <c r="L999" s="146">
        <v>2</v>
      </c>
      <c r="M999" s="146">
        <v>0</v>
      </c>
      <c r="N999" s="146"/>
      <c r="O999" s="216" t="str">
        <f>IF(ISERROR(VLOOKUP($D999,LehStd_in_Kla!$A$4:$G$120,3,FALSE)),,VLOOKUP($D999,LehStd_in_Kla!$A$4:$G$120,3,FALSE))</f>
        <v>B3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>
      <c r="A1000" s="96">
        <v>42</v>
      </c>
      <c r="B1000" s="96"/>
      <c r="C1000" s="96" t="s">
        <v>272</v>
      </c>
      <c r="D1000" s="146" t="s">
        <v>208</v>
      </c>
      <c r="E1000" s="146" t="s">
        <v>469</v>
      </c>
      <c r="F1000" s="146" t="s">
        <v>153</v>
      </c>
      <c r="G1000" s="146" t="s">
        <v>1167</v>
      </c>
      <c r="H1000" t="s">
        <v>210</v>
      </c>
      <c r="I1000" s="146">
        <v>1</v>
      </c>
      <c r="J1000" s="146"/>
      <c r="K1000" s="146">
        <v>1</v>
      </c>
      <c r="L1000" s="146">
        <v>1</v>
      </c>
      <c r="M1000" s="146">
        <v>0</v>
      </c>
      <c r="N1000" s="146"/>
      <c r="O1000" s="216" t="str">
        <f>IF(ISERROR(VLOOKUP($D1000,LehStd_in_Kla!$A$4:$G$120,3,FALSE)),,VLOOKUP($D1000,LehStd_in_Kla!$A$4:$G$120,3,FALSE))</f>
        <v>B3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>
      <c r="A1001" s="96">
        <v>43</v>
      </c>
      <c r="B1001" s="96"/>
      <c r="C1001" s="96" t="s">
        <v>272</v>
      </c>
      <c r="D1001" s="146" t="s">
        <v>208</v>
      </c>
      <c r="E1001" s="146" t="s">
        <v>179</v>
      </c>
      <c r="F1001" s="146" t="s">
        <v>76</v>
      </c>
      <c r="G1001" s="146" t="s">
        <v>36</v>
      </c>
      <c r="H1001" t="s">
        <v>155</v>
      </c>
      <c r="I1001" s="146">
        <v>2</v>
      </c>
      <c r="J1001" s="146"/>
      <c r="K1001" s="146">
        <v>2</v>
      </c>
      <c r="L1001" s="146">
        <v>2</v>
      </c>
      <c r="M1001" s="146">
        <v>0</v>
      </c>
      <c r="N1001" s="146"/>
      <c r="O1001" s="216" t="str">
        <f>IF(ISERROR(VLOOKUP($D1001,LehStd_in_Kla!$A$4:$G$120,3,FALSE)),,VLOOKUP($D1001,LehStd_in_Kla!$A$4:$G$120,3,FALSE))</f>
        <v>B3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>
      <c r="A1002" s="96">
        <v>44</v>
      </c>
      <c r="B1002" s="96"/>
      <c r="C1002" s="96" t="s">
        <v>272</v>
      </c>
      <c r="D1002" s="146" t="s">
        <v>208</v>
      </c>
      <c r="E1002" s="146" t="s">
        <v>341</v>
      </c>
      <c r="F1002" s="146" t="s">
        <v>14</v>
      </c>
      <c r="G1002" s="146" t="s">
        <v>272</v>
      </c>
      <c r="H1002" t="s">
        <v>157</v>
      </c>
      <c r="I1002" s="146">
        <v>2</v>
      </c>
      <c r="J1002" s="146"/>
      <c r="K1002" s="146">
        <v>2</v>
      </c>
      <c r="L1002" s="146">
        <v>2</v>
      </c>
      <c r="M1002" s="146">
        <v>0</v>
      </c>
      <c r="N1002" s="146"/>
      <c r="O1002" s="216" t="str">
        <f>IF(ISERROR(VLOOKUP($D1002,LehStd_in_Kla!$A$4:$G$120,3,FALSE)),,VLOOKUP($D1002,LehStd_in_Kla!$A$4:$G$120,3,FALSE))</f>
        <v>B3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>
      <c r="A1003" s="96">
        <v>45</v>
      </c>
      <c r="B1003" s="96"/>
      <c r="C1003" s="96" t="s">
        <v>272</v>
      </c>
      <c r="D1003" s="146" t="s">
        <v>208</v>
      </c>
      <c r="E1003" s="146" t="s">
        <v>620</v>
      </c>
      <c r="F1003" s="146" t="s">
        <v>556</v>
      </c>
      <c r="G1003" s="146" t="s">
        <v>148</v>
      </c>
      <c r="H1003" t="s">
        <v>149</v>
      </c>
      <c r="I1003" s="146">
        <v>4</v>
      </c>
      <c r="J1003" s="146"/>
      <c r="K1003" s="146">
        <v>4</v>
      </c>
      <c r="L1003" s="146">
        <v>4</v>
      </c>
      <c r="M1003" s="146">
        <v>0</v>
      </c>
      <c r="N1003" s="146"/>
      <c r="O1003" s="216" t="str">
        <f>IF(ISERROR(VLOOKUP($D1003,LehStd_in_Kla!$A$4:$G$120,3,FALSE)),,VLOOKUP($D1003,LehStd_in_Kla!$A$4:$G$120,3,FALSE))</f>
        <v>B3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>
      <c r="A1004" s="96">
        <v>46</v>
      </c>
      <c r="B1004" s="96"/>
      <c r="C1004" s="96" t="s">
        <v>272</v>
      </c>
      <c r="D1004" s="146" t="s">
        <v>208</v>
      </c>
      <c r="E1004" s="146" t="s">
        <v>1370</v>
      </c>
      <c r="F1004" s="146" t="s">
        <v>215</v>
      </c>
      <c r="G1004" s="146" t="s">
        <v>101</v>
      </c>
      <c r="H1004" t="s">
        <v>155</v>
      </c>
      <c r="I1004" s="146">
        <v>2</v>
      </c>
      <c r="J1004" s="146"/>
      <c r="K1004" s="146">
        <v>2</v>
      </c>
      <c r="L1004" s="146">
        <v>2</v>
      </c>
      <c r="M1004" s="146">
        <v>0</v>
      </c>
      <c r="N1004" s="146"/>
      <c r="O1004" s="216" t="str">
        <f>IF(ISERROR(VLOOKUP($D1004,LehStd_in_Kla!$A$4:$G$120,3,FALSE)),,VLOOKUP($D1004,LehStd_in_Kla!$A$4:$G$120,3,FALSE))</f>
        <v>B3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>
      <c r="A1005" s="96">
        <v>47</v>
      </c>
      <c r="B1005" s="96"/>
      <c r="C1005" s="96" t="s">
        <v>272</v>
      </c>
      <c r="D1005" s="146" t="s">
        <v>208</v>
      </c>
      <c r="E1005" s="146" t="s">
        <v>620</v>
      </c>
      <c r="F1005" s="146" t="s">
        <v>556</v>
      </c>
      <c r="G1005" s="146" t="s">
        <v>748</v>
      </c>
      <c r="H1005" t="s">
        <v>151</v>
      </c>
      <c r="I1005" s="146">
        <v>4</v>
      </c>
      <c r="J1005" s="146"/>
      <c r="K1005" s="146">
        <v>4</v>
      </c>
      <c r="L1005" s="146">
        <v>4</v>
      </c>
      <c r="M1005" s="146">
        <v>0</v>
      </c>
      <c r="N1005" s="146"/>
      <c r="O1005" s="216" t="str">
        <f>IF(ISERROR(VLOOKUP($D1005,LehStd_in_Kla!$A$4:$G$120,3,FALSE)),,VLOOKUP($D1005,LehStd_in_Kla!$A$4:$G$120,3,FALSE))</f>
        <v>B3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>
      <c r="A1006" s="96">
        <v>48</v>
      </c>
      <c r="B1006" s="96"/>
      <c r="C1006" s="96" t="s">
        <v>272</v>
      </c>
      <c r="D1006" s="146" t="s">
        <v>208</v>
      </c>
      <c r="E1006" s="146" t="s">
        <v>187</v>
      </c>
      <c r="F1006" s="146" t="s">
        <v>788</v>
      </c>
      <c r="G1006" s="146" t="s">
        <v>1166</v>
      </c>
      <c r="H1006" t="s">
        <v>211</v>
      </c>
      <c r="I1006" s="146">
        <v>2</v>
      </c>
      <c r="J1006" s="146"/>
      <c r="K1006" s="146">
        <v>2</v>
      </c>
      <c r="L1006" s="146">
        <v>2</v>
      </c>
      <c r="M1006" s="146">
        <v>0</v>
      </c>
      <c r="N1006" s="146"/>
      <c r="O1006" s="216" t="str">
        <f>IF(ISERROR(VLOOKUP($D1006,LehStd_in_Kla!$A$4:$G$120,3,FALSE)),,VLOOKUP($D1006,LehStd_in_Kla!$A$4:$G$120,3,FALSE))</f>
        <v>B3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>
      <c r="A1007" s="96">
        <v>49</v>
      </c>
      <c r="B1007" s="96"/>
      <c r="C1007" s="96" t="s">
        <v>272</v>
      </c>
      <c r="D1007" s="146" t="s">
        <v>208</v>
      </c>
      <c r="E1007" s="146" t="s">
        <v>627</v>
      </c>
      <c r="F1007" s="146" t="s">
        <v>554</v>
      </c>
      <c r="G1007" s="146" t="s">
        <v>42</v>
      </c>
      <c r="H1007" t="s">
        <v>155</v>
      </c>
      <c r="I1007" s="146">
        <v>2</v>
      </c>
      <c r="J1007" s="146"/>
      <c r="K1007" s="146">
        <v>2</v>
      </c>
      <c r="L1007" s="146">
        <v>2</v>
      </c>
      <c r="M1007" s="146">
        <v>0</v>
      </c>
      <c r="N1007" s="146"/>
      <c r="O1007" s="216" t="str">
        <f>IF(ISERROR(VLOOKUP($D1007,LehStd_in_Kla!$A$4:$G$120,3,FALSE)),,VLOOKUP($D1007,LehStd_in_Kla!$A$4:$G$120,3,FALSE))</f>
        <v>B3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>
      <c r="A1008" s="96">
        <v>50</v>
      </c>
      <c r="B1008" s="96"/>
      <c r="C1008" s="96" t="s">
        <v>272</v>
      </c>
      <c r="D1008" s="146" t="s">
        <v>208</v>
      </c>
      <c r="E1008" s="146" t="s">
        <v>176</v>
      </c>
      <c r="F1008" s="146" t="s">
        <v>555</v>
      </c>
      <c r="G1008" s="146" t="s">
        <v>1680</v>
      </c>
      <c r="H1008" t="s">
        <v>155</v>
      </c>
      <c r="I1008" s="146">
        <v>2</v>
      </c>
      <c r="J1008" s="146"/>
      <c r="K1008" s="146">
        <v>2</v>
      </c>
      <c r="L1008" s="146">
        <v>2</v>
      </c>
      <c r="M1008" s="146">
        <v>0</v>
      </c>
      <c r="N1008" s="146"/>
      <c r="O1008" s="216" t="str">
        <f>IF(ISERROR(VLOOKUP($D1008,LehStd_in_Kla!$A$4:$G$120,3,FALSE)),,VLOOKUP($D1008,LehStd_in_Kla!$A$4:$G$120,3,FALSE))</f>
        <v>B3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>
      <c r="A1009" s="96">
        <v>51</v>
      </c>
      <c r="B1009" s="96"/>
      <c r="C1009" s="96" t="s">
        <v>272</v>
      </c>
      <c r="D1009" s="146" t="s">
        <v>208</v>
      </c>
      <c r="E1009" s="146" t="s">
        <v>182</v>
      </c>
      <c r="F1009" s="146" t="s">
        <v>138</v>
      </c>
      <c r="G1009" s="146" t="s">
        <v>217</v>
      </c>
      <c r="H1009" t="s">
        <v>155</v>
      </c>
      <c r="I1009" s="146">
        <v>1</v>
      </c>
      <c r="J1009" s="146"/>
      <c r="K1009" s="146">
        <v>1</v>
      </c>
      <c r="L1009" s="146">
        <v>1</v>
      </c>
      <c r="M1009" s="146">
        <v>0</v>
      </c>
      <c r="N1009" s="146"/>
      <c r="O1009" s="216" t="str">
        <f>IF(ISERROR(VLOOKUP($D1009,LehStd_in_Kla!$A$4:$G$120,3,FALSE)),,VLOOKUP($D1009,LehStd_in_Kla!$A$4:$G$120,3,FALSE))</f>
        <v>B3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>
      <c r="A1010" s="96">
        <v>52</v>
      </c>
      <c r="B1010" s="96"/>
      <c r="C1010" s="96" t="s">
        <v>272</v>
      </c>
      <c r="D1010" s="146" t="s">
        <v>208</v>
      </c>
      <c r="E1010" s="146" t="s">
        <v>172</v>
      </c>
      <c r="F1010" s="146" t="s">
        <v>209</v>
      </c>
      <c r="G1010" s="146" t="s">
        <v>213</v>
      </c>
      <c r="H1010" t="s">
        <v>155</v>
      </c>
      <c r="I1010" s="146">
        <v>2</v>
      </c>
      <c r="J1010" s="146"/>
      <c r="K1010" s="146">
        <v>2</v>
      </c>
      <c r="L1010" s="146">
        <v>2</v>
      </c>
      <c r="M1010" s="146">
        <v>0</v>
      </c>
      <c r="N1010" s="146"/>
      <c r="O1010" s="216" t="str">
        <f>IF(ISERROR(VLOOKUP($D1010,LehStd_in_Kla!$A$4:$G$120,3,FALSE)),,VLOOKUP($D1010,LehStd_in_Kla!$A$4:$G$120,3,FALSE))</f>
        <v>B3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>
      <c r="A1011" s="96">
        <v>53</v>
      </c>
      <c r="B1011" s="96"/>
      <c r="C1011" s="96" t="s">
        <v>272</v>
      </c>
      <c r="D1011" s="146" t="s">
        <v>208</v>
      </c>
      <c r="E1011" s="146" t="s">
        <v>174</v>
      </c>
      <c r="F1011" s="146" t="s">
        <v>13</v>
      </c>
      <c r="G1011" s="146" t="s">
        <v>562</v>
      </c>
      <c r="H1011" t="s">
        <v>155</v>
      </c>
      <c r="I1011" s="146">
        <v>2</v>
      </c>
      <c r="J1011" s="146"/>
      <c r="K1011" s="146">
        <v>2</v>
      </c>
      <c r="L1011" s="146">
        <v>2</v>
      </c>
      <c r="M1011" s="146">
        <v>0</v>
      </c>
      <c r="N1011" s="146"/>
      <c r="O1011" s="216" t="str">
        <f>IF(ISERROR(VLOOKUP($D1011,LehStd_in_Kla!$A$4:$G$120,3,FALSE)),,VLOOKUP($D1011,LehStd_in_Kla!$A$4:$G$120,3,FALSE))</f>
        <v>B3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>
      <c r="A1012" s="96">
        <v>54</v>
      </c>
      <c r="B1012" s="96"/>
      <c r="C1012" s="96" t="s">
        <v>272</v>
      </c>
      <c r="D1012" s="146" t="s">
        <v>208</v>
      </c>
      <c r="E1012" s="146" t="s">
        <v>175</v>
      </c>
      <c r="F1012" s="146" t="s">
        <v>19</v>
      </c>
      <c r="G1012" s="146" t="s">
        <v>217</v>
      </c>
      <c r="H1012" t="s">
        <v>199</v>
      </c>
      <c r="I1012" s="146">
        <v>1</v>
      </c>
      <c r="J1012" s="146"/>
      <c r="K1012" s="146">
        <v>1</v>
      </c>
      <c r="L1012" s="146">
        <v>1</v>
      </c>
      <c r="M1012" s="146">
        <v>0</v>
      </c>
      <c r="N1012" s="146"/>
      <c r="O1012" s="216" t="str">
        <f>IF(ISERROR(VLOOKUP($D1012,LehStd_in_Kla!$A$4:$G$120,3,FALSE)),,VLOOKUP($D1012,LehStd_in_Kla!$A$4:$G$120,3,FALSE))</f>
        <v>B3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>
      <c r="A1013" s="96">
        <v>55</v>
      </c>
      <c r="B1013" s="96"/>
      <c r="C1013" s="96" t="s">
        <v>272</v>
      </c>
      <c r="D1013" s="146" t="s">
        <v>208</v>
      </c>
      <c r="E1013" s="146" t="s">
        <v>178</v>
      </c>
      <c r="F1013" s="146" t="s">
        <v>37</v>
      </c>
      <c r="G1013" s="146" t="s">
        <v>1030</v>
      </c>
      <c r="H1013" t="s">
        <v>155</v>
      </c>
      <c r="I1013" s="146">
        <v>2</v>
      </c>
      <c r="J1013" s="146"/>
      <c r="K1013" s="146">
        <v>2</v>
      </c>
      <c r="L1013" s="146">
        <v>2</v>
      </c>
      <c r="M1013" s="146">
        <v>0</v>
      </c>
      <c r="N1013" s="146"/>
      <c r="O1013" s="216" t="str">
        <f>IF(ISERROR(VLOOKUP($D1013,LehStd_in_Kla!$A$4:$G$120,3,FALSE)),,VLOOKUP($D1013,LehStd_in_Kla!$A$4:$G$120,3,FALSE))</f>
        <v>B3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>
      <c r="A1014" s="96">
        <v>56</v>
      </c>
      <c r="B1014" s="96"/>
      <c r="C1014" s="96" t="s">
        <v>272</v>
      </c>
      <c r="D1014" s="146" t="s">
        <v>208</v>
      </c>
      <c r="E1014" s="146" t="s">
        <v>172</v>
      </c>
      <c r="F1014" s="146" t="s">
        <v>7</v>
      </c>
      <c r="G1014" s="146" t="s">
        <v>1030</v>
      </c>
      <c r="H1014" t="s">
        <v>155</v>
      </c>
      <c r="I1014" s="146">
        <v>2</v>
      </c>
      <c r="J1014" s="146"/>
      <c r="K1014" s="146">
        <v>2</v>
      </c>
      <c r="L1014" s="146">
        <v>2</v>
      </c>
      <c r="M1014" s="146">
        <v>0</v>
      </c>
      <c r="N1014" s="146"/>
      <c r="O1014" s="216" t="str">
        <f>IF(ISERROR(VLOOKUP($D1014,LehStd_in_Kla!$A$4:$G$120,3,FALSE)),,VLOOKUP($D1014,LehStd_in_Kla!$A$4:$G$120,3,FALSE))</f>
        <v>B3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>
      <c r="A1015" s="96">
        <v>57</v>
      </c>
      <c r="B1015" s="96"/>
      <c r="C1015" s="96" t="s">
        <v>272</v>
      </c>
      <c r="D1015" s="146" t="s">
        <v>208</v>
      </c>
      <c r="E1015" s="146" t="s">
        <v>178</v>
      </c>
      <c r="F1015" s="146" t="s">
        <v>216</v>
      </c>
      <c r="G1015" s="146" t="s">
        <v>142</v>
      </c>
      <c r="H1015" t="s">
        <v>147</v>
      </c>
      <c r="I1015" s="146">
        <v>2</v>
      </c>
      <c r="J1015" s="146"/>
      <c r="K1015" s="146">
        <v>2</v>
      </c>
      <c r="L1015" s="146">
        <v>2</v>
      </c>
      <c r="M1015" s="146">
        <v>0</v>
      </c>
      <c r="N1015" s="146"/>
      <c r="O1015" s="216" t="str">
        <f>IF(ISERROR(VLOOKUP($D1015,LehStd_in_Kla!$A$4:$G$120,3,FALSE)),,VLOOKUP($D1015,LehStd_in_Kla!$A$4:$G$120,3,FALSE))</f>
        <v>B3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>
      <c r="A1016" s="96">
        <v>59</v>
      </c>
      <c r="B1016" s="96"/>
      <c r="C1016" s="96" t="s">
        <v>272</v>
      </c>
      <c r="D1016" s="146" t="s">
        <v>212</v>
      </c>
      <c r="E1016" s="146" t="s">
        <v>182</v>
      </c>
      <c r="F1016" s="146" t="s">
        <v>152</v>
      </c>
      <c r="G1016" s="146" t="s">
        <v>45</v>
      </c>
      <c r="H1016" t="s">
        <v>147</v>
      </c>
      <c r="I1016" s="146">
        <v>2</v>
      </c>
      <c r="J1016" s="146"/>
      <c r="K1016" s="146">
        <v>2</v>
      </c>
      <c r="L1016" s="146">
        <v>2</v>
      </c>
      <c r="M1016" s="146">
        <v>0</v>
      </c>
      <c r="N1016" s="146"/>
      <c r="O1016" s="216" t="str">
        <f>IF(ISERROR(VLOOKUP($D1016,LehStd_in_Kla!$A$4:$G$120,3,FALSE)),,VLOOKUP($D1016,LehStd_in_Kla!$A$4:$G$120,3,FALSE))</f>
        <v>B3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>
      <c r="A1017" s="96">
        <v>60</v>
      </c>
      <c r="B1017" s="96"/>
      <c r="C1017" s="96" t="s">
        <v>272</v>
      </c>
      <c r="D1017" s="146" t="s">
        <v>212</v>
      </c>
      <c r="E1017" s="146" t="s">
        <v>469</v>
      </c>
      <c r="F1017" s="146" t="s">
        <v>153</v>
      </c>
      <c r="G1017" s="146" t="s">
        <v>1167</v>
      </c>
      <c r="H1017" t="s">
        <v>210</v>
      </c>
      <c r="I1017" s="146">
        <v>1</v>
      </c>
      <c r="J1017" s="146"/>
      <c r="K1017" s="146">
        <v>1</v>
      </c>
      <c r="L1017" s="146">
        <v>1</v>
      </c>
      <c r="M1017" s="146">
        <v>0</v>
      </c>
      <c r="N1017" s="146"/>
      <c r="O1017" s="216" t="str">
        <f>IF(ISERROR(VLOOKUP($D1017,LehStd_in_Kla!$A$4:$G$120,3,FALSE)),,VLOOKUP($D1017,LehStd_in_Kla!$A$4:$G$120,3,FALSE))</f>
        <v>B3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>
      <c r="A1018" s="96">
        <v>61</v>
      </c>
      <c r="B1018" s="96"/>
      <c r="C1018" s="96" t="s">
        <v>272</v>
      </c>
      <c r="D1018" s="146" t="s">
        <v>212</v>
      </c>
      <c r="E1018" s="146" t="s">
        <v>179</v>
      </c>
      <c r="F1018" s="146" t="s">
        <v>76</v>
      </c>
      <c r="G1018" s="146" t="s">
        <v>36</v>
      </c>
      <c r="H1018" t="s">
        <v>147</v>
      </c>
      <c r="I1018" s="146">
        <v>2</v>
      </c>
      <c r="J1018" s="146"/>
      <c r="K1018" s="146">
        <v>2</v>
      </c>
      <c r="L1018" s="146">
        <v>2</v>
      </c>
      <c r="M1018" s="146">
        <v>0</v>
      </c>
      <c r="N1018" s="146"/>
      <c r="O1018" s="216" t="str">
        <f>IF(ISERROR(VLOOKUP($D1018,LehStd_in_Kla!$A$4:$G$120,3,FALSE)),,VLOOKUP($D1018,LehStd_in_Kla!$A$4:$G$120,3,FALSE))</f>
        <v>B3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>
      <c r="A1019" s="96">
        <v>62</v>
      </c>
      <c r="B1019" s="96"/>
      <c r="C1019" s="96" t="s">
        <v>272</v>
      </c>
      <c r="D1019" s="146" t="s">
        <v>212</v>
      </c>
      <c r="E1019" s="146" t="s">
        <v>341</v>
      </c>
      <c r="F1019" s="146" t="s">
        <v>14</v>
      </c>
      <c r="G1019" s="146" t="s">
        <v>272</v>
      </c>
      <c r="H1019" t="s">
        <v>147</v>
      </c>
      <c r="I1019" s="146">
        <v>2</v>
      </c>
      <c r="J1019" s="146"/>
      <c r="K1019" s="146">
        <v>2</v>
      </c>
      <c r="L1019" s="146">
        <v>2</v>
      </c>
      <c r="M1019" s="146">
        <v>0</v>
      </c>
      <c r="N1019" s="146"/>
      <c r="O1019" s="216" t="str">
        <f>IF(ISERROR(VLOOKUP($D1019,LehStd_in_Kla!$A$4:$G$120,3,FALSE)),,VLOOKUP($D1019,LehStd_in_Kla!$A$4:$G$120,3,FALSE))</f>
        <v>B3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>
      <c r="A1020" s="96">
        <v>63</v>
      </c>
      <c r="B1020" s="96"/>
      <c r="C1020" s="96" t="s">
        <v>272</v>
      </c>
      <c r="D1020" s="146" t="s">
        <v>212</v>
      </c>
      <c r="E1020" s="146" t="s">
        <v>620</v>
      </c>
      <c r="F1020" s="146" t="s">
        <v>556</v>
      </c>
      <c r="G1020" s="146" t="s">
        <v>148</v>
      </c>
      <c r="H1020" t="s">
        <v>151</v>
      </c>
      <c r="I1020" s="146">
        <v>4</v>
      </c>
      <c r="J1020" s="146"/>
      <c r="K1020" s="146">
        <v>4</v>
      </c>
      <c r="L1020" s="146">
        <v>4</v>
      </c>
      <c r="M1020" s="146">
        <v>0</v>
      </c>
      <c r="N1020" s="146"/>
      <c r="O1020" s="216" t="str">
        <f>IF(ISERROR(VLOOKUP($D1020,LehStd_in_Kla!$A$4:$G$120,3,FALSE)),,VLOOKUP($D1020,LehStd_in_Kla!$A$4:$G$120,3,FALSE))</f>
        <v>B3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>
      <c r="A1021" s="96">
        <v>64</v>
      </c>
      <c r="B1021" s="96"/>
      <c r="C1021" s="96" t="s">
        <v>272</v>
      </c>
      <c r="D1021" s="146" t="s">
        <v>212</v>
      </c>
      <c r="E1021" s="146" t="s">
        <v>1370</v>
      </c>
      <c r="F1021" s="146" t="s">
        <v>215</v>
      </c>
      <c r="G1021" s="146" t="s">
        <v>101</v>
      </c>
      <c r="H1021" t="s">
        <v>147</v>
      </c>
      <c r="I1021" s="146">
        <v>2</v>
      </c>
      <c r="J1021" s="146"/>
      <c r="K1021" s="146">
        <v>2</v>
      </c>
      <c r="L1021" s="146">
        <v>2</v>
      </c>
      <c r="M1021" s="146">
        <v>0</v>
      </c>
      <c r="N1021" s="146"/>
      <c r="O1021" s="216" t="str">
        <f>IF(ISERROR(VLOOKUP($D1021,LehStd_in_Kla!$A$4:$G$120,3,FALSE)),,VLOOKUP($D1021,LehStd_in_Kla!$A$4:$G$120,3,FALSE))</f>
        <v>B3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>
      <c r="A1022" s="96">
        <v>65</v>
      </c>
      <c r="B1022" s="96"/>
      <c r="C1022" s="96" t="s">
        <v>272</v>
      </c>
      <c r="D1022" s="146" t="s">
        <v>212</v>
      </c>
      <c r="E1022" s="146" t="s">
        <v>620</v>
      </c>
      <c r="F1022" s="146" t="s">
        <v>556</v>
      </c>
      <c r="G1022" s="146" t="s">
        <v>748</v>
      </c>
      <c r="H1022" t="s">
        <v>149</v>
      </c>
      <c r="I1022" s="146">
        <v>4</v>
      </c>
      <c r="J1022" s="146"/>
      <c r="K1022" s="146">
        <v>4</v>
      </c>
      <c r="L1022" s="146">
        <v>4</v>
      </c>
      <c r="M1022" s="146">
        <v>0</v>
      </c>
      <c r="N1022" s="146"/>
      <c r="O1022" s="216" t="str">
        <f>IF(ISERROR(VLOOKUP($D1022,LehStd_in_Kla!$A$4:$G$120,3,FALSE)),,VLOOKUP($D1022,LehStd_in_Kla!$A$4:$G$120,3,FALSE))</f>
        <v>B3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>
      <c r="A1023" s="96">
        <v>66</v>
      </c>
      <c r="B1023" s="96"/>
      <c r="C1023" s="96" t="s">
        <v>272</v>
      </c>
      <c r="D1023" s="146" t="s">
        <v>212</v>
      </c>
      <c r="E1023" s="146" t="s">
        <v>182</v>
      </c>
      <c r="F1023" s="146" t="s">
        <v>216</v>
      </c>
      <c r="G1023" s="146" t="s">
        <v>1670</v>
      </c>
      <c r="H1023" t="s">
        <v>147</v>
      </c>
      <c r="I1023" s="146">
        <v>3</v>
      </c>
      <c r="J1023" s="146"/>
      <c r="K1023" s="146">
        <v>3</v>
      </c>
      <c r="L1023" s="146">
        <v>3</v>
      </c>
      <c r="M1023" s="146">
        <v>0</v>
      </c>
      <c r="N1023" s="146"/>
      <c r="O1023" s="216" t="str">
        <f>IF(ISERROR(VLOOKUP($D1023,LehStd_in_Kla!$A$4:$G$120,3,FALSE)),,VLOOKUP($D1023,LehStd_in_Kla!$A$4:$G$120,3,FALSE))</f>
        <v>B3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>
      <c r="A1024" s="96">
        <v>67</v>
      </c>
      <c r="B1024" s="96"/>
      <c r="C1024" s="96" t="s">
        <v>272</v>
      </c>
      <c r="D1024" s="146" t="s">
        <v>212</v>
      </c>
      <c r="E1024" s="146" t="s">
        <v>172</v>
      </c>
      <c r="F1024" s="146" t="s">
        <v>7</v>
      </c>
      <c r="G1024" s="146" t="s">
        <v>1030</v>
      </c>
      <c r="H1024" t="s">
        <v>147</v>
      </c>
      <c r="I1024" s="146">
        <v>2</v>
      </c>
      <c r="J1024" s="146"/>
      <c r="K1024" s="146">
        <v>2</v>
      </c>
      <c r="L1024" s="146">
        <v>2</v>
      </c>
      <c r="M1024" s="146">
        <v>0</v>
      </c>
      <c r="N1024" s="146"/>
      <c r="O1024" s="216" t="str">
        <f>IF(ISERROR(VLOOKUP($D1024,LehStd_in_Kla!$A$4:$G$120,3,FALSE)),,VLOOKUP($D1024,LehStd_in_Kla!$A$4:$G$120,3,FALSE))</f>
        <v>B3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>
      <c r="A1025" s="96">
        <v>68</v>
      </c>
      <c r="B1025" s="96"/>
      <c r="C1025" s="96" t="s">
        <v>272</v>
      </c>
      <c r="D1025" s="146" t="s">
        <v>212</v>
      </c>
      <c r="E1025" s="146" t="s">
        <v>187</v>
      </c>
      <c r="F1025" s="146" t="s">
        <v>788</v>
      </c>
      <c r="G1025" s="146" t="s">
        <v>1166</v>
      </c>
      <c r="H1025" t="s">
        <v>211</v>
      </c>
      <c r="I1025" s="146">
        <v>2</v>
      </c>
      <c r="J1025" s="146"/>
      <c r="K1025" s="146">
        <v>2</v>
      </c>
      <c r="L1025" s="146">
        <v>2</v>
      </c>
      <c r="M1025" s="146">
        <v>0</v>
      </c>
      <c r="N1025" s="146"/>
      <c r="O1025" s="216" t="str">
        <f>IF(ISERROR(VLOOKUP($D1025,LehStd_in_Kla!$A$4:$G$120,3,FALSE)),,VLOOKUP($D1025,LehStd_in_Kla!$A$4:$G$120,3,FALSE))</f>
        <v>B3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>
      <c r="A1026" s="96">
        <v>69</v>
      </c>
      <c r="B1026" s="96"/>
      <c r="C1026" s="96" t="s">
        <v>272</v>
      </c>
      <c r="D1026" s="146" t="s">
        <v>212</v>
      </c>
      <c r="E1026" s="146" t="s">
        <v>176</v>
      </c>
      <c r="F1026" s="146" t="s">
        <v>554</v>
      </c>
      <c r="G1026" s="146" t="s">
        <v>42</v>
      </c>
      <c r="H1026" t="s">
        <v>147</v>
      </c>
      <c r="I1026" s="146">
        <v>2</v>
      </c>
      <c r="J1026" s="146"/>
      <c r="K1026" s="146">
        <v>2</v>
      </c>
      <c r="L1026" s="146">
        <v>2</v>
      </c>
      <c r="M1026" s="146">
        <v>0</v>
      </c>
      <c r="N1026" s="146"/>
      <c r="O1026" s="216" t="str">
        <f>IF(ISERROR(VLOOKUP($D1026,LehStd_in_Kla!$A$4:$G$120,3,FALSE)),,VLOOKUP($D1026,LehStd_in_Kla!$A$4:$G$120,3,FALSE))</f>
        <v>B3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>
      <c r="A1027" s="96">
        <v>70</v>
      </c>
      <c r="B1027" s="96"/>
      <c r="C1027" s="96" t="s">
        <v>272</v>
      </c>
      <c r="D1027" s="146" t="s">
        <v>212</v>
      </c>
      <c r="E1027" s="146" t="s">
        <v>627</v>
      </c>
      <c r="F1027" s="146" t="s">
        <v>555</v>
      </c>
      <c r="G1027" s="146" t="s">
        <v>1680</v>
      </c>
      <c r="H1027" t="s">
        <v>147</v>
      </c>
      <c r="I1027" s="146">
        <v>2</v>
      </c>
      <c r="J1027" s="146"/>
      <c r="K1027" s="146">
        <v>2</v>
      </c>
      <c r="L1027" s="146">
        <v>2</v>
      </c>
      <c r="M1027" s="146">
        <v>0</v>
      </c>
      <c r="N1027" s="146"/>
      <c r="O1027" s="216" t="str">
        <f>IF(ISERROR(VLOOKUP($D1027,LehStd_in_Kla!$A$4:$G$120,3,FALSE)),,VLOOKUP($D1027,LehStd_in_Kla!$A$4:$G$120,3,FALSE))</f>
        <v>B3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>
      <c r="A1028" s="96">
        <v>71</v>
      </c>
      <c r="B1028" s="96"/>
      <c r="C1028" s="96" t="s">
        <v>272</v>
      </c>
      <c r="D1028" s="146" t="s">
        <v>212</v>
      </c>
      <c r="E1028" s="146" t="s">
        <v>182</v>
      </c>
      <c r="F1028" s="146" t="s">
        <v>138</v>
      </c>
      <c r="G1028" s="146" t="s">
        <v>1166</v>
      </c>
      <c r="H1028" t="s">
        <v>147</v>
      </c>
      <c r="I1028" s="146">
        <v>2</v>
      </c>
      <c r="J1028" s="146"/>
      <c r="K1028" s="146">
        <v>2</v>
      </c>
      <c r="L1028" s="146">
        <v>2</v>
      </c>
      <c r="M1028" s="146">
        <v>0</v>
      </c>
      <c r="N1028" s="146"/>
      <c r="O1028" s="216" t="str">
        <f>IF(ISERROR(VLOOKUP($D1028,LehStd_in_Kla!$A$4:$G$120,3,FALSE)),,VLOOKUP($D1028,LehStd_in_Kla!$A$4:$G$120,3,FALSE))</f>
        <v>B3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>
      <c r="A1029" s="96">
        <v>72</v>
      </c>
      <c r="B1029" s="96"/>
      <c r="C1029" s="96" t="s">
        <v>272</v>
      </c>
      <c r="D1029" s="146" t="s">
        <v>212</v>
      </c>
      <c r="E1029" s="146" t="s">
        <v>174</v>
      </c>
      <c r="F1029" s="146" t="s">
        <v>13</v>
      </c>
      <c r="G1029" s="146" t="s">
        <v>1276</v>
      </c>
      <c r="H1029" t="s">
        <v>147</v>
      </c>
      <c r="I1029" s="146">
        <v>2</v>
      </c>
      <c r="J1029" s="146"/>
      <c r="K1029" s="146">
        <v>2</v>
      </c>
      <c r="L1029" s="146">
        <v>2</v>
      </c>
      <c r="M1029" s="146">
        <v>0</v>
      </c>
      <c r="N1029" s="146"/>
      <c r="O1029" s="216" t="str">
        <f>IF(ISERROR(VLOOKUP($D1029,LehStd_in_Kla!$A$4:$G$120,3,FALSE)),,VLOOKUP($D1029,LehStd_in_Kla!$A$4:$G$120,3,FALSE))</f>
        <v>B3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>
      <c r="A1030" s="96">
        <v>73</v>
      </c>
      <c r="B1030" s="96"/>
      <c r="C1030" s="96" t="s">
        <v>272</v>
      </c>
      <c r="D1030" s="146" t="s">
        <v>212</v>
      </c>
      <c r="E1030" s="146" t="s">
        <v>172</v>
      </c>
      <c r="F1030" s="146" t="s">
        <v>209</v>
      </c>
      <c r="G1030" s="146" t="s">
        <v>213</v>
      </c>
      <c r="H1030" t="s">
        <v>147</v>
      </c>
      <c r="I1030" s="146">
        <v>2</v>
      </c>
      <c r="J1030" s="146"/>
      <c r="K1030" s="146">
        <v>2</v>
      </c>
      <c r="L1030" s="146">
        <v>2</v>
      </c>
      <c r="M1030" s="146">
        <v>0</v>
      </c>
      <c r="N1030" s="146"/>
      <c r="O1030" s="216" t="str">
        <f>IF(ISERROR(VLOOKUP($D1030,LehStd_in_Kla!$A$4:$G$120,3,FALSE)),,VLOOKUP($D1030,LehStd_in_Kla!$A$4:$G$120,3,FALSE))</f>
        <v>B3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>
      <c r="A1031" s="96">
        <v>74</v>
      </c>
      <c r="B1031" s="96"/>
      <c r="C1031" s="96" t="s">
        <v>272</v>
      </c>
      <c r="D1031" s="146" t="s">
        <v>212</v>
      </c>
      <c r="E1031" s="146" t="s">
        <v>175</v>
      </c>
      <c r="F1031" s="146" t="s">
        <v>19</v>
      </c>
      <c r="G1031" s="146" t="s">
        <v>1276</v>
      </c>
      <c r="H1031" t="s">
        <v>199</v>
      </c>
      <c r="I1031" s="146">
        <v>2</v>
      </c>
      <c r="J1031" s="146"/>
      <c r="K1031" s="146">
        <v>2</v>
      </c>
      <c r="L1031" s="146">
        <v>2</v>
      </c>
      <c r="M1031" s="146">
        <v>0</v>
      </c>
      <c r="N1031" s="146"/>
      <c r="O1031" s="216" t="str">
        <f>IF(ISERROR(VLOOKUP($D1031,LehStd_in_Kla!$A$4:$G$120,3,FALSE)),,VLOOKUP($D1031,LehStd_in_Kla!$A$4:$G$120,3,FALSE))</f>
        <v>B3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>
      <c r="A1032" s="96">
        <v>75</v>
      </c>
      <c r="B1032" s="96"/>
      <c r="C1032" s="96" t="s">
        <v>272</v>
      </c>
      <c r="D1032" s="146" t="s">
        <v>212</v>
      </c>
      <c r="E1032" s="146" t="s">
        <v>178</v>
      </c>
      <c r="F1032" s="146" t="s">
        <v>37</v>
      </c>
      <c r="G1032" s="146" t="s">
        <v>402</v>
      </c>
      <c r="H1032" t="s">
        <v>147</v>
      </c>
      <c r="I1032" s="146">
        <v>2</v>
      </c>
      <c r="J1032" s="146"/>
      <c r="K1032" s="146">
        <v>2</v>
      </c>
      <c r="L1032" s="146">
        <v>2</v>
      </c>
      <c r="M1032" s="146">
        <v>0</v>
      </c>
      <c r="N1032" s="146"/>
      <c r="O1032" s="216" t="str">
        <f>IF(ISERROR(VLOOKUP($D1032,LehStd_in_Kla!$A$4:$G$120,3,FALSE)),,VLOOKUP($D1032,LehStd_in_Kla!$A$4:$G$120,3,FALSE))</f>
        <v>B3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>
      <c r="A1033" s="96">
        <v>76</v>
      </c>
      <c r="B1033" s="96"/>
      <c r="C1033" s="96" t="s">
        <v>272</v>
      </c>
      <c r="D1033" s="146" t="s">
        <v>212</v>
      </c>
      <c r="E1033" s="146" t="s">
        <v>178</v>
      </c>
      <c r="F1033" s="146" t="s">
        <v>216</v>
      </c>
      <c r="G1033" s="146" t="s">
        <v>142</v>
      </c>
      <c r="H1033" t="s">
        <v>147</v>
      </c>
      <c r="I1033" s="146">
        <v>2</v>
      </c>
      <c r="J1033" s="146"/>
      <c r="K1033" s="146">
        <v>2</v>
      </c>
      <c r="L1033" s="146">
        <v>2</v>
      </c>
      <c r="M1033" s="146">
        <v>0</v>
      </c>
      <c r="N1033" s="146"/>
      <c r="O1033" s="216" t="str">
        <f>IF(ISERROR(VLOOKUP($D1033,LehStd_in_Kla!$A$4:$G$120,3,FALSE)),,VLOOKUP($D1033,LehStd_in_Kla!$A$4:$G$120,3,FALSE))</f>
        <v>B3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>
      <c r="A1034" s="96">
        <v>78</v>
      </c>
      <c r="B1034" s="96"/>
      <c r="C1034" s="96" t="s">
        <v>272</v>
      </c>
      <c r="D1034" s="146" t="s">
        <v>146</v>
      </c>
      <c r="E1034" s="146" t="s">
        <v>620</v>
      </c>
      <c r="F1034" s="146" t="s">
        <v>556</v>
      </c>
      <c r="G1034" s="146" t="s">
        <v>148</v>
      </c>
      <c r="H1034" t="s">
        <v>151</v>
      </c>
      <c r="I1034" s="146">
        <v>4</v>
      </c>
      <c r="J1034" s="146">
        <v>2</v>
      </c>
      <c r="K1034" s="146">
        <v>4</v>
      </c>
      <c r="L1034" s="146">
        <v>2</v>
      </c>
      <c r="M1034" s="146">
        <v>0</v>
      </c>
      <c r="N1034" s="146">
        <v>2</v>
      </c>
      <c r="O1034" s="216" t="str">
        <f>IF(ISERROR(VLOOKUP($D1034,LehStd_in_Kla!$A$4:$G$120,3,FALSE)),,VLOOKUP($D1034,LehStd_in_Kla!$A$4:$G$120,3,FALSE))</f>
        <v>B3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>
      <c r="A1035" s="96">
        <v>79</v>
      </c>
      <c r="B1035" s="96"/>
      <c r="C1035" s="96" t="s">
        <v>272</v>
      </c>
      <c r="D1035" s="146" t="s">
        <v>146</v>
      </c>
      <c r="E1035" s="146" t="s">
        <v>179</v>
      </c>
      <c r="F1035" s="146" t="s">
        <v>76</v>
      </c>
      <c r="G1035" s="146" t="s">
        <v>1690</v>
      </c>
      <c r="H1035" t="s">
        <v>158</v>
      </c>
      <c r="I1035" s="146">
        <v>2</v>
      </c>
      <c r="J1035" s="146"/>
      <c r="K1035" s="146">
        <v>2</v>
      </c>
      <c r="L1035" s="146">
        <v>2</v>
      </c>
      <c r="M1035" s="146">
        <v>0</v>
      </c>
      <c r="N1035" s="146"/>
      <c r="O1035" s="216" t="str">
        <f>IF(ISERROR(VLOOKUP($D1035,LehStd_in_Kla!$A$4:$G$120,3,FALSE)),,VLOOKUP($D1035,LehStd_in_Kla!$A$4:$G$120,3,FALSE))</f>
        <v>B3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>
      <c r="A1036" s="96">
        <v>80</v>
      </c>
      <c r="B1036" s="96"/>
      <c r="C1036" s="96" t="s">
        <v>272</v>
      </c>
      <c r="D1036" s="146" t="s">
        <v>146</v>
      </c>
      <c r="E1036" s="146" t="s">
        <v>469</v>
      </c>
      <c r="F1036" s="146" t="s">
        <v>153</v>
      </c>
      <c r="G1036" s="146" t="s">
        <v>1167</v>
      </c>
      <c r="H1036" t="s">
        <v>210</v>
      </c>
      <c r="I1036" s="146">
        <v>2</v>
      </c>
      <c r="J1036" s="146"/>
      <c r="K1036" s="146">
        <v>2</v>
      </c>
      <c r="L1036" s="146">
        <v>2</v>
      </c>
      <c r="M1036" s="146">
        <v>0</v>
      </c>
      <c r="N1036" s="146"/>
      <c r="O1036" s="216" t="str">
        <f>IF(ISERROR(VLOOKUP($D1036,LehStd_in_Kla!$A$4:$G$120,3,FALSE)),,VLOOKUP($D1036,LehStd_in_Kla!$A$4:$G$120,3,FALSE))</f>
        <v>B3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>
      <c r="A1037" s="96">
        <v>81</v>
      </c>
      <c r="B1037" s="96"/>
      <c r="C1037" s="96" t="s">
        <v>272</v>
      </c>
      <c r="D1037" s="146" t="s">
        <v>146</v>
      </c>
      <c r="E1037" s="146" t="s">
        <v>182</v>
      </c>
      <c r="F1037" s="146" t="s">
        <v>152</v>
      </c>
      <c r="G1037" s="146" t="s">
        <v>45</v>
      </c>
      <c r="H1037" t="s">
        <v>158</v>
      </c>
      <c r="I1037" s="146">
        <v>2</v>
      </c>
      <c r="J1037" s="146"/>
      <c r="K1037" s="146">
        <v>2</v>
      </c>
      <c r="L1037" s="146">
        <v>2</v>
      </c>
      <c r="M1037" s="146">
        <v>0</v>
      </c>
      <c r="N1037" s="146"/>
      <c r="O1037" s="216" t="str">
        <f>IF(ISERROR(VLOOKUP($D1037,LehStd_in_Kla!$A$4:$G$120,3,FALSE)),,VLOOKUP($D1037,LehStd_in_Kla!$A$4:$G$120,3,FALSE))</f>
        <v>B3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>
      <c r="A1038" s="96">
        <v>82</v>
      </c>
      <c r="B1038" s="96"/>
      <c r="C1038" s="96" t="s">
        <v>272</v>
      </c>
      <c r="D1038" s="146" t="s">
        <v>146</v>
      </c>
      <c r="E1038" s="146" t="s">
        <v>620</v>
      </c>
      <c r="F1038" s="146" t="s">
        <v>556</v>
      </c>
      <c r="G1038" s="146" t="s">
        <v>1676</v>
      </c>
      <c r="H1038" t="s">
        <v>149</v>
      </c>
      <c r="I1038" s="146">
        <v>4</v>
      </c>
      <c r="J1038" s="146">
        <v>2</v>
      </c>
      <c r="K1038" s="146">
        <v>4</v>
      </c>
      <c r="L1038" s="146">
        <v>2</v>
      </c>
      <c r="M1038" s="146">
        <v>0</v>
      </c>
      <c r="N1038" s="146">
        <v>2</v>
      </c>
      <c r="O1038" s="216" t="str">
        <f>IF(ISERROR(VLOOKUP($D1038,LehStd_in_Kla!$A$4:$G$120,3,FALSE)),,VLOOKUP($D1038,LehStd_in_Kla!$A$4:$G$120,3,FALSE))</f>
        <v>B3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>
      <c r="A1039" s="96">
        <v>83</v>
      </c>
      <c r="B1039" s="96"/>
      <c r="C1039" s="96" t="s">
        <v>272</v>
      </c>
      <c r="D1039" s="146" t="s">
        <v>146</v>
      </c>
      <c r="E1039" s="146" t="s">
        <v>341</v>
      </c>
      <c r="F1039" s="146" t="s">
        <v>14</v>
      </c>
      <c r="G1039" s="146" t="s">
        <v>29</v>
      </c>
      <c r="H1039" t="s">
        <v>158</v>
      </c>
      <c r="I1039" s="146">
        <v>2</v>
      </c>
      <c r="J1039" s="146"/>
      <c r="K1039" s="146">
        <v>2</v>
      </c>
      <c r="L1039" s="146">
        <v>2</v>
      </c>
      <c r="M1039" s="146">
        <v>0</v>
      </c>
      <c r="N1039" s="146"/>
      <c r="O1039" s="216" t="str">
        <f>IF(ISERROR(VLOOKUP($D1039,LehStd_in_Kla!$A$4:$G$120,3,FALSE)),,VLOOKUP($D1039,LehStd_in_Kla!$A$4:$G$120,3,FALSE))</f>
        <v>B3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>
      <c r="A1040" s="96">
        <v>84</v>
      </c>
      <c r="B1040" s="96"/>
      <c r="C1040" s="96" t="s">
        <v>272</v>
      </c>
      <c r="D1040" s="146" t="s">
        <v>146</v>
      </c>
      <c r="E1040" s="146" t="s">
        <v>172</v>
      </c>
      <c r="F1040" s="146" t="s">
        <v>7</v>
      </c>
      <c r="G1040" s="146" t="s">
        <v>1685</v>
      </c>
      <c r="H1040" t="s">
        <v>158</v>
      </c>
      <c r="I1040" s="146">
        <v>2</v>
      </c>
      <c r="J1040" s="146"/>
      <c r="K1040" s="146">
        <v>2</v>
      </c>
      <c r="L1040" s="146">
        <v>2</v>
      </c>
      <c r="M1040" s="146">
        <v>0</v>
      </c>
      <c r="N1040" s="146"/>
      <c r="O1040" s="216" t="str">
        <f>IF(ISERROR(VLOOKUP($D1040,LehStd_in_Kla!$A$4:$G$120,3,FALSE)),,VLOOKUP($D1040,LehStd_in_Kla!$A$4:$G$120,3,FALSE))</f>
        <v>B3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>
      <c r="A1041" s="96">
        <v>85</v>
      </c>
      <c r="B1041" s="96"/>
      <c r="C1041" s="96" t="s">
        <v>272</v>
      </c>
      <c r="D1041" s="146" t="s">
        <v>146</v>
      </c>
      <c r="E1041" s="146" t="s">
        <v>187</v>
      </c>
      <c r="F1041" s="146" t="s">
        <v>237</v>
      </c>
      <c r="G1041" s="146" t="s">
        <v>1166</v>
      </c>
      <c r="H1041" t="s">
        <v>211</v>
      </c>
      <c r="I1041" s="146">
        <v>2</v>
      </c>
      <c r="J1041" s="146"/>
      <c r="K1041" s="146">
        <v>2</v>
      </c>
      <c r="L1041" s="146">
        <v>2</v>
      </c>
      <c r="M1041" s="146">
        <v>0</v>
      </c>
      <c r="N1041" s="146"/>
      <c r="O1041" s="216" t="str">
        <f>IF(ISERROR(VLOOKUP($D1041,LehStd_in_Kla!$A$4:$G$120,3,FALSE)),,VLOOKUP($D1041,LehStd_in_Kla!$A$4:$G$120,3,FALSE))</f>
        <v>B3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>
      <c r="A1042" s="96">
        <v>86</v>
      </c>
      <c r="B1042" s="96"/>
      <c r="C1042" s="96" t="s">
        <v>272</v>
      </c>
      <c r="D1042" s="146" t="s">
        <v>146</v>
      </c>
      <c r="E1042" s="146" t="s">
        <v>176</v>
      </c>
      <c r="F1042" s="146" t="s">
        <v>554</v>
      </c>
      <c r="G1042" s="146" t="s">
        <v>42</v>
      </c>
      <c r="H1042" t="s">
        <v>158</v>
      </c>
      <c r="I1042" s="146">
        <v>2</v>
      </c>
      <c r="J1042" s="146"/>
      <c r="K1042" s="146">
        <v>2</v>
      </c>
      <c r="L1042" s="146">
        <v>2</v>
      </c>
      <c r="M1042" s="146">
        <v>0</v>
      </c>
      <c r="N1042" s="146"/>
      <c r="O1042" s="216" t="str">
        <f>IF(ISERROR(VLOOKUP($D1042,LehStd_in_Kla!$A$4:$G$120,3,FALSE)),,VLOOKUP($D1042,LehStd_in_Kla!$A$4:$G$120,3,FALSE))</f>
        <v>B3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>
      <c r="A1043" s="96">
        <v>87</v>
      </c>
      <c r="B1043" s="96"/>
      <c r="C1043" s="96" t="s">
        <v>272</v>
      </c>
      <c r="D1043" s="146" t="s">
        <v>146</v>
      </c>
      <c r="E1043" s="146" t="s">
        <v>177</v>
      </c>
      <c r="F1043" s="146" t="s">
        <v>555</v>
      </c>
      <c r="G1043" s="146" t="s">
        <v>1688</v>
      </c>
      <c r="H1043" t="s">
        <v>158</v>
      </c>
      <c r="I1043" s="146">
        <v>2</v>
      </c>
      <c r="J1043" s="146"/>
      <c r="K1043" s="146">
        <v>2</v>
      </c>
      <c r="L1043" s="146">
        <v>2</v>
      </c>
      <c r="M1043" s="146">
        <v>0</v>
      </c>
      <c r="N1043" s="146"/>
      <c r="O1043" s="216" t="str">
        <f>IF(ISERROR(VLOOKUP($D1043,LehStd_in_Kla!$A$4:$G$120,3,FALSE)),,VLOOKUP($D1043,LehStd_in_Kla!$A$4:$G$120,3,FALSE))</f>
        <v>B3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>
      <c r="A1044" s="96">
        <v>88</v>
      </c>
      <c r="B1044" s="96"/>
      <c r="C1044" s="96" t="s">
        <v>272</v>
      </c>
      <c r="D1044" s="146" t="s">
        <v>146</v>
      </c>
      <c r="E1044" s="146" t="s">
        <v>1369</v>
      </c>
      <c r="F1044" s="146" t="s">
        <v>215</v>
      </c>
      <c r="G1044" s="146" t="s">
        <v>96</v>
      </c>
      <c r="H1044" t="s">
        <v>158</v>
      </c>
      <c r="I1044" s="146">
        <v>2</v>
      </c>
      <c r="J1044" s="146"/>
      <c r="K1044" s="146">
        <v>2</v>
      </c>
      <c r="L1044" s="146">
        <v>2</v>
      </c>
      <c r="M1044" s="146">
        <v>0</v>
      </c>
      <c r="N1044" s="146"/>
      <c r="O1044" s="216" t="str">
        <f>IF(ISERROR(VLOOKUP($D1044,LehStd_in_Kla!$A$4:$G$120,3,FALSE)),,VLOOKUP($D1044,LehStd_in_Kla!$A$4:$G$120,3,FALSE))</f>
        <v>B3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>
      <c r="A1045" s="96">
        <v>90</v>
      </c>
      <c r="B1045" s="96"/>
      <c r="C1045" s="96" t="s">
        <v>272</v>
      </c>
      <c r="D1045" s="146" t="s">
        <v>146</v>
      </c>
      <c r="E1045" s="146" t="s">
        <v>174</v>
      </c>
      <c r="F1045" s="146" t="s">
        <v>13</v>
      </c>
      <c r="G1045" s="146" t="s">
        <v>1276</v>
      </c>
      <c r="H1045" t="s">
        <v>158</v>
      </c>
      <c r="I1045" s="146">
        <v>2</v>
      </c>
      <c r="J1045" s="146"/>
      <c r="K1045" s="146">
        <v>2</v>
      </c>
      <c r="L1045" s="146">
        <v>2</v>
      </c>
      <c r="M1045" s="146">
        <v>0</v>
      </c>
      <c r="N1045" s="146"/>
      <c r="O1045" s="216" t="str">
        <f>IF(ISERROR(VLOOKUP($D1045,LehStd_in_Kla!$A$4:$G$120,3,FALSE)),,VLOOKUP($D1045,LehStd_in_Kla!$A$4:$G$120,3,FALSE))</f>
        <v>B3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>
      <c r="A1046" s="96">
        <v>91</v>
      </c>
      <c r="B1046" s="96"/>
      <c r="C1046" s="96" t="s">
        <v>272</v>
      </c>
      <c r="D1046" s="146" t="s">
        <v>146</v>
      </c>
      <c r="E1046" s="146" t="s">
        <v>172</v>
      </c>
      <c r="F1046" s="146" t="s">
        <v>209</v>
      </c>
      <c r="G1046" s="146" t="s">
        <v>1700</v>
      </c>
      <c r="H1046" t="s">
        <v>158</v>
      </c>
      <c r="I1046" s="146">
        <v>1</v>
      </c>
      <c r="J1046" s="146"/>
      <c r="K1046" s="146">
        <v>1</v>
      </c>
      <c r="L1046" s="146">
        <v>1</v>
      </c>
      <c r="M1046" s="146">
        <v>0</v>
      </c>
      <c r="N1046" s="146"/>
      <c r="O1046" s="216" t="str">
        <f>IF(ISERROR(VLOOKUP($D1046,LehStd_in_Kla!$A$4:$G$120,3,FALSE)),,VLOOKUP($D1046,LehStd_in_Kla!$A$4:$G$120,3,FALSE))</f>
        <v>B3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>
      <c r="A1047" s="96">
        <v>92</v>
      </c>
      <c r="B1047" s="96"/>
      <c r="C1047" s="96" t="s">
        <v>272</v>
      </c>
      <c r="D1047" s="146" t="s">
        <v>146</v>
      </c>
      <c r="E1047" s="146" t="s">
        <v>175</v>
      </c>
      <c r="F1047" s="146" t="s">
        <v>19</v>
      </c>
      <c r="G1047" s="146" t="s">
        <v>1276</v>
      </c>
      <c r="H1047" t="s">
        <v>199</v>
      </c>
      <c r="I1047" s="146">
        <v>2</v>
      </c>
      <c r="J1047" s="146"/>
      <c r="K1047" s="146">
        <v>2</v>
      </c>
      <c r="L1047" s="146">
        <v>2</v>
      </c>
      <c r="M1047" s="146">
        <v>0</v>
      </c>
      <c r="N1047" s="146"/>
      <c r="O1047" s="216" t="str">
        <f>IF(ISERROR(VLOOKUP($D1047,LehStd_in_Kla!$A$4:$G$120,3,FALSE)),,VLOOKUP($D1047,LehStd_in_Kla!$A$4:$G$120,3,FALSE))</f>
        <v>B3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>
      <c r="A1048" s="96">
        <v>93</v>
      </c>
      <c r="B1048" s="96"/>
      <c r="C1048" s="96" t="s">
        <v>272</v>
      </c>
      <c r="D1048" s="146" t="s">
        <v>146</v>
      </c>
      <c r="E1048" s="146" t="s">
        <v>178</v>
      </c>
      <c r="F1048" s="146" t="s">
        <v>37</v>
      </c>
      <c r="G1048" s="146" t="s">
        <v>402</v>
      </c>
      <c r="H1048" t="s">
        <v>158</v>
      </c>
      <c r="I1048" s="146">
        <v>2</v>
      </c>
      <c r="J1048" s="146"/>
      <c r="K1048" s="146">
        <v>2</v>
      </c>
      <c r="L1048" s="146">
        <v>2</v>
      </c>
      <c r="M1048" s="146">
        <v>0</v>
      </c>
      <c r="N1048" s="146"/>
      <c r="O1048" s="216" t="str">
        <f>IF(ISERROR(VLOOKUP($D1048,LehStd_in_Kla!$A$4:$G$120,3,FALSE)),,VLOOKUP($D1048,LehStd_in_Kla!$A$4:$G$120,3,FALSE))</f>
        <v>B3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>
      <c r="A1049" s="96">
        <v>94</v>
      </c>
      <c r="B1049" s="96"/>
      <c r="C1049" s="96" t="s">
        <v>272</v>
      </c>
      <c r="D1049" s="146" t="s">
        <v>146</v>
      </c>
      <c r="E1049" s="146" t="s">
        <v>182</v>
      </c>
      <c r="F1049" s="146" t="s">
        <v>216</v>
      </c>
      <c r="G1049" s="146" t="s">
        <v>145</v>
      </c>
      <c r="H1049" t="s">
        <v>158</v>
      </c>
      <c r="I1049" s="146">
        <v>3</v>
      </c>
      <c r="J1049" s="146"/>
      <c r="K1049" s="146">
        <v>3</v>
      </c>
      <c r="L1049" s="146">
        <v>3</v>
      </c>
      <c r="M1049" s="146">
        <v>0</v>
      </c>
      <c r="N1049" s="146"/>
      <c r="O1049" s="216" t="str">
        <f>IF(ISERROR(VLOOKUP($D1049,LehStd_in_Kla!$A$4:$G$120,3,FALSE)),,VLOOKUP($D1049,LehStd_in_Kla!$A$4:$G$120,3,FALSE))</f>
        <v>B3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>
      <c r="A1050" s="96">
        <v>95</v>
      </c>
      <c r="B1050" s="96"/>
      <c r="C1050" s="96" t="s">
        <v>272</v>
      </c>
      <c r="D1050" s="146" t="s">
        <v>146</v>
      </c>
      <c r="E1050" s="146" t="s">
        <v>178</v>
      </c>
      <c r="F1050" s="146" t="s">
        <v>216</v>
      </c>
      <c r="G1050" s="146" t="s">
        <v>142</v>
      </c>
      <c r="H1050" t="s">
        <v>147</v>
      </c>
      <c r="I1050" s="146">
        <v>2</v>
      </c>
      <c r="J1050" s="146"/>
      <c r="K1050" s="146">
        <v>2</v>
      </c>
      <c r="L1050" s="146">
        <v>2</v>
      </c>
      <c r="M1050" s="146">
        <v>0</v>
      </c>
      <c r="N1050" s="146"/>
      <c r="O1050" s="216" t="str">
        <f>IF(ISERROR(VLOOKUP($D1050,LehStd_in_Kla!$A$4:$G$120,3,FALSE)),,VLOOKUP($D1050,LehStd_in_Kla!$A$4:$G$120,3,FALSE))</f>
        <v>B3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>
      <c r="A1051" s="96">
        <v>97</v>
      </c>
      <c r="B1051" s="96"/>
      <c r="C1051" s="96" t="s">
        <v>272</v>
      </c>
      <c r="D1051" s="146" t="s">
        <v>154</v>
      </c>
      <c r="E1051" s="146" t="s">
        <v>172</v>
      </c>
      <c r="F1051" s="146" t="s">
        <v>7</v>
      </c>
      <c r="G1051" s="146" t="s">
        <v>1030</v>
      </c>
      <c r="H1051" t="s">
        <v>157</v>
      </c>
      <c r="I1051" s="146">
        <v>2</v>
      </c>
      <c r="J1051" s="146"/>
      <c r="K1051" s="146">
        <v>2</v>
      </c>
      <c r="L1051" s="146">
        <v>2</v>
      </c>
      <c r="M1051" s="146">
        <v>0</v>
      </c>
      <c r="N1051" s="146"/>
      <c r="O1051" s="216" t="str">
        <f>IF(ISERROR(VLOOKUP($D1051,LehStd_in_Kla!$A$4:$G$120,3,FALSE)),,VLOOKUP($D1051,LehStd_in_Kla!$A$4:$G$120,3,FALSE))</f>
        <v>B3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>
      <c r="A1052" s="96">
        <v>98</v>
      </c>
      <c r="B1052" s="96"/>
      <c r="C1052" s="96" t="s">
        <v>272</v>
      </c>
      <c r="D1052" s="146" t="s">
        <v>154</v>
      </c>
      <c r="E1052" s="146" t="s">
        <v>179</v>
      </c>
      <c r="F1052" s="146" t="s">
        <v>76</v>
      </c>
      <c r="G1052" s="146" t="s">
        <v>272</v>
      </c>
      <c r="H1052" t="s">
        <v>157</v>
      </c>
      <c r="I1052" s="146">
        <v>2</v>
      </c>
      <c r="J1052" s="146"/>
      <c r="K1052" s="146">
        <v>2</v>
      </c>
      <c r="L1052" s="146">
        <v>2</v>
      </c>
      <c r="M1052" s="146">
        <v>0</v>
      </c>
      <c r="N1052" s="146"/>
      <c r="O1052" s="216" t="str">
        <f>IF(ISERROR(VLOOKUP($D1052,LehStd_in_Kla!$A$4:$G$120,3,FALSE)),,VLOOKUP($D1052,LehStd_in_Kla!$A$4:$G$120,3,FALSE))</f>
        <v>B3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>
      <c r="A1053" s="96">
        <v>99</v>
      </c>
      <c r="B1053" s="96"/>
      <c r="C1053" s="96" t="s">
        <v>272</v>
      </c>
      <c r="D1053" s="146" t="s">
        <v>154</v>
      </c>
      <c r="E1053" s="146" t="s">
        <v>182</v>
      </c>
      <c r="F1053" s="146" t="s">
        <v>152</v>
      </c>
      <c r="G1053" s="146" t="s">
        <v>1167</v>
      </c>
      <c r="H1053" t="s">
        <v>157</v>
      </c>
      <c r="I1053" s="146">
        <v>2</v>
      </c>
      <c r="J1053" s="146"/>
      <c r="K1053" s="146">
        <v>2</v>
      </c>
      <c r="L1053" s="146">
        <v>2</v>
      </c>
      <c r="M1053" s="146">
        <v>0</v>
      </c>
      <c r="N1053" s="146"/>
      <c r="O1053" s="216" t="str">
        <f>IF(ISERROR(VLOOKUP($D1053,LehStd_in_Kla!$A$4:$G$120,3,FALSE)),,VLOOKUP($D1053,LehStd_in_Kla!$A$4:$G$120,3,FALSE))</f>
        <v>B3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>
      <c r="A1054" s="96">
        <v>100</v>
      </c>
      <c r="B1054" s="96"/>
      <c r="C1054" s="96" t="s">
        <v>272</v>
      </c>
      <c r="D1054" s="146" t="s">
        <v>154</v>
      </c>
      <c r="E1054" s="146" t="s">
        <v>469</v>
      </c>
      <c r="F1054" s="146" t="s">
        <v>153</v>
      </c>
      <c r="G1054" s="146" t="s">
        <v>1167</v>
      </c>
      <c r="H1054" t="s">
        <v>210</v>
      </c>
      <c r="I1054" s="146">
        <v>2</v>
      </c>
      <c r="J1054" s="146"/>
      <c r="K1054" s="146">
        <v>2</v>
      </c>
      <c r="L1054" s="146">
        <v>2</v>
      </c>
      <c r="M1054" s="146">
        <v>0</v>
      </c>
      <c r="N1054" s="146"/>
      <c r="O1054" s="216" t="str">
        <f>IF(ISERROR(VLOOKUP($D1054,LehStd_in_Kla!$A$4:$G$120,3,FALSE)),,VLOOKUP($D1054,LehStd_in_Kla!$A$4:$G$120,3,FALSE))</f>
        <v>B3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>
      <c r="A1055" s="96">
        <v>101</v>
      </c>
      <c r="B1055" s="96"/>
      <c r="C1055" s="96" t="s">
        <v>272</v>
      </c>
      <c r="D1055" s="146" t="s">
        <v>154</v>
      </c>
      <c r="E1055" s="146" t="s">
        <v>620</v>
      </c>
      <c r="F1055" s="146" t="s">
        <v>556</v>
      </c>
      <c r="G1055" s="146" t="s">
        <v>148</v>
      </c>
      <c r="H1055" t="s">
        <v>149</v>
      </c>
      <c r="I1055" s="146">
        <v>4</v>
      </c>
      <c r="J1055" s="146">
        <v>2</v>
      </c>
      <c r="K1055" s="146">
        <v>4</v>
      </c>
      <c r="L1055" s="146">
        <v>2</v>
      </c>
      <c r="M1055" s="146">
        <v>0</v>
      </c>
      <c r="N1055" s="146">
        <v>2</v>
      </c>
      <c r="O1055" s="216" t="str">
        <f>IF(ISERROR(VLOOKUP($D1055,LehStd_in_Kla!$A$4:$G$120,3,FALSE)),,VLOOKUP($D1055,LehStd_in_Kla!$A$4:$G$120,3,FALSE))</f>
        <v>B3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>
      <c r="A1056" s="96">
        <v>102</v>
      </c>
      <c r="B1056" s="96"/>
      <c r="C1056" s="96" t="s">
        <v>272</v>
      </c>
      <c r="D1056" s="146" t="s">
        <v>154</v>
      </c>
      <c r="E1056" s="146" t="s">
        <v>620</v>
      </c>
      <c r="F1056" s="146" t="s">
        <v>556</v>
      </c>
      <c r="G1056" s="146" t="s">
        <v>1676</v>
      </c>
      <c r="H1056" t="s">
        <v>151</v>
      </c>
      <c r="I1056" s="146">
        <v>4</v>
      </c>
      <c r="J1056" s="146">
        <v>2</v>
      </c>
      <c r="K1056" s="146">
        <v>4</v>
      </c>
      <c r="L1056" s="146">
        <v>2</v>
      </c>
      <c r="M1056" s="146">
        <v>0</v>
      </c>
      <c r="N1056" s="146">
        <v>2</v>
      </c>
      <c r="O1056" s="216" t="str">
        <f>IF(ISERROR(VLOOKUP($D1056,LehStd_in_Kla!$A$4:$G$120,3,FALSE)),,VLOOKUP($D1056,LehStd_in_Kla!$A$4:$G$120,3,FALSE))</f>
        <v>B3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>
      <c r="A1057" s="96">
        <v>103</v>
      </c>
      <c r="B1057" s="96"/>
      <c r="C1057" s="96" t="s">
        <v>272</v>
      </c>
      <c r="D1057" s="146" t="s">
        <v>154</v>
      </c>
      <c r="E1057" s="146" t="s">
        <v>1369</v>
      </c>
      <c r="F1057" s="146" t="s">
        <v>215</v>
      </c>
      <c r="G1057" s="146" t="s">
        <v>96</v>
      </c>
      <c r="H1057" t="s">
        <v>157</v>
      </c>
      <c r="I1057" s="146">
        <v>2</v>
      </c>
      <c r="J1057" s="146"/>
      <c r="K1057" s="146">
        <v>2</v>
      </c>
      <c r="L1057" s="146">
        <v>2</v>
      </c>
      <c r="M1057" s="146">
        <v>0</v>
      </c>
      <c r="N1057" s="146"/>
      <c r="O1057" s="216" t="str">
        <f>IF(ISERROR(VLOOKUP($D1057,LehStd_in_Kla!$A$4:$G$120,3,FALSE)),,VLOOKUP($D1057,LehStd_in_Kla!$A$4:$G$120,3,FALSE))</f>
        <v>B3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>
      <c r="A1058" s="96">
        <v>104</v>
      </c>
      <c r="B1058" s="96"/>
      <c r="C1058" s="96" t="s">
        <v>272</v>
      </c>
      <c r="D1058" s="146" t="s">
        <v>154</v>
      </c>
      <c r="E1058" s="146" t="s">
        <v>341</v>
      </c>
      <c r="F1058" s="146" t="s">
        <v>14</v>
      </c>
      <c r="G1058" s="146" t="s">
        <v>29</v>
      </c>
      <c r="H1058" t="s">
        <v>157</v>
      </c>
      <c r="I1058" s="146">
        <v>2</v>
      </c>
      <c r="J1058" s="146"/>
      <c r="K1058" s="146">
        <v>2</v>
      </c>
      <c r="L1058" s="146">
        <v>2</v>
      </c>
      <c r="M1058" s="146">
        <v>0</v>
      </c>
      <c r="N1058" s="146"/>
      <c r="O1058" s="216" t="str">
        <f>IF(ISERROR(VLOOKUP($D1058,LehStd_in_Kla!$A$4:$G$120,3,FALSE)),,VLOOKUP($D1058,LehStd_in_Kla!$A$4:$G$120,3,FALSE))</f>
        <v>B3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>
      <c r="A1059" s="96">
        <v>105</v>
      </c>
      <c r="B1059" s="96"/>
      <c r="C1059" s="96" t="s">
        <v>272</v>
      </c>
      <c r="D1059" s="146" t="s">
        <v>154</v>
      </c>
      <c r="E1059" s="146" t="s">
        <v>187</v>
      </c>
      <c r="F1059" s="146" t="s">
        <v>237</v>
      </c>
      <c r="G1059" s="146" t="s">
        <v>1166</v>
      </c>
      <c r="H1059" t="s">
        <v>211</v>
      </c>
      <c r="I1059" s="146">
        <v>2</v>
      </c>
      <c r="J1059" s="146"/>
      <c r="K1059" s="146">
        <v>2</v>
      </c>
      <c r="L1059" s="146">
        <v>2</v>
      </c>
      <c r="M1059" s="146">
        <v>0</v>
      </c>
      <c r="N1059" s="146"/>
      <c r="O1059" s="216" t="str">
        <f>IF(ISERROR(VLOOKUP($D1059,LehStd_in_Kla!$A$4:$G$120,3,FALSE)),,VLOOKUP($D1059,LehStd_in_Kla!$A$4:$G$120,3,FALSE))</f>
        <v>B3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>
      <c r="A1060" s="96">
        <v>106</v>
      </c>
      <c r="B1060" s="96"/>
      <c r="C1060" s="96" t="s">
        <v>272</v>
      </c>
      <c r="D1060" s="146" t="s">
        <v>154</v>
      </c>
      <c r="E1060" s="146" t="s">
        <v>176</v>
      </c>
      <c r="F1060" s="146" t="s">
        <v>554</v>
      </c>
      <c r="G1060" s="146" t="s">
        <v>1680</v>
      </c>
      <c r="H1060" t="s">
        <v>157</v>
      </c>
      <c r="I1060" s="146">
        <v>2</v>
      </c>
      <c r="J1060" s="146"/>
      <c r="K1060" s="146">
        <v>2</v>
      </c>
      <c r="L1060" s="146">
        <v>2</v>
      </c>
      <c r="M1060" s="146">
        <v>0</v>
      </c>
      <c r="N1060" s="146"/>
      <c r="O1060" s="216" t="str">
        <f>IF(ISERROR(VLOOKUP($D1060,LehStd_in_Kla!$A$4:$G$120,3,FALSE)),,VLOOKUP($D1060,LehStd_in_Kla!$A$4:$G$120,3,FALSE))</f>
        <v>B3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>
      <c r="A1061" s="96">
        <v>107</v>
      </c>
      <c r="B1061" s="96"/>
      <c r="C1061" s="96" t="s">
        <v>272</v>
      </c>
      <c r="D1061" s="146" t="s">
        <v>154</v>
      </c>
      <c r="E1061" s="146" t="s">
        <v>177</v>
      </c>
      <c r="F1061" s="146" t="s">
        <v>555</v>
      </c>
      <c r="G1061" s="146" t="s">
        <v>1688</v>
      </c>
      <c r="H1061" t="s">
        <v>157</v>
      </c>
      <c r="I1061" s="146">
        <v>2</v>
      </c>
      <c r="J1061" s="146"/>
      <c r="K1061" s="146">
        <v>2</v>
      </c>
      <c r="L1061" s="146">
        <v>2</v>
      </c>
      <c r="M1061" s="146">
        <v>0</v>
      </c>
      <c r="N1061" s="146"/>
      <c r="O1061" s="216" t="str">
        <f>IF(ISERROR(VLOOKUP($D1061,LehStd_in_Kla!$A$4:$G$120,3,FALSE)),,VLOOKUP($D1061,LehStd_in_Kla!$A$4:$G$120,3,FALSE))</f>
        <v>B3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>
      <c r="A1062" s="96">
        <v>108</v>
      </c>
      <c r="B1062" s="96"/>
      <c r="C1062" s="96" t="s">
        <v>272</v>
      </c>
      <c r="D1062" s="146" t="s">
        <v>154</v>
      </c>
      <c r="E1062" s="146" t="s">
        <v>172</v>
      </c>
      <c r="F1062" s="146" t="s">
        <v>209</v>
      </c>
      <c r="G1062" s="146" t="s">
        <v>1700</v>
      </c>
      <c r="H1062" t="s">
        <v>157</v>
      </c>
      <c r="I1062" s="146">
        <v>1</v>
      </c>
      <c r="J1062" s="146"/>
      <c r="K1062" s="146">
        <v>1</v>
      </c>
      <c r="L1062" s="146">
        <v>1</v>
      </c>
      <c r="M1062" s="146">
        <v>0</v>
      </c>
      <c r="N1062" s="146"/>
      <c r="O1062" s="216" t="str">
        <f>IF(ISERROR(VLOOKUP($D1062,LehStd_in_Kla!$A$4:$G$120,3,FALSE)),,VLOOKUP($D1062,LehStd_in_Kla!$A$4:$G$120,3,FALSE))</f>
        <v>B3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>
      <c r="A1063" s="96">
        <v>109</v>
      </c>
      <c r="B1063" s="96"/>
      <c r="C1063" s="96" t="s">
        <v>272</v>
      </c>
      <c r="D1063" s="146" t="s">
        <v>154</v>
      </c>
      <c r="E1063" s="146" t="s">
        <v>174</v>
      </c>
      <c r="F1063" s="146" t="s">
        <v>13</v>
      </c>
      <c r="G1063" s="146" t="s">
        <v>1665</v>
      </c>
      <c r="H1063" t="s">
        <v>157</v>
      </c>
      <c r="I1063" s="146">
        <v>2</v>
      </c>
      <c r="J1063" s="146"/>
      <c r="K1063" s="146">
        <v>2</v>
      </c>
      <c r="L1063" s="146">
        <v>2</v>
      </c>
      <c r="M1063" s="146">
        <v>0</v>
      </c>
      <c r="N1063" s="146"/>
      <c r="O1063" s="216" t="str">
        <f>IF(ISERROR(VLOOKUP($D1063,LehStd_in_Kla!$A$4:$G$120,3,FALSE)),,VLOOKUP($D1063,LehStd_in_Kla!$A$4:$G$120,3,FALSE))</f>
        <v>B3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>
      <c r="A1064" s="96">
        <v>110</v>
      </c>
      <c r="B1064" s="96"/>
      <c r="C1064" s="96" t="s">
        <v>272</v>
      </c>
      <c r="D1064" s="146" t="s">
        <v>154</v>
      </c>
      <c r="E1064" s="146" t="s">
        <v>178</v>
      </c>
      <c r="F1064" s="146" t="s">
        <v>37</v>
      </c>
      <c r="G1064" s="146" t="s">
        <v>1030</v>
      </c>
      <c r="H1064" t="s">
        <v>157</v>
      </c>
      <c r="I1064" s="146">
        <v>2</v>
      </c>
      <c r="J1064" s="146"/>
      <c r="K1064" s="146">
        <v>2</v>
      </c>
      <c r="L1064" s="146">
        <v>2</v>
      </c>
      <c r="M1064" s="146">
        <v>0</v>
      </c>
      <c r="N1064" s="146"/>
      <c r="O1064" s="216" t="str">
        <f>IF(ISERROR(VLOOKUP($D1064,LehStd_in_Kla!$A$4:$G$120,3,FALSE)),,VLOOKUP($D1064,LehStd_in_Kla!$A$4:$G$120,3,FALSE))</f>
        <v>B3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>
      <c r="A1065" s="96">
        <v>111</v>
      </c>
      <c r="B1065" s="96"/>
      <c r="C1065" s="96" t="s">
        <v>272</v>
      </c>
      <c r="D1065" s="146" t="s">
        <v>154</v>
      </c>
      <c r="E1065" s="146" t="s">
        <v>182</v>
      </c>
      <c r="F1065" s="146" t="s">
        <v>216</v>
      </c>
      <c r="G1065" s="146" t="s">
        <v>217</v>
      </c>
      <c r="H1065" t="s">
        <v>157</v>
      </c>
      <c r="I1065" s="146">
        <v>3</v>
      </c>
      <c r="J1065" s="146"/>
      <c r="K1065" s="146">
        <v>3</v>
      </c>
      <c r="L1065" s="146">
        <v>3</v>
      </c>
      <c r="M1065" s="146">
        <v>0</v>
      </c>
      <c r="N1065" s="146"/>
      <c r="O1065" s="216" t="str">
        <f>IF(ISERROR(VLOOKUP($D1065,LehStd_in_Kla!$A$4:$G$120,3,FALSE)),,VLOOKUP($D1065,LehStd_in_Kla!$A$4:$G$120,3,FALSE))</f>
        <v>B3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>
      <c r="A1066" s="96">
        <v>112</v>
      </c>
      <c r="B1066" s="96"/>
      <c r="C1066" s="96" t="s">
        <v>272</v>
      </c>
      <c r="D1066" s="146" t="s">
        <v>154</v>
      </c>
      <c r="E1066" s="146" t="s">
        <v>175</v>
      </c>
      <c r="F1066" s="146" t="s">
        <v>19</v>
      </c>
      <c r="G1066" s="146" t="s">
        <v>145</v>
      </c>
      <c r="H1066" t="s">
        <v>199</v>
      </c>
      <c r="I1066" s="146">
        <v>2</v>
      </c>
      <c r="J1066" s="146"/>
      <c r="K1066" s="146">
        <v>2</v>
      </c>
      <c r="L1066" s="146">
        <v>2</v>
      </c>
      <c r="M1066" s="146">
        <v>0</v>
      </c>
      <c r="N1066" s="146"/>
      <c r="O1066" s="216" t="str">
        <f>IF(ISERROR(VLOOKUP($D1066,LehStd_in_Kla!$A$4:$G$120,3,FALSE)),,VLOOKUP($D1066,LehStd_in_Kla!$A$4:$G$120,3,FALSE))</f>
        <v>B3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>
      <c r="A1067" s="96">
        <v>114</v>
      </c>
      <c r="B1067" s="96"/>
      <c r="C1067" s="96" t="s">
        <v>272</v>
      </c>
      <c r="D1067" s="146" t="s">
        <v>154</v>
      </c>
      <c r="E1067" s="146" t="s">
        <v>178</v>
      </c>
      <c r="F1067" s="146" t="s">
        <v>216</v>
      </c>
      <c r="G1067" s="146" t="s">
        <v>142</v>
      </c>
      <c r="H1067" t="s">
        <v>147</v>
      </c>
      <c r="I1067" s="146">
        <v>2</v>
      </c>
      <c r="J1067" s="146"/>
      <c r="K1067" s="146">
        <v>2</v>
      </c>
      <c r="L1067" s="146">
        <v>2</v>
      </c>
      <c r="M1067" s="146">
        <v>0</v>
      </c>
      <c r="N1067" s="146"/>
      <c r="O1067" s="216" t="str">
        <f>IF(ISERROR(VLOOKUP($D1067,LehStd_in_Kla!$A$4:$G$120,3,FALSE)),,VLOOKUP($D1067,LehStd_in_Kla!$A$4:$G$120,3,FALSE))</f>
        <v>B3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>
      <c r="A1068" s="96">
        <v>117</v>
      </c>
      <c r="B1068" s="96"/>
      <c r="C1068" s="96" t="s">
        <v>272</v>
      </c>
      <c r="D1068" s="146" t="s">
        <v>929</v>
      </c>
      <c r="E1068" s="146" t="s">
        <v>620</v>
      </c>
      <c r="F1068" s="146" t="s">
        <v>556</v>
      </c>
      <c r="G1068" s="146" t="s">
        <v>1676</v>
      </c>
      <c r="H1068" t="s">
        <v>151</v>
      </c>
      <c r="I1068" s="146">
        <v>4</v>
      </c>
      <c r="J1068" s="146">
        <v>2</v>
      </c>
      <c r="K1068" s="146">
        <v>4</v>
      </c>
      <c r="L1068" s="146">
        <v>2</v>
      </c>
      <c r="M1068" s="146">
        <v>0</v>
      </c>
      <c r="N1068" s="146">
        <v>2</v>
      </c>
      <c r="O1068" s="216" t="str">
        <f>IF(ISERROR(VLOOKUP($D1068,LehStd_in_Kla!$A$4:$G$120,3,FALSE)),,VLOOKUP($D1068,LehStd_in_Kla!$A$4:$G$120,3,FALSE))</f>
        <v>B3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>
      <c r="A1069" s="96">
        <v>118</v>
      </c>
      <c r="B1069" s="96"/>
      <c r="C1069" s="96" t="s">
        <v>272</v>
      </c>
      <c r="D1069" s="146" t="s">
        <v>929</v>
      </c>
      <c r="E1069" s="146" t="s">
        <v>182</v>
      </c>
      <c r="F1069" s="146" t="s">
        <v>152</v>
      </c>
      <c r="G1069" s="146" t="s">
        <v>45</v>
      </c>
      <c r="H1069" t="s">
        <v>333</v>
      </c>
      <c r="I1069" s="146">
        <v>2</v>
      </c>
      <c r="J1069" s="146"/>
      <c r="K1069" s="146">
        <v>2</v>
      </c>
      <c r="L1069" s="146">
        <v>2</v>
      </c>
      <c r="M1069" s="146">
        <v>0</v>
      </c>
      <c r="N1069" s="146"/>
      <c r="O1069" s="216" t="str">
        <f>IF(ISERROR(VLOOKUP($D1069,LehStd_in_Kla!$A$4:$G$120,3,FALSE)),,VLOOKUP($D1069,LehStd_in_Kla!$A$4:$G$120,3,FALSE))</f>
        <v>B3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>
      <c r="A1070" s="96">
        <v>119</v>
      </c>
      <c r="B1070" s="96"/>
      <c r="C1070" s="96" t="s">
        <v>272</v>
      </c>
      <c r="D1070" s="146" t="s">
        <v>929</v>
      </c>
      <c r="E1070" s="146" t="s">
        <v>469</v>
      </c>
      <c r="F1070" s="146" t="s">
        <v>153</v>
      </c>
      <c r="G1070" s="146" t="s">
        <v>1167</v>
      </c>
      <c r="H1070" t="s">
        <v>210</v>
      </c>
      <c r="I1070" s="146">
        <v>2</v>
      </c>
      <c r="J1070" s="146"/>
      <c r="K1070" s="146">
        <v>2</v>
      </c>
      <c r="L1070" s="146">
        <v>2</v>
      </c>
      <c r="M1070" s="146">
        <v>0</v>
      </c>
      <c r="N1070" s="146"/>
      <c r="O1070" s="216" t="str">
        <f>IF(ISERROR(VLOOKUP($D1070,LehStd_in_Kla!$A$4:$G$120,3,FALSE)),,VLOOKUP($D1070,LehStd_in_Kla!$A$4:$G$120,3,FALSE))</f>
        <v>B3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>
      <c r="A1071" s="96">
        <v>120</v>
      </c>
      <c r="B1071" s="96"/>
      <c r="C1071" s="96" t="s">
        <v>272</v>
      </c>
      <c r="D1071" s="146" t="s">
        <v>929</v>
      </c>
      <c r="E1071" s="146" t="s">
        <v>179</v>
      </c>
      <c r="F1071" s="146" t="s">
        <v>76</v>
      </c>
      <c r="G1071" s="146" t="s">
        <v>272</v>
      </c>
      <c r="H1071" t="s">
        <v>333</v>
      </c>
      <c r="I1071" s="146">
        <v>2</v>
      </c>
      <c r="J1071" s="146"/>
      <c r="K1071" s="146">
        <v>2</v>
      </c>
      <c r="L1071" s="146">
        <v>2</v>
      </c>
      <c r="M1071" s="146">
        <v>0</v>
      </c>
      <c r="N1071" s="146"/>
      <c r="O1071" s="216" t="str">
        <f>IF(ISERROR(VLOOKUP($D1071,LehStd_in_Kla!$A$4:$G$120,3,FALSE)),,VLOOKUP($D1071,LehStd_in_Kla!$A$4:$G$120,3,FALSE))</f>
        <v>B3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>
      <c r="A1072" s="96">
        <v>121</v>
      </c>
      <c r="B1072" s="96"/>
      <c r="C1072" s="96" t="s">
        <v>272</v>
      </c>
      <c r="D1072" s="146" t="s">
        <v>929</v>
      </c>
      <c r="E1072" s="146" t="s">
        <v>178</v>
      </c>
      <c r="F1072" s="146" t="s">
        <v>37</v>
      </c>
      <c r="G1072" s="146" t="s">
        <v>1030</v>
      </c>
      <c r="H1072" t="s">
        <v>333</v>
      </c>
      <c r="I1072" s="146">
        <v>2</v>
      </c>
      <c r="J1072" s="146"/>
      <c r="K1072" s="146">
        <v>2</v>
      </c>
      <c r="L1072" s="146">
        <v>2</v>
      </c>
      <c r="M1072" s="146">
        <v>0</v>
      </c>
      <c r="N1072" s="146"/>
      <c r="O1072" s="216" t="str">
        <f>IF(ISERROR(VLOOKUP($D1072,LehStd_in_Kla!$A$4:$G$120,3,FALSE)),,VLOOKUP($D1072,LehStd_in_Kla!$A$4:$G$120,3,FALSE))</f>
        <v>B3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>
      <c r="A1073" s="96">
        <v>122</v>
      </c>
      <c r="B1073" s="96"/>
      <c r="C1073" s="96" t="s">
        <v>272</v>
      </c>
      <c r="D1073" s="146" t="s">
        <v>929</v>
      </c>
      <c r="E1073" s="146" t="s">
        <v>174</v>
      </c>
      <c r="F1073" s="146" t="s">
        <v>13</v>
      </c>
      <c r="G1073" s="146" t="s">
        <v>1665</v>
      </c>
      <c r="H1073" t="s">
        <v>333</v>
      </c>
      <c r="I1073" s="146">
        <v>2</v>
      </c>
      <c r="J1073" s="146"/>
      <c r="K1073" s="146">
        <v>2</v>
      </c>
      <c r="L1073" s="146">
        <v>2</v>
      </c>
      <c r="M1073" s="146">
        <v>0</v>
      </c>
      <c r="N1073" s="146"/>
      <c r="O1073" s="216" t="str">
        <f>IF(ISERROR(VLOOKUP($D1073,LehStd_in_Kla!$A$4:$G$120,3,FALSE)),,VLOOKUP($D1073,LehStd_in_Kla!$A$4:$G$120,3,FALSE))</f>
        <v>B3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>
      <c r="A1074" s="96">
        <v>123</v>
      </c>
      <c r="B1074" s="96"/>
      <c r="C1074" s="96" t="s">
        <v>272</v>
      </c>
      <c r="D1074" s="146" t="s">
        <v>929</v>
      </c>
      <c r="E1074" s="146" t="s">
        <v>620</v>
      </c>
      <c r="F1074" s="146" t="s">
        <v>556</v>
      </c>
      <c r="G1074" s="146" t="s">
        <v>1430</v>
      </c>
      <c r="H1074" t="s">
        <v>149</v>
      </c>
      <c r="I1074" s="146">
        <v>4</v>
      </c>
      <c r="J1074" s="146">
        <v>2</v>
      </c>
      <c r="K1074" s="146">
        <v>4</v>
      </c>
      <c r="L1074" s="146">
        <v>2</v>
      </c>
      <c r="M1074" s="146">
        <v>0</v>
      </c>
      <c r="N1074" s="146">
        <v>2</v>
      </c>
      <c r="O1074" s="216" t="str">
        <f>IF(ISERROR(VLOOKUP($D1074,LehStd_in_Kla!$A$4:$G$120,3,FALSE)),,VLOOKUP($D1074,LehStd_in_Kla!$A$4:$G$120,3,FALSE))</f>
        <v>B3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>
      <c r="A1075" s="96">
        <v>124</v>
      </c>
      <c r="B1075" s="96"/>
      <c r="C1075" s="96" t="s">
        <v>272</v>
      </c>
      <c r="D1075" s="146" t="s">
        <v>929</v>
      </c>
      <c r="E1075" s="146" t="s">
        <v>341</v>
      </c>
      <c r="F1075" s="146" t="s">
        <v>14</v>
      </c>
      <c r="G1075" s="146" t="s">
        <v>29</v>
      </c>
      <c r="H1075" t="s">
        <v>333</v>
      </c>
      <c r="I1075" s="146">
        <v>2</v>
      </c>
      <c r="J1075" s="146"/>
      <c r="K1075" s="146">
        <v>2</v>
      </c>
      <c r="L1075" s="146">
        <v>2</v>
      </c>
      <c r="M1075" s="146">
        <v>0</v>
      </c>
      <c r="N1075" s="146"/>
      <c r="O1075" s="216" t="str">
        <f>IF(ISERROR(VLOOKUP($D1075,LehStd_in_Kla!$A$4:$G$120,3,FALSE)),,VLOOKUP($D1075,LehStd_in_Kla!$A$4:$G$120,3,FALSE))</f>
        <v>B3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>
      <c r="A1076" s="96">
        <v>125</v>
      </c>
      <c r="B1076" s="96"/>
      <c r="C1076" s="96" t="s">
        <v>272</v>
      </c>
      <c r="D1076" s="146" t="s">
        <v>929</v>
      </c>
      <c r="E1076" s="146" t="s">
        <v>187</v>
      </c>
      <c r="F1076" s="146" t="s">
        <v>237</v>
      </c>
      <c r="G1076" s="146" t="s">
        <v>1166</v>
      </c>
      <c r="H1076" t="s">
        <v>211</v>
      </c>
      <c r="I1076" s="146">
        <v>2</v>
      </c>
      <c r="J1076" s="146"/>
      <c r="K1076" s="146">
        <v>2</v>
      </c>
      <c r="L1076" s="146">
        <v>2</v>
      </c>
      <c r="M1076" s="146">
        <v>0</v>
      </c>
      <c r="N1076" s="146"/>
      <c r="O1076" s="216" t="str">
        <f>IF(ISERROR(VLOOKUP($D1076,LehStd_in_Kla!$A$4:$G$120,3,FALSE)),,VLOOKUP($D1076,LehStd_in_Kla!$A$4:$G$120,3,FALSE))</f>
        <v>B3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>
      <c r="A1077" s="96">
        <v>126</v>
      </c>
      <c r="B1077" s="96"/>
      <c r="C1077" s="96" t="s">
        <v>272</v>
      </c>
      <c r="D1077" s="146" t="s">
        <v>929</v>
      </c>
      <c r="E1077" s="146" t="s">
        <v>176</v>
      </c>
      <c r="F1077" s="146" t="s">
        <v>554</v>
      </c>
      <c r="G1077" s="146" t="s">
        <v>42</v>
      </c>
      <c r="H1077" t="s">
        <v>333</v>
      </c>
      <c r="I1077" s="146">
        <v>2</v>
      </c>
      <c r="J1077" s="146"/>
      <c r="K1077" s="146">
        <v>2</v>
      </c>
      <c r="L1077" s="146">
        <v>2</v>
      </c>
      <c r="M1077" s="146">
        <v>0</v>
      </c>
      <c r="N1077" s="146"/>
      <c r="O1077" s="216" t="str">
        <f>IF(ISERROR(VLOOKUP($D1077,LehStd_in_Kla!$A$4:$G$120,3,FALSE)),,VLOOKUP($D1077,LehStd_in_Kla!$A$4:$G$120,3,FALSE))</f>
        <v>B3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>
      <c r="A1078" s="96">
        <v>127</v>
      </c>
      <c r="B1078" s="96"/>
      <c r="C1078" s="96" t="s">
        <v>272</v>
      </c>
      <c r="D1078" s="146" t="s">
        <v>929</v>
      </c>
      <c r="E1078" s="146" t="s">
        <v>177</v>
      </c>
      <c r="F1078" s="146" t="s">
        <v>555</v>
      </c>
      <c r="G1078" s="146" t="s">
        <v>1430</v>
      </c>
      <c r="H1078" t="s">
        <v>333</v>
      </c>
      <c r="I1078" s="146">
        <v>2</v>
      </c>
      <c r="J1078" s="146"/>
      <c r="K1078" s="146">
        <v>2</v>
      </c>
      <c r="L1078" s="146">
        <v>2</v>
      </c>
      <c r="M1078" s="146">
        <v>0</v>
      </c>
      <c r="N1078" s="146"/>
      <c r="O1078" s="216" t="str">
        <f>IF(ISERROR(VLOOKUP($D1078,LehStd_in_Kla!$A$4:$G$120,3,FALSE)),,VLOOKUP($D1078,LehStd_in_Kla!$A$4:$G$120,3,FALSE))</f>
        <v>B3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>
      <c r="A1079" s="96">
        <v>128</v>
      </c>
      <c r="B1079" s="96"/>
      <c r="C1079" s="96" t="s">
        <v>272</v>
      </c>
      <c r="D1079" s="146" t="s">
        <v>929</v>
      </c>
      <c r="E1079" s="146" t="s">
        <v>1369</v>
      </c>
      <c r="F1079" s="146" t="s">
        <v>215</v>
      </c>
      <c r="G1079" s="146" t="s">
        <v>101</v>
      </c>
      <c r="H1079" t="s">
        <v>333</v>
      </c>
      <c r="I1079" s="146">
        <v>2</v>
      </c>
      <c r="J1079" s="146"/>
      <c r="K1079" s="146">
        <v>2</v>
      </c>
      <c r="L1079" s="146">
        <v>2</v>
      </c>
      <c r="M1079" s="146">
        <v>0</v>
      </c>
      <c r="N1079" s="146"/>
      <c r="O1079" s="216" t="str">
        <f>IF(ISERROR(VLOOKUP($D1079,LehStd_in_Kla!$A$4:$G$120,3,FALSE)),,VLOOKUP($D1079,LehStd_in_Kla!$A$4:$G$120,3,FALSE))</f>
        <v>B3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>
      <c r="A1080" s="96">
        <v>129</v>
      </c>
      <c r="B1080" s="96"/>
      <c r="C1080" s="96" t="s">
        <v>272</v>
      </c>
      <c r="D1080" s="146" t="s">
        <v>929</v>
      </c>
      <c r="E1080" s="146" t="s">
        <v>175</v>
      </c>
      <c r="F1080" s="146" t="s">
        <v>19</v>
      </c>
      <c r="G1080" s="146" t="s">
        <v>1276</v>
      </c>
      <c r="H1080" t="s">
        <v>199</v>
      </c>
      <c r="I1080" s="146">
        <v>2</v>
      </c>
      <c r="J1080" s="146"/>
      <c r="K1080" s="146">
        <v>2</v>
      </c>
      <c r="L1080" s="146">
        <v>2</v>
      </c>
      <c r="M1080" s="146">
        <v>0</v>
      </c>
      <c r="N1080" s="146"/>
      <c r="O1080" s="216" t="str">
        <f>IF(ISERROR(VLOOKUP($D1080,LehStd_in_Kla!$A$4:$G$120,3,FALSE)),,VLOOKUP($D1080,LehStd_in_Kla!$A$4:$G$120,3,FALSE))</f>
        <v>B3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>
      <c r="A1081" s="96">
        <v>130</v>
      </c>
      <c r="B1081" s="96"/>
      <c r="C1081" s="96" t="s">
        <v>272</v>
      </c>
      <c r="D1081" s="146" t="s">
        <v>929</v>
      </c>
      <c r="E1081" s="146" t="s">
        <v>172</v>
      </c>
      <c r="F1081" s="146" t="s">
        <v>209</v>
      </c>
      <c r="G1081" s="146" t="s">
        <v>213</v>
      </c>
      <c r="H1081" t="s">
        <v>333</v>
      </c>
      <c r="I1081" s="146">
        <v>1</v>
      </c>
      <c r="J1081" s="146"/>
      <c r="K1081" s="146">
        <v>1</v>
      </c>
      <c r="L1081" s="146">
        <v>1</v>
      </c>
      <c r="M1081" s="146">
        <v>0</v>
      </c>
      <c r="N1081" s="146"/>
      <c r="O1081" s="216" t="str">
        <f>IF(ISERROR(VLOOKUP($D1081,LehStd_in_Kla!$A$4:$G$120,3,FALSE)),,VLOOKUP($D1081,LehStd_in_Kla!$A$4:$G$120,3,FALSE))</f>
        <v>B3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>
      <c r="A1082" s="96">
        <v>131</v>
      </c>
      <c r="B1082" s="96"/>
      <c r="C1082" s="96" t="s">
        <v>272</v>
      </c>
      <c r="D1082" s="146" t="s">
        <v>929</v>
      </c>
      <c r="E1082" s="146" t="s">
        <v>172</v>
      </c>
      <c r="F1082" s="146" t="s">
        <v>7</v>
      </c>
      <c r="G1082" s="146" t="s">
        <v>1030</v>
      </c>
      <c r="H1082" t="s">
        <v>333</v>
      </c>
      <c r="I1082" s="146">
        <v>2</v>
      </c>
      <c r="J1082" s="146"/>
      <c r="K1082" s="146">
        <v>2</v>
      </c>
      <c r="L1082" s="146">
        <v>2</v>
      </c>
      <c r="M1082" s="146">
        <v>0</v>
      </c>
      <c r="N1082" s="146"/>
      <c r="O1082" s="216" t="str">
        <f>IF(ISERROR(VLOOKUP($D1082,LehStd_in_Kla!$A$4:$G$120,3,FALSE)),,VLOOKUP($D1082,LehStd_in_Kla!$A$4:$G$120,3,FALSE))</f>
        <v>B3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>
      <c r="A1083" s="96">
        <v>132</v>
      </c>
      <c r="B1083" s="96"/>
      <c r="C1083" s="96" t="s">
        <v>272</v>
      </c>
      <c r="D1083" s="146" t="s">
        <v>929</v>
      </c>
      <c r="E1083" s="146" t="s">
        <v>182</v>
      </c>
      <c r="F1083" s="146" t="s">
        <v>216</v>
      </c>
      <c r="G1083" s="146" t="s">
        <v>217</v>
      </c>
      <c r="H1083" t="s">
        <v>333</v>
      </c>
      <c r="I1083" s="146">
        <v>3</v>
      </c>
      <c r="J1083" s="146"/>
      <c r="K1083" s="146">
        <v>3</v>
      </c>
      <c r="L1083" s="146">
        <v>3</v>
      </c>
      <c r="M1083" s="146">
        <v>0</v>
      </c>
      <c r="N1083" s="146"/>
      <c r="O1083" s="216" t="str">
        <f>IF(ISERROR(VLOOKUP($D1083,LehStd_in_Kla!$A$4:$G$120,3,FALSE)),,VLOOKUP($D1083,LehStd_in_Kla!$A$4:$G$120,3,FALSE))</f>
        <v>B3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>
      <c r="A1084" s="96">
        <v>133</v>
      </c>
      <c r="B1084" s="96"/>
      <c r="C1084" s="96" t="s">
        <v>272</v>
      </c>
      <c r="D1084" s="146" t="s">
        <v>929</v>
      </c>
      <c r="E1084" s="146" t="s">
        <v>182</v>
      </c>
      <c r="F1084" s="146" t="s">
        <v>138</v>
      </c>
      <c r="G1084" s="146" t="s">
        <v>1685</v>
      </c>
      <c r="H1084" t="s">
        <v>333</v>
      </c>
      <c r="I1084" s="146">
        <v>1</v>
      </c>
      <c r="J1084" s="146"/>
      <c r="K1084" s="146">
        <v>1</v>
      </c>
      <c r="L1084" s="146">
        <v>1</v>
      </c>
      <c r="M1084" s="146">
        <v>0</v>
      </c>
      <c r="N1084" s="146"/>
      <c r="O1084" s="216" t="str">
        <f>IF(ISERROR(VLOOKUP($D1084,LehStd_in_Kla!$A$4:$G$120,3,FALSE)),,VLOOKUP($D1084,LehStd_in_Kla!$A$4:$G$120,3,FALSE))</f>
        <v>B3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>
      <c r="A1085" s="96">
        <v>134</v>
      </c>
      <c r="B1085" s="96"/>
      <c r="C1085" s="96" t="s">
        <v>272</v>
      </c>
      <c r="D1085" s="146" t="s">
        <v>929</v>
      </c>
      <c r="E1085" s="146" t="s">
        <v>178</v>
      </c>
      <c r="F1085" s="146" t="s">
        <v>216</v>
      </c>
      <c r="G1085" s="146" t="s">
        <v>142</v>
      </c>
      <c r="H1085" t="s">
        <v>147</v>
      </c>
      <c r="I1085" s="146">
        <v>2</v>
      </c>
      <c r="J1085" s="146"/>
      <c r="K1085" s="146">
        <v>2</v>
      </c>
      <c r="L1085" s="146">
        <v>2</v>
      </c>
      <c r="M1085" s="146">
        <v>0</v>
      </c>
      <c r="N1085" s="146"/>
      <c r="O1085" s="216" t="str">
        <f>IF(ISERROR(VLOOKUP($D1085,LehStd_in_Kla!$A$4:$G$120,3,FALSE)),,VLOOKUP($D1085,LehStd_in_Kla!$A$4:$G$120,3,FALSE))</f>
        <v>B3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>
      <c r="A1086" s="96">
        <v>2</v>
      </c>
      <c r="B1086" s="96"/>
      <c r="C1086" s="96" t="s">
        <v>228</v>
      </c>
      <c r="D1086" s="146" t="s">
        <v>869</v>
      </c>
      <c r="E1086" s="146" t="s">
        <v>179</v>
      </c>
      <c r="F1086" s="146" t="s">
        <v>76</v>
      </c>
      <c r="G1086" s="146" t="s">
        <v>36</v>
      </c>
      <c r="H1086" t="s">
        <v>224</v>
      </c>
      <c r="I1086" s="146">
        <v>3</v>
      </c>
      <c r="J1086" s="146"/>
      <c r="K1086" s="146">
        <v>3</v>
      </c>
      <c r="L1086" s="146">
        <v>3</v>
      </c>
      <c r="M1086" s="146">
        <v>0</v>
      </c>
      <c r="N1086" s="146"/>
      <c r="O1086" s="216" t="str">
        <f>IF(ISERROR(VLOOKUP($D1086,LehStd_in_Kla!$A$4:$G$120,3,FALSE)),,VLOOKUP($D1086,LehStd_in_Kla!$A$4:$G$120,3,FALSE))</f>
        <v>D3.BK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>
      <c r="A1087" s="96">
        <v>3</v>
      </c>
      <c r="B1087" s="96"/>
      <c r="C1087" s="96" t="s">
        <v>228</v>
      </c>
      <c r="D1087" s="146" t="s">
        <v>869</v>
      </c>
      <c r="E1087" s="146" t="s">
        <v>174</v>
      </c>
      <c r="F1087" s="146" t="s">
        <v>13</v>
      </c>
      <c r="G1087" s="146" t="s">
        <v>213</v>
      </c>
      <c r="H1087" t="s">
        <v>224</v>
      </c>
      <c r="I1087" s="146">
        <v>2</v>
      </c>
      <c r="J1087" s="146"/>
      <c r="K1087" s="146">
        <v>2</v>
      </c>
      <c r="L1087" s="146">
        <v>2</v>
      </c>
      <c r="M1087" s="146">
        <v>0</v>
      </c>
      <c r="N1087" s="146"/>
      <c r="O1087" s="216" t="str">
        <f>IF(ISERROR(VLOOKUP($D1087,LehStd_in_Kla!$A$4:$G$120,3,FALSE)),,VLOOKUP($D1087,LehStd_in_Kla!$A$4:$G$120,3,FALSE))</f>
        <v>D3.BK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>
      <c r="A1088" s="96">
        <v>4</v>
      </c>
      <c r="B1088" s="96"/>
      <c r="C1088" s="96" t="s">
        <v>228</v>
      </c>
      <c r="D1088" s="146" t="s">
        <v>869</v>
      </c>
      <c r="E1088" s="146" t="s">
        <v>172</v>
      </c>
      <c r="F1088" s="146" t="s">
        <v>225</v>
      </c>
      <c r="G1088" s="146" t="s">
        <v>236</v>
      </c>
      <c r="H1088" t="s">
        <v>224</v>
      </c>
      <c r="I1088" s="146">
        <v>3</v>
      </c>
      <c r="J1088" s="146"/>
      <c r="K1088" s="146">
        <v>3</v>
      </c>
      <c r="L1088" s="146">
        <v>3</v>
      </c>
      <c r="M1088" s="146">
        <v>0</v>
      </c>
      <c r="N1088" s="146"/>
      <c r="O1088" s="216" t="str">
        <f>IF(ISERROR(VLOOKUP($D1088,LehStd_in_Kla!$A$4:$G$120,3,FALSE)),,VLOOKUP($D1088,LehStd_in_Kla!$A$4:$G$120,3,FALSE))</f>
        <v>D3.BK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>
      <c r="A1089" s="96">
        <v>5</v>
      </c>
      <c r="B1089" s="96"/>
      <c r="C1089" s="96" t="s">
        <v>228</v>
      </c>
      <c r="D1089" s="146" t="s">
        <v>869</v>
      </c>
      <c r="E1089" s="146" t="s">
        <v>341</v>
      </c>
      <c r="F1089" s="146" t="s">
        <v>235</v>
      </c>
      <c r="G1089" s="146" t="s">
        <v>1665</v>
      </c>
      <c r="H1089" t="s">
        <v>224</v>
      </c>
      <c r="I1089" s="146">
        <v>2</v>
      </c>
      <c r="J1089" s="146"/>
      <c r="K1089" s="146">
        <v>2</v>
      </c>
      <c r="L1089" s="146">
        <v>2</v>
      </c>
      <c r="M1089" s="146">
        <v>0</v>
      </c>
      <c r="N1089" s="146"/>
      <c r="O1089" s="216" t="str">
        <f>IF(ISERROR(VLOOKUP($D1089,LehStd_in_Kla!$A$4:$G$120,3,FALSE)),,VLOOKUP($D1089,LehStd_in_Kla!$A$4:$G$120,3,FALSE))</f>
        <v>D3.BK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>
      <c r="A1090" s="96">
        <v>6</v>
      </c>
      <c r="B1090" s="96"/>
      <c r="C1090" s="96" t="s">
        <v>228</v>
      </c>
      <c r="D1090" s="146" t="s">
        <v>869</v>
      </c>
      <c r="E1090" s="146" t="s">
        <v>182</v>
      </c>
      <c r="F1090" s="146" t="s">
        <v>230</v>
      </c>
      <c r="G1090" s="146" t="s">
        <v>139</v>
      </c>
      <c r="H1090" t="s">
        <v>224</v>
      </c>
      <c r="I1090" s="146">
        <v>3</v>
      </c>
      <c r="J1090" s="146"/>
      <c r="K1090" s="146">
        <v>3</v>
      </c>
      <c r="L1090" s="146">
        <v>3</v>
      </c>
      <c r="M1090" s="146">
        <v>0</v>
      </c>
      <c r="N1090" s="146"/>
      <c r="O1090" s="216" t="str">
        <f>IF(ISERROR(VLOOKUP($D1090,LehStd_in_Kla!$A$4:$G$120,3,FALSE)),,VLOOKUP($D1090,LehStd_in_Kla!$A$4:$G$120,3,FALSE))</f>
        <v>D3.BK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>
      <c r="A1091" s="96">
        <v>7</v>
      </c>
      <c r="B1091" s="96"/>
      <c r="C1091" s="96" t="s">
        <v>228</v>
      </c>
      <c r="D1091" s="146" t="s">
        <v>869</v>
      </c>
      <c r="E1091" s="146" t="s">
        <v>229</v>
      </c>
      <c r="F1091" s="146" t="s">
        <v>231</v>
      </c>
      <c r="G1091" s="146" t="s">
        <v>139</v>
      </c>
      <c r="H1091" t="s">
        <v>224</v>
      </c>
      <c r="I1091" s="146">
        <v>1</v>
      </c>
      <c r="J1091" s="146"/>
      <c r="K1091" s="146">
        <v>1</v>
      </c>
      <c r="L1091" s="146">
        <v>1</v>
      </c>
      <c r="M1091" s="146">
        <v>0</v>
      </c>
      <c r="N1091" s="146"/>
      <c r="O1091" s="216" t="str">
        <f>IF(ISERROR(VLOOKUP($D1091,LehStd_in_Kla!$A$4:$G$120,3,FALSE)),,VLOOKUP($D1091,LehStd_in_Kla!$A$4:$G$120,3,FALSE))</f>
        <v>D3.BK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>
      <c r="A1092" s="96">
        <v>8</v>
      </c>
      <c r="B1092" s="96"/>
      <c r="C1092" s="96" t="s">
        <v>228</v>
      </c>
      <c r="D1092" s="146" t="s">
        <v>869</v>
      </c>
      <c r="E1092" s="146" t="s">
        <v>180</v>
      </c>
      <c r="F1092" s="146" t="s">
        <v>222</v>
      </c>
      <c r="G1092" s="146" t="s">
        <v>1074</v>
      </c>
      <c r="H1092" t="s">
        <v>224</v>
      </c>
      <c r="I1092" s="146">
        <v>3</v>
      </c>
      <c r="J1092" s="146"/>
      <c r="K1092" s="146">
        <v>3</v>
      </c>
      <c r="L1092" s="146">
        <v>3</v>
      </c>
      <c r="M1092" s="146">
        <v>0</v>
      </c>
      <c r="N1092" s="146"/>
      <c r="O1092" s="216" t="str">
        <f>IF(ISERROR(VLOOKUP($D1092,LehStd_in_Kla!$A$4:$G$120,3,FALSE)),,VLOOKUP($D1092,LehStd_in_Kla!$A$4:$G$120,3,FALSE))</f>
        <v>D3.BK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>
      <c r="A1093" s="96">
        <v>9</v>
      </c>
      <c r="B1093" s="96"/>
      <c r="C1093" s="96" t="s">
        <v>228</v>
      </c>
      <c r="D1093" s="146" t="s">
        <v>869</v>
      </c>
      <c r="E1093" s="146" t="s">
        <v>178</v>
      </c>
      <c r="F1093" s="146" t="s">
        <v>37</v>
      </c>
      <c r="G1093" s="146" t="s">
        <v>43</v>
      </c>
      <c r="H1093" t="s">
        <v>224</v>
      </c>
      <c r="I1093" s="146">
        <v>3</v>
      </c>
      <c r="J1093" s="146"/>
      <c r="K1093" s="146">
        <v>3</v>
      </c>
      <c r="L1093" s="146">
        <v>3</v>
      </c>
      <c r="M1093" s="146">
        <v>0</v>
      </c>
      <c r="N1093" s="146"/>
      <c r="O1093" s="216" t="str">
        <f>IF(ISERROR(VLOOKUP($D1093,LehStd_in_Kla!$A$4:$G$120,3,FALSE)),,VLOOKUP($D1093,LehStd_in_Kla!$A$4:$G$120,3,FALSE))</f>
        <v>D3.BK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>
      <c r="A1094" s="96">
        <v>10</v>
      </c>
      <c r="B1094" s="96"/>
      <c r="C1094" s="96" t="s">
        <v>228</v>
      </c>
      <c r="D1094" s="146" t="s">
        <v>869</v>
      </c>
      <c r="E1094" s="146" t="s">
        <v>172</v>
      </c>
      <c r="F1094" s="146" t="s">
        <v>1325</v>
      </c>
      <c r="G1094" s="146" t="s">
        <v>43</v>
      </c>
      <c r="H1094" t="s">
        <v>224</v>
      </c>
      <c r="I1094" s="146">
        <v>1</v>
      </c>
      <c r="J1094" s="146"/>
      <c r="K1094" s="146">
        <v>1</v>
      </c>
      <c r="L1094" s="146">
        <v>1</v>
      </c>
      <c r="M1094" s="146">
        <v>0</v>
      </c>
      <c r="N1094" s="146"/>
      <c r="O1094" s="216" t="str">
        <f>IF(ISERROR(VLOOKUP($D1094,LehStd_in_Kla!$A$4:$G$120,3,FALSE)),,VLOOKUP($D1094,LehStd_in_Kla!$A$4:$G$120,3,FALSE))</f>
        <v>D3.BK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>
      <c r="A1095" s="96">
        <v>11</v>
      </c>
      <c r="B1095" s="96"/>
      <c r="C1095" s="96" t="s">
        <v>228</v>
      </c>
      <c r="D1095" s="146" t="s">
        <v>869</v>
      </c>
      <c r="E1095" s="146" t="s">
        <v>175</v>
      </c>
      <c r="F1095" s="146" t="s">
        <v>19</v>
      </c>
      <c r="G1095" s="146" t="s">
        <v>139</v>
      </c>
      <c r="H1095" t="s">
        <v>199</v>
      </c>
      <c r="I1095" s="146">
        <v>2</v>
      </c>
      <c r="J1095" s="146"/>
      <c r="K1095" s="146">
        <v>2</v>
      </c>
      <c r="L1095" s="146">
        <v>2</v>
      </c>
      <c r="M1095" s="146">
        <v>0</v>
      </c>
      <c r="N1095" s="146"/>
      <c r="O1095" s="216" t="str">
        <f>IF(ISERROR(VLOOKUP($D1095,LehStd_in_Kla!$A$4:$G$120,3,FALSE)),,VLOOKUP($D1095,LehStd_in_Kla!$A$4:$G$120,3,FALSE))</f>
        <v>D3.BK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>
      <c r="A1096" s="96">
        <v>12</v>
      </c>
      <c r="B1096" s="96"/>
      <c r="C1096" s="96" t="s">
        <v>228</v>
      </c>
      <c r="D1096" s="146" t="s">
        <v>869</v>
      </c>
      <c r="E1096" s="146" t="s">
        <v>233</v>
      </c>
      <c r="F1096" s="146" t="s">
        <v>234</v>
      </c>
      <c r="G1096" s="146" t="s">
        <v>228</v>
      </c>
      <c r="H1096" t="s">
        <v>224</v>
      </c>
      <c r="I1096" s="146">
        <v>3</v>
      </c>
      <c r="J1096" s="146">
        <v>2</v>
      </c>
      <c r="K1096" s="146">
        <v>3</v>
      </c>
      <c r="L1096" s="146">
        <v>1.5</v>
      </c>
      <c r="M1096" s="146">
        <v>0</v>
      </c>
      <c r="N1096" s="146">
        <v>2</v>
      </c>
      <c r="O1096" s="216" t="str">
        <f>IF(ISERROR(VLOOKUP($D1096,LehStd_in_Kla!$A$4:$G$120,3,FALSE)),,VLOOKUP($D1096,LehStd_in_Kla!$A$4:$G$120,3,FALSE))</f>
        <v>D3.BK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>
      <c r="A1097" s="96">
        <v>13</v>
      </c>
      <c r="B1097" s="96"/>
      <c r="C1097" s="96" t="s">
        <v>228</v>
      </c>
      <c r="D1097" s="146" t="s">
        <v>869</v>
      </c>
      <c r="E1097" s="146" t="s">
        <v>187</v>
      </c>
      <c r="F1097" s="146" t="s">
        <v>237</v>
      </c>
      <c r="G1097" s="146" t="s">
        <v>228</v>
      </c>
      <c r="H1097" t="s">
        <v>211</v>
      </c>
      <c r="I1097" s="146">
        <v>2</v>
      </c>
      <c r="J1097" s="146"/>
      <c r="K1097" s="146">
        <v>2</v>
      </c>
      <c r="L1097" s="146">
        <v>2</v>
      </c>
      <c r="M1097" s="146">
        <v>0</v>
      </c>
      <c r="N1097" s="146"/>
      <c r="O1097" s="216" t="str">
        <f>IF(ISERROR(VLOOKUP($D1097,LehStd_in_Kla!$A$4:$G$120,3,FALSE)),,VLOOKUP($D1097,LehStd_in_Kla!$A$4:$G$120,3,FALSE))</f>
        <v>D3.BK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>
      <c r="A1098" s="96">
        <v>14</v>
      </c>
      <c r="B1098" s="96"/>
      <c r="C1098" s="96" t="s">
        <v>228</v>
      </c>
      <c r="D1098" s="146" t="s">
        <v>869</v>
      </c>
      <c r="E1098" s="146" t="s">
        <v>172</v>
      </c>
      <c r="F1098" s="146" t="s">
        <v>226</v>
      </c>
      <c r="G1098" s="146" t="s">
        <v>213</v>
      </c>
      <c r="H1098" t="s">
        <v>224</v>
      </c>
      <c r="I1098" s="146">
        <v>2</v>
      </c>
      <c r="J1098" s="146"/>
      <c r="K1098" s="146">
        <v>2</v>
      </c>
      <c r="L1098" s="146">
        <v>2</v>
      </c>
      <c r="M1098" s="146">
        <v>0</v>
      </c>
      <c r="N1098" s="146"/>
      <c r="O1098" s="216" t="str">
        <f>IF(ISERROR(VLOOKUP($D1098,LehStd_in_Kla!$A$4:$G$120,3,FALSE)),,VLOOKUP($D1098,LehStd_in_Kla!$A$4:$G$120,3,FALSE))</f>
        <v>D3.BK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>
      <c r="A1099" s="96">
        <v>15</v>
      </c>
      <c r="B1099" s="96"/>
      <c r="C1099" s="96" t="s">
        <v>228</v>
      </c>
      <c r="D1099" s="146" t="s">
        <v>869</v>
      </c>
      <c r="E1099" s="146" t="s">
        <v>182</v>
      </c>
      <c r="F1099" s="146" t="s">
        <v>1522</v>
      </c>
      <c r="G1099" s="146" t="s">
        <v>227</v>
      </c>
      <c r="H1099" t="s">
        <v>224</v>
      </c>
      <c r="I1099" s="146">
        <v>3</v>
      </c>
      <c r="J1099" s="146"/>
      <c r="K1099" s="146">
        <v>3</v>
      </c>
      <c r="L1099" s="146">
        <v>3</v>
      </c>
      <c r="M1099" s="146">
        <v>0</v>
      </c>
      <c r="N1099" s="146"/>
      <c r="O1099" s="216" t="str">
        <f>IF(ISERROR(VLOOKUP($D1099,LehStd_in_Kla!$A$4:$G$120,3,FALSE)),,VLOOKUP($D1099,LehStd_in_Kla!$A$4:$G$120,3,FALSE))</f>
        <v>D3.BK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>
      <c r="A1100" s="96">
        <v>17</v>
      </c>
      <c r="B1100" s="96"/>
      <c r="C1100" s="96" t="s">
        <v>228</v>
      </c>
      <c r="D1100" s="146" t="s">
        <v>869</v>
      </c>
      <c r="E1100" s="146" t="s">
        <v>172</v>
      </c>
      <c r="F1100" s="146" t="s">
        <v>239</v>
      </c>
      <c r="G1100" s="146" t="s">
        <v>240</v>
      </c>
      <c r="H1100" t="s">
        <v>775</v>
      </c>
      <c r="I1100" s="146">
        <v>3</v>
      </c>
      <c r="J1100" s="146">
        <v>2</v>
      </c>
      <c r="K1100" s="146">
        <v>3</v>
      </c>
      <c r="L1100" s="146">
        <v>1.5</v>
      </c>
      <c r="M1100" s="146">
        <v>0</v>
      </c>
      <c r="N1100" s="146">
        <v>2</v>
      </c>
      <c r="O1100" s="216" t="str">
        <f>IF(ISERROR(VLOOKUP($D1100,LehStd_in_Kla!$A$4:$G$120,3,FALSE)),,VLOOKUP($D1100,LehStd_in_Kla!$A$4:$G$120,3,FALSE))</f>
        <v>D3.BK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>
      <c r="A1101" s="96">
        <v>17</v>
      </c>
      <c r="B1101" s="96"/>
      <c r="C1101" s="96" t="s">
        <v>228</v>
      </c>
      <c r="D1101" s="146" t="s">
        <v>836</v>
      </c>
      <c r="E1101" s="146" t="s">
        <v>172</v>
      </c>
      <c r="F1101" s="146" t="s">
        <v>239</v>
      </c>
      <c r="G1101" s="146" t="s">
        <v>240</v>
      </c>
      <c r="H1101" t="s">
        <v>775</v>
      </c>
      <c r="I1101" s="146">
        <v>3</v>
      </c>
      <c r="J1101" s="146">
        <v>2</v>
      </c>
      <c r="K1101" s="146">
        <v>3</v>
      </c>
      <c r="L1101" s="146">
        <v>1.5</v>
      </c>
      <c r="M1101" s="146">
        <v>0</v>
      </c>
      <c r="N1101" s="146">
        <v>2</v>
      </c>
      <c r="O1101" s="216" t="str">
        <f>IF(ISERROR(VLOOKUP($D1101,LehStd_in_Kla!$A$4:$G$120,3,FALSE)),,VLOOKUP($D1101,LehStd_in_Kla!$A$4:$G$120,3,FALSE))</f>
        <v>D3.BK</v>
      </c>
    </row>
    <row r="1102" spans="1:20">
      <c r="A1102" s="96">
        <v>17</v>
      </c>
      <c r="B1102" s="96"/>
      <c r="C1102" s="96" t="s">
        <v>228</v>
      </c>
      <c r="D1102" s="146" t="s">
        <v>834</v>
      </c>
      <c r="E1102" s="146" t="s">
        <v>172</v>
      </c>
      <c r="F1102" s="146" t="s">
        <v>239</v>
      </c>
      <c r="G1102" s="146" t="s">
        <v>240</v>
      </c>
      <c r="H1102" t="s">
        <v>775</v>
      </c>
      <c r="I1102" s="146">
        <v>3</v>
      </c>
      <c r="J1102" s="146">
        <v>2</v>
      </c>
      <c r="K1102" s="146">
        <v>3</v>
      </c>
      <c r="L1102" s="146">
        <v>1.5</v>
      </c>
      <c r="M1102" s="146">
        <v>0</v>
      </c>
      <c r="N1102" s="146">
        <v>2</v>
      </c>
      <c r="O1102" s="216" t="str">
        <f>IF(ISERROR(VLOOKUP($D1102,LehStd_in_Kla!$A$4:$G$120,3,FALSE)),,VLOOKUP($D1102,LehStd_in_Kla!$A$4:$G$120,3,FALSE))</f>
        <v>D3.BK</v>
      </c>
    </row>
    <row r="1103" spans="1:20">
      <c r="A1103" s="96">
        <v>18</v>
      </c>
      <c r="B1103" s="96"/>
      <c r="C1103" s="96" t="s">
        <v>228</v>
      </c>
      <c r="D1103" s="146" t="s">
        <v>836</v>
      </c>
      <c r="E1103" s="146" t="s">
        <v>179</v>
      </c>
      <c r="F1103" s="146" t="s">
        <v>76</v>
      </c>
      <c r="G1103" s="146" t="s">
        <v>1690</v>
      </c>
      <c r="H1103" t="s">
        <v>242</v>
      </c>
      <c r="I1103" s="146">
        <v>3</v>
      </c>
      <c r="J1103" s="146"/>
      <c r="K1103" s="146">
        <v>3</v>
      </c>
      <c r="L1103" s="146">
        <v>3</v>
      </c>
      <c r="M1103" s="146">
        <v>0</v>
      </c>
      <c r="N1103" s="146"/>
      <c r="O1103" s="216" t="str">
        <f>IF(ISERROR(VLOOKUP($D1103,LehStd_in_Kla!$A$4:$G$120,3,FALSE)),,VLOOKUP($D1103,LehStd_in_Kla!$A$4:$G$120,3,FALSE))</f>
        <v>D3.BK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>
      <c r="A1104" s="96">
        <v>19</v>
      </c>
      <c r="B1104" s="96"/>
      <c r="C1104" s="96" t="s">
        <v>228</v>
      </c>
      <c r="D1104" s="146" t="s">
        <v>836</v>
      </c>
      <c r="E1104" s="146" t="s">
        <v>172</v>
      </c>
      <c r="F1104" s="146" t="s">
        <v>225</v>
      </c>
      <c r="G1104" s="146" t="s">
        <v>240</v>
      </c>
      <c r="H1104" t="s">
        <v>242</v>
      </c>
      <c r="I1104" s="146">
        <v>3</v>
      </c>
      <c r="J1104" s="146"/>
      <c r="K1104" s="146">
        <v>3</v>
      </c>
      <c r="L1104" s="146">
        <v>3</v>
      </c>
      <c r="M1104" s="146">
        <v>0</v>
      </c>
      <c r="N1104" s="146"/>
      <c r="O1104" s="216" t="str">
        <f>IF(ISERROR(VLOOKUP($D1104,LehStd_in_Kla!$A$4:$G$120,3,FALSE)),,VLOOKUP($D1104,LehStd_in_Kla!$A$4:$G$120,3,FALSE))</f>
        <v>D3.BK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>
      <c r="A1105" s="96">
        <v>20</v>
      </c>
      <c r="B1105" s="96"/>
      <c r="C1105" s="96" t="s">
        <v>228</v>
      </c>
      <c r="D1105" s="146" t="s">
        <v>836</v>
      </c>
      <c r="E1105" s="146" t="s">
        <v>172</v>
      </c>
      <c r="F1105" s="146" t="s">
        <v>244</v>
      </c>
      <c r="G1105" s="146" t="s">
        <v>240</v>
      </c>
      <c r="H1105" t="s">
        <v>242</v>
      </c>
      <c r="I1105" s="146">
        <v>2</v>
      </c>
      <c r="J1105" s="146"/>
      <c r="K1105" s="146">
        <v>2</v>
      </c>
      <c r="L1105" s="146">
        <v>2</v>
      </c>
      <c r="M1105" s="146">
        <v>0</v>
      </c>
      <c r="N1105" s="146"/>
      <c r="O1105" s="216" t="str">
        <f>IF(ISERROR(VLOOKUP($D1105,LehStd_in_Kla!$A$4:$G$120,3,FALSE)),,VLOOKUP($D1105,LehStd_in_Kla!$A$4:$G$120,3,FALSE))</f>
        <v>D3.BK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>
      <c r="A1106" s="96">
        <v>21</v>
      </c>
      <c r="B1106" s="96"/>
      <c r="C1106" s="96" t="s">
        <v>228</v>
      </c>
      <c r="D1106" s="146" t="s">
        <v>836</v>
      </c>
      <c r="E1106" s="146" t="s">
        <v>182</v>
      </c>
      <c r="F1106" s="146" t="s">
        <v>1522</v>
      </c>
      <c r="G1106" s="146" t="s">
        <v>227</v>
      </c>
      <c r="H1106" t="s">
        <v>242</v>
      </c>
      <c r="I1106" s="146">
        <v>3</v>
      </c>
      <c r="J1106" s="146"/>
      <c r="K1106" s="146">
        <v>3</v>
      </c>
      <c r="L1106" s="146">
        <v>3</v>
      </c>
      <c r="M1106" s="146">
        <v>0</v>
      </c>
      <c r="N1106" s="146"/>
      <c r="O1106" s="216" t="str">
        <f>IF(ISERROR(VLOOKUP($D1106,LehStd_in_Kla!$A$4:$G$120,3,FALSE)),,VLOOKUP($D1106,LehStd_in_Kla!$A$4:$G$120,3,FALSE))</f>
        <v>D3.BK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>
      <c r="A1107" s="96">
        <v>22</v>
      </c>
      <c r="B1107" s="96"/>
      <c r="C1107" s="96" t="s">
        <v>228</v>
      </c>
      <c r="D1107" s="146" t="s">
        <v>836</v>
      </c>
      <c r="E1107" s="146" t="s">
        <v>175</v>
      </c>
      <c r="F1107" s="146" t="s">
        <v>19</v>
      </c>
      <c r="G1107" s="146" t="s">
        <v>733</v>
      </c>
      <c r="H1107" t="s">
        <v>199</v>
      </c>
      <c r="I1107" s="146">
        <v>2</v>
      </c>
      <c r="J1107" s="146"/>
      <c r="K1107" s="146">
        <v>2</v>
      </c>
      <c r="L1107" s="146">
        <v>2</v>
      </c>
      <c r="M1107" s="146">
        <v>0</v>
      </c>
      <c r="N1107" s="146"/>
      <c r="O1107" s="216" t="str">
        <f>IF(ISERROR(VLOOKUP($D1107,LehStd_in_Kla!$A$4:$G$120,3,FALSE)),,VLOOKUP($D1107,LehStd_in_Kla!$A$4:$G$120,3,FALSE))</f>
        <v>D3.BK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>
      <c r="A1108" s="96">
        <v>23</v>
      </c>
      <c r="B1108" s="96"/>
      <c r="C1108" s="96" t="s">
        <v>228</v>
      </c>
      <c r="D1108" s="146" t="s">
        <v>836</v>
      </c>
      <c r="E1108" s="146" t="s">
        <v>980</v>
      </c>
      <c r="F1108" s="146" t="s">
        <v>141</v>
      </c>
      <c r="G1108" s="146" t="s">
        <v>1167</v>
      </c>
      <c r="H1108" t="s">
        <v>210</v>
      </c>
      <c r="I1108" s="146">
        <v>2</v>
      </c>
      <c r="J1108" s="146"/>
      <c r="K1108" s="146">
        <v>2</v>
      </c>
      <c r="L1108" s="146">
        <v>2</v>
      </c>
      <c r="M1108" s="146">
        <v>0</v>
      </c>
      <c r="N1108" s="146"/>
      <c r="O1108" s="216" t="str">
        <f>IF(ISERROR(VLOOKUP($D1108,LehStd_in_Kla!$A$4:$G$120,3,FALSE)),,VLOOKUP($D1108,LehStd_in_Kla!$A$4:$G$120,3,FALSE))</f>
        <v>D3.BK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>
      <c r="A1109" s="96">
        <v>24</v>
      </c>
      <c r="B1109" s="96"/>
      <c r="C1109" s="96" t="s">
        <v>228</v>
      </c>
      <c r="D1109" s="146" t="s">
        <v>836</v>
      </c>
      <c r="E1109" s="146" t="s">
        <v>180</v>
      </c>
      <c r="F1109" s="146" t="s">
        <v>222</v>
      </c>
      <c r="G1109" s="146" t="s">
        <v>43</v>
      </c>
      <c r="H1109" t="s">
        <v>242</v>
      </c>
      <c r="I1109" s="146">
        <v>5</v>
      </c>
      <c r="J1109" s="146"/>
      <c r="K1109" s="146">
        <v>5</v>
      </c>
      <c r="L1109" s="146">
        <v>5</v>
      </c>
      <c r="M1109" s="146">
        <v>0</v>
      </c>
      <c r="N1109" s="146"/>
      <c r="O1109" s="216" t="str">
        <f>IF(ISERROR(VLOOKUP($D1109,LehStd_in_Kla!$A$4:$G$120,3,FALSE)),,VLOOKUP($D1109,LehStd_in_Kla!$A$4:$G$120,3,FALSE))</f>
        <v>D3.BK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>
      <c r="A1110" s="96">
        <v>25</v>
      </c>
      <c r="B1110" s="96"/>
      <c r="C1110" s="96" t="s">
        <v>228</v>
      </c>
      <c r="D1110" s="146" t="s">
        <v>836</v>
      </c>
      <c r="E1110" s="146" t="s">
        <v>229</v>
      </c>
      <c r="F1110" s="146" t="s">
        <v>230</v>
      </c>
      <c r="G1110" s="146" t="s">
        <v>139</v>
      </c>
      <c r="H1110" t="s">
        <v>242</v>
      </c>
      <c r="I1110" s="146">
        <v>5</v>
      </c>
      <c r="J1110" s="146"/>
      <c r="K1110" s="146">
        <v>5</v>
      </c>
      <c r="L1110" s="146">
        <v>5</v>
      </c>
      <c r="M1110" s="146">
        <v>0</v>
      </c>
      <c r="N1110" s="146"/>
      <c r="O1110" s="216" t="str">
        <f>IF(ISERROR(VLOOKUP($D1110,LehStd_in_Kla!$A$4:$G$120,3,FALSE)),,VLOOKUP($D1110,LehStd_in_Kla!$A$4:$G$120,3,FALSE))</f>
        <v>D3.BK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>
      <c r="A1111" s="96">
        <v>26</v>
      </c>
      <c r="B1111" s="96"/>
      <c r="C1111" s="96" t="s">
        <v>228</v>
      </c>
      <c r="D1111" s="146" t="s">
        <v>836</v>
      </c>
      <c r="E1111" s="146" t="s">
        <v>178</v>
      </c>
      <c r="F1111" s="146" t="s">
        <v>37</v>
      </c>
      <c r="G1111" s="146" t="s">
        <v>530</v>
      </c>
      <c r="H1111" t="s">
        <v>242</v>
      </c>
      <c r="I1111" s="146">
        <v>3</v>
      </c>
      <c r="J1111" s="146"/>
      <c r="K1111" s="146">
        <v>3</v>
      </c>
      <c r="L1111" s="146">
        <v>3</v>
      </c>
      <c r="M1111" s="146">
        <v>0</v>
      </c>
      <c r="N1111" s="146"/>
      <c r="O1111" s="216" t="str">
        <f>IF(ISERROR(VLOOKUP($D1111,LehStd_in_Kla!$A$4:$G$120,3,FALSE)),,VLOOKUP($D1111,LehStd_in_Kla!$A$4:$G$120,3,FALSE))</f>
        <v>D3.BK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>
      <c r="A1112" s="96">
        <v>27</v>
      </c>
      <c r="B1112" s="96"/>
      <c r="C1112" s="96" t="s">
        <v>228</v>
      </c>
      <c r="D1112" s="146" t="s">
        <v>836</v>
      </c>
      <c r="E1112" s="146" t="s">
        <v>233</v>
      </c>
      <c r="F1112" s="146" t="s">
        <v>234</v>
      </c>
      <c r="G1112" s="146" t="s">
        <v>530</v>
      </c>
      <c r="H1112" t="s">
        <v>242</v>
      </c>
      <c r="I1112" s="146">
        <v>3</v>
      </c>
      <c r="J1112" s="146">
        <v>2</v>
      </c>
      <c r="K1112" s="146">
        <v>3</v>
      </c>
      <c r="L1112" s="146">
        <v>1.5</v>
      </c>
      <c r="M1112" s="146">
        <v>0</v>
      </c>
      <c r="N1112" s="146">
        <v>2</v>
      </c>
      <c r="O1112" s="216" t="str">
        <f>IF(ISERROR(VLOOKUP($D1112,LehStd_in_Kla!$A$4:$G$120,3,FALSE)),,VLOOKUP($D1112,LehStd_in_Kla!$A$4:$G$120,3,FALSE))</f>
        <v>D3.BK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>
      <c r="A1113" s="96">
        <v>28</v>
      </c>
      <c r="B1113" s="96"/>
      <c r="C1113" s="96" t="s">
        <v>228</v>
      </c>
      <c r="D1113" s="146" t="s">
        <v>836</v>
      </c>
      <c r="E1113" s="146" t="s">
        <v>174</v>
      </c>
      <c r="F1113" s="146" t="s">
        <v>13</v>
      </c>
      <c r="G1113" s="146" t="s">
        <v>1665</v>
      </c>
      <c r="H1113" t="s">
        <v>242</v>
      </c>
      <c r="I1113" s="146">
        <v>2</v>
      </c>
      <c r="J1113" s="146"/>
      <c r="K1113" s="146">
        <v>2</v>
      </c>
      <c r="L1113" s="146">
        <v>2</v>
      </c>
      <c r="M1113" s="146">
        <v>0</v>
      </c>
      <c r="N1113" s="146"/>
      <c r="O1113" s="216" t="str">
        <f>IF(ISERROR(VLOOKUP($D1113,LehStd_in_Kla!$A$4:$G$120,3,FALSE)),,VLOOKUP($D1113,LehStd_in_Kla!$A$4:$G$120,3,FALSE))</f>
        <v>D3.BK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>
      <c r="A1114" s="96">
        <v>29</v>
      </c>
      <c r="B1114" s="96"/>
      <c r="C1114" s="96" t="s">
        <v>228</v>
      </c>
      <c r="D1114" s="146" t="s">
        <v>836</v>
      </c>
      <c r="E1114" s="146" t="s">
        <v>341</v>
      </c>
      <c r="F1114" s="146" t="s">
        <v>235</v>
      </c>
      <c r="G1114" s="146" t="s">
        <v>227</v>
      </c>
      <c r="H1114" t="s">
        <v>242</v>
      </c>
      <c r="I1114" s="146">
        <v>2</v>
      </c>
      <c r="J1114" s="146"/>
      <c r="K1114" s="146">
        <v>2</v>
      </c>
      <c r="L1114" s="146">
        <v>2</v>
      </c>
      <c r="M1114" s="146">
        <v>0</v>
      </c>
      <c r="N1114" s="146"/>
      <c r="O1114" s="216" t="str">
        <f>IF(ISERROR(VLOOKUP($D1114,LehStd_in_Kla!$A$4:$G$120,3,FALSE)),,VLOOKUP($D1114,LehStd_in_Kla!$A$4:$G$120,3,FALSE))</f>
        <v>D3.BK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>
      <c r="A1115" s="96">
        <v>30</v>
      </c>
      <c r="B1115" s="96"/>
      <c r="C1115" s="96" t="s">
        <v>228</v>
      </c>
      <c r="D1115" s="146" t="s">
        <v>834</v>
      </c>
      <c r="E1115" s="146" t="s">
        <v>179</v>
      </c>
      <c r="F1115" s="146" t="s">
        <v>76</v>
      </c>
      <c r="G1115" s="146" t="s">
        <v>105</v>
      </c>
      <c r="H1115" t="s">
        <v>245</v>
      </c>
      <c r="I1115" s="146">
        <v>3</v>
      </c>
      <c r="J1115" s="146"/>
      <c r="K1115" s="146">
        <v>3</v>
      </c>
      <c r="L1115" s="146">
        <v>3</v>
      </c>
      <c r="M1115" s="146">
        <v>0</v>
      </c>
      <c r="N1115" s="146"/>
      <c r="O1115" s="216" t="str">
        <f>IF(ISERROR(VLOOKUP($D1115,LehStd_in_Kla!$A$4:$G$120,3,FALSE)),,VLOOKUP($D1115,LehStd_in_Kla!$A$4:$G$120,3,FALSE))</f>
        <v>D3.BK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>
      <c r="A1116" s="96">
        <v>31</v>
      </c>
      <c r="B1116" s="96"/>
      <c r="C1116" s="96" t="s">
        <v>228</v>
      </c>
      <c r="D1116" s="146" t="s">
        <v>834</v>
      </c>
      <c r="E1116" s="146" t="s">
        <v>172</v>
      </c>
      <c r="F1116" s="146" t="s">
        <v>225</v>
      </c>
      <c r="G1116" s="146" t="s">
        <v>236</v>
      </c>
      <c r="H1116" t="s">
        <v>245</v>
      </c>
      <c r="I1116" s="146">
        <v>3</v>
      </c>
      <c r="J1116" s="146"/>
      <c r="K1116" s="146">
        <v>3</v>
      </c>
      <c r="L1116" s="146">
        <v>3</v>
      </c>
      <c r="M1116" s="146">
        <v>0</v>
      </c>
      <c r="N1116" s="146"/>
      <c r="O1116" s="216" t="str">
        <f>IF(ISERROR(VLOOKUP($D1116,LehStd_in_Kla!$A$4:$G$120,3,FALSE)),,VLOOKUP($D1116,LehStd_in_Kla!$A$4:$G$120,3,FALSE))</f>
        <v>D3.BK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>
      <c r="A1117" s="96">
        <v>32</v>
      </c>
      <c r="B1117" s="96"/>
      <c r="C1117" s="96" t="s">
        <v>228</v>
      </c>
      <c r="D1117" s="146" t="s">
        <v>834</v>
      </c>
      <c r="E1117" s="146" t="s">
        <v>174</v>
      </c>
      <c r="F1117" s="146" t="s">
        <v>247</v>
      </c>
      <c r="G1117" s="146" t="s">
        <v>248</v>
      </c>
      <c r="H1117" t="s">
        <v>245</v>
      </c>
      <c r="I1117" s="146">
        <v>2</v>
      </c>
      <c r="J1117" s="146"/>
      <c r="K1117" s="146">
        <v>2</v>
      </c>
      <c r="L1117" s="146">
        <v>2</v>
      </c>
      <c r="M1117" s="146">
        <v>0</v>
      </c>
      <c r="N1117" s="146"/>
      <c r="O1117" s="216" t="str">
        <f>IF(ISERROR(VLOOKUP($D1117,LehStd_in_Kla!$A$4:$G$120,3,FALSE)),,VLOOKUP($D1117,LehStd_in_Kla!$A$4:$G$120,3,FALSE))</f>
        <v>D3.BK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>
      <c r="A1118" s="96">
        <v>33</v>
      </c>
      <c r="B1118" s="96"/>
      <c r="C1118" s="96" t="s">
        <v>228</v>
      </c>
      <c r="D1118" s="146" t="s">
        <v>834</v>
      </c>
      <c r="E1118" s="146" t="s">
        <v>229</v>
      </c>
      <c r="F1118" s="146" t="s">
        <v>230</v>
      </c>
      <c r="G1118" s="146" t="s">
        <v>553</v>
      </c>
      <c r="H1118" t="s">
        <v>245</v>
      </c>
      <c r="I1118" s="146">
        <v>5</v>
      </c>
      <c r="J1118" s="146"/>
      <c r="K1118" s="146">
        <v>5</v>
      </c>
      <c r="L1118" s="146">
        <v>5</v>
      </c>
      <c r="M1118" s="146">
        <v>0</v>
      </c>
      <c r="N1118" s="146"/>
      <c r="O1118" s="216" t="str">
        <f>IF(ISERROR(VLOOKUP($D1118,LehStd_in_Kla!$A$4:$G$120,3,FALSE)),,VLOOKUP($D1118,LehStd_in_Kla!$A$4:$G$120,3,FALSE))</f>
        <v>D3.BK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>
      <c r="A1119" s="96">
        <v>34</v>
      </c>
      <c r="B1119" s="96"/>
      <c r="C1119" s="96" t="s">
        <v>228</v>
      </c>
      <c r="D1119" s="146" t="s">
        <v>834</v>
      </c>
      <c r="E1119" s="146" t="s">
        <v>229</v>
      </c>
      <c r="F1119" s="146" t="s">
        <v>231</v>
      </c>
      <c r="G1119" s="146" t="s">
        <v>139</v>
      </c>
      <c r="H1119" t="s">
        <v>245</v>
      </c>
      <c r="I1119" s="146">
        <v>2</v>
      </c>
      <c r="J1119" s="146"/>
      <c r="K1119" s="146">
        <v>2</v>
      </c>
      <c r="L1119" s="146">
        <v>2</v>
      </c>
      <c r="M1119" s="146">
        <v>0</v>
      </c>
      <c r="N1119" s="146"/>
      <c r="O1119" s="216" t="str">
        <f>IF(ISERROR(VLOOKUP($D1119,LehStd_in_Kla!$A$4:$G$120,3,FALSE)),,VLOOKUP($D1119,LehStd_in_Kla!$A$4:$G$120,3,FALSE))</f>
        <v>D3.BK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>
      <c r="A1120" s="96">
        <v>35</v>
      </c>
      <c r="B1120" s="96"/>
      <c r="C1120" s="96" t="s">
        <v>228</v>
      </c>
      <c r="D1120" s="146" t="s">
        <v>834</v>
      </c>
      <c r="E1120" s="146" t="s">
        <v>180</v>
      </c>
      <c r="F1120" s="146" t="s">
        <v>222</v>
      </c>
      <c r="G1120" s="146" t="s">
        <v>1423</v>
      </c>
      <c r="H1120" t="s">
        <v>245</v>
      </c>
      <c r="I1120" s="146">
        <v>5</v>
      </c>
      <c r="J1120" s="146"/>
      <c r="K1120" s="146">
        <v>5</v>
      </c>
      <c r="L1120" s="146">
        <v>5</v>
      </c>
      <c r="M1120" s="146">
        <v>0</v>
      </c>
      <c r="N1120" s="146"/>
      <c r="O1120" s="216" t="str">
        <f>IF(ISERROR(VLOOKUP($D1120,LehStd_in_Kla!$A$4:$G$120,3,FALSE)),,VLOOKUP($D1120,LehStd_in_Kla!$A$4:$G$120,3,FALSE))</f>
        <v>D3.BK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>
      <c r="A1121" s="96">
        <v>36</v>
      </c>
      <c r="B1121" s="96"/>
      <c r="C1121" s="96" t="s">
        <v>228</v>
      </c>
      <c r="D1121" s="146" t="s">
        <v>834</v>
      </c>
      <c r="E1121" s="146" t="s">
        <v>175</v>
      </c>
      <c r="F1121" s="146" t="s">
        <v>19</v>
      </c>
      <c r="G1121" s="146" t="s">
        <v>139</v>
      </c>
      <c r="H1121" t="s">
        <v>199</v>
      </c>
      <c r="I1121" s="146">
        <v>2</v>
      </c>
      <c r="J1121" s="146"/>
      <c r="K1121" s="146">
        <v>2</v>
      </c>
      <c r="L1121" s="146">
        <v>2</v>
      </c>
      <c r="M1121" s="146">
        <v>0</v>
      </c>
      <c r="N1121" s="146"/>
      <c r="O1121" s="216" t="str">
        <f>IF(ISERROR(VLOOKUP($D1121,LehStd_in_Kla!$A$4:$G$120,3,FALSE)),,VLOOKUP($D1121,LehStd_in_Kla!$A$4:$G$120,3,FALSE))</f>
        <v>D3.BK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>
      <c r="A1122" s="96">
        <v>37</v>
      </c>
      <c r="B1122" s="96"/>
      <c r="C1122" s="96" t="s">
        <v>228</v>
      </c>
      <c r="D1122" s="146" t="s">
        <v>834</v>
      </c>
      <c r="E1122" s="146" t="s">
        <v>980</v>
      </c>
      <c r="F1122" s="146" t="s">
        <v>141</v>
      </c>
      <c r="G1122" s="146" t="s">
        <v>1167</v>
      </c>
      <c r="H1122" t="s">
        <v>210</v>
      </c>
      <c r="I1122" s="146">
        <v>2</v>
      </c>
      <c r="J1122" s="146"/>
      <c r="K1122" s="146">
        <v>2</v>
      </c>
      <c r="L1122" s="146">
        <v>2</v>
      </c>
      <c r="M1122" s="146">
        <v>0</v>
      </c>
      <c r="N1122" s="146"/>
      <c r="O1122" s="216" t="str">
        <f>IF(ISERROR(VLOOKUP($D1122,LehStd_in_Kla!$A$4:$G$120,3,FALSE)),,VLOOKUP($D1122,LehStd_in_Kla!$A$4:$G$120,3,FALSE))</f>
        <v>D3.BK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>
      <c r="A1123" s="96">
        <v>38</v>
      </c>
      <c r="B1123" s="96"/>
      <c r="C1123" s="96" t="s">
        <v>228</v>
      </c>
      <c r="D1123" s="146" t="s">
        <v>834</v>
      </c>
      <c r="E1123" s="146" t="s">
        <v>178</v>
      </c>
      <c r="F1123" s="146" t="s">
        <v>37</v>
      </c>
      <c r="G1123" s="146" t="s">
        <v>228</v>
      </c>
      <c r="H1123" t="s">
        <v>245</v>
      </c>
      <c r="I1123" s="146">
        <v>3</v>
      </c>
      <c r="J1123" s="146"/>
      <c r="K1123" s="146">
        <v>3</v>
      </c>
      <c r="L1123" s="146">
        <v>3</v>
      </c>
      <c r="M1123" s="146">
        <v>0</v>
      </c>
      <c r="N1123" s="146"/>
      <c r="O1123" s="216" t="str">
        <f>IF(ISERROR(VLOOKUP($D1123,LehStd_in_Kla!$A$4:$G$120,3,FALSE)),,VLOOKUP($D1123,LehStd_in_Kla!$A$4:$G$120,3,FALSE))</f>
        <v>D3.BK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>
      <c r="A1124" s="96">
        <v>39</v>
      </c>
      <c r="B1124" s="96"/>
      <c r="C1124" s="96" t="s">
        <v>228</v>
      </c>
      <c r="D1124" s="146" t="s">
        <v>834</v>
      </c>
      <c r="E1124" s="146" t="s">
        <v>233</v>
      </c>
      <c r="F1124" s="146" t="s">
        <v>234</v>
      </c>
      <c r="G1124" s="146" t="s">
        <v>228</v>
      </c>
      <c r="H1124" t="s">
        <v>245</v>
      </c>
      <c r="I1124" s="146">
        <v>3</v>
      </c>
      <c r="J1124" s="146">
        <v>2</v>
      </c>
      <c r="K1124" s="146">
        <v>3</v>
      </c>
      <c r="L1124" s="146">
        <v>1.5</v>
      </c>
      <c r="M1124" s="146">
        <v>0</v>
      </c>
      <c r="N1124" s="146">
        <v>2</v>
      </c>
      <c r="O1124" s="216" t="str">
        <f>IF(ISERROR(VLOOKUP($D1124,LehStd_in_Kla!$A$4:$G$120,3,FALSE)),,VLOOKUP($D1124,LehStd_in_Kla!$A$4:$G$120,3,FALSE))</f>
        <v>D3.BK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>
      <c r="A1125" s="96">
        <v>40</v>
      </c>
      <c r="B1125" s="96"/>
      <c r="C1125" s="96" t="s">
        <v>228</v>
      </c>
      <c r="D1125" s="146" t="s">
        <v>834</v>
      </c>
      <c r="E1125" s="146" t="s">
        <v>182</v>
      </c>
      <c r="F1125" s="146" t="s">
        <v>1522</v>
      </c>
      <c r="G1125" s="146" t="s">
        <v>227</v>
      </c>
      <c r="H1125" t="s">
        <v>245</v>
      </c>
      <c r="I1125" s="146">
        <v>3</v>
      </c>
      <c r="J1125" s="146"/>
      <c r="K1125" s="146">
        <v>3</v>
      </c>
      <c r="L1125" s="146">
        <v>3</v>
      </c>
      <c r="M1125" s="146">
        <v>0</v>
      </c>
      <c r="N1125" s="146"/>
      <c r="O1125" s="216" t="str">
        <f>IF(ISERROR(VLOOKUP($D1125,LehStd_in_Kla!$A$4:$G$120,3,FALSE)),,VLOOKUP($D1125,LehStd_in_Kla!$A$4:$G$120,3,FALSE))</f>
        <v>D3.BK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>
      <c r="A1126" s="96">
        <v>41</v>
      </c>
      <c r="B1126" s="96"/>
      <c r="C1126" s="96" t="s">
        <v>228</v>
      </c>
      <c r="D1126" s="146" t="s">
        <v>834</v>
      </c>
      <c r="E1126" s="146" t="s">
        <v>341</v>
      </c>
      <c r="F1126" s="146" t="s">
        <v>235</v>
      </c>
      <c r="G1126" s="146" t="s">
        <v>236</v>
      </c>
      <c r="H1126" t="s">
        <v>245</v>
      </c>
      <c r="I1126" s="146">
        <v>2</v>
      </c>
      <c r="J1126" s="146"/>
      <c r="K1126" s="146">
        <v>2</v>
      </c>
      <c r="L1126" s="146">
        <v>2</v>
      </c>
      <c r="M1126" s="146">
        <v>0</v>
      </c>
      <c r="N1126" s="146"/>
      <c r="O1126" s="216" t="str">
        <f>IF(ISERROR(VLOOKUP($D1126,LehStd_in_Kla!$A$4:$G$120,3,FALSE)),,VLOOKUP($D1126,LehStd_in_Kla!$A$4:$G$120,3,FALSE))</f>
        <v>D3.BK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>
      <c r="A1127" s="96">
        <v>42</v>
      </c>
      <c r="B1127" s="96"/>
      <c r="C1127" s="96" t="s">
        <v>228</v>
      </c>
      <c r="D1127" s="146" t="s">
        <v>834</v>
      </c>
      <c r="E1127" s="146" t="s">
        <v>182</v>
      </c>
      <c r="F1127" s="146" t="s">
        <v>138</v>
      </c>
      <c r="G1127" s="146" t="s">
        <v>227</v>
      </c>
      <c r="H1127" t="s">
        <v>245</v>
      </c>
      <c r="I1127" s="146">
        <v>2</v>
      </c>
      <c r="J1127" s="146"/>
      <c r="K1127" s="146">
        <v>2</v>
      </c>
      <c r="L1127" s="146">
        <v>2</v>
      </c>
      <c r="M1127" s="146">
        <v>0</v>
      </c>
      <c r="N1127" s="146"/>
      <c r="O1127" s="216" t="str">
        <f>IF(ISERROR(VLOOKUP($D1127,LehStd_in_Kla!$A$4:$G$120,3,FALSE)),,VLOOKUP($D1127,LehStd_in_Kla!$A$4:$G$120,3,FALSE))</f>
        <v>D3.BK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>
      <c r="A1128" s="96">
        <v>43</v>
      </c>
      <c r="B1128" s="96"/>
      <c r="C1128" s="96" t="s">
        <v>228</v>
      </c>
      <c r="D1128" s="146" t="s">
        <v>249</v>
      </c>
      <c r="E1128" s="146"/>
      <c r="F1128" s="146" t="s">
        <v>137</v>
      </c>
      <c r="G1128" s="146" t="s">
        <v>136</v>
      </c>
      <c r="I1128" s="146">
        <v>1</v>
      </c>
      <c r="J1128" s="146"/>
      <c r="K1128" s="146">
        <v>0</v>
      </c>
      <c r="L1128" s="146">
        <v>0</v>
      </c>
      <c r="M1128" s="146">
        <v>1</v>
      </c>
      <c r="N1128" s="146"/>
      <c r="O1128" s="216" t="str">
        <f>IF(ISERROR(VLOOKUP($D1128,LehStd_in_Kla!$A$4:$G$120,3,FALSE)),,VLOOKUP($D1128,LehStd_in_Kla!$A$4:$G$120,3,FALSE))</f>
        <v>D3.14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>
      <c r="A1129" s="96">
        <v>44</v>
      </c>
      <c r="B1129" s="96"/>
      <c r="C1129" s="96" t="s">
        <v>228</v>
      </c>
      <c r="D1129" s="146" t="s">
        <v>249</v>
      </c>
      <c r="E1129" s="146"/>
      <c r="F1129" s="146" t="s">
        <v>137</v>
      </c>
      <c r="G1129" s="146" t="s">
        <v>139</v>
      </c>
      <c r="I1129" s="146">
        <v>2</v>
      </c>
      <c r="J1129" s="146"/>
      <c r="K1129" s="146">
        <v>0</v>
      </c>
      <c r="L1129" s="146">
        <v>0</v>
      </c>
      <c r="M1129" s="146">
        <v>2</v>
      </c>
      <c r="N1129" s="146"/>
      <c r="O1129" s="216" t="str">
        <f>IF(ISERROR(VLOOKUP($D1129,LehStd_in_Kla!$A$4:$G$120,3,FALSE)),,VLOOKUP($D1129,LehStd_in_Kla!$A$4:$G$120,3,FALSE))</f>
        <v>D3.14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>
      <c r="A1130" s="96">
        <v>45</v>
      </c>
      <c r="B1130" s="96"/>
      <c r="C1130" s="96" t="s">
        <v>228</v>
      </c>
      <c r="D1130" s="146" t="s">
        <v>249</v>
      </c>
      <c r="E1130" s="146"/>
      <c r="F1130" s="146" t="s">
        <v>137</v>
      </c>
      <c r="G1130" s="146" t="s">
        <v>43</v>
      </c>
      <c r="I1130" s="146">
        <v>1</v>
      </c>
      <c r="J1130" s="146"/>
      <c r="K1130" s="146">
        <v>0</v>
      </c>
      <c r="L1130" s="146">
        <v>0</v>
      </c>
      <c r="M1130" s="146">
        <v>1</v>
      </c>
      <c r="N1130" s="146"/>
      <c r="O1130" s="216" t="str">
        <f>IF(ISERROR(VLOOKUP($D1130,LehStd_in_Kla!$A$4:$G$120,3,FALSE)),,VLOOKUP($D1130,LehStd_in_Kla!$A$4:$G$120,3,FALSE))</f>
        <v>D3.14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>
      <c r="A1131" s="96">
        <v>46</v>
      </c>
      <c r="B1131" s="96"/>
      <c r="C1131" s="96" t="s">
        <v>228</v>
      </c>
      <c r="D1131" s="146" t="s">
        <v>249</v>
      </c>
      <c r="E1131" s="146"/>
      <c r="F1131" s="146" t="s">
        <v>137</v>
      </c>
      <c r="G1131" s="146" t="s">
        <v>213</v>
      </c>
      <c r="I1131" s="146">
        <v>1.5</v>
      </c>
      <c r="J1131" s="146"/>
      <c r="K1131" s="146">
        <v>0</v>
      </c>
      <c r="L1131" s="146">
        <v>0</v>
      </c>
      <c r="M1131" s="146">
        <v>1.5</v>
      </c>
      <c r="N1131" s="146"/>
      <c r="O1131" s="216" t="str">
        <f>IF(ISERROR(VLOOKUP($D1131,LehStd_in_Kla!$A$4:$G$120,3,FALSE)),,VLOOKUP($D1131,LehStd_in_Kla!$A$4:$G$120,3,FALSE))</f>
        <v>D3.14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>
      <c r="A1132" s="96">
        <v>47</v>
      </c>
      <c r="B1132" s="96"/>
      <c r="C1132" s="96" t="s">
        <v>228</v>
      </c>
      <c r="D1132" s="146" t="s">
        <v>249</v>
      </c>
      <c r="E1132" s="146"/>
      <c r="F1132" s="146" t="s">
        <v>137</v>
      </c>
      <c r="G1132" s="146" t="s">
        <v>140</v>
      </c>
      <c r="I1132" s="146">
        <v>1</v>
      </c>
      <c r="J1132" s="146"/>
      <c r="K1132" s="146">
        <v>0</v>
      </c>
      <c r="L1132" s="146">
        <v>0</v>
      </c>
      <c r="M1132" s="146">
        <v>1</v>
      </c>
      <c r="N1132" s="146"/>
      <c r="O1132" s="216" t="str">
        <f>IF(ISERROR(VLOOKUP($D1132,LehStd_in_Kla!$A$4:$G$120,3,FALSE)),,VLOOKUP($D1132,LehStd_in_Kla!$A$4:$G$120,3,FALSE))</f>
        <v>D3.14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>
      <c r="A1133" s="96">
        <v>48</v>
      </c>
      <c r="B1133" s="96"/>
      <c r="C1133" s="96" t="s">
        <v>228</v>
      </c>
      <c r="D1133" s="146" t="s">
        <v>249</v>
      </c>
      <c r="E1133" s="146"/>
      <c r="F1133" s="146" t="s">
        <v>137</v>
      </c>
      <c r="G1133" s="146" t="s">
        <v>240</v>
      </c>
      <c r="I1133" s="146">
        <v>2.5</v>
      </c>
      <c r="J1133" s="146"/>
      <c r="K1133" s="146">
        <v>0</v>
      </c>
      <c r="L1133" s="146">
        <v>0</v>
      </c>
      <c r="M1133" s="146">
        <v>2.5</v>
      </c>
      <c r="N1133" s="146"/>
      <c r="O1133" s="216" t="str">
        <f>IF(ISERROR(VLOOKUP($D1133,LehStd_in_Kla!$A$4:$G$120,3,FALSE)),,VLOOKUP($D1133,LehStd_in_Kla!$A$4:$G$120,3,FALSE))</f>
        <v>D3.14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>
      <c r="A1134" s="96">
        <v>49</v>
      </c>
      <c r="B1134" s="96"/>
      <c r="C1134" s="96" t="s">
        <v>228</v>
      </c>
      <c r="D1134" s="146" t="s">
        <v>249</v>
      </c>
      <c r="E1134" s="146"/>
      <c r="F1134" s="146" t="s">
        <v>137</v>
      </c>
      <c r="G1134" s="146" t="s">
        <v>228</v>
      </c>
      <c r="I1134" s="146">
        <v>1.5</v>
      </c>
      <c r="J1134" s="146"/>
      <c r="K1134" s="146">
        <v>0</v>
      </c>
      <c r="L1134" s="146">
        <v>0</v>
      </c>
      <c r="M1134" s="146">
        <v>1.5</v>
      </c>
      <c r="N1134" s="146"/>
      <c r="O1134" s="216" t="str">
        <f>IF(ISERROR(VLOOKUP($D1134,LehStd_in_Kla!$A$4:$G$120,3,FALSE)),,VLOOKUP($D1134,LehStd_in_Kla!$A$4:$G$120,3,FALSE))</f>
        <v>D3.14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>
      <c r="A1135" s="96">
        <v>50</v>
      </c>
      <c r="B1135" s="96"/>
      <c r="C1135" s="96" t="s">
        <v>228</v>
      </c>
      <c r="D1135" s="146" t="s">
        <v>249</v>
      </c>
      <c r="E1135" s="146"/>
      <c r="F1135" s="146" t="s">
        <v>137</v>
      </c>
      <c r="G1135" s="146" t="s">
        <v>227</v>
      </c>
      <c r="I1135" s="146">
        <v>1.5</v>
      </c>
      <c r="J1135" s="146"/>
      <c r="K1135" s="146">
        <v>0</v>
      </c>
      <c r="L1135" s="146">
        <v>0</v>
      </c>
      <c r="M1135" s="146">
        <v>1.5</v>
      </c>
      <c r="N1135" s="146"/>
      <c r="O1135" s="216" t="str">
        <f>IF(ISERROR(VLOOKUP($D1135,LehStd_in_Kla!$A$4:$G$120,3,FALSE)),,VLOOKUP($D1135,LehStd_in_Kla!$A$4:$G$120,3,FALSE))</f>
        <v>D3.14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>
      <c r="A1136" s="96">
        <v>51</v>
      </c>
      <c r="B1136" s="96"/>
      <c r="C1136" s="96" t="s">
        <v>228</v>
      </c>
      <c r="D1136" s="146" t="s">
        <v>851</v>
      </c>
      <c r="E1136" s="146"/>
      <c r="F1136" s="146" t="s">
        <v>137</v>
      </c>
      <c r="G1136" s="146" t="s">
        <v>145</v>
      </c>
      <c r="I1136" s="146">
        <v>4</v>
      </c>
      <c r="J1136" s="146"/>
      <c r="K1136" s="146">
        <v>0</v>
      </c>
      <c r="L1136" s="146">
        <v>0</v>
      </c>
      <c r="M1136" s="146">
        <v>4</v>
      </c>
      <c r="N1136" s="146"/>
      <c r="O1136" s="216" t="str">
        <f>IF(ISERROR(VLOOKUP($D1136,LehStd_in_Kla!$A$4:$G$120,3,FALSE)),,VLOOKUP($D1136,LehStd_in_Kla!$A$4:$G$120,3,FALSE))</f>
        <v>E3.BP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>
      <c r="A1137" s="96">
        <v>51</v>
      </c>
      <c r="B1137" s="96"/>
      <c r="C1137" s="96" t="s">
        <v>228</v>
      </c>
      <c r="D1137" s="146" t="s">
        <v>897</v>
      </c>
      <c r="E1137" s="146"/>
      <c r="F1137" s="146" t="s">
        <v>137</v>
      </c>
      <c r="G1137" s="146" t="s">
        <v>145</v>
      </c>
      <c r="I1137" s="146">
        <v>4</v>
      </c>
      <c r="J1137" s="146"/>
      <c r="K1137" s="146">
        <v>0</v>
      </c>
      <c r="L1137" s="146">
        <v>0</v>
      </c>
      <c r="M1137" s="146">
        <v>4</v>
      </c>
      <c r="N1137" s="146"/>
      <c r="O1137" s="216" t="str">
        <f>IF(ISERROR(VLOOKUP($D1137,LehStd_in_Kla!$A$4:$G$120,3,FALSE)),,VLOOKUP($D1137,LehStd_in_Kla!$A$4:$G$120,3,FALSE))</f>
        <v>E3.BP</v>
      </c>
    </row>
    <row r="1138" spans="1:20">
      <c r="A1138" s="96">
        <v>51</v>
      </c>
      <c r="B1138" s="96"/>
      <c r="C1138" s="96" t="s">
        <v>228</v>
      </c>
      <c r="D1138" s="146" t="s">
        <v>930</v>
      </c>
      <c r="E1138" s="146"/>
      <c r="F1138" s="146" t="s">
        <v>137</v>
      </c>
      <c r="G1138" s="146" t="s">
        <v>145</v>
      </c>
      <c r="I1138" s="146">
        <v>4</v>
      </c>
      <c r="J1138" s="146"/>
      <c r="K1138" s="146">
        <v>0</v>
      </c>
      <c r="L1138" s="146">
        <v>0</v>
      </c>
      <c r="M1138" s="146">
        <v>4</v>
      </c>
      <c r="N1138" s="146"/>
      <c r="O1138" s="216" t="str">
        <f>IF(ISERROR(VLOOKUP($D1138,LehStd_in_Kla!$A$4:$G$120,3,FALSE)),,VLOOKUP($D1138,LehStd_in_Kla!$A$4:$G$120,3,FALSE))</f>
        <v>E3.BP</v>
      </c>
    </row>
    <row r="1139" spans="1:20">
      <c r="A1139" s="96">
        <v>52</v>
      </c>
      <c r="B1139" s="96"/>
      <c r="C1139" s="96" t="s">
        <v>228</v>
      </c>
      <c r="D1139" s="146" t="s">
        <v>851</v>
      </c>
      <c r="E1139" s="146"/>
      <c r="F1139" s="146" t="s">
        <v>137</v>
      </c>
      <c r="G1139" s="146" t="s">
        <v>240</v>
      </c>
      <c r="I1139" s="146">
        <v>2</v>
      </c>
      <c r="J1139" s="146"/>
      <c r="K1139" s="146">
        <v>0</v>
      </c>
      <c r="L1139" s="146">
        <v>0</v>
      </c>
      <c r="M1139" s="146">
        <v>2</v>
      </c>
      <c r="N1139" s="146"/>
      <c r="O1139" s="216" t="str">
        <f>IF(ISERROR(VLOOKUP($D1139,LehStd_in_Kla!$A$4:$G$120,3,FALSE)),,VLOOKUP($D1139,LehStd_in_Kla!$A$4:$G$120,3,FALSE))</f>
        <v>E3.BP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>
      <c r="A1140" s="96">
        <v>52</v>
      </c>
      <c r="B1140" s="96"/>
      <c r="C1140" s="96" t="s">
        <v>228</v>
      </c>
      <c r="D1140" s="146" t="s">
        <v>897</v>
      </c>
      <c r="E1140" s="146"/>
      <c r="F1140" s="146" t="s">
        <v>137</v>
      </c>
      <c r="G1140" s="146" t="s">
        <v>240</v>
      </c>
      <c r="I1140" s="146">
        <v>2</v>
      </c>
      <c r="J1140" s="146"/>
      <c r="K1140" s="146">
        <v>0</v>
      </c>
      <c r="L1140" s="146">
        <v>0</v>
      </c>
      <c r="M1140" s="146">
        <v>2</v>
      </c>
      <c r="N1140" s="146"/>
      <c r="O1140" s="216" t="str">
        <f>IF(ISERROR(VLOOKUP($D1140,LehStd_in_Kla!$A$4:$G$120,3,FALSE)),,VLOOKUP($D1140,LehStd_in_Kla!$A$4:$G$120,3,FALSE))</f>
        <v>E3.BP</v>
      </c>
    </row>
    <row r="1141" spans="1:20">
      <c r="A1141" s="96">
        <v>52</v>
      </c>
      <c r="B1141" s="96"/>
      <c r="C1141" s="96" t="s">
        <v>228</v>
      </c>
      <c r="D1141" s="146" t="s">
        <v>930</v>
      </c>
      <c r="E1141" s="146"/>
      <c r="F1141" s="146" t="s">
        <v>137</v>
      </c>
      <c r="G1141" s="146" t="s">
        <v>240</v>
      </c>
      <c r="I1141" s="146">
        <v>2</v>
      </c>
      <c r="J1141" s="146"/>
      <c r="K1141" s="146">
        <v>0</v>
      </c>
      <c r="L1141" s="146">
        <v>0</v>
      </c>
      <c r="M1141" s="146">
        <v>2</v>
      </c>
      <c r="N1141" s="146"/>
      <c r="O1141" s="216" t="str">
        <f>IF(ISERROR(VLOOKUP($D1141,LehStd_in_Kla!$A$4:$G$120,3,FALSE)),,VLOOKUP($D1141,LehStd_in_Kla!$A$4:$G$120,3,FALSE))</f>
        <v>E3.BP</v>
      </c>
    </row>
    <row r="1142" spans="1:20">
      <c r="A1142" s="96">
        <v>53</v>
      </c>
      <c r="B1142" s="96"/>
      <c r="C1142" s="96" t="s">
        <v>228</v>
      </c>
      <c r="D1142" s="146" t="s">
        <v>851</v>
      </c>
      <c r="E1142" s="146"/>
      <c r="F1142" s="146" t="s">
        <v>137</v>
      </c>
      <c r="G1142" s="146" t="s">
        <v>248</v>
      </c>
      <c r="I1142" s="146">
        <v>3</v>
      </c>
      <c r="J1142" s="146"/>
      <c r="K1142" s="146">
        <v>0</v>
      </c>
      <c r="L1142" s="146">
        <v>0</v>
      </c>
      <c r="M1142" s="146">
        <v>3</v>
      </c>
      <c r="N1142" s="146"/>
      <c r="O1142" s="216" t="str">
        <f>IF(ISERROR(VLOOKUP($D1142,LehStd_in_Kla!$A$4:$G$120,3,FALSE)),,VLOOKUP($D1142,LehStd_in_Kla!$A$4:$G$120,3,FALSE))</f>
        <v>E3.BP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>
      <c r="A1143" s="96">
        <v>53</v>
      </c>
      <c r="B1143" s="96"/>
      <c r="C1143" s="96" t="s">
        <v>228</v>
      </c>
      <c r="D1143" s="146" t="s">
        <v>897</v>
      </c>
      <c r="E1143" s="146"/>
      <c r="F1143" s="146" t="s">
        <v>137</v>
      </c>
      <c r="G1143" s="146" t="s">
        <v>248</v>
      </c>
      <c r="I1143" s="146">
        <v>3</v>
      </c>
      <c r="J1143" s="146"/>
      <c r="K1143" s="146">
        <v>0</v>
      </c>
      <c r="L1143" s="146">
        <v>0</v>
      </c>
      <c r="M1143" s="146">
        <v>3</v>
      </c>
      <c r="N1143" s="146"/>
      <c r="O1143" s="216" t="str">
        <f>IF(ISERROR(VLOOKUP($D1143,LehStd_in_Kla!$A$4:$G$120,3,FALSE)),,VLOOKUP($D1143,LehStd_in_Kla!$A$4:$G$120,3,FALSE))</f>
        <v>E3.BP</v>
      </c>
    </row>
    <row r="1144" spans="1:20">
      <c r="A1144" s="96">
        <v>54</v>
      </c>
      <c r="B1144" s="96"/>
      <c r="C1144" s="96" t="s">
        <v>228</v>
      </c>
      <c r="D1144" s="146" t="s">
        <v>851</v>
      </c>
      <c r="E1144" s="146"/>
      <c r="F1144" s="146" t="s">
        <v>137</v>
      </c>
      <c r="G1144" s="146" t="s">
        <v>1120</v>
      </c>
      <c r="I1144" s="146">
        <v>2</v>
      </c>
      <c r="J1144" s="146"/>
      <c r="K1144" s="146">
        <v>0</v>
      </c>
      <c r="L1144" s="146">
        <v>0</v>
      </c>
      <c r="M1144" s="146">
        <v>2</v>
      </c>
      <c r="N1144" s="146"/>
      <c r="O1144" s="216" t="str">
        <f>IF(ISERROR(VLOOKUP($D1144,LehStd_in_Kla!$A$4:$G$120,3,FALSE)),,VLOOKUP($D1144,LehStd_in_Kla!$A$4:$G$120,3,FALSE))</f>
        <v>E3.BP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>
      <c r="A1145" s="96">
        <v>54</v>
      </c>
      <c r="B1145" s="96"/>
      <c r="C1145" s="96" t="s">
        <v>228</v>
      </c>
      <c r="D1145" s="146" t="s">
        <v>897</v>
      </c>
      <c r="E1145" s="146"/>
      <c r="F1145" s="146" t="s">
        <v>137</v>
      </c>
      <c r="G1145" s="146" t="s">
        <v>1120</v>
      </c>
      <c r="I1145" s="146">
        <v>2</v>
      </c>
      <c r="J1145" s="146"/>
      <c r="K1145" s="146">
        <v>0</v>
      </c>
      <c r="L1145" s="146">
        <v>0</v>
      </c>
      <c r="M1145" s="146">
        <v>2</v>
      </c>
      <c r="N1145" s="146"/>
      <c r="O1145" s="216" t="str">
        <f>IF(ISERROR(VLOOKUP($D1145,LehStd_in_Kla!$A$4:$G$120,3,FALSE)),,VLOOKUP($D1145,LehStd_in_Kla!$A$4:$G$120,3,FALSE))</f>
        <v>E3.BP</v>
      </c>
    </row>
    <row r="1146" spans="1:20">
      <c r="A1146" s="96">
        <v>55</v>
      </c>
      <c r="B1146" s="96"/>
      <c r="C1146" s="96" t="s">
        <v>228</v>
      </c>
      <c r="D1146" s="146" t="s">
        <v>851</v>
      </c>
      <c r="E1146" s="146"/>
      <c r="F1146" s="146" t="s">
        <v>137</v>
      </c>
      <c r="G1146" s="146" t="s">
        <v>142</v>
      </c>
      <c r="I1146" s="146">
        <v>0</v>
      </c>
      <c r="J1146" s="146"/>
      <c r="K1146" s="146">
        <v>0</v>
      </c>
      <c r="L1146" s="146">
        <v>0</v>
      </c>
      <c r="M1146" s="146">
        <v>0</v>
      </c>
      <c r="N1146" s="146"/>
      <c r="O1146" s="216" t="str">
        <f>IF(ISERROR(VLOOKUP($D1146,LehStd_in_Kla!$A$4:$G$120,3,FALSE)),,VLOOKUP($D1146,LehStd_in_Kla!$A$4:$G$120,3,FALSE))</f>
        <v>E3.BP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>
      <c r="A1147" s="96">
        <v>55</v>
      </c>
      <c r="B1147" s="96"/>
      <c r="C1147" s="96" t="s">
        <v>228</v>
      </c>
      <c r="D1147" s="146" t="s">
        <v>897</v>
      </c>
      <c r="E1147" s="146"/>
      <c r="F1147" s="146" t="s">
        <v>137</v>
      </c>
      <c r="G1147" s="146" t="s">
        <v>142</v>
      </c>
      <c r="I1147" s="146">
        <v>0</v>
      </c>
      <c r="J1147" s="146"/>
      <c r="K1147" s="146">
        <v>0</v>
      </c>
      <c r="L1147" s="146">
        <v>0</v>
      </c>
      <c r="M1147" s="146">
        <v>0</v>
      </c>
      <c r="N1147" s="146"/>
      <c r="O1147" s="216" t="str">
        <f>IF(ISERROR(VLOOKUP($D1147,LehStd_in_Kla!$A$4:$G$120,3,FALSE)),,VLOOKUP($D1147,LehStd_in_Kla!$A$4:$G$120,3,FALSE))</f>
        <v>E3.BP</v>
      </c>
    </row>
    <row r="1148" spans="1:20">
      <c r="A1148" s="96">
        <v>56</v>
      </c>
      <c r="B1148" s="96"/>
      <c r="C1148" s="96" t="s">
        <v>228</v>
      </c>
      <c r="D1148" s="146" t="s">
        <v>851</v>
      </c>
      <c r="E1148" s="146"/>
      <c r="F1148" s="146" t="s">
        <v>137</v>
      </c>
      <c r="G1148" s="146" t="s">
        <v>136</v>
      </c>
      <c r="I1148" s="146">
        <v>2</v>
      </c>
      <c r="J1148" s="146"/>
      <c r="K1148" s="146">
        <v>0</v>
      </c>
      <c r="L1148" s="146">
        <v>0</v>
      </c>
      <c r="M1148" s="146">
        <v>2</v>
      </c>
      <c r="N1148" s="146"/>
      <c r="O1148" s="216" t="str">
        <f>IF(ISERROR(VLOOKUP($D1148,LehStd_in_Kla!$A$4:$G$120,3,FALSE)),,VLOOKUP($D1148,LehStd_in_Kla!$A$4:$G$120,3,FALSE))</f>
        <v>E3.BP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>
      <c r="A1149" s="96">
        <v>56</v>
      </c>
      <c r="B1149" s="96"/>
      <c r="C1149" s="96" t="s">
        <v>228</v>
      </c>
      <c r="D1149" s="146" t="s">
        <v>897</v>
      </c>
      <c r="E1149" s="146"/>
      <c r="F1149" s="146" t="s">
        <v>137</v>
      </c>
      <c r="G1149" s="146" t="s">
        <v>136</v>
      </c>
      <c r="I1149" s="146">
        <v>2</v>
      </c>
      <c r="J1149" s="146"/>
      <c r="K1149" s="146">
        <v>0</v>
      </c>
      <c r="L1149" s="146">
        <v>0</v>
      </c>
      <c r="M1149" s="146">
        <v>2</v>
      </c>
      <c r="N1149" s="146"/>
      <c r="O1149" s="216" t="str">
        <f>IF(ISERROR(VLOOKUP($D1149,LehStd_in_Kla!$A$4:$G$120,3,FALSE)),,VLOOKUP($D1149,LehStd_in_Kla!$A$4:$G$120,3,FALSE))</f>
        <v>E3.BP</v>
      </c>
    </row>
    <row r="1150" spans="1:20">
      <c r="A1150" s="96">
        <v>57</v>
      </c>
      <c r="B1150" s="96"/>
      <c r="C1150" s="96" t="s">
        <v>228</v>
      </c>
      <c r="D1150" s="146" t="s">
        <v>851</v>
      </c>
      <c r="E1150" s="146"/>
      <c r="F1150" s="146" t="s">
        <v>137</v>
      </c>
      <c r="G1150" s="146" t="s">
        <v>144</v>
      </c>
      <c r="I1150" s="146">
        <v>4</v>
      </c>
      <c r="J1150" s="146"/>
      <c r="K1150" s="146">
        <v>0</v>
      </c>
      <c r="L1150" s="146">
        <v>0</v>
      </c>
      <c r="M1150" s="146">
        <v>4</v>
      </c>
      <c r="N1150" s="146"/>
      <c r="O1150" s="216" t="str">
        <f>IF(ISERROR(VLOOKUP($D1150,LehStd_in_Kla!$A$4:$G$120,3,FALSE)),,VLOOKUP($D1150,LehStd_in_Kla!$A$4:$G$120,3,FALSE))</f>
        <v>E3.BP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>
      <c r="A1151" s="96">
        <v>57</v>
      </c>
      <c r="B1151" s="96"/>
      <c r="C1151" s="96" t="s">
        <v>228</v>
      </c>
      <c r="D1151" s="146" t="s">
        <v>897</v>
      </c>
      <c r="E1151" s="146"/>
      <c r="F1151" s="146" t="s">
        <v>137</v>
      </c>
      <c r="G1151" s="146" t="s">
        <v>144</v>
      </c>
      <c r="I1151" s="146">
        <v>4</v>
      </c>
      <c r="J1151" s="146"/>
      <c r="K1151" s="146">
        <v>0</v>
      </c>
      <c r="L1151" s="146">
        <v>0</v>
      </c>
      <c r="M1151" s="146">
        <v>4</v>
      </c>
      <c r="N1151" s="146"/>
      <c r="O1151" s="216" t="str">
        <f>IF(ISERROR(VLOOKUP($D1151,LehStd_in_Kla!$A$4:$G$120,3,FALSE)),,VLOOKUP($D1151,LehStd_in_Kla!$A$4:$G$120,3,FALSE))</f>
        <v>E3.BP</v>
      </c>
    </row>
    <row r="1152" spans="1:20">
      <c r="A1152" s="96">
        <v>58</v>
      </c>
      <c r="B1152" s="96"/>
      <c r="C1152" s="96" t="s">
        <v>228</v>
      </c>
      <c r="D1152" s="146" t="s">
        <v>851</v>
      </c>
      <c r="E1152" s="146"/>
      <c r="F1152" s="146" t="s">
        <v>137</v>
      </c>
      <c r="G1152" s="146" t="s">
        <v>140</v>
      </c>
      <c r="I1152" s="146">
        <v>5</v>
      </c>
      <c r="J1152" s="146"/>
      <c r="K1152" s="146">
        <v>0</v>
      </c>
      <c r="L1152" s="146">
        <v>0</v>
      </c>
      <c r="M1152" s="146">
        <v>5</v>
      </c>
      <c r="N1152" s="146"/>
      <c r="O1152" s="216" t="str">
        <f>IF(ISERROR(VLOOKUP($D1152,LehStd_in_Kla!$A$4:$G$120,3,FALSE)),,VLOOKUP($D1152,LehStd_in_Kla!$A$4:$G$120,3,FALSE))</f>
        <v>E3.BP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>
      <c r="A1153" s="96">
        <v>58</v>
      </c>
      <c r="B1153" s="96"/>
      <c r="C1153" s="96" t="s">
        <v>228</v>
      </c>
      <c r="D1153" s="146" t="s">
        <v>897</v>
      </c>
      <c r="E1153" s="146"/>
      <c r="F1153" s="146" t="s">
        <v>137</v>
      </c>
      <c r="G1153" s="146" t="s">
        <v>140</v>
      </c>
      <c r="I1153" s="146">
        <v>5</v>
      </c>
      <c r="J1153" s="146"/>
      <c r="K1153" s="146">
        <v>0</v>
      </c>
      <c r="L1153" s="146">
        <v>0</v>
      </c>
      <c r="M1153" s="146">
        <v>5</v>
      </c>
      <c r="N1153" s="146"/>
      <c r="O1153" s="216" t="str">
        <f>IF(ISERROR(VLOOKUP($D1153,LehStd_in_Kla!$A$4:$G$120,3,FALSE)),,VLOOKUP($D1153,LehStd_in_Kla!$A$4:$G$120,3,FALSE))</f>
        <v>E3.BP</v>
      </c>
    </row>
    <row r="1154" spans="1:20">
      <c r="A1154" s="96">
        <v>59</v>
      </c>
      <c r="B1154" s="96"/>
      <c r="C1154" s="96" t="s">
        <v>228</v>
      </c>
      <c r="D1154" s="146" t="s">
        <v>851</v>
      </c>
      <c r="E1154" s="146"/>
      <c r="F1154" s="146" t="s">
        <v>137</v>
      </c>
      <c r="G1154" s="146" t="s">
        <v>143</v>
      </c>
      <c r="I1154" s="146">
        <v>4</v>
      </c>
      <c r="J1154" s="146"/>
      <c r="K1154" s="146">
        <v>0</v>
      </c>
      <c r="L1154" s="146">
        <v>0</v>
      </c>
      <c r="M1154" s="146">
        <v>4</v>
      </c>
      <c r="N1154" s="146"/>
      <c r="O1154" s="216" t="str">
        <f>IF(ISERROR(VLOOKUP($D1154,LehStd_in_Kla!$A$4:$G$120,3,FALSE)),,VLOOKUP($D1154,LehStd_in_Kla!$A$4:$G$120,3,FALSE))</f>
        <v>E3.BP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>
      <c r="A1155" s="96">
        <v>59</v>
      </c>
      <c r="B1155" s="96"/>
      <c r="C1155" s="96" t="s">
        <v>228</v>
      </c>
      <c r="D1155" s="146" t="s">
        <v>897</v>
      </c>
      <c r="E1155" s="146"/>
      <c r="F1155" s="146" t="s">
        <v>137</v>
      </c>
      <c r="G1155" s="146" t="s">
        <v>143</v>
      </c>
      <c r="I1155" s="146">
        <v>4</v>
      </c>
      <c r="J1155" s="146"/>
      <c r="K1155" s="146">
        <v>0</v>
      </c>
      <c r="L1155" s="146">
        <v>0</v>
      </c>
      <c r="M1155" s="146">
        <v>4</v>
      </c>
      <c r="N1155" s="146"/>
      <c r="O1155" s="216" t="str">
        <f>IF(ISERROR(VLOOKUP($D1155,LehStd_in_Kla!$A$4:$G$120,3,FALSE)),,VLOOKUP($D1155,LehStd_in_Kla!$A$4:$G$120,3,FALSE))</f>
        <v>E3.BP</v>
      </c>
    </row>
    <row r="1156" spans="1:20">
      <c r="A1156" s="96">
        <v>60</v>
      </c>
      <c r="B1156" s="96"/>
      <c r="C1156" s="96" t="s">
        <v>228</v>
      </c>
      <c r="D1156" s="146" t="s">
        <v>851</v>
      </c>
      <c r="E1156" s="146"/>
      <c r="F1156" s="146" t="s">
        <v>137</v>
      </c>
      <c r="G1156" s="146" t="s">
        <v>1192</v>
      </c>
      <c r="I1156" s="146">
        <v>2</v>
      </c>
      <c r="J1156" s="146"/>
      <c r="K1156" s="146">
        <v>0</v>
      </c>
      <c r="L1156" s="146">
        <v>0</v>
      </c>
      <c r="M1156" s="146">
        <v>2</v>
      </c>
      <c r="N1156" s="146"/>
      <c r="O1156" s="216" t="str">
        <f>IF(ISERROR(VLOOKUP($D1156,LehStd_in_Kla!$A$4:$G$120,3,FALSE)),,VLOOKUP($D1156,LehStd_in_Kla!$A$4:$G$120,3,FALSE))</f>
        <v>E3.BP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>
      <c r="A1157" s="96">
        <v>60</v>
      </c>
      <c r="B1157" s="96"/>
      <c r="C1157" s="96" t="s">
        <v>228</v>
      </c>
      <c r="D1157" s="146" t="s">
        <v>897</v>
      </c>
      <c r="E1157" s="146"/>
      <c r="F1157" s="146" t="s">
        <v>137</v>
      </c>
      <c r="G1157" s="146" t="s">
        <v>1192</v>
      </c>
      <c r="I1157" s="146">
        <v>2</v>
      </c>
      <c r="J1157" s="146"/>
      <c r="K1157" s="146">
        <v>0</v>
      </c>
      <c r="L1157" s="146">
        <v>0</v>
      </c>
      <c r="M1157" s="146">
        <v>2</v>
      </c>
      <c r="N1157" s="146"/>
      <c r="O1157" s="216" t="str">
        <f>IF(ISERROR(VLOOKUP($D1157,LehStd_in_Kla!$A$4:$G$120,3,FALSE)),,VLOOKUP($D1157,LehStd_in_Kla!$A$4:$G$120,3,FALSE))</f>
        <v>E3.BP</v>
      </c>
    </row>
    <row r="1158" spans="1:20">
      <c r="A1158" s="96">
        <v>61</v>
      </c>
      <c r="B1158" s="96"/>
      <c r="C1158" s="96" t="s">
        <v>228</v>
      </c>
      <c r="D1158" s="146" t="s">
        <v>851</v>
      </c>
      <c r="E1158" s="146"/>
      <c r="F1158" s="146" t="s">
        <v>137</v>
      </c>
      <c r="G1158" s="146" t="s">
        <v>220</v>
      </c>
      <c r="I1158" s="146">
        <v>3</v>
      </c>
      <c r="J1158" s="146"/>
      <c r="K1158" s="146">
        <v>0</v>
      </c>
      <c r="L1158" s="146">
        <v>0</v>
      </c>
      <c r="M1158" s="146">
        <v>3</v>
      </c>
      <c r="N1158" s="146"/>
      <c r="O1158" s="216" t="str">
        <f>IF(ISERROR(VLOOKUP($D1158,LehStd_in_Kla!$A$4:$G$120,3,FALSE)),,VLOOKUP($D1158,LehStd_in_Kla!$A$4:$G$120,3,FALSE))</f>
        <v>E3.BP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>
      <c r="A1159" s="96">
        <v>61</v>
      </c>
      <c r="B1159" s="96"/>
      <c r="C1159" s="96" t="s">
        <v>228</v>
      </c>
      <c r="D1159" s="146" t="s">
        <v>897</v>
      </c>
      <c r="E1159" s="146"/>
      <c r="F1159" s="146" t="s">
        <v>137</v>
      </c>
      <c r="G1159" s="146" t="s">
        <v>220</v>
      </c>
      <c r="I1159" s="146">
        <v>3</v>
      </c>
      <c r="J1159" s="146"/>
      <c r="K1159" s="146">
        <v>0</v>
      </c>
      <c r="L1159" s="146">
        <v>0</v>
      </c>
      <c r="M1159" s="146">
        <v>3</v>
      </c>
      <c r="N1159" s="146"/>
      <c r="O1159" s="216" t="str">
        <f>IF(ISERROR(VLOOKUP($D1159,LehStd_in_Kla!$A$4:$G$120,3,FALSE)),,VLOOKUP($D1159,LehStd_in_Kla!$A$4:$G$120,3,FALSE))</f>
        <v>E3.BP</v>
      </c>
    </row>
    <row r="1160" spans="1:20">
      <c r="A1160" s="96">
        <v>63</v>
      </c>
      <c r="B1160" s="96"/>
      <c r="C1160" s="96" t="s">
        <v>228</v>
      </c>
      <c r="D1160" s="146" t="s">
        <v>252</v>
      </c>
      <c r="E1160" s="146" t="s">
        <v>182</v>
      </c>
      <c r="F1160" s="146" t="s">
        <v>1523</v>
      </c>
      <c r="G1160" s="146" t="s">
        <v>143</v>
      </c>
      <c r="H1160" t="s">
        <v>261</v>
      </c>
      <c r="I1160" s="146">
        <v>1</v>
      </c>
      <c r="J1160" s="146"/>
      <c r="K1160" s="146">
        <v>1</v>
      </c>
      <c r="L1160" s="146">
        <v>1</v>
      </c>
      <c r="M1160" s="146">
        <v>0</v>
      </c>
      <c r="N1160" s="146"/>
      <c r="O1160" s="216" t="str">
        <f>IF(ISERROR(VLOOKUP($D1160,LehStd_in_Kla!$A$4:$G$120,3,FALSE)),,VLOOKUP($D1160,LehStd_in_Kla!$A$4:$G$120,3,FALSE))</f>
        <v>E3.BK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>
      <c r="A1161" s="96">
        <v>64</v>
      </c>
      <c r="B1161" s="96"/>
      <c r="C1161" s="96" t="s">
        <v>228</v>
      </c>
      <c r="D1161" s="146" t="s">
        <v>252</v>
      </c>
      <c r="E1161" s="146" t="s">
        <v>172</v>
      </c>
      <c r="F1161" s="146" t="s">
        <v>7</v>
      </c>
      <c r="G1161" s="146" t="s">
        <v>1623</v>
      </c>
      <c r="H1161" t="s">
        <v>261</v>
      </c>
      <c r="I1161" s="146">
        <v>2</v>
      </c>
      <c r="J1161" s="146"/>
      <c r="K1161" s="146">
        <v>2</v>
      </c>
      <c r="L1161" s="146">
        <v>2</v>
      </c>
      <c r="M1161" s="146">
        <v>0</v>
      </c>
      <c r="N1161" s="146"/>
      <c r="O1161" s="216" t="str">
        <f>IF(ISERROR(VLOOKUP($D1161,LehStd_in_Kla!$A$4:$G$120,3,FALSE)),,VLOOKUP($D1161,LehStd_in_Kla!$A$4:$G$120,3,FALSE))</f>
        <v>E3.BK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>
      <c r="A1162" s="96">
        <v>65</v>
      </c>
      <c r="B1162" s="96"/>
      <c r="C1162" s="96" t="s">
        <v>228</v>
      </c>
      <c r="D1162" s="146" t="s">
        <v>252</v>
      </c>
      <c r="E1162" s="146" t="s">
        <v>182</v>
      </c>
      <c r="F1162" s="146" t="s">
        <v>1524</v>
      </c>
      <c r="G1162" s="146" t="s">
        <v>136</v>
      </c>
      <c r="H1162" t="s">
        <v>261</v>
      </c>
      <c r="I1162" s="146">
        <v>3</v>
      </c>
      <c r="J1162" s="146"/>
      <c r="K1162" s="146">
        <v>3</v>
      </c>
      <c r="L1162" s="146">
        <v>3</v>
      </c>
      <c r="M1162" s="146">
        <v>0</v>
      </c>
      <c r="N1162" s="146"/>
      <c r="O1162" s="216" t="str">
        <f>IF(ISERROR(VLOOKUP($D1162,LehStd_in_Kla!$A$4:$G$120,3,FALSE)),,VLOOKUP($D1162,LehStd_in_Kla!$A$4:$G$120,3,FALSE))</f>
        <v>E3.BK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>
      <c r="A1163" s="96">
        <v>66</v>
      </c>
      <c r="B1163" s="96"/>
      <c r="C1163" s="96" t="s">
        <v>228</v>
      </c>
      <c r="D1163" s="146" t="s">
        <v>252</v>
      </c>
      <c r="E1163" s="146" t="s">
        <v>172</v>
      </c>
      <c r="F1163" s="146" t="s">
        <v>1524</v>
      </c>
      <c r="G1163" s="146" t="s">
        <v>1437</v>
      </c>
      <c r="H1163" t="s">
        <v>261</v>
      </c>
      <c r="I1163" s="146">
        <v>1</v>
      </c>
      <c r="J1163" s="146"/>
      <c r="K1163" s="146">
        <v>1</v>
      </c>
      <c r="L1163" s="146">
        <v>1</v>
      </c>
      <c r="M1163" s="146">
        <v>0</v>
      </c>
      <c r="N1163" s="146"/>
      <c r="O1163" s="216" t="str">
        <f>IF(ISERROR(VLOOKUP($D1163,LehStd_in_Kla!$A$4:$G$120,3,FALSE)),,VLOOKUP($D1163,LehStd_in_Kla!$A$4:$G$120,3,FALSE))</f>
        <v>E3.BK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>
      <c r="A1164" s="96">
        <v>68</v>
      </c>
      <c r="B1164" s="96"/>
      <c r="C1164" s="96" t="s">
        <v>228</v>
      </c>
      <c r="D1164" s="146" t="s">
        <v>252</v>
      </c>
      <c r="E1164" s="146" t="s">
        <v>174</v>
      </c>
      <c r="F1164" s="146" t="s">
        <v>247</v>
      </c>
      <c r="G1164" s="146" t="s">
        <v>1685</v>
      </c>
      <c r="H1164" t="s">
        <v>261</v>
      </c>
      <c r="I1164" s="146">
        <v>2</v>
      </c>
      <c r="J1164" s="146"/>
      <c r="K1164" s="146">
        <v>2</v>
      </c>
      <c r="L1164" s="146">
        <v>2</v>
      </c>
      <c r="M1164" s="146">
        <v>0</v>
      </c>
      <c r="N1164" s="146"/>
      <c r="O1164" s="216" t="str">
        <f>IF(ISERROR(VLOOKUP($D1164,LehStd_in_Kla!$A$4:$G$120,3,FALSE)),,VLOOKUP($D1164,LehStd_in_Kla!$A$4:$G$120,3,FALSE))</f>
        <v>E3.BK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>
      <c r="A1165" s="96">
        <v>69</v>
      </c>
      <c r="B1165" s="96"/>
      <c r="C1165" s="96" t="s">
        <v>228</v>
      </c>
      <c r="D1165" s="146" t="s">
        <v>252</v>
      </c>
      <c r="E1165" s="146" t="s">
        <v>180</v>
      </c>
      <c r="F1165" s="146" t="s">
        <v>83</v>
      </c>
      <c r="G1165" s="146" t="s">
        <v>1700</v>
      </c>
      <c r="H1165" t="s">
        <v>261</v>
      </c>
      <c r="I1165" s="146">
        <v>1</v>
      </c>
      <c r="J1165" s="146"/>
      <c r="K1165" s="146">
        <v>1</v>
      </c>
      <c r="L1165" s="146">
        <v>1</v>
      </c>
      <c r="M1165" s="146">
        <v>0</v>
      </c>
      <c r="N1165" s="146"/>
      <c r="O1165" s="216" t="str">
        <f>IF(ISERROR(VLOOKUP($D1165,LehStd_in_Kla!$A$4:$G$120,3,FALSE)),,VLOOKUP($D1165,LehStd_in_Kla!$A$4:$G$120,3,FALSE))</f>
        <v>E3.BK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>
      <c r="A1166" s="96">
        <v>71</v>
      </c>
      <c r="B1166" s="96"/>
      <c r="C1166" s="96" t="s">
        <v>228</v>
      </c>
      <c r="D1166" s="146" t="s">
        <v>252</v>
      </c>
      <c r="E1166" s="146" t="s">
        <v>178</v>
      </c>
      <c r="F1166" s="146" t="s">
        <v>37</v>
      </c>
      <c r="G1166" s="146" t="s">
        <v>136</v>
      </c>
      <c r="H1166" t="s">
        <v>261</v>
      </c>
      <c r="I1166" s="146">
        <v>1</v>
      </c>
      <c r="J1166" s="146"/>
      <c r="K1166" s="146">
        <v>1</v>
      </c>
      <c r="L1166" s="146">
        <v>1</v>
      </c>
      <c r="M1166" s="146">
        <v>0</v>
      </c>
      <c r="N1166" s="146"/>
      <c r="O1166" s="216" t="str">
        <f>IF(ISERROR(VLOOKUP($D1166,LehStd_in_Kla!$A$4:$G$120,3,FALSE)),,VLOOKUP($D1166,LehStd_in_Kla!$A$4:$G$120,3,FALSE))</f>
        <v>E3.BK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>
      <c r="A1167" s="96">
        <v>72</v>
      </c>
      <c r="B1167" s="96"/>
      <c r="C1167" s="96" t="s">
        <v>228</v>
      </c>
      <c r="D1167" s="146" t="s">
        <v>252</v>
      </c>
      <c r="E1167" s="146" t="s">
        <v>182</v>
      </c>
      <c r="F1167" s="146" t="s">
        <v>1525</v>
      </c>
      <c r="G1167" s="146" t="s">
        <v>1629</v>
      </c>
      <c r="H1167" t="s">
        <v>261</v>
      </c>
      <c r="I1167" s="146">
        <v>2</v>
      </c>
      <c r="J1167" s="146"/>
      <c r="K1167" s="146">
        <v>2</v>
      </c>
      <c r="L1167" s="146">
        <v>2</v>
      </c>
      <c r="M1167" s="146">
        <v>0</v>
      </c>
      <c r="N1167" s="146"/>
      <c r="O1167" s="216" t="str">
        <f>IF(ISERROR(VLOOKUP($D1167,LehStd_in_Kla!$A$4:$G$120,3,FALSE)),,VLOOKUP($D1167,LehStd_in_Kla!$A$4:$G$120,3,FALSE))</f>
        <v>E3.BK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>
      <c r="A1168" s="96">
        <v>73</v>
      </c>
      <c r="B1168" s="96"/>
      <c r="C1168" s="96" t="s">
        <v>228</v>
      </c>
      <c r="D1168" s="146" t="s">
        <v>252</v>
      </c>
      <c r="E1168" s="146" t="s">
        <v>980</v>
      </c>
      <c r="F1168" s="146" t="s">
        <v>1526</v>
      </c>
      <c r="G1168" s="146" t="s">
        <v>1167</v>
      </c>
      <c r="H1168" t="s">
        <v>210</v>
      </c>
      <c r="I1168" s="146">
        <v>2</v>
      </c>
      <c r="J1168" s="146"/>
      <c r="K1168" s="146">
        <v>2</v>
      </c>
      <c r="L1168" s="146">
        <v>2</v>
      </c>
      <c r="M1168" s="146">
        <v>0</v>
      </c>
      <c r="N1168" s="146"/>
      <c r="O1168" s="216" t="str">
        <f>IF(ISERROR(VLOOKUP($D1168,LehStd_in_Kla!$A$4:$G$120,3,FALSE)),,VLOOKUP($D1168,LehStd_in_Kla!$A$4:$G$120,3,FALSE))</f>
        <v>E3.BK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>
      <c r="A1169" s="96">
        <v>74</v>
      </c>
      <c r="B1169" s="96"/>
      <c r="C1169" s="96" t="s">
        <v>228</v>
      </c>
      <c r="D1169" s="146" t="s">
        <v>252</v>
      </c>
      <c r="E1169" s="146" t="s">
        <v>182</v>
      </c>
      <c r="F1169" s="146" t="s">
        <v>1527</v>
      </c>
      <c r="G1169" s="146" t="s">
        <v>136</v>
      </c>
      <c r="H1169" t="s">
        <v>261</v>
      </c>
      <c r="I1169" s="146">
        <v>3</v>
      </c>
      <c r="J1169" s="146"/>
      <c r="K1169" s="146">
        <v>3</v>
      </c>
      <c r="L1169" s="146">
        <v>3</v>
      </c>
      <c r="M1169" s="146">
        <v>0</v>
      </c>
      <c r="N1169" s="146"/>
      <c r="O1169" s="216" t="str">
        <f>IF(ISERROR(VLOOKUP($D1169,LehStd_in_Kla!$A$4:$G$120,3,FALSE)),,VLOOKUP($D1169,LehStd_in_Kla!$A$4:$G$120,3,FALSE))</f>
        <v>E3.BK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>
      <c r="A1170" s="96">
        <v>75</v>
      </c>
      <c r="B1170" s="96"/>
      <c r="C1170" s="96" t="s">
        <v>228</v>
      </c>
      <c r="D1170" s="146" t="s">
        <v>252</v>
      </c>
      <c r="E1170" s="146" t="s">
        <v>341</v>
      </c>
      <c r="F1170" s="146" t="s">
        <v>14</v>
      </c>
      <c r="G1170" s="146" t="s">
        <v>142</v>
      </c>
      <c r="H1170" t="s">
        <v>261</v>
      </c>
      <c r="I1170" s="146">
        <v>2</v>
      </c>
      <c r="J1170" s="146"/>
      <c r="K1170" s="146">
        <v>2</v>
      </c>
      <c r="L1170" s="146">
        <v>2</v>
      </c>
      <c r="M1170" s="146">
        <v>0</v>
      </c>
      <c r="N1170" s="146"/>
      <c r="O1170" s="216" t="str">
        <f>IF(ISERROR(VLOOKUP($D1170,LehStd_in_Kla!$A$4:$G$120,3,FALSE)),,VLOOKUP($D1170,LehStd_in_Kla!$A$4:$G$120,3,FALSE))</f>
        <v>E3.BK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>
      <c r="A1171" s="96">
        <v>76</v>
      </c>
      <c r="B1171" s="96"/>
      <c r="C1171" s="96" t="s">
        <v>228</v>
      </c>
      <c r="D1171" s="146" t="s">
        <v>252</v>
      </c>
      <c r="E1171" s="146" t="s">
        <v>182</v>
      </c>
      <c r="F1171" s="146" t="s">
        <v>1523</v>
      </c>
      <c r="G1171" s="146" t="s">
        <v>143</v>
      </c>
      <c r="H1171" t="s">
        <v>261</v>
      </c>
      <c r="I1171" s="146">
        <v>3</v>
      </c>
      <c r="J1171" s="146"/>
      <c r="K1171" s="146">
        <v>3</v>
      </c>
      <c r="L1171" s="146">
        <v>3</v>
      </c>
      <c r="M1171" s="146">
        <v>0</v>
      </c>
      <c r="N1171" s="146"/>
      <c r="O1171" s="216" t="str">
        <f>IF(ISERROR(VLOOKUP($D1171,LehStd_in_Kla!$A$4:$G$120,3,FALSE)),,VLOOKUP($D1171,LehStd_in_Kla!$A$4:$G$120,3,FALSE))</f>
        <v>E3.BK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>
      <c r="A1172" s="96">
        <v>77</v>
      </c>
      <c r="B1172" s="96"/>
      <c r="C1172" s="96" t="s">
        <v>228</v>
      </c>
      <c r="D1172" s="146" t="s">
        <v>252</v>
      </c>
      <c r="E1172" s="146" t="s">
        <v>182</v>
      </c>
      <c r="F1172" s="146" t="s">
        <v>1528</v>
      </c>
      <c r="G1172" s="146" t="s">
        <v>136</v>
      </c>
      <c r="H1172" t="s">
        <v>261</v>
      </c>
      <c r="I1172" s="146">
        <v>2</v>
      </c>
      <c r="J1172" s="146"/>
      <c r="K1172" s="146">
        <v>2</v>
      </c>
      <c r="L1172" s="146">
        <v>2</v>
      </c>
      <c r="M1172" s="146">
        <v>0</v>
      </c>
      <c r="N1172" s="146"/>
      <c r="O1172" s="216" t="str">
        <f>IF(ISERROR(VLOOKUP($D1172,LehStd_in_Kla!$A$4:$G$120,3,FALSE)),,VLOOKUP($D1172,LehStd_in_Kla!$A$4:$G$120,3,FALSE))</f>
        <v>E3.BK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>
      <c r="A1173" s="96">
        <v>78</v>
      </c>
      <c r="B1173" s="96"/>
      <c r="C1173" s="96" t="s">
        <v>228</v>
      </c>
      <c r="D1173" s="146" t="s">
        <v>252</v>
      </c>
      <c r="E1173" s="146" t="s">
        <v>187</v>
      </c>
      <c r="F1173" s="146" t="s">
        <v>1529</v>
      </c>
      <c r="G1173" s="146" t="s">
        <v>228</v>
      </c>
      <c r="H1173" t="s">
        <v>211</v>
      </c>
      <c r="I1173" s="146">
        <v>1</v>
      </c>
      <c r="J1173" s="146"/>
      <c r="K1173" s="146">
        <v>1</v>
      </c>
      <c r="L1173" s="146">
        <v>1</v>
      </c>
      <c r="M1173" s="146">
        <v>0</v>
      </c>
      <c r="N1173" s="146"/>
      <c r="O1173" s="216" t="str">
        <f>IF(ISERROR(VLOOKUP($D1173,LehStd_in_Kla!$A$4:$G$120,3,FALSE)),,VLOOKUP($D1173,LehStd_in_Kla!$A$4:$G$120,3,FALSE))</f>
        <v>E3.BK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>
      <c r="A1174" s="96">
        <v>80</v>
      </c>
      <c r="B1174" s="96"/>
      <c r="C1174" s="96" t="s">
        <v>228</v>
      </c>
      <c r="D1174" s="146" t="s">
        <v>252</v>
      </c>
      <c r="E1174" s="146" t="s">
        <v>175</v>
      </c>
      <c r="F1174" s="146" t="s">
        <v>1530</v>
      </c>
      <c r="G1174" s="146" t="s">
        <v>217</v>
      </c>
      <c r="H1174" t="s">
        <v>780</v>
      </c>
      <c r="I1174" s="146">
        <v>2</v>
      </c>
      <c r="J1174" s="146"/>
      <c r="K1174" s="146">
        <v>2</v>
      </c>
      <c r="L1174" s="146">
        <v>2</v>
      </c>
      <c r="M1174" s="146">
        <v>0</v>
      </c>
      <c r="N1174" s="146"/>
      <c r="O1174" s="216" t="str">
        <f>IF(ISERROR(VLOOKUP($D1174,LehStd_in_Kla!$A$4:$G$120,3,FALSE)),,VLOOKUP($D1174,LehStd_in_Kla!$A$4:$G$120,3,FALSE))</f>
        <v>E3.BK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>
      <c r="A1175" s="96">
        <v>82</v>
      </c>
      <c r="B1175" s="96"/>
      <c r="C1175" s="96" t="s">
        <v>228</v>
      </c>
      <c r="D1175" s="146" t="s">
        <v>252</v>
      </c>
      <c r="E1175" s="146" t="s">
        <v>182</v>
      </c>
      <c r="F1175" s="146" t="s">
        <v>1531</v>
      </c>
      <c r="G1175" s="146" t="s">
        <v>1629</v>
      </c>
      <c r="H1175" t="s">
        <v>261</v>
      </c>
      <c r="I1175" s="146">
        <v>2</v>
      </c>
      <c r="J1175" s="146"/>
      <c r="K1175" s="146">
        <v>2</v>
      </c>
      <c r="L1175" s="146">
        <v>2</v>
      </c>
      <c r="M1175" s="146">
        <v>0</v>
      </c>
      <c r="N1175" s="146"/>
      <c r="O1175" s="216" t="str">
        <f>IF(ISERROR(VLOOKUP($D1175,LehStd_in_Kla!$A$4:$G$120,3,FALSE)),,VLOOKUP($D1175,LehStd_in_Kla!$A$4:$G$120,3,FALSE))</f>
        <v>E3.BK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>
      <c r="A1176" s="96">
        <v>84</v>
      </c>
      <c r="B1176" s="96"/>
      <c r="C1176" s="96" t="s">
        <v>228</v>
      </c>
      <c r="D1176" s="146" t="s">
        <v>252</v>
      </c>
      <c r="E1176" s="146" t="s">
        <v>182</v>
      </c>
      <c r="F1176" s="146" t="s">
        <v>256</v>
      </c>
      <c r="G1176" s="146" t="s">
        <v>136</v>
      </c>
      <c r="H1176" t="s">
        <v>261</v>
      </c>
      <c r="I1176" s="146">
        <v>1</v>
      </c>
      <c r="J1176" s="146">
        <v>2</v>
      </c>
      <c r="K1176" s="146">
        <v>1</v>
      </c>
      <c r="L1176" s="146">
        <v>0.5</v>
      </c>
      <c r="M1176" s="146">
        <v>0</v>
      </c>
      <c r="N1176" s="146">
        <v>2</v>
      </c>
      <c r="O1176" s="216" t="str">
        <f>IF(ISERROR(VLOOKUP($D1176,LehStd_in_Kla!$A$4:$G$120,3,FALSE)),,VLOOKUP($D1176,LehStd_in_Kla!$A$4:$G$120,3,FALSE))</f>
        <v>E3.BK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>
      <c r="A1177" s="96">
        <v>84</v>
      </c>
      <c r="B1177" s="96"/>
      <c r="C1177" s="96" t="s">
        <v>228</v>
      </c>
      <c r="D1177" s="146" t="s">
        <v>257</v>
      </c>
      <c r="E1177" s="146" t="s">
        <v>182</v>
      </c>
      <c r="F1177" s="146" t="s">
        <v>256</v>
      </c>
      <c r="G1177" s="146" t="s">
        <v>136</v>
      </c>
      <c r="H1177" t="s">
        <v>261</v>
      </c>
      <c r="I1177" s="146">
        <v>1</v>
      </c>
      <c r="J1177" s="146">
        <v>2</v>
      </c>
      <c r="K1177" s="146">
        <v>1</v>
      </c>
      <c r="L1177" s="146">
        <v>0.5</v>
      </c>
      <c r="M1177" s="146">
        <v>0</v>
      </c>
      <c r="N1177" s="146">
        <v>2</v>
      </c>
      <c r="O1177" s="216" t="str">
        <f>IF(ISERROR(VLOOKUP($D1177,LehStd_in_Kla!$A$4:$G$120,3,FALSE)),,VLOOKUP($D1177,LehStd_in_Kla!$A$4:$G$120,3,FALSE))</f>
        <v>E3.BK</v>
      </c>
    </row>
    <row r="1178" spans="1:20">
      <c r="A1178" s="96">
        <v>86</v>
      </c>
      <c r="B1178" s="96"/>
      <c r="C1178" s="96" t="s">
        <v>228</v>
      </c>
      <c r="D1178" s="146" t="s">
        <v>252</v>
      </c>
      <c r="E1178" s="146" t="s">
        <v>182</v>
      </c>
      <c r="F1178" s="146" t="s">
        <v>254</v>
      </c>
      <c r="G1178" s="146" t="s">
        <v>145</v>
      </c>
      <c r="H1178" t="s">
        <v>263</v>
      </c>
      <c r="I1178" s="146">
        <v>2</v>
      </c>
      <c r="J1178" s="146">
        <v>2</v>
      </c>
      <c r="K1178" s="146">
        <v>2</v>
      </c>
      <c r="L1178" s="146">
        <v>1</v>
      </c>
      <c r="M1178" s="146">
        <v>0</v>
      </c>
      <c r="N1178" s="146">
        <v>2</v>
      </c>
      <c r="O1178" s="216" t="str">
        <f>IF(ISERROR(VLOOKUP($D1178,LehStd_in_Kla!$A$4:$G$120,3,FALSE)),,VLOOKUP($D1178,LehStd_in_Kla!$A$4:$G$120,3,FALSE))</f>
        <v>E3.BK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>
      <c r="A1179" s="96">
        <v>86</v>
      </c>
      <c r="B1179" s="96"/>
      <c r="C1179" s="96" t="s">
        <v>228</v>
      </c>
      <c r="D1179" s="146" t="s">
        <v>257</v>
      </c>
      <c r="E1179" s="146" t="s">
        <v>182</v>
      </c>
      <c r="F1179" s="146" t="s">
        <v>254</v>
      </c>
      <c r="G1179" s="146" t="s">
        <v>145</v>
      </c>
      <c r="H1179" t="s">
        <v>263</v>
      </c>
      <c r="I1179" s="146">
        <v>2</v>
      </c>
      <c r="J1179" s="146">
        <v>2</v>
      </c>
      <c r="K1179" s="146">
        <v>2</v>
      </c>
      <c r="L1179" s="146">
        <v>1</v>
      </c>
      <c r="M1179" s="146">
        <v>0</v>
      </c>
      <c r="N1179" s="146">
        <v>2</v>
      </c>
      <c r="O1179" s="216" t="str">
        <f>IF(ISERROR(VLOOKUP($D1179,LehStd_in_Kla!$A$4:$G$120,3,FALSE)),,VLOOKUP($D1179,LehStd_in_Kla!$A$4:$G$120,3,FALSE))</f>
        <v>E3.BK</v>
      </c>
    </row>
    <row r="1180" spans="1:20">
      <c r="A1180" s="96">
        <v>87</v>
      </c>
      <c r="B1180" s="96"/>
      <c r="C1180" s="96" t="s">
        <v>228</v>
      </c>
      <c r="D1180" s="146" t="s">
        <v>252</v>
      </c>
      <c r="E1180" s="146" t="s">
        <v>182</v>
      </c>
      <c r="F1180" s="146" t="s">
        <v>256</v>
      </c>
      <c r="G1180" s="146" t="s">
        <v>733</v>
      </c>
      <c r="H1180" t="s">
        <v>263</v>
      </c>
      <c r="I1180" s="146">
        <v>1</v>
      </c>
      <c r="J1180" s="146">
        <v>2</v>
      </c>
      <c r="K1180" s="146">
        <v>1</v>
      </c>
      <c r="L1180" s="146">
        <v>0.5</v>
      </c>
      <c r="M1180" s="146">
        <v>0</v>
      </c>
      <c r="N1180" s="146">
        <v>2</v>
      </c>
      <c r="O1180" s="216" t="str">
        <f>IF(ISERROR(VLOOKUP($D1180,LehStd_in_Kla!$A$4:$G$120,3,FALSE)),,VLOOKUP($D1180,LehStd_in_Kla!$A$4:$G$120,3,FALSE))</f>
        <v>E3.BK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>
      <c r="A1181" s="96">
        <v>87</v>
      </c>
      <c r="B1181" s="96"/>
      <c r="C1181" s="96" t="s">
        <v>228</v>
      </c>
      <c r="D1181" s="146" t="s">
        <v>257</v>
      </c>
      <c r="E1181" s="146" t="s">
        <v>182</v>
      </c>
      <c r="F1181" s="146" t="s">
        <v>256</v>
      </c>
      <c r="G1181" s="146" t="s">
        <v>733</v>
      </c>
      <c r="H1181" t="s">
        <v>263</v>
      </c>
      <c r="I1181" s="146">
        <v>1</v>
      </c>
      <c r="J1181" s="146">
        <v>2</v>
      </c>
      <c r="K1181" s="146">
        <v>1</v>
      </c>
      <c r="L1181" s="146">
        <v>0.5</v>
      </c>
      <c r="M1181" s="146">
        <v>0</v>
      </c>
      <c r="N1181" s="146">
        <v>2</v>
      </c>
      <c r="O1181" s="216" t="str">
        <f>IF(ISERROR(VLOOKUP($D1181,LehStd_in_Kla!$A$4:$G$120,3,FALSE)),,VLOOKUP($D1181,LehStd_in_Kla!$A$4:$G$120,3,FALSE))</f>
        <v>E3.BK</v>
      </c>
    </row>
    <row r="1182" spans="1:20">
      <c r="A1182" s="96">
        <v>88</v>
      </c>
      <c r="B1182" s="96"/>
      <c r="C1182" s="96" t="s">
        <v>228</v>
      </c>
      <c r="D1182" s="146" t="s">
        <v>252</v>
      </c>
      <c r="E1182" s="146" t="s">
        <v>182</v>
      </c>
      <c r="F1182" s="146" t="s">
        <v>256</v>
      </c>
      <c r="G1182" s="146" t="s">
        <v>136</v>
      </c>
      <c r="H1182" t="s">
        <v>263</v>
      </c>
      <c r="I1182" s="146">
        <v>1</v>
      </c>
      <c r="J1182" s="146">
        <v>2</v>
      </c>
      <c r="K1182" s="146">
        <v>1</v>
      </c>
      <c r="L1182" s="146">
        <v>0.5</v>
      </c>
      <c r="M1182" s="146">
        <v>0</v>
      </c>
      <c r="N1182" s="146">
        <v>2</v>
      </c>
      <c r="O1182" s="216" t="str">
        <f>IF(ISERROR(VLOOKUP($D1182,LehStd_in_Kla!$A$4:$G$120,3,FALSE)),,VLOOKUP($D1182,LehStd_in_Kla!$A$4:$G$120,3,FALSE))</f>
        <v>E3.BK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>
      <c r="A1183" s="96">
        <v>88</v>
      </c>
      <c r="B1183" s="96"/>
      <c r="C1183" s="96" t="s">
        <v>228</v>
      </c>
      <c r="D1183" s="146" t="s">
        <v>257</v>
      </c>
      <c r="E1183" s="146" t="s">
        <v>182</v>
      </c>
      <c r="F1183" s="146" t="s">
        <v>256</v>
      </c>
      <c r="G1183" s="146" t="s">
        <v>136</v>
      </c>
      <c r="H1183" t="s">
        <v>263</v>
      </c>
      <c r="I1183" s="146">
        <v>1</v>
      </c>
      <c r="J1183" s="146">
        <v>2</v>
      </c>
      <c r="K1183" s="146">
        <v>1</v>
      </c>
      <c r="L1183" s="146">
        <v>0.5</v>
      </c>
      <c r="M1183" s="146">
        <v>0</v>
      </c>
      <c r="N1183" s="146">
        <v>2</v>
      </c>
      <c r="O1183" s="216" t="str">
        <f>IF(ISERROR(VLOOKUP($D1183,LehStd_in_Kla!$A$4:$G$120,3,FALSE)),,VLOOKUP($D1183,LehStd_in_Kla!$A$4:$G$120,3,FALSE))</f>
        <v>E3.BK</v>
      </c>
    </row>
    <row r="1184" spans="1:20">
      <c r="A1184" s="96">
        <v>89</v>
      </c>
      <c r="B1184" s="96"/>
      <c r="C1184" s="96" t="s">
        <v>228</v>
      </c>
      <c r="D1184" s="146" t="s">
        <v>257</v>
      </c>
      <c r="E1184" s="146" t="s">
        <v>174</v>
      </c>
      <c r="F1184" s="146" t="s">
        <v>13</v>
      </c>
      <c r="G1184" s="146" t="s">
        <v>1685</v>
      </c>
      <c r="H1184" t="s">
        <v>263</v>
      </c>
      <c r="I1184" s="146">
        <v>2</v>
      </c>
      <c r="J1184" s="146"/>
      <c r="K1184" s="146">
        <v>2</v>
      </c>
      <c r="L1184" s="146">
        <v>2</v>
      </c>
      <c r="M1184" s="146">
        <v>0</v>
      </c>
      <c r="N1184" s="146"/>
      <c r="O1184" s="216" t="str">
        <f>IF(ISERROR(VLOOKUP($D1184,LehStd_in_Kla!$A$4:$G$120,3,FALSE)),,VLOOKUP($D1184,LehStd_in_Kla!$A$4:$G$120,3,FALSE))</f>
        <v>E3.BK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>
      <c r="A1185" s="96">
        <v>90</v>
      </c>
      <c r="B1185" s="96"/>
      <c r="C1185" s="96" t="s">
        <v>228</v>
      </c>
      <c r="D1185" s="146" t="s">
        <v>257</v>
      </c>
      <c r="E1185" s="146" t="s">
        <v>172</v>
      </c>
      <c r="F1185" s="146" t="s">
        <v>7</v>
      </c>
      <c r="G1185" s="146" t="s">
        <v>1437</v>
      </c>
      <c r="H1185" t="s">
        <v>263</v>
      </c>
      <c r="I1185" s="146">
        <v>2</v>
      </c>
      <c r="J1185" s="146"/>
      <c r="K1185" s="146">
        <v>2</v>
      </c>
      <c r="L1185" s="146">
        <v>2</v>
      </c>
      <c r="M1185" s="146">
        <v>0</v>
      </c>
      <c r="N1185" s="146"/>
      <c r="O1185" s="216" t="str">
        <f>IF(ISERROR(VLOOKUP($D1185,LehStd_in_Kla!$A$4:$G$120,3,FALSE)),,VLOOKUP($D1185,LehStd_in_Kla!$A$4:$G$120,3,FALSE))</f>
        <v>E3.BK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>
      <c r="A1186" s="96">
        <v>91</v>
      </c>
      <c r="B1186" s="96"/>
      <c r="C1186" s="96" t="s">
        <v>228</v>
      </c>
      <c r="D1186" s="146" t="s">
        <v>257</v>
      </c>
      <c r="E1186" s="146" t="s">
        <v>182</v>
      </c>
      <c r="F1186" s="146" t="s">
        <v>1524</v>
      </c>
      <c r="G1186" s="146" t="s">
        <v>733</v>
      </c>
      <c r="H1186" t="s">
        <v>263</v>
      </c>
      <c r="I1186" s="146">
        <v>3</v>
      </c>
      <c r="J1186" s="146"/>
      <c r="K1186" s="146">
        <v>3</v>
      </c>
      <c r="L1186" s="146">
        <v>3</v>
      </c>
      <c r="M1186" s="146">
        <v>0</v>
      </c>
      <c r="N1186" s="146"/>
      <c r="O1186" s="216" t="str">
        <f>IF(ISERROR(VLOOKUP($D1186,LehStd_in_Kla!$A$4:$G$120,3,FALSE)),,VLOOKUP($D1186,LehStd_in_Kla!$A$4:$G$120,3,FALSE))</f>
        <v>E3.BK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>
      <c r="A1187" s="96">
        <v>92</v>
      </c>
      <c r="B1187" s="96"/>
      <c r="C1187" s="96" t="s">
        <v>228</v>
      </c>
      <c r="D1187" s="146" t="s">
        <v>257</v>
      </c>
      <c r="E1187" s="146" t="s">
        <v>172</v>
      </c>
      <c r="F1187" s="146" t="s">
        <v>1524</v>
      </c>
      <c r="G1187" s="146" t="s">
        <v>1437</v>
      </c>
      <c r="H1187" t="s">
        <v>263</v>
      </c>
      <c r="I1187" s="146">
        <v>1</v>
      </c>
      <c r="J1187" s="146"/>
      <c r="K1187" s="146">
        <v>1</v>
      </c>
      <c r="L1187" s="146">
        <v>1</v>
      </c>
      <c r="M1187" s="146">
        <v>0</v>
      </c>
      <c r="N1187" s="146"/>
      <c r="O1187" s="216" t="str">
        <f>IF(ISERROR(VLOOKUP($D1187,LehStd_in_Kla!$A$4:$G$120,3,FALSE)),,VLOOKUP($D1187,LehStd_in_Kla!$A$4:$G$120,3,FALSE))</f>
        <v>E3.BK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>
      <c r="A1188" s="96">
        <v>94</v>
      </c>
      <c r="B1188" s="96"/>
      <c r="C1188" s="96" t="s">
        <v>228</v>
      </c>
      <c r="D1188" s="146" t="s">
        <v>257</v>
      </c>
      <c r="E1188" s="146" t="s">
        <v>180</v>
      </c>
      <c r="F1188" s="146" t="s">
        <v>83</v>
      </c>
      <c r="G1188" s="146" t="s">
        <v>1700</v>
      </c>
      <c r="H1188" t="s">
        <v>263</v>
      </c>
      <c r="I1188" s="146">
        <v>1</v>
      </c>
      <c r="J1188" s="146"/>
      <c r="K1188" s="146">
        <v>1</v>
      </c>
      <c r="L1188" s="146">
        <v>1</v>
      </c>
      <c r="M1188" s="146">
        <v>0</v>
      </c>
      <c r="N1188" s="146"/>
      <c r="O1188" s="216" t="str">
        <f>IF(ISERROR(VLOOKUP($D1188,LehStd_in_Kla!$A$4:$G$120,3,FALSE)),,VLOOKUP($D1188,LehStd_in_Kla!$A$4:$G$120,3,FALSE))</f>
        <v>E3.BK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>
      <c r="A1189" s="96">
        <v>96</v>
      </c>
      <c r="B1189" s="96"/>
      <c r="C1189" s="96" t="s">
        <v>228</v>
      </c>
      <c r="D1189" s="146" t="s">
        <v>257</v>
      </c>
      <c r="E1189" s="146" t="s">
        <v>182</v>
      </c>
      <c r="F1189" s="146" t="s">
        <v>1527</v>
      </c>
      <c r="G1189" s="146" t="s">
        <v>220</v>
      </c>
      <c r="H1189" t="s">
        <v>258</v>
      </c>
      <c r="I1189" s="146">
        <v>3</v>
      </c>
      <c r="J1189" s="146"/>
      <c r="K1189" s="146">
        <v>3</v>
      </c>
      <c r="L1189" s="146">
        <v>3</v>
      </c>
      <c r="M1189" s="146">
        <v>0</v>
      </c>
      <c r="N1189" s="146"/>
      <c r="O1189" s="216" t="str">
        <f>IF(ISERROR(VLOOKUP($D1189,LehStd_in_Kla!$A$4:$G$120,3,FALSE)),,VLOOKUP($D1189,LehStd_in_Kla!$A$4:$G$120,3,FALSE))</f>
        <v>E3.BK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>
      <c r="A1190" s="96">
        <v>97</v>
      </c>
      <c r="B1190" s="96"/>
      <c r="C1190" s="96" t="s">
        <v>228</v>
      </c>
      <c r="D1190" s="146" t="s">
        <v>257</v>
      </c>
      <c r="E1190" s="146" t="s">
        <v>341</v>
      </c>
      <c r="F1190" s="146" t="s">
        <v>14</v>
      </c>
      <c r="G1190" s="146" t="s">
        <v>142</v>
      </c>
      <c r="H1190" t="s">
        <v>263</v>
      </c>
      <c r="I1190" s="146">
        <v>2</v>
      </c>
      <c r="J1190" s="146"/>
      <c r="K1190" s="146">
        <v>2</v>
      </c>
      <c r="L1190" s="146">
        <v>2</v>
      </c>
      <c r="M1190" s="146">
        <v>0</v>
      </c>
      <c r="N1190" s="146"/>
      <c r="O1190" s="216" t="str">
        <f>IF(ISERROR(VLOOKUP($D1190,LehStd_in_Kla!$A$4:$G$120,3,FALSE)),,VLOOKUP($D1190,LehStd_in_Kla!$A$4:$G$120,3,FALSE))</f>
        <v>E3.BK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>
      <c r="A1191" s="96">
        <v>98</v>
      </c>
      <c r="B1191" s="96"/>
      <c r="C1191" s="96" t="s">
        <v>228</v>
      </c>
      <c r="D1191" s="146" t="s">
        <v>257</v>
      </c>
      <c r="E1191" s="146" t="s">
        <v>182</v>
      </c>
      <c r="F1191" s="146" t="s">
        <v>1528</v>
      </c>
      <c r="G1191" s="146" t="s">
        <v>145</v>
      </c>
      <c r="H1191" t="s">
        <v>263</v>
      </c>
      <c r="I1191" s="146">
        <v>2</v>
      </c>
      <c r="J1191" s="146"/>
      <c r="K1191" s="146">
        <v>2</v>
      </c>
      <c r="L1191" s="146">
        <v>2</v>
      </c>
      <c r="M1191" s="146">
        <v>0</v>
      </c>
      <c r="N1191" s="146"/>
      <c r="O1191" s="216" t="str">
        <f>IF(ISERROR(VLOOKUP($D1191,LehStd_in_Kla!$A$4:$G$120,3,FALSE)),,VLOOKUP($D1191,LehStd_in_Kla!$A$4:$G$120,3,FALSE))</f>
        <v>E3.BK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>
      <c r="A1192" s="96">
        <v>99</v>
      </c>
      <c r="B1192" s="96"/>
      <c r="C1192" s="96" t="s">
        <v>228</v>
      </c>
      <c r="D1192" s="146" t="s">
        <v>257</v>
      </c>
      <c r="E1192" s="146" t="s">
        <v>178</v>
      </c>
      <c r="F1192" s="146" t="s">
        <v>37</v>
      </c>
      <c r="G1192" s="146" t="s">
        <v>136</v>
      </c>
      <c r="H1192" t="s">
        <v>263</v>
      </c>
      <c r="I1192" s="146">
        <v>1</v>
      </c>
      <c r="J1192" s="146"/>
      <c r="K1192" s="146">
        <v>1</v>
      </c>
      <c r="L1192" s="146">
        <v>1</v>
      </c>
      <c r="M1192" s="146">
        <v>0</v>
      </c>
      <c r="N1192" s="146"/>
      <c r="O1192" s="216" t="str">
        <f>IF(ISERROR(VLOOKUP($D1192,LehStd_in_Kla!$A$4:$G$120,3,FALSE)),,VLOOKUP($D1192,LehStd_in_Kla!$A$4:$G$120,3,FALSE))</f>
        <v>E3.BK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>
      <c r="A1193" s="96">
        <v>100</v>
      </c>
      <c r="B1193" s="96"/>
      <c r="C1193" s="96" t="s">
        <v>228</v>
      </c>
      <c r="D1193" s="146" t="s">
        <v>257</v>
      </c>
      <c r="E1193" s="146" t="s">
        <v>182</v>
      </c>
      <c r="F1193" s="146" t="s">
        <v>1525</v>
      </c>
      <c r="G1193" s="146" t="s">
        <v>136</v>
      </c>
      <c r="H1193" t="s">
        <v>263</v>
      </c>
      <c r="I1193" s="146">
        <v>2</v>
      </c>
      <c r="J1193" s="146"/>
      <c r="K1193" s="146">
        <v>2</v>
      </c>
      <c r="L1193" s="146">
        <v>2</v>
      </c>
      <c r="M1193" s="146">
        <v>0</v>
      </c>
      <c r="N1193" s="146"/>
      <c r="O1193" s="216" t="str">
        <f>IF(ISERROR(VLOOKUP($D1193,LehStd_in_Kla!$A$4:$G$120,3,FALSE)),,VLOOKUP($D1193,LehStd_in_Kla!$A$4:$G$120,3,FALSE))</f>
        <v>E3.BK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>
      <c r="A1194" s="96">
        <v>101</v>
      </c>
      <c r="B1194" s="96"/>
      <c r="C1194" s="96" t="s">
        <v>228</v>
      </c>
      <c r="D1194" s="146" t="s">
        <v>257</v>
      </c>
      <c r="E1194" s="146" t="s">
        <v>980</v>
      </c>
      <c r="F1194" s="146" t="s">
        <v>1526</v>
      </c>
      <c r="G1194" s="146" t="s">
        <v>220</v>
      </c>
      <c r="H1194" t="s">
        <v>210</v>
      </c>
      <c r="I1194" s="146">
        <v>2</v>
      </c>
      <c r="J1194" s="146"/>
      <c r="K1194" s="146">
        <v>2</v>
      </c>
      <c r="L1194" s="146">
        <v>2</v>
      </c>
      <c r="M1194" s="146">
        <v>0</v>
      </c>
      <c r="N1194" s="146"/>
      <c r="O1194" s="216" t="str">
        <f>IF(ISERROR(VLOOKUP($D1194,LehStd_in_Kla!$A$4:$G$120,3,FALSE)),,VLOOKUP($D1194,LehStd_in_Kla!$A$4:$G$120,3,FALSE))</f>
        <v>E3.BK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>
      <c r="A1195" s="96">
        <v>103</v>
      </c>
      <c r="B1195" s="96"/>
      <c r="C1195" s="96" t="s">
        <v>228</v>
      </c>
      <c r="D1195" s="146" t="s">
        <v>257</v>
      </c>
      <c r="E1195" s="146" t="s">
        <v>182</v>
      </c>
      <c r="F1195" s="146" t="s">
        <v>1523</v>
      </c>
      <c r="G1195" s="146" t="s">
        <v>145</v>
      </c>
      <c r="H1195" t="s">
        <v>263</v>
      </c>
      <c r="I1195" s="146">
        <v>3</v>
      </c>
      <c r="J1195" s="146"/>
      <c r="K1195" s="146">
        <v>3</v>
      </c>
      <c r="L1195" s="146">
        <v>3</v>
      </c>
      <c r="M1195" s="146">
        <v>0</v>
      </c>
      <c r="N1195" s="146"/>
      <c r="O1195" s="216" t="str">
        <f>IF(ISERROR(VLOOKUP($D1195,LehStd_in_Kla!$A$4:$G$120,3,FALSE)),,VLOOKUP($D1195,LehStd_in_Kla!$A$4:$G$120,3,FALSE))</f>
        <v>E3.BK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>
      <c r="A1196" s="96">
        <v>104</v>
      </c>
      <c r="B1196" s="96"/>
      <c r="C1196" s="96" t="s">
        <v>228</v>
      </c>
      <c r="D1196" s="146" t="s">
        <v>257</v>
      </c>
      <c r="E1196" s="146" t="s">
        <v>187</v>
      </c>
      <c r="F1196" s="146" t="s">
        <v>1529</v>
      </c>
      <c r="G1196" s="146" t="s">
        <v>228</v>
      </c>
      <c r="H1196" t="s">
        <v>211</v>
      </c>
      <c r="I1196" s="146">
        <v>1</v>
      </c>
      <c r="J1196" s="146"/>
      <c r="K1196" s="146">
        <v>1</v>
      </c>
      <c r="L1196" s="146">
        <v>1</v>
      </c>
      <c r="M1196" s="146">
        <v>0</v>
      </c>
      <c r="N1196" s="146"/>
      <c r="O1196" s="216" t="str">
        <f>IF(ISERROR(VLOOKUP($D1196,LehStd_in_Kla!$A$4:$G$120,3,FALSE)),,VLOOKUP($D1196,LehStd_in_Kla!$A$4:$G$120,3,FALSE))</f>
        <v>E3.BK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>
      <c r="A1197" s="96">
        <v>106</v>
      </c>
      <c r="B1197" s="96"/>
      <c r="C1197" s="96" t="s">
        <v>228</v>
      </c>
      <c r="D1197" s="146" t="s">
        <v>257</v>
      </c>
      <c r="E1197" s="146" t="s">
        <v>175</v>
      </c>
      <c r="F1197" s="146" t="s">
        <v>1530</v>
      </c>
      <c r="G1197" s="146" t="s">
        <v>145</v>
      </c>
      <c r="H1197" t="s">
        <v>781</v>
      </c>
      <c r="I1197" s="146">
        <v>2</v>
      </c>
      <c r="J1197" s="146"/>
      <c r="K1197" s="146">
        <v>2</v>
      </c>
      <c r="L1197" s="146">
        <v>2</v>
      </c>
      <c r="M1197" s="146">
        <v>0</v>
      </c>
      <c r="N1197" s="146"/>
      <c r="O1197" s="216" t="str">
        <f>IF(ISERROR(VLOOKUP($D1197,LehStd_in_Kla!$A$4:$G$120,3,FALSE)),,VLOOKUP($D1197,LehStd_in_Kla!$A$4:$G$120,3,FALSE))</f>
        <v>E3.BK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>
      <c r="A1198" s="96">
        <v>107</v>
      </c>
      <c r="B1198" s="96"/>
      <c r="C1198" s="96" t="s">
        <v>228</v>
      </c>
      <c r="D1198" s="146" t="s">
        <v>257</v>
      </c>
      <c r="E1198" s="146" t="s">
        <v>182</v>
      </c>
      <c r="F1198" s="146" t="s">
        <v>1531</v>
      </c>
      <c r="G1198" s="146" t="s">
        <v>136</v>
      </c>
      <c r="H1198" t="s">
        <v>263</v>
      </c>
      <c r="I1198" s="146">
        <v>2</v>
      </c>
      <c r="J1198" s="146"/>
      <c r="K1198" s="146">
        <v>2</v>
      </c>
      <c r="L1198" s="146">
        <v>2</v>
      </c>
      <c r="M1198" s="146">
        <v>0</v>
      </c>
      <c r="N1198" s="146"/>
      <c r="O1198" s="216" t="str">
        <f>IF(ISERROR(VLOOKUP($D1198,LehStd_in_Kla!$A$4:$G$120,3,FALSE)),,VLOOKUP($D1198,LehStd_in_Kla!$A$4:$G$120,3,FALSE))</f>
        <v>E3.BK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>
      <c r="A1199" s="96">
        <v>109</v>
      </c>
      <c r="B1199" s="96"/>
      <c r="C1199" s="96" t="s">
        <v>228</v>
      </c>
      <c r="D1199" s="146" t="s">
        <v>260</v>
      </c>
      <c r="E1199" s="146" t="s">
        <v>172</v>
      </c>
      <c r="F1199" s="146" t="s">
        <v>7</v>
      </c>
      <c r="G1199" s="146" t="s">
        <v>1120</v>
      </c>
      <c r="H1199" t="s">
        <v>155</v>
      </c>
      <c r="I1199" s="146">
        <v>2</v>
      </c>
      <c r="J1199" s="146"/>
      <c r="K1199" s="146">
        <v>2</v>
      </c>
      <c r="L1199" s="146">
        <v>2</v>
      </c>
      <c r="M1199" s="146">
        <v>0</v>
      </c>
      <c r="N1199" s="146"/>
      <c r="O1199" s="216" t="str">
        <f>IF(ISERROR(VLOOKUP($D1199,LehStd_in_Kla!$A$4:$G$120,3,FALSE)),,VLOOKUP($D1199,LehStd_in_Kla!$A$4:$G$120,3,FALSE))</f>
        <v>E3.BK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>
      <c r="A1200" s="96">
        <v>110</v>
      </c>
      <c r="B1200" s="96"/>
      <c r="C1200" s="96" t="s">
        <v>228</v>
      </c>
      <c r="D1200" s="146" t="s">
        <v>260</v>
      </c>
      <c r="E1200" s="146" t="s">
        <v>182</v>
      </c>
      <c r="F1200" s="146" t="s">
        <v>1523</v>
      </c>
      <c r="G1200" s="146" t="s">
        <v>143</v>
      </c>
      <c r="H1200" t="s">
        <v>155</v>
      </c>
      <c r="I1200" s="146">
        <v>3</v>
      </c>
      <c r="J1200" s="146"/>
      <c r="K1200" s="146">
        <v>3</v>
      </c>
      <c r="L1200" s="146">
        <v>3</v>
      </c>
      <c r="M1200" s="146">
        <v>0</v>
      </c>
      <c r="N1200" s="146"/>
      <c r="O1200" s="216" t="str">
        <f>IF(ISERROR(VLOOKUP($D1200,LehStd_in_Kla!$A$4:$G$120,3,FALSE)),,VLOOKUP($D1200,LehStd_in_Kla!$A$4:$G$120,3,FALSE))</f>
        <v>E3.BK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>
      <c r="A1201" s="96">
        <v>111</v>
      </c>
      <c r="B1201" s="96"/>
      <c r="C1201" s="96" t="s">
        <v>228</v>
      </c>
      <c r="D1201" s="146" t="s">
        <v>260</v>
      </c>
      <c r="E1201" s="146" t="s">
        <v>182</v>
      </c>
      <c r="F1201" s="146" t="s">
        <v>1523</v>
      </c>
      <c r="G1201" s="146" t="s">
        <v>1690</v>
      </c>
      <c r="H1201" t="s">
        <v>155</v>
      </c>
      <c r="I1201" s="146">
        <v>1</v>
      </c>
      <c r="J1201" s="146"/>
      <c r="K1201" s="146">
        <v>1</v>
      </c>
      <c r="L1201" s="146">
        <v>1</v>
      </c>
      <c r="M1201" s="146">
        <v>0</v>
      </c>
      <c r="N1201" s="146"/>
      <c r="O1201" s="216" t="str">
        <f>IF(ISERROR(VLOOKUP($D1201,LehStd_in_Kla!$A$4:$G$120,3,FALSE)),,VLOOKUP($D1201,LehStd_in_Kla!$A$4:$G$120,3,FALSE))</f>
        <v>E3.BK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>
      <c r="A1202" s="96">
        <v>112</v>
      </c>
      <c r="B1202" s="96"/>
      <c r="C1202" s="96" t="s">
        <v>228</v>
      </c>
      <c r="D1202" s="146" t="s">
        <v>260</v>
      </c>
      <c r="E1202" s="146" t="s">
        <v>178</v>
      </c>
      <c r="F1202" s="146" t="s">
        <v>37</v>
      </c>
      <c r="G1202" s="146" t="s">
        <v>1670</v>
      </c>
      <c r="H1202" t="s">
        <v>155</v>
      </c>
      <c r="I1202" s="146">
        <v>1</v>
      </c>
      <c r="J1202" s="146"/>
      <c r="K1202" s="146">
        <v>1</v>
      </c>
      <c r="L1202" s="146">
        <v>1</v>
      </c>
      <c r="M1202" s="146">
        <v>0</v>
      </c>
      <c r="N1202" s="146"/>
      <c r="O1202" s="216" t="str">
        <f>IF(ISERROR(VLOOKUP($D1202,LehStd_in_Kla!$A$4:$G$120,3,FALSE)),,VLOOKUP($D1202,LehStd_in_Kla!$A$4:$G$120,3,FALSE))</f>
        <v>E3.BK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>
      <c r="A1203" s="96">
        <v>113</v>
      </c>
      <c r="B1203" s="96"/>
      <c r="C1203" s="96" t="s">
        <v>228</v>
      </c>
      <c r="D1203" s="146" t="s">
        <v>260</v>
      </c>
      <c r="E1203" s="146" t="s">
        <v>174</v>
      </c>
      <c r="F1203" s="146" t="s">
        <v>247</v>
      </c>
      <c r="G1203" s="146" t="s">
        <v>248</v>
      </c>
      <c r="H1203" t="s">
        <v>155</v>
      </c>
      <c r="I1203" s="146">
        <v>2</v>
      </c>
      <c r="J1203" s="146"/>
      <c r="K1203" s="146">
        <v>2</v>
      </c>
      <c r="L1203" s="146">
        <v>2</v>
      </c>
      <c r="M1203" s="146">
        <v>0</v>
      </c>
      <c r="N1203" s="146"/>
      <c r="O1203" s="216" t="str">
        <f>IF(ISERROR(VLOOKUP($D1203,LehStd_in_Kla!$A$4:$G$120,3,FALSE)),,VLOOKUP($D1203,LehStd_in_Kla!$A$4:$G$120,3,FALSE))</f>
        <v>E3.BK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>
      <c r="A1204" s="96">
        <v>114</v>
      </c>
      <c r="B1204" s="96"/>
      <c r="C1204" s="96" t="s">
        <v>228</v>
      </c>
      <c r="D1204" s="146" t="s">
        <v>260</v>
      </c>
      <c r="E1204" s="146" t="s">
        <v>180</v>
      </c>
      <c r="F1204" s="146" t="s">
        <v>83</v>
      </c>
      <c r="G1204" s="146" t="s">
        <v>1700</v>
      </c>
      <c r="H1204" t="s">
        <v>155</v>
      </c>
      <c r="I1204" s="146">
        <v>2</v>
      </c>
      <c r="J1204" s="146"/>
      <c r="K1204" s="146">
        <v>2</v>
      </c>
      <c r="L1204" s="146">
        <v>2</v>
      </c>
      <c r="M1204" s="146">
        <v>0</v>
      </c>
      <c r="N1204" s="146"/>
      <c r="O1204" s="216" t="str">
        <f>IF(ISERROR(VLOOKUP($D1204,LehStd_in_Kla!$A$4:$G$120,3,FALSE)),,VLOOKUP($D1204,LehStd_in_Kla!$A$4:$G$120,3,FALSE))</f>
        <v>E3.BK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>
      <c r="A1205" s="96">
        <v>115</v>
      </c>
      <c r="B1205" s="96"/>
      <c r="C1205" s="96" t="s">
        <v>228</v>
      </c>
      <c r="D1205" s="146" t="s">
        <v>260</v>
      </c>
      <c r="E1205" s="146" t="s">
        <v>182</v>
      </c>
      <c r="F1205" s="146" t="s">
        <v>1524</v>
      </c>
      <c r="G1205" s="146" t="s">
        <v>1690</v>
      </c>
      <c r="H1205" t="s">
        <v>155</v>
      </c>
      <c r="I1205" s="146">
        <v>3</v>
      </c>
      <c r="J1205" s="146"/>
      <c r="K1205" s="146">
        <v>3</v>
      </c>
      <c r="L1205" s="146">
        <v>3</v>
      </c>
      <c r="M1205" s="146">
        <v>0</v>
      </c>
      <c r="N1205" s="146"/>
      <c r="O1205" s="216" t="str">
        <f>IF(ISERROR(VLOOKUP($D1205,LehStd_in_Kla!$A$4:$G$120,3,FALSE)),,VLOOKUP($D1205,LehStd_in_Kla!$A$4:$G$120,3,FALSE))</f>
        <v>E3.BK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>
      <c r="A1206" s="96">
        <v>116</v>
      </c>
      <c r="B1206" s="96"/>
      <c r="C1206" s="96" t="s">
        <v>228</v>
      </c>
      <c r="D1206" s="146" t="s">
        <v>260</v>
      </c>
      <c r="E1206" s="146" t="s">
        <v>172</v>
      </c>
      <c r="F1206" s="146" t="s">
        <v>1524</v>
      </c>
      <c r="G1206" s="146" t="s">
        <v>1685</v>
      </c>
      <c r="H1206" t="s">
        <v>155</v>
      </c>
      <c r="I1206" s="146">
        <v>1</v>
      </c>
      <c r="J1206" s="146"/>
      <c r="K1206" s="146">
        <v>1</v>
      </c>
      <c r="L1206" s="146">
        <v>1</v>
      </c>
      <c r="M1206" s="146">
        <v>0</v>
      </c>
      <c r="N1206" s="146"/>
      <c r="O1206" s="216" t="str">
        <f>IF(ISERROR(VLOOKUP($D1206,LehStd_in_Kla!$A$4:$G$120,3,FALSE)),,VLOOKUP($D1206,LehStd_in_Kla!$A$4:$G$120,3,FALSE))</f>
        <v>E3.BK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>
      <c r="A1207" s="96">
        <v>118</v>
      </c>
      <c r="B1207" s="96"/>
      <c r="C1207" s="96" t="s">
        <v>228</v>
      </c>
      <c r="D1207" s="146" t="s">
        <v>260</v>
      </c>
      <c r="E1207" s="146" t="s">
        <v>980</v>
      </c>
      <c r="F1207" s="146" t="s">
        <v>1526</v>
      </c>
      <c r="G1207" s="146" t="s">
        <v>220</v>
      </c>
      <c r="H1207" t="s">
        <v>210</v>
      </c>
      <c r="I1207" s="146">
        <v>1</v>
      </c>
      <c r="J1207" s="146"/>
      <c r="K1207" s="146">
        <v>1</v>
      </c>
      <c r="L1207" s="146">
        <v>1</v>
      </c>
      <c r="M1207" s="146">
        <v>0</v>
      </c>
      <c r="N1207" s="146"/>
      <c r="O1207" s="216" t="str">
        <f>IF(ISERROR(VLOOKUP($D1207,LehStd_in_Kla!$A$4:$G$120,3,FALSE)),,VLOOKUP($D1207,LehStd_in_Kla!$A$4:$G$120,3,FALSE))</f>
        <v>E3.BK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>
      <c r="A1208" s="96">
        <v>120</v>
      </c>
      <c r="B1208" s="96"/>
      <c r="C1208" s="96" t="s">
        <v>228</v>
      </c>
      <c r="D1208" s="146" t="s">
        <v>260</v>
      </c>
      <c r="E1208" s="146" t="s">
        <v>341</v>
      </c>
      <c r="F1208" s="146" t="s">
        <v>14</v>
      </c>
      <c r="G1208" s="146" t="s">
        <v>142</v>
      </c>
      <c r="H1208" t="s">
        <v>155</v>
      </c>
      <c r="I1208" s="146">
        <v>2</v>
      </c>
      <c r="J1208" s="146"/>
      <c r="K1208" s="146">
        <v>2</v>
      </c>
      <c r="L1208" s="146">
        <v>2</v>
      </c>
      <c r="M1208" s="146">
        <v>0</v>
      </c>
      <c r="N1208" s="146"/>
      <c r="O1208" s="216" t="str">
        <f>IF(ISERROR(VLOOKUP($D1208,LehStd_in_Kla!$A$4:$G$120,3,FALSE)),,VLOOKUP($D1208,LehStd_in_Kla!$A$4:$G$120,3,FALSE))</f>
        <v>E3.BK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>
      <c r="A1209" s="96">
        <v>122</v>
      </c>
      <c r="B1209" s="96"/>
      <c r="C1209" s="96" t="s">
        <v>228</v>
      </c>
      <c r="D1209" s="146" t="s">
        <v>260</v>
      </c>
      <c r="E1209" s="146" t="s">
        <v>187</v>
      </c>
      <c r="F1209" s="146" t="s">
        <v>1529</v>
      </c>
      <c r="G1209" s="146" t="s">
        <v>1166</v>
      </c>
      <c r="H1209" t="s">
        <v>211</v>
      </c>
      <c r="I1209" s="146">
        <v>2</v>
      </c>
      <c r="J1209" s="146"/>
      <c r="K1209" s="146">
        <v>2</v>
      </c>
      <c r="L1209" s="146">
        <v>2</v>
      </c>
      <c r="M1209" s="146">
        <v>0</v>
      </c>
      <c r="N1209" s="146"/>
      <c r="O1209" s="216" t="str">
        <f>IF(ISERROR(VLOOKUP($D1209,LehStd_in_Kla!$A$4:$G$120,3,FALSE)),,VLOOKUP($D1209,LehStd_in_Kla!$A$4:$G$120,3,FALSE))</f>
        <v>E3.BK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>
      <c r="A1210" s="96">
        <v>123</v>
      </c>
      <c r="B1210" s="96"/>
      <c r="C1210" s="96" t="s">
        <v>228</v>
      </c>
      <c r="D1210" s="146" t="s">
        <v>260</v>
      </c>
      <c r="E1210" s="146" t="s">
        <v>182</v>
      </c>
      <c r="F1210" s="146" t="s">
        <v>1531</v>
      </c>
      <c r="G1210" s="146" t="s">
        <v>1690</v>
      </c>
      <c r="H1210" t="s">
        <v>155</v>
      </c>
      <c r="I1210" s="146">
        <v>1</v>
      </c>
      <c r="J1210" s="146"/>
      <c r="K1210" s="146">
        <v>1</v>
      </c>
      <c r="L1210" s="146">
        <v>1</v>
      </c>
      <c r="M1210" s="146">
        <v>0</v>
      </c>
      <c r="N1210" s="146"/>
      <c r="O1210" s="216" t="str">
        <f>IF(ISERROR(VLOOKUP($D1210,LehStd_in_Kla!$A$4:$G$120,3,FALSE)),,VLOOKUP($D1210,LehStd_in_Kla!$A$4:$G$120,3,FALSE))</f>
        <v>E3.BK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>
      <c r="A1211" s="96">
        <v>125</v>
      </c>
      <c r="B1211" s="96"/>
      <c r="C1211" s="96" t="s">
        <v>228</v>
      </c>
      <c r="D1211" s="146" t="s">
        <v>260</v>
      </c>
      <c r="E1211" s="146" t="s">
        <v>182</v>
      </c>
      <c r="F1211" s="146" t="s">
        <v>1525</v>
      </c>
      <c r="G1211" s="146" t="s">
        <v>1690</v>
      </c>
      <c r="H1211" t="s">
        <v>155</v>
      </c>
      <c r="I1211" s="146">
        <v>1</v>
      </c>
      <c r="J1211" s="146"/>
      <c r="K1211" s="146">
        <v>1</v>
      </c>
      <c r="L1211" s="146">
        <v>1</v>
      </c>
      <c r="M1211" s="146">
        <v>0</v>
      </c>
      <c r="N1211" s="146"/>
      <c r="O1211" s="216" t="str">
        <f>IF(ISERROR(VLOOKUP($D1211,LehStd_in_Kla!$A$4:$G$120,3,FALSE)),,VLOOKUP($D1211,LehStd_in_Kla!$A$4:$G$120,3,FALSE))</f>
        <v>E3.BK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>
      <c r="A1212" s="96">
        <v>127</v>
      </c>
      <c r="B1212" s="96"/>
      <c r="C1212" s="96" t="s">
        <v>228</v>
      </c>
      <c r="D1212" s="146" t="s">
        <v>260</v>
      </c>
      <c r="E1212" s="146" t="s">
        <v>175</v>
      </c>
      <c r="F1212" s="146" t="s">
        <v>1530</v>
      </c>
      <c r="G1212" s="146" t="s">
        <v>217</v>
      </c>
      <c r="H1212" t="s">
        <v>1964</v>
      </c>
      <c r="I1212" s="146">
        <v>2</v>
      </c>
      <c r="J1212" s="146"/>
      <c r="K1212" s="146">
        <v>2</v>
      </c>
      <c r="L1212" s="146">
        <v>2</v>
      </c>
      <c r="M1212" s="146">
        <v>0</v>
      </c>
      <c r="N1212" s="146"/>
      <c r="O1212" s="216" t="str">
        <f>IF(ISERROR(VLOOKUP($D1212,LehStd_in_Kla!$A$4:$G$120,3,FALSE)),,VLOOKUP($D1212,LehStd_in_Kla!$A$4:$G$120,3,FALSE))</f>
        <v>E3.BK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>
      <c r="A1213" s="96">
        <v>128</v>
      </c>
      <c r="B1213" s="96"/>
      <c r="C1213" s="96" t="s">
        <v>228</v>
      </c>
      <c r="D1213" s="146" t="s">
        <v>260</v>
      </c>
      <c r="E1213" s="146" t="s">
        <v>182</v>
      </c>
      <c r="F1213" s="146" t="s">
        <v>1527</v>
      </c>
      <c r="G1213" s="146" t="s">
        <v>1120</v>
      </c>
      <c r="H1213" t="s">
        <v>155</v>
      </c>
      <c r="I1213" s="146">
        <v>3</v>
      </c>
      <c r="J1213" s="146"/>
      <c r="K1213" s="146">
        <v>3</v>
      </c>
      <c r="L1213" s="146">
        <v>3</v>
      </c>
      <c r="M1213" s="146">
        <v>0</v>
      </c>
      <c r="N1213" s="146"/>
      <c r="O1213" s="216" t="str">
        <f>IF(ISERROR(VLOOKUP($D1213,LehStd_in_Kla!$A$4:$G$120,3,FALSE)),,VLOOKUP($D1213,LehStd_in_Kla!$A$4:$G$120,3,FALSE))</f>
        <v>E3.BK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>
      <c r="A1214" s="96">
        <v>129</v>
      </c>
      <c r="B1214" s="96"/>
      <c r="C1214" s="96" t="s">
        <v>228</v>
      </c>
      <c r="D1214" s="146" t="s">
        <v>260</v>
      </c>
      <c r="E1214" s="146" t="s">
        <v>182</v>
      </c>
      <c r="F1214" s="146" t="s">
        <v>256</v>
      </c>
      <c r="G1214" s="146" t="s">
        <v>1670</v>
      </c>
      <c r="H1214" t="s">
        <v>155</v>
      </c>
      <c r="I1214" s="146">
        <v>1</v>
      </c>
      <c r="J1214" s="146">
        <v>2</v>
      </c>
      <c r="K1214" s="146">
        <v>1</v>
      </c>
      <c r="L1214" s="146">
        <v>0.5</v>
      </c>
      <c r="M1214" s="146">
        <v>0</v>
      </c>
      <c r="N1214" s="146">
        <v>2</v>
      </c>
      <c r="O1214" s="216" t="str">
        <f>IF(ISERROR(VLOOKUP($D1214,LehStd_in_Kla!$A$4:$G$120,3,FALSE)),,VLOOKUP($D1214,LehStd_in_Kla!$A$4:$G$120,3,FALSE))</f>
        <v>E3.BK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>
      <c r="A1215" s="96">
        <v>129</v>
      </c>
      <c r="B1215" s="96"/>
      <c r="C1215" s="96" t="s">
        <v>228</v>
      </c>
      <c r="D1215" s="146" t="s">
        <v>262</v>
      </c>
      <c r="E1215" s="146" t="s">
        <v>182</v>
      </c>
      <c r="F1215" s="146" t="s">
        <v>256</v>
      </c>
      <c r="G1215" s="146" t="s">
        <v>1670</v>
      </c>
      <c r="H1215" t="s">
        <v>155</v>
      </c>
      <c r="I1215" s="146">
        <v>1</v>
      </c>
      <c r="J1215" s="146">
        <v>2</v>
      </c>
      <c r="K1215" s="146">
        <v>1</v>
      </c>
      <c r="L1215" s="146">
        <v>0.5</v>
      </c>
      <c r="M1215" s="146">
        <v>0</v>
      </c>
      <c r="N1215" s="146">
        <v>2</v>
      </c>
      <c r="O1215" s="216" t="str">
        <f>IF(ISERROR(VLOOKUP($D1215,LehStd_in_Kla!$A$4:$G$120,3,FALSE)),,VLOOKUP($D1215,LehStd_in_Kla!$A$4:$G$120,3,FALSE))</f>
        <v>E3.BK</v>
      </c>
    </row>
    <row r="1216" spans="1:20">
      <c r="A1216" s="96">
        <v>130</v>
      </c>
      <c r="B1216" s="96"/>
      <c r="C1216" s="96" t="s">
        <v>228</v>
      </c>
      <c r="D1216" s="146" t="s">
        <v>260</v>
      </c>
      <c r="E1216" s="146" t="s">
        <v>182</v>
      </c>
      <c r="F1216" s="146" t="s">
        <v>256</v>
      </c>
      <c r="G1216" s="146" t="s">
        <v>136</v>
      </c>
      <c r="H1216" t="s">
        <v>155</v>
      </c>
      <c r="I1216" s="146">
        <v>1</v>
      </c>
      <c r="J1216" s="146">
        <v>2</v>
      </c>
      <c r="K1216" s="146">
        <v>1</v>
      </c>
      <c r="L1216" s="146">
        <v>0.5</v>
      </c>
      <c r="M1216" s="146">
        <v>0</v>
      </c>
      <c r="N1216" s="146">
        <v>2</v>
      </c>
      <c r="O1216" s="216" t="str">
        <f>IF(ISERROR(VLOOKUP($D1216,LehStd_in_Kla!$A$4:$G$120,3,FALSE)),,VLOOKUP($D1216,LehStd_in_Kla!$A$4:$G$120,3,FALSE))</f>
        <v>E3.BK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>
      <c r="A1217" s="96">
        <v>130</v>
      </c>
      <c r="B1217" s="96"/>
      <c r="C1217" s="96" t="s">
        <v>228</v>
      </c>
      <c r="D1217" s="146" t="s">
        <v>262</v>
      </c>
      <c r="E1217" s="146" t="s">
        <v>182</v>
      </c>
      <c r="F1217" s="146" t="s">
        <v>256</v>
      </c>
      <c r="G1217" s="146" t="s">
        <v>136</v>
      </c>
      <c r="H1217" t="s">
        <v>155</v>
      </c>
      <c r="I1217" s="146">
        <v>1</v>
      </c>
      <c r="J1217" s="146">
        <v>2</v>
      </c>
      <c r="K1217" s="146">
        <v>1</v>
      </c>
      <c r="L1217" s="146">
        <v>0.5</v>
      </c>
      <c r="M1217" s="146">
        <v>0</v>
      </c>
      <c r="N1217" s="146">
        <v>2</v>
      </c>
      <c r="O1217" s="216" t="str">
        <f>IF(ISERROR(VLOOKUP($D1217,LehStd_in_Kla!$A$4:$G$120,3,FALSE)),,VLOOKUP($D1217,LehStd_in_Kla!$A$4:$G$120,3,FALSE))</f>
        <v>E3.BK</v>
      </c>
    </row>
    <row r="1218" spans="1:20">
      <c r="A1218" s="96">
        <v>131</v>
      </c>
      <c r="B1218" s="96"/>
      <c r="C1218" s="96" t="s">
        <v>228</v>
      </c>
      <c r="D1218" s="146" t="s">
        <v>260</v>
      </c>
      <c r="E1218" s="146" t="s">
        <v>182</v>
      </c>
      <c r="F1218" s="146" t="s">
        <v>254</v>
      </c>
      <c r="G1218" s="146" t="s">
        <v>143</v>
      </c>
      <c r="H1218" t="s">
        <v>155</v>
      </c>
      <c r="I1218" s="146">
        <v>2</v>
      </c>
      <c r="J1218" s="146">
        <v>2</v>
      </c>
      <c r="K1218" s="146">
        <v>2</v>
      </c>
      <c r="L1218" s="146">
        <v>1</v>
      </c>
      <c r="M1218" s="146">
        <v>0</v>
      </c>
      <c r="N1218" s="146">
        <v>2</v>
      </c>
      <c r="O1218" s="216" t="str">
        <f>IF(ISERROR(VLOOKUP($D1218,LehStd_in_Kla!$A$4:$G$120,3,FALSE)),,VLOOKUP($D1218,LehStd_in_Kla!$A$4:$G$120,3,FALSE))</f>
        <v>E3.BK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>
      <c r="A1219" s="96">
        <v>131</v>
      </c>
      <c r="B1219" s="96"/>
      <c r="C1219" s="96" t="s">
        <v>228</v>
      </c>
      <c r="D1219" s="146" t="s">
        <v>262</v>
      </c>
      <c r="E1219" s="146" t="s">
        <v>182</v>
      </c>
      <c r="F1219" s="146" t="s">
        <v>254</v>
      </c>
      <c r="G1219" s="146" t="s">
        <v>143</v>
      </c>
      <c r="H1219" t="s">
        <v>155</v>
      </c>
      <c r="I1219" s="146">
        <v>2</v>
      </c>
      <c r="J1219" s="146">
        <v>2</v>
      </c>
      <c r="K1219" s="146">
        <v>2</v>
      </c>
      <c r="L1219" s="146">
        <v>1</v>
      </c>
      <c r="M1219" s="146">
        <v>0</v>
      </c>
      <c r="N1219" s="146">
        <v>2</v>
      </c>
      <c r="O1219" s="216" t="str">
        <f>IF(ISERROR(VLOOKUP($D1219,LehStd_in_Kla!$A$4:$G$120,3,FALSE)),,VLOOKUP($D1219,LehStd_in_Kla!$A$4:$G$120,3,FALSE))</f>
        <v>E3.BK</v>
      </c>
    </row>
    <row r="1220" spans="1:20">
      <c r="A1220" s="96">
        <v>132</v>
      </c>
      <c r="B1220" s="96"/>
      <c r="C1220" s="96" t="s">
        <v>228</v>
      </c>
      <c r="D1220" s="146" t="s">
        <v>260</v>
      </c>
      <c r="E1220" s="146" t="s">
        <v>182</v>
      </c>
      <c r="F1220" s="146" t="s">
        <v>256</v>
      </c>
      <c r="G1220" s="146" t="s">
        <v>145</v>
      </c>
      <c r="H1220" t="s">
        <v>780</v>
      </c>
      <c r="I1220" s="146">
        <v>1</v>
      </c>
      <c r="J1220" s="146">
        <v>2</v>
      </c>
      <c r="K1220" s="146">
        <v>1</v>
      </c>
      <c r="L1220" s="146">
        <v>0.5</v>
      </c>
      <c r="M1220" s="146">
        <v>0</v>
      </c>
      <c r="N1220" s="146">
        <v>2</v>
      </c>
      <c r="O1220" s="216" t="str">
        <f>IF(ISERROR(VLOOKUP($D1220,LehStd_in_Kla!$A$4:$G$120,3,FALSE)),,VLOOKUP($D1220,LehStd_in_Kla!$A$4:$G$120,3,FALSE))</f>
        <v>E3.BK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>
      <c r="A1221" s="96">
        <v>132</v>
      </c>
      <c r="B1221" s="96"/>
      <c r="C1221" s="96" t="s">
        <v>228</v>
      </c>
      <c r="D1221" s="146" t="s">
        <v>262</v>
      </c>
      <c r="E1221" s="146" t="s">
        <v>182</v>
      </c>
      <c r="F1221" s="146" t="s">
        <v>256</v>
      </c>
      <c r="G1221" s="146" t="s">
        <v>145</v>
      </c>
      <c r="H1221" t="s">
        <v>780</v>
      </c>
      <c r="I1221" s="146">
        <v>1</v>
      </c>
      <c r="J1221" s="146">
        <v>2</v>
      </c>
      <c r="K1221" s="146">
        <v>1</v>
      </c>
      <c r="L1221" s="146">
        <v>0.5</v>
      </c>
      <c r="M1221" s="146">
        <v>0</v>
      </c>
      <c r="N1221" s="146">
        <v>2</v>
      </c>
      <c r="O1221" s="216" t="str">
        <f>IF(ISERROR(VLOOKUP($D1221,LehStd_in_Kla!$A$4:$G$120,3,FALSE)),,VLOOKUP($D1221,LehStd_in_Kla!$A$4:$G$120,3,FALSE))</f>
        <v>E3.BK</v>
      </c>
    </row>
    <row r="1222" spans="1:20">
      <c r="A1222" s="96">
        <v>133</v>
      </c>
      <c r="B1222" s="96"/>
      <c r="C1222" s="96" t="s">
        <v>228</v>
      </c>
      <c r="D1222" s="146" t="s">
        <v>260</v>
      </c>
      <c r="E1222" s="146" t="s">
        <v>182</v>
      </c>
      <c r="F1222" s="146" t="s">
        <v>254</v>
      </c>
      <c r="G1222" s="146" t="s">
        <v>1629</v>
      </c>
      <c r="H1222" t="s">
        <v>261</v>
      </c>
      <c r="I1222" s="146">
        <v>2</v>
      </c>
      <c r="J1222" s="146">
        <v>2</v>
      </c>
      <c r="K1222" s="146">
        <v>2</v>
      </c>
      <c r="L1222" s="146">
        <v>1</v>
      </c>
      <c r="M1222" s="146">
        <v>0</v>
      </c>
      <c r="N1222" s="146">
        <v>2</v>
      </c>
      <c r="O1222" s="216" t="str">
        <f>IF(ISERROR(VLOOKUP($D1222,LehStd_in_Kla!$A$4:$G$120,3,FALSE)),,VLOOKUP($D1222,LehStd_in_Kla!$A$4:$G$120,3,FALSE))</f>
        <v>E3.BK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>
      <c r="A1223" s="96">
        <v>133</v>
      </c>
      <c r="B1223" s="96"/>
      <c r="C1223" s="96" t="s">
        <v>228</v>
      </c>
      <c r="D1223" s="146" t="s">
        <v>262</v>
      </c>
      <c r="E1223" s="146" t="s">
        <v>182</v>
      </c>
      <c r="F1223" s="146" t="s">
        <v>254</v>
      </c>
      <c r="G1223" s="146" t="s">
        <v>1629</v>
      </c>
      <c r="H1223" t="s">
        <v>261</v>
      </c>
      <c r="I1223" s="146">
        <v>2</v>
      </c>
      <c r="J1223" s="146">
        <v>2</v>
      </c>
      <c r="K1223" s="146">
        <v>2</v>
      </c>
      <c r="L1223" s="146">
        <v>1</v>
      </c>
      <c r="M1223" s="146">
        <v>0</v>
      </c>
      <c r="N1223" s="146">
        <v>2</v>
      </c>
      <c r="O1223" s="216" t="str">
        <f>IF(ISERROR(VLOOKUP($D1223,LehStd_in_Kla!$A$4:$G$120,3,FALSE)),,VLOOKUP($D1223,LehStd_in_Kla!$A$4:$G$120,3,FALSE))</f>
        <v>E3.BK</v>
      </c>
    </row>
    <row r="1224" spans="1:20">
      <c r="A1224" s="96">
        <v>134</v>
      </c>
      <c r="B1224" s="96"/>
      <c r="C1224" s="96" t="s">
        <v>228</v>
      </c>
      <c r="D1224" s="146" t="s">
        <v>260</v>
      </c>
      <c r="E1224" s="146" t="s">
        <v>182</v>
      </c>
      <c r="F1224" s="146" t="s">
        <v>256</v>
      </c>
      <c r="G1224" s="146" t="s">
        <v>136</v>
      </c>
      <c r="H1224" t="s">
        <v>261</v>
      </c>
      <c r="I1224" s="146">
        <v>1</v>
      </c>
      <c r="J1224" s="146">
        <v>2</v>
      </c>
      <c r="K1224" s="146">
        <v>1</v>
      </c>
      <c r="L1224" s="146">
        <v>0.5</v>
      </c>
      <c r="M1224" s="146">
        <v>0</v>
      </c>
      <c r="N1224" s="146">
        <v>2</v>
      </c>
      <c r="O1224" s="216" t="str">
        <f>IF(ISERROR(VLOOKUP($D1224,LehStd_in_Kla!$A$4:$G$120,3,FALSE)),,VLOOKUP($D1224,LehStd_in_Kla!$A$4:$G$120,3,FALSE))</f>
        <v>E3.BK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>
      <c r="A1225" s="96">
        <v>134</v>
      </c>
      <c r="B1225" s="96"/>
      <c r="C1225" s="96" t="s">
        <v>228</v>
      </c>
      <c r="D1225" s="146" t="s">
        <v>262</v>
      </c>
      <c r="E1225" s="146" t="s">
        <v>182</v>
      </c>
      <c r="F1225" s="146" t="s">
        <v>256</v>
      </c>
      <c r="G1225" s="146" t="s">
        <v>136</v>
      </c>
      <c r="H1225" t="s">
        <v>261</v>
      </c>
      <c r="I1225" s="146">
        <v>1</v>
      </c>
      <c r="J1225" s="146">
        <v>2</v>
      </c>
      <c r="K1225" s="146">
        <v>1</v>
      </c>
      <c r="L1225" s="146">
        <v>0.5</v>
      </c>
      <c r="M1225" s="146">
        <v>0</v>
      </c>
      <c r="N1225" s="146">
        <v>2</v>
      </c>
      <c r="O1225" s="216" t="str">
        <f>IF(ISERROR(VLOOKUP($D1225,LehStd_in_Kla!$A$4:$G$120,3,FALSE)),,VLOOKUP($D1225,LehStd_in_Kla!$A$4:$G$120,3,FALSE))</f>
        <v>E3.BK</v>
      </c>
    </row>
    <row r="1226" spans="1:20">
      <c r="A1226" s="96">
        <v>135</v>
      </c>
      <c r="B1226" s="96"/>
      <c r="C1226" s="96" t="s">
        <v>228</v>
      </c>
      <c r="D1226" s="146" t="s">
        <v>262</v>
      </c>
      <c r="E1226" s="146" t="s">
        <v>182</v>
      </c>
      <c r="F1226" s="146" t="s">
        <v>1527</v>
      </c>
      <c r="G1226" s="146" t="s">
        <v>1629</v>
      </c>
      <c r="H1226" t="s">
        <v>261</v>
      </c>
      <c r="I1226" s="146">
        <v>3</v>
      </c>
      <c r="J1226" s="146"/>
      <c r="K1226" s="146">
        <v>3</v>
      </c>
      <c r="L1226" s="146">
        <v>3</v>
      </c>
      <c r="M1226" s="146">
        <v>0</v>
      </c>
      <c r="N1226" s="146"/>
      <c r="O1226" s="216" t="str">
        <f>IF(ISERROR(VLOOKUP($D1226,LehStd_in_Kla!$A$4:$G$120,3,FALSE)),,VLOOKUP($D1226,LehStd_in_Kla!$A$4:$G$120,3,FALSE))</f>
        <v>E3.BK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>
      <c r="A1227" s="96">
        <v>136</v>
      </c>
      <c r="B1227" s="96"/>
      <c r="C1227" s="96" t="s">
        <v>228</v>
      </c>
      <c r="D1227" s="146" t="s">
        <v>262</v>
      </c>
      <c r="E1227" s="146" t="s">
        <v>172</v>
      </c>
      <c r="F1227" s="146" t="s">
        <v>7</v>
      </c>
      <c r="G1227" s="146" t="s">
        <v>240</v>
      </c>
      <c r="H1227" t="s">
        <v>261</v>
      </c>
      <c r="I1227" s="146">
        <v>2</v>
      </c>
      <c r="J1227" s="146"/>
      <c r="K1227" s="146">
        <v>2</v>
      </c>
      <c r="L1227" s="146">
        <v>2</v>
      </c>
      <c r="M1227" s="146">
        <v>0</v>
      </c>
      <c r="N1227" s="146"/>
      <c r="O1227" s="216" t="str">
        <f>IF(ISERROR(VLOOKUP($D1227,LehStd_in_Kla!$A$4:$G$120,3,FALSE)),,VLOOKUP($D1227,LehStd_in_Kla!$A$4:$G$120,3,FALSE))</f>
        <v>E3.BK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>
      <c r="A1228" s="96">
        <v>137</v>
      </c>
      <c r="B1228" s="96"/>
      <c r="C1228" s="96" t="s">
        <v>228</v>
      </c>
      <c r="D1228" s="146" t="s">
        <v>262</v>
      </c>
      <c r="E1228" s="146" t="s">
        <v>178</v>
      </c>
      <c r="F1228" s="146" t="s">
        <v>37</v>
      </c>
      <c r="G1228" s="146" t="s">
        <v>240</v>
      </c>
      <c r="H1228" t="s">
        <v>261</v>
      </c>
      <c r="I1228" s="146">
        <v>1</v>
      </c>
      <c r="J1228" s="146"/>
      <c r="K1228" s="146">
        <v>1</v>
      </c>
      <c r="L1228" s="146">
        <v>1</v>
      </c>
      <c r="M1228" s="146">
        <v>0</v>
      </c>
      <c r="N1228" s="146"/>
      <c r="O1228" s="216" t="str">
        <f>IF(ISERROR(VLOOKUP($D1228,LehStd_in_Kla!$A$4:$G$120,3,FALSE)),,VLOOKUP($D1228,LehStd_in_Kla!$A$4:$G$120,3,FALSE))</f>
        <v>E3.BK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>
      <c r="A1229" s="96">
        <v>139</v>
      </c>
      <c r="B1229" s="96"/>
      <c r="C1229" s="96" t="s">
        <v>228</v>
      </c>
      <c r="D1229" s="146" t="s">
        <v>262</v>
      </c>
      <c r="E1229" s="146" t="s">
        <v>182</v>
      </c>
      <c r="F1229" s="146" t="s">
        <v>1524</v>
      </c>
      <c r="G1229" s="146" t="s">
        <v>136</v>
      </c>
      <c r="H1229" t="s">
        <v>261</v>
      </c>
      <c r="I1229" s="146">
        <v>3</v>
      </c>
      <c r="J1229" s="146"/>
      <c r="K1229" s="146">
        <v>3</v>
      </c>
      <c r="L1229" s="146">
        <v>3</v>
      </c>
      <c r="M1229" s="146">
        <v>0</v>
      </c>
      <c r="N1229" s="146"/>
      <c r="O1229" s="216" t="str">
        <f>IF(ISERROR(VLOOKUP($D1229,LehStd_in_Kla!$A$4:$G$120,3,FALSE)),,VLOOKUP($D1229,LehStd_in_Kla!$A$4:$G$120,3,FALSE))</f>
        <v>E3.BK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>
      <c r="A1230" s="96">
        <v>140</v>
      </c>
      <c r="B1230" s="96"/>
      <c r="C1230" s="96" t="s">
        <v>228</v>
      </c>
      <c r="D1230" s="146" t="s">
        <v>262</v>
      </c>
      <c r="E1230" s="146" t="s">
        <v>172</v>
      </c>
      <c r="F1230" s="146" t="s">
        <v>1524</v>
      </c>
      <c r="G1230" s="146" t="s">
        <v>1685</v>
      </c>
      <c r="H1230" t="s">
        <v>261</v>
      </c>
      <c r="I1230" s="146">
        <v>1</v>
      </c>
      <c r="J1230" s="146"/>
      <c r="K1230" s="146">
        <v>1</v>
      </c>
      <c r="L1230" s="146">
        <v>1</v>
      </c>
      <c r="M1230" s="146">
        <v>0</v>
      </c>
      <c r="N1230" s="146"/>
      <c r="O1230" s="216" t="str">
        <f>IF(ISERROR(VLOOKUP($D1230,LehStd_in_Kla!$A$4:$G$120,3,FALSE)),,VLOOKUP($D1230,LehStd_in_Kla!$A$4:$G$120,3,FALSE))</f>
        <v>E3.BK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>
      <c r="A1231" s="96">
        <v>142</v>
      </c>
      <c r="B1231" s="96"/>
      <c r="C1231" s="96" t="s">
        <v>228</v>
      </c>
      <c r="D1231" s="146" t="s">
        <v>262</v>
      </c>
      <c r="E1231" s="146" t="s">
        <v>174</v>
      </c>
      <c r="F1231" s="146" t="s">
        <v>247</v>
      </c>
      <c r="G1231" s="146" t="s">
        <v>248</v>
      </c>
      <c r="H1231" t="s">
        <v>261</v>
      </c>
      <c r="I1231" s="146">
        <v>2</v>
      </c>
      <c r="J1231" s="146"/>
      <c r="K1231" s="146">
        <v>2</v>
      </c>
      <c r="L1231" s="146">
        <v>2</v>
      </c>
      <c r="M1231" s="146">
        <v>0</v>
      </c>
      <c r="N1231" s="146"/>
      <c r="O1231" s="216" t="str">
        <f>IF(ISERROR(VLOOKUP($D1231,LehStd_in_Kla!$A$4:$G$120,3,FALSE)),,VLOOKUP($D1231,LehStd_in_Kla!$A$4:$G$120,3,FALSE))</f>
        <v>E3.BK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>
      <c r="A1232" s="96">
        <v>143</v>
      </c>
      <c r="B1232" s="96"/>
      <c r="C1232" s="96" t="s">
        <v>228</v>
      </c>
      <c r="D1232" s="146" t="s">
        <v>262</v>
      </c>
      <c r="E1232" s="146" t="s">
        <v>180</v>
      </c>
      <c r="F1232" s="146" t="s">
        <v>83</v>
      </c>
      <c r="G1232" s="146" t="s">
        <v>1700</v>
      </c>
      <c r="H1232" t="s">
        <v>261</v>
      </c>
      <c r="I1232" s="146">
        <v>2</v>
      </c>
      <c r="J1232" s="146"/>
      <c r="K1232" s="146">
        <v>2</v>
      </c>
      <c r="L1232" s="146">
        <v>2</v>
      </c>
      <c r="M1232" s="146">
        <v>0</v>
      </c>
      <c r="N1232" s="146"/>
      <c r="O1232" s="216" t="str">
        <f>IF(ISERROR(VLOOKUP($D1232,LehStd_in_Kla!$A$4:$G$120,3,FALSE)),,VLOOKUP($D1232,LehStd_in_Kla!$A$4:$G$120,3,FALSE))</f>
        <v>E3.BK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>
      <c r="A1233" s="96">
        <v>144</v>
      </c>
      <c r="B1233" s="96"/>
      <c r="C1233" s="96" t="s">
        <v>228</v>
      </c>
      <c r="D1233" s="146" t="s">
        <v>262</v>
      </c>
      <c r="E1233" s="146" t="s">
        <v>182</v>
      </c>
      <c r="F1233" s="146" t="s">
        <v>1525</v>
      </c>
      <c r="G1233" s="146" t="s">
        <v>145</v>
      </c>
      <c r="H1233" t="s">
        <v>261</v>
      </c>
      <c r="I1233" s="146">
        <v>1</v>
      </c>
      <c r="J1233" s="146"/>
      <c r="K1233" s="146">
        <v>1</v>
      </c>
      <c r="L1233" s="146">
        <v>1</v>
      </c>
      <c r="M1233" s="146">
        <v>0</v>
      </c>
      <c r="N1233" s="146"/>
      <c r="O1233" s="216" t="str">
        <f>IF(ISERROR(VLOOKUP($D1233,LehStd_in_Kla!$A$4:$G$120,3,FALSE)),,VLOOKUP($D1233,LehStd_in_Kla!$A$4:$G$120,3,FALSE))</f>
        <v>E3.BK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>
      <c r="A1234" s="96">
        <v>146</v>
      </c>
      <c r="B1234" s="96"/>
      <c r="C1234" s="96" t="s">
        <v>228</v>
      </c>
      <c r="D1234" s="146" t="s">
        <v>262</v>
      </c>
      <c r="E1234" s="146" t="s">
        <v>980</v>
      </c>
      <c r="F1234" s="146" t="s">
        <v>1526</v>
      </c>
      <c r="G1234" s="146" t="s">
        <v>1167</v>
      </c>
      <c r="H1234" t="s">
        <v>210</v>
      </c>
      <c r="I1234" s="146">
        <v>1</v>
      </c>
      <c r="J1234" s="146"/>
      <c r="K1234" s="146">
        <v>1</v>
      </c>
      <c r="L1234" s="146">
        <v>1</v>
      </c>
      <c r="M1234" s="146">
        <v>0</v>
      </c>
      <c r="N1234" s="146"/>
      <c r="O1234" s="216" t="str">
        <f>IF(ISERROR(VLOOKUP($D1234,LehStd_in_Kla!$A$4:$G$120,3,FALSE)),,VLOOKUP($D1234,LehStd_in_Kla!$A$4:$G$120,3,FALSE))</f>
        <v>E3.BK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>
      <c r="A1235" s="96">
        <v>148</v>
      </c>
      <c r="B1235" s="96"/>
      <c r="C1235" s="96" t="s">
        <v>228</v>
      </c>
      <c r="D1235" s="146" t="s">
        <v>262</v>
      </c>
      <c r="E1235" s="146" t="s">
        <v>341</v>
      </c>
      <c r="F1235" s="146" t="s">
        <v>14</v>
      </c>
      <c r="G1235" s="146" t="s">
        <v>142</v>
      </c>
      <c r="H1235" t="s">
        <v>261</v>
      </c>
      <c r="I1235" s="146">
        <v>2</v>
      </c>
      <c r="J1235" s="146"/>
      <c r="K1235" s="146">
        <v>2</v>
      </c>
      <c r="L1235" s="146">
        <v>2</v>
      </c>
      <c r="M1235" s="146">
        <v>0</v>
      </c>
      <c r="N1235" s="146"/>
      <c r="O1235" s="216" t="str">
        <f>IF(ISERROR(VLOOKUP($D1235,LehStd_in_Kla!$A$4:$G$120,3,FALSE)),,VLOOKUP($D1235,LehStd_in_Kla!$A$4:$G$120,3,FALSE))</f>
        <v>E3.BK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>
      <c r="A1236" s="96">
        <v>149</v>
      </c>
      <c r="B1236" s="96"/>
      <c r="C1236" s="96" t="s">
        <v>228</v>
      </c>
      <c r="D1236" s="146" t="s">
        <v>262</v>
      </c>
      <c r="E1236" s="146" t="s">
        <v>182</v>
      </c>
      <c r="F1236" s="146" t="s">
        <v>1528</v>
      </c>
      <c r="G1236" s="146" t="s">
        <v>217</v>
      </c>
      <c r="H1236" t="s">
        <v>261</v>
      </c>
      <c r="I1236" s="146">
        <v>2</v>
      </c>
      <c r="J1236" s="146"/>
      <c r="K1236" s="146">
        <v>2</v>
      </c>
      <c r="L1236" s="146">
        <v>2</v>
      </c>
      <c r="M1236" s="146">
        <v>0</v>
      </c>
      <c r="N1236" s="146"/>
      <c r="O1236" s="216" t="str">
        <f>IF(ISERROR(VLOOKUP($D1236,LehStd_in_Kla!$A$4:$G$120,3,FALSE)),,VLOOKUP($D1236,LehStd_in_Kla!$A$4:$G$120,3,FALSE))</f>
        <v>E3.BK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>
      <c r="A1237" s="96">
        <v>150</v>
      </c>
      <c r="B1237" s="96"/>
      <c r="C1237" s="96" t="s">
        <v>228</v>
      </c>
      <c r="D1237" s="146" t="s">
        <v>262</v>
      </c>
      <c r="E1237" s="146" t="s">
        <v>182</v>
      </c>
      <c r="F1237" s="146" t="s">
        <v>1523</v>
      </c>
      <c r="G1237" s="146" t="s">
        <v>145</v>
      </c>
      <c r="H1237" t="s">
        <v>261</v>
      </c>
      <c r="I1237" s="146">
        <v>3</v>
      </c>
      <c r="J1237" s="146"/>
      <c r="K1237" s="146">
        <v>3</v>
      </c>
      <c r="L1237" s="146">
        <v>3</v>
      </c>
      <c r="M1237" s="146">
        <v>0</v>
      </c>
      <c r="N1237" s="146"/>
      <c r="O1237" s="216" t="str">
        <f>IF(ISERROR(VLOOKUP($D1237,LehStd_in_Kla!$A$4:$G$120,3,FALSE)),,VLOOKUP($D1237,LehStd_in_Kla!$A$4:$G$120,3,FALSE))</f>
        <v>E3.BK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>
      <c r="A1238" s="96">
        <v>151</v>
      </c>
      <c r="B1238" s="96"/>
      <c r="C1238" s="96" t="s">
        <v>228</v>
      </c>
      <c r="D1238" s="146" t="s">
        <v>262</v>
      </c>
      <c r="E1238" s="146" t="s">
        <v>182</v>
      </c>
      <c r="F1238" s="146" t="s">
        <v>1523</v>
      </c>
      <c r="G1238" s="146" t="s">
        <v>145</v>
      </c>
      <c r="H1238" t="s">
        <v>261</v>
      </c>
      <c r="I1238" s="146">
        <v>1</v>
      </c>
      <c r="J1238" s="146"/>
      <c r="K1238" s="146">
        <v>1</v>
      </c>
      <c r="L1238" s="146">
        <v>1</v>
      </c>
      <c r="M1238" s="146">
        <v>0</v>
      </c>
      <c r="N1238" s="146"/>
      <c r="O1238" s="216" t="str">
        <f>IF(ISERROR(VLOOKUP($D1238,LehStd_in_Kla!$A$4:$G$120,3,FALSE)),,VLOOKUP($D1238,LehStd_in_Kla!$A$4:$G$120,3,FALSE))</f>
        <v>E3.BK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>
      <c r="A1239" s="96">
        <v>152</v>
      </c>
      <c r="B1239" s="96"/>
      <c r="C1239" s="96" t="s">
        <v>228</v>
      </c>
      <c r="D1239" s="146" t="s">
        <v>262</v>
      </c>
      <c r="E1239" s="146" t="s">
        <v>187</v>
      </c>
      <c r="F1239" s="146" t="s">
        <v>1529</v>
      </c>
      <c r="G1239" s="146" t="s">
        <v>144</v>
      </c>
      <c r="H1239" t="s">
        <v>211</v>
      </c>
      <c r="I1239" s="146">
        <v>2</v>
      </c>
      <c r="J1239" s="146"/>
      <c r="K1239" s="146">
        <v>2</v>
      </c>
      <c r="L1239" s="146">
        <v>2</v>
      </c>
      <c r="M1239" s="146">
        <v>0</v>
      </c>
      <c r="N1239" s="146"/>
      <c r="O1239" s="216" t="str">
        <f>IF(ISERROR(VLOOKUP($D1239,LehStd_in_Kla!$A$4:$G$120,3,FALSE)),,VLOOKUP($D1239,LehStd_in_Kla!$A$4:$G$120,3,FALSE))</f>
        <v>E3.BK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>
      <c r="A1240" s="96">
        <v>153</v>
      </c>
      <c r="B1240" s="96"/>
      <c r="C1240" s="96" t="s">
        <v>228</v>
      </c>
      <c r="D1240" s="146" t="s">
        <v>262</v>
      </c>
      <c r="E1240" s="146" t="s">
        <v>175</v>
      </c>
      <c r="F1240" s="146" t="s">
        <v>1530</v>
      </c>
      <c r="G1240" s="146" t="s">
        <v>145</v>
      </c>
      <c r="H1240" t="s">
        <v>780</v>
      </c>
      <c r="I1240" s="146">
        <v>2</v>
      </c>
      <c r="J1240" s="146"/>
      <c r="K1240" s="146">
        <v>2</v>
      </c>
      <c r="L1240" s="146">
        <v>2</v>
      </c>
      <c r="M1240" s="146">
        <v>0</v>
      </c>
      <c r="N1240" s="146"/>
      <c r="O1240" s="216" t="str">
        <f>IF(ISERROR(VLOOKUP($D1240,LehStd_in_Kla!$A$4:$G$120,3,FALSE)),,VLOOKUP($D1240,LehStd_in_Kla!$A$4:$G$120,3,FALSE))</f>
        <v>E3.BK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>
      <c r="A1241" s="96">
        <v>154</v>
      </c>
      <c r="B1241" s="96"/>
      <c r="C1241" s="96" t="s">
        <v>228</v>
      </c>
      <c r="D1241" s="146" t="s">
        <v>262</v>
      </c>
      <c r="E1241" s="146" t="s">
        <v>182</v>
      </c>
      <c r="F1241" s="146" t="s">
        <v>1531</v>
      </c>
      <c r="G1241" s="146" t="s">
        <v>145</v>
      </c>
      <c r="H1241" t="s">
        <v>261</v>
      </c>
      <c r="I1241" s="146">
        <v>1</v>
      </c>
      <c r="J1241" s="146"/>
      <c r="K1241" s="146">
        <v>1</v>
      </c>
      <c r="L1241" s="146">
        <v>1</v>
      </c>
      <c r="M1241" s="146">
        <v>0</v>
      </c>
      <c r="N1241" s="146"/>
      <c r="O1241" s="216" t="str">
        <f>IF(ISERROR(VLOOKUP($D1241,LehStd_in_Kla!$A$4:$G$120,3,FALSE)),,VLOOKUP($D1241,LehStd_in_Kla!$A$4:$G$120,3,FALSE))</f>
        <v>E3.BK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>
      <c r="A1242" s="96">
        <v>156</v>
      </c>
      <c r="B1242" s="96"/>
      <c r="C1242" s="96" t="s">
        <v>228</v>
      </c>
      <c r="D1242" s="146" t="s">
        <v>1537</v>
      </c>
      <c r="E1242" s="146" t="s">
        <v>182</v>
      </c>
      <c r="F1242" s="146" t="s">
        <v>1523</v>
      </c>
      <c r="G1242" s="146" t="s">
        <v>143</v>
      </c>
      <c r="H1242" t="s">
        <v>289</v>
      </c>
      <c r="I1242" s="146">
        <v>3</v>
      </c>
      <c r="J1242" s="146"/>
      <c r="K1242" s="146">
        <v>3</v>
      </c>
      <c r="L1242" s="146">
        <v>3</v>
      </c>
      <c r="M1242" s="146">
        <v>0</v>
      </c>
      <c r="N1242" s="146"/>
      <c r="O1242" s="216" t="str">
        <f>IF(ISERROR(VLOOKUP($D1242,LehStd_in_Kla!$A$4:$G$120,3,FALSE)),,VLOOKUP($D1242,LehStd_in_Kla!$A$4:$G$120,3,FALSE))</f>
        <v>E3.H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>
      <c r="A1243" s="96">
        <v>157</v>
      </c>
      <c r="B1243" s="96"/>
      <c r="C1243" s="96" t="s">
        <v>228</v>
      </c>
      <c r="D1243" s="146" t="s">
        <v>1537</v>
      </c>
      <c r="E1243" s="146" t="s">
        <v>182</v>
      </c>
      <c r="F1243" s="146" t="s">
        <v>1524</v>
      </c>
      <c r="G1243" s="146" t="s">
        <v>733</v>
      </c>
      <c r="H1243" t="s">
        <v>289</v>
      </c>
      <c r="I1243" s="146">
        <v>3</v>
      </c>
      <c r="J1243" s="146"/>
      <c r="K1243" s="146">
        <v>3</v>
      </c>
      <c r="L1243" s="146">
        <v>3</v>
      </c>
      <c r="M1243" s="146">
        <v>0</v>
      </c>
      <c r="N1243" s="146"/>
      <c r="O1243" s="216" t="str">
        <f>IF(ISERROR(VLOOKUP($D1243,LehStd_in_Kla!$A$4:$G$120,3,FALSE)),,VLOOKUP($D1243,LehStd_in_Kla!$A$4:$G$120,3,FALSE))</f>
        <v>E3.H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>
      <c r="A1244" s="96">
        <v>158</v>
      </c>
      <c r="B1244" s="96"/>
      <c r="C1244" s="96" t="s">
        <v>228</v>
      </c>
      <c r="D1244" s="146" t="s">
        <v>1537</v>
      </c>
      <c r="E1244" s="146" t="s">
        <v>182</v>
      </c>
      <c r="F1244" s="146" t="s">
        <v>1527</v>
      </c>
      <c r="G1244" s="146" t="s">
        <v>1120</v>
      </c>
      <c r="H1244" t="s">
        <v>289</v>
      </c>
      <c r="I1244" s="146">
        <v>2</v>
      </c>
      <c r="J1244" s="146"/>
      <c r="K1244" s="146">
        <v>2</v>
      </c>
      <c r="L1244" s="146">
        <v>2</v>
      </c>
      <c r="M1244" s="146">
        <v>0</v>
      </c>
      <c r="N1244" s="146"/>
      <c r="O1244" s="216" t="str">
        <f>IF(ISERROR(VLOOKUP($D1244,LehStd_in_Kla!$A$4:$G$120,3,FALSE)),,VLOOKUP($D1244,LehStd_in_Kla!$A$4:$G$120,3,FALSE))</f>
        <v>E3.H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>
      <c r="A1245" s="96">
        <v>159</v>
      </c>
      <c r="B1245" s="96"/>
      <c r="C1245" s="96" t="s">
        <v>228</v>
      </c>
      <c r="D1245" s="146" t="s">
        <v>1537</v>
      </c>
      <c r="E1245" s="146" t="s">
        <v>182</v>
      </c>
      <c r="F1245" s="146" t="s">
        <v>1528</v>
      </c>
      <c r="G1245" s="146" t="s">
        <v>143</v>
      </c>
      <c r="H1245" t="s">
        <v>289</v>
      </c>
      <c r="I1245" s="146">
        <v>2</v>
      </c>
      <c r="J1245" s="146"/>
      <c r="K1245" s="146">
        <v>2</v>
      </c>
      <c r="L1245" s="146">
        <v>2</v>
      </c>
      <c r="M1245" s="146">
        <v>0</v>
      </c>
      <c r="N1245" s="146"/>
      <c r="O1245" s="216" t="str">
        <f>IF(ISERROR(VLOOKUP($D1245,LehStd_in_Kla!$A$4:$G$120,3,FALSE)),,VLOOKUP($D1245,LehStd_in_Kla!$A$4:$G$120,3,FALSE))</f>
        <v>E3.H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>
      <c r="A1246" s="96">
        <v>160</v>
      </c>
      <c r="B1246" s="96"/>
      <c r="C1246" s="96" t="s">
        <v>228</v>
      </c>
      <c r="D1246" s="146" t="s">
        <v>1537</v>
      </c>
      <c r="E1246" s="146" t="s">
        <v>175</v>
      </c>
      <c r="F1246" s="146" t="s">
        <v>1530</v>
      </c>
      <c r="G1246" s="146" t="s">
        <v>733</v>
      </c>
      <c r="H1246" t="s">
        <v>1967</v>
      </c>
      <c r="I1246" s="146">
        <v>2</v>
      </c>
      <c r="J1246" s="146"/>
      <c r="K1246" s="146">
        <v>2</v>
      </c>
      <c r="L1246" s="146">
        <v>2</v>
      </c>
      <c r="M1246" s="146">
        <v>0</v>
      </c>
      <c r="N1246" s="146"/>
      <c r="O1246" s="216" t="str">
        <f>IF(ISERROR(VLOOKUP($D1246,LehStd_in_Kla!$A$4:$G$120,3,FALSE)),,VLOOKUP($D1246,LehStd_in_Kla!$A$4:$G$120,3,FALSE))</f>
        <v>E3.H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>
      <c r="A1247" s="96">
        <v>161</v>
      </c>
      <c r="B1247" s="96"/>
      <c r="C1247" s="96" t="s">
        <v>228</v>
      </c>
      <c r="D1247" s="146" t="s">
        <v>1537</v>
      </c>
      <c r="E1247" s="146" t="s">
        <v>182</v>
      </c>
      <c r="F1247" s="146" t="s">
        <v>1531</v>
      </c>
      <c r="G1247" s="146" t="s">
        <v>136</v>
      </c>
      <c r="H1247" t="s">
        <v>289</v>
      </c>
      <c r="I1247" s="146">
        <v>2</v>
      </c>
      <c r="J1247" s="146"/>
      <c r="K1247" s="146">
        <v>2</v>
      </c>
      <c r="L1247" s="146">
        <v>2</v>
      </c>
      <c r="M1247" s="146">
        <v>0</v>
      </c>
      <c r="N1247" s="146"/>
      <c r="O1247" s="216" t="str">
        <f>IF(ISERROR(VLOOKUP($D1247,LehStd_in_Kla!$A$4:$G$120,3,FALSE)),,VLOOKUP($D1247,LehStd_in_Kla!$A$4:$G$120,3,FALSE))</f>
        <v>E3.H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>
      <c r="A1248" s="96">
        <v>163</v>
      </c>
      <c r="B1248" s="96"/>
      <c r="C1248" s="96" t="s">
        <v>228</v>
      </c>
      <c r="D1248" s="146" t="s">
        <v>1537</v>
      </c>
      <c r="E1248" s="146" t="s">
        <v>172</v>
      </c>
      <c r="F1248" s="146" t="s">
        <v>7</v>
      </c>
      <c r="G1248" s="146" t="s">
        <v>1623</v>
      </c>
      <c r="H1248" t="s">
        <v>289</v>
      </c>
      <c r="I1248" s="146">
        <v>2</v>
      </c>
      <c r="J1248" s="146"/>
      <c r="K1248" s="146">
        <v>2</v>
      </c>
      <c r="L1248" s="146">
        <v>2</v>
      </c>
      <c r="M1248" s="146">
        <v>0</v>
      </c>
      <c r="N1248" s="146"/>
      <c r="O1248" s="216" t="str">
        <f>IF(ISERROR(VLOOKUP($D1248,LehStd_in_Kla!$A$4:$G$120,3,FALSE)),,VLOOKUP($D1248,LehStd_in_Kla!$A$4:$G$120,3,FALSE))</f>
        <v>E3.H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>
      <c r="A1249" s="96">
        <v>164</v>
      </c>
      <c r="B1249" s="96"/>
      <c r="C1249" s="96" t="s">
        <v>228</v>
      </c>
      <c r="D1249" s="146" t="s">
        <v>1537</v>
      </c>
      <c r="E1249" s="146" t="s">
        <v>178</v>
      </c>
      <c r="F1249" s="146" t="s">
        <v>37</v>
      </c>
      <c r="G1249" s="146" t="s">
        <v>1623</v>
      </c>
      <c r="H1249" t="s">
        <v>289</v>
      </c>
      <c r="I1249" s="146">
        <v>2</v>
      </c>
      <c r="J1249" s="146"/>
      <c r="K1249" s="146">
        <v>2</v>
      </c>
      <c r="L1249" s="146">
        <v>2</v>
      </c>
      <c r="M1249" s="146">
        <v>0</v>
      </c>
      <c r="N1249" s="146"/>
      <c r="O1249" s="216" t="str">
        <f>IF(ISERROR(VLOOKUP($D1249,LehStd_in_Kla!$A$4:$G$120,3,FALSE)),,VLOOKUP($D1249,LehStd_in_Kla!$A$4:$G$120,3,FALSE))</f>
        <v>E3.H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>
      <c r="A1250" s="96">
        <v>165</v>
      </c>
      <c r="B1250" s="96"/>
      <c r="C1250" s="96" t="s">
        <v>228</v>
      </c>
      <c r="D1250" s="146" t="s">
        <v>1537</v>
      </c>
      <c r="E1250" s="146" t="s">
        <v>341</v>
      </c>
      <c r="F1250" s="146" t="s">
        <v>14</v>
      </c>
      <c r="G1250" s="146" t="s">
        <v>967</v>
      </c>
      <c r="H1250" t="s">
        <v>289</v>
      </c>
      <c r="I1250" s="146">
        <v>2</v>
      </c>
      <c r="J1250" s="146"/>
      <c r="K1250" s="146">
        <v>2</v>
      </c>
      <c r="L1250" s="146">
        <v>2</v>
      </c>
      <c r="M1250" s="146">
        <v>0</v>
      </c>
      <c r="N1250" s="146"/>
      <c r="O1250" s="216" t="str">
        <f>IF(ISERROR(VLOOKUP($D1250,LehStd_in_Kla!$A$4:$G$120,3,FALSE)),,VLOOKUP($D1250,LehStd_in_Kla!$A$4:$G$120,3,FALSE))</f>
        <v>E3.H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>
      <c r="A1251" s="96">
        <v>166</v>
      </c>
      <c r="B1251" s="96"/>
      <c r="C1251" s="96" t="s">
        <v>228</v>
      </c>
      <c r="D1251" s="146" t="s">
        <v>1537</v>
      </c>
      <c r="E1251" s="146" t="s">
        <v>174</v>
      </c>
      <c r="F1251" s="146" t="s">
        <v>247</v>
      </c>
      <c r="G1251" s="146" t="s">
        <v>248</v>
      </c>
      <c r="H1251" t="s">
        <v>289</v>
      </c>
      <c r="I1251" s="146">
        <v>2</v>
      </c>
      <c r="J1251" s="146"/>
      <c r="K1251" s="146">
        <v>2</v>
      </c>
      <c r="L1251" s="146">
        <v>2</v>
      </c>
      <c r="M1251" s="146">
        <v>0</v>
      </c>
      <c r="N1251" s="146"/>
      <c r="O1251" s="216" t="str">
        <f>IF(ISERROR(VLOOKUP($D1251,LehStd_in_Kla!$A$4:$G$120,3,FALSE)),,VLOOKUP($D1251,LehStd_in_Kla!$A$4:$G$120,3,FALSE))</f>
        <v>E3.H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>
      <c r="A1252" s="96">
        <v>167</v>
      </c>
      <c r="B1252" s="96"/>
      <c r="C1252" s="96" t="s">
        <v>228</v>
      </c>
      <c r="D1252" s="146" t="s">
        <v>1537</v>
      </c>
      <c r="E1252" s="146" t="s">
        <v>182</v>
      </c>
      <c r="F1252" s="146" t="s">
        <v>137</v>
      </c>
      <c r="G1252" s="146" t="s">
        <v>143</v>
      </c>
      <c r="H1252" t="s">
        <v>289</v>
      </c>
      <c r="I1252" s="146">
        <v>3</v>
      </c>
      <c r="J1252" s="146"/>
      <c r="K1252" s="146">
        <v>0</v>
      </c>
      <c r="L1252" s="146">
        <v>0</v>
      </c>
      <c r="M1252" s="146">
        <v>3</v>
      </c>
      <c r="N1252" s="146"/>
      <c r="O1252" s="216" t="str">
        <f>IF(ISERROR(VLOOKUP($D1252,LehStd_in_Kla!$A$4:$G$120,3,FALSE)),,VLOOKUP($D1252,LehStd_in_Kla!$A$4:$G$120,3,FALSE))</f>
        <v>E3.H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>
      <c r="A1253" s="96">
        <v>167</v>
      </c>
      <c r="B1253" s="96"/>
      <c r="C1253" s="96" t="s">
        <v>228</v>
      </c>
      <c r="D1253" s="146" t="s">
        <v>1571</v>
      </c>
      <c r="E1253" s="146" t="s">
        <v>182</v>
      </c>
      <c r="F1253" s="146" t="s">
        <v>137</v>
      </c>
      <c r="G1253" s="146" t="s">
        <v>143</v>
      </c>
      <c r="H1253" t="s">
        <v>289</v>
      </c>
      <c r="I1253" s="146">
        <v>3</v>
      </c>
      <c r="J1253" s="146"/>
      <c r="K1253" s="146">
        <v>0</v>
      </c>
      <c r="L1253" s="146">
        <v>0</v>
      </c>
      <c r="M1253" s="146">
        <v>3</v>
      </c>
      <c r="N1253" s="146"/>
      <c r="O1253" s="216" t="str">
        <f>IF(ISERROR(VLOOKUP($D1253,LehStd_in_Kla!$A$4:$G$120,3,FALSE)),,VLOOKUP($D1253,LehStd_in_Kla!$A$4:$G$120,3,FALSE))</f>
        <v>E3.H</v>
      </c>
    </row>
    <row r="1254" spans="1:20">
      <c r="A1254" s="96">
        <v>168</v>
      </c>
      <c r="B1254" s="96"/>
      <c r="C1254" s="96" t="s">
        <v>228</v>
      </c>
      <c r="D1254" s="146" t="s">
        <v>1537</v>
      </c>
      <c r="E1254" s="146" t="s">
        <v>182</v>
      </c>
      <c r="F1254" s="146" t="s">
        <v>137</v>
      </c>
      <c r="G1254" s="146" t="s">
        <v>1120</v>
      </c>
      <c r="H1254" t="s">
        <v>289</v>
      </c>
      <c r="I1254" s="146">
        <v>3</v>
      </c>
      <c r="J1254" s="146"/>
      <c r="K1254" s="146">
        <v>0</v>
      </c>
      <c r="L1254" s="146">
        <v>0</v>
      </c>
      <c r="M1254" s="146">
        <v>3</v>
      </c>
      <c r="N1254" s="146"/>
      <c r="O1254" s="216" t="str">
        <f>IF(ISERROR(VLOOKUP($D1254,LehStd_in_Kla!$A$4:$G$120,3,FALSE)),,VLOOKUP($D1254,LehStd_in_Kla!$A$4:$G$120,3,FALSE))</f>
        <v>E3.H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>
      <c r="A1255" s="96">
        <v>168</v>
      </c>
      <c r="B1255" s="96"/>
      <c r="C1255" s="96" t="s">
        <v>228</v>
      </c>
      <c r="D1255" s="146" t="s">
        <v>1571</v>
      </c>
      <c r="E1255" s="146" t="s">
        <v>182</v>
      </c>
      <c r="F1255" s="146" t="s">
        <v>137</v>
      </c>
      <c r="G1255" s="146" t="s">
        <v>1120</v>
      </c>
      <c r="H1255" t="s">
        <v>289</v>
      </c>
      <c r="I1255" s="146">
        <v>3</v>
      </c>
      <c r="J1255" s="146"/>
      <c r="K1255" s="146">
        <v>0</v>
      </c>
      <c r="L1255" s="146">
        <v>0</v>
      </c>
      <c r="M1255" s="146">
        <v>3</v>
      </c>
      <c r="N1255" s="146"/>
      <c r="O1255" s="216" t="str">
        <f>IF(ISERROR(VLOOKUP($D1255,LehStd_in_Kla!$A$4:$G$120,3,FALSE)),,VLOOKUP($D1255,LehStd_in_Kla!$A$4:$G$120,3,FALSE))</f>
        <v>E3.H</v>
      </c>
    </row>
    <row r="1256" spans="1:20">
      <c r="A1256" s="96">
        <v>169</v>
      </c>
      <c r="B1256" s="96"/>
      <c r="C1256" s="96" t="s">
        <v>228</v>
      </c>
      <c r="D1256" s="146" t="s">
        <v>1537</v>
      </c>
      <c r="E1256" s="146" t="s">
        <v>182</v>
      </c>
      <c r="F1256" s="146" t="s">
        <v>137</v>
      </c>
      <c r="G1256" s="146" t="s">
        <v>733</v>
      </c>
      <c r="H1256" t="s">
        <v>289</v>
      </c>
      <c r="I1256" s="146">
        <v>1</v>
      </c>
      <c r="J1256" s="146"/>
      <c r="K1256" s="146">
        <v>0</v>
      </c>
      <c r="L1256" s="146">
        <v>0</v>
      </c>
      <c r="M1256" s="146">
        <v>1</v>
      </c>
      <c r="N1256" s="146"/>
      <c r="O1256" s="216" t="str">
        <f>IF(ISERROR(VLOOKUP($D1256,LehStd_in_Kla!$A$4:$G$120,3,FALSE)),,VLOOKUP($D1256,LehStd_in_Kla!$A$4:$G$120,3,FALSE))</f>
        <v>E3.H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>
      <c r="A1257" s="96">
        <v>169</v>
      </c>
      <c r="B1257" s="96"/>
      <c r="C1257" s="96" t="s">
        <v>228</v>
      </c>
      <c r="D1257" s="146" t="s">
        <v>1571</v>
      </c>
      <c r="E1257" s="146" t="s">
        <v>182</v>
      </c>
      <c r="F1257" s="146" t="s">
        <v>137</v>
      </c>
      <c r="G1257" s="146" t="s">
        <v>733</v>
      </c>
      <c r="H1257" t="s">
        <v>289</v>
      </c>
      <c r="I1257" s="146">
        <v>1</v>
      </c>
      <c r="J1257" s="146"/>
      <c r="K1257" s="146">
        <v>0</v>
      </c>
      <c r="L1257" s="146">
        <v>0</v>
      </c>
      <c r="M1257" s="146">
        <v>1</v>
      </c>
      <c r="N1257" s="146"/>
      <c r="O1257" s="216" t="str">
        <f>IF(ISERROR(VLOOKUP($D1257,LehStd_in_Kla!$A$4:$G$120,3,FALSE)),,VLOOKUP($D1257,LehStd_in_Kla!$A$4:$G$120,3,FALSE))</f>
        <v>E3.H</v>
      </c>
    </row>
    <row r="1258" spans="1:20">
      <c r="A1258" s="96">
        <v>170</v>
      </c>
      <c r="B1258" s="96"/>
      <c r="C1258" s="96" t="s">
        <v>228</v>
      </c>
      <c r="D1258" s="146" t="s">
        <v>1537</v>
      </c>
      <c r="E1258" s="146" t="s">
        <v>182</v>
      </c>
      <c r="F1258" s="146" t="s">
        <v>137</v>
      </c>
      <c r="G1258" s="146" t="s">
        <v>1623</v>
      </c>
      <c r="H1258" t="s">
        <v>289</v>
      </c>
      <c r="I1258" s="146">
        <v>1</v>
      </c>
      <c r="J1258" s="146"/>
      <c r="K1258" s="146">
        <v>0</v>
      </c>
      <c r="L1258" s="146">
        <v>0</v>
      </c>
      <c r="M1258" s="146">
        <v>1</v>
      </c>
      <c r="N1258" s="146"/>
      <c r="O1258" s="216" t="str">
        <f>IF(ISERROR(VLOOKUP($D1258,LehStd_in_Kla!$A$4:$G$120,3,FALSE)),,VLOOKUP($D1258,LehStd_in_Kla!$A$4:$G$120,3,FALSE))</f>
        <v>E3.H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>
      <c r="A1259" s="96">
        <v>170</v>
      </c>
      <c r="B1259" s="96"/>
      <c r="C1259" s="96" t="s">
        <v>228</v>
      </c>
      <c r="D1259" s="146" t="s">
        <v>1571</v>
      </c>
      <c r="E1259" s="146" t="s">
        <v>182</v>
      </c>
      <c r="F1259" s="146" t="s">
        <v>137</v>
      </c>
      <c r="G1259" s="146" t="s">
        <v>1623</v>
      </c>
      <c r="H1259" t="s">
        <v>289</v>
      </c>
      <c r="I1259" s="146">
        <v>1</v>
      </c>
      <c r="J1259" s="146"/>
      <c r="K1259" s="146">
        <v>0</v>
      </c>
      <c r="L1259" s="146">
        <v>0</v>
      </c>
      <c r="M1259" s="146">
        <v>1</v>
      </c>
      <c r="N1259" s="146"/>
      <c r="O1259" s="216" t="str">
        <f>IF(ISERROR(VLOOKUP($D1259,LehStd_in_Kla!$A$4:$G$120,3,FALSE)),,VLOOKUP($D1259,LehStd_in_Kla!$A$4:$G$120,3,FALSE))</f>
        <v>E3.H</v>
      </c>
    </row>
    <row r="1260" spans="1:20">
      <c r="A1260" s="96">
        <v>171</v>
      </c>
      <c r="B1260" s="96"/>
      <c r="C1260" s="96" t="s">
        <v>228</v>
      </c>
      <c r="D1260" s="146" t="s">
        <v>1537</v>
      </c>
      <c r="E1260" s="146" t="s">
        <v>182</v>
      </c>
      <c r="F1260" s="146" t="s">
        <v>137</v>
      </c>
      <c r="G1260" s="146" t="s">
        <v>1192</v>
      </c>
      <c r="H1260" t="s">
        <v>158</v>
      </c>
      <c r="I1260" s="146">
        <v>1</v>
      </c>
      <c r="J1260" s="146"/>
      <c r="K1260" s="146">
        <v>0</v>
      </c>
      <c r="L1260" s="146">
        <v>0</v>
      </c>
      <c r="M1260" s="146">
        <v>1</v>
      </c>
      <c r="N1260" s="146"/>
      <c r="O1260" s="216" t="str">
        <f>IF(ISERROR(VLOOKUP($D1260,LehStd_in_Kla!$A$4:$G$120,3,FALSE)),,VLOOKUP($D1260,LehStd_in_Kla!$A$4:$G$120,3,FALSE))</f>
        <v>E3.H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>
      <c r="A1261" s="96">
        <v>171</v>
      </c>
      <c r="B1261" s="96"/>
      <c r="C1261" s="96" t="s">
        <v>228</v>
      </c>
      <c r="D1261" s="146" t="s">
        <v>1571</v>
      </c>
      <c r="E1261" s="146" t="s">
        <v>182</v>
      </c>
      <c r="F1261" s="146" t="s">
        <v>137</v>
      </c>
      <c r="G1261" s="146" t="s">
        <v>1192</v>
      </c>
      <c r="H1261" t="s">
        <v>158</v>
      </c>
      <c r="I1261" s="146">
        <v>1</v>
      </c>
      <c r="J1261" s="146"/>
      <c r="K1261" s="146">
        <v>0</v>
      </c>
      <c r="L1261" s="146">
        <v>0</v>
      </c>
      <c r="M1261" s="146">
        <v>1</v>
      </c>
      <c r="N1261" s="146"/>
      <c r="O1261" s="216" t="str">
        <f>IF(ISERROR(VLOOKUP($D1261,LehStd_in_Kla!$A$4:$G$120,3,FALSE)),,VLOOKUP($D1261,LehStd_in_Kla!$A$4:$G$120,3,FALSE))</f>
        <v>E3.H</v>
      </c>
    </row>
    <row r="1262" spans="1:20">
      <c r="A1262" s="96">
        <v>172</v>
      </c>
      <c r="B1262" s="96"/>
      <c r="C1262" s="96" t="s">
        <v>228</v>
      </c>
      <c r="D1262" s="146" t="s">
        <v>1537</v>
      </c>
      <c r="E1262" s="146" t="s">
        <v>182</v>
      </c>
      <c r="F1262" s="146" t="s">
        <v>137</v>
      </c>
      <c r="G1262" s="146" t="s">
        <v>1629</v>
      </c>
      <c r="H1262" t="s">
        <v>158</v>
      </c>
      <c r="I1262" s="146">
        <v>3</v>
      </c>
      <c r="J1262" s="146"/>
      <c r="K1262" s="146">
        <v>0</v>
      </c>
      <c r="L1262" s="146">
        <v>0</v>
      </c>
      <c r="M1262" s="146">
        <v>3</v>
      </c>
      <c r="N1262" s="146"/>
      <c r="O1262" s="216" t="str">
        <f>IF(ISERROR(VLOOKUP($D1262,LehStd_in_Kla!$A$4:$G$120,3,FALSE)),,VLOOKUP($D1262,LehStd_in_Kla!$A$4:$G$120,3,FALSE))</f>
        <v>E3.H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>
      <c r="A1263" s="96">
        <v>172</v>
      </c>
      <c r="B1263" s="96"/>
      <c r="C1263" s="96" t="s">
        <v>228</v>
      </c>
      <c r="D1263" s="146" t="s">
        <v>1571</v>
      </c>
      <c r="E1263" s="146" t="s">
        <v>182</v>
      </c>
      <c r="F1263" s="146" t="s">
        <v>137</v>
      </c>
      <c r="G1263" s="146" t="s">
        <v>1629</v>
      </c>
      <c r="H1263" t="s">
        <v>158</v>
      </c>
      <c r="I1263" s="146">
        <v>3</v>
      </c>
      <c r="J1263" s="146"/>
      <c r="K1263" s="146">
        <v>0</v>
      </c>
      <c r="L1263" s="146">
        <v>0</v>
      </c>
      <c r="M1263" s="146">
        <v>3</v>
      </c>
      <c r="N1263" s="146"/>
      <c r="O1263" s="216" t="str">
        <f>IF(ISERROR(VLOOKUP($D1263,LehStd_in_Kla!$A$4:$G$120,3,FALSE)),,VLOOKUP($D1263,LehStd_in_Kla!$A$4:$G$120,3,FALSE))</f>
        <v>E3.H</v>
      </c>
    </row>
    <row r="1264" spans="1:20">
      <c r="A1264" s="96">
        <v>173</v>
      </c>
      <c r="B1264" s="96"/>
      <c r="C1264" s="96" t="s">
        <v>228</v>
      </c>
      <c r="D1264" s="146" t="s">
        <v>1537</v>
      </c>
      <c r="E1264" s="146" t="s">
        <v>182</v>
      </c>
      <c r="F1264" s="146" t="s">
        <v>137</v>
      </c>
      <c r="G1264" s="146" t="s">
        <v>248</v>
      </c>
      <c r="H1264" t="s">
        <v>158</v>
      </c>
      <c r="I1264" s="146">
        <v>2</v>
      </c>
      <c r="J1264" s="146"/>
      <c r="K1264" s="146">
        <v>0</v>
      </c>
      <c r="L1264" s="146">
        <v>0</v>
      </c>
      <c r="M1264" s="146">
        <v>2</v>
      </c>
      <c r="N1264" s="146"/>
      <c r="O1264" s="216" t="str">
        <f>IF(ISERROR(VLOOKUP($D1264,LehStd_in_Kla!$A$4:$G$120,3,FALSE)),,VLOOKUP($D1264,LehStd_in_Kla!$A$4:$G$120,3,FALSE))</f>
        <v>E3.H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>
      <c r="A1265" s="96">
        <v>173</v>
      </c>
      <c r="B1265" s="96"/>
      <c r="C1265" s="96" t="s">
        <v>228</v>
      </c>
      <c r="D1265" s="146" t="s">
        <v>1571</v>
      </c>
      <c r="E1265" s="146" t="s">
        <v>182</v>
      </c>
      <c r="F1265" s="146" t="s">
        <v>137</v>
      </c>
      <c r="G1265" s="146" t="s">
        <v>248</v>
      </c>
      <c r="H1265" t="s">
        <v>158</v>
      </c>
      <c r="I1265" s="146">
        <v>2</v>
      </c>
      <c r="J1265" s="146"/>
      <c r="K1265" s="146">
        <v>0</v>
      </c>
      <c r="L1265" s="146">
        <v>0</v>
      </c>
      <c r="M1265" s="146">
        <v>2</v>
      </c>
      <c r="N1265" s="146"/>
      <c r="O1265" s="216" t="str">
        <f>IF(ISERROR(VLOOKUP($D1265,LehStd_in_Kla!$A$4:$G$120,3,FALSE)),,VLOOKUP($D1265,LehStd_in_Kla!$A$4:$G$120,3,FALSE))</f>
        <v>E3.H</v>
      </c>
    </row>
    <row r="1266" spans="1:20">
      <c r="A1266" s="96">
        <v>174</v>
      </c>
      <c r="B1266" s="96"/>
      <c r="C1266" s="96" t="s">
        <v>228</v>
      </c>
      <c r="D1266" s="146" t="s">
        <v>1537</v>
      </c>
      <c r="E1266" s="146" t="s">
        <v>182</v>
      </c>
      <c r="F1266" s="146" t="s">
        <v>137</v>
      </c>
      <c r="G1266" s="146" t="s">
        <v>1690</v>
      </c>
      <c r="H1266" t="s">
        <v>158</v>
      </c>
      <c r="I1266" s="146">
        <v>1</v>
      </c>
      <c r="J1266" s="146"/>
      <c r="K1266" s="146">
        <v>0</v>
      </c>
      <c r="L1266" s="146">
        <v>0</v>
      </c>
      <c r="M1266" s="146">
        <v>1</v>
      </c>
      <c r="N1266" s="146"/>
      <c r="O1266" s="216" t="str">
        <f>IF(ISERROR(VLOOKUP($D1266,LehStd_in_Kla!$A$4:$G$120,3,FALSE)),,VLOOKUP($D1266,LehStd_in_Kla!$A$4:$G$120,3,FALSE))</f>
        <v>E3.H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>
      <c r="A1267" s="96">
        <v>174</v>
      </c>
      <c r="B1267" s="96"/>
      <c r="C1267" s="96" t="s">
        <v>228</v>
      </c>
      <c r="D1267" s="146" t="s">
        <v>1571</v>
      </c>
      <c r="E1267" s="146" t="s">
        <v>182</v>
      </c>
      <c r="F1267" s="146" t="s">
        <v>137</v>
      </c>
      <c r="G1267" s="146" t="s">
        <v>1690</v>
      </c>
      <c r="H1267" t="s">
        <v>158</v>
      </c>
      <c r="I1267" s="146">
        <v>1</v>
      </c>
      <c r="J1267" s="146"/>
      <c r="K1267" s="146">
        <v>0</v>
      </c>
      <c r="L1267" s="146">
        <v>0</v>
      </c>
      <c r="M1267" s="146">
        <v>1</v>
      </c>
      <c r="N1267" s="146"/>
      <c r="O1267" s="216" t="str">
        <f>IF(ISERROR(VLOOKUP($D1267,LehStd_in_Kla!$A$4:$G$120,3,FALSE)),,VLOOKUP($D1267,LehStd_in_Kla!$A$4:$G$120,3,FALSE))</f>
        <v>E3.H</v>
      </c>
    </row>
    <row r="1268" spans="1:20">
      <c r="A1268" s="96">
        <v>175</v>
      </c>
      <c r="B1268" s="96"/>
      <c r="C1268" s="96" t="s">
        <v>228</v>
      </c>
      <c r="D1268" s="146" t="s">
        <v>1537</v>
      </c>
      <c r="E1268" s="146" t="s">
        <v>182</v>
      </c>
      <c r="F1268" s="146" t="s">
        <v>137</v>
      </c>
      <c r="G1268" s="146" t="s">
        <v>1437</v>
      </c>
      <c r="H1268" t="s">
        <v>158</v>
      </c>
      <c r="I1268" s="146">
        <v>1</v>
      </c>
      <c r="J1268" s="146"/>
      <c r="K1268" s="146">
        <v>0</v>
      </c>
      <c r="L1268" s="146">
        <v>0</v>
      </c>
      <c r="M1268" s="146">
        <v>1</v>
      </c>
      <c r="N1268" s="146"/>
      <c r="O1268" s="216" t="str">
        <f>IF(ISERROR(VLOOKUP($D1268,LehStd_in_Kla!$A$4:$G$120,3,FALSE)),,VLOOKUP($D1268,LehStd_in_Kla!$A$4:$G$120,3,FALSE))</f>
        <v>E3.H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>
      <c r="A1269" s="96">
        <v>175</v>
      </c>
      <c r="B1269" s="96"/>
      <c r="C1269" s="96" t="s">
        <v>228</v>
      </c>
      <c r="D1269" s="146" t="s">
        <v>1571</v>
      </c>
      <c r="E1269" s="146" t="s">
        <v>182</v>
      </c>
      <c r="F1269" s="146" t="s">
        <v>137</v>
      </c>
      <c r="G1269" s="146" t="s">
        <v>1437</v>
      </c>
      <c r="H1269" t="s">
        <v>158</v>
      </c>
      <c r="I1269" s="146">
        <v>1</v>
      </c>
      <c r="J1269" s="146"/>
      <c r="K1269" s="146">
        <v>0</v>
      </c>
      <c r="L1269" s="146">
        <v>0</v>
      </c>
      <c r="M1269" s="146">
        <v>1</v>
      </c>
      <c r="N1269" s="146"/>
      <c r="O1269" s="216" t="str">
        <f>IF(ISERROR(VLOOKUP($D1269,LehStd_in_Kla!$A$4:$G$120,3,FALSE)),,VLOOKUP($D1269,LehStd_in_Kla!$A$4:$G$120,3,FALSE))</f>
        <v>E3.H</v>
      </c>
    </row>
    <row r="1270" spans="1:20">
      <c r="A1270" s="96">
        <v>176</v>
      </c>
      <c r="B1270" s="96"/>
      <c r="C1270" s="96" t="s">
        <v>228</v>
      </c>
      <c r="D1270" s="146" t="s">
        <v>1571</v>
      </c>
      <c r="E1270" s="146" t="s">
        <v>182</v>
      </c>
      <c r="F1270" s="146" t="s">
        <v>1523</v>
      </c>
      <c r="G1270" s="146" t="s">
        <v>1192</v>
      </c>
      <c r="H1270" t="s">
        <v>158</v>
      </c>
      <c r="I1270" s="146">
        <v>3</v>
      </c>
      <c r="J1270" s="146"/>
      <c r="K1270" s="146">
        <v>3</v>
      </c>
      <c r="L1270" s="146">
        <v>3</v>
      </c>
      <c r="M1270" s="146">
        <v>0</v>
      </c>
      <c r="N1270" s="146"/>
      <c r="O1270" s="216" t="str">
        <f>IF(ISERROR(VLOOKUP($D1270,LehStd_in_Kla!$A$4:$G$120,3,FALSE)),,VLOOKUP($D1270,LehStd_in_Kla!$A$4:$G$120,3,FALSE))</f>
        <v>E3.H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>
      <c r="A1271" s="96">
        <v>177</v>
      </c>
      <c r="B1271" s="96"/>
      <c r="C1271" s="96" t="s">
        <v>228</v>
      </c>
      <c r="D1271" s="146" t="s">
        <v>1571</v>
      </c>
      <c r="E1271" s="146" t="s">
        <v>182</v>
      </c>
      <c r="F1271" s="146" t="s">
        <v>1524</v>
      </c>
      <c r="G1271" s="146" t="s">
        <v>220</v>
      </c>
      <c r="H1271" t="s">
        <v>158</v>
      </c>
      <c r="I1271" s="146">
        <v>3</v>
      </c>
      <c r="J1271" s="146"/>
      <c r="K1271" s="146">
        <v>3</v>
      </c>
      <c r="L1271" s="146">
        <v>3</v>
      </c>
      <c r="M1271" s="146">
        <v>0</v>
      </c>
      <c r="N1271" s="146"/>
      <c r="O1271" s="216" t="str">
        <f>IF(ISERROR(VLOOKUP($D1271,LehStd_in_Kla!$A$4:$G$120,3,FALSE)),,VLOOKUP($D1271,LehStd_in_Kla!$A$4:$G$120,3,FALSE))</f>
        <v>E3.H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>
      <c r="A1272" s="96">
        <v>178</v>
      </c>
      <c r="B1272" s="96"/>
      <c r="C1272" s="96" t="s">
        <v>228</v>
      </c>
      <c r="D1272" s="146" t="s">
        <v>1571</v>
      </c>
      <c r="E1272" s="146" t="s">
        <v>182</v>
      </c>
      <c r="F1272" s="146" t="s">
        <v>1527</v>
      </c>
      <c r="G1272" s="146" t="s">
        <v>1629</v>
      </c>
      <c r="H1272" t="s">
        <v>158</v>
      </c>
      <c r="I1272" s="146">
        <v>0</v>
      </c>
      <c r="J1272" s="146"/>
      <c r="K1272" s="146">
        <v>0</v>
      </c>
      <c r="L1272" s="146">
        <v>0</v>
      </c>
      <c r="M1272" s="146">
        <v>0</v>
      </c>
      <c r="N1272" s="146"/>
      <c r="O1272" s="216" t="str">
        <f>IF(ISERROR(VLOOKUP($D1272,LehStd_in_Kla!$A$4:$G$120,3,FALSE)),,VLOOKUP($D1272,LehStd_in_Kla!$A$4:$G$120,3,FALSE))</f>
        <v>E3.H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>
      <c r="A1273" s="96">
        <v>179</v>
      </c>
      <c r="B1273" s="96"/>
      <c r="C1273" s="96" t="s">
        <v>228</v>
      </c>
      <c r="D1273" s="146" t="s">
        <v>1571</v>
      </c>
      <c r="E1273" s="146" t="s">
        <v>182</v>
      </c>
      <c r="F1273" s="146" t="s">
        <v>1528</v>
      </c>
      <c r="G1273" s="146" t="s">
        <v>143</v>
      </c>
      <c r="H1273" t="s">
        <v>158</v>
      </c>
      <c r="I1273" s="146">
        <v>2</v>
      </c>
      <c r="J1273" s="146"/>
      <c r="K1273" s="146">
        <v>2</v>
      </c>
      <c r="L1273" s="146">
        <v>2</v>
      </c>
      <c r="M1273" s="146">
        <v>0</v>
      </c>
      <c r="N1273" s="146"/>
      <c r="O1273" s="216" t="str">
        <f>IF(ISERROR(VLOOKUP($D1273,LehStd_in_Kla!$A$4:$G$120,3,FALSE)),,VLOOKUP($D1273,LehStd_in_Kla!$A$4:$G$120,3,FALSE))</f>
        <v>E3.H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>
      <c r="A1274" s="96">
        <v>180</v>
      </c>
      <c r="B1274" s="96"/>
      <c r="C1274" s="96" t="s">
        <v>228</v>
      </c>
      <c r="D1274" s="146" t="s">
        <v>1571</v>
      </c>
      <c r="E1274" s="146" t="s">
        <v>175</v>
      </c>
      <c r="F1274" s="146" t="s">
        <v>1530</v>
      </c>
      <c r="G1274" s="146" t="s">
        <v>139</v>
      </c>
      <c r="H1274" t="s">
        <v>1971</v>
      </c>
      <c r="I1274" s="146">
        <v>2</v>
      </c>
      <c r="J1274" s="146"/>
      <c r="K1274" s="146">
        <v>2</v>
      </c>
      <c r="L1274" s="146">
        <v>2</v>
      </c>
      <c r="M1274" s="146">
        <v>0</v>
      </c>
      <c r="N1274" s="146"/>
      <c r="O1274" s="216" t="str">
        <f>IF(ISERROR(VLOOKUP($D1274,LehStd_in_Kla!$A$4:$G$120,3,FALSE)),,VLOOKUP($D1274,LehStd_in_Kla!$A$4:$G$120,3,FALSE))</f>
        <v>E3.H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>
      <c r="A1275" s="96">
        <v>181</v>
      </c>
      <c r="B1275" s="96"/>
      <c r="C1275" s="96" t="s">
        <v>228</v>
      </c>
      <c r="D1275" s="146" t="s">
        <v>1571</v>
      </c>
      <c r="E1275" s="146" t="s">
        <v>182</v>
      </c>
      <c r="F1275" s="146" t="s">
        <v>1531</v>
      </c>
      <c r="G1275" s="146" t="s">
        <v>1690</v>
      </c>
      <c r="H1275" t="s">
        <v>158</v>
      </c>
      <c r="I1275" s="146">
        <v>2</v>
      </c>
      <c r="J1275" s="146"/>
      <c r="K1275" s="146">
        <v>2</v>
      </c>
      <c r="L1275" s="146">
        <v>2</v>
      </c>
      <c r="M1275" s="146">
        <v>0</v>
      </c>
      <c r="N1275" s="146"/>
      <c r="O1275" s="216" t="str">
        <f>IF(ISERROR(VLOOKUP($D1275,LehStd_in_Kla!$A$4:$G$120,3,FALSE)),,VLOOKUP($D1275,LehStd_in_Kla!$A$4:$G$120,3,FALSE))</f>
        <v>E3.H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>
      <c r="A1276" s="96">
        <v>182</v>
      </c>
      <c r="B1276" s="96"/>
      <c r="C1276" s="96" t="s">
        <v>228</v>
      </c>
      <c r="D1276" s="146" t="s">
        <v>1571</v>
      </c>
      <c r="E1276" s="146" t="s">
        <v>182</v>
      </c>
      <c r="F1276" s="146" t="s">
        <v>254</v>
      </c>
      <c r="G1276" s="146" t="s">
        <v>1690</v>
      </c>
      <c r="H1276" t="s">
        <v>158</v>
      </c>
      <c r="I1276" s="146">
        <v>2</v>
      </c>
      <c r="J1276" s="146"/>
      <c r="K1276" s="146">
        <v>2</v>
      </c>
      <c r="L1276" s="146">
        <v>2</v>
      </c>
      <c r="M1276" s="146">
        <v>0</v>
      </c>
      <c r="N1276" s="146"/>
      <c r="O1276" s="216" t="str">
        <f>IF(ISERROR(VLOOKUP($D1276,LehStd_in_Kla!$A$4:$G$120,3,FALSE)),,VLOOKUP($D1276,LehStd_in_Kla!$A$4:$G$120,3,FALSE))</f>
        <v>E3.H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>
      <c r="A1277" s="96">
        <v>183</v>
      </c>
      <c r="B1277" s="96"/>
      <c r="C1277" s="96" t="s">
        <v>228</v>
      </c>
      <c r="D1277" s="146" t="s">
        <v>1571</v>
      </c>
      <c r="E1277" s="146" t="s">
        <v>172</v>
      </c>
      <c r="F1277" s="146" t="s">
        <v>7</v>
      </c>
      <c r="G1277" s="146" t="s">
        <v>1437</v>
      </c>
      <c r="H1277" t="s">
        <v>158</v>
      </c>
      <c r="I1277" s="146">
        <v>2</v>
      </c>
      <c r="J1277" s="146"/>
      <c r="K1277" s="146">
        <v>2</v>
      </c>
      <c r="L1277" s="146">
        <v>2</v>
      </c>
      <c r="M1277" s="146">
        <v>0</v>
      </c>
      <c r="N1277" s="146"/>
      <c r="O1277" s="216" t="str">
        <f>IF(ISERROR(VLOOKUP($D1277,LehStd_in_Kla!$A$4:$G$120,3,FALSE)),,VLOOKUP($D1277,LehStd_in_Kla!$A$4:$G$120,3,FALSE))</f>
        <v>E3.H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>
      <c r="A1278" s="96">
        <v>184</v>
      </c>
      <c r="B1278" s="96"/>
      <c r="C1278" s="96" t="s">
        <v>228</v>
      </c>
      <c r="D1278" s="146" t="s">
        <v>1571</v>
      </c>
      <c r="E1278" s="146" t="s">
        <v>178</v>
      </c>
      <c r="F1278" s="146" t="s">
        <v>37</v>
      </c>
      <c r="G1278" s="146" t="s">
        <v>1670</v>
      </c>
      <c r="H1278" t="s">
        <v>158</v>
      </c>
      <c r="I1278" s="146">
        <v>2</v>
      </c>
      <c r="J1278" s="146"/>
      <c r="K1278" s="146">
        <v>2</v>
      </c>
      <c r="L1278" s="146">
        <v>2</v>
      </c>
      <c r="M1278" s="146">
        <v>0</v>
      </c>
      <c r="N1278" s="146"/>
      <c r="O1278" s="216" t="str">
        <f>IF(ISERROR(VLOOKUP($D1278,LehStd_in_Kla!$A$4:$G$120,3,FALSE)),,VLOOKUP($D1278,LehStd_in_Kla!$A$4:$G$120,3,FALSE))</f>
        <v>E3.H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>
      <c r="A1279" s="96">
        <v>185</v>
      </c>
      <c r="B1279" s="96"/>
      <c r="C1279" s="96" t="s">
        <v>228</v>
      </c>
      <c r="D1279" s="146" t="s">
        <v>1571</v>
      </c>
      <c r="E1279" s="146" t="s">
        <v>341</v>
      </c>
      <c r="F1279" s="146" t="s">
        <v>14</v>
      </c>
      <c r="G1279" s="146" t="s">
        <v>1437</v>
      </c>
      <c r="H1279" t="s">
        <v>158</v>
      </c>
      <c r="I1279" s="146">
        <v>2</v>
      </c>
      <c r="J1279" s="146"/>
      <c r="K1279" s="146">
        <v>2</v>
      </c>
      <c r="L1279" s="146">
        <v>2</v>
      </c>
      <c r="M1279" s="146">
        <v>0</v>
      </c>
      <c r="N1279" s="146"/>
      <c r="O1279" s="216" t="str">
        <f>IF(ISERROR(VLOOKUP($D1279,LehStd_in_Kla!$A$4:$G$120,3,FALSE)),,VLOOKUP($D1279,LehStd_in_Kla!$A$4:$G$120,3,FALSE))</f>
        <v>E3.H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>
      <c r="A1280" s="96">
        <v>186</v>
      </c>
      <c r="B1280" s="96"/>
      <c r="C1280" s="96" t="s">
        <v>228</v>
      </c>
      <c r="D1280" s="146" t="s">
        <v>1571</v>
      </c>
      <c r="E1280" s="146" t="s">
        <v>174</v>
      </c>
      <c r="F1280" s="146" t="s">
        <v>247</v>
      </c>
      <c r="G1280" s="146" t="s">
        <v>248</v>
      </c>
      <c r="H1280" t="s">
        <v>158</v>
      </c>
      <c r="I1280" s="146">
        <v>2</v>
      </c>
      <c r="J1280" s="146"/>
      <c r="K1280" s="146">
        <v>2</v>
      </c>
      <c r="L1280" s="146">
        <v>2</v>
      </c>
      <c r="M1280" s="146">
        <v>0</v>
      </c>
      <c r="N1280" s="146"/>
      <c r="O1280" s="216" t="str">
        <f>IF(ISERROR(VLOOKUP($D1280,LehStd_in_Kla!$A$4:$G$120,3,FALSE)),,VLOOKUP($D1280,LehStd_in_Kla!$A$4:$G$120,3,FALSE))</f>
        <v>E3.H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>
      <c r="A1281" s="96">
        <v>187</v>
      </c>
      <c r="B1281" s="96"/>
      <c r="C1281" s="96" t="s">
        <v>228</v>
      </c>
      <c r="D1281" s="146" t="s">
        <v>1972</v>
      </c>
      <c r="E1281" s="146" t="s">
        <v>182</v>
      </c>
      <c r="F1281" s="146" t="s">
        <v>1523</v>
      </c>
      <c r="G1281" s="146" t="s">
        <v>240</v>
      </c>
      <c r="H1281" t="s">
        <v>289</v>
      </c>
      <c r="I1281" s="146">
        <v>3</v>
      </c>
      <c r="J1281" s="146"/>
      <c r="K1281" s="146">
        <v>3</v>
      </c>
      <c r="L1281" s="146">
        <v>3</v>
      </c>
      <c r="M1281" s="146">
        <v>0</v>
      </c>
      <c r="N1281" s="146"/>
      <c r="O1281" s="216" t="str">
        <f>IF(ISERROR(VLOOKUP($D1281,LehStd_in_Kla!$A$4:$G$120,3,FALSE)),,VLOOKUP($D1281,LehStd_in_Kla!$A$4:$G$120,3,FALSE))</f>
        <v>E3.H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>
      <c r="A1282" s="96">
        <v>188</v>
      </c>
      <c r="B1282" s="96"/>
      <c r="C1282" s="96" t="s">
        <v>228</v>
      </c>
      <c r="D1282" s="146" t="s">
        <v>1972</v>
      </c>
      <c r="E1282" s="146" t="s">
        <v>182</v>
      </c>
      <c r="F1282" s="146" t="s">
        <v>1524</v>
      </c>
      <c r="G1282" s="146" t="s">
        <v>1120</v>
      </c>
      <c r="H1282" t="s">
        <v>289</v>
      </c>
      <c r="I1282" s="146">
        <v>2</v>
      </c>
      <c r="J1282" s="146"/>
      <c r="K1282" s="146">
        <v>2</v>
      </c>
      <c r="L1282" s="146">
        <v>2</v>
      </c>
      <c r="M1282" s="146">
        <v>0</v>
      </c>
      <c r="N1282" s="146"/>
      <c r="O1282" s="216" t="str">
        <f>IF(ISERROR(VLOOKUP($D1282,LehStd_in_Kla!$A$4:$G$120,3,FALSE)),,VLOOKUP($D1282,LehStd_in_Kla!$A$4:$G$120,3,FALSE))</f>
        <v>E3.H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>
      <c r="A1283" s="96">
        <v>189</v>
      </c>
      <c r="B1283" s="96"/>
      <c r="C1283" s="96" t="s">
        <v>228</v>
      </c>
      <c r="D1283" s="146" t="s">
        <v>1972</v>
      </c>
      <c r="E1283" s="146" t="s">
        <v>182</v>
      </c>
      <c r="F1283" s="146" t="s">
        <v>1527</v>
      </c>
      <c r="G1283" s="146" t="s">
        <v>1120</v>
      </c>
      <c r="H1283" t="s">
        <v>289</v>
      </c>
      <c r="I1283" s="146">
        <v>2</v>
      </c>
      <c r="J1283" s="146"/>
      <c r="K1283" s="146">
        <v>2</v>
      </c>
      <c r="L1283" s="146">
        <v>2</v>
      </c>
      <c r="M1283" s="146">
        <v>0</v>
      </c>
      <c r="N1283" s="146"/>
      <c r="O1283" s="216" t="str">
        <f>IF(ISERROR(VLOOKUP($D1283,LehStd_in_Kla!$A$4:$G$120,3,FALSE)),,VLOOKUP($D1283,LehStd_in_Kla!$A$4:$G$120,3,FALSE))</f>
        <v>E3.H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>
      <c r="A1284" s="96">
        <v>190</v>
      </c>
      <c r="B1284" s="96"/>
      <c r="C1284" s="96" t="s">
        <v>228</v>
      </c>
      <c r="D1284" s="146" t="s">
        <v>1972</v>
      </c>
      <c r="E1284" s="146" t="s">
        <v>182</v>
      </c>
      <c r="F1284" s="146" t="s">
        <v>1526</v>
      </c>
      <c r="G1284" s="146" t="s">
        <v>220</v>
      </c>
      <c r="H1284" t="s">
        <v>210</v>
      </c>
      <c r="I1284" s="146">
        <v>2</v>
      </c>
      <c r="J1284" s="146"/>
      <c r="K1284" s="146">
        <v>2</v>
      </c>
      <c r="L1284" s="146">
        <v>2</v>
      </c>
      <c r="M1284" s="146">
        <v>0</v>
      </c>
      <c r="N1284" s="146"/>
      <c r="O1284" s="216" t="str">
        <f>IF(ISERROR(VLOOKUP($D1284,LehStd_in_Kla!$A$4:$G$120,3,FALSE)),,VLOOKUP($D1284,LehStd_in_Kla!$A$4:$G$120,3,FALSE))</f>
        <v>E3.H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>
      <c r="A1285" s="96">
        <v>191</v>
      </c>
      <c r="B1285" s="96"/>
      <c r="C1285" s="96" t="s">
        <v>228</v>
      </c>
      <c r="D1285" s="146" t="s">
        <v>1972</v>
      </c>
      <c r="E1285" s="146" t="s">
        <v>187</v>
      </c>
      <c r="F1285" s="146" t="s">
        <v>1529</v>
      </c>
      <c r="G1285" s="146" t="s">
        <v>228</v>
      </c>
      <c r="H1285" t="s">
        <v>211</v>
      </c>
      <c r="I1285" s="146">
        <v>2</v>
      </c>
      <c r="J1285" s="146"/>
      <c r="K1285" s="146">
        <v>2</v>
      </c>
      <c r="L1285" s="146">
        <v>2</v>
      </c>
      <c r="M1285" s="146">
        <v>0</v>
      </c>
      <c r="N1285" s="146"/>
      <c r="O1285" s="216" t="str">
        <f>IF(ISERROR(VLOOKUP($D1285,LehStd_in_Kla!$A$4:$G$120,3,FALSE)),,VLOOKUP($D1285,LehStd_in_Kla!$A$4:$G$120,3,FALSE))</f>
        <v>E3.H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>
      <c r="A1286" s="96">
        <v>192</v>
      </c>
      <c r="B1286" s="96"/>
      <c r="C1286" s="96" t="s">
        <v>228</v>
      </c>
      <c r="D1286" s="146" t="s">
        <v>1972</v>
      </c>
      <c r="E1286" s="146" t="s">
        <v>182</v>
      </c>
      <c r="F1286" s="146" t="s">
        <v>256</v>
      </c>
      <c r="G1286" s="146" t="s">
        <v>227</v>
      </c>
      <c r="H1286" t="s">
        <v>289</v>
      </c>
      <c r="I1286" s="146">
        <v>2</v>
      </c>
      <c r="J1286" s="146"/>
      <c r="K1286" s="146">
        <v>2</v>
      </c>
      <c r="L1286" s="146">
        <v>2</v>
      </c>
      <c r="M1286" s="146">
        <v>0</v>
      </c>
      <c r="N1286" s="146"/>
      <c r="O1286" s="216" t="str">
        <f>IF(ISERROR(VLOOKUP($D1286,LehStd_in_Kla!$A$4:$G$120,3,FALSE)),,VLOOKUP($D1286,LehStd_in_Kla!$A$4:$G$120,3,FALSE))</f>
        <v>E3.H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>
      <c r="A1287" s="96">
        <v>193</v>
      </c>
      <c r="B1287" s="96"/>
      <c r="C1287" s="96" t="s">
        <v>228</v>
      </c>
      <c r="D1287" s="146" t="s">
        <v>1972</v>
      </c>
      <c r="E1287" s="146" t="s">
        <v>172</v>
      </c>
      <c r="F1287" s="146" t="s">
        <v>7</v>
      </c>
      <c r="G1287" s="146" t="s">
        <v>1120</v>
      </c>
      <c r="H1287" t="s">
        <v>289</v>
      </c>
      <c r="I1287" s="146">
        <v>1</v>
      </c>
      <c r="J1287" s="146"/>
      <c r="K1287" s="146">
        <v>1</v>
      </c>
      <c r="L1287" s="146">
        <v>1</v>
      </c>
      <c r="M1287" s="146">
        <v>0</v>
      </c>
      <c r="N1287" s="146"/>
      <c r="O1287" s="216" t="str">
        <f>IF(ISERROR(VLOOKUP($D1287,LehStd_in_Kla!$A$4:$G$120,3,FALSE)),,VLOOKUP($D1287,LehStd_in_Kla!$A$4:$G$120,3,FALSE))</f>
        <v>E3.H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>
      <c r="A1288" s="96">
        <v>194</v>
      </c>
      <c r="B1288" s="96"/>
      <c r="C1288" s="96" t="s">
        <v>228</v>
      </c>
      <c r="D1288" s="146" t="s">
        <v>1972</v>
      </c>
      <c r="E1288" s="146" t="s">
        <v>180</v>
      </c>
      <c r="F1288" s="146" t="s">
        <v>83</v>
      </c>
      <c r="G1288" s="146" t="s">
        <v>733</v>
      </c>
      <c r="H1288" t="s">
        <v>289</v>
      </c>
      <c r="I1288" s="146">
        <v>2</v>
      </c>
      <c r="J1288" s="146"/>
      <c r="K1288" s="146">
        <v>2</v>
      </c>
      <c r="L1288" s="146">
        <v>2</v>
      </c>
      <c r="M1288" s="146">
        <v>0</v>
      </c>
      <c r="N1288" s="146"/>
      <c r="O1288" s="216" t="str">
        <f>IF(ISERROR(VLOOKUP($D1288,LehStd_in_Kla!$A$4:$G$120,3,FALSE)),,VLOOKUP($D1288,LehStd_in_Kla!$A$4:$G$120,3,FALSE))</f>
        <v>E3.H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>
      <c r="A1289" s="96">
        <v>195</v>
      </c>
      <c r="B1289" s="96"/>
      <c r="C1289" s="96" t="s">
        <v>228</v>
      </c>
      <c r="D1289" s="146" t="s">
        <v>1972</v>
      </c>
      <c r="E1289" s="146" t="s">
        <v>182</v>
      </c>
      <c r="F1289" s="146" t="s">
        <v>137</v>
      </c>
      <c r="G1289" s="146" t="s">
        <v>240</v>
      </c>
      <c r="H1289" t="s">
        <v>289</v>
      </c>
      <c r="I1289" s="146">
        <v>1.5</v>
      </c>
      <c r="J1289" s="146"/>
      <c r="K1289" s="146">
        <v>0</v>
      </c>
      <c r="L1289" s="146">
        <v>0</v>
      </c>
      <c r="M1289" s="146">
        <v>1.5</v>
      </c>
      <c r="N1289" s="146"/>
      <c r="O1289" s="216" t="str">
        <f>IF(ISERROR(VLOOKUP($D1289,LehStd_in_Kla!$A$4:$G$120,3,FALSE)),,VLOOKUP($D1289,LehStd_in_Kla!$A$4:$G$120,3,FALSE))</f>
        <v>E3.H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>
      <c r="A1290" s="96">
        <v>195</v>
      </c>
      <c r="B1290" s="96"/>
      <c r="C1290" s="96" t="s">
        <v>228</v>
      </c>
      <c r="D1290" s="146" t="s">
        <v>1975</v>
      </c>
      <c r="E1290" s="146" t="s">
        <v>182</v>
      </c>
      <c r="F1290" s="146" t="s">
        <v>137</v>
      </c>
      <c r="G1290" s="146" t="s">
        <v>240</v>
      </c>
      <c r="H1290" t="s">
        <v>289</v>
      </c>
      <c r="I1290" s="146">
        <v>1.5</v>
      </c>
      <c r="J1290" s="146"/>
      <c r="K1290" s="146">
        <v>0</v>
      </c>
      <c r="L1290" s="146">
        <v>0</v>
      </c>
      <c r="M1290" s="146">
        <v>1.5</v>
      </c>
      <c r="N1290" s="146"/>
      <c r="O1290" s="216" t="str">
        <f>IF(ISERROR(VLOOKUP($D1290,LehStd_in_Kla!$A$4:$G$120,3,FALSE)),,VLOOKUP($D1290,LehStd_in_Kla!$A$4:$G$120,3,FALSE))</f>
        <v>E3.H</v>
      </c>
    </row>
    <row r="1291" spans="1:20">
      <c r="A1291" s="96">
        <v>196</v>
      </c>
      <c r="B1291" s="96"/>
      <c r="C1291" s="96" t="s">
        <v>228</v>
      </c>
      <c r="D1291" s="146" t="s">
        <v>1972</v>
      </c>
      <c r="E1291" s="146" t="s">
        <v>182</v>
      </c>
      <c r="F1291" s="146" t="s">
        <v>137</v>
      </c>
      <c r="G1291" s="146" t="s">
        <v>1120</v>
      </c>
      <c r="H1291" t="s">
        <v>289</v>
      </c>
      <c r="I1291" s="146">
        <v>2</v>
      </c>
      <c r="J1291" s="146"/>
      <c r="K1291" s="146">
        <v>0</v>
      </c>
      <c r="L1291" s="146">
        <v>0</v>
      </c>
      <c r="M1291" s="146">
        <v>2</v>
      </c>
      <c r="N1291" s="146"/>
      <c r="O1291" s="216" t="str">
        <f>IF(ISERROR(VLOOKUP($D1291,LehStd_in_Kla!$A$4:$G$120,3,FALSE)),,VLOOKUP($D1291,LehStd_in_Kla!$A$4:$G$120,3,FALSE))</f>
        <v>E3.H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>
      <c r="A1292" s="96">
        <v>196</v>
      </c>
      <c r="B1292" s="96"/>
      <c r="C1292" s="96" t="s">
        <v>228</v>
      </c>
      <c r="D1292" s="146" t="s">
        <v>1975</v>
      </c>
      <c r="E1292" s="146" t="s">
        <v>182</v>
      </c>
      <c r="F1292" s="146" t="s">
        <v>137</v>
      </c>
      <c r="G1292" s="146" t="s">
        <v>1120</v>
      </c>
      <c r="H1292" t="s">
        <v>289</v>
      </c>
      <c r="I1292" s="146">
        <v>2</v>
      </c>
      <c r="J1292" s="146"/>
      <c r="K1292" s="146">
        <v>0</v>
      </c>
      <c r="L1292" s="146">
        <v>0</v>
      </c>
      <c r="M1292" s="146">
        <v>2</v>
      </c>
      <c r="N1292" s="146"/>
      <c r="O1292" s="216" t="str">
        <f>IF(ISERROR(VLOOKUP($D1292,LehStd_in_Kla!$A$4:$G$120,3,FALSE)),,VLOOKUP($D1292,LehStd_in_Kla!$A$4:$G$120,3,FALSE))</f>
        <v>E3.H</v>
      </c>
    </row>
    <row r="1293" spans="1:20">
      <c r="A1293" s="96">
        <v>197</v>
      </c>
      <c r="B1293" s="96"/>
      <c r="C1293" s="96" t="s">
        <v>228</v>
      </c>
      <c r="D1293" s="146" t="s">
        <v>1972</v>
      </c>
      <c r="E1293" s="146" t="s">
        <v>182</v>
      </c>
      <c r="F1293" s="146" t="s">
        <v>137</v>
      </c>
      <c r="G1293" s="146" t="s">
        <v>143</v>
      </c>
      <c r="H1293" t="s">
        <v>289</v>
      </c>
      <c r="I1293" s="146">
        <v>1</v>
      </c>
      <c r="J1293" s="146"/>
      <c r="K1293" s="146">
        <v>0</v>
      </c>
      <c r="L1293" s="146">
        <v>0</v>
      </c>
      <c r="M1293" s="146">
        <v>1</v>
      </c>
      <c r="N1293" s="146"/>
      <c r="O1293" s="216" t="str">
        <f>IF(ISERROR(VLOOKUP($D1293,LehStd_in_Kla!$A$4:$G$120,3,FALSE)),,VLOOKUP($D1293,LehStd_in_Kla!$A$4:$G$120,3,FALSE))</f>
        <v>E3.H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>
      <c r="A1294" s="96">
        <v>197</v>
      </c>
      <c r="B1294" s="96"/>
      <c r="C1294" s="96" t="s">
        <v>228</v>
      </c>
      <c r="D1294" s="146" t="s">
        <v>1975</v>
      </c>
      <c r="E1294" s="146" t="s">
        <v>182</v>
      </c>
      <c r="F1294" s="146" t="s">
        <v>137</v>
      </c>
      <c r="G1294" s="146" t="s">
        <v>143</v>
      </c>
      <c r="H1294" t="s">
        <v>289</v>
      </c>
      <c r="I1294" s="146">
        <v>1</v>
      </c>
      <c r="J1294" s="146"/>
      <c r="K1294" s="146">
        <v>0</v>
      </c>
      <c r="L1294" s="146">
        <v>0</v>
      </c>
      <c r="M1294" s="146">
        <v>1</v>
      </c>
      <c r="N1294" s="146"/>
      <c r="O1294" s="216" t="str">
        <f>IF(ISERROR(VLOOKUP($D1294,LehStd_in_Kla!$A$4:$G$120,3,FALSE)),,VLOOKUP($D1294,LehStd_in_Kla!$A$4:$G$120,3,FALSE))</f>
        <v>E3.H</v>
      </c>
    </row>
    <row r="1295" spans="1:20">
      <c r="A1295" s="96">
        <v>198</v>
      </c>
      <c r="B1295" s="96"/>
      <c r="C1295" s="96" t="s">
        <v>228</v>
      </c>
      <c r="D1295" s="146" t="s">
        <v>1972</v>
      </c>
      <c r="E1295" s="146" t="s">
        <v>182</v>
      </c>
      <c r="F1295" s="146" t="s">
        <v>137</v>
      </c>
      <c r="G1295" s="146" t="s">
        <v>227</v>
      </c>
      <c r="H1295" t="s">
        <v>289</v>
      </c>
      <c r="I1295" s="146">
        <v>1</v>
      </c>
      <c r="J1295" s="146"/>
      <c r="K1295" s="146">
        <v>0</v>
      </c>
      <c r="L1295" s="146">
        <v>0</v>
      </c>
      <c r="M1295" s="146">
        <v>1</v>
      </c>
      <c r="N1295" s="146"/>
      <c r="O1295" s="216" t="str">
        <f>IF(ISERROR(VLOOKUP($D1295,LehStd_in_Kla!$A$4:$G$120,3,FALSE)),,VLOOKUP($D1295,LehStd_in_Kla!$A$4:$G$120,3,FALSE))</f>
        <v>E3.H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>
      <c r="A1296" s="96">
        <v>198</v>
      </c>
      <c r="B1296" s="96"/>
      <c r="C1296" s="96" t="s">
        <v>228</v>
      </c>
      <c r="D1296" s="146" t="s">
        <v>1975</v>
      </c>
      <c r="E1296" s="146" t="s">
        <v>182</v>
      </c>
      <c r="F1296" s="146" t="s">
        <v>137</v>
      </c>
      <c r="G1296" s="146" t="s">
        <v>227</v>
      </c>
      <c r="H1296" t="s">
        <v>289</v>
      </c>
      <c r="I1296" s="146">
        <v>1</v>
      </c>
      <c r="J1296" s="146"/>
      <c r="K1296" s="146">
        <v>0</v>
      </c>
      <c r="L1296" s="146">
        <v>0</v>
      </c>
      <c r="M1296" s="146">
        <v>1</v>
      </c>
      <c r="N1296" s="146"/>
      <c r="O1296" s="216" t="str">
        <f>IF(ISERROR(VLOOKUP($D1296,LehStd_in_Kla!$A$4:$G$120,3,FALSE)),,VLOOKUP($D1296,LehStd_in_Kla!$A$4:$G$120,3,FALSE))</f>
        <v>E3.H</v>
      </c>
    </row>
    <row r="1297" spans="1:20">
      <c r="A1297" s="96">
        <v>199</v>
      </c>
      <c r="B1297" s="96"/>
      <c r="C1297" s="96" t="s">
        <v>228</v>
      </c>
      <c r="D1297" s="146" t="s">
        <v>1972</v>
      </c>
      <c r="E1297" s="146" t="s">
        <v>182</v>
      </c>
      <c r="F1297" s="146" t="s">
        <v>137</v>
      </c>
      <c r="G1297" s="146" t="s">
        <v>1192</v>
      </c>
      <c r="H1297" t="s">
        <v>158</v>
      </c>
      <c r="I1297" s="146">
        <v>2</v>
      </c>
      <c r="J1297" s="146"/>
      <c r="K1297" s="146">
        <v>0</v>
      </c>
      <c r="L1297" s="146">
        <v>0</v>
      </c>
      <c r="M1297" s="146">
        <v>2</v>
      </c>
      <c r="N1297" s="146"/>
      <c r="O1297" s="216" t="str">
        <f>IF(ISERROR(VLOOKUP($D1297,LehStd_in_Kla!$A$4:$G$120,3,FALSE)),,VLOOKUP($D1297,LehStd_in_Kla!$A$4:$G$120,3,FALSE))</f>
        <v>E3.H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>
      <c r="A1298" s="96">
        <v>199</v>
      </c>
      <c r="B1298" s="96"/>
      <c r="C1298" s="96" t="s">
        <v>228</v>
      </c>
      <c r="D1298" s="146" t="s">
        <v>1975</v>
      </c>
      <c r="E1298" s="146" t="s">
        <v>182</v>
      </c>
      <c r="F1298" s="146" t="s">
        <v>137</v>
      </c>
      <c r="G1298" s="146" t="s">
        <v>1192</v>
      </c>
      <c r="H1298" t="s">
        <v>158</v>
      </c>
      <c r="I1298" s="146">
        <v>2</v>
      </c>
      <c r="J1298" s="146"/>
      <c r="K1298" s="146">
        <v>0</v>
      </c>
      <c r="L1298" s="146">
        <v>0</v>
      </c>
      <c r="M1298" s="146">
        <v>2</v>
      </c>
      <c r="N1298" s="146"/>
      <c r="O1298" s="216" t="str">
        <f>IF(ISERROR(VLOOKUP($D1298,LehStd_in_Kla!$A$4:$G$120,3,FALSE)),,VLOOKUP($D1298,LehStd_in_Kla!$A$4:$G$120,3,FALSE))</f>
        <v>E3.H</v>
      </c>
    </row>
    <row r="1299" spans="1:20">
      <c r="A1299" s="96">
        <v>200</v>
      </c>
      <c r="B1299" s="96"/>
      <c r="C1299" s="96" t="s">
        <v>228</v>
      </c>
      <c r="D1299" s="146" t="s">
        <v>1972</v>
      </c>
      <c r="E1299" s="146" t="s">
        <v>182</v>
      </c>
      <c r="F1299" s="146" t="s">
        <v>137</v>
      </c>
      <c r="G1299" s="146" t="s">
        <v>1629</v>
      </c>
      <c r="H1299" t="s">
        <v>158</v>
      </c>
      <c r="I1299" s="146">
        <v>2</v>
      </c>
      <c r="J1299" s="146"/>
      <c r="K1299" s="146">
        <v>0</v>
      </c>
      <c r="L1299" s="146">
        <v>0</v>
      </c>
      <c r="M1299" s="146">
        <v>2</v>
      </c>
      <c r="N1299" s="146"/>
      <c r="O1299" s="216" t="str">
        <f>IF(ISERROR(VLOOKUP($D1299,LehStd_in_Kla!$A$4:$G$120,3,FALSE)),,VLOOKUP($D1299,LehStd_in_Kla!$A$4:$G$120,3,FALSE))</f>
        <v>E3.H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>
      <c r="A1300" s="96">
        <v>200</v>
      </c>
      <c r="B1300" s="96"/>
      <c r="C1300" s="96" t="s">
        <v>228</v>
      </c>
      <c r="D1300" s="146" t="s">
        <v>1975</v>
      </c>
      <c r="E1300" s="146" t="s">
        <v>182</v>
      </c>
      <c r="F1300" s="146" t="s">
        <v>137</v>
      </c>
      <c r="G1300" s="146" t="s">
        <v>1629</v>
      </c>
      <c r="H1300" t="s">
        <v>158</v>
      </c>
      <c r="I1300" s="146">
        <v>2</v>
      </c>
      <c r="J1300" s="146"/>
      <c r="K1300" s="146">
        <v>0</v>
      </c>
      <c r="L1300" s="146">
        <v>0</v>
      </c>
      <c r="M1300" s="146">
        <v>2</v>
      </c>
      <c r="N1300" s="146"/>
      <c r="O1300" s="216" t="str">
        <f>IF(ISERROR(VLOOKUP($D1300,LehStd_in_Kla!$A$4:$G$120,3,FALSE)),,VLOOKUP($D1300,LehStd_in_Kla!$A$4:$G$120,3,FALSE))</f>
        <v>E3.H</v>
      </c>
    </row>
    <row r="1301" spans="1:20">
      <c r="A1301" s="96">
        <v>201</v>
      </c>
      <c r="B1301" s="96"/>
      <c r="C1301" s="96" t="s">
        <v>228</v>
      </c>
      <c r="D1301" s="146" t="s">
        <v>1972</v>
      </c>
      <c r="E1301" s="146" t="s">
        <v>182</v>
      </c>
      <c r="F1301" s="146" t="s">
        <v>137</v>
      </c>
      <c r="G1301" s="146" t="s">
        <v>228</v>
      </c>
      <c r="H1301" t="s">
        <v>158</v>
      </c>
      <c r="I1301" s="146">
        <v>1</v>
      </c>
      <c r="J1301" s="146"/>
      <c r="K1301" s="146">
        <v>0</v>
      </c>
      <c r="L1301" s="146">
        <v>0</v>
      </c>
      <c r="M1301" s="146">
        <v>1</v>
      </c>
      <c r="N1301" s="146"/>
      <c r="O1301" s="216" t="str">
        <f>IF(ISERROR(VLOOKUP($D1301,LehStd_in_Kla!$A$4:$G$120,3,FALSE)),,VLOOKUP($D1301,LehStd_in_Kla!$A$4:$G$120,3,FALSE))</f>
        <v>E3.H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>
      <c r="A1302" s="96">
        <v>201</v>
      </c>
      <c r="B1302" s="96"/>
      <c r="C1302" s="96" t="s">
        <v>228</v>
      </c>
      <c r="D1302" s="146" t="s">
        <v>1975</v>
      </c>
      <c r="E1302" s="146" t="s">
        <v>182</v>
      </c>
      <c r="F1302" s="146" t="s">
        <v>137</v>
      </c>
      <c r="G1302" s="146" t="s">
        <v>228</v>
      </c>
      <c r="H1302" t="s">
        <v>158</v>
      </c>
      <c r="I1302" s="146">
        <v>1</v>
      </c>
      <c r="J1302" s="146"/>
      <c r="K1302" s="146">
        <v>0</v>
      </c>
      <c r="L1302" s="146">
        <v>0</v>
      </c>
      <c r="M1302" s="146">
        <v>1</v>
      </c>
      <c r="N1302" s="146"/>
      <c r="O1302" s="216" t="str">
        <f>IF(ISERROR(VLOOKUP($D1302,LehStd_in_Kla!$A$4:$G$120,3,FALSE)),,VLOOKUP($D1302,LehStd_in_Kla!$A$4:$G$120,3,FALSE))</f>
        <v>E3.H</v>
      </c>
    </row>
    <row r="1303" spans="1:20">
      <c r="A1303" s="96">
        <v>202</v>
      </c>
      <c r="B1303" s="96"/>
      <c r="C1303" s="96" t="s">
        <v>228</v>
      </c>
      <c r="D1303" s="146" t="s">
        <v>1972</v>
      </c>
      <c r="E1303" s="146" t="s">
        <v>182</v>
      </c>
      <c r="F1303" s="146" t="s">
        <v>137</v>
      </c>
      <c r="G1303" s="146" t="s">
        <v>733</v>
      </c>
      <c r="H1303" t="s">
        <v>158</v>
      </c>
      <c r="I1303" s="146">
        <v>1</v>
      </c>
      <c r="J1303" s="146"/>
      <c r="K1303" s="146">
        <v>0</v>
      </c>
      <c r="L1303" s="146">
        <v>0</v>
      </c>
      <c r="M1303" s="146">
        <v>1</v>
      </c>
      <c r="N1303" s="146"/>
      <c r="O1303" s="216" t="str">
        <f>IF(ISERROR(VLOOKUP($D1303,LehStd_in_Kla!$A$4:$G$120,3,FALSE)),,VLOOKUP($D1303,LehStd_in_Kla!$A$4:$G$120,3,FALSE))</f>
        <v>E3.H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>
      <c r="A1304" s="96">
        <v>202</v>
      </c>
      <c r="B1304" s="96"/>
      <c r="C1304" s="96" t="s">
        <v>228</v>
      </c>
      <c r="D1304" s="146" t="s">
        <v>1975</v>
      </c>
      <c r="E1304" s="146" t="s">
        <v>182</v>
      </c>
      <c r="F1304" s="146" t="s">
        <v>137</v>
      </c>
      <c r="G1304" s="146" t="s">
        <v>733</v>
      </c>
      <c r="H1304" t="s">
        <v>158</v>
      </c>
      <c r="I1304" s="146">
        <v>1</v>
      </c>
      <c r="J1304" s="146"/>
      <c r="K1304" s="146">
        <v>0</v>
      </c>
      <c r="L1304" s="146">
        <v>0</v>
      </c>
      <c r="M1304" s="146">
        <v>1</v>
      </c>
      <c r="N1304" s="146"/>
      <c r="O1304" s="216" t="str">
        <f>IF(ISERROR(VLOOKUP($D1304,LehStd_in_Kla!$A$4:$G$120,3,FALSE)),,VLOOKUP($D1304,LehStd_in_Kla!$A$4:$G$120,3,FALSE))</f>
        <v>E3.H</v>
      </c>
    </row>
    <row r="1305" spans="1:20">
      <c r="A1305" s="96">
        <v>203</v>
      </c>
      <c r="B1305" s="96"/>
      <c r="C1305" s="96" t="s">
        <v>228</v>
      </c>
      <c r="D1305" s="146" t="s">
        <v>1975</v>
      </c>
      <c r="E1305" s="146" t="s">
        <v>182</v>
      </c>
      <c r="F1305" s="146" t="s">
        <v>1523</v>
      </c>
      <c r="G1305" s="146" t="s">
        <v>1192</v>
      </c>
      <c r="H1305" t="s">
        <v>158</v>
      </c>
      <c r="I1305" s="146">
        <v>3</v>
      </c>
      <c r="J1305" s="146"/>
      <c r="K1305" s="146">
        <v>3</v>
      </c>
      <c r="L1305" s="146">
        <v>3</v>
      </c>
      <c r="M1305" s="146">
        <v>0</v>
      </c>
      <c r="N1305" s="146"/>
      <c r="O1305" s="216" t="str">
        <f>IF(ISERROR(VLOOKUP($D1305,LehStd_in_Kla!$A$4:$G$120,3,FALSE)),,VLOOKUP($D1305,LehStd_in_Kla!$A$4:$G$120,3,FALSE))</f>
        <v>E3.H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>
      <c r="A1306" s="96">
        <v>204</v>
      </c>
      <c r="B1306" s="96"/>
      <c r="C1306" s="96" t="s">
        <v>228</v>
      </c>
      <c r="D1306" s="146" t="s">
        <v>1975</v>
      </c>
      <c r="E1306" s="146" t="s">
        <v>182</v>
      </c>
      <c r="F1306" s="146" t="s">
        <v>1524</v>
      </c>
      <c r="G1306" s="146" t="s">
        <v>220</v>
      </c>
      <c r="H1306" t="s">
        <v>158</v>
      </c>
      <c r="I1306" s="146">
        <v>2</v>
      </c>
      <c r="J1306" s="146"/>
      <c r="K1306" s="146">
        <v>2</v>
      </c>
      <c r="L1306" s="146">
        <v>2</v>
      </c>
      <c r="M1306" s="146">
        <v>0</v>
      </c>
      <c r="N1306" s="146"/>
      <c r="O1306" s="216" t="str">
        <f>IF(ISERROR(VLOOKUP($D1306,LehStd_in_Kla!$A$4:$G$120,3,FALSE)),,VLOOKUP($D1306,LehStd_in_Kla!$A$4:$G$120,3,FALSE))</f>
        <v>E3.H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>
      <c r="A1307" s="96">
        <v>205</v>
      </c>
      <c r="B1307" s="96"/>
      <c r="C1307" s="96" t="s">
        <v>228</v>
      </c>
      <c r="D1307" s="146" t="s">
        <v>1975</v>
      </c>
      <c r="E1307" s="146" t="s">
        <v>182</v>
      </c>
      <c r="F1307" s="146" t="s">
        <v>1527</v>
      </c>
      <c r="G1307" s="146" t="s">
        <v>1192</v>
      </c>
      <c r="H1307" t="s">
        <v>158</v>
      </c>
      <c r="I1307" s="146">
        <v>2</v>
      </c>
      <c r="J1307" s="146"/>
      <c r="K1307" s="146">
        <v>2</v>
      </c>
      <c r="L1307" s="146">
        <v>2</v>
      </c>
      <c r="M1307" s="146">
        <v>0</v>
      </c>
      <c r="N1307" s="146"/>
      <c r="O1307" s="216" t="str">
        <f>IF(ISERROR(VLOOKUP($D1307,LehStd_in_Kla!$A$4:$G$120,3,FALSE)),,VLOOKUP($D1307,LehStd_in_Kla!$A$4:$G$120,3,FALSE))</f>
        <v>E3.H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>
      <c r="A1308" s="96">
        <v>206</v>
      </c>
      <c r="B1308" s="96"/>
      <c r="C1308" s="96" t="s">
        <v>228</v>
      </c>
      <c r="D1308" s="146" t="s">
        <v>1975</v>
      </c>
      <c r="E1308" s="146" t="s">
        <v>182</v>
      </c>
      <c r="F1308" s="146" t="s">
        <v>1526</v>
      </c>
      <c r="G1308" s="146" t="s">
        <v>220</v>
      </c>
      <c r="H1308" t="s">
        <v>210</v>
      </c>
      <c r="I1308" s="146">
        <v>1</v>
      </c>
      <c r="J1308" s="146"/>
      <c r="K1308" s="146">
        <v>1</v>
      </c>
      <c r="L1308" s="146">
        <v>1</v>
      </c>
      <c r="M1308" s="146">
        <v>0</v>
      </c>
      <c r="N1308" s="146"/>
      <c r="O1308" s="216" t="str">
        <f>IF(ISERROR(VLOOKUP($D1308,LehStd_in_Kla!$A$4:$G$120,3,FALSE)),,VLOOKUP($D1308,LehStd_in_Kla!$A$4:$G$120,3,FALSE))</f>
        <v>E3.H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>
      <c r="A1309" s="96">
        <v>207</v>
      </c>
      <c r="B1309" s="96"/>
      <c r="C1309" s="96" t="s">
        <v>228</v>
      </c>
      <c r="D1309" s="146" t="s">
        <v>1975</v>
      </c>
      <c r="E1309" s="146" t="s">
        <v>182</v>
      </c>
      <c r="F1309" s="146" t="s">
        <v>1530</v>
      </c>
      <c r="G1309" s="146" t="s">
        <v>139</v>
      </c>
      <c r="H1309" t="s">
        <v>1971</v>
      </c>
      <c r="I1309" s="146">
        <v>1</v>
      </c>
      <c r="J1309" s="146"/>
      <c r="K1309" s="146">
        <v>1</v>
      </c>
      <c r="L1309" s="146">
        <v>1</v>
      </c>
      <c r="M1309" s="146">
        <v>0</v>
      </c>
      <c r="N1309" s="146"/>
      <c r="O1309" s="216" t="str">
        <f>IF(ISERROR(VLOOKUP($D1309,LehStd_in_Kla!$A$4:$G$120,3,FALSE)),,VLOOKUP($D1309,LehStd_in_Kla!$A$4:$G$120,3,FALSE))</f>
        <v>E3.H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>
      <c r="A1310" s="96">
        <v>208</v>
      </c>
      <c r="B1310" s="96"/>
      <c r="C1310" s="96" t="s">
        <v>228</v>
      </c>
      <c r="D1310" s="146" t="s">
        <v>1975</v>
      </c>
      <c r="E1310" s="146" t="s">
        <v>187</v>
      </c>
      <c r="F1310" s="146" t="s">
        <v>1529</v>
      </c>
      <c r="G1310" s="146" t="s">
        <v>228</v>
      </c>
      <c r="H1310" t="s">
        <v>211</v>
      </c>
      <c r="I1310" s="146">
        <v>2</v>
      </c>
      <c r="J1310" s="146"/>
      <c r="K1310" s="146">
        <v>2</v>
      </c>
      <c r="L1310" s="146">
        <v>2</v>
      </c>
      <c r="M1310" s="146">
        <v>0</v>
      </c>
      <c r="N1310" s="146"/>
      <c r="O1310" s="216" t="str">
        <f>IF(ISERROR(VLOOKUP($D1310,LehStd_in_Kla!$A$4:$G$120,3,FALSE)),,VLOOKUP($D1310,LehStd_in_Kla!$A$4:$G$120,3,FALSE))</f>
        <v>E3.H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>
      <c r="A1311" s="96">
        <v>210</v>
      </c>
      <c r="B1311" s="96"/>
      <c r="C1311" s="96" t="s">
        <v>228</v>
      </c>
      <c r="D1311" s="146" t="s">
        <v>1975</v>
      </c>
      <c r="E1311" s="146" t="s">
        <v>172</v>
      </c>
      <c r="F1311" s="146" t="s">
        <v>7</v>
      </c>
      <c r="G1311" s="146" t="s">
        <v>1437</v>
      </c>
      <c r="H1311" t="s">
        <v>158</v>
      </c>
      <c r="I1311" s="146">
        <v>1</v>
      </c>
      <c r="J1311" s="146"/>
      <c r="K1311" s="146">
        <v>1</v>
      </c>
      <c r="L1311" s="146">
        <v>1</v>
      </c>
      <c r="M1311" s="146">
        <v>0</v>
      </c>
      <c r="N1311" s="146"/>
      <c r="O1311" s="216" t="str">
        <f>IF(ISERROR(VLOOKUP($D1311,LehStd_in_Kla!$A$4:$G$120,3,FALSE)),,VLOOKUP($D1311,LehStd_in_Kla!$A$4:$G$120,3,FALSE))</f>
        <v>E3.H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>
      <c r="A1312" s="96">
        <v>211</v>
      </c>
      <c r="B1312" s="96"/>
      <c r="C1312" s="96" t="s">
        <v>228</v>
      </c>
      <c r="D1312" s="146" t="s">
        <v>1975</v>
      </c>
      <c r="E1312" s="146" t="s">
        <v>180</v>
      </c>
      <c r="F1312" s="146" t="s">
        <v>83</v>
      </c>
      <c r="G1312" s="146" t="s">
        <v>733</v>
      </c>
      <c r="H1312" t="s">
        <v>158</v>
      </c>
      <c r="I1312" s="146">
        <v>2</v>
      </c>
      <c r="J1312" s="146"/>
      <c r="K1312" s="146">
        <v>2</v>
      </c>
      <c r="L1312" s="146">
        <v>2</v>
      </c>
      <c r="M1312" s="146">
        <v>0</v>
      </c>
      <c r="N1312" s="146"/>
      <c r="O1312" s="216" t="str">
        <f>IF(ISERROR(VLOOKUP($D1312,LehStd_in_Kla!$A$4:$G$120,3,FALSE)),,VLOOKUP($D1312,LehStd_in_Kla!$A$4:$G$120,3,FALSE))</f>
        <v>E3.H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15">
      <c r="A1313" s="96"/>
      <c r="B1313" s="96"/>
      <c r="C1313" s="96"/>
      <c r="D1313" s="146"/>
      <c r="E1313" s="146"/>
      <c r="F1313" s="146"/>
      <c r="G1313" s="146"/>
      <c r="I1313" s="146"/>
      <c r="J1313" s="146"/>
      <c r="K1313" s="146"/>
      <c r="L1313" s="146"/>
      <c r="M1313" s="146"/>
      <c r="N1313" s="146"/>
      <c r="O1313" s="216"/>
    </row>
    <row r="1314" spans="1:15">
      <c r="A1314" s="96"/>
      <c r="B1314" s="96"/>
      <c r="C1314" s="96"/>
      <c r="D1314" s="146"/>
      <c r="E1314" s="146"/>
      <c r="F1314" s="146"/>
      <c r="G1314" s="146"/>
      <c r="I1314" s="146"/>
      <c r="J1314" s="146"/>
      <c r="K1314" s="146"/>
      <c r="L1314" s="146"/>
      <c r="M1314" s="146"/>
      <c r="N1314" s="146"/>
      <c r="O1314" s="216"/>
    </row>
    <row r="1315" spans="1:15">
      <c r="A1315" s="96"/>
      <c r="B1315" s="96"/>
      <c r="C1315" s="96"/>
      <c r="D1315" s="146"/>
      <c r="E1315" s="146"/>
      <c r="F1315" s="146"/>
      <c r="G1315" s="146"/>
      <c r="I1315" s="146"/>
      <c r="J1315" s="146"/>
      <c r="K1315" s="146"/>
      <c r="L1315" s="146"/>
      <c r="M1315" s="146"/>
      <c r="N1315" s="146"/>
      <c r="O1315" s="216"/>
    </row>
    <row r="1316" spans="1:15">
      <c r="A1316" s="96"/>
      <c r="B1316" s="96"/>
      <c r="C1316" s="96"/>
      <c r="D1316" s="146"/>
      <c r="E1316" s="146"/>
      <c r="F1316" s="146"/>
      <c r="G1316" s="146"/>
      <c r="I1316" s="146"/>
      <c r="J1316" s="146"/>
      <c r="K1316" s="146"/>
      <c r="L1316" s="146"/>
      <c r="M1316" s="146"/>
      <c r="N1316" s="146"/>
      <c r="O1316" s="216"/>
    </row>
    <row r="1317" spans="1:15">
      <c r="A1317" s="96"/>
      <c r="B1317" s="96"/>
      <c r="C1317" s="96"/>
      <c r="D1317" s="146"/>
      <c r="E1317" s="146"/>
      <c r="F1317" s="146"/>
      <c r="G1317" s="146"/>
      <c r="I1317" s="146"/>
      <c r="J1317" s="146"/>
      <c r="K1317" s="146"/>
      <c r="L1317" s="146"/>
      <c r="M1317" s="146"/>
      <c r="N1317" s="146"/>
      <c r="O1317" s="216"/>
    </row>
    <row r="1318" spans="1:15">
      <c r="A1318" s="96"/>
      <c r="B1318" s="96"/>
      <c r="C1318" s="96"/>
      <c r="D1318" s="146"/>
      <c r="E1318" s="146"/>
      <c r="F1318" s="146"/>
      <c r="G1318" s="146"/>
      <c r="I1318" s="146"/>
      <c r="J1318" s="146"/>
      <c r="K1318" s="146"/>
      <c r="L1318" s="146"/>
      <c r="M1318" s="146"/>
      <c r="N1318" s="146"/>
      <c r="O1318" s="216"/>
    </row>
    <row r="1319" spans="1:15">
      <c r="A1319" s="96"/>
      <c r="B1319" s="96"/>
      <c r="C1319" s="96"/>
      <c r="D1319" s="146"/>
      <c r="E1319" s="146"/>
      <c r="F1319" s="146"/>
      <c r="G1319" s="146"/>
      <c r="I1319" s="146"/>
      <c r="J1319" s="146"/>
      <c r="K1319" s="146"/>
      <c r="L1319" s="146"/>
      <c r="M1319" s="146"/>
      <c r="N1319" s="146"/>
      <c r="O1319" s="216"/>
    </row>
    <row r="1320" spans="1:15">
      <c r="A1320" s="96"/>
      <c r="B1320" s="96"/>
      <c r="C1320" s="96"/>
      <c r="D1320" s="146"/>
      <c r="E1320" s="146"/>
      <c r="F1320" s="146"/>
      <c r="G1320" s="146"/>
      <c r="I1320" s="146"/>
      <c r="J1320" s="146"/>
      <c r="K1320" s="146"/>
      <c r="L1320" s="146"/>
      <c r="M1320" s="146"/>
      <c r="N1320" s="146"/>
      <c r="O1320" s="216"/>
    </row>
    <row r="1321" spans="1:15">
      <c r="A1321" s="96"/>
      <c r="B1321" s="96"/>
      <c r="C1321" s="96"/>
      <c r="D1321" s="146"/>
      <c r="E1321" s="146"/>
      <c r="F1321" s="146"/>
      <c r="G1321" s="146"/>
      <c r="I1321" s="146"/>
      <c r="J1321" s="146"/>
      <c r="K1321" s="146"/>
      <c r="L1321" s="146"/>
      <c r="M1321" s="146"/>
      <c r="N1321" s="146"/>
      <c r="O1321" s="216"/>
    </row>
    <row r="1322" spans="1:15">
      <c r="A1322" s="96"/>
      <c r="B1322" s="96"/>
      <c r="C1322" s="96"/>
      <c r="D1322" s="146"/>
      <c r="E1322" s="146"/>
      <c r="F1322" s="146"/>
      <c r="G1322" s="146"/>
      <c r="I1322" s="146"/>
      <c r="J1322" s="146"/>
      <c r="K1322" s="146"/>
      <c r="L1322" s="146"/>
      <c r="M1322" s="146"/>
      <c r="N1322" s="146"/>
      <c r="O1322" s="216"/>
    </row>
    <row r="1323" spans="1:15">
      <c r="A1323" s="96"/>
      <c r="B1323" s="96"/>
      <c r="C1323" s="96"/>
      <c r="D1323" s="146"/>
      <c r="E1323" s="146"/>
      <c r="F1323" s="146"/>
      <c r="G1323" s="146"/>
      <c r="I1323" s="146"/>
      <c r="J1323" s="146"/>
      <c r="K1323" s="146"/>
      <c r="L1323" s="146"/>
      <c r="M1323" s="146"/>
      <c r="N1323" s="146"/>
      <c r="O1323" s="216"/>
    </row>
    <row r="1324" spans="1:15">
      <c r="A1324" s="96"/>
      <c r="B1324" s="96"/>
      <c r="C1324" s="96"/>
      <c r="D1324" s="146"/>
      <c r="E1324" s="146"/>
      <c r="F1324" s="146"/>
      <c r="G1324" s="146"/>
      <c r="I1324" s="146"/>
      <c r="J1324" s="146"/>
      <c r="K1324" s="146"/>
      <c r="L1324" s="146"/>
      <c r="M1324" s="146"/>
      <c r="N1324" s="146"/>
      <c r="O1324" s="216"/>
    </row>
    <row r="1325" spans="1:15">
      <c r="A1325" s="96"/>
      <c r="B1325" s="96"/>
      <c r="C1325" s="96"/>
      <c r="D1325" s="146"/>
      <c r="E1325" s="146"/>
      <c r="F1325" s="146"/>
      <c r="G1325" s="146"/>
      <c r="I1325" s="146"/>
      <c r="J1325" s="146"/>
      <c r="K1325" s="146"/>
      <c r="L1325" s="146"/>
      <c r="M1325" s="146"/>
      <c r="N1325" s="146"/>
      <c r="O1325" s="216"/>
    </row>
    <row r="1326" spans="1:15">
      <c r="A1326" s="96"/>
      <c r="B1326" s="96"/>
      <c r="C1326" s="96"/>
      <c r="D1326" s="146"/>
      <c r="E1326" s="146"/>
      <c r="F1326" s="146"/>
      <c r="G1326" s="146"/>
      <c r="I1326" s="146"/>
      <c r="J1326" s="146"/>
      <c r="K1326" s="146"/>
      <c r="L1326" s="146"/>
      <c r="M1326" s="146"/>
      <c r="N1326" s="146"/>
      <c r="O1326" s="216"/>
    </row>
    <row r="1327" spans="1:15">
      <c r="A1327" s="96"/>
      <c r="B1327" s="96"/>
      <c r="C1327" s="96"/>
      <c r="D1327" s="146"/>
      <c r="E1327" s="146"/>
      <c r="F1327" s="146"/>
      <c r="G1327" s="146"/>
      <c r="I1327" s="146"/>
      <c r="J1327" s="146"/>
      <c r="K1327" s="146"/>
      <c r="L1327" s="146"/>
      <c r="M1327" s="146"/>
      <c r="N1327" s="146"/>
      <c r="O1327" s="216"/>
    </row>
    <row r="1328" spans="1:15">
      <c r="A1328" s="96"/>
      <c r="B1328" s="96"/>
      <c r="C1328" s="96"/>
      <c r="D1328" s="146"/>
      <c r="E1328" s="146"/>
      <c r="F1328" s="146"/>
      <c r="G1328" s="146"/>
      <c r="I1328" s="146"/>
      <c r="J1328" s="146"/>
      <c r="K1328" s="146"/>
      <c r="L1328" s="146"/>
      <c r="M1328" s="146"/>
      <c r="N1328" s="146"/>
      <c r="O1328" s="216"/>
    </row>
    <row r="1329" spans="1:15">
      <c r="A1329" s="96"/>
      <c r="B1329" s="96"/>
      <c r="C1329" s="96"/>
      <c r="D1329" s="146"/>
      <c r="E1329" s="146"/>
      <c r="F1329" s="146"/>
      <c r="G1329" s="146"/>
      <c r="I1329" s="146"/>
      <c r="J1329" s="146"/>
      <c r="K1329" s="146"/>
      <c r="L1329" s="146"/>
      <c r="M1329" s="146"/>
      <c r="N1329" s="146"/>
      <c r="O1329" s="216"/>
    </row>
    <row r="1330" spans="1:15">
      <c r="A1330" s="96"/>
      <c r="B1330" s="96"/>
      <c r="C1330" s="96"/>
      <c r="D1330" s="146"/>
      <c r="E1330" s="146"/>
      <c r="F1330" s="146"/>
      <c r="G1330" s="146"/>
      <c r="I1330" s="146"/>
      <c r="J1330" s="146"/>
      <c r="K1330" s="146"/>
      <c r="L1330" s="146"/>
      <c r="M1330" s="146"/>
      <c r="N1330" s="146"/>
      <c r="O1330" s="216"/>
    </row>
    <row r="1331" spans="1:15">
      <c r="A1331" s="96"/>
      <c r="B1331" s="96"/>
      <c r="C1331" s="96"/>
      <c r="D1331" s="146"/>
      <c r="E1331" s="146"/>
      <c r="F1331" s="146"/>
      <c r="G1331" s="146"/>
      <c r="I1331" s="146"/>
      <c r="J1331" s="146"/>
      <c r="K1331" s="146"/>
      <c r="L1331" s="146"/>
      <c r="M1331" s="146"/>
      <c r="N1331" s="146"/>
      <c r="O1331" s="216"/>
    </row>
    <row r="1332" spans="1:15">
      <c r="A1332" s="96"/>
      <c r="B1332" s="96"/>
      <c r="C1332" s="96"/>
      <c r="D1332" s="146"/>
      <c r="E1332" s="146"/>
      <c r="F1332" s="146"/>
      <c r="G1332" s="146"/>
      <c r="I1332" s="146"/>
      <c r="J1332" s="146"/>
      <c r="K1332" s="146"/>
      <c r="L1332" s="146"/>
      <c r="M1332" s="146"/>
      <c r="N1332" s="146"/>
      <c r="O1332" s="216"/>
    </row>
    <row r="1333" spans="1:15">
      <c r="A1333" s="96"/>
      <c r="B1333" s="96"/>
      <c r="C1333" s="96"/>
      <c r="D1333" s="146"/>
      <c r="E1333" s="146"/>
      <c r="F1333" s="146"/>
      <c r="G1333" s="146"/>
      <c r="I1333" s="146"/>
      <c r="J1333" s="146"/>
      <c r="K1333" s="146"/>
      <c r="L1333" s="146"/>
      <c r="M1333" s="146"/>
      <c r="N1333" s="146"/>
      <c r="O1333" s="216"/>
    </row>
    <row r="1334" spans="1:15">
      <c r="A1334" s="96"/>
      <c r="B1334" s="96"/>
      <c r="C1334" s="96"/>
      <c r="D1334" s="146"/>
      <c r="E1334" s="146"/>
      <c r="F1334" s="146"/>
      <c r="G1334" s="146"/>
      <c r="I1334" s="146"/>
      <c r="J1334" s="146"/>
      <c r="K1334" s="146"/>
      <c r="L1334" s="146"/>
      <c r="M1334" s="146"/>
      <c r="N1334" s="146"/>
      <c r="O1334" s="216"/>
    </row>
    <row r="1335" spans="1:15">
      <c r="A1335" s="96"/>
      <c r="B1335" s="96"/>
      <c r="C1335" s="96"/>
      <c r="D1335" s="146"/>
      <c r="E1335" s="146"/>
      <c r="F1335" s="146"/>
      <c r="G1335" s="146"/>
      <c r="I1335" s="146"/>
      <c r="J1335" s="146"/>
      <c r="K1335" s="146"/>
      <c r="L1335" s="146"/>
      <c r="M1335" s="146"/>
      <c r="N1335" s="146"/>
      <c r="O1335" s="216"/>
    </row>
    <row r="1336" spans="1:15">
      <c r="A1336" s="96"/>
      <c r="B1336" s="96"/>
      <c r="C1336" s="96"/>
      <c r="D1336" s="146"/>
      <c r="E1336" s="146"/>
      <c r="F1336" s="146"/>
      <c r="G1336" s="146"/>
      <c r="I1336" s="146"/>
      <c r="J1336" s="146"/>
      <c r="K1336" s="146"/>
      <c r="L1336" s="146"/>
      <c r="M1336" s="146"/>
      <c r="N1336" s="146"/>
      <c r="O1336" s="216"/>
    </row>
    <row r="1337" spans="1:15">
      <c r="A1337" s="96"/>
      <c r="B1337" s="96"/>
      <c r="C1337" s="96"/>
      <c r="D1337" s="146"/>
      <c r="E1337" s="146"/>
      <c r="F1337" s="146"/>
      <c r="G1337" s="146"/>
      <c r="I1337" s="146"/>
      <c r="J1337" s="146"/>
      <c r="K1337" s="146"/>
      <c r="L1337" s="146"/>
      <c r="M1337" s="146"/>
      <c r="N1337" s="146"/>
      <c r="O1337" s="216"/>
    </row>
    <row r="1338" spans="1:15">
      <c r="A1338" s="96"/>
      <c r="B1338" s="96"/>
      <c r="C1338" s="96"/>
      <c r="D1338" s="146"/>
      <c r="E1338" s="146"/>
      <c r="F1338" s="146"/>
      <c r="G1338" s="146"/>
      <c r="I1338" s="146"/>
      <c r="J1338" s="146"/>
      <c r="K1338" s="146"/>
      <c r="L1338" s="146"/>
      <c r="M1338" s="146"/>
      <c r="N1338" s="146"/>
      <c r="O1338" s="216"/>
    </row>
    <row r="1339" spans="1:15">
      <c r="A1339" s="96"/>
      <c r="B1339" s="96"/>
      <c r="C1339" s="96"/>
      <c r="D1339" s="146"/>
      <c r="E1339" s="146"/>
      <c r="F1339" s="146"/>
      <c r="G1339" s="146"/>
      <c r="I1339" s="146"/>
      <c r="J1339" s="146"/>
      <c r="K1339" s="146"/>
      <c r="L1339" s="146"/>
      <c r="M1339" s="146"/>
      <c r="N1339" s="146"/>
      <c r="O1339" s="216"/>
    </row>
    <row r="1340" spans="1:15">
      <c r="A1340" s="96"/>
      <c r="B1340" s="96"/>
      <c r="C1340" s="96"/>
      <c r="D1340" s="146"/>
      <c r="E1340" s="146"/>
      <c r="F1340" s="146"/>
      <c r="G1340" s="146"/>
      <c r="I1340" s="146"/>
      <c r="J1340" s="146"/>
      <c r="K1340" s="146"/>
      <c r="L1340" s="146"/>
      <c r="M1340" s="146"/>
      <c r="N1340" s="146"/>
      <c r="O1340" s="216"/>
    </row>
    <row r="1341" spans="1:15">
      <c r="A1341" s="96"/>
      <c r="B1341" s="96"/>
      <c r="C1341" s="96"/>
      <c r="D1341" s="146"/>
      <c r="E1341" s="146"/>
      <c r="F1341" s="146"/>
      <c r="G1341" s="146"/>
      <c r="I1341" s="146"/>
      <c r="J1341" s="146"/>
      <c r="K1341" s="146"/>
      <c r="L1341" s="146"/>
      <c r="M1341" s="146"/>
      <c r="N1341" s="146"/>
      <c r="O1341" s="216"/>
    </row>
    <row r="1342" spans="1:15">
      <c r="A1342" s="96"/>
      <c r="B1342" s="96"/>
      <c r="C1342" s="96"/>
      <c r="D1342" s="146"/>
      <c r="E1342" s="146"/>
      <c r="F1342" s="146"/>
      <c r="G1342" s="146"/>
      <c r="I1342" s="146"/>
      <c r="J1342" s="146"/>
      <c r="K1342" s="146"/>
      <c r="L1342" s="146"/>
      <c r="M1342" s="146"/>
      <c r="N1342" s="146"/>
      <c r="O1342" s="216"/>
    </row>
    <row r="1343" spans="1:15">
      <c r="A1343" s="96"/>
      <c r="B1343" s="96"/>
      <c r="C1343" s="96"/>
      <c r="D1343" s="146"/>
      <c r="E1343" s="146"/>
      <c r="F1343" s="146"/>
      <c r="G1343" s="146"/>
      <c r="I1343" s="146"/>
      <c r="J1343" s="146"/>
      <c r="K1343" s="146"/>
      <c r="L1343" s="146"/>
      <c r="M1343" s="146"/>
      <c r="N1343" s="146"/>
      <c r="O1343" s="216"/>
    </row>
    <row r="1344" spans="1:15">
      <c r="A1344" s="96"/>
      <c r="B1344" s="96"/>
      <c r="C1344" s="96"/>
      <c r="D1344" s="146"/>
      <c r="E1344" s="146"/>
      <c r="F1344" s="146"/>
      <c r="G1344" s="146"/>
      <c r="I1344" s="146"/>
      <c r="J1344" s="146"/>
      <c r="K1344" s="146"/>
      <c r="L1344" s="146"/>
      <c r="M1344" s="146"/>
      <c r="N1344" s="146"/>
      <c r="O1344" s="216"/>
    </row>
    <row r="1345" spans="1:15">
      <c r="A1345" s="96"/>
      <c r="B1345" s="96"/>
      <c r="C1345" s="96"/>
      <c r="D1345" s="146"/>
      <c r="E1345" s="146"/>
      <c r="F1345" s="146"/>
      <c r="G1345" s="146"/>
      <c r="I1345" s="146"/>
      <c r="J1345" s="146"/>
      <c r="K1345" s="146"/>
      <c r="L1345" s="146"/>
      <c r="M1345" s="146"/>
      <c r="N1345" s="146"/>
      <c r="O1345" s="216"/>
    </row>
    <row r="1346" spans="1:15">
      <c r="A1346" s="96"/>
      <c r="B1346" s="96"/>
      <c r="C1346" s="96"/>
      <c r="D1346" s="146"/>
      <c r="E1346" s="146"/>
      <c r="F1346" s="146"/>
      <c r="G1346" s="146"/>
      <c r="I1346" s="146"/>
      <c r="J1346" s="146"/>
      <c r="K1346" s="146"/>
      <c r="L1346" s="146"/>
      <c r="M1346" s="146"/>
      <c r="N1346" s="146"/>
      <c r="O1346" s="216"/>
    </row>
    <row r="1347" spans="1:15">
      <c r="A1347" s="96"/>
      <c r="B1347" s="96"/>
      <c r="C1347" s="96"/>
      <c r="D1347" s="146"/>
      <c r="E1347" s="146"/>
      <c r="F1347" s="146"/>
      <c r="G1347" s="146"/>
      <c r="I1347" s="146"/>
      <c r="J1347" s="146"/>
      <c r="K1347" s="146"/>
      <c r="L1347" s="146"/>
      <c r="M1347" s="146"/>
      <c r="N1347" s="146"/>
      <c r="O1347" s="216"/>
    </row>
    <row r="1348" spans="1:15">
      <c r="A1348" s="96"/>
      <c r="B1348" s="96"/>
      <c r="C1348" s="96"/>
      <c r="D1348" s="146"/>
      <c r="E1348" s="146"/>
      <c r="F1348" s="146"/>
      <c r="G1348" s="146"/>
      <c r="I1348" s="146"/>
      <c r="J1348" s="146"/>
      <c r="K1348" s="146"/>
      <c r="L1348" s="146"/>
      <c r="M1348" s="146"/>
      <c r="N1348" s="146"/>
      <c r="O1348" s="216"/>
    </row>
    <row r="1349" spans="1:15">
      <c r="A1349" s="96"/>
      <c r="B1349" s="96"/>
      <c r="C1349" s="96"/>
      <c r="D1349" s="146"/>
      <c r="E1349" s="146"/>
      <c r="F1349" s="146"/>
      <c r="G1349" s="146"/>
      <c r="I1349" s="146"/>
      <c r="J1349" s="146"/>
      <c r="K1349" s="146"/>
      <c r="L1349" s="146"/>
      <c r="M1349" s="146"/>
      <c r="N1349" s="146"/>
      <c r="O1349" s="216"/>
    </row>
    <row r="1350" spans="1:15">
      <c r="A1350" s="96"/>
      <c r="B1350" s="96"/>
      <c r="C1350" s="96"/>
      <c r="D1350" s="146"/>
      <c r="E1350" s="146"/>
      <c r="F1350" s="146"/>
      <c r="G1350" s="146"/>
      <c r="I1350" s="146"/>
      <c r="J1350" s="146"/>
      <c r="K1350" s="146"/>
      <c r="L1350" s="146"/>
      <c r="M1350" s="146"/>
      <c r="N1350" s="146"/>
      <c r="O1350" s="216"/>
    </row>
    <row r="1351" spans="1:15">
      <c r="A1351" s="96"/>
      <c r="B1351" s="96"/>
      <c r="C1351" s="96"/>
      <c r="D1351" s="146"/>
      <c r="E1351" s="146"/>
      <c r="F1351" s="146"/>
      <c r="G1351" s="146"/>
      <c r="I1351" s="146"/>
      <c r="J1351" s="146"/>
      <c r="K1351" s="146"/>
      <c r="L1351" s="146"/>
      <c r="M1351" s="146"/>
      <c r="N1351" s="146"/>
      <c r="O1351" s="216"/>
    </row>
    <row r="1352" spans="1:15">
      <c r="A1352" s="96"/>
      <c r="B1352" s="96"/>
      <c r="C1352" s="96"/>
      <c r="D1352" s="146"/>
      <c r="E1352" s="146"/>
      <c r="F1352" s="146"/>
      <c r="G1352" s="146"/>
      <c r="I1352" s="146"/>
      <c r="J1352" s="146"/>
      <c r="K1352" s="146"/>
      <c r="L1352" s="146"/>
      <c r="M1352" s="146"/>
      <c r="N1352" s="146"/>
      <c r="O1352" s="216"/>
    </row>
    <row r="1353" spans="1:15">
      <c r="A1353" s="96"/>
      <c r="B1353" s="96"/>
      <c r="C1353" s="96"/>
      <c r="D1353" s="146"/>
      <c r="E1353" s="146"/>
      <c r="F1353" s="146"/>
      <c r="G1353" s="146"/>
      <c r="I1353" s="146"/>
      <c r="J1353" s="146"/>
      <c r="K1353" s="146"/>
      <c r="L1353" s="146"/>
      <c r="M1353" s="146"/>
      <c r="N1353" s="146"/>
      <c r="O1353" s="216"/>
    </row>
    <row r="1354" spans="1:15">
      <c r="A1354" s="96"/>
      <c r="B1354" s="96"/>
      <c r="C1354" s="96"/>
      <c r="D1354" s="146"/>
      <c r="E1354" s="146"/>
      <c r="F1354" s="146"/>
      <c r="G1354" s="146"/>
      <c r="I1354" s="146"/>
      <c r="J1354" s="146"/>
      <c r="K1354" s="146"/>
      <c r="L1354" s="146"/>
      <c r="M1354" s="146"/>
      <c r="N1354" s="146"/>
      <c r="O1354" s="216"/>
    </row>
    <row r="1355" spans="1:15">
      <c r="A1355" s="96"/>
      <c r="B1355" s="96"/>
      <c r="C1355" s="96"/>
      <c r="D1355" s="146"/>
      <c r="E1355" s="146"/>
      <c r="F1355" s="146"/>
      <c r="G1355" s="146"/>
      <c r="I1355" s="146"/>
      <c r="J1355" s="146"/>
      <c r="K1355" s="146"/>
      <c r="L1355" s="146"/>
      <c r="M1355" s="146"/>
      <c r="N1355" s="146"/>
      <c r="O1355" s="216"/>
    </row>
    <row r="1356" spans="1:15">
      <c r="A1356" s="96"/>
      <c r="B1356" s="96"/>
      <c r="C1356" s="96"/>
      <c r="D1356" s="146"/>
      <c r="E1356" s="146"/>
      <c r="F1356" s="146"/>
      <c r="G1356" s="146"/>
      <c r="I1356" s="146"/>
      <c r="J1356" s="146"/>
      <c r="K1356" s="146"/>
      <c r="L1356" s="146"/>
      <c r="M1356" s="146"/>
      <c r="N1356" s="146"/>
      <c r="O1356" s="216"/>
    </row>
    <row r="1357" spans="1:15">
      <c r="A1357" s="96"/>
      <c r="B1357" s="96"/>
      <c r="C1357" s="96"/>
      <c r="D1357" s="146"/>
      <c r="E1357" s="146"/>
      <c r="F1357" s="146"/>
      <c r="G1357" s="146"/>
      <c r="I1357" s="146"/>
      <c r="J1357" s="146"/>
      <c r="K1357" s="146"/>
      <c r="L1357" s="146"/>
      <c r="M1357" s="146"/>
      <c r="N1357" s="146"/>
      <c r="O1357" s="216"/>
    </row>
    <row r="1358" spans="1:15">
      <c r="A1358" s="96"/>
      <c r="B1358" s="96"/>
      <c r="C1358" s="96"/>
      <c r="D1358" s="146"/>
      <c r="E1358" s="146"/>
      <c r="F1358" s="146"/>
      <c r="G1358" s="146"/>
      <c r="I1358" s="146"/>
      <c r="J1358" s="146"/>
      <c r="K1358" s="146"/>
      <c r="L1358" s="146"/>
      <c r="M1358" s="146"/>
      <c r="N1358" s="146"/>
      <c r="O1358" s="216"/>
    </row>
    <row r="1359" spans="1:15">
      <c r="A1359" s="96"/>
      <c r="B1359" s="96"/>
      <c r="C1359" s="96"/>
      <c r="D1359" s="146"/>
      <c r="E1359" s="146"/>
      <c r="F1359" s="146"/>
      <c r="G1359" s="146"/>
      <c r="I1359" s="146"/>
      <c r="J1359" s="146"/>
      <c r="K1359" s="146"/>
      <c r="L1359" s="146"/>
      <c r="M1359" s="146"/>
      <c r="N1359" s="146"/>
      <c r="O1359" s="216"/>
    </row>
    <row r="1360" spans="1:15">
      <c r="A1360" s="96"/>
      <c r="B1360" s="96"/>
      <c r="C1360" s="96"/>
      <c r="D1360" s="146"/>
      <c r="E1360" s="146"/>
      <c r="F1360" s="146"/>
      <c r="G1360" s="146"/>
      <c r="I1360" s="146"/>
      <c r="J1360" s="146"/>
      <c r="K1360" s="146"/>
      <c r="L1360" s="146"/>
      <c r="M1360" s="146"/>
      <c r="N1360" s="146"/>
      <c r="O1360" s="216"/>
    </row>
    <row r="1361" spans="1:15">
      <c r="A1361" s="96"/>
      <c r="B1361" s="96"/>
      <c r="C1361" s="96"/>
      <c r="D1361" s="146"/>
      <c r="E1361" s="146"/>
      <c r="F1361" s="146"/>
      <c r="G1361" s="146"/>
      <c r="I1361" s="146"/>
      <c r="J1361" s="146"/>
      <c r="K1361" s="146"/>
      <c r="L1361" s="146"/>
      <c r="M1361" s="146"/>
      <c r="N1361" s="146"/>
      <c r="O1361" s="216"/>
    </row>
    <row r="1362" spans="1:15">
      <c r="A1362" s="96"/>
      <c r="B1362" s="96"/>
      <c r="C1362" s="96"/>
      <c r="D1362" s="146"/>
      <c r="E1362" s="146"/>
      <c r="F1362" s="146"/>
      <c r="G1362" s="146"/>
      <c r="I1362" s="146"/>
      <c r="J1362" s="146"/>
      <c r="K1362" s="146"/>
      <c r="L1362" s="146"/>
      <c r="M1362" s="146"/>
      <c r="N1362" s="146"/>
      <c r="O1362" s="216"/>
    </row>
    <row r="1363" spans="1:15">
      <c r="A1363" s="96"/>
      <c r="B1363" s="96"/>
      <c r="C1363" s="96"/>
      <c r="D1363" s="146"/>
      <c r="E1363" s="146"/>
      <c r="F1363" s="146"/>
      <c r="G1363" s="146"/>
      <c r="I1363" s="146"/>
      <c r="J1363" s="146"/>
      <c r="K1363" s="146"/>
      <c r="L1363" s="146"/>
      <c r="M1363" s="146"/>
      <c r="N1363" s="146"/>
      <c r="O1363" s="216"/>
    </row>
    <row r="1364" spans="1:15">
      <c r="A1364" s="96"/>
      <c r="B1364" s="96"/>
      <c r="C1364" s="96"/>
      <c r="D1364" s="146"/>
      <c r="E1364" s="146"/>
      <c r="F1364" s="146"/>
      <c r="G1364" s="146"/>
      <c r="I1364" s="146"/>
      <c r="J1364" s="146"/>
      <c r="K1364" s="146"/>
      <c r="L1364" s="146"/>
      <c r="M1364" s="146"/>
      <c r="N1364" s="146"/>
      <c r="O1364" s="216"/>
    </row>
    <row r="1365" spans="1:15">
      <c r="A1365" s="96"/>
      <c r="B1365" s="96"/>
      <c r="C1365" s="96"/>
      <c r="D1365" s="146"/>
      <c r="E1365" s="146"/>
      <c r="F1365" s="146"/>
      <c r="G1365" s="146"/>
      <c r="I1365" s="146"/>
      <c r="J1365" s="146"/>
      <c r="K1365" s="146"/>
      <c r="L1365" s="146"/>
      <c r="M1365" s="146"/>
      <c r="N1365" s="146"/>
      <c r="O1365" s="216"/>
    </row>
    <row r="1366" spans="1:15">
      <c r="A1366" s="96"/>
      <c r="B1366" s="96"/>
      <c r="C1366" s="96"/>
      <c r="D1366" s="146"/>
      <c r="E1366" s="146"/>
      <c r="F1366" s="146"/>
      <c r="G1366" s="146"/>
      <c r="I1366" s="146"/>
      <c r="J1366" s="146"/>
      <c r="K1366" s="146"/>
      <c r="L1366" s="146"/>
      <c r="M1366" s="146"/>
      <c r="N1366" s="146"/>
      <c r="O1366" s="216"/>
    </row>
    <row r="1367" spans="1:15">
      <c r="A1367" s="96"/>
      <c r="B1367" s="96"/>
      <c r="C1367" s="96"/>
      <c r="D1367" s="146"/>
      <c r="E1367" s="146"/>
      <c r="F1367" s="146"/>
      <c r="G1367" s="146"/>
      <c r="I1367" s="146"/>
      <c r="J1367" s="146"/>
      <c r="K1367" s="146"/>
      <c r="L1367" s="146"/>
      <c r="M1367" s="146"/>
      <c r="N1367" s="146"/>
      <c r="O1367" s="216"/>
    </row>
    <row r="1368" spans="1:15">
      <c r="A1368" s="96"/>
      <c r="B1368" s="96"/>
      <c r="C1368" s="96"/>
      <c r="D1368" s="146"/>
      <c r="E1368" s="146"/>
      <c r="F1368" s="146"/>
      <c r="G1368" s="146"/>
      <c r="I1368" s="146"/>
      <c r="J1368" s="146"/>
      <c r="K1368" s="146"/>
      <c r="L1368" s="146"/>
      <c r="M1368" s="146"/>
      <c r="N1368" s="146"/>
      <c r="O1368" s="216"/>
    </row>
    <row r="1369" spans="1:15">
      <c r="A1369" s="96"/>
      <c r="B1369" s="96"/>
      <c r="C1369" s="96"/>
      <c r="D1369" s="146"/>
      <c r="E1369" s="146"/>
      <c r="F1369" s="146"/>
      <c r="G1369" s="146"/>
      <c r="I1369" s="146"/>
      <c r="J1369" s="146"/>
      <c r="K1369" s="146"/>
      <c r="L1369" s="146"/>
      <c r="M1369" s="146"/>
      <c r="N1369" s="146"/>
      <c r="O1369" s="216"/>
    </row>
    <row r="1370" spans="1:15">
      <c r="A1370" s="96"/>
      <c r="B1370" s="96"/>
      <c r="C1370" s="96"/>
      <c r="D1370" s="146"/>
      <c r="E1370" s="146"/>
      <c r="F1370" s="146"/>
      <c r="G1370" s="146"/>
      <c r="I1370" s="146"/>
      <c r="J1370" s="146"/>
      <c r="K1370" s="146"/>
      <c r="L1370" s="146"/>
      <c r="M1370" s="146"/>
      <c r="N1370" s="146"/>
      <c r="O1370" s="216"/>
    </row>
    <row r="1371" spans="1:15">
      <c r="A1371" s="96"/>
      <c r="B1371" s="96"/>
      <c r="C1371" s="96"/>
      <c r="D1371" s="146"/>
      <c r="E1371" s="146"/>
      <c r="F1371" s="146"/>
      <c r="G1371" s="146"/>
      <c r="I1371" s="146"/>
      <c r="J1371" s="146"/>
      <c r="K1371" s="146"/>
      <c r="L1371" s="146"/>
      <c r="M1371" s="146"/>
      <c r="N1371" s="146"/>
      <c r="O1371" s="216"/>
    </row>
    <row r="1372" spans="1:15">
      <c r="A1372" s="96"/>
      <c r="B1372" s="96"/>
      <c r="C1372" s="96"/>
      <c r="D1372" s="146"/>
      <c r="E1372" s="146"/>
      <c r="F1372" s="146"/>
      <c r="G1372" s="146"/>
      <c r="I1372" s="146"/>
      <c r="J1372" s="146"/>
      <c r="K1372" s="146"/>
      <c r="L1372" s="146"/>
      <c r="M1372" s="146"/>
      <c r="N1372" s="146"/>
      <c r="O1372" s="216"/>
    </row>
    <row r="1373" spans="1:15">
      <c r="A1373" s="96"/>
      <c r="B1373" s="96"/>
      <c r="C1373" s="96"/>
      <c r="D1373" s="146"/>
      <c r="E1373" s="146"/>
      <c r="F1373" s="146"/>
      <c r="G1373" s="146"/>
      <c r="I1373" s="146"/>
      <c r="J1373" s="146"/>
      <c r="K1373" s="146"/>
      <c r="L1373" s="146"/>
      <c r="M1373" s="146"/>
      <c r="N1373" s="146"/>
      <c r="O1373" s="216"/>
    </row>
    <row r="1374" spans="1:15">
      <c r="A1374" s="96"/>
      <c r="B1374" s="96"/>
      <c r="C1374" s="96"/>
      <c r="D1374" s="146"/>
      <c r="E1374" s="146"/>
      <c r="F1374" s="146"/>
      <c r="G1374" s="146"/>
      <c r="I1374" s="146"/>
      <c r="J1374" s="146"/>
      <c r="K1374" s="146"/>
      <c r="L1374" s="146"/>
      <c r="M1374" s="146"/>
      <c r="N1374" s="146"/>
      <c r="O1374" s="216"/>
    </row>
    <row r="1375" spans="1:15">
      <c r="A1375" s="96"/>
      <c r="B1375" s="96"/>
      <c r="C1375" s="96"/>
      <c r="D1375" s="146"/>
      <c r="E1375" s="146"/>
      <c r="F1375" s="146"/>
      <c r="G1375" s="146"/>
      <c r="I1375" s="146"/>
      <c r="J1375" s="146"/>
      <c r="K1375" s="146"/>
      <c r="L1375" s="146"/>
      <c r="M1375" s="146"/>
      <c r="N1375" s="146"/>
      <c r="O1375" s="216"/>
    </row>
    <row r="1376" spans="1:15">
      <c r="A1376" s="96"/>
      <c r="B1376" s="96"/>
      <c r="C1376" s="96"/>
      <c r="D1376" s="146"/>
      <c r="E1376" s="146"/>
      <c r="F1376" s="146"/>
      <c r="G1376" s="146"/>
      <c r="I1376" s="146"/>
      <c r="J1376" s="146"/>
      <c r="K1376" s="146"/>
      <c r="L1376" s="146"/>
      <c r="M1376" s="146"/>
      <c r="N1376" s="146"/>
      <c r="O1376" s="216"/>
    </row>
    <row r="1377" spans="1:15">
      <c r="A1377" s="96"/>
      <c r="B1377" s="96"/>
      <c r="C1377" s="96"/>
      <c r="D1377" s="146"/>
      <c r="E1377" s="146"/>
      <c r="F1377" s="146"/>
      <c r="G1377" s="146"/>
      <c r="I1377" s="146"/>
      <c r="J1377" s="146"/>
      <c r="K1377" s="146"/>
      <c r="L1377" s="146"/>
      <c r="M1377" s="146"/>
      <c r="N1377" s="146"/>
      <c r="O1377" s="216"/>
    </row>
    <row r="1378" spans="1:15">
      <c r="A1378" s="96"/>
      <c r="B1378" s="96"/>
      <c r="C1378" s="96"/>
      <c r="D1378" s="146"/>
      <c r="E1378" s="146"/>
      <c r="F1378" s="146"/>
      <c r="G1378" s="146"/>
      <c r="I1378" s="146"/>
      <c r="J1378" s="146"/>
      <c r="K1378" s="146"/>
      <c r="L1378" s="146"/>
      <c r="M1378" s="146"/>
      <c r="N1378" s="146"/>
      <c r="O1378" s="216"/>
    </row>
    <row r="1379" spans="1:15">
      <c r="A1379" s="96"/>
      <c r="B1379" s="96"/>
      <c r="C1379" s="96"/>
      <c r="D1379" s="146"/>
      <c r="E1379" s="146"/>
      <c r="F1379" s="146"/>
      <c r="G1379" s="146"/>
      <c r="I1379" s="146"/>
      <c r="J1379" s="146"/>
      <c r="K1379" s="146"/>
      <c r="L1379" s="146"/>
      <c r="M1379" s="146"/>
      <c r="N1379" s="146"/>
      <c r="O1379" s="216"/>
    </row>
    <row r="1380" spans="1:15">
      <c r="A1380" s="96"/>
      <c r="B1380" s="96"/>
      <c r="C1380" s="96"/>
      <c r="D1380" s="146"/>
      <c r="E1380" s="146"/>
      <c r="F1380" s="146"/>
      <c r="G1380" s="146"/>
      <c r="I1380" s="146"/>
      <c r="J1380" s="146"/>
      <c r="K1380" s="146"/>
      <c r="L1380" s="146"/>
      <c r="M1380" s="146"/>
      <c r="N1380" s="146"/>
      <c r="O1380" s="216"/>
    </row>
    <row r="1381" spans="1:15">
      <c r="A1381" s="96"/>
      <c r="B1381" s="96"/>
      <c r="C1381" s="96"/>
      <c r="D1381" s="146"/>
      <c r="E1381" s="146"/>
      <c r="F1381" s="146"/>
      <c r="G1381" s="146"/>
      <c r="I1381" s="146"/>
      <c r="J1381" s="146"/>
      <c r="K1381" s="146"/>
      <c r="L1381" s="146"/>
      <c r="M1381" s="146"/>
      <c r="N1381" s="146"/>
      <c r="O1381" s="216"/>
    </row>
    <row r="1382" spans="1:15">
      <c r="A1382" s="96"/>
      <c r="B1382" s="96"/>
      <c r="C1382" s="96"/>
      <c r="D1382" s="146"/>
      <c r="E1382" s="146"/>
      <c r="F1382" s="146"/>
      <c r="G1382" s="146"/>
      <c r="I1382" s="146"/>
      <c r="J1382" s="146"/>
      <c r="K1382" s="146"/>
      <c r="L1382" s="146"/>
      <c r="M1382" s="146"/>
      <c r="N1382" s="146"/>
      <c r="O1382" s="216"/>
    </row>
    <row r="1383" spans="1:15">
      <c r="A1383" s="96"/>
      <c r="B1383" s="96"/>
      <c r="C1383" s="96"/>
      <c r="D1383" s="146"/>
      <c r="E1383" s="146"/>
      <c r="F1383" s="146"/>
      <c r="G1383" s="146"/>
      <c r="I1383" s="146"/>
      <c r="J1383" s="146"/>
      <c r="K1383" s="146"/>
      <c r="L1383" s="146"/>
      <c r="M1383" s="146"/>
      <c r="N1383" s="146"/>
      <c r="O1383" s="216"/>
    </row>
    <row r="1384" spans="1:15">
      <c r="K1384" s="146"/>
      <c r="L1384" s="146"/>
      <c r="M1384" s="146"/>
      <c r="N1384" s="146"/>
      <c r="O1384" s="216"/>
    </row>
    <row r="1385" spans="1:15">
      <c r="K1385" s="146"/>
      <c r="L1385" s="146"/>
      <c r="M1385" s="146"/>
      <c r="N1385" s="146"/>
      <c r="O1385" s="216"/>
    </row>
    <row r="1386" spans="1:15">
      <c r="K1386" s="146"/>
      <c r="L1386" s="146"/>
      <c r="M1386" s="146"/>
      <c r="N1386" s="146"/>
      <c r="O1386" s="216"/>
    </row>
    <row r="1387" spans="1:15">
      <c r="K1387" s="146"/>
      <c r="L1387" s="146"/>
      <c r="M1387" s="146"/>
      <c r="N1387" s="146"/>
      <c r="O1387" s="216"/>
    </row>
    <row r="1388" spans="1:15">
      <c r="K1388" s="146"/>
      <c r="L1388" s="146"/>
      <c r="M1388" s="146"/>
      <c r="N1388" s="146"/>
      <c r="O1388" s="216"/>
    </row>
    <row r="1389" spans="1:15">
      <c r="K1389" s="146"/>
      <c r="L1389" s="146"/>
      <c r="M1389" s="146"/>
      <c r="N1389" s="146"/>
      <c r="O1389" s="216"/>
    </row>
    <row r="1390" spans="1:15">
      <c r="K1390" s="146"/>
      <c r="L1390" s="146"/>
      <c r="M1390" s="146"/>
      <c r="N1390" s="146"/>
      <c r="O1390" s="216"/>
    </row>
    <row r="1391" spans="1:15">
      <c r="K1391" s="146"/>
      <c r="L1391" s="146"/>
      <c r="M1391" s="146"/>
      <c r="N1391" s="146"/>
      <c r="O1391" s="216"/>
    </row>
    <row r="1392" spans="1:15">
      <c r="K1392" s="146"/>
      <c r="L1392" s="146"/>
      <c r="M1392" s="146"/>
      <c r="N1392" s="146"/>
      <c r="O1392" s="216"/>
    </row>
    <row r="1393" spans="11:15">
      <c r="K1393" s="146"/>
      <c r="L1393" s="146"/>
      <c r="M1393" s="146"/>
      <c r="N1393" s="146"/>
      <c r="O1393" s="216"/>
    </row>
    <row r="1394" spans="11:15">
      <c r="K1394" s="146"/>
      <c r="L1394" s="146"/>
      <c r="M1394" s="146"/>
      <c r="N1394" s="146"/>
      <c r="O1394" s="216"/>
    </row>
    <row r="1395" spans="11:15">
      <c r="K1395" s="146"/>
      <c r="L1395" s="146"/>
      <c r="M1395" s="146"/>
      <c r="N1395" s="146"/>
      <c r="O1395" s="216"/>
    </row>
    <row r="1396" spans="11:15">
      <c r="K1396" s="146"/>
      <c r="L1396" s="146"/>
      <c r="M1396" s="146"/>
      <c r="N1396" s="146"/>
      <c r="O1396" s="216"/>
    </row>
    <row r="1397" spans="11:15">
      <c r="K1397" s="146"/>
      <c r="L1397" s="146"/>
      <c r="M1397" s="146"/>
      <c r="N1397" s="146"/>
      <c r="O1397" s="216"/>
    </row>
    <row r="1398" spans="11:15">
      <c r="K1398" s="146"/>
      <c r="L1398" s="146"/>
      <c r="M1398" s="146"/>
      <c r="N1398" s="146"/>
      <c r="O1398" s="216"/>
    </row>
    <row r="1399" spans="11:15">
      <c r="K1399" s="146"/>
      <c r="L1399" s="146"/>
      <c r="M1399" s="146"/>
      <c r="N1399" s="146"/>
      <c r="O1399" s="216"/>
    </row>
    <row r="1400" spans="11:15">
      <c r="K1400" s="146"/>
      <c r="L1400" s="146"/>
      <c r="M1400" s="146"/>
      <c r="N1400" s="146"/>
      <c r="O1400" s="216"/>
    </row>
    <row r="1401" spans="11:15">
      <c r="K1401" s="146"/>
      <c r="L1401" s="146"/>
      <c r="M1401" s="146"/>
      <c r="N1401" s="146"/>
      <c r="O1401" s="216"/>
    </row>
    <row r="1402" spans="11:15">
      <c r="K1402" s="146"/>
      <c r="L1402" s="146"/>
      <c r="M1402" s="146"/>
      <c r="N1402" s="146"/>
      <c r="O1402" s="216"/>
    </row>
    <row r="1403" spans="11:15">
      <c r="K1403" s="146"/>
      <c r="L1403" s="146"/>
      <c r="M1403" s="146"/>
      <c r="N1403" s="146"/>
      <c r="O1403" s="216"/>
    </row>
    <row r="1404" spans="11:15">
      <c r="K1404" s="146"/>
      <c r="L1404" s="146"/>
      <c r="M1404" s="146"/>
      <c r="N1404" s="146"/>
      <c r="O1404" s="216"/>
    </row>
    <row r="1405" spans="11:15">
      <c r="K1405" s="146"/>
      <c r="L1405" s="146"/>
      <c r="M1405" s="146"/>
      <c r="N1405" s="146"/>
      <c r="O1405" s="216"/>
    </row>
    <row r="1406" spans="11:15">
      <c r="K1406" s="146"/>
      <c r="L1406" s="146"/>
      <c r="M1406" s="146"/>
      <c r="N1406" s="146"/>
      <c r="O1406" s="216"/>
    </row>
    <row r="1407" spans="11:15">
      <c r="K1407" s="146"/>
      <c r="L1407" s="146"/>
      <c r="M1407" s="146"/>
      <c r="N1407" s="146"/>
      <c r="O1407" s="216"/>
    </row>
    <row r="1408" spans="11:15">
      <c r="K1408" s="146"/>
      <c r="L1408" s="146"/>
      <c r="M1408" s="146"/>
      <c r="N1408" s="146"/>
      <c r="O1408" s="216"/>
    </row>
    <row r="1409" spans="11:15">
      <c r="K1409" s="146"/>
      <c r="L1409" s="146"/>
      <c r="M1409" s="146"/>
      <c r="N1409" s="146"/>
      <c r="O1409" s="216"/>
    </row>
    <row r="1410" spans="11:15">
      <c r="K1410" s="146"/>
      <c r="L1410" s="146"/>
      <c r="M1410" s="146"/>
      <c r="N1410" s="146"/>
      <c r="O1410" s="216"/>
    </row>
    <row r="1411" spans="11:15">
      <c r="K1411" s="146"/>
      <c r="L1411" s="146"/>
      <c r="M1411" s="146"/>
      <c r="N1411" s="146"/>
      <c r="O1411" s="216"/>
    </row>
    <row r="1412" spans="11:15">
      <c r="K1412" s="146"/>
      <c r="L1412" s="146"/>
      <c r="M1412" s="146"/>
      <c r="N1412" s="146"/>
      <c r="O1412" s="216"/>
    </row>
    <row r="1413" spans="11:15">
      <c r="K1413" s="146"/>
      <c r="L1413" s="146"/>
      <c r="M1413" s="146"/>
      <c r="N1413" s="146"/>
      <c r="O1413" s="216"/>
    </row>
    <row r="1414" spans="11:15">
      <c r="K1414" s="146"/>
      <c r="L1414" s="146"/>
      <c r="M1414" s="146"/>
      <c r="N1414" s="146"/>
      <c r="O1414" s="216"/>
    </row>
    <row r="1415" spans="11:15">
      <c r="K1415" s="146"/>
      <c r="L1415" s="146"/>
      <c r="M1415" s="146"/>
      <c r="N1415" s="146"/>
      <c r="O1415" s="216"/>
    </row>
    <row r="1416" spans="11:15">
      <c r="K1416" s="146"/>
      <c r="L1416" s="146"/>
      <c r="M1416" s="146"/>
      <c r="N1416" s="146"/>
      <c r="O1416" s="216"/>
    </row>
    <row r="1417" spans="11:15">
      <c r="K1417" s="146"/>
      <c r="L1417" s="146"/>
      <c r="M1417" s="146"/>
      <c r="N1417" s="146"/>
      <c r="O1417" s="216"/>
    </row>
    <row r="1418" spans="11:15">
      <c r="K1418" s="146"/>
      <c r="L1418" s="146"/>
      <c r="M1418" s="146"/>
      <c r="N1418" s="146"/>
      <c r="O1418" s="216"/>
    </row>
    <row r="1419" spans="11:15">
      <c r="K1419" s="146"/>
      <c r="L1419" s="146"/>
      <c r="M1419" s="146"/>
      <c r="N1419" s="146"/>
      <c r="O1419" s="216"/>
    </row>
    <row r="1420" spans="11:15">
      <c r="K1420" s="146"/>
      <c r="L1420" s="146"/>
      <c r="M1420" s="146"/>
      <c r="N1420" s="146"/>
      <c r="O1420" s="216"/>
    </row>
    <row r="1421" spans="11:15">
      <c r="K1421" s="146"/>
      <c r="L1421" s="146"/>
      <c r="M1421" s="146"/>
      <c r="N1421" s="146"/>
      <c r="O1421" s="216"/>
    </row>
    <row r="1422" spans="11:15">
      <c r="K1422" s="146"/>
      <c r="L1422" s="146"/>
      <c r="M1422" s="146"/>
      <c r="N1422" s="146"/>
      <c r="O1422" s="216"/>
    </row>
    <row r="1423" spans="11:15">
      <c r="K1423" s="146"/>
      <c r="L1423" s="146"/>
      <c r="M1423" s="146"/>
      <c r="N1423" s="146"/>
      <c r="O1423" s="216"/>
    </row>
    <row r="1424" spans="11:15">
      <c r="K1424" s="146"/>
      <c r="L1424" s="146"/>
      <c r="M1424" s="146"/>
      <c r="N1424" s="146"/>
      <c r="O1424" s="216"/>
    </row>
    <row r="1425" spans="11:15">
      <c r="K1425" s="146"/>
      <c r="L1425" s="146"/>
      <c r="M1425" s="146"/>
      <c r="N1425" s="146"/>
      <c r="O1425" s="216"/>
    </row>
    <row r="1426" spans="11:15">
      <c r="K1426" s="146"/>
      <c r="L1426" s="146"/>
      <c r="M1426" s="146"/>
      <c r="N1426" s="146"/>
      <c r="O1426" s="216"/>
    </row>
    <row r="1427" spans="11:15">
      <c r="K1427" s="146"/>
      <c r="L1427" s="146"/>
      <c r="M1427" s="146"/>
      <c r="N1427" s="146"/>
      <c r="O1427" s="216"/>
    </row>
    <row r="1428" spans="11:15">
      <c r="K1428" s="146"/>
      <c r="L1428" s="146"/>
      <c r="M1428" s="146"/>
      <c r="N1428" s="146"/>
      <c r="O1428" s="216"/>
    </row>
    <row r="1429" spans="11:15">
      <c r="K1429" s="146"/>
      <c r="L1429" s="146"/>
      <c r="M1429" s="146"/>
      <c r="N1429" s="146"/>
      <c r="O1429" s="216"/>
    </row>
    <row r="1430" spans="11:15">
      <c r="K1430" s="146"/>
      <c r="L1430" s="146"/>
      <c r="M1430" s="146"/>
      <c r="N1430" s="146"/>
      <c r="O1430" s="216"/>
    </row>
    <row r="1431" spans="11:15">
      <c r="K1431" s="146"/>
      <c r="L1431" s="146"/>
      <c r="M1431" s="146"/>
      <c r="N1431" s="146"/>
      <c r="O1431" s="216"/>
    </row>
    <row r="1432" spans="11:15">
      <c r="K1432" s="146"/>
      <c r="L1432" s="146"/>
      <c r="M1432" s="146"/>
      <c r="N1432" s="146"/>
      <c r="O1432" s="216"/>
    </row>
    <row r="1433" spans="11:15">
      <c r="K1433" s="146"/>
      <c r="L1433" s="146"/>
      <c r="M1433" s="146"/>
      <c r="N1433" s="146"/>
      <c r="O1433" s="216"/>
    </row>
    <row r="1434" spans="11:15">
      <c r="K1434" s="146"/>
      <c r="L1434" s="146"/>
      <c r="M1434" s="146"/>
      <c r="N1434" s="146"/>
      <c r="O1434" s="216"/>
    </row>
    <row r="1435" spans="11:15">
      <c r="K1435" s="146"/>
      <c r="L1435" s="146"/>
      <c r="M1435" s="146"/>
      <c r="N1435" s="146"/>
      <c r="O1435" s="216"/>
    </row>
    <row r="1436" spans="11:15">
      <c r="K1436" s="146"/>
      <c r="L1436" s="146"/>
      <c r="M1436" s="146"/>
      <c r="N1436" s="146"/>
      <c r="O1436" s="216"/>
    </row>
    <row r="1437" spans="11:15">
      <c r="K1437" s="146"/>
      <c r="L1437" s="146"/>
      <c r="M1437" s="146"/>
      <c r="N1437" s="146"/>
      <c r="O1437" s="216"/>
    </row>
    <row r="1438" spans="11:15">
      <c r="K1438" s="146"/>
      <c r="L1438" s="146"/>
      <c r="M1438" s="146"/>
      <c r="N1438" s="146"/>
      <c r="O1438" s="216"/>
    </row>
    <row r="1439" spans="11:15">
      <c r="K1439" s="146"/>
      <c r="L1439" s="146"/>
      <c r="M1439" s="146"/>
      <c r="N1439" s="146"/>
      <c r="O1439" s="216"/>
    </row>
    <row r="1440" spans="11:15">
      <c r="K1440" s="146"/>
      <c r="L1440" s="146"/>
      <c r="M1440" s="146"/>
      <c r="N1440" s="146"/>
      <c r="O1440" s="216"/>
    </row>
    <row r="1441" spans="11:15">
      <c r="K1441" s="146"/>
      <c r="L1441" s="146"/>
      <c r="M1441" s="146"/>
      <c r="N1441" s="146"/>
      <c r="O1441" s="216"/>
    </row>
    <row r="1442" spans="11:15">
      <c r="K1442" s="146"/>
      <c r="L1442" s="146"/>
      <c r="M1442" s="146"/>
      <c r="N1442" s="146"/>
      <c r="O1442" s="216"/>
    </row>
    <row r="1443" spans="11:15">
      <c r="K1443" s="146"/>
      <c r="L1443" s="146"/>
      <c r="M1443" s="146"/>
      <c r="N1443" s="146"/>
      <c r="O1443" s="216"/>
    </row>
    <row r="1444" spans="11:15">
      <c r="K1444" s="146"/>
      <c r="L1444" s="146"/>
      <c r="M1444" s="146"/>
      <c r="N1444" s="146"/>
      <c r="O1444" s="216"/>
    </row>
    <row r="1445" spans="11:15">
      <c r="K1445" s="146"/>
      <c r="L1445" s="146"/>
      <c r="M1445" s="146"/>
      <c r="N1445" s="146"/>
      <c r="O1445" s="216"/>
    </row>
    <row r="1446" spans="11:15">
      <c r="K1446" s="146"/>
      <c r="L1446" s="146"/>
      <c r="M1446" s="146"/>
      <c r="N1446" s="146"/>
      <c r="O1446" s="216"/>
    </row>
    <row r="1447" spans="11:15">
      <c r="K1447" s="146"/>
      <c r="L1447" s="146"/>
      <c r="M1447" s="146"/>
      <c r="N1447" s="146"/>
      <c r="O1447" s="216"/>
    </row>
    <row r="1448" spans="11:15">
      <c r="K1448" s="146"/>
      <c r="L1448" s="146"/>
      <c r="M1448" s="146"/>
      <c r="N1448" s="146"/>
      <c r="O1448" s="216"/>
    </row>
    <row r="1449" spans="11:15">
      <c r="K1449" s="146"/>
      <c r="L1449" s="146"/>
      <c r="M1449" s="146"/>
      <c r="N1449" s="146"/>
      <c r="O1449" s="216"/>
    </row>
    <row r="1450" spans="11:15">
      <c r="K1450" s="146"/>
      <c r="L1450" s="146"/>
      <c r="M1450" s="146"/>
      <c r="N1450" s="146"/>
      <c r="O1450" s="216"/>
    </row>
    <row r="1451" spans="11:15">
      <c r="K1451" s="146"/>
      <c r="L1451" s="146"/>
      <c r="M1451" s="146"/>
      <c r="N1451" s="146"/>
      <c r="O1451" s="216"/>
    </row>
    <row r="1452" spans="11:15">
      <c r="K1452" s="146"/>
      <c r="L1452" s="146"/>
      <c r="M1452" s="146"/>
      <c r="N1452" s="146"/>
      <c r="O1452" s="216"/>
    </row>
    <row r="1453" spans="11:15">
      <c r="K1453" s="146"/>
      <c r="L1453" s="146"/>
      <c r="M1453" s="146"/>
      <c r="N1453" s="146"/>
      <c r="O1453" s="216"/>
    </row>
    <row r="1454" spans="11:15">
      <c r="K1454" s="146"/>
      <c r="L1454" s="146"/>
      <c r="M1454" s="146"/>
      <c r="N1454" s="146"/>
      <c r="O1454" s="216"/>
    </row>
    <row r="1455" spans="11:15">
      <c r="K1455" s="146"/>
      <c r="L1455" s="146"/>
      <c r="M1455" s="146"/>
      <c r="N1455" s="146"/>
      <c r="O1455" s="216"/>
    </row>
    <row r="1456" spans="11:15">
      <c r="K1456" s="146"/>
      <c r="L1456" s="146"/>
      <c r="M1456" s="146"/>
      <c r="N1456" s="146"/>
      <c r="O1456" s="216"/>
    </row>
    <row r="1457" spans="11:15">
      <c r="K1457" s="146"/>
      <c r="L1457" s="146"/>
      <c r="M1457" s="146"/>
      <c r="N1457" s="146"/>
      <c r="O1457" s="216"/>
    </row>
    <row r="1458" spans="11:15">
      <c r="K1458" s="146"/>
      <c r="L1458" s="146"/>
      <c r="M1458" s="146"/>
      <c r="N1458" s="146"/>
      <c r="O1458" s="216"/>
    </row>
    <row r="1459" spans="11:15">
      <c r="K1459" s="146"/>
      <c r="L1459" s="146"/>
      <c r="M1459" s="146"/>
      <c r="N1459" s="146"/>
      <c r="O1459" s="216"/>
    </row>
    <row r="1460" spans="11:15">
      <c r="K1460" s="146"/>
      <c r="L1460" s="146"/>
      <c r="M1460" s="146"/>
      <c r="N1460" s="146"/>
      <c r="O1460" s="216"/>
    </row>
    <row r="1461" spans="11:15">
      <c r="K1461" s="146"/>
      <c r="L1461" s="146"/>
      <c r="M1461" s="146"/>
      <c r="N1461" s="146"/>
      <c r="O1461" s="216"/>
    </row>
    <row r="1462" spans="11:15">
      <c r="K1462" s="146"/>
      <c r="L1462" s="146"/>
      <c r="M1462" s="146"/>
      <c r="N1462" s="146"/>
      <c r="O1462" s="216"/>
    </row>
    <row r="1463" spans="11:15">
      <c r="K1463" s="146"/>
      <c r="L1463" s="146"/>
      <c r="M1463" s="146"/>
      <c r="N1463" s="146"/>
      <c r="O1463" s="216"/>
    </row>
    <row r="1464" spans="11:15">
      <c r="K1464" s="146"/>
      <c r="L1464" s="146"/>
      <c r="M1464" s="146"/>
      <c r="N1464" s="146"/>
      <c r="O1464" s="216"/>
    </row>
    <row r="1465" spans="11:15">
      <c r="K1465" s="146"/>
      <c r="L1465" s="146"/>
      <c r="M1465" s="146"/>
      <c r="N1465" s="146"/>
      <c r="O1465" s="216"/>
    </row>
    <row r="1466" spans="11:15">
      <c r="K1466" s="146"/>
      <c r="L1466" s="146"/>
      <c r="M1466" s="146"/>
      <c r="N1466" s="146"/>
      <c r="O1466" s="216"/>
    </row>
    <row r="1467" spans="11:15">
      <c r="K1467" s="146"/>
      <c r="L1467" s="146"/>
      <c r="M1467" s="146"/>
      <c r="N1467" s="146"/>
      <c r="O1467" s="216"/>
    </row>
    <row r="1468" spans="11:15">
      <c r="K1468" s="146"/>
      <c r="L1468" s="146"/>
      <c r="M1468" s="146"/>
      <c r="N1468" s="146"/>
      <c r="O1468" s="216"/>
    </row>
    <row r="1469" spans="11:15">
      <c r="K1469" s="146"/>
      <c r="L1469" s="146"/>
      <c r="M1469" s="146"/>
      <c r="N1469" s="146"/>
      <c r="O1469" s="216"/>
    </row>
    <row r="1470" spans="11:15">
      <c r="K1470" s="146"/>
      <c r="L1470" s="146"/>
      <c r="M1470" s="146"/>
      <c r="N1470" s="146"/>
      <c r="O1470" s="216"/>
    </row>
    <row r="1471" spans="11:15">
      <c r="K1471" s="146"/>
      <c r="L1471" s="146"/>
      <c r="M1471" s="146"/>
      <c r="N1471" s="146"/>
      <c r="O1471" s="216"/>
    </row>
    <row r="1472" spans="11:15">
      <c r="K1472" s="146"/>
      <c r="L1472" s="146"/>
      <c r="M1472" s="146"/>
      <c r="N1472" s="146"/>
      <c r="O1472" s="216"/>
    </row>
    <row r="1473" spans="11:15">
      <c r="K1473" s="146"/>
      <c r="L1473" s="146"/>
      <c r="M1473" s="146"/>
      <c r="N1473" s="146"/>
      <c r="O1473" s="216"/>
    </row>
    <row r="1474" spans="11:15">
      <c r="K1474" s="146"/>
      <c r="L1474" s="146"/>
      <c r="M1474" s="146"/>
      <c r="N1474" s="146"/>
      <c r="O1474" s="216"/>
    </row>
    <row r="1475" spans="11:15">
      <c r="K1475" s="146"/>
      <c r="L1475" s="146"/>
      <c r="M1475" s="146"/>
      <c r="N1475" s="146"/>
      <c r="O1475" s="216"/>
    </row>
    <row r="1476" spans="11:15">
      <c r="K1476" s="146"/>
      <c r="L1476" s="146"/>
      <c r="M1476" s="146"/>
      <c r="N1476" s="146"/>
      <c r="O1476" s="216"/>
    </row>
    <row r="1477" spans="11:15">
      <c r="K1477" s="146"/>
      <c r="L1477" s="146"/>
      <c r="M1477" s="146"/>
      <c r="N1477" s="146"/>
      <c r="O1477" s="216"/>
    </row>
    <row r="1478" spans="11:15">
      <c r="K1478" s="146"/>
      <c r="L1478" s="146"/>
      <c r="M1478" s="146"/>
      <c r="N1478" s="146"/>
      <c r="O1478" s="216"/>
    </row>
    <row r="1479" spans="11:15">
      <c r="K1479" s="146"/>
      <c r="L1479" s="146"/>
      <c r="M1479" s="146"/>
      <c r="N1479" s="146"/>
      <c r="O1479" s="216"/>
    </row>
    <row r="1480" spans="11:15">
      <c r="K1480" s="146"/>
      <c r="L1480" s="146"/>
      <c r="M1480" s="146"/>
      <c r="N1480" s="146"/>
      <c r="O1480" s="216"/>
    </row>
    <row r="1481" spans="11:15">
      <c r="K1481" s="146"/>
      <c r="L1481" s="146"/>
      <c r="M1481" s="146"/>
      <c r="N1481" s="146"/>
      <c r="O1481" s="216"/>
    </row>
    <row r="1482" spans="11:15">
      <c r="K1482" s="146"/>
      <c r="L1482" s="146"/>
      <c r="M1482" s="146"/>
      <c r="N1482" s="146"/>
      <c r="O1482" s="216"/>
    </row>
    <row r="1483" spans="11:15">
      <c r="K1483" s="146"/>
      <c r="L1483" s="146"/>
      <c r="M1483" s="146"/>
      <c r="N1483" s="146"/>
      <c r="O1483" s="216"/>
    </row>
    <row r="1484" spans="11:15">
      <c r="K1484" s="146"/>
      <c r="L1484" s="146"/>
      <c r="M1484" s="146"/>
      <c r="N1484" s="146"/>
      <c r="O1484" s="216"/>
    </row>
    <row r="1485" spans="11:15">
      <c r="K1485" s="146"/>
      <c r="L1485" s="146"/>
      <c r="M1485" s="146"/>
      <c r="N1485" s="146"/>
      <c r="O1485" s="216"/>
    </row>
    <row r="1486" spans="11:15">
      <c r="K1486" s="146"/>
      <c r="L1486" s="146"/>
      <c r="M1486" s="146"/>
      <c r="N1486" s="146"/>
      <c r="O1486" s="216"/>
    </row>
    <row r="1487" spans="11:15">
      <c r="K1487" s="146"/>
      <c r="L1487" s="146"/>
      <c r="M1487" s="146"/>
      <c r="N1487" s="146"/>
      <c r="O1487" s="216"/>
    </row>
    <row r="1488" spans="11:15">
      <c r="K1488" s="146"/>
      <c r="L1488" s="146"/>
      <c r="M1488" s="146"/>
      <c r="N1488" s="146"/>
      <c r="O1488" s="216"/>
    </row>
    <row r="1489" spans="11:15">
      <c r="K1489" s="146"/>
      <c r="L1489" s="146"/>
      <c r="M1489" s="146"/>
      <c r="N1489" s="146"/>
      <c r="O1489" s="216"/>
    </row>
    <row r="1490" spans="11:15">
      <c r="K1490" s="146"/>
      <c r="L1490" s="146"/>
      <c r="M1490" s="146"/>
      <c r="N1490" s="146"/>
      <c r="O1490" s="216"/>
    </row>
    <row r="1491" spans="11:15">
      <c r="K1491" s="146"/>
      <c r="L1491" s="146"/>
      <c r="M1491" s="146"/>
      <c r="N1491" s="146"/>
      <c r="O1491" s="216"/>
    </row>
    <row r="1492" spans="11:15">
      <c r="K1492" s="146"/>
      <c r="L1492" s="146"/>
      <c r="M1492" s="146"/>
      <c r="N1492" s="146"/>
      <c r="O1492" s="216"/>
    </row>
    <row r="1493" spans="11:15">
      <c r="K1493" s="146"/>
      <c r="L1493" s="146"/>
      <c r="M1493" s="146"/>
      <c r="N1493" s="146"/>
      <c r="O1493" s="216"/>
    </row>
    <row r="1494" spans="11:15">
      <c r="K1494" s="146"/>
      <c r="L1494" s="146"/>
      <c r="M1494" s="146"/>
      <c r="N1494" s="146"/>
      <c r="O1494" s="216"/>
    </row>
    <row r="1495" spans="11:15">
      <c r="K1495" s="146"/>
      <c r="L1495" s="146"/>
      <c r="M1495" s="146"/>
      <c r="N1495" s="146"/>
      <c r="O1495" s="216"/>
    </row>
    <row r="1496" spans="11:15">
      <c r="K1496" s="146"/>
      <c r="L1496" s="146"/>
      <c r="M1496" s="146"/>
      <c r="N1496" s="146"/>
      <c r="O1496" s="216"/>
    </row>
    <row r="1497" spans="11:15">
      <c r="K1497" s="146"/>
      <c r="L1497" s="146"/>
      <c r="M1497" s="146"/>
      <c r="N1497" s="146"/>
      <c r="O1497" s="216"/>
    </row>
    <row r="1498" spans="11:15">
      <c r="K1498" s="146"/>
      <c r="L1498" s="146"/>
      <c r="M1498" s="146"/>
      <c r="N1498" s="146"/>
      <c r="O1498" s="216"/>
    </row>
    <row r="1499" spans="11:15">
      <c r="K1499" s="146"/>
      <c r="L1499" s="146"/>
      <c r="M1499" s="146"/>
      <c r="N1499" s="146"/>
      <c r="O1499" s="216"/>
    </row>
    <row r="1500" spans="11:15">
      <c r="K1500" s="146"/>
      <c r="L1500" s="146"/>
      <c r="M1500" s="146"/>
      <c r="N1500" s="146"/>
      <c r="O1500" s="216"/>
    </row>
    <row r="1501" spans="11:15">
      <c r="K1501" s="146"/>
      <c r="L1501" s="146"/>
      <c r="M1501" s="146"/>
      <c r="N1501" s="146"/>
      <c r="O1501" s="216"/>
    </row>
    <row r="1502" spans="11:15">
      <c r="K1502" s="146"/>
      <c r="L1502" s="146"/>
      <c r="M1502" s="146"/>
      <c r="N1502" s="146"/>
      <c r="O1502" s="216"/>
    </row>
    <row r="1503" spans="11:15">
      <c r="K1503" s="146"/>
      <c r="L1503" s="146"/>
      <c r="M1503" s="146"/>
      <c r="N1503" s="146"/>
      <c r="O1503" s="216"/>
    </row>
    <row r="1504" spans="11:15">
      <c r="K1504" s="146"/>
      <c r="L1504" s="146"/>
      <c r="M1504" s="146"/>
      <c r="N1504" s="146"/>
      <c r="O1504" s="216"/>
    </row>
    <row r="1505" spans="11:15">
      <c r="K1505" s="146"/>
      <c r="L1505" s="146"/>
      <c r="M1505" s="146"/>
      <c r="N1505" s="146"/>
      <c r="O1505" s="216"/>
    </row>
    <row r="1506" spans="11:15">
      <c r="K1506" s="146"/>
      <c r="L1506" s="146"/>
      <c r="M1506" s="146"/>
      <c r="N1506" s="146"/>
      <c r="O1506" s="216"/>
    </row>
    <row r="1507" spans="11:15">
      <c r="K1507" s="146"/>
      <c r="L1507" s="146"/>
      <c r="M1507" s="146"/>
      <c r="N1507" s="146"/>
      <c r="O1507" s="216"/>
    </row>
    <row r="1508" spans="11:15">
      <c r="K1508" s="146"/>
      <c r="L1508" s="146"/>
      <c r="M1508" s="146"/>
      <c r="N1508" s="146"/>
      <c r="O1508" s="216"/>
    </row>
    <row r="1509" spans="11:15">
      <c r="K1509" s="146"/>
      <c r="L1509" s="146"/>
      <c r="M1509" s="146"/>
      <c r="N1509" s="146"/>
      <c r="O1509" s="216"/>
    </row>
    <row r="1510" spans="11:15">
      <c r="K1510" s="146"/>
      <c r="L1510" s="146"/>
      <c r="M1510" s="146"/>
      <c r="N1510" s="146"/>
      <c r="O1510" s="216"/>
    </row>
    <row r="1511" spans="11:15">
      <c r="K1511" s="146"/>
      <c r="L1511" s="146"/>
      <c r="M1511" s="146"/>
      <c r="N1511" s="146"/>
      <c r="O1511" s="216"/>
    </row>
    <row r="1512" spans="11:15">
      <c r="K1512" s="146"/>
      <c r="L1512" s="146"/>
      <c r="M1512" s="146"/>
      <c r="N1512" s="146"/>
      <c r="O1512" s="216"/>
    </row>
    <row r="1513" spans="11:15">
      <c r="K1513" s="146"/>
      <c r="L1513" s="146"/>
      <c r="M1513" s="146"/>
      <c r="N1513" s="146"/>
      <c r="O1513" s="216"/>
    </row>
    <row r="1514" spans="11:15">
      <c r="K1514" s="146"/>
      <c r="L1514" s="146"/>
      <c r="M1514" s="146"/>
      <c r="N1514" s="146"/>
      <c r="O1514" s="216"/>
    </row>
    <row r="1515" spans="11:15">
      <c r="K1515" s="146"/>
      <c r="L1515" s="146"/>
      <c r="M1515" s="146"/>
      <c r="N1515" s="146"/>
      <c r="O1515" s="216"/>
    </row>
    <row r="1516" spans="11:15">
      <c r="K1516" s="146"/>
      <c r="L1516" s="146"/>
      <c r="M1516" s="146"/>
      <c r="N1516" s="146"/>
      <c r="O1516" s="216"/>
    </row>
    <row r="1517" spans="11:15">
      <c r="K1517" s="146"/>
      <c r="L1517" s="146"/>
      <c r="M1517" s="146"/>
      <c r="N1517" s="146"/>
      <c r="O1517" s="216"/>
    </row>
    <row r="1518" spans="11:15">
      <c r="K1518" s="146"/>
      <c r="L1518" s="146"/>
      <c r="M1518" s="146"/>
      <c r="N1518" s="146"/>
      <c r="O1518" s="216"/>
    </row>
    <row r="1519" spans="11:15">
      <c r="K1519" s="146"/>
      <c r="L1519" s="146"/>
      <c r="M1519" s="146"/>
      <c r="N1519" s="146"/>
      <c r="O1519" s="216"/>
    </row>
    <row r="1520" spans="11:15">
      <c r="K1520" s="146"/>
      <c r="L1520" s="146"/>
      <c r="M1520" s="146"/>
      <c r="N1520" s="146"/>
      <c r="O1520" s="216"/>
    </row>
    <row r="1521" spans="11:15">
      <c r="K1521" s="146"/>
      <c r="L1521" s="146"/>
      <c r="M1521" s="146"/>
      <c r="N1521" s="146"/>
      <c r="O1521" s="216"/>
    </row>
    <row r="1522" spans="11:15">
      <c r="K1522" s="146"/>
      <c r="L1522" s="146"/>
      <c r="M1522" s="146"/>
      <c r="N1522" s="146"/>
      <c r="O1522" s="216"/>
    </row>
    <row r="1523" spans="11:15">
      <c r="K1523" s="146"/>
      <c r="L1523" s="146"/>
      <c r="M1523" s="146"/>
      <c r="N1523" s="146"/>
      <c r="O1523" s="216"/>
    </row>
    <row r="1524" spans="11:15">
      <c r="K1524" s="146"/>
      <c r="L1524" s="146"/>
      <c r="M1524" s="146"/>
      <c r="N1524" s="146"/>
      <c r="O1524" s="216"/>
    </row>
    <row r="1525" spans="11:15">
      <c r="K1525" s="146"/>
      <c r="L1525" s="146"/>
      <c r="M1525" s="146"/>
      <c r="N1525" s="146"/>
      <c r="O1525" s="216"/>
    </row>
    <row r="1526" spans="11:15">
      <c r="K1526" s="146"/>
      <c r="L1526" s="146"/>
      <c r="M1526" s="146"/>
      <c r="N1526" s="146"/>
      <c r="O1526" s="216"/>
    </row>
    <row r="1527" spans="11:15">
      <c r="K1527" s="146"/>
      <c r="L1527" s="146"/>
      <c r="M1527" s="146"/>
      <c r="N1527" s="146"/>
      <c r="O1527" s="216"/>
    </row>
    <row r="1528" spans="11:15">
      <c r="K1528" s="146"/>
      <c r="L1528" s="146"/>
      <c r="M1528" s="146"/>
      <c r="N1528" s="146"/>
      <c r="O1528" s="216"/>
    </row>
    <row r="1529" spans="11:15">
      <c r="K1529" s="146"/>
      <c r="L1529" s="146"/>
      <c r="M1529" s="146"/>
      <c r="N1529" s="146"/>
      <c r="O1529" s="216"/>
    </row>
    <row r="1530" spans="11:15">
      <c r="K1530" s="146"/>
      <c r="L1530" s="146"/>
      <c r="M1530" s="146"/>
      <c r="N1530" s="146"/>
      <c r="O1530" s="216"/>
    </row>
    <row r="1531" spans="11:15">
      <c r="K1531" s="146"/>
      <c r="L1531" s="146"/>
      <c r="M1531" s="146"/>
      <c r="N1531" s="146"/>
      <c r="O1531" s="216"/>
    </row>
    <row r="1532" spans="11:15">
      <c r="K1532" s="146"/>
      <c r="L1532" s="146"/>
      <c r="M1532" s="146"/>
      <c r="N1532" s="146"/>
      <c r="O1532" s="216"/>
    </row>
    <row r="1533" spans="11:15">
      <c r="K1533" s="146"/>
      <c r="L1533" s="146"/>
      <c r="M1533" s="146"/>
      <c r="N1533" s="146"/>
      <c r="O1533" s="216"/>
    </row>
    <row r="1534" spans="11:15">
      <c r="K1534" s="146"/>
      <c r="L1534" s="146"/>
      <c r="M1534" s="146"/>
      <c r="N1534" s="146"/>
      <c r="O1534" s="216"/>
    </row>
    <row r="1535" spans="11:15">
      <c r="K1535" s="146"/>
      <c r="L1535" s="146"/>
      <c r="M1535" s="146"/>
      <c r="N1535" s="146"/>
      <c r="O1535" s="216"/>
    </row>
    <row r="1536" spans="11:15">
      <c r="K1536" s="146"/>
      <c r="L1536" s="146"/>
      <c r="M1536" s="146"/>
      <c r="N1536" s="146"/>
      <c r="O1536" s="216"/>
    </row>
    <row r="1537" spans="11:15">
      <c r="K1537" s="146"/>
      <c r="L1537" s="146"/>
      <c r="M1537" s="146"/>
      <c r="N1537" s="146"/>
      <c r="O1537" s="216"/>
    </row>
    <row r="1538" spans="11:15">
      <c r="K1538" s="146"/>
      <c r="L1538" s="146"/>
      <c r="M1538" s="146"/>
      <c r="N1538" s="146"/>
      <c r="O1538" s="216"/>
    </row>
    <row r="1539" spans="11:15">
      <c r="K1539" s="146"/>
      <c r="L1539" s="146"/>
      <c r="M1539" s="146"/>
      <c r="N1539" s="146"/>
      <c r="O1539" s="216"/>
    </row>
    <row r="1540" spans="11:15">
      <c r="K1540" s="146"/>
      <c r="L1540" s="146"/>
      <c r="M1540" s="146"/>
      <c r="N1540" s="146"/>
      <c r="O1540" s="216"/>
    </row>
    <row r="1541" spans="11:15">
      <c r="K1541" s="146"/>
      <c r="L1541" s="146"/>
      <c r="M1541" s="146"/>
      <c r="N1541" s="146"/>
      <c r="O1541" s="216"/>
    </row>
    <row r="1542" spans="11:15">
      <c r="K1542" s="146"/>
      <c r="L1542" s="146"/>
      <c r="M1542" s="146"/>
      <c r="N1542" s="146"/>
      <c r="O1542" s="216"/>
    </row>
    <row r="1543" spans="11:15">
      <c r="K1543" s="146"/>
      <c r="L1543" s="146"/>
      <c r="M1543" s="146"/>
      <c r="N1543" s="146"/>
      <c r="O1543" s="216"/>
    </row>
    <row r="1544" spans="11:15">
      <c r="K1544" s="146"/>
      <c r="L1544" s="146"/>
      <c r="M1544" s="146"/>
      <c r="N1544" s="146"/>
      <c r="O1544" s="216"/>
    </row>
    <row r="1545" spans="11:15">
      <c r="K1545" s="146"/>
      <c r="L1545" s="146"/>
      <c r="M1545" s="146"/>
      <c r="N1545" s="146"/>
      <c r="O1545" s="216"/>
    </row>
    <row r="1546" spans="11:15">
      <c r="K1546" s="146"/>
      <c r="L1546" s="146"/>
      <c r="M1546" s="146"/>
      <c r="N1546" s="146"/>
      <c r="O1546" s="216"/>
    </row>
    <row r="1547" spans="11:15">
      <c r="K1547" s="146"/>
      <c r="L1547" s="146"/>
      <c r="M1547" s="146"/>
      <c r="N1547" s="146"/>
      <c r="O1547" s="216"/>
    </row>
    <row r="1548" spans="11:15">
      <c r="K1548" s="146"/>
      <c r="L1548" s="146"/>
      <c r="M1548" s="146"/>
      <c r="N1548" s="146"/>
      <c r="O1548" s="216"/>
    </row>
    <row r="1549" spans="11:15">
      <c r="K1549" s="146"/>
      <c r="L1549" s="146"/>
      <c r="M1549" s="146"/>
      <c r="N1549" s="146"/>
      <c r="O1549" s="216"/>
    </row>
    <row r="1550" spans="11:15">
      <c r="K1550" s="146"/>
      <c r="L1550" s="146"/>
      <c r="M1550" s="146"/>
      <c r="N1550" s="146"/>
      <c r="O1550" s="216"/>
    </row>
    <row r="1551" spans="11:15">
      <c r="K1551" s="146"/>
      <c r="L1551" s="146"/>
      <c r="M1551" s="146"/>
      <c r="N1551" s="146"/>
      <c r="O1551" s="216"/>
    </row>
    <row r="1552" spans="11:15">
      <c r="K1552" s="146"/>
      <c r="L1552" s="146"/>
      <c r="M1552" s="146"/>
      <c r="N1552" s="146"/>
      <c r="O1552" s="216"/>
    </row>
    <row r="1553" spans="11:15">
      <c r="K1553" s="146"/>
      <c r="L1553" s="146"/>
      <c r="M1553" s="146"/>
      <c r="N1553" s="146"/>
      <c r="O1553" s="216"/>
    </row>
    <row r="1554" spans="11:15">
      <c r="K1554" s="146"/>
      <c r="L1554" s="146"/>
      <c r="M1554" s="146"/>
      <c r="N1554" s="146"/>
      <c r="O1554" s="216"/>
    </row>
    <row r="1555" spans="11:15">
      <c r="K1555" s="146"/>
      <c r="L1555" s="146"/>
      <c r="M1555" s="146"/>
      <c r="N1555" s="146"/>
      <c r="O1555" s="216"/>
    </row>
    <row r="1556" spans="11:15">
      <c r="K1556" s="146"/>
      <c r="L1556" s="146"/>
      <c r="M1556" s="146"/>
      <c r="N1556" s="146"/>
      <c r="O1556" s="216"/>
    </row>
    <row r="1557" spans="11:15">
      <c r="K1557" s="146"/>
      <c r="L1557" s="146"/>
      <c r="M1557" s="146"/>
      <c r="N1557" s="146"/>
      <c r="O1557" s="216"/>
    </row>
  </sheetData>
  <sortState xmlns:xlrd2="http://schemas.microsoft.com/office/spreadsheetml/2017/richdata2" ref="A2:T1310">
    <sortCondition ref="D2:D1310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 filterMode="1">
    <pageSetUpPr fitToPage="1"/>
  </sheetPr>
  <dimension ref="A1:V1612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C1" sqref="C1"/>
    </sheetView>
  </sheetViews>
  <sheetFormatPr baseColWidth="10" defaultColWidth="10.7265625" defaultRowHeight="14.5"/>
  <cols>
    <col min="5" max="5" width="18.26953125" customWidth="1"/>
    <col min="8" max="8" width="6.1796875" customWidth="1"/>
    <col min="9" max="9" width="8.269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E233" t="s">
        <v>175</v>
      </c>
      <c r="G233" t="s">
        <v>217</v>
      </c>
      <c r="I233">
        <v>0</v>
      </c>
    </row>
    <row r="234" spans="1:9" hidden="1">
      <c r="A234" s="56"/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A236" s="247"/>
      <c r="E236" t="s">
        <v>172</v>
      </c>
      <c r="G236" t="s">
        <v>553</v>
      </c>
      <c r="I236">
        <v>0</v>
      </c>
    </row>
    <row r="237" spans="1:9" hidden="1">
      <c r="A237" s="247"/>
      <c r="E237" t="s">
        <v>372</v>
      </c>
      <c r="G237" t="s">
        <v>553</v>
      </c>
      <c r="I237">
        <v>0</v>
      </c>
    </row>
    <row r="238" spans="1:9" hidden="1">
      <c r="A238" s="244"/>
      <c r="E238" t="s">
        <v>396</v>
      </c>
      <c r="G238" t="s">
        <v>553</v>
      </c>
      <c r="I238">
        <v>0</v>
      </c>
    </row>
    <row r="239" spans="1:9" hidden="1">
      <c r="A239" s="244"/>
    </row>
    <row r="240" spans="1:9" hidden="1">
      <c r="A240" s="247"/>
    </row>
    <row r="241" spans="1:11" hidden="1">
      <c r="A241" s="244"/>
    </row>
    <row r="242" spans="1:11" hidden="1">
      <c r="A242" s="247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 s="247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 s="247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 s="244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 s="244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idden="1">
      <c r="A248" s="247">
        <v>10</v>
      </c>
      <c r="B248" s="247"/>
      <c r="C248" s="247" t="s">
        <v>299</v>
      </c>
      <c r="D248" s="247" t="s">
        <v>1197</v>
      </c>
      <c r="E248" s="247" t="s">
        <v>341</v>
      </c>
      <c r="F248" s="247" t="s">
        <v>14</v>
      </c>
      <c r="G248" s="247" t="s">
        <v>88</v>
      </c>
      <c r="H248" s="247" t="s">
        <v>294</v>
      </c>
      <c r="I248" s="247">
        <v>2</v>
      </c>
      <c r="J248" s="248"/>
      <c r="K248" s="247" t="s">
        <v>1415</v>
      </c>
    </row>
    <row r="249" spans="1:11" hidden="1">
      <c r="A249" s="244">
        <v>11</v>
      </c>
      <c r="B249" s="244"/>
      <c r="C249" s="244" t="s">
        <v>299</v>
      </c>
      <c r="D249" s="244" t="s">
        <v>1197</v>
      </c>
      <c r="E249" s="244" t="s">
        <v>341</v>
      </c>
      <c r="F249" s="244" t="s">
        <v>15</v>
      </c>
      <c r="G249" s="244" t="s">
        <v>88</v>
      </c>
      <c r="H249" s="244" t="s">
        <v>294</v>
      </c>
      <c r="I249" s="244">
        <v>2</v>
      </c>
      <c r="J249" s="249"/>
      <c r="K249" s="244" t="s">
        <v>1415</v>
      </c>
    </row>
    <row r="250" spans="1:11" hidden="1">
      <c r="A250" s="247">
        <v>12</v>
      </c>
      <c r="B250" s="247"/>
      <c r="C250" s="247" t="s">
        <v>299</v>
      </c>
      <c r="D250" s="247" t="s">
        <v>1197</v>
      </c>
      <c r="E250" s="247" t="s">
        <v>175</v>
      </c>
      <c r="F250" s="247" t="s">
        <v>19</v>
      </c>
      <c r="G250" s="247" t="s">
        <v>1707</v>
      </c>
      <c r="H250" s="247" t="s">
        <v>565</v>
      </c>
      <c r="I250" s="247">
        <v>2</v>
      </c>
      <c r="J250" s="248"/>
      <c r="K250" s="247" t="s">
        <v>1415</v>
      </c>
    </row>
    <row r="251" spans="1:11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</row>
    <row r="252" spans="1:11" hidden="1">
      <c r="A252" s="247">
        <v>14</v>
      </c>
      <c r="B252" s="247"/>
      <c r="C252" s="247" t="s">
        <v>299</v>
      </c>
      <c r="D252" s="247" t="s">
        <v>1197</v>
      </c>
      <c r="E252" s="247" t="s">
        <v>174</v>
      </c>
      <c r="F252" s="247" t="s">
        <v>247</v>
      </c>
      <c r="G252" s="247" t="s">
        <v>51</v>
      </c>
      <c r="H252" s="247" t="s">
        <v>294</v>
      </c>
      <c r="I252" s="247">
        <v>2</v>
      </c>
      <c r="J252" s="248"/>
      <c r="K252" s="247"/>
    </row>
    <row r="253" spans="1:11" hidden="1">
      <c r="A253" s="244">
        <v>22</v>
      </c>
      <c r="B253" s="244"/>
      <c r="C253" s="244" t="s">
        <v>299</v>
      </c>
      <c r="D253" s="244" t="s">
        <v>907</v>
      </c>
      <c r="E253" s="244" t="s">
        <v>184</v>
      </c>
      <c r="F253" s="244" t="s">
        <v>604</v>
      </c>
      <c r="G253" s="244" t="s">
        <v>61</v>
      </c>
      <c r="H253" s="244" t="s">
        <v>298</v>
      </c>
      <c r="I253" s="244">
        <v>2.5</v>
      </c>
      <c r="J253" s="249"/>
      <c r="K253" s="244" t="s">
        <v>1415</v>
      </c>
    </row>
    <row r="254" spans="1:11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J254" s="248"/>
      <c r="K254" s="247" t="s">
        <v>1415</v>
      </c>
    </row>
    <row r="255" spans="1:11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J255" s="249"/>
      <c r="K255" s="244" t="s">
        <v>1415</v>
      </c>
    </row>
    <row r="256" spans="1:11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</row>
    <row r="257" spans="1:11" hidden="1">
      <c r="A257" s="244">
        <v>26</v>
      </c>
      <c r="B257" s="244"/>
      <c r="C257" s="244" t="s">
        <v>299</v>
      </c>
      <c r="D257" s="244" t="s">
        <v>907</v>
      </c>
      <c r="E257" s="244" t="s">
        <v>174</v>
      </c>
      <c r="F257" s="244" t="s">
        <v>247</v>
      </c>
      <c r="G257" s="244" t="s">
        <v>1685</v>
      </c>
      <c r="H257" s="244" t="s">
        <v>298</v>
      </c>
      <c r="I257" s="244">
        <v>0.83333333333333326</v>
      </c>
      <c r="J257" s="249"/>
      <c r="K257" s="244"/>
    </row>
    <row r="258" spans="1:11" hidden="1">
      <c r="A258" s="247">
        <v>27</v>
      </c>
      <c r="B258" s="247"/>
      <c r="C258" s="247" t="s">
        <v>299</v>
      </c>
      <c r="D258" s="247" t="s">
        <v>907</v>
      </c>
      <c r="E258" s="247" t="s">
        <v>184</v>
      </c>
      <c r="F258" s="247" t="s">
        <v>604</v>
      </c>
      <c r="G258" s="247" t="s">
        <v>300</v>
      </c>
      <c r="H258" s="247" t="s">
        <v>298</v>
      </c>
      <c r="I258" s="247">
        <v>2.5</v>
      </c>
      <c r="J258" s="248"/>
      <c r="K258" s="247" t="s">
        <v>1415</v>
      </c>
    </row>
    <row r="259" spans="1:11" hidden="1">
      <c r="A259" s="247">
        <v>28</v>
      </c>
      <c r="B259" s="247"/>
      <c r="C259" s="247" t="s">
        <v>299</v>
      </c>
      <c r="D259" s="247" t="s">
        <v>907</v>
      </c>
      <c r="E259" s="247" t="s">
        <v>184</v>
      </c>
      <c r="F259" s="247" t="s">
        <v>604</v>
      </c>
      <c r="G259" s="247" t="s">
        <v>51</v>
      </c>
      <c r="H259" s="247" t="s">
        <v>298</v>
      </c>
      <c r="I259" s="247">
        <v>2.5</v>
      </c>
      <c r="J259" s="248"/>
      <c r="K259" s="247" t="s">
        <v>1415</v>
      </c>
    </row>
    <row r="260" spans="1:11" hidden="1">
      <c r="A260" s="247">
        <v>29</v>
      </c>
      <c r="B260" s="247"/>
      <c r="C260" s="247" t="s">
        <v>299</v>
      </c>
      <c r="D260" s="247" t="s">
        <v>907</v>
      </c>
      <c r="E260" s="247" t="s">
        <v>184</v>
      </c>
      <c r="F260" s="247" t="s">
        <v>604</v>
      </c>
      <c r="G260" s="247" t="s">
        <v>326</v>
      </c>
      <c r="H260" s="247" t="s">
        <v>298</v>
      </c>
      <c r="I260" s="247">
        <v>0.83333333333333326</v>
      </c>
      <c r="J260" s="248"/>
      <c r="K260" s="247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J261" s="248"/>
      <c r="K261" s="247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J262" s="249"/>
      <c r="K262" s="244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J263" s="248"/>
      <c r="K263" s="247" t="s">
        <v>1415</v>
      </c>
    </row>
    <row r="264" spans="1:11" hidden="1">
      <c r="A264" s="244">
        <v>34</v>
      </c>
      <c r="B264" s="244"/>
      <c r="C264" s="244" t="s">
        <v>299</v>
      </c>
      <c r="D264" s="244" t="s">
        <v>906</v>
      </c>
      <c r="E264" s="244" t="s">
        <v>175</v>
      </c>
      <c r="F264" s="244" t="s">
        <v>19</v>
      </c>
      <c r="G264" s="244" t="s">
        <v>1707</v>
      </c>
      <c r="H264" s="244" t="s">
        <v>320</v>
      </c>
      <c r="I264" s="244">
        <v>0.41666666666666663</v>
      </c>
      <c r="J264" s="249"/>
      <c r="K264" s="24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J265" s="249"/>
      <c r="K265" s="244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J266" s="248"/>
      <c r="K266" s="247" t="s">
        <v>1415</v>
      </c>
    </row>
    <row r="267" spans="1:11" hidden="1">
      <c r="A267" s="244">
        <v>37</v>
      </c>
      <c r="B267" s="244"/>
      <c r="C267" s="244" t="s">
        <v>299</v>
      </c>
      <c r="D267" s="244" t="s">
        <v>906</v>
      </c>
      <c r="E267" s="244" t="s">
        <v>174</v>
      </c>
      <c r="F267" s="244" t="s">
        <v>247</v>
      </c>
      <c r="G267" s="244" t="s">
        <v>1685</v>
      </c>
      <c r="H267" s="244" t="s">
        <v>962</v>
      </c>
      <c r="I267" s="244">
        <v>0.83333333333333326</v>
      </c>
      <c r="J267" s="249"/>
      <c r="K267" s="244"/>
    </row>
    <row r="268" spans="1:11" hidden="1">
      <c r="A268" s="247">
        <v>38</v>
      </c>
      <c r="B268" s="247"/>
      <c r="C268" s="247" t="s">
        <v>299</v>
      </c>
      <c r="D268" s="247" t="s">
        <v>906</v>
      </c>
      <c r="E268" s="247" t="s">
        <v>184</v>
      </c>
      <c r="F268" s="247" t="s">
        <v>604</v>
      </c>
      <c r="G268" s="247" t="s">
        <v>300</v>
      </c>
      <c r="H268" s="247" t="s">
        <v>962</v>
      </c>
      <c r="I268" s="247">
        <v>2.5</v>
      </c>
      <c r="J268" s="248"/>
      <c r="K268" s="247" t="s">
        <v>1415</v>
      </c>
    </row>
    <row r="269" spans="1:11" hidden="1">
      <c r="A269" s="244">
        <v>39</v>
      </c>
      <c r="B269" s="244"/>
      <c r="C269" s="244" t="s">
        <v>299</v>
      </c>
      <c r="D269" s="244" t="s">
        <v>906</v>
      </c>
      <c r="E269" s="244" t="s">
        <v>184</v>
      </c>
      <c r="F269" s="244" t="s">
        <v>604</v>
      </c>
      <c r="G269" s="244" t="s">
        <v>51</v>
      </c>
      <c r="H269" s="244" t="s">
        <v>962</v>
      </c>
      <c r="I269" s="244">
        <v>2.5</v>
      </c>
      <c r="J269" s="249"/>
      <c r="K269" s="244" t="s">
        <v>1415</v>
      </c>
    </row>
    <row r="270" spans="1:11" hidden="1">
      <c r="A270" s="244">
        <v>40</v>
      </c>
      <c r="B270" s="244"/>
      <c r="C270" s="244" t="s">
        <v>299</v>
      </c>
      <c r="D270" s="244" t="s">
        <v>906</v>
      </c>
      <c r="E270" s="244" t="s">
        <v>184</v>
      </c>
      <c r="F270" s="244" t="s">
        <v>604</v>
      </c>
      <c r="G270" s="244" t="s">
        <v>326</v>
      </c>
      <c r="H270" s="244" t="s">
        <v>962</v>
      </c>
      <c r="I270" s="244">
        <v>0.83333333333333326</v>
      </c>
      <c r="J270" s="249"/>
      <c r="K270" s="244" t="s">
        <v>1415</v>
      </c>
    </row>
    <row r="271" spans="1:11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J271" s="249"/>
      <c r="K271" s="244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J272" s="248"/>
      <c r="K272" s="247" t="s">
        <v>1415</v>
      </c>
    </row>
    <row r="273" spans="1:11" hidden="1">
      <c r="A273" s="244">
        <v>44</v>
      </c>
      <c r="B273" s="244"/>
      <c r="C273" s="244" t="s">
        <v>299</v>
      </c>
      <c r="D273" s="244" t="s">
        <v>918</v>
      </c>
      <c r="E273" s="244" t="s">
        <v>184</v>
      </c>
      <c r="F273" s="244" t="s">
        <v>604</v>
      </c>
      <c r="G273" s="244" t="s">
        <v>61</v>
      </c>
      <c r="H273" s="244" t="s">
        <v>298</v>
      </c>
      <c r="I273" s="244">
        <v>2.1666666666666665</v>
      </c>
      <c r="J273" s="249"/>
      <c r="K273" s="244" t="s">
        <v>1415</v>
      </c>
    </row>
    <row r="274" spans="1:11" hidden="1">
      <c r="A274" s="247">
        <v>45</v>
      </c>
      <c r="B274" s="247"/>
      <c r="C274" s="247" t="s">
        <v>299</v>
      </c>
      <c r="D274" s="247" t="s">
        <v>918</v>
      </c>
      <c r="E274" s="247" t="s">
        <v>175</v>
      </c>
      <c r="F274" s="247" t="s">
        <v>19</v>
      </c>
      <c r="G274" s="247" t="s">
        <v>1707</v>
      </c>
      <c r="H274" s="247" t="s">
        <v>320</v>
      </c>
      <c r="I274" s="247">
        <v>0.3611111111111111</v>
      </c>
      <c r="J274" s="248"/>
      <c r="K274" s="247" t="s">
        <v>1415</v>
      </c>
    </row>
    <row r="275" spans="1:11" hidden="1">
      <c r="A275" s="247">
        <v>46</v>
      </c>
      <c r="B275" s="247"/>
      <c r="C275" s="247" t="s">
        <v>299</v>
      </c>
      <c r="D275" s="247" t="s">
        <v>918</v>
      </c>
      <c r="E275" s="247" t="s">
        <v>184</v>
      </c>
      <c r="F275" s="247" t="s">
        <v>604</v>
      </c>
      <c r="G275" s="247" t="s">
        <v>299</v>
      </c>
      <c r="H275" s="247" t="s">
        <v>298</v>
      </c>
      <c r="I275" s="247">
        <v>1.4444444444444444</v>
      </c>
      <c r="J275" s="248"/>
      <c r="K275" s="247" t="s">
        <v>1415</v>
      </c>
    </row>
    <row r="276" spans="1:11" hidden="1">
      <c r="A276" s="244">
        <v>47</v>
      </c>
      <c r="B276" s="244"/>
      <c r="C276" s="244" t="s">
        <v>299</v>
      </c>
      <c r="D276" s="244" t="s">
        <v>918</v>
      </c>
      <c r="E276" s="244" t="s">
        <v>172</v>
      </c>
      <c r="F276" s="244" t="s">
        <v>7</v>
      </c>
      <c r="G276" s="244" t="s">
        <v>967</v>
      </c>
      <c r="H276" s="244" t="s">
        <v>298</v>
      </c>
      <c r="I276" s="244">
        <v>0.72222222222222221</v>
      </c>
      <c r="J276" s="249"/>
      <c r="K276" s="244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  <c r="J277" s="248"/>
      <c r="K277" s="247"/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J278" s="249"/>
      <c r="K278" s="244" t="s">
        <v>1415</v>
      </c>
    </row>
    <row r="279" spans="1:11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J279" s="248"/>
      <c r="K279" s="247" t="s">
        <v>1415</v>
      </c>
    </row>
    <row r="280" spans="1:11" hidden="1">
      <c r="A280" s="247">
        <v>51</v>
      </c>
      <c r="B280" s="247"/>
      <c r="C280" s="247" t="s">
        <v>299</v>
      </c>
      <c r="D280" s="247" t="s">
        <v>918</v>
      </c>
      <c r="E280" s="247" t="s">
        <v>184</v>
      </c>
      <c r="F280" s="247" t="s">
        <v>604</v>
      </c>
      <c r="G280" s="247" t="s">
        <v>326</v>
      </c>
      <c r="H280" s="247" t="s">
        <v>298</v>
      </c>
      <c r="I280" s="247">
        <v>0.72222222222222221</v>
      </c>
      <c r="J280" s="248"/>
      <c r="K280" s="247" t="s">
        <v>1415</v>
      </c>
    </row>
    <row r="281" spans="1:11" hidden="1">
      <c r="A281" s="247">
        <v>52</v>
      </c>
      <c r="B281" s="247"/>
      <c r="C281" s="247" t="s">
        <v>299</v>
      </c>
      <c r="D281" s="247" t="s">
        <v>918</v>
      </c>
      <c r="E281" s="247" t="s">
        <v>341</v>
      </c>
      <c r="F281" s="247" t="s">
        <v>15</v>
      </c>
      <c r="G281" s="247" t="s">
        <v>967</v>
      </c>
      <c r="H281" s="247" t="s">
        <v>298</v>
      </c>
      <c r="I281" s="247">
        <v>0.72222222222222221</v>
      </c>
      <c r="J281" s="248"/>
      <c r="K281" s="247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J282" s="249"/>
      <c r="K282" s="244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J283" s="248"/>
      <c r="K283" s="247" t="s">
        <v>1415</v>
      </c>
    </row>
    <row r="284" spans="1:11" hidden="1">
      <c r="A284" s="244">
        <v>56</v>
      </c>
      <c r="B284" s="244"/>
      <c r="C284" s="244" t="s">
        <v>299</v>
      </c>
      <c r="D284" s="244" t="s">
        <v>896</v>
      </c>
      <c r="E284" s="244" t="s">
        <v>175</v>
      </c>
      <c r="F284" s="244" t="s">
        <v>19</v>
      </c>
      <c r="G284" s="244" t="s">
        <v>1707</v>
      </c>
      <c r="H284" s="244" t="s">
        <v>320</v>
      </c>
      <c r="I284" s="244">
        <v>0.3611111111111111</v>
      </c>
      <c r="J284" s="249"/>
      <c r="K284" s="244" t="s">
        <v>1415</v>
      </c>
    </row>
    <row r="285" spans="1:11" hidden="1">
      <c r="A285" s="244">
        <v>57</v>
      </c>
      <c r="B285" s="244"/>
      <c r="C285" s="244" t="s">
        <v>299</v>
      </c>
      <c r="D285" s="244" t="s">
        <v>896</v>
      </c>
      <c r="E285" s="244" t="s">
        <v>184</v>
      </c>
      <c r="F285" s="244" t="s">
        <v>604</v>
      </c>
      <c r="G285" s="244" t="s">
        <v>299</v>
      </c>
      <c r="H285" s="244" t="s">
        <v>962</v>
      </c>
      <c r="I285" s="244">
        <v>1.4444444444444444</v>
      </c>
      <c r="J285" s="249"/>
      <c r="K285" s="244" t="s">
        <v>1415</v>
      </c>
    </row>
    <row r="286" spans="1:11" hidden="1">
      <c r="A286" s="247">
        <v>58</v>
      </c>
      <c r="B286" s="247"/>
      <c r="C286" s="247" t="s">
        <v>299</v>
      </c>
      <c r="D286" s="247" t="s">
        <v>896</v>
      </c>
      <c r="E286" s="247" t="s">
        <v>172</v>
      </c>
      <c r="F286" s="247" t="s">
        <v>7</v>
      </c>
      <c r="G286" s="247" t="s">
        <v>967</v>
      </c>
      <c r="H286" s="247" t="s">
        <v>962</v>
      </c>
      <c r="I286" s="247">
        <v>0.72222222222222221</v>
      </c>
      <c r="J286" s="248"/>
      <c r="K286" s="247" t="s">
        <v>1415</v>
      </c>
    </row>
    <row r="287" spans="1:11" hidden="1">
      <c r="A287" s="244">
        <v>59</v>
      </c>
      <c r="B287" s="244"/>
      <c r="C287" s="244" t="s">
        <v>299</v>
      </c>
      <c r="D287" s="244" t="s">
        <v>896</v>
      </c>
      <c r="E287" s="244" t="s">
        <v>174</v>
      </c>
      <c r="F287" s="244" t="s">
        <v>247</v>
      </c>
      <c r="G287" s="244" t="s">
        <v>1685</v>
      </c>
      <c r="H287" s="244" t="s">
        <v>962</v>
      </c>
      <c r="I287" s="244">
        <v>0.72222222222222221</v>
      </c>
      <c r="J287" s="249"/>
      <c r="K287" s="244"/>
    </row>
    <row r="288" spans="1:11" hidden="1">
      <c r="A288" s="247">
        <v>60</v>
      </c>
      <c r="B288" s="247"/>
      <c r="C288" s="247" t="s">
        <v>299</v>
      </c>
      <c r="D288" s="247" t="s">
        <v>896</v>
      </c>
      <c r="E288" s="247" t="s">
        <v>184</v>
      </c>
      <c r="F288" s="247" t="s">
        <v>604</v>
      </c>
      <c r="G288" s="247" t="s">
        <v>51</v>
      </c>
      <c r="H288" s="247" t="s">
        <v>298</v>
      </c>
      <c r="I288" s="247">
        <v>2.1666666666666665</v>
      </c>
      <c r="J288" s="248"/>
      <c r="K288" s="247" t="s">
        <v>1415</v>
      </c>
    </row>
    <row r="289" spans="1:11" hidden="1">
      <c r="A289" s="244">
        <v>61</v>
      </c>
      <c r="B289" s="244"/>
      <c r="C289" s="244" t="s">
        <v>299</v>
      </c>
      <c r="D289" s="244" t="s">
        <v>896</v>
      </c>
      <c r="E289" s="244" t="s">
        <v>184</v>
      </c>
      <c r="F289" s="244" t="s">
        <v>604</v>
      </c>
      <c r="G289" s="244" t="s">
        <v>300</v>
      </c>
      <c r="H289" s="244" t="s">
        <v>962</v>
      </c>
      <c r="I289" s="244">
        <v>2.1666666666666665</v>
      </c>
      <c r="J289" s="249"/>
      <c r="K289" s="244" t="s">
        <v>1415</v>
      </c>
    </row>
    <row r="290" spans="1:11" hidden="1">
      <c r="A290" s="244">
        <v>62</v>
      </c>
      <c r="B290" s="244"/>
      <c r="C290" s="244" t="s">
        <v>299</v>
      </c>
      <c r="D290" s="244" t="s">
        <v>896</v>
      </c>
      <c r="E290" s="244" t="s">
        <v>184</v>
      </c>
      <c r="F290" s="244" t="s">
        <v>604</v>
      </c>
      <c r="G290" s="244" t="s">
        <v>326</v>
      </c>
      <c r="H290" s="244" t="s">
        <v>962</v>
      </c>
      <c r="I290" s="244">
        <v>0.72222222222222221</v>
      </c>
      <c r="J290" s="249"/>
      <c r="K290" s="244" t="s">
        <v>1415</v>
      </c>
    </row>
    <row r="291" spans="1:11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J291" s="249"/>
      <c r="K291" s="244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J292" s="248"/>
      <c r="K292" s="247" t="s">
        <v>1415</v>
      </c>
    </row>
    <row r="293" spans="1:11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49">
        <v>2</v>
      </c>
      <c r="K293" s="244" t="s">
        <v>1415</v>
      </c>
    </row>
    <row r="294" spans="1:11" hidden="1">
      <c r="A294" s="247">
        <v>67</v>
      </c>
      <c r="B294" s="247"/>
      <c r="C294" s="247" t="s">
        <v>299</v>
      </c>
      <c r="D294" s="247" t="s">
        <v>913</v>
      </c>
      <c r="E294" s="247" t="s">
        <v>184</v>
      </c>
      <c r="F294" s="247" t="s">
        <v>604</v>
      </c>
      <c r="G294" s="247" t="s">
        <v>61</v>
      </c>
      <c r="H294" s="247" t="s">
        <v>298</v>
      </c>
      <c r="I294" s="247">
        <v>1.3333333333333333</v>
      </c>
      <c r="J294" s="248"/>
      <c r="K294" s="247" t="s">
        <v>1415</v>
      </c>
    </row>
    <row r="295" spans="1:11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J295" s="248"/>
      <c r="K295" s="247" t="s">
        <v>1415</v>
      </c>
    </row>
    <row r="296" spans="1:11" hidden="1">
      <c r="A296" s="244">
        <v>69</v>
      </c>
      <c r="B296" s="244"/>
      <c r="C296" s="244" t="s">
        <v>299</v>
      </c>
      <c r="D296" s="244" t="s">
        <v>913</v>
      </c>
      <c r="E296" s="244" t="s">
        <v>184</v>
      </c>
      <c r="F296" s="244" t="s">
        <v>604</v>
      </c>
      <c r="G296" s="244" t="s">
        <v>299</v>
      </c>
      <c r="H296" s="244" t="s">
        <v>770</v>
      </c>
      <c r="I296" s="244">
        <v>0.66666666666666663</v>
      </c>
      <c r="J296" s="249">
        <v>2</v>
      </c>
      <c r="K296" s="244"/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J297" s="248"/>
      <c r="K297" s="24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49">
        <v>2</v>
      </c>
      <c r="K298" s="244" t="s">
        <v>1415</v>
      </c>
    </row>
    <row r="299" spans="1:11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  <c r="J300" s="249"/>
      <c r="K300" s="244"/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48">
        <v>2</v>
      </c>
      <c r="K301" s="247" t="s">
        <v>1415</v>
      </c>
    </row>
    <row r="302" spans="1:11" hidden="1">
      <c r="A302" s="244">
        <v>75</v>
      </c>
      <c r="B302" s="244"/>
      <c r="C302" s="244" t="s">
        <v>299</v>
      </c>
      <c r="D302" s="244" t="s">
        <v>913</v>
      </c>
      <c r="E302" s="244" t="s">
        <v>184</v>
      </c>
      <c r="F302" s="244" t="s">
        <v>604</v>
      </c>
      <c r="G302" s="244" t="s">
        <v>300</v>
      </c>
      <c r="H302" s="244" t="s">
        <v>298</v>
      </c>
      <c r="I302" s="244">
        <v>1.3333333333333333</v>
      </c>
      <c r="J302" s="249"/>
      <c r="K302" s="244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J303" s="248"/>
      <c r="K303" s="247" t="s">
        <v>1415</v>
      </c>
    </row>
    <row r="304" spans="1:11" hidden="1">
      <c r="A304" s="244">
        <v>77</v>
      </c>
      <c r="B304" s="244"/>
      <c r="C304" s="244" t="s">
        <v>299</v>
      </c>
      <c r="D304" s="244" t="s">
        <v>913</v>
      </c>
      <c r="E304" s="244" t="s">
        <v>184</v>
      </c>
      <c r="F304" s="244" t="s">
        <v>604</v>
      </c>
      <c r="G304" s="244" t="s">
        <v>51</v>
      </c>
      <c r="H304" s="244" t="s">
        <v>298</v>
      </c>
      <c r="I304" s="244">
        <v>0.66666666666666663</v>
      </c>
      <c r="J304" s="249">
        <v>2</v>
      </c>
      <c r="K304" s="244" t="s">
        <v>1415</v>
      </c>
    </row>
    <row r="305" spans="1:11" hidden="1">
      <c r="A305" s="247">
        <v>78</v>
      </c>
      <c r="B305" s="247"/>
      <c r="C305" s="247" t="s">
        <v>299</v>
      </c>
      <c r="D305" s="247" t="s">
        <v>913</v>
      </c>
      <c r="E305" s="247" t="s">
        <v>184</v>
      </c>
      <c r="F305" s="247" t="s">
        <v>604</v>
      </c>
      <c r="G305" s="247" t="s">
        <v>326</v>
      </c>
      <c r="H305" s="247" t="s">
        <v>770</v>
      </c>
      <c r="I305" s="247">
        <v>0.66666666666666663</v>
      </c>
      <c r="J305" s="248">
        <v>2</v>
      </c>
      <c r="K305" s="247" t="s">
        <v>1415</v>
      </c>
    </row>
    <row r="306" spans="1:11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J306" s="249"/>
      <c r="K306" s="244" t="s">
        <v>1415</v>
      </c>
    </row>
    <row r="307" spans="1:11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J307" s="248"/>
      <c r="K307" s="247" t="s">
        <v>1415</v>
      </c>
    </row>
    <row r="308" spans="1:11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J308" s="249"/>
      <c r="K308" s="244" t="s">
        <v>1415</v>
      </c>
    </row>
    <row r="309" spans="1:11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J309" s="249"/>
      <c r="K309" s="244" t="s">
        <v>1415</v>
      </c>
    </row>
    <row r="310" spans="1:11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J310" s="248"/>
      <c r="K310" s="247" t="s">
        <v>1415</v>
      </c>
    </row>
    <row r="311" spans="1:11" hidden="1">
      <c r="A311" s="247">
        <v>86</v>
      </c>
      <c r="B311" s="247"/>
      <c r="C311" s="247" t="s">
        <v>299</v>
      </c>
      <c r="D311" s="247" t="s">
        <v>301</v>
      </c>
      <c r="E311" s="247" t="s">
        <v>184</v>
      </c>
      <c r="F311" s="247" t="s">
        <v>604</v>
      </c>
      <c r="G311" s="247" t="s">
        <v>282</v>
      </c>
      <c r="H311" s="247" t="s">
        <v>302</v>
      </c>
      <c r="I311" s="247">
        <v>4</v>
      </c>
      <c r="J311" s="248"/>
      <c r="K311" s="247" t="s">
        <v>1415</v>
      </c>
    </row>
    <row r="312" spans="1:11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J312" s="249"/>
      <c r="K312" s="244" t="s">
        <v>1415</v>
      </c>
    </row>
    <row r="313" spans="1:11" hidden="1">
      <c r="A313" s="247">
        <v>88</v>
      </c>
      <c r="B313" s="247"/>
      <c r="C313" s="247" t="s">
        <v>299</v>
      </c>
      <c r="D313" s="247" t="s">
        <v>301</v>
      </c>
      <c r="E313" s="247" t="s">
        <v>172</v>
      </c>
      <c r="F313" s="247" t="s">
        <v>7</v>
      </c>
      <c r="G313" s="247" t="s">
        <v>323</v>
      </c>
      <c r="H313" s="247" t="s">
        <v>302</v>
      </c>
      <c r="I313" s="247">
        <v>1</v>
      </c>
      <c r="J313" s="248"/>
      <c r="K313" s="247" t="s">
        <v>1415</v>
      </c>
    </row>
    <row r="314" spans="1:11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J314" s="248"/>
      <c r="K314" s="247" t="s">
        <v>1415</v>
      </c>
    </row>
    <row r="315" spans="1:11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J315" s="248"/>
      <c r="K315" s="247" t="s">
        <v>1415</v>
      </c>
    </row>
    <row r="316" spans="1:11" hidden="1">
      <c r="A316" s="244">
        <v>92</v>
      </c>
      <c r="B316" s="244"/>
      <c r="C316" s="244" t="s">
        <v>299</v>
      </c>
      <c r="D316" s="244" t="s">
        <v>303</v>
      </c>
      <c r="E316" s="244" t="s">
        <v>184</v>
      </c>
      <c r="F316" s="244" t="s">
        <v>604</v>
      </c>
      <c r="G316" s="244" t="s">
        <v>300</v>
      </c>
      <c r="H316" s="244" t="s">
        <v>302</v>
      </c>
      <c r="I316" s="244">
        <v>2</v>
      </c>
      <c r="J316" s="249">
        <v>2</v>
      </c>
      <c r="K316" s="244" t="s">
        <v>1415</v>
      </c>
    </row>
    <row r="317" spans="1:11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48">
        <v>2</v>
      </c>
      <c r="K317" s="247" t="s">
        <v>1415</v>
      </c>
    </row>
    <row r="318" spans="1:11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J318" s="249"/>
      <c r="K318" s="244" t="s">
        <v>1415</v>
      </c>
    </row>
    <row r="319" spans="1:11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J319" s="248"/>
      <c r="K319" s="247" t="s">
        <v>1415</v>
      </c>
    </row>
    <row r="320" spans="1:11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J320" s="249"/>
      <c r="K320" s="244" t="s">
        <v>1415</v>
      </c>
    </row>
    <row r="321" spans="1:11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J321" s="248"/>
      <c r="K321" s="247" t="s">
        <v>1415</v>
      </c>
    </row>
    <row r="322" spans="1:11" hidden="1">
      <c r="A322" s="244">
        <v>98</v>
      </c>
      <c r="B322" s="244"/>
      <c r="C322" s="244" t="s">
        <v>299</v>
      </c>
      <c r="D322" s="244" t="s">
        <v>303</v>
      </c>
      <c r="E322" s="244" t="s">
        <v>184</v>
      </c>
      <c r="F322" s="244" t="s">
        <v>604</v>
      </c>
      <c r="G322" s="244" t="s">
        <v>300</v>
      </c>
      <c r="H322" s="244" t="s">
        <v>302</v>
      </c>
      <c r="I322" s="244">
        <v>4</v>
      </c>
      <c r="J322" s="249">
        <v>2</v>
      </c>
      <c r="K322" s="244" t="s">
        <v>1415</v>
      </c>
    </row>
    <row r="323" spans="1:11" hidden="1">
      <c r="A323" s="247">
        <v>99</v>
      </c>
      <c r="B323" s="247"/>
      <c r="C323" s="247" t="s">
        <v>299</v>
      </c>
      <c r="D323" s="247" t="s">
        <v>303</v>
      </c>
      <c r="E323" s="247" t="s">
        <v>184</v>
      </c>
      <c r="F323" s="247" t="s">
        <v>604</v>
      </c>
      <c r="G323" s="247" t="s">
        <v>293</v>
      </c>
      <c r="H323" s="247" t="s">
        <v>302</v>
      </c>
      <c r="I323" s="247">
        <v>4</v>
      </c>
      <c r="J323" s="248">
        <v>2</v>
      </c>
      <c r="K323" s="247" t="s">
        <v>1415</v>
      </c>
    </row>
    <row r="324" spans="1:11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J324" s="249"/>
      <c r="K324" s="244" t="s">
        <v>1415</v>
      </c>
    </row>
    <row r="325" spans="1:11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J325" s="248"/>
      <c r="K325" s="247" t="s">
        <v>1415</v>
      </c>
    </row>
    <row r="326" spans="1:11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J326" s="249"/>
      <c r="K326" s="244" t="s">
        <v>1415</v>
      </c>
    </row>
    <row r="327" spans="1:11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J327" s="248"/>
      <c r="K327" s="247" t="s">
        <v>1415</v>
      </c>
    </row>
    <row r="328" spans="1:11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J328" s="249"/>
      <c r="K328" s="244" t="s">
        <v>1415</v>
      </c>
    </row>
    <row r="329" spans="1:11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J329" s="248"/>
      <c r="K329" s="247" t="s">
        <v>1415</v>
      </c>
    </row>
    <row r="330" spans="1:11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J330" s="249"/>
      <c r="K330" s="244" t="s">
        <v>1415</v>
      </c>
    </row>
    <row r="331" spans="1:11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J331" s="248"/>
      <c r="K331" s="247" t="s">
        <v>1415</v>
      </c>
    </row>
    <row r="332" spans="1:11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49">
        <v>2</v>
      </c>
      <c r="K332" s="244" t="s">
        <v>1415</v>
      </c>
    </row>
    <row r="333" spans="1:11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J333" s="248"/>
      <c r="K333" s="247" t="s">
        <v>1415</v>
      </c>
    </row>
    <row r="334" spans="1:11" hidden="1">
      <c r="A334" s="244">
        <v>113</v>
      </c>
      <c r="B334" s="244"/>
      <c r="C334" s="244" t="s">
        <v>299</v>
      </c>
      <c r="D334" s="244" t="s">
        <v>1198</v>
      </c>
      <c r="E334" s="244" t="s">
        <v>306</v>
      </c>
      <c r="F334" s="244" t="s">
        <v>605</v>
      </c>
      <c r="G334" s="244" t="s">
        <v>299</v>
      </c>
      <c r="H334" s="244" t="s">
        <v>305</v>
      </c>
      <c r="I334" s="244">
        <v>2</v>
      </c>
      <c r="J334" s="249"/>
      <c r="K334" s="244" t="s">
        <v>1415</v>
      </c>
    </row>
    <row r="335" spans="1:11" hidden="1">
      <c r="A335" s="244">
        <v>114</v>
      </c>
      <c r="B335" s="244"/>
      <c r="C335" s="244" t="s">
        <v>299</v>
      </c>
      <c r="D335" s="244" t="s">
        <v>1198</v>
      </c>
      <c r="E335" s="244" t="s">
        <v>359</v>
      </c>
      <c r="F335" s="244" t="s">
        <v>47</v>
      </c>
      <c r="G335" s="244" t="s">
        <v>299</v>
      </c>
      <c r="H335" s="244" t="s">
        <v>296</v>
      </c>
      <c r="I335" s="244">
        <v>4</v>
      </c>
      <c r="J335" s="249"/>
      <c r="K335" s="244" t="s">
        <v>1415</v>
      </c>
    </row>
    <row r="336" spans="1:11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J336" s="248"/>
      <c r="K336" s="247" t="s">
        <v>1415</v>
      </c>
    </row>
    <row r="337" spans="1:11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48">
        <v>2</v>
      </c>
      <c r="K337" s="247" t="s">
        <v>1415</v>
      </c>
    </row>
    <row r="338" spans="1:11" hidden="1">
      <c r="A338" s="244">
        <v>117</v>
      </c>
      <c r="B338" s="244"/>
      <c r="C338" s="244" t="s">
        <v>299</v>
      </c>
      <c r="D338" s="244" t="s">
        <v>1198</v>
      </c>
      <c r="E338" s="244" t="s">
        <v>341</v>
      </c>
      <c r="F338" s="244" t="s">
        <v>15</v>
      </c>
      <c r="G338" s="244" t="s">
        <v>11</v>
      </c>
      <c r="H338" s="244" t="s">
        <v>305</v>
      </c>
      <c r="I338" s="244">
        <v>2</v>
      </c>
      <c r="J338" s="249"/>
      <c r="K338" s="244" t="s">
        <v>1415</v>
      </c>
    </row>
    <row r="339" spans="1:11" hidden="1">
      <c r="A339" s="247">
        <v>118</v>
      </c>
      <c r="B339" s="247"/>
      <c r="C339" s="247" t="s">
        <v>299</v>
      </c>
      <c r="D339" s="247" t="s">
        <v>1198</v>
      </c>
      <c r="E339" s="247" t="s">
        <v>341</v>
      </c>
      <c r="F339" s="247" t="s">
        <v>14</v>
      </c>
      <c r="G339" s="247" t="s">
        <v>11</v>
      </c>
      <c r="H339" s="247" t="s">
        <v>305</v>
      </c>
      <c r="I339" s="247">
        <v>2</v>
      </c>
      <c r="J339" s="248"/>
      <c r="K339" s="247" t="s">
        <v>1415</v>
      </c>
    </row>
    <row r="340" spans="1:11" hidden="1">
      <c r="A340" s="244">
        <v>119</v>
      </c>
      <c r="B340" s="244"/>
      <c r="C340" s="244" t="s">
        <v>299</v>
      </c>
      <c r="D340" s="244" t="s">
        <v>1198</v>
      </c>
      <c r="E340" s="244" t="s">
        <v>175</v>
      </c>
      <c r="F340" s="244" t="s">
        <v>19</v>
      </c>
      <c r="G340" s="244" t="s">
        <v>1538</v>
      </c>
      <c r="H340" s="244" t="s">
        <v>305</v>
      </c>
      <c r="I340" s="244">
        <v>2</v>
      </c>
      <c r="J340" s="249"/>
      <c r="K340" s="244" t="s">
        <v>1415</v>
      </c>
    </row>
    <row r="341" spans="1:11" hidden="1">
      <c r="A341" s="247">
        <v>120</v>
      </c>
      <c r="B341" s="247"/>
      <c r="C341" s="247" t="s">
        <v>299</v>
      </c>
      <c r="D341" s="247" t="s">
        <v>1198</v>
      </c>
      <c r="E341" s="247" t="s">
        <v>172</v>
      </c>
      <c r="F341" s="247" t="s">
        <v>7</v>
      </c>
      <c r="G341" s="247" t="s">
        <v>1623</v>
      </c>
      <c r="H341" s="247" t="s">
        <v>305</v>
      </c>
      <c r="I341" s="247">
        <v>2</v>
      </c>
      <c r="J341" s="248"/>
      <c r="K341" s="247" t="s">
        <v>1415</v>
      </c>
    </row>
    <row r="342" spans="1:11" hidden="1">
      <c r="A342" s="244">
        <v>121</v>
      </c>
      <c r="B342" s="244"/>
      <c r="C342" s="244" t="s">
        <v>299</v>
      </c>
      <c r="D342" s="244" t="s">
        <v>1198</v>
      </c>
      <c r="E342" s="244" t="s">
        <v>174</v>
      </c>
      <c r="F342" s="244" t="s">
        <v>13</v>
      </c>
      <c r="G342" s="244" t="s">
        <v>1665</v>
      </c>
      <c r="H342" s="244" t="s">
        <v>305</v>
      </c>
      <c r="I342" s="244">
        <v>2</v>
      </c>
      <c r="J342" s="249"/>
      <c r="K342" s="244"/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J343" s="248"/>
      <c r="K343" s="247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49">
        <v>2</v>
      </c>
      <c r="K344" s="244" t="s">
        <v>1415</v>
      </c>
    </row>
    <row r="345" spans="1:11" hidden="1">
      <c r="A345" s="247">
        <v>126</v>
      </c>
      <c r="B345" s="247"/>
      <c r="C345" s="247" t="s">
        <v>299</v>
      </c>
      <c r="D345" s="247" t="s">
        <v>309</v>
      </c>
      <c r="E345" s="247" t="s">
        <v>184</v>
      </c>
      <c r="F345" s="247" t="s">
        <v>607</v>
      </c>
      <c r="G345" s="247" t="s">
        <v>88</v>
      </c>
      <c r="H345" s="247" t="s">
        <v>311</v>
      </c>
      <c r="I345" s="247">
        <v>1</v>
      </c>
      <c r="J345" s="248"/>
      <c r="K345" s="247" t="s">
        <v>1415</v>
      </c>
    </row>
    <row r="346" spans="1:11" hidden="1">
      <c r="A346" s="244">
        <v>127</v>
      </c>
      <c r="B346" s="244"/>
      <c r="C346" s="244" t="s">
        <v>299</v>
      </c>
      <c r="D346" s="244" t="s">
        <v>309</v>
      </c>
      <c r="E346" s="244" t="s">
        <v>184</v>
      </c>
      <c r="F346" s="244" t="s">
        <v>607</v>
      </c>
      <c r="G346" s="244" t="s">
        <v>65</v>
      </c>
      <c r="H346" s="244" t="s">
        <v>310</v>
      </c>
      <c r="I346" s="244">
        <v>2</v>
      </c>
      <c r="J346" s="249"/>
      <c r="K346" s="244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48">
        <v>2</v>
      </c>
      <c r="K347" s="247" t="s">
        <v>1415</v>
      </c>
    </row>
    <row r="348" spans="1:11" hidden="1">
      <c r="A348" s="244">
        <v>129</v>
      </c>
      <c r="B348" s="244"/>
      <c r="C348" s="244" t="s">
        <v>299</v>
      </c>
      <c r="D348" s="244" t="s">
        <v>309</v>
      </c>
      <c r="E348" s="244" t="s">
        <v>341</v>
      </c>
      <c r="F348" s="244" t="s">
        <v>14</v>
      </c>
      <c r="G348" s="244" t="s">
        <v>1680</v>
      </c>
      <c r="H348" s="244" t="s">
        <v>310</v>
      </c>
      <c r="I348" s="244">
        <v>1</v>
      </c>
      <c r="J348" s="249"/>
      <c r="K348" s="244" t="s">
        <v>1415</v>
      </c>
    </row>
    <row r="349" spans="1:11" hidden="1">
      <c r="A349" s="247">
        <v>130</v>
      </c>
      <c r="B349" s="247"/>
      <c r="C349" s="247" t="s">
        <v>299</v>
      </c>
      <c r="D349" s="247" t="s">
        <v>309</v>
      </c>
      <c r="E349" s="247" t="s">
        <v>341</v>
      </c>
      <c r="F349" s="247" t="s">
        <v>15</v>
      </c>
      <c r="G349" s="247" t="s">
        <v>1680</v>
      </c>
      <c r="H349" s="247" t="s">
        <v>310</v>
      </c>
      <c r="I349" s="247">
        <v>1</v>
      </c>
      <c r="J349" s="248"/>
      <c r="K349" s="247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J350" s="249"/>
      <c r="K350" s="244" t="s">
        <v>1415</v>
      </c>
    </row>
    <row r="351" spans="1:11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</row>
    <row r="352" spans="1:11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J352" s="249"/>
      <c r="K352" s="244" t="s">
        <v>1415</v>
      </c>
    </row>
    <row r="353" spans="1:11" hidden="1">
      <c r="A353" s="247">
        <v>135</v>
      </c>
      <c r="B353" s="247"/>
      <c r="C353" s="247" t="s">
        <v>299</v>
      </c>
      <c r="D353" s="247" t="s">
        <v>312</v>
      </c>
      <c r="E353" s="247" t="s">
        <v>184</v>
      </c>
      <c r="F353" s="247" t="s">
        <v>607</v>
      </c>
      <c r="G353" s="247" t="s">
        <v>65</v>
      </c>
      <c r="H353" s="247" t="s">
        <v>310</v>
      </c>
      <c r="I353" s="247">
        <v>2</v>
      </c>
      <c r="J353" s="248"/>
      <c r="K353" s="247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J354" s="248"/>
      <c r="K354" s="247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J355" s="249"/>
      <c r="K355" s="244" t="s">
        <v>1415</v>
      </c>
    </row>
    <row r="356" spans="1:11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J356" s="248"/>
      <c r="K356" s="247" t="s">
        <v>1415</v>
      </c>
    </row>
    <row r="357" spans="1:11" hidden="1">
      <c r="A357" s="247">
        <v>139</v>
      </c>
      <c r="B357" s="247"/>
      <c r="C357" s="247" t="s">
        <v>299</v>
      </c>
      <c r="D357" s="247" t="s">
        <v>312</v>
      </c>
      <c r="E357" s="247" t="s">
        <v>341</v>
      </c>
      <c r="F357" s="247" t="s">
        <v>14</v>
      </c>
      <c r="G357" s="247" t="s">
        <v>88</v>
      </c>
      <c r="H357" s="247" t="s">
        <v>310</v>
      </c>
      <c r="I357" s="247">
        <v>1</v>
      </c>
      <c r="J357" s="248"/>
      <c r="K357" s="247" t="s">
        <v>1415</v>
      </c>
    </row>
    <row r="358" spans="1:11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49">
        <v>2</v>
      </c>
      <c r="K358" s="244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J359" s="248"/>
      <c r="K359" s="247" t="s">
        <v>1415</v>
      </c>
    </row>
    <row r="360" spans="1:11" hidden="1">
      <c r="A360" s="244">
        <v>143</v>
      </c>
      <c r="B360" s="244"/>
      <c r="C360" s="244" t="s">
        <v>299</v>
      </c>
      <c r="D360" s="244" t="s">
        <v>313</v>
      </c>
      <c r="E360" s="244" t="s">
        <v>184</v>
      </c>
      <c r="F360" s="244" t="s">
        <v>607</v>
      </c>
      <c r="G360" s="244" t="s">
        <v>65</v>
      </c>
      <c r="H360" s="244" t="s">
        <v>311</v>
      </c>
      <c r="I360" s="244">
        <v>2</v>
      </c>
      <c r="J360" s="249"/>
      <c r="K360" s="244" t="s">
        <v>1415</v>
      </c>
    </row>
    <row r="361" spans="1:11" hidden="1">
      <c r="A361" s="247">
        <v>144</v>
      </c>
      <c r="B361" s="247"/>
      <c r="C361" s="247" t="s">
        <v>299</v>
      </c>
      <c r="D361" s="247" t="s">
        <v>313</v>
      </c>
      <c r="E361" s="247" t="s">
        <v>184</v>
      </c>
      <c r="F361" s="247" t="s">
        <v>607</v>
      </c>
      <c r="G361" s="247" t="s">
        <v>88</v>
      </c>
      <c r="H361" s="247" t="s">
        <v>310</v>
      </c>
      <c r="I361" s="247">
        <v>2</v>
      </c>
      <c r="J361" s="248">
        <v>2</v>
      </c>
      <c r="K361" s="247" t="s">
        <v>1415</v>
      </c>
    </row>
    <row r="362" spans="1:11" hidden="1">
      <c r="A362" s="244">
        <v>145</v>
      </c>
      <c r="B362" s="244"/>
      <c r="C362" s="244" t="s">
        <v>299</v>
      </c>
      <c r="D362" s="244" t="s">
        <v>313</v>
      </c>
      <c r="E362" s="244" t="s">
        <v>184</v>
      </c>
      <c r="F362" s="244" t="s">
        <v>15</v>
      </c>
      <c r="G362" s="244" t="s">
        <v>278</v>
      </c>
      <c r="H362" s="244" t="s">
        <v>310</v>
      </c>
      <c r="I362" s="244">
        <v>1</v>
      </c>
      <c r="J362" s="249"/>
      <c r="K362" s="244" t="s">
        <v>1415</v>
      </c>
    </row>
    <row r="363" spans="1:11" hidden="1">
      <c r="A363" s="247">
        <v>146</v>
      </c>
      <c r="B363" s="247"/>
      <c r="C363" s="247" t="s">
        <v>299</v>
      </c>
      <c r="D363" s="247" t="s">
        <v>313</v>
      </c>
      <c r="E363" s="247" t="s">
        <v>184</v>
      </c>
      <c r="F363" s="247" t="s">
        <v>14</v>
      </c>
      <c r="G363" s="247" t="s">
        <v>278</v>
      </c>
      <c r="H363" s="247" t="s">
        <v>310</v>
      </c>
      <c r="I363" s="247">
        <v>1</v>
      </c>
      <c r="J363" s="248"/>
      <c r="K363" s="247" t="s">
        <v>1415</v>
      </c>
    </row>
    <row r="364" spans="1:11" hidden="1">
      <c r="A364" s="244">
        <v>147</v>
      </c>
      <c r="B364" s="244"/>
      <c r="C364" s="244" t="s">
        <v>299</v>
      </c>
      <c r="D364" s="244" t="s">
        <v>313</v>
      </c>
      <c r="E364" s="244" t="s">
        <v>184</v>
      </c>
      <c r="F364" s="244" t="s">
        <v>607</v>
      </c>
      <c r="G364" s="244" t="s">
        <v>88</v>
      </c>
      <c r="H364" s="244" t="s">
        <v>311</v>
      </c>
      <c r="I364" s="244">
        <v>1</v>
      </c>
      <c r="J364" s="249"/>
      <c r="K364" s="244" t="s">
        <v>1415</v>
      </c>
    </row>
    <row r="365" spans="1:11" hidden="1">
      <c r="A365" s="247">
        <v>148</v>
      </c>
      <c r="B365" s="247"/>
      <c r="C365" s="247" t="s">
        <v>299</v>
      </c>
      <c r="D365" s="247" t="s">
        <v>313</v>
      </c>
      <c r="E365" s="247" t="s">
        <v>172</v>
      </c>
      <c r="F365" s="247" t="s">
        <v>7</v>
      </c>
      <c r="G365" s="247" t="s">
        <v>967</v>
      </c>
      <c r="H365" s="247" t="s">
        <v>310</v>
      </c>
      <c r="I365" s="247">
        <v>1</v>
      </c>
      <c r="J365" s="248"/>
      <c r="K365" s="247" t="s">
        <v>1415</v>
      </c>
    </row>
    <row r="366" spans="1:11" hidden="1">
      <c r="A366" s="244">
        <v>149</v>
      </c>
      <c r="B366" s="244"/>
      <c r="C366" s="244" t="s">
        <v>299</v>
      </c>
      <c r="D366" s="244" t="s">
        <v>313</v>
      </c>
      <c r="E366" s="244" t="s">
        <v>174</v>
      </c>
      <c r="F366" s="244" t="s">
        <v>13</v>
      </c>
      <c r="G366" s="244" t="s">
        <v>1665</v>
      </c>
      <c r="H366" s="244" t="s">
        <v>310</v>
      </c>
      <c r="I366" s="244">
        <v>1</v>
      </c>
      <c r="J366" s="249"/>
      <c r="K366" s="244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J367" s="248"/>
      <c r="K367" s="247" t="s">
        <v>1415</v>
      </c>
    </row>
    <row r="368" spans="1:11" hidden="1">
      <c r="A368" s="244">
        <v>153</v>
      </c>
      <c r="B368" s="244"/>
      <c r="C368" s="244" t="s">
        <v>299</v>
      </c>
      <c r="D368" s="244" t="s">
        <v>314</v>
      </c>
      <c r="E368" s="244" t="s">
        <v>186</v>
      </c>
      <c r="F368" s="244" t="s">
        <v>608</v>
      </c>
      <c r="G368" s="244" t="s">
        <v>93</v>
      </c>
      <c r="H368" s="244" t="s">
        <v>311</v>
      </c>
      <c r="I368" s="244">
        <v>2</v>
      </c>
      <c r="J368" s="249"/>
      <c r="K368" s="244" t="s">
        <v>1415</v>
      </c>
    </row>
    <row r="369" spans="1:11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J369" s="248"/>
      <c r="K369" s="247" t="s">
        <v>1415</v>
      </c>
    </row>
    <row r="370" spans="1:11" hidden="1">
      <c r="A370" s="244">
        <v>155</v>
      </c>
      <c r="B370" s="244"/>
      <c r="C370" s="244" t="s">
        <v>299</v>
      </c>
      <c r="D370" s="244" t="s">
        <v>314</v>
      </c>
      <c r="E370" s="244" t="s">
        <v>341</v>
      </c>
      <c r="F370" s="244" t="s">
        <v>14</v>
      </c>
      <c r="G370" s="244" t="s">
        <v>1646</v>
      </c>
      <c r="H370" s="244" t="s">
        <v>311</v>
      </c>
      <c r="I370" s="244">
        <v>0.5</v>
      </c>
      <c r="J370" s="249"/>
      <c r="K370" s="244" t="s">
        <v>1415</v>
      </c>
    </row>
    <row r="371" spans="1:11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J371" s="248"/>
      <c r="K371" s="247" t="s">
        <v>1415</v>
      </c>
    </row>
    <row r="372" spans="1:11" hidden="1">
      <c r="A372" s="244">
        <v>158</v>
      </c>
      <c r="B372" s="244"/>
      <c r="C372" s="244" t="s">
        <v>299</v>
      </c>
      <c r="D372" s="244" t="s">
        <v>889</v>
      </c>
      <c r="E372" s="244" t="s">
        <v>186</v>
      </c>
      <c r="F372" s="244" t="s">
        <v>608</v>
      </c>
      <c r="G372" s="244" t="s">
        <v>93</v>
      </c>
      <c r="H372" s="244" t="s">
        <v>311</v>
      </c>
      <c r="I372" s="244">
        <v>2</v>
      </c>
      <c r="J372" s="249"/>
      <c r="K372" s="244" t="s">
        <v>1415</v>
      </c>
    </row>
    <row r="373" spans="1:11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J373" s="249"/>
      <c r="K373" s="244" t="s">
        <v>1415</v>
      </c>
    </row>
    <row r="374" spans="1:11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J374" s="249"/>
      <c r="K374" s="244" t="s">
        <v>1415</v>
      </c>
    </row>
    <row r="375" spans="1:11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J375" s="248"/>
      <c r="K375" s="247" t="s">
        <v>1415</v>
      </c>
    </row>
    <row r="376" spans="1:11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J376" s="249"/>
      <c r="K376" s="244" t="s">
        <v>1415</v>
      </c>
    </row>
    <row r="377" spans="1:11" hidden="1">
      <c r="A377" s="247">
        <v>164</v>
      </c>
      <c r="B377" s="247"/>
      <c r="C377" s="247" t="s">
        <v>299</v>
      </c>
      <c r="D377" s="247" t="s">
        <v>315</v>
      </c>
      <c r="E377" s="247" t="s">
        <v>186</v>
      </c>
      <c r="F377" s="247" t="s">
        <v>608</v>
      </c>
      <c r="G377" s="247" t="s">
        <v>53</v>
      </c>
      <c r="H377" s="247" t="s">
        <v>316</v>
      </c>
      <c r="I377" s="247">
        <v>2</v>
      </c>
      <c r="J377" s="248"/>
      <c r="K377" s="247" t="s">
        <v>1415</v>
      </c>
    </row>
    <row r="378" spans="1:11" hidden="1">
      <c r="A378" s="244">
        <v>165</v>
      </c>
      <c r="B378" s="244"/>
      <c r="C378" s="244" t="s">
        <v>299</v>
      </c>
      <c r="D378" s="244" t="s">
        <v>315</v>
      </c>
      <c r="E378" s="244" t="s">
        <v>186</v>
      </c>
      <c r="F378" s="244" t="s">
        <v>608</v>
      </c>
      <c r="G378" s="244" t="s">
        <v>93</v>
      </c>
      <c r="H378" s="244" t="s">
        <v>316</v>
      </c>
      <c r="I378" s="244">
        <v>2</v>
      </c>
      <c r="J378" s="249"/>
      <c r="K378" s="244" t="s">
        <v>1415</v>
      </c>
    </row>
    <row r="379" spans="1:11" hidden="1">
      <c r="A379" s="247">
        <v>166</v>
      </c>
      <c r="B379" s="247"/>
      <c r="C379" s="247" t="s">
        <v>299</v>
      </c>
      <c r="D379" s="247" t="s">
        <v>315</v>
      </c>
      <c r="E379" s="247" t="s">
        <v>186</v>
      </c>
      <c r="F379" s="247" t="s">
        <v>608</v>
      </c>
      <c r="G379" s="247" t="s">
        <v>318</v>
      </c>
      <c r="H379" s="247" t="s">
        <v>316</v>
      </c>
      <c r="I379" s="247">
        <v>1</v>
      </c>
      <c r="J379" s="248"/>
      <c r="K379" s="247" t="s">
        <v>1415</v>
      </c>
    </row>
    <row r="380" spans="1:11" hidden="1">
      <c r="A380" s="244">
        <v>167</v>
      </c>
      <c r="B380" s="244"/>
      <c r="C380" s="244" t="s">
        <v>299</v>
      </c>
      <c r="D380" s="244" t="s">
        <v>315</v>
      </c>
      <c r="E380" s="244" t="s">
        <v>186</v>
      </c>
      <c r="F380" s="244" t="s">
        <v>608</v>
      </c>
      <c r="G380" s="244" t="s">
        <v>318</v>
      </c>
      <c r="H380" s="244" t="s">
        <v>316</v>
      </c>
      <c r="I380" s="244">
        <v>2</v>
      </c>
      <c r="J380" s="249"/>
      <c r="K380" s="244" t="s">
        <v>1415</v>
      </c>
    </row>
    <row r="381" spans="1:11" hidden="1">
      <c r="A381" s="247">
        <v>168</v>
      </c>
      <c r="B381" s="247"/>
      <c r="C381" s="247" t="s">
        <v>299</v>
      </c>
      <c r="D381" s="247" t="s">
        <v>315</v>
      </c>
      <c r="E381" s="247" t="s">
        <v>341</v>
      </c>
      <c r="F381" s="247" t="s">
        <v>14</v>
      </c>
      <c r="G381" s="247" t="s">
        <v>1646</v>
      </c>
      <c r="H381" s="247" t="s">
        <v>316</v>
      </c>
      <c r="I381" s="247">
        <v>1</v>
      </c>
      <c r="J381" s="248"/>
      <c r="K381" s="247" t="s">
        <v>1415</v>
      </c>
    </row>
    <row r="382" spans="1:11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J382" s="248"/>
      <c r="K382" s="247" t="s">
        <v>1415</v>
      </c>
    </row>
    <row r="383" spans="1:11" hidden="1">
      <c r="A383" s="247">
        <v>170</v>
      </c>
      <c r="B383" s="247"/>
      <c r="C383" s="247" t="s">
        <v>299</v>
      </c>
      <c r="D383" s="247" t="s">
        <v>315</v>
      </c>
      <c r="E383" s="247" t="s">
        <v>175</v>
      </c>
      <c r="F383" s="247" t="s">
        <v>19</v>
      </c>
      <c r="G383" s="247" t="s">
        <v>1538</v>
      </c>
      <c r="H383" s="247" t="s">
        <v>320</v>
      </c>
      <c r="I383" s="247">
        <v>2</v>
      </c>
      <c r="J383" s="248"/>
      <c r="K383" s="247" t="s">
        <v>1415</v>
      </c>
    </row>
    <row r="384" spans="1:11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J384" s="249"/>
      <c r="K384" s="244" t="s">
        <v>1415</v>
      </c>
    </row>
    <row r="385" spans="1:11" hidden="1">
      <c r="A385" s="247">
        <v>173</v>
      </c>
      <c r="B385" s="247"/>
      <c r="C385" s="247" t="s">
        <v>299</v>
      </c>
      <c r="D385" s="247" t="s">
        <v>321</v>
      </c>
      <c r="E385" s="247" t="s">
        <v>186</v>
      </c>
      <c r="F385" s="247" t="s">
        <v>608</v>
      </c>
      <c r="G385" s="247" t="s">
        <v>53</v>
      </c>
      <c r="H385" s="247" t="s">
        <v>316</v>
      </c>
      <c r="I385" s="247">
        <v>2</v>
      </c>
      <c r="J385" s="248"/>
      <c r="K385" s="247" t="s">
        <v>1415</v>
      </c>
    </row>
    <row r="386" spans="1:11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J386" s="249"/>
      <c r="K386" s="244" t="s">
        <v>1415</v>
      </c>
    </row>
    <row r="387" spans="1:11" hidden="1">
      <c r="A387" s="247">
        <v>175</v>
      </c>
      <c r="B387" s="247"/>
      <c r="C387" s="247" t="s">
        <v>299</v>
      </c>
      <c r="D387" s="247" t="s">
        <v>321</v>
      </c>
      <c r="E387" s="247" t="s">
        <v>186</v>
      </c>
      <c r="F387" s="247" t="s">
        <v>608</v>
      </c>
      <c r="G387" s="247" t="s">
        <v>93</v>
      </c>
      <c r="H387" s="247" t="s">
        <v>316</v>
      </c>
      <c r="I387" s="247">
        <v>2</v>
      </c>
      <c r="J387" s="248"/>
      <c r="K387" s="247" t="s">
        <v>1415</v>
      </c>
    </row>
    <row r="388" spans="1:11" hidden="1">
      <c r="A388" s="244">
        <v>176</v>
      </c>
      <c r="B388" s="244"/>
      <c r="C388" s="244" t="s">
        <v>299</v>
      </c>
      <c r="D388" s="244" t="s">
        <v>321</v>
      </c>
      <c r="E388" s="244" t="s">
        <v>341</v>
      </c>
      <c r="F388" s="244" t="s">
        <v>14</v>
      </c>
      <c r="G388" s="244" t="s">
        <v>967</v>
      </c>
      <c r="H388" s="244" t="s">
        <v>316</v>
      </c>
      <c r="I388" s="244">
        <v>1</v>
      </c>
      <c r="J388" s="249"/>
      <c r="K388" s="244" t="s">
        <v>1415</v>
      </c>
    </row>
    <row r="389" spans="1:11" hidden="1">
      <c r="A389" s="247">
        <v>177</v>
      </c>
      <c r="B389" s="247"/>
      <c r="C389" s="247" t="s">
        <v>299</v>
      </c>
      <c r="D389" s="247" t="s">
        <v>321</v>
      </c>
      <c r="E389" s="247" t="s">
        <v>341</v>
      </c>
      <c r="F389" s="247" t="s">
        <v>15</v>
      </c>
      <c r="G389" s="247" t="s">
        <v>967</v>
      </c>
      <c r="H389" s="247" t="s">
        <v>316</v>
      </c>
      <c r="I389" s="247">
        <v>1</v>
      </c>
      <c r="J389" s="248"/>
      <c r="K389" s="247" t="s">
        <v>1415</v>
      </c>
    </row>
    <row r="390" spans="1:11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J390" s="249"/>
      <c r="K390" s="244" t="s">
        <v>1415</v>
      </c>
    </row>
    <row r="391" spans="1:11" hidden="1">
      <c r="A391" s="247">
        <v>180</v>
      </c>
      <c r="B391" s="247"/>
      <c r="C391" s="247" t="s">
        <v>299</v>
      </c>
      <c r="D391" s="247" t="s">
        <v>322</v>
      </c>
      <c r="E391" s="247" t="s">
        <v>186</v>
      </c>
      <c r="F391" s="247" t="s">
        <v>608</v>
      </c>
      <c r="G391" s="247" t="s">
        <v>93</v>
      </c>
      <c r="H391" s="247" t="s">
        <v>316</v>
      </c>
      <c r="I391" s="247">
        <v>2</v>
      </c>
      <c r="J391" s="248"/>
      <c r="K391" s="247" t="s">
        <v>1415</v>
      </c>
    </row>
    <row r="392" spans="1:11" hidden="1">
      <c r="A392" s="247">
        <v>181</v>
      </c>
      <c r="B392" s="247"/>
      <c r="C392" s="247" t="s">
        <v>299</v>
      </c>
      <c r="D392" s="247" t="s">
        <v>322</v>
      </c>
      <c r="E392" s="247" t="s">
        <v>186</v>
      </c>
      <c r="F392" s="247" t="s">
        <v>608</v>
      </c>
      <c r="G392" s="247" t="s">
        <v>53</v>
      </c>
      <c r="H392" s="247" t="s">
        <v>316</v>
      </c>
      <c r="I392" s="247">
        <v>2</v>
      </c>
      <c r="J392" s="248"/>
      <c r="K392" s="247" t="s">
        <v>1415</v>
      </c>
    </row>
    <row r="393" spans="1:11" hidden="1">
      <c r="A393" s="247">
        <v>182</v>
      </c>
      <c r="B393" s="247"/>
      <c r="C393" s="247" t="s">
        <v>299</v>
      </c>
      <c r="D393" s="247" t="s">
        <v>322</v>
      </c>
      <c r="E393" s="247" t="s">
        <v>341</v>
      </c>
      <c r="F393" s="247" t="s">
        <v>14</v>
      </c>
      <c r="G393" s="247" t="s">
        <v>967</v>
      </c>
      <c r="H393" s="247" t="s">
        <v>316</v>
      </c>
      <c r="I393" s="247">
        <v>1</v>
      </c>
      <c r="J393" s="248"/>
      <c r="K393" s="247" t="s">
        <v>1415</v>
      </c>
    </row>
    <row r="394" spans="1:11" hidden="1">
      <c r="A394" s="244">
        <v>183</v>
      </c>
      <c r="B394" s="244"/>
      <c r="C394" s="244" t="s">
        <v>299</v>
      </c>
      <c r="D394" s="244" t="s">
        <v>322</v>
      </c>
      <c r="E394" s="244" t="s">
        <v>341</v>
      </c>
      <c r="F394" s="244" t="s">
        <v>15</v>
      </c>
      <c r="G394" s="244" t="s">
        <v>967</v>
      </c>
      <c r="H394" s="244" t="s">
        <v>316</v>
      </c>
      <c r="I394" s="244">
        <v>1</v>
      </c>
      <c r="J394" s="249"/>
      <c r="K394" s="244" t="s">
        <v>1415</v>
      </c>
    </row>
    <row r="395" spans="1:11" hidden="1">
      <c r="A395" s="247">
        <v>184</v>
      </c>
      <c r="B395" s="247"/>
      <c r="C395" s="247" t="s">
        <v>299</v>
      </c>
      <c r="D395" s="247" t="s">
        <v>322</v>
      </c>
      <c r="E395" s="247" t="s">
        <v>172</v>
      </c>
      <c r="F395" s="247" t="s">
        <v>7</v>
      </c>
      <c r="G395" s="247" t="s">
        <v>967</v>
      </c>
      <c r="H395" s="247" t="s">
        <v>316</v>
      </c>
      <c r="I395" s="247">
        <v>2</v>
      </c>
      <c r="J395" s="248"/>
      <c r="K395" s="247" t="s">
        <v>1415</v>
      </c>
    </row>
    <row r="396" spans="1:11" hidden="1">
      <c r="A396" s="244">
        <v>185</v>
      </c>
      <c r="B396" s="244"/>
      <c r="C396" s="244" t="s">
        <v>299</v>
      </c>
      <c r="D396" s="244" t="s">
        <v>322</v>
      </c>
      <c r="E396" s="244" t="s">
        <v>174</v>
      </c>
      <c r="F396" s="244" t="s">
        <v>13</v>
      </c>
      <c r="G396" s="244" t="s">
        <v>1276</v>
      </c>
      <c r="H396" s="244" t="s">
        <v>316</v>
      </c>
      <c r="I396" s="244">
        <v>2</v>
      </c>
      <c r="J396" s="249"/>
      <c r="K396" s="244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J397" s="248"/>
      <c r="K397" s="24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  <c r="J398" s="249"/>
      <c r="K398" s="244"/>
    </row>
    <row r="399" spans="1:11" hidden="1">
      <c r="A399" s="244"/>
    </row>
    <row r="400" spans="1:11" hidden="1">
      <c r="A400" s="247"/>
      <c r="B400" s="247"/>
      <c r="C400" s="247"/>
      <c r="D400" s="247"/>
      <c r="E400" s="247"/>
      <c r="F400" s="247"/>
      <c r="G400" s="247"/>
      <c r="H400" s="247"/>
      <c r="I400" s="247"/>
      <c r="J400" s="248"/>
      <c r="K400" s="247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  <c r="J401" s="249"/>
      <c r="K401" s="244"/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  <c r="J402" s="248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  <c r="U402" s="247"/>
      <c r="V402" s="247"/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  <c r="J403" s="249"/>
      <c r="K403" s="244"/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  <c r="J404" s="248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  <c r="U404" s="247"/>
      <c r="V404" s="247"/>
    </row>
    <row r="405" spans="1:22" hidden="1">
      <c r="A405" s="244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244">
        <v>11</v>
      </c>
      <c r="B406" s="244"/>
      <c r="C406" s="244" t="s">
        <v>95</v>
      </c>
      <c r="D406" s="244" t="s">
        <v>102</v>
      </c>
      <c r="E406" s="244" t="s">
        <v>185</v>
      </c>
      <c r="F406" s="244" t="s">
        <v>609</v>
      </c>
      <c r="G406" s="244" t="s">
        <v>57</v>
      </c>
      <c r="H406" s="244" t="s">
        <v>99</v>
      </c>
      <c r="I406" s="244">
        <v>2</v>
      </c>
      <c r="J406" s="249"/>
      <c r="K406" s="244"/>
      <c r="L406" s="244"/>
      <c r="M406" s="244"/>
      <c r="N406" s="244"/>
      <c r="O406" s="244"/>
      <c r="P406" s="244"/>
      <c r="Q406" s="244"/>
      <c r="R406" s="244"/>
      <c r="S406" s="244"/>
      <c r="T406" s="244"/>
      <c r="U406" s="244"/>
      <c r="V406" s="244"/>
    </row>
    <row r="407" spans="1:22" hidden="1">
      <c r="A407" s="244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idden="1">
      <c r="A408" s="244">
        <v>13</v>
      </c>
      <c r="B408" s="244"/>
      <c r="C408" s="244" t="s">
        <v>95</v>
      </c>
      <c r="D408" s="244" t="s">
        <v>102</v>
      </c>
      <c r="E408" s="244" t="s">
        <v>341</v>
      </c>
      <c r="F408" s="244" t="s">
        <v>15</v>
      </c>
      <c r="G408" s="244" t="s">
        <v>101</v>
      </c>
      <c r="H408" s="244" t="s">
        <v>99</v>
      </c>
      <c r="I408" s="244">
        <v>0.5</v>
      </c>
      <c r="J408" s="249"/>
      <c r="K408" s="244"/>
      <c r="L408" s="244"/>
      <c r="M408" s="244"/>
      <c r="N408" s="244"/>
      <c r="O408" s="244"/>
      <c r="P408" s="244"/>
      <c r="Q408" s="244"/>
      <c r="R408" s="244"/>
      <c r="S408" s="244"/>
      <c r="T408" s="244"/>
      <c r="U408" s="244"/>
      <c r="V408" s="244"/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</row>
    <row r="410" spans="1:22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</row>
    <row r="411" spans="1:22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</row>
    <row r="412" spans="1:22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  <c r="J415" s="249"/>
      <c r="K415" s="244"/>
    </row>
    <row r="416" spans="1:22" hidden="1">
      <c r="A416" s="247">
        <v>23</v>
      </c>
      <c r="B416" s="247"/>
      <c r="C416" s="247" t="s">
        <v>95</v>
      </c>
      <c r="D416" s="247" t="s">
        <v>1199</v>
      </c>
      <c r="E416" s="247" t="s">
        <v>185</v>
      </c>
      <c r="F416" s="247" t="s">
        <v>609</v>
      </c>
      <c r="G416" s="247" t="s">
        <v>100</v>
      </c>
      <c r="H416" s="247" t="s">
        <v>103</v>
      </c>
      <c r="I416" s="247">
        <v>2</v>
      </c>
      <c r="J416" s="248"/>
      <c r="K416" s="247"/>
    </row>
    <row r="417" spans="1:22" hidden="1">
      <c r="A417" s="244">
        <v>24</v>
      </c>
      <c r="B417" s="244"/>
      <c r="C417" s="244" t="s">
        <v>95</v>
      </c>
      <c r="D417" s="244" t="s">
        <v>1199</v>
      </c>
      <c r="E417" s="244" t="s">
        <v>185</v>
      </c>
      <c r="F417" s="244" t="s">
        <v>609</v>
      </c>
      <c r="G417" s="244" t="s">
        <v>100</v>
      </c>
      <c r="H417" s="244" t="s">
        <v>103</v>
      </c>
      <c r="I417" s="244">
        <v>2</v>
      </c>
      <c r="J417" s="249"/>
      <c r="K417" s="244"/>
    </row>
    <row r="418" spans="1:22" hidden="1">
      <c r="A418" s="247">
        <v>25</v>
      </c>
      <c r="B418" s="247"/>
      <c r="C418" s="247" t="s">
        <v>95</v>
      </c>
      <c r="D418" s="247" t="s">
        <v>1199</v>
      </c>
      <c r="E418" s="247" t="s">
        <v>185</v>
      </c>
      <c r="F418" s="247" t="s">
        <v>609</v>
      </c>
      <c r="G418" s="247" t="s">
        <v>1621</v>
      </c>
      <c r="H418" s="247" t="s">
        <v>103</v>
      </c>
      <c r="I418" s="247">
        <v>3</v>
      </c>
      <c r="J418" s="248"/>
      <c r="K418" s="247"/>
    </row>
    <row r="419" spans="1:22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  <c r="J420" s="248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  <c r="J422" s="248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</row>
    <row r="423" spans="1:22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</row>
    <row r="424" spans="1:22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</row>
    <row r="427" spans="1:22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</row>
    <row r="428" spans="1:22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idden="1">
      <c r="A431" s="244">
        <v>40</v>
      </c>
      <c r="B431" s="244"/>
      <c r="C431" s="244" t="s">
        <v>95</v>
      </c>
      <c r="D431" s="244" t="s">
        <v>1200</v>
      </c>
      <c r="E431" s="244" t="s">
        <v>185</v>
      </c>
      <c r="F431" s="244" t="s">
        <v>609</v>
      </c>
      <c r="G431" s="244" t="s">
        <v>105</v>
      </c>
      <c r="H431" s="244" t="s">
        <v>106</v>
      </c>
      <c r="I431" s="244">
        <v>5</v>
      </c>
      <c r="J431" s="249"/>
      <c r="K431" s="244"/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  <c r="J432" s="248"/>
      <c r="K432" s="247"/>
    </row>
    <row r="433" spans="1:22" hidden="1">
      <c r="A433" s="244">
        <v>42</v>
      </c>
      <c r="B433" s="244"/>
      <c r="C433" s="244" t="s">
        <v>95</v>
      </c>
      <c r="D433" s="244" t="s">
        <v>1200</v>
      </c>
      <c r="E433" s="244" t="s">
        <v>185</v>
      </c>
      <c r="F433" s="244" t="s">
        <v>609</v>
      </c>
      <c r="G433" s="244" t="s">
        <v>100</v>
      </c>
      <c r="H433" s="244" t="s">
        <v>106</v>
      </c>
      <c r="I433" s="244">
        <v>2</v>
      </c>
      <c r="J433" s="249"/>
      <c r="K433" s="244"/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  <c r="J434" s="248"/>
      <c r="K434" s="247"/>
    </row>
    <row r="435" spans="1:22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</row>
    <row r="436" spans="1:22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</row>
    <row r="438" spans="1:22" hidden="1">
      <c r="A438" s="247">
        <v>47</v>
      </c>
      <c r="B438" s="247"/>
      <c r="C438" s="247" t="s">
        <v>95</v>
      </c>
      <c r="D438" s="247" t="s">
        <v>1200</v>
      </c>
      <c r="E438" s="247" t="s">
        <v>341</v>
      </c>
      <c r="F438" s="247" t="s">
        <v>14</v>
      </c>
      <c r="G438" s="247" t="s">
        <v>101</v>
      </c>
      <c r="H438" s="247" t="s">
        <v>106</v>
      </c>
      <c r="I438" s="247">
        <v>2</v>
      </c>
      <c r="J438" s="248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  <c r="U438" s="247"/>
      <c r="V438" s="247"/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</row>
    <row r="440" spans="1:22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idden="1">
      <c r="A441" s="247">
        <v>54</v>
      </c>
      <c r="B441" s="247"/>
      <c r="C441" s="247" t="s">
        <v>95</v>
      </c>
      <c r="D441" s="247" t="s">
        <v>108</v>
      </c>
      <c r="E441" s="247" t="s">
        <v>185</v>
      </c>
      <c r="F441" s="247" t="s">
        <v>110</v>
      </c>
      <c r="G441" s="247" t="s">
        <v>100</v>
      </c>
      <c r="H441" s="247" t="s">
        <v>103</v>
      </c>
      <c r="I441" s="247">
        <v>2</v>
      </c>
      <c r="J441" s="248"/>
      <c r="K441" s="247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J442" s="249"/>
      <c r="K442" s="244" t="s">
        <v>560</v>
      </c>
    </row>
    <row r="443" spans="1:22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J443" s="248"/>
      <c r="K443" s="247" t="s">
        <v>560</v>
      </c>
    </row>
    <row r="444" spans="1:22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J444" s="249"/>
      <c r="K444" s="244" t="s">
        <v>560</v>
      </c>
    </row>
    <row r="445" spans="1:22" hidden="1">
      <c r="A445" s="247">
        <v>58</v>
      </c>
      <c r="B445" s="247"/>
      <c r="C445" s="247" t="s">
        <v>95</v>
      </c>
      <c r="D445" s="247" t="s">
        <v>108</v>
      </c>
      <c r="E445" s="247" t="s">
        <v>178</v>
      </c>
      <c r="F445" s="247" t="s">
        <v>37</v>
      </c>
      <c r="G445" s="247" t="s">
        <v>40</v>
      </c>
      <c r="H445" s="247" t="s">
        <v>103</v>
      </c>
      <c r="I445" s="247">
        <v>1</v>
      </c>
      <c r="J445" s="248"/>
      <c r="K445" s="247" t="s">
        <v>560</v>
      </c>
    </row>
    <row r="446" spans="1:22" hidden="1">
      <c r="A446" s="244">
        <v>60</v>
      </c>
      <c r="B446" s="244"/>
      <c r="C446" s="244" t="s">
        <v>95</v>
      </c>
      <c r="D446" s="244" t="s">
        <v>113</v>
      </c>
      <c r="E446" s="244" t="s">
        <v>185</v>
      </c>
      <c r="F446" s="244" t="s">
        <v>110</v>
      </c>
      <c r="G446" s="244" t="s">
        <v>100</v>
      </c>
      <c r="H446" s="244" t="s">
        <v>103</v>
      </c>
      <c r="I446" s="244">
        <v>2</v>
      </c>
      <c r="J446" s="249"/>
      <c r="K446" s="244" t="s">
        <v>561</v>
      </c>
    </row>
    <row r="447" spans="1:22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J447" s="249"/>
      <c r="K447" s="244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J448" s="249"/>
      <c r="K448" s="244" t="s">
        <v>561</v>
      </c>
    </row>
    <row r="449" spans="1:22" hidden="1">
      <c r="A449" s="247">
        <v>63</v>
      </c>
      <c r="B449" s="247"/>
      <c r="C449" s="247" t="s">
        <v>95</v>
      </c>
      <c r="D449" s="247" t="s">
        <v>113</v>
      </c>
      <c r="E449" s="247" t="s">
        <v>188</v>
      </c>
      <c r="F449" s="247" t="s">
        <v>107</v>
      </c>
      <c r="G449" s="247" t="s">
        <v>97</v>
      </c>
      <c r="H449" s="247" t="s">
        <v>103</v>
      </c>
      <c r="I449" s="247">
        <v>1.5</v>
      </c>
      <c r="J449" s="248"/>
      <c r="K449" s="247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J451" s="248"/>
      <c r="K451" s="247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J452" s="249"/>
      <c r="K452" s="244" t="s">
        <v>560</v>
      </c>
    </row>
    <row r="453" spans="1:22" hidden="1">
      <c r="A453" s="247">
        <v>68</v>
      </c>
      <c r="B453" s="247"/>
      <c r="C453" s="247" t="s">
        <v>95</v>
      </c>
      <c r="D453" s="247" t="s">
        <v>114</v>
      </c>
      <c r="E453" s="247" t="s">
        <v>359</v>
      </c>
      <c r="F453" s="247" t="s">
        <v>112</v>
      </c>
      <c r="G453" s="247" t="s">
        <v>111</v>
      </c>
      <c r="H453" s="247" t="s">
        <v>106</v>
      </c>
      <c r="I453" s="247">
        <v>1</v>
      </c>
      <c r="J453" s="248"/>
      <c r="K453" s="247" t="s">
        <v>560</v>
      </c>
    </row>
    <row r="454" spans="1:22" hidden="1">
      <c r="A454" s="244">
        <v>69</v>
      </c>
      <c r="B454" s="244"/>
      <c r="C454" s="244" t="s">
        <v>95</v>
      </c>
      <c r="D454" s="244" t="s">
        <v>114</v>
      </c>
      <c r="E454" s="244" t="s">
        <v>179</v>
      </c>
      <c r="F454" s="244" t="s">
        <v>76</v>
      </c>
      <c r="G454" s="244" t="s">
        <v>111</v>
      </c>
      <c r="H454" s="244" t="s">
        <v>106</v>
      </c>
      <c r="I454" s="244">
        <v>0.5</v>
      </c>
      <c r="J454" s="249"/>
      <c r="K454" s="244" t="s">
        <v>560</v>
      </c>
    </row>
    <row r="455" spans="1:22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J455" s="248"/>
      <c r="K455" s="247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J456" s="249"/>
      <c r="K456" s="244" t="s">
        <v>560</v>
      </c>
    </row>
    <row r="457" spans="1:22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J457" s="249"/>
      <c r="K457" s="244" t="s">
        <v>560</v>
      </c>
    </row>
    <row r="458" spans="1:22" hidden="1">
      <c r="A458" s="247">
        <v>73</v>
      </c>
      <c r="B458" s="247"/>
      <c r="C458" s="247" t="s">
        <v>95</v>
      </c>
      <c r="D458" s="247" t="s">
        <v>114</v>
      </c>
      <c r="E458" s="247" t="s">
        <v>185</v>
      </c>
      <c r="F458" s="247" t="s">
        <v>110</v>
      </c>
      <c r="G458" s="247" t="s">
        <v>57</v>
      </c>
      <c r="H458" s="247" t="s">
        <v>106</v>
      </c>
      <c r="I458" s="247">
        <v>1</v>
      </c>
      <c r="J458" s="248"/>
      <c r="K458" s="247" t="s">
        <v>560</v>
      </c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247"/>
    </row>
    <row r="459" spans="1:22" hidden="1">
      <c r="A459" s="244">
        <v>75</v>
      </c>
      <c r="B459" s="244"/>
      <c r="C459" s="244" t="s">
        <v>95</v>
      </c>
      <c r="D459" s="244" t="s">
        <v>118</v>
      </c>
      <c r="E459" s="244" t="s">
        <v>188</v>
      </c>
      <c r="F459" s="244" t="s">
        <v>107</v>
      </c>
      <c r="G459" s="244" t="s">
        <v>115</v>
      </c>
      <c r="H459" s="244" t="s">
        <v>106</v>
      </c>
      <c r="I459" s="244">
        <v>1</v>
      </c>
      <c r="J459" s="249"/>
      <c r="K459" s="244" t="s">
        <v>561</v>
      </c>
    </row>
    <row r="460" spans="1:22" hidden="1">
      <c r="A460" s="244">
        <v>76</v>
      </c>
      <c r="B460" s="244"/>
      <c r="C460" s="244" t="s">
        <v>95</v>
      </c>
      <c r="D460" s="244" t="s">
        <v>118</v>
      </c>
      <c r="E460" s="244" t="s">
        <v>189</v>
      </c>
      <c r="F460" s="244" t="s">
        <v>119</v>
      </c>
      <c r="G460" s="244" t="s">
        <v>101</v>
      </c>
      <c r="H460" s="244" t="s">
        <v>106</v>
      </c>
      <c r="I460" s="244">
        <v>1</v>
      </c>
      <c r="J460" s="249"/>
      <c r="K460" s="244" t="s">
        <v>561</v>
      </c>
    </row>
    <row r="461" spans="1:22" hidden="1">
      <c r="A461" s="247">
        <v>77</v>
      </c>
      <c r="B461" s="247"/>
      <c r="C461" s="247" t="s">
        <v>95</v>
      </c>
      <c r="D461" s="247" t="s">
        <v>118</v>
      </c>
      <c r="E461" s="247" t="s">
        <v>359</v>
      </c>
      <c r="F461" s="247" t="s">
        <v>112</v>
      </c>
      <c r="G461" s="247" t="s">
        <v>111</v>
      </c>
      <c r="H461" s="247" t="s">
        <v>106</v>
      </c>
      <c r="I461" s="247">
        <v>1</v>
      </c>
      <c r="J461" s="248"/>
      <c r="K461" s="247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J462" s="249"/>
      <c r="K462" s="244" t="s">
        <v>561</v>
      </c>
    </row>
    <row r="463" spans="1:22" hidden="1">
      <c r="A463" s="247">
        <v>79</v>
      </c>
      <c r="B463" s="247"/>
      <c r="C463" s="247" t="s">
        <v>95</v>
      </c>
      <c r="D463" s="247" t="s">
        <v>118</v>
      </c>
      <c r="E463" s="247" t="s">
        <v>188</v>
      </c>
      <c r="F463" s="247" t="s">
        <v>107</v>
      </c>
      <c r="G463" s="247" t="s">
        <v>97</v>
      </c>
      <c r="H463" s="247" t="s">
        <v>106</v>
      </c>
      <c r="I463" s="247">
        <v>1</v>
      </c>
      <c r="J463" s="248"/>
      <c r="K463" s="247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J464" s="248"/>
      <c r="K464" s="247" t="s">
        <v>561</v>
      </c>
    </row>
    <row r="465" spans="1:22" hidden="1">
      <c r="A465" s="247">
        <v>81</v>
      </c>
      <c r="B465" s="247"/>
      <c r="C465" s="247" t="s">
        <v>95</v>
      </c>
      <c r="D465" s="247" t="s">
        <v>118</v>
      </c>
      <c r="E465" s="247" t="s">
        <v>172</v>
      </c>
      <c r="F465" s="247" t="s">
        <v>7</v>
      </c>
      <c r="G465" s="247" t="s">
        <v>40</v>
      </c>
      <c r="H465" s="247" t="s">
        <v>106</v>
      </c>
      <c r="I465" s="247">
        <v>1</v>
      </c>
      <c r="J465" s="248"/>
      <c r="K465" s="247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J466" s="249"/>
      <c r="K466" s="244" t="s">
        <v>561</v>
      </c>
      <c r="L466" s="244"/>
      <c r="M466" s="244"/>
      <c r="N466" s="244"/>
      <c r="O466" s="244"/>
      <c r="P466" s="244"/>
      <c r="Q466" s="244"/>
      <c r="R466" s="244"/>
      <c r="S466" s="244"/>
      <c r="T466" s="244"/>
      <c r="U466" s="244"/>
      <c r="V466" s="244"/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</row>
    <row r="469" spans="1:22" hidden="1">
      <c r="A469" s="244">
        <v>89</v>
      </c>
      <c r="B469" s="244"/>
      <c r="C469" s="244" t="s">
        <v>95</v>
      </c>
      <c r="D469" s="244" t="s">
        <v>1290</v>
      </c>
      <c r="E469" s="244" t="s">
        <v>359</v>
      </c>
      <c r="F469" s="244" t="s">
        <v>610</v>
      </c>
      <c r="G469" s="244" t="s">
        <v>115</v>
      </c>
      <c r="H469" s="244" t="s">
        <v>55</v>
      </c>
      <c r="I469" s="244">
        <v>2</v>
      </c>
      <c r="J469" s="249"/>
      <c r="K469" s="244"/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  <c r="J470" s="248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  <c r="U470" s="247"/>
      <c r="V470" s="247"/>
    </row>
    <row r="471" spans="1:22" hidden="1">
      <c r="A471" s="244">
        <v>91</v>
      </c>
      <c r="B471" s="244"/>
      <c r="C471" s="244" t="s">
        <v>95</v>
      </c>
      <c r="D471" s="244" t="s">
        <v>1290</v>
      </c>
      <c r="E471" s="244" t="s">
        <v>341</v>
      </c>
      <c r="F471" s="244" t="s">
        <v>14</v>
      </c>
      <c r="G471" s="244" t="s">
        <v>101</v>
      </c>
      <c r="H471" s="244" t="s">
        <v>55</v>
      </c>
      <c r="I471" s="244">
        <v>1</v>
      </c>
      <c r="J471" s="249"/>
      <c r="K471" s="244"/>
      <c r="L471" s="244"/>
      <c r="M471" s="244"/>
      <c r="N471" s="244"/>
      <c r="O471" s="244"/>
      <c r="P471" s="244"/>
      <c r="Q471" s="244"/>
      <c r="R471" s="244"/>
      <c r="S471" s="244"/>
      <c r="T471" s="244"/>
      <c r="U471" s="244"/>
      <c r="V471" s="244"/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</row>
    <row r="473" spans="1:22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</row>
    <row r="474" spans="1:22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J474" s="248"/>
      <c r="K474" s="247" t="s">
        <v>1785</v>
      </c>
      <c r="L474" s="247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</row>
    <row r="475" spans="1:22" hidden="1">
      <c r="A475" s="247">
        <v>97</v>
      </c>
      <c r="B475" s="247"/>
      <c r="C475" s="247" t="s">
        <v>95</v>
      </c>
      <c r="D475" s="247" t="s">
        <v>1291</v>
      </c>
      <c r="E475" s="247" t="s">
        <v>359</v>
      </c>
      <c r="F475" s="247" t="s">
        <v>610</v>
      </c>
      <c r="G475" s="247" t="s">
        <v>115</v>
      </c>
      <c r="H475" s="247" t="s">
        <v>55</v>
      </c>
      <c r="I475" s="247">
        <v>2</v>
      </c>
      <c r="J475" s="248"/>
      <c r="K475" s="247"/>
    </row>
    <row r="476" spans="1:22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  <c r="J476" s="249"/>
      <c r="K476" s="244"/>
      <c r="L476" s="244"/>
      <c r="M476" s="244"/>
      <c r="N476" s="244"/>
      <c r="O476" s="244"/>
      <c r="P476" s="244"/>
      <c r="Q476" s="244"/>
      <c r="R476" s="244"/>
      <c r="S476" s="244"/>
      <c r="T476" s="244"/>
      <c r="U476" s="244"/>
      <c r="V476" s="244"/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  <c r="J477" s="248"/>
      <c r="K477" s="247"/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  <c r="J478" s="249"/>
      <c r="K478" s="244"/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  <c r="J479" s="248"/>
      <c r="K479" s="247"/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</row>
    <row r="481" spans="1:22" hidden="1">
      <c r="A481" s="247">
        <v>105</v>
      </c>
      <c r="B481" s="247"/>
      <c r="C481" s="247" t="s">
        <v>95</v>
      </c>
      <c r="D481" s="247" t="s">
        <v>1355</v>
      </c>
      <c r="E481" s="247" t="s">
        <v>175</v>
      </c>
      <c r="F481" s="247" t="s">
        <v>19</v>
      </c>
      <c r="G481" s="247" t="s">
        <v>145</v>
      </c>
      <c r="H481" s="247" t="s">
        <v>55</v>
      </c>
      <c r="I481" s="247">
        <v>2</v>
      </c>
      <c r="J481" s="248"/>
      <c r="K481" s="247"/>
    </row>
    <row r="482" spans="1:22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  <c r="J482" s="248"/>
      <c r="K482" s="247"/>
    </row>
    <row r="483" spans="1:22" hidden="1">
      <c r="A483" s="247">
        <v>107</v>
      </c>
      <c r="B483" s="247"/>
      <c r="C483" s="247" t="s">
        <v>95</v>
      </c>
      <c r="D483" s="247" t="s">
        <v>1355</v>
      </c>
      <c r="E483" s="247" t="s">
        <v>359</v>
      </c>
      <c r="F483" s="247" t="s">
        <v>610</v>
      </c>
      <c r="G483" s="247" t="s">
        <v>115</v>
      </c>
      <c r="H483" s="247" t="s">
        <v>55</v>
      </c>
      <c r="I483" s="247">
        <v>2</v>
      </c>
      <c r="J483" s="248"/>
      <c r="K483" s="247"/>
    </row>
    <row r="484" spans="1:22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  <c r="J484" s="248"/>
      <c r="K484" s="247"/>
    </row>
    <row r="485" spans="1:22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  <c r="J485" s="249"/>
      <c r="K485" s="244"/>
    </row>
    <row r="486" spans="1:22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</row>
    <row r="487" spans="1:22" hidden="1">
      <c r="A487" s="247">
        <v>111</v>
      </c>
      <c r="B487" s="247"/>
      <c r="C487" s="247" t="s">
        <v>95</v>
      </c>
      <c r="D487" s="247" t="s">
        <v>1355</v>
      </c>
      <c r="E487" s="247" t="s">
        <v>341</v>
      </c>
      <c r="F487" s="247" t="s">
        <v>126</v>
      </c>
      <c r="G487" s="247" t="s">
        <v>101</v>
      </c>
      <c r="H487" s="247" t="s">
        <v>55</v>
      </c>
      <c r="I487" s="247">
        <v>2</v>
      </c>
      <c r="J487" s="248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  <c r="U487" s="247"/>
      <c r="V487" s="247"/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  <c r="J488" s="248"/>
      <c r="K488" s="247"/>
    </row>
    <row r="489" spans="1:22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</row>
    <row r="490" spans="1:22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>
      <c r="A492" s="247">
        <v>118</v>
      </c>
      <c r="B492" s="247"/>
      <c r="C492" s="247" t="s">
        <v>95</v>
      </c>
      <c r="D492" s="247" t="s">
        <v>1356</v>
      </c>
      <c r="E492" s="247" t="s">
        <v>174</v>
      </c>
      <c r="F492" s="247" t="s">
        <v>13</v>
      </c>
      <c r="G492" s="247" t="s">
        <v>562</v>
      </c>
      <c r="H492" s="247" t="s">
        <v>55</v>
      </c>
      <c r="I492" s="247">
        <v>2</v>
      </c>
      <c r="J492" s="248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  <c r="U492" s="247"/>
      <c r="V492" s="247"/>
    </row>
    <row r="493" spans="1:22">
      <c r="A493" s="244">
        <v>119</v>
      </c>
      <c r="B493" s="244"/>
      <c r="C493" s="244" t="s">
        <v>95</v>
      </c>
      <c r="D493" s="244" t="s">
        <v>1356</v>
      </c>
      <c r="E493" s="244" t="s">
        <v>359</v>
      </c>
      <c r="F493" s="244" t="s">
        <v>610</v>
      </c>
      <c r="G493" s="244" t="s">
        <v>562</v>
      </c>
      <c r="H493" s="244" t="s">
        <v>55</v>
      </c>
      <c r="I493" s="244">
        <v>2</v>
      </c>
      <c r="J493" s="249"/>
      <c r="K493" s="244"/>
      <c r="L493" s="244"/>
      <c r="M493" s="244"/>
      <c r="N493" s="244"/>
      <c r="O493" s="244"/>
      <c r="P493" s="244"/>
      <c r="Q493" s="244"/>
      <c r="R493" s="244"/>
      <c r="S493" s="244"/>
      <c r="T493" s="244"/>
      <c r="U493" s="244"/>
      <c r="V493" s="244"/>
    </row>
    <row r="494" spans="1:22" hidden="1">
      <c r="A494" s="247">
        <v>120</v>
      </c>
      <c r="B494" s="247"/>
      <c r="C494" s="247" t="s">
        <v>95</v>
      </c>
      <c r="D494" s="247" t="s">
        <v>1356</v>
      </c>
      <c r="E494" s="247" t="s">
        <v>341</v>
      </c>
      <c r="F494" s="247" t="s">
        <v>126</v>
      </c>
      <c r="G494" s="247" t="s">
        <v>1350</v>
      </c>
      <c r="H494" s="247" t="s">
        <v>55</v>
      </c>
      <c r="I494" s="247">
        <v>2</v>
      </c>
      <c r="J494" s="248"/>
      <c r="K494" s="247"/>
    </row>
    <row r="495" spans="1:22" hidden="1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</row>
    <row r="496" spans="1:22" hidden="1">
      <c r="A496" s="244">
        <v>124</v>
      </c>
      <c r="B496" s="244"/>
      <c r="C496" s="244" t="s">
        <v>95</v>
      </c>
      <c r="D496" s="244" t="s">
        <v>1492</v>
      </c>
      <c r="E496" s="244" t="s">
        <v>359</v>
      </c>
      <c r="F496" s="244" t="s">
        <v>610</v>
      </c>
      <c r="G496" s="244" t="s">
        <v>115</v>
      </c>
      <c r="H496" s="244"/>
      <c r="I496" s="244">
        <v>4</v>
      </c>
      <c r="J496" s="249"/>
      <c r="K496" s="244"/>
    </row>
    <row r="497" spans="1:22" hidden="1">
      <c r="A497" s="244">
        <v>125</v>
      </c>
      <c r="B497" s="244"/>
      <c r="C497" s="244" t="s">
        <v>95</v>
      </c>
      <c r="D497" s="244" t="s">
        <v>1492</v>
      </c>
      <c r="E497" s="244" t="s">
        <v>341</v>
      </c>
      <c r="F497" s="244" t="s">
        <v>126</v>
      </c>
      <c r="G497" s="244" t="s">
        <v>101</v>
      </c>
      <c r="H497" s="244" t="s">
        <v>55</v>
      </c>
      <c r="I497" s="244">
        <v>2</v>
      </c>
      <c r="J497" s="249"/>
      <c r="K497" s="244"/>
      <c r="L497" s="244"/>
      <c r="M497" s="244"/>
      <c r="N497" s="244"/>
      <c r="O497" s="244"/>
      <c r="P497" s="244"/>
      <c r="Q497" s="244"/>
      <c r="R497" s="244"/>
      <c r="S497" s="244"/>
      <c r="T497" s="244"/>
      <c r="U497" s="244"/>
      <c r="V497" s="244"/>
    </row>
    <row r="498" spans="1:22" hidden="1">
      <c r="A498" s="247">
        <v>126</v>
      </c>
      <c r="B498" s="247"/>
      <c r="C498" s="247" t="s">
        <v>95</v>
      </c>
      <c r="D498" s="247" t="s">
        <v>1492</v>
      </c>
      <c r="E498" s="247" t="s">
        <v>341</v>
      </c>
      <c r="F498" s="247" t="s">
        <v>14</v>
      </c>
      <c r="G498" s="247" t="s">
        <v>101</v>
      </c>
      <c r="H498" s="247" t="s">
        <v>55</v>
      </c>
      <c r="I498" s="247">
        <v>1</v>
      </c>
      <c r="J498" s="248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  <c r="U498" s="247"/>
      <c r="V498" s="247"/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</row>
    <row r="500" spans="1:22" hidden="1">
      <c r="A500" s="244">
        <v>128</v>
      </c>
      <c r="B500" s="244"/>
      <c r="C500" s="244" t="s">
        <v>95</v>
      </c>
      <c r="D500" s="244" t="s">
        <v>1492</v>
      </c>
      <c r="E500" s="244" t="s">
        <v>178</v>
      </c>
      <c r="F500" s="244" t="s">
        <v>37</v>
      </c>
      <c r="G500" s="244" t="s">
        <v>530</v>
      </c>
      <c r="H500" s="244" t="s">
        <v>55</v>
      </c>
      <c r="I500" s="244">
        <v>1</v>
      </c>
      <c r="J500" s="249"/>
      <c r="K500" s="244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  <c r="J501" s="249"/>
      <c r="K501" s="244"/>
      <c r="L501" s="244"/>
      <c r="M501" s="244"/>
      <c r="N501" s="244"/>
      <c r="O501" s="244"/>
      <c r="P501" s="244"/>
      <c r="Q501" s="244"/>
      <c r="R501" s="244"/>
      <c r="S501" s="244"/>
      <c r="T501" s="244"/>
      <c r="U501" s="244"/>
      <c r="V501" s="244"/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  <c r="J502" s="249"/>
      <c r="K502" s="244"/>
      <c r="L502" s="244"/>
      <c r="M502" s="244"/>
      <c r="N502" s="244"/>
      <c r="O502" s="244"/>
      <c r="P502" s="244"/>
      <c r="Q502" s="244"/>
      <c r="R502" s="244"/>
      <c r="S502" s="244"/>
      <c r="T502" s="244"/>
      <c r="U502" s="244"/>
      <c r="V502" s="244"/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  <c r="J503" s="248"/>
      <c r="K503" s="247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  <c r="J504" s="249"/>
      <c r="K504" s="244"/>
    </row>
    <row r="505" spans="1:22">
      <c r="A505" s="247">
        <v>135</v>
      </c>
      <c r="B505" s="247"/>
      <c r="C505" s="247" t="s">
        <v>95</v>
      </c>
      <c r="D505" s="247" t="s">
        <v>1493</v>
      </c>
      <c r="E505" s="247" t="s">
        <v>359</v>
      </c>
      <c r="F505" s="247" t="s">
        <v>611</v>
      </c>
      <c r="G505" s="247" t="s">
        <v>562</v>
      </c>
      <c r="H505" s="247" t="s">
        <v>55</v>
      </c>
      <c r="I505" s="247">
        <v>2</v>
      </c>
      <c r="J505" s="248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  <c r="U505" s="247"/>
      <c r="V505" s="247"/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  <c r="J506" s="248"/>
      <c r="K506" s="247"/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  <c r="J507" s="248"/>
      <c r="K507" s="247"/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</row>
    <row r="509" spans="1:22" hidden="1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  <c r="J510" s="249"/>
      <c r="K510" s="244"/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  <c r="J511" s="249"/>
      <c r="K511" s="244"/>
    </row>
    <row r="512" spans="1:22" hidden="1">
      <c r="A512" s="244">
        <v>146</v>
      </c>
      <c r="B512" s="244"/>
      <c r="C512" s="244" t="s">
        <v>95</v>
      </c>
      <c r="D512" s="244" t="s">
        <v>134</v>
      </c>
      <c r="E512" s="244" t="s">
        <v>188</v>
      </c>
      <c r="F512" s="244" t="s">
        <v>612</v>
      </c>
      <c r="G512" s="244" t="s">
        <v>97</v>
      </c>
      <c r="H512" s="244" t="s">
        <v>130</v>
      </c>
      <c r="I512" s="244">
        <v>2</v>
      </c>
      <c r="J512" s="249"/>
      <c r="K512" s="244"/>
    </row>
    <row r="513" spans="1:11" hidden="1">
      <c r="A513" s="244">
        <v>147</v>
      </c>
      <c r="B513" s="244"/>
      <c r="C513" s="244" t="s">
        <v>95</v>
      </c>
      <c r="D513" s="244" t="s">
        <v>134</v>
      </c>
      <c r="E513" s="244" t="s">
        <v>341</v>
      </c>
      <c r="F513" s="244" t="s">
        <v>14</v>
      </c>
      <c r="G513" s="244" t="s">
        <v>51</v>
      </c>
      <c r="H513" s="244" t="s">
        <v>130</v>
      </c>
      <c r="I513" s="244">
        <v>1</v>
      </c>
      <c r="J513" s="249"/>
      <c r="K513" s="244"/>
    </row>
    <row r="514" spans="1:11" hidden="1">
      <c r="A514" s="247">
        <v>148</v>
      </c>
      <c r="B514" s="247"/>
      <c r="C514" s="247" t="s">
        <v>95</v>
      </c>
      <c r="D514" s="247" t="s">
        <v>134</v>
      </c>
      <c r="E514" s="247" t="s">
        <v>175</v>
      </c>
      <c r="F514" s="247" t="s">
        <v>19</v>
      </c>
      <c r="G514" s="247" t="s">
        <v>44</v>
      </c>
      <c r="H514" s="247" t="s">
        <v>130</v>
      </c>
      <c r="I514" s="247">
        <v>2</v>
      </c>
      <c r="J514" s="248"/>
      <c r="K514" s="247"/>
    </row>
    <row r="515" spans="1:11" hidden="1">
      <c r="A515" s="244">
        <v>149</v>
      </c>
      <c r="B515" s="244"/>
      <c r="C515" s="244" t="s">
        <v>95</v>
      </c>
      <c r="D515" s="244" t="s">
        <v>134</v>
      </c>
      <c r="E515" s="244" t="s">
        <v>341</v>
      </c>
      <c r="F515" s="244" t="s">
        <v>15</v>
      </c>
      <c r="G515" s="244" t="s">
        <v>51</v>
      </c>
      <c r="H515" s="244" t="s">
        <v>130</v>
      </c>
      <c r="I515" s="244">
        <v>1</v>
      </c>
      <c r="J515" s="249"/>
      <c r="K515" s="244"/>
    </row>
    <row r="516" spans="1:11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</row>
    <row r="517" spans="1:11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</row>
    <row r="518" spans="1:11" hidden="1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</row>
    <row r="519" spans="1:11" hidden="1">
      <c r="A519" s="247">
        <v>154</v>
      </c>
      <c r="B519" s="247"/>
      <c r="C519" s="247" t="s">
        <v>95</v>
      </c>
      <c r="D519" s="247" t="s">
        <v>129</v>
      </c>
      <c r="E519" s="247" t="s">
        <v>185</v>
      </c>
      <c r="F519" s="247" t="s">
        <v>612</v>
      </c>
      <c r="G519" s="247" t="s">
        <v>100</v>
      </c>
      <c r="H519" s="247" t="s">
        <v>130</v>
      </c>
      <c r="I519" s="247">
        <v>2</v>
      </c>
      <c r="J519" s="248"/>
      <c r="K519" s="247"/>
    </row>
    <row r="520" spans="1:11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</row>
    <row r="521" spans="1:11" hidden="1">
      <c r="A521" s="247">
        <v>156</v>
      </c>
      <c r="B521" s="247"/>
      <c r="C521" s="247" t="s">
        <v>95</v>
      </c>
      <c r="D521" s="247" t="s">
        <v>129</v>
      </c>
      <c r="E521" s="247" t="s">
        <v>188</v>
      </c>
      <c r="F521" s="247" t="s">
        <v>612</v>
      </c>
      <c r="G521" s="247" t="s">
        <v>1621</v>
      </c>
      <c r="H521" s="247" t="s">
        <v>130</v>
      </c>
      <c r="I521" s="247">
        <v>2</v>
      </c>
      <c r="J521" s="248"/>
      <c r="K521" s="247"/>
    </row>
    <row r="522" spans="1:11" hidden="1">
      <c r="A522" s="244">
        <v>157</v>
      </c>
      <c r="B522" s="244"/>
      <c r="C522" s="244" t="s">
        <v>95</v>
      </c>
      <c r="D522" s="244" t="s">
        <v>129</v>
      </c>
      <c r="E522" s="244" t="s">
        <v>186</v>
      </c>
      <c r="F522" s="244" t="s">
        <v>612</v>
      </c>
      <c r="G522" s="244" t="s">
        <v>97</v>
      </c>
      <c r="H522" s="244" t="s">
        <v>130</v>
      </c>
      <c r="I522" s="244">
        <v>2</v>
      </c>
      <c r="J522" s="249"/>
      <c r="K522" s="244"/>
    </row>
    <row r="523" spans="1:11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  <c r="J523" s="248"/>
      <c r="K523" s="247"/>
    </row>
    <row r="524" spans="1:11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</row>
    <row r="525" spans="1:11" hidden="1">
      <c r="A525" s="247">
        <v>160</v>
      </c>
      <c r="B525" s="247"/>
      <c r="C525" s="247" t="s">
        <v>95</v>
      </c>
      <c r="D525" s="247" t="s">
        <v>129</v>
      </c>
      <c r="E525" s="247" t="s">
        <v>341</v>
      </c>
      <c r="F525" s="247" t="s">
        <v>15</v>
      </c>
      <c r="G525" s="247" t="s">
        <v>54</v>
      </c>
      <c r="H525" s="247" t="s">
        <v>130</v>
      </c>
      <c r="I525" s="247">
        <v>1</v>
      </c>
      <c r="J525" s="248"/>
      <c r="K525" s="247"/>
    </row>
    <row r="526" spans="1:11" hidden="1">
      <c r="A526" s="244">
        <v>163</v>
      </c>
      <c r="B526" s="244"/>
      <c r="C526" s="244" t="s">
        <v>95</v>
      </c>
      <c r="D526" s="244" t="s">
        <v>133</v>
      </c>
      <c r="E526" s="244" t="s">
        <v>185</v>
      </c>
      <c r="F526" s="244" t="s">
        <v>612</v>
      </c>
      <c r="G526" s="244" t="s">
        <v>100</v>
      </c>
      <c r="H526" s="244" t="s">
        <v>130</v>
      </c>
      <c r="I526" s="244">
        <v>2</v>
      </c>
      <c r="J526" s="249"/>
      <c r="K526" s="244"/>
    </row>
    <row r="527" spans="1:11" hidden="1">
      <c r="A527" s="247">
        <v>164</v>
      </c>
      <c r="B527" s="247"/>
      <c r="C527" s="247" t="s">
        <v>95</v>
      </c>
      <c r="D527" s="247" t="s">
        <v>133</v>
      </c>
      <c r="E527" s="247" t="s">
        <v>186</v>
      </c>
      <c r="F527" s="247" t="s">
        <v>612</v>
      </c>
      <c r="G527" s="247" t="s">
        <v>53</v>
      </c>
      <c r="H527" s="247"/>
      <c r="I527" s="247">
        <v>2</v>
      </c>
      <c r="J527" s="248"/>
      <c r="K527" s="247"/>
    </row>
    <row r="528" spans="1:11" hidden="1">
      <c r="A528" s="244">
        <v>165</v>
      </c>
      <c r="B528" s="244"/>
      <c r="C528" s="244" t="s">
        <v>95</v>
      </c>
      <c r="D528" s="244" t="s">
        <v>133</v>
      </c>
      <c r="E528" s="244" t="s">
        <v>186</v>
      </c>
      <c r="F528" s="244" t="s">
        <v>612</v>
      </c>
      <c r="G528" s="244" t="s">
        <v>97</v>
      </c>
      <c r="H528" s="244" t="s">
        <v>130</v>
      </c>
      <c r="I528" s="244">
        <v>2</v>
      </c>
      <c r="J528" s="249"/>
      <c r="K528" s="244"/>
    </row>
    <row r="529" spans="1:11" hidden="1">
      <c r="A529" s="247">
        <v>166</v>
      </c>
      <c r="B529" s="247"/>
      <c r="C529" s="247" t="s">
        <v>95</v>
      </c>
      <c r="D529" s="247" t="s">
        <v>133</v>
      </c>
      <c r="E529" s="247" t="s">
        <v>341</v>
      </c>
      <c r="F529" s="247" t="s">
        <v>14</v>
      </c>
      <c r="G529" s="247" t="s">
        <v>54</v>
      </c>
      <c r="H529" s="247" t="s">
        <v>130</v>
      </c>
      <c r="I529" s="247">
        <v>1</v>
      </c>
      <c r="J529" s="248"/>
      <c r="K529" s="247"/>
    </row>
    <row r="530" spans="1:11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  <c r="J530" s="248"/>
      <c r="K530" s="247"/>
    </row>
    <row r="531" spans="1:11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  <c r="J531" s="248"/>
      <c r="K531" s="247"/>
    </row>
    <row r="532" spans="1:11" hidden="1">
      <c r="A532" s="244">
        <v>170</v>
      </c>
      <c r="B532" s="244"/>
      <c r="C532" s="244" t="s">
        <v>95</v>
      </c>
      <c r="D532" s="244" t="s">
        <v>128</v>
      </c>
      <c r="E532" s="244" t="s">
        <v>186</v>
      </c>
      <c r="F532" s="244" t="s">
        <v>612</v>
      </c>
      <c r="G532" s="244" t="s">
        <v>97</v>
      </c>
      <c r="H532" s="244" t="s">
        <v>99</v>
      </c>
      <c r="I532" s="244">
        <v>1</v>
      </c>
      <c r="J532" s="249"/>
      <c r="K532" s="244"/>
    </row>
    <row r="533" spans="1:11" hidden="1">
      <c r="A533" s="244">
        <v>171</v>
      </c>
      <c r="B533" s="244"/>
      <c r="C533" s="244" t="s">
        <v>95</v>
      </c>
      <c r="D533" s="244" t="s">
        <v>128</v>
      </c>
      <c r="E533" s="244" t="s">
        <v>186</v>
      </c>
      <c r="F533" s="244" t="s">
        <v>612</v>
      </c>
      <c r="G533" s="244" t="s">
        <v>97</v>
      </c>
      <c r="H533" s="244" t="s">
        <v>99</v>
      </c>
      <c r="I533" s="244">
        <v>1</v>
      </c>
      <c r="J533" s="249"/>
      <c r="K533" s="244"/>
    </row>
    <row r="534" spans="1:11" hidden="1">
      <c r="A534" s="247">
        <v>172</v>
      </c>
      <c r="B534" s="247"/>
      <c r="C534" s="247" t="s">
        <v>95</v>
      </c>
      <c r="D534" s="247" t="s">
        <v>128</v>
      </c>
      <c r="E534" s="247" t="s">
        <v>341</v>
      </c>
      <c r="F534" s="247" t="s">
        <v>14</v>
      </c>
      <c r="G534" s="247" t="s">
        <v>54</v>
      </c>
      <c r="H534" s="247" t="s">
        <v>99</v>
      </c>
      <c r="I534" s="247">
        <v>0.5</v>
      </c>
      <c r="J534" s="248"/>
      <c r="K534" s="247"/>
    </row>
    <row r="535" spans="1:11" hidden="1">
      <c r="A535" s="247">
        <v>173</v>
      </c>
      <c r="B535" s="247"/>
      <c r="C535" s="247" t="s">
        <v>95</v>
      </c>
      <c r="D535" s="247" t="s">
        <v>128</v>
      </c>
      <c r="E535" s="247" t="s">
        <v>341</v>
      </c>
      <c r="F535" s="247" t="s">
        <v>15</v>
      </c>
      <c r="G535" s="247" t="s">
        <v>54</v>
      </c>
      <c r="H535" s="247" t="s">
        <v>99</v>
      </c>
      <c r="I535" s="247">
        <v>0.5</v>
      </c>
      <c r="J535" s="248"/>
      <c r="K535" s="247"/>
    </row>
    <row r="536" spans="1:11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  <c r="J536" s="249"/>
      <c r="K536" s="244"/>
    </row>
    <row r="537" spans="1:11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  <c r="J537" s="248"/>
      <c r="K537" s="247"/>
    </row>
    <row r="538" spans="1:11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  <c r="J538" s="249"/>
      <c r="K538" s="244"/>
    </row>
    <row r="539" spans="1:11" hidden="1">
      <c r="A539" s="247">
        <v>181</v>
      </c>
      <c r="B539" s="247"/>
      <c r="C539" s="247" t="s">
        <v>95</v>
      </c>
      <c r="D539" s="247" t="s">
        <v>1598</v>
      </c>
      <c r="E539" s="247" t="s">
        <v>186</v>
      </c>
      <c r="F539" s="247" t="s">
        <v>612</v>
      </c>
      <c r="G539" s="247" t="s">
        <v>1665</v>
      </c>
      <c r="H539" s="247" t="s">
        <v>130</v>
      </c>
      <c r="I539" s="247">
        <v>0</v>
      </c>
      <c r="J539" s="248"/>
      <c r="K539" s="247"/>
    </row>
    <row r="540" spans="1:11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  <c r="J540" s="249"/>
      <c r="K540" s="244"/>
    </row>
    <row r="541" spans="1:11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  <c r="J541" s="248"/>
      <c r="K541" s="247"/>
    </row>
    <row r="542" spans="1:11" hidden="1">
      <c r="A542" s="244">
        <v>184</v>
      </c>
      <c r="B542" s="244"/>
      <c r="C542" s="244" t="s">
        <v>95</v>
      </c>
      <c r="D542" s="244" t="s">
        <v>1598</v>
      </c>
      <c r="E542" s="244" t="s">
        <v>186</v>
      </c>
      <c r="F542" s="244" t="s">
        <v>612</v>
      </c>
      <c r="G542" s="244" t="s">
        <v>1685</v>
      </c>
      <c r="H542" s="244" t="s">
        <v>130</v>
      </c>
      <c r="I542" s="244">
        <v>0</v>
      </c>
      <c r="J542" s="249"/>
      <c r="K542" s="244"/>
    </row>
    <row r="543" spans="1:11" hidden="1">
      <c r="A543" s="247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11" hidden="1">
      <c r="A544" s="244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idden="1">
      <c r="A545" s="247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7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idden="1">
      <c r="A547" s="247"/>
    </row>
    <row r="548" spans="1:11" hidden="1">
      <c r="A548" s="247"/>
    </row>
    <row r="549" spans="1:11" hidden="1">
      <c r="A549" s="247"/>
    </row>
    <row r="550" spans="1:11" hidden="1">
      <c r="A550" s="247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idden="1">
      <c r="A552" s="247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idden="1">
      <c r="A555" s="244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J557" s="248"/>
      <c r="K557" s="24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J558" s="249"/>
      <c r="K558" s="244" t="s">
        <v>754</v>
      </c>
    </row>
    <row r="559" spans="1:11" hidden="1">
      <c r="A559" s="247">
        <v>13</v>
      </c>
      <c r="B559" s="247"/>
      <c r="C559" s="247" t="s">
        <v>69</v>
      </c>
      <c r="D559" s="247" t="s">
        <v>66</v>
      </c>
      <c r="E559" s="247" t="s">
        <v>184</v>
      </c>
      <c r="F559" s="247" t="s">
        <v>5</v>
      </c>
      <c r="G559" s="247" t="s">
        <v>65</v>
      </c>
      <c r="H559" s="247" t="s">
        <v>63</v>
      </c>
      <c r="I559" s="247">
        <v>0</v>
      </c>
      <c r="J559" s="248"/>
      <c r="K559" s="247" t="s">
        <v>632</v>
      </c>
    </row>
    <row r="560" spans="1:11" hidden="1">
      <c r="A560" s="244">
        <v>14</v>
      </c>
      <c r="B560" s="244"/>
      <c r="C560" s="244" t="s">
        <v>69</v>
      </c>
      <c r="D560" s="244" t="s">
        <v>66</v>
      </c>
      <c r="E560" s="244" t="s">
        <v>184</v>
      </c>
      <c r="F560" s="244" t="s">
        <v>5</v>
      </c>
      <c r="G560" s="244" t="s">
        <v>65</v>
      </c>
      <c r="H560" s="244" t="s">
        <v>63</v>
      </c>
      <c r="I560" s="244">
        <v>3</v>
      </c>
      <c r="J560" s="249"/>
      <c r="K560" s="244" t="s">
        <v>632</v>
      </c>
    </row>
    <row r="561" spans="1:22" hidden="1">
      <c r="A561" s="247">
        <v>15</v>
      </c>
      <c r="B561" s="247"/>
      <c r="C561" s="247" t="s">
        <v>69</v>
      </c>
      <c r="D561" s="247" t="s">
        <v>66</v>
      </c>
      <c r="E561" s="247" t="s">
        <v>175</v>
      </c>
      <c r="F561" s="247" t="s">
        <v>19</v>
      </c>
      <c r="G561" s="247" t="s">
        <v>67</v>
      </c>
      <c r="H561" s="247"/>
      <c r="I561" s="247">
        <v>2</v>
      </c>
      <c r="J561" s="248"/>
      <c r="K561" s="247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</row>
    <row r="564" spans="1:22" hidden="1">
      <c r="A564" s="244">
        <v>19</v>
      </c>
      <c r="B564" s="244"/>
      <c r="C564" s="244" t="s">
        <v>69</v>
      </c>
      <c r="D564" s="244" t="s">
        <v>70</v>
      </c>
      <c r="E564" s="244" t="s">
        <v>1184</v>
      </c>
      <c r="F564" s="244" t="s">
        <v>115</v>
      </c>
      <c r="G564" s="244" t="s">
        <v>69</v>
      </c>
      <c r="H564" s="244" t="s">
        <v>1320</v>
      </c>
      <c r="I564" s="244">
        <v>2</v>
      </c>
      <c r="J564" s="249"/>
      <c r="K564" s="24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J565" s="248"/>
      <c r="K565" s="247" t="s">
        <v>752</v>
      </c>
    </row>
    <row r="566" spans="1:22" hidden="1">
      <c r="A566" s="247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22" hidden="1">
      <c r="A567" s="244">
        <v>22</v>
      </c>
      <c r="B567" s="244"/>
      <c r="C567" s="244" t="s">
        <v>69</v>
      </c>
      <c r="D567" s="244" t="s">
        <v>70</v>
      </c>
      <c r="E567" s="244" t="s">
        <v>614</v>
      </c>
      <c r="F567" s="244" t="s">
        <v>73</v>
      </c>
      <c r="G567" s="244" t="s">
        <v>72</v>
      </c>
      <c r="H567" s="244" t="s">
        <v>230</v>
      </c>
      <c r="I567" s="244">
        <v>2</v>
      </c>
      <c r="J567" s="249"/>
      <c r="K567" s="244" t="s">
        <v>753</v>
      </c>
    </row>
    <row r="568" spans="1:22" hidden="1">
      <c r="A568" s="247">
        <v>23</v>
      </c>
      <c r="B568" s="247"/>
      <c r="C568" s="247" t="s">
        <v>69</v>
      </c>
      <c r="D568" s="247" t="s">
        <v>70</v>
      </c>
      <c r="E568" s="247" t="s">
        <v>1489</v>
      </c>
      <c r="F568" s="247" t="s">
        <v>1490</v>
      </c>
      <c r="G568" s="247" t="s">
        <v>57</v>
      </c>
      <c r="H568" s="247" t="s">
        <v>82</v>
      </c>
      <c r="I568" s="247">
        <v>2</v>
      </c>
      <c r="J568" s="248"/>
      <c r="K568" s="247" t="s">
        <v>754</v>
      </c>
      <c r="L568" s="247"/>
      <c r="M568" s="247"/>
      <c r="N568" s="247"/>
      <c r="O568" s="247"/>
      <c r="P568" s="247"/>
      <c r="Q568" s="247"/>
      <c r="R568" s="247"/>
      <c r="S568" s="247"/>
      <c r="T568" s="247"/>
      <c r="U568" s="247"/>
      <c r="V568" s="247"/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J569" s="249"/>
      <c r="K569" s="244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J570" s="249"/>
      <c r="K570" s="244" t="s">
        <v>2016</v>
      </c>
    </row>
    <row r="571" spans="1:22" hidden="1">
      <c r="A571" s="244">
        <v>26</v>
      </c>
      <c r="B571" s="244"/>
      <c r="C571" s="244" t="s">
        <v>69</v>
      </c>
      <c r="D571" s="244" t="s">
        <v>70</v>
      </c>
      <c r="E571" s="244" t="s">
        <v>341</v>
      </c>
      <c r="F571" s="244" t="s">
        <v>14</v>
      </c>
      <c r="G571" s="244" t="s">
        <v>1350</v>
      </c>
      <c r="H571" s="244" t="s">
        <v>80</v>
      </c>
      <c r="I571" s="244">
        <v>2</v>
      </c>
      <c r="J571" s="249"/>
      <c r="K571" s="244" t="s">
        <v>751</v>
      </c>
    </row>
    <row r="572" spans="1:22" hidden="1">
      <c r="A572" s="247">
        <v>27</v>
      </c>
      <c r="B572" s="247"/>
      <c r="C572" s="247" t="s">
        <v>69</v>
      </c>
      <c r="D572" s="247" t="s">
        <v>70</v>
      </c>
      <c r="E572" s="247" t="s">
        <v>179</v>
      </c>
      <c r="F572" s="247" t="s">
        <v>76</v>
      </c>
      <c r="G572" s="247" t="s">
        <v>75</v>
      </c>
      <c r="H572" s="247" t="s">
        <v>82</v>
      </c>
      <c r="I572" s="247">
        <v>2</v>
      </c>
      <c r="J572" s="248"/>
      <c r="K572" s="247" t="s">
        <v>753</v>
      </c>
    </row>
    <row r="573" spans="1:22" hidden="1">
      <c r="A573" s="244">
        <v>28</v>
      </c>
      <c r="B573" s="244"/>
      <c r="C573" s="244" t="s">
        <v>69</v>
      </c>
      <c r="D573" s="244" t="s">
        <v>70</v>
      </c>
      <c r="E573" s="244" t="s">
        <v>178</v>
      </c>
      <c r="F573" s="244" t="s">
        <v>37</v>
      </c>
      <c r="G573" s="244" t="s">
        <v>1623</v>
      </c>
      <c r="H573" s="244" t="s">
        <v>82</v>
      </c>
      <c r="I573" s="244">
        <v>3</v>
      </c>
      <c r="J573" s="249"/>
      <c r="K573" s="244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J574" s="248"/>
      <c r="K574" s="247" t="s">
        <v>632</v>
      </c>
    </row>
    <row r="575" spans="1:22" hidden="1">
      <c r="A575" s="244">
        <v>32</v>
      </c>
      <c r="B575" s="244"/>
      <c r="C575" s="244" t="s">
        <v>69</v>
      </c>
      <c r="D575" s="244" t="s">
        <v>78</v>
      </c>
      <c r="E575" s="244" t="s">
        <v>341</v>
      </c>
      <c r="F575" s="244" t="s">
        <v>14</v>
      </c>
      <c r="G575" s="244" t="s">
        <v>69</v>
      </c>
      <c r="H575" s="244" t="s">
        <v>80</v>
      </c>
      <c r="I575" s="244">
        <v>2</v>
      </c>
      <c r="J575" s="249"/>
      <c r="K575" s="244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J576" s="248"/>
      <c r="K576" s="247" t="s">
        <v>751</v>
      </c>
    </row>
    <row r="577" spans="1:11" hidden="1">
      <c r="A577" s="244">
        <v>35</v>
      </c>
      <c r="B577" s="244"/>
      <c r="C577" s="244" t="s">
        <v>69</v>
      </c>
      <c r="D577" s="244" t="s">
        <v>78</v>
      </c>
      <c r="E577" s="244" t="s">
        <v>1170</v>
      </c>
      <c r="F577" s="244" t="s">
        <v>15</v>
      </c>
      <c r="G577" s="244" t="s">
        <v>1350</v>
      </c>
      <c r="H577" s="244" t="s">
        <v>80</v>
      </c>
      <c r="I577" s="244">
        <v>2</v>
      </c>
      <c r="J577" s="249"/>
      <c r="K577" s="244" t="s">
        <v>751</v>
      </c>
    </row>
    <row r="578" spans="1:11" hidden="1">
      <c r="A578" s="247">
        <v>36</v>
      </c>
      <c r="B578" s="247"/>
      <c r="C578" s="247" t="s">
        <v>69</v>
      </c>
      <c r="D578" s="247" t="s">
        <v>78</v>
      </c>
      <c r="E578" s="247" t="s">
        <v>619</v>
      </c>
      <c r="F578" s="247" t="s">
        <v>83</v>
      </c>
      <c r="G578" s="247" t="s">
        <v>75</v>
      </c>
      <c r="H578" s="247" t="s">
        <v>80</v>
      </c>
      <c r="I578" s="247">
        <v>2</v>
      </c>
      <c r="J578" s="248"/>
      <c r="K578" s="247" t="s">
        <v>752</v>
      </c>
    </row>
    <row r="579" spans="1:11" hidden="1">
      <c r="A579" s="247">
        <v>37</v>
      </c>
      <c r="B579" s="247"/>
      <c r="C579" s="247" t="s">
        <v>69</v>
      </c>
      <c r="D579" s="247" t="s">
        <v>78</v>
      </c>
      <c r="E579" s="247" t="s">
        <v>179</v>
      </c>
      <c r="F579" s="247" t="s">
        <v>76</v>
      </c>
      <c r="G579" s="247" t="s">
        <v>75</v>
      </c>
      <c r="H579" s="247" t="s">
        <v>80</v>
      </c>
      <c r="I579" s="247">
        <v>2</v>
      </c>
      <c r="J579" s="248"/>
      <c r="K579" s="247" t="s">
        <v>752</v>
      </c>
    </row>
    <row r="580" spans="1:11" hidden="1">
      <c r="A580" s="247">
        <v>38</v>
      </c>
      <c r="B580" s="247"/>
      <c r="C580" s="247" t="s">
        <v>69</v>
      </c>
      <c r="D580" s="247" t="s">
        <v>78</v>
      </c>
      <c r="E580" s="247" t="s">
        <v>178</v>
      </c>
      <c r="F580" s="247" t="s">
        <v>37</v>
      </c>
      <c r="G580" s="247" t="s">
        <v>1623</v>
      </c>
      <c r="H580" s="247" t="s">
        <v>80</v>
      </c>
      <c r="I580" s="247">
        <v>2</v>
      </c>
      <c r="J580" s="248"/>
      <c r="K580" s="247" t="s">
        <v>754</v>
      </c>
    </row>
    <row r="581" spans="1:11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J581" s="248"/>
      <c r="K581" s="247" t="s">
        <v>2017</v>
      </c>
    </row>
    <row r="582" spans="1:11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J582" s="248"/>
      <c r="K582" s="247" t="s">
        <v>632</v>
      </c>
    </row>
    <row r="583" spans="1:11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J583" s="248"/>
      <c r="K583" s="247" t="s">
        <v>753</v>
      </c>
    </row>
    <row r="584" spans="1:11" hidden="1">
      <c r="A584" s="244">
        <v>42</v>
      </c>
      <c r="B584" s="244"/>
      <c r="C584" s="244" t="s">
        <v>69</v>
      </c>
      <c r="D584" s="244" t="s">
        <v>78</v>
      </c>
      <c r="E584" s="244" t="s">
        <v>172</v>
      </c>
      <c r="F584" s="244" t="s">
        <v>7</v>
      </c>
      <c r="G584" s="244" t="s">
        <v>51</v>
      </c>
      <c r="H584" s="244"/>
      <c r="I584" s="244">
        <v>2</v>
      </c>
      <c r="J584" s="249"/>
      <c r="K584" s="244" t="s">
        <v>2018</v>
      </c>
    </row>
    <row r="585" spans="1:11" hidden="1">
      <c r="A585" s="244">
        <v>45</v>
      </c>
      <c r="B585" s="244"/>
      <c r="C585" s="244" t="s">
        <v>69</v>
      </c>
      <c r="D585" s="244" t="s">
        <v>86</v>
      </c>
      <c r="E585" s="244" t="s">
        <v>179</v>
      </c>
      <c r="F585" s="244" t="s">
        <v>76</v>
      </c>
      <c r="G585" s="244" t="s">
        <v>88</v>
      </c>
      <c r="H585" s="244" t="s">
        <v>82</v>
      </c>
      <c r="I585" s="244">
        <v>2</v>
      </c>
      <c r="J585" s="249"/>
      <c r="K585" s="244" t="s">
        <v>751</v>
      </c>
    </row>
    <row r="586" spans="1:11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J586" s="248"/>
      <c r="K586" s="247" t="s">
        <v>751</v>
      </c>
    </row>
    <row r="587" spans="1:11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J587" s="249"/>
      <c r="K587" s="244" t="s">
        <v>632</v>
      </c>
    </row>
    <row r="588" spans="1:11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J588" s="248"/>
      <c r="K588" s="247" t="s">
        <v>632</v>
      </c>
    </row>
    <row r="589" spans="1:11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</row>
    <row r="590" spans="1:11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J590" s="248"/>
      <c r="K590" s="247" t="s">
        <v>751</v>
      </c>
    </row>
    <row r="591" spans="1:11" hidden="1">
      <c r="A591" s="244">
        <v>51</v>
      </c>
      <c r="B591" s="244"/>
      <c r="C591" s="244" t="s">
        <v>69</v>
      </c>
      <c r="D591" s="244" t="s">
        <v>86</v>
      </c>
      <c r="E591" s="244" t="s">
        <v>1170</v>
      </c>
      <c r="F591" s="244" t="s">
        <v>15</v>
      </c>
      <c r="G591" s="244" t="s">
        <v>1350</v>
      </c>
      <c r="H591" s="244" t="s">
        <v>82</v>
      </c>
      <c r="I591" s="244">
        <v>2</v>
      </c>
      <c r="J591" s="249"/>
      <c r="K591" s="244" t="s">
        <v>751</v>
      </c>
    </row>
    <row r="592" spans="1:11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J592" s="248"/>
      <c r="K592" s="247" t="s">
        <v>2019</v>
      </c>
    </row>
    <row r="593" spans="1:22" hidden="1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J594" s="249"/>
      <c r="K594" s="24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J595" s="248"/>
      <c r="K595" s="247" t="s">
        <v>2020</v>
      </c>
    </row>
    <row r="596" spans="1:22" hidden="1">
      <c r="A596" s="244">
        <v>57</v>
      </c>
      <c r="B596" s="244"/>
      <c r="C596" s="244" t="s">
        <v>69</v>
      </c>
      <c r="D596" s="244" t="s">
        <v>89</v>
      </c>
      <c r="E596" s="244" t="s">
        <v>184</v>
      </c>
      <c r="F596" s="244" t="s">
        <v>5</v>
      </c>
      <c r="G596" s="244" t="s">
        <v>88</v>
      </c>
      <c r="H596" s="244" t="s">
        <v>1790</v>
      </c>
      <c r="I596" s="244">
        <v>3</v>
      </c>
      <c r="J596" s="249"/>
      <c r="K596" s="244" t="s">
        <v>751</v>
      </c>
    </row>
    <row r="597" spans="1:22" hidden="1">
      <c r="A597" s="247">
        <v>58</v>
      </c>
      <c r="B597" s="247"/>
      <c r="C597" s="247" t="s">
        <v>69</v>
      </c>
      <c r="D597" s="247" t="s">
        <v>89</v>
      </c>
      <c r="E597" s="247" t="s">
        <v>184</v>
      </c>
      <c r="F597" s="247" t="s">
        <v>5</v>
      </c>
      <c r="G597" s="247" t="s">
        <v>323</v>
      </c>
      <c r="H597" s="247" t="s">
        <v>1790</v>
      </c>
      <c r="I597" s="247">
        <v>3</v>
      </c>
      <c r="J597" s="248"/>
      <c r="K597" s="247" t="s">
        <v>632</v>
      </c>
    </row>
    <row r="598" spans="1:22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J598" s="249"/>
      <c r="K598" s="244" t="s">
        <v>751</v>
      </c>
    </row>
    <row r="599" spans="1:22" hidden="1">
      <c r="A599" s="247">
        <v>60</v>
      </c>
      <c r="B599" s="247"/>
      <c r="C599" s="247" t="s">
        <v>69</v>
      </c>
      <c r="D599" s="247" t="s">
        <v>89</v>
      </c>
      <c r="E599" s="247" t="s">
        <v>341</v>
      </c>
      <c r="F599" s="247" t="s">
        <v>14</v>
      </c>
      <c r="G599" s="247" t="s">
        <v>65</v>
      </c>
      <c r="H599" s="247" t="s">
        <v>1790</v>
      </c>
      <c r="I599" s="247">
        <v>1</v>
      </c>
      <c r="J599" s="248"/>
      <c r="K599" s="247" t="s">
        <v>632</v>
      </c>
    </row>
    <row r="600" spans="1:22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J600" s="249"/>
      <c r="K600" s="244" t="s">
        <v>632</v>
      </c>
    </row>
    <row r="601" spans="1:22" hidden="1">
      <c r="A601" s="247">
        <v>62</v>
      </c>
      <c r="B601" s="247"/>
      <c r="C601" s="247" t="s">
        <v>69</v>
      </c>
      <c r="D601" s="247" t="s">
        <v>89</v>
      </c>
      <c r="E601" s="247" t="s">
        <v>175</v>
      </c>
      <c r="F601" s="247" t="s">
        <v>19</v>
      </c>
      <c r="G601" s="247" t="s">
        <v>67</v>
      </c>
      <c r="H601" s="247"/>
      <c r="I601" s="247">
        <v>2</v>
      </c>
      <c r="J601" s="248"/>
      <c r="K601" s="247" t="s">
        <v>751</v>
      </c>
    </row>
    <row r="602" spans="1:22" hidden="1">
      <c r="A602" s="244">
        <v>63</v>
      </c>
      <c r="B602" s="244"/>
      <c r="C602" s="244" t="s">
        <v>69</v>
      </c>
      <c r="D602" s="244" t="s">
        <v>89</v>
      </c>
      <c r="E602" s="244" t="s">
        <v>1791</v>
      </c>
      <c r="F602" s="244" t="s">
        <v>5</v>
      </c>
      <c r="G602" s="244" t="s">
        <v>65</v>
      </c>
      <c r="H602" s="244" t="s">
        <v>1790</v>
      </c>
      <c r="I602" s="244">
        <v>2</v>
      </c>
      <c r="J602" s="249"/>
      <c r="K602" s="244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J603" s="248"/>
      <c r="K603" s="247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J604" s="249"/>
      <c r="K604" s="244" t="s">
        <v>754</v>
      </c>
      <c r="L604" s="244"/>
      <c r="M604" s="244"/>
      <c r="N604" s="244"/>
      <c r="O604" s="244"/>
      <c r="P604" s="244"/>
      <c r="Q604" s="244"/>
      <c r="R604" s="244"/>
      <c r="S604" s="244"/>
      <c r="T604" s="244"/>
      <c r="U604" s="244"/>
      <c r="V604" s="244"/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J605" s="248"/>
      <c r="K605" s="247" t="s">
        <v>751</v>
      </c>
    </row>
    <row r="606" spans="1:22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J606" s="249"/>
      <c r="K606" s="244" t="s">
        <v>2022</v>
      </c>
    </row>
    <row r="607" spans="1:22" hidden="1">
      <c r="A607" s="247">
        <v>70</v>
      </c>
      <c r="B607" s="247"/>
      <c r="C607" s="247" t="s">
        <v>69</v>
      </c>
      <c r="D607" s="247" t="s">
        <v>90</v>
      </c>
      <c r="E607" s="247" t="s">
        <v>179</v>
      </c>
      <c r="F607" s="247" t="s">
        <v>76</v>
      </c>
      <c r="G607" s="247" t="s">
        <v>75</v>
      </c>
      <c r="H607" s="247" t="s">
        <v>80</v>
      </c>
      <c r="I607" s="247">
        <v>2</v>
      </c>
      <c r="J607" s="248"/>
      <c r="K607" s="247" t="s">
        <v>753</v>
      </c>
    </row>
    <row r="608" spans="1:22" hidden="1">
      <c r="A608" s="244">
        <v>71</v>
      </c>
      <c r="B608" s="244"/>
      <c r="C608" s="244" t="s">
        <v>69</v>
      </c>
      <c r="D608" s="244" t="s">
        <v>90</v>
      </c>
      <c r="E608" s="244" t="s">
        <v>619</v>
      </c>
      <c r="F608" s="244" t="s">
        <v>83</v>
      </c>
      <c r="G608" s="244" t="s">
        <v>75</v>
      </c>
      <c r="H608" s="244" t="s">
        <v>79</v>
      </c>
      <c r="I608" s="244">
        <v>1</v>
      </c>
      <c r="J608" s="249"/>
      <c r="K608" s="244" t="s">
        <v>754</v>
      </c>
    </row>
    <row r="609" spans="1:11" hidden="1">
      <c r="A609" s="247">
        <v>72</v>
      </c>
      <c r="B609" s="247"/>
      <c r="C609" s="247" t="s">
        <v>69</v>
      </c>
      <c r="D609" s="247" t="s">
        <v>90</v>
      </c>
      <c r="E609" s="247" t="s">
        <v>341</v>
      </c>
      <c r="F609" s="247" t="s">
        <v>14</v>
      </c>
      <c r="G609" s="247" t="s">
        <v>75</v>
      </c>
      <c r="H609" s="247" t="s">
        <v>80</v>
      </c>
      <c r="I609" s="247">
        <v>1</v>
      </c>
      <c r="J609" s="248"/>
      <c r="K609" s="247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J610" s="249"/>
      <c r="K610" s="244" t="s">
        <v>632</v>
      </c>
    </row>
    <row r="611" spans="1:11" hidden="1">
      <c r="A611" s="247">
        <v>74</v>
      </c>
      <c r="B611" s="247"/>
      <c r="C611" s="247" t="s">
        <v>69</v>
      </c>
      <c r="D611" s="247" t="s">
        <v>90</v>
      </c>
      <c r="E611" s="247" t="s">
        <v>1170</v>
      </c>
      <c r="F611" s="247" t="s">
        <v>15</v>
      </c>
      <c r="G611" s="247" t="s">
        <v>69</v>
      </c>
      <c r="H611" s="247" t="s">
        <v>80</v>
      </c>
      <c r="I611" s="247">
        <v>1</v>
      </c>
      <c r="J611" s="248"/>
      <c r="K611" s="247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J612" s="249"/>
      <c r="K612" s="244" t="s">
        <v>751</v>
      </c>
    </row>
    <row r="613" spans="1:11" hidden="1">
      <c r="A613" s="247">
        <v>79</v>
      </c>
      <c r="B613" s="247"/>
      <c r="C613" s="247" t="s">
        <v>69</v>
      </c>
      <c r="D613" s="247" t="s">
        <v>91</v>
      </c>
      <c r="E613" s="247" t="s">
        <v>619</v>
      </c>
      <c r="F613" s="247" t="s">
        <v>83</v>
      </c>
      <c r="G613" s="247" t="s">
        <v>69</v>
      </c>
      <c r="H613" s="247" t="s">
        <v>82</v>
      </c>
      <c r="I613" s="247">
        <v>2</v>
      </c>
      <c r="J613" s="248"/>
      <c r="K613" s="247" t="s">
        <v>753</v>
      </c>
    </row>
    <row r="614" spans="1:11" hidden="1">
      <c r="A614" s="244">
        <v>80</v>
      </c>
      <c r="B614" s="244"/>
      <c r="C614" s="244" t="s">
        <v>69</v>
      </c>
      <c r="D614" s="244" t="s">
        <v>91</v>
      </c>
      <c r="E614" s="244" t="s">
        <v>615</v>
      </c>
      <c r="F614" s="244" t="s">
        <v>73</v>
      </c>
      <c r="G614" s="244" t="s">
        <v>1431</v>
      </c>
      <c r="H614" s="244" t="s">
        <v>1786</v>
      </c>
      <c r="I614" s="244">
        <v>5</v>
      </c>
      <c r="J614" s="249"/>
      <c r="K614" s="244" t="s">
        <v>754</v>
      </c>
    </row>
    <row r="615" spans="1:11" hidden="1">
      <c r="A615" s="247">
        <v>81</v>
      </c>
      <c r="B615" s="247"/>
      <c r="C615" s="247" t="s">
        <v>69</v>
      </c>
      <c r="D615" s="247" t="s">
        <v>91</v>
      </c>
      <c r="E615" s="247" t="s">
        <v>341</v>
      </c>
      <c r="F615" s="247" t="s">
        <v>14</v>
      </c>
      <c r="G615" s="247" t="s">
        <v>1646</v>
      </c>
      <c r="H615" s="247" t="s">
        <v>82</v>
      </c>
      <c r="I615" s="247">
        <v>1</v>
      </c>
      <c r="J615" s="248"/>
      <c r="K615" s="247" t="s">
        <v>752</v>
      </c>
    </row>
    <row r="616" spans="1:11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J616" s="249"/>
      <c r="K616" s="244" t="s">
        <v>752</v>
      </c>
    </row>
    <row r="617" spans="1:11" hidden="1">
      <c r="A617" s="247">
        <v>83</v>
      </c>
      <c r="B617" s="247"/>
      <c r="C617" s="247" t="s">
        <v>69</v>
      </c>
      <c r="D617" s="247" t="s">
        <v>91</v>
      </c>
      <c r="E617" s="247" t="s">
        <v>1792</v>
      </c>
      <c r="F617" s="247" t="s">
        <v>84</v>
      </c>
      <c r="G617" s="247" t="s">
        <v>61</v>
      </c>
      <c r="H617" s="247" t="s">
        <v>63</v>
      </c>
      <c r="I617" s="247">
        <v>1</v>
      </c>
      <c r="J617" s="248"/>
      <c r="K617" s="247" t="s">
        <v>754</v>
      </c>
    </row>
    <row r="618" spans="1:11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  <c r="J618" s="249"/>
      <c r="K618" s="244"/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J619" s="249"/>
      <c r="K619" s="244" t="s">
        <v>754</v>
      </c>
    </row>
    <row r="620" spans="1:11" hidden="1">
      <c r="A620" s="244">
        <v>86</v>
      </c>
      <c r="B620" s="244"/>
      <c r="C620" s="244" t="s">
        <v>69</v>
      </c>
      <c r="D620" s="244" t="s">
        <v>91</v>
      </c>
      <c r="E620" s="244" t="s">
        <v>175</v>
      </c>
      <c r="F620" s="244" t="s">
        <v>19</v>
      </c>
      <c r="G620" s="244" t="s">
        <v>67</v>
      </c>
      <c r="H620" s="244"/>
      <c r="I620" s="244">
        <v>2</v>
      </c>
      <c r="J620" s="249"/>
      <c r="K620" s="244" t="s">
        <v>753</v>
      </c>
    </row>
    <row r="621" spans="1:11" hidden="1">
      <c r="A621" s="247">
        <v>87</v>
      </c>
      <c r="B621" s="247"/>
      <c r="C621" s="247" t="s">
        <v>69</v>
      </c>
      <c r="D621" s="247" t="s">
        <v>91</v>
      </c>
      <c r="E621" s="247" t="s">
        <v>172</v>
      </c>
      <c r="F621" s="247" t="s">
        <v>7</v>
      </c>
      <c r="G621" s="247" t="s">
        <v>51</v>
      </c>
      <c r="H621" s="247"/>
      <c r="I621" s="247">
        <v>3</v>
      </c>
      <c r="J621" s="248"/>
      <c r="K621" s="247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J622" s="249"/>
      <c r="K622" s="244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J623" s="248"/>
      <c r="K623" s="247" t="s">
        <v>632</v>
      </c>
    </row>
    <row r="624" spans="1:11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J624" s="248"/>
      <c r="K624" s="247" t="s">
        <v>754</v>
      </c>
    </row>
    <row r="625" spans="1:11" hidden="1">
      <c r="A625" s="247">
        <v>93</v>
      </c>
      <c r="B625" s="247"/>
      <c r="C625" s="247" t="s">
        <v>69</v>
      </c>
      <c r="D625" s="247" t="s">
        <v>94</v>
      </c>
      <c r="E625" s="247" t="s">
        <v>1170</v>
      </c>
      <c r="F625" s="247" t="s">
        <v>15</v>
      </c>
      <c r="G625" s="247" t="s">
        <v>69</v>
      </c>
      <c r="H625" s="247" t="s">
        <v>80</v>
      </c>
      <c r="I625" s="247">
        <v>1</v>
      </c>
      <c r="J625" s="248"/>
      <c r="K625" s="247" t="s">
        <v>754</v>
      </c>
    </row>
    <row r="626" spans="1:11" hidden="1">
      <c r="A626" s="244">
        <v>94</v>
      </c>
      <c r="B626" s="244"/>
      <c r="C626" s="244" t="s">
        <v>69</v>
      </c>
      <c r="D626" s="244" t="s">
        <v>94</v>
      </c>
      <c r="E626" s="244"/>
      <c r="F626" s="244" t="s">
        <v>85</v>
      </c>
      <c r="G626" s="244" t="s">
        <v>51</v>
      </c>
      <c r="H626" s="244" t="s">
        <v>80</v>
      </c>
      <c r="I626" s="244">
        <v>2</v>
      </c>
      <c r="J626" s="249"/>
      <c r="K626" s="244"/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J627" s="248"/>
      <c r="K627" s="24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J628" s="249"/>
      <c r="K628" s="244" t="s">
        <v>1793</v>
      </c>
    </row>
    <row r="629" spans="1:11" hidden="1">
      <c r="A629" s="247">
        <v>97</v>
      </c>
      <c r="B629" s="247"/>
      <c r="C629" s="247" t="s">
        <v>69</v>
      </c>
      <c r="D629" s="247" t="s">
        <v>94</v>
      </c>
      <c r="E629" s="247" t="s">
        <v>619</v>
      </c>
      <c r="F629" s="247" t="s">
        <v>83</v>
      </c>
      <c r="G629" s="247" t="s">
        <v>75</v>
      </c>
      <c r="H629" s="247" t="s">
        <v>80</v>
      </c>
      <c r="I629" s="247">
        <v>2</v>
      </c>
      <c r="J629" s="248"/>
      <c r="K629" s="247" t="s">
        <v>753</v>
      </c>
    </row>
    <row r="630" spans="1:11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  <c r="J630" s="249"/>
      <c r="K630" s="244"/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J631" s="249"/>
      <c r="K631" s="244" t="s">
        <v>751</v>
      </c>
    </row>
    <row r="632" spans="1:11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J632" s="249"/>
      <c r="K632" s="244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J633" s="249"/>
      <c r="K633" s="244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J634" s="248"/>
      <c r="K634" s="247" t="s">
        <v>753</v>
      </c>
    </row>
    <row r="635" spans="1:11" hidden="1">
      <c r="A635" s="244">
        <v>105</v>
      </c>
      <c r="B635" s="244"/>
      <c r="C635" s="244" t="s">
        <v>69</v>
      </c>
      <c r="D635" s="244" t="s">
        <v>1794</v>
      </c>
      <c r="E635" s="244" t="s">
        <v>1170</v>
      </c>
      <c r="F635" s="244" t="s">
        <v>15</v>
      </c>
      <c r="G635" s="244" t="s">
        <v>69</v>
      </c>
      <c r="H635" s="244" t="s">
        <v>82</v>
      </c>
      <c r="I635" s="244">
        <v>1</v>
      </c>
      <c r="J635" s="249"/>
      <c r="K635" s="244" t="s">
        <v>753</v>
      </c>
    </row>
    <row r="636" spans="1:11" hidden="1">
      <c r="A636" s="244">
        <v>106</v>
      </c>
      <c r="B636" s="244"/>
      <c r="C636" s="244" t="s">
        <v>69</v>
      </c>
      <c r="D636" s="244" t="s">
        <v>1794</v>
      </c>
      <c r="E636" s="244" t="s">
        <v>172</v>
      </c>
      <c r="F636" s="244" t="s">
        <v>7</v>
      </c>
      <c r="G636" s="244" t="s">
        <v>69</v>
      </c>
      <c r="H636" s="244" t="s">
        <v>82</v>
      </c>
      <c r="I636" s="244">
        <v>1</v>
      </c>
      <c r="J636" s="249"/>
      <c r="K636" s="244" t="s">
        <v>753</v>
      </c>
    </row>
    <row r="637" spans="1:11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J637" s="248"/>
      <c r="K637" s="247" t="s">
        <v>752</v>
      </c>
    </row>
    <row r="638" spans="1:11" hidden="1">
      <c r="A638" s="244">
        <v>110</v>
      </c>
      <c r="B638" s="244"/>
      <c r="C638" s="244" t="s">
        <v>69</v>
      </c>
      <c r="D638" s="244" t="s">
        <v>68</v>
      </c>
      <c r="E638" s="244" t="s">
        <v>186</v>
      </c>
      <c r="F638" s="244" t="s">
        <v>5</v>
      </c>
      <c r="G638" s="244" t="s">
        <v>1707</v>
      </c>
      <c r="H638" s="244" t="s">
        <v>79</v>
      </c>
      <c r="I638" s="244">
        <v>5</v>
      </c>
      <c r="J638" s="249"/>
      <c r="K638" s="244" t="s">
        <v>632</v>
      </c>
    </row>
    <row r="639" spans="1:11" hidden="1">
      <c r="A639" s="247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idden="1">
      <c r="A640" s="247">
        <v>112</v>
      </c>
      <c r="B640" s="247"/>
      <c r="C640" s="247" t="s">
        <v>69</v>
      </c>
      <c r="D640" s="247" t="s">
        <v>68</v>
      </c>
      <c r="E640" s="247" t="s">
        <v>175</v>
      </c>
      <c r="F640" s="247" t="s">
        <v>19</v>
      </c>
      <c r="G640" s="247" t="s">
        <v>67</v>
      </c>
      <c r="H640" s="247"/>
      <c r="I640" s="247">
        <v>2</v>
      </c>
      <c r="J640" s="248"/>
      <c r="K640" s="247" t="s">
        <v>632</v>
      </c>
    </row>
    <row r="641" spans="1:11" hidden="1">
      <c r="A641" s="247"/>
      <c r="B641" s="247"/>
      <c r="C641" s="247"/>
      <c r="D641" s="247"/>
      <c r="E641" s="247"/>
      <c r="F641" s="247"/>
      <c r="G641" s="247"/>
      <c r="H641" s="247"/>
      <c r="I641" s="247"/>
      <c r="J641" s="248"/>
      <c r="K641" s="247"/>
    </row>
    <row r="642" spans="1:11" hidden="1">
      <c r="A642" s="247"/>
      <c r="B642" s="247"/>
      <c r="C642" s="247"/>
      <c r="D642" s="247"/>
      <c r="E642" s="247"/>
      <c r="F642" s="247"/>
      <c r="G642" s="247"/>
      <c r="H642" s="247"/>
      <c r="I642" s="247"/>
      <c r="J642" s="248"/>
      <c r="K642" s="247"/>
    </row>
    <row r="643" spans="1:11" hidden="1">
      <c r="A643" s="244"/>
      <c r="B643" s="244"/>
      <c r="C643" s="244"/>
      <c r="D643" s="244"/>
      <c r="E643" s="244"/>
      <c r="F643" s="244"/>
      <c r="G643" s="244"/>
      <c r="H643" s="244"/>
      <c r="I643" s="244"/>
      <c r="J643" s="249"/>
      <c r="K643" s="244"/>
    </row>
    <row r="644" spans="1:11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</row>
    <row r="645" spans="1:11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J645" s="249"/>
      <c r="K645" s="244" t="s">
        <v>2052</v>
      </c>
    </row>
    <row r="646" spans="1:11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</row>
    <row r="647" spans="1:11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</row>
    <row r="648" spans="1:11" hidden="1">
      <c r="A648" s="247">
        <v>9</v>
      </c>
      <c r="B648" s="247"/>
      <c r="C648" s="247" t="s">
        <v>1267</v>
      </c>
      <c r="D648" s="247" t="s">
        <v>324</v>
      </c>
      <c r="E648" s="247" t="s">
        <v>15</v>
      </c>
      <c r="F648" s="247" t="s">
        <v>15</v>
      </c>
      <c r="G648" s="247" t="s">
        <v>45</v>
      </c>
      <c r="H648" s="247" t="s">
        <v>22</v>
      </c>
      <c r="I648" s="247">
        <v>1</v>
      </c>
      <c r="J648" s="248"/>
      <c r="K648" s="247"/>
    </row>
    <row r="649" spans="1:11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J649" s="249"/>
      <c r="K649" s="244" t="s">
        <v>1494</v>
      </c>
    </row>
    <row r="650" spans="1:11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J650" s="248"/>
      <c r="K650" s="247" t="s">
        <v>1575</v>
      </c>
    </row>
    <row r="651" spans="1:11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</row>
    <row r="652" spans="1:11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</row>
    <row r="653" spans="1:11" hidden="1">
      <c r="A653" s="244">
        <v>14</v>
      </c>
      <c r="B653" s="244"/>
      <c r="C653" s="244" t="s">
        <v>1267</v>
      </c>
      <c r="D653" s="244" t="s">
        <v>324</v>
      </c>
      <c r="E653" s="244" t="s">
        <v>614</v>
      </c>
      <c r="F653" s="244" t="s">
        <v>634</v>
      </c>
      <c r="G653" s="244" t="s">
        <v>355</v>
      </c>
      <c r="H653" s="244" t="s">
        <v>356</v>
      </c>
      <c r="I653" s="244">
        <v>2</v>
      </c>
      <c r="J653" s="249">
        <v>2</v>
      </c>
      <c r="K653" s="244" t="s">
        <v>954</v>
      </c>
    </row>
    <row r="654" spans="1:11" hidden="1">
      <c r="A654" s="247">
        <v>15</v>
      </c>
      <c r="C654" t="s">
        <v>1267</v>
      </c>
      <c r="D654" t="s">
        <v>324</v>
      </c>
      <c r="E654" t="s">
        <v>615</v>
      </c>
      <c r="F654" t="s">
        <v>1576</v>
      </c>
      <c r="G654" t="s">
        <v>318</v>
      </c>
      <c r="H654" t="s">
        <v>328</v>
      </c>
      <c r="I654">
        <v>2</v>
      </c>
      <c r="J654" s="250">
        <v>2</v>
      </c>
      <c r="K654" t="s">
        <v>954</v>
      </c>
    </row>
    <row r="655" spans="1:11" hidden="1">
      <c r="A655" s="247">
        <v>17</v>
      </c>
      <c r="C655" t="s">
        <v>1267</v>
      </c>
      <c r="D655" t="s">
        <v>329</v>
      </c>
      <c r="E655" t="s">
        <v>172</v>
      </c>
      <c r="F655" t="s">
        <v>7</v>
      </c>
      <c r="G655" t="s">
        <v>1267</v>
      </c>
      <c r="H655" t="s">
        <v>351</v>
      </c>
      <c r="I655">
        <v>2</v>
      </c>
      <c r="J655" s="250">
        <v>2</v>
      </c>
    </row>
    <row r="656" spans="1:11" hidden="1">
      <c r="A656" s="244">
        <v>18</v>
      </c>
      <c r="C656" t="s">
        <v>1267</v>
      </c>
      <c r="D656" t="s">
        <v>329</v>
      </c>
      <c r="E656" t="s">
        <v>172</v>
      </c>
      <c r="F656" t="s">
        <v>1576</v>
      </c>
      <c r="G656" t="s">
        <v>50</v>
      </c>
      <c r="H656" t="s">
        <v>336</v>
      </c>
      <c r="I656">
        <v>2</v>
      </c>
      <c r="J656" s="250">
        <v>2</v>
      </c>
    </row>
    <row r="657" spans="1:11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</row>
    <row r="658" spans="1:11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</row>
    <row r="659" spans="1:11" hidden="1">
      <c r="A659" s="244">
        <v>21</v>
      </c>
      <c r="B659" s="244"/>
      <c r="C659" s="244" t="s">
        <v>1267</v>
      </c>
      <c r="D659" s="244" t="s">
        <v>329</v>
      </c>
      <c r="E659" s="244" t="s">
        <v>15</v>
      </c>
      <c r="F659" s="244" t="s">
        <v>15</v>
      </c>
      <c r="G659" s="244" t="s">
        <v>45</v>
      </c>
      <c r="H659" s="244" t="s">
        <v>22</v>
      </c>
      <c r="I659" s="244">
        <v>1</v>
      </c>
      <c r="J659" s="249"/>
      <c r="K659" s="244"/>
    </row>
    <row r="660" spans="1:11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</row>
    <row r="661" spans="1:11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</row>
    <row r="662" spans="1:11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</row>
    <row r="663" spans="1:11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</row>
    <row r="664" spans="1:11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</row>
    <row r="665" spans="1:11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49">
        <v>2</v>
      </c>
      <c r="K665" s="244" t="s">
        <v>954</v>
      </c>
    </row>
    <row r="666" spans="1:11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</row>
    <row r="667" spans="1:11" hidden="1">
      <c r="A667" s="247">
        <v>30</v>
      </c>
      <c r="B667" s="247"/>
      <c r="C667" s="247" t="s">
        <v>1267</v>
      </c>
      <c r="D667" s="247" t="s">
        <v>330</v>
      </c>
      <c r="E667" s="247" t="s">
        <v>172</v>
      </c>
      <c r="F667" s="247" t="s">
        <v>1576</v>
      </c>
      <c r="G667" s="247" t="s">
        <v>1556</v>
      </c>
      <c r="H667" s="247" t="s">
        <v>156</v>
      </c>
      <c r="I667" s="247">
        <v>2</v>
      </c>
      <c r="J667" s="248">
        <v>2</v>
      </c>
      <c r="K667" s="247" t="s">
        <v>954</v>
      </c>
    </row>
    <row r="668" spans="1:11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  <c r="J668" s="249"/>
      <c r="K668" s="244"/>
    </row>
    <row r="669" spans="1:11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  <c r="J669" s="248"/>
      <c r="K669" s="247"/>
    </row>
    <row r="670" spans="1:11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  <c r="J670" s="249"/>
      <c r="K670" s="244"/>
    </row>
    <row r="671" spans="1:11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J671" s="249"/>
      <c r="K671" s="244" t="s">
        <v>1494</v>
      </c>
    </row>
    <row r="672" spans="1:11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J672" s="248"/>
      <c r="K672" s="247" t="s">
        <v>1495</v>
      </c>
    </row>
    <row r="673" spans="1:11" hidden="1">
      <c r="A673" s="244">
        <v>36</v>
      </c>
      <c r="B673" s="244"/>
      <c r="C673" s="244" t="s">
        <v>1267</v>
      </c>
      <c r="D673" s="244" t="s">
        <v>330</v>
      </c>
      <c r="E673" s="244" t="s">
        <v>174</v>
      </c>
      <c r="F673" s="244" t="s">
        <v>1392</v>
      </c>
      <c r="G673" s="244" t="s">
        <v>1556</v>
      </c>
      <c r="H673" s="244" t="s">
        <v>296</v>
      </c>
      <c r="I673" s="244">
        <v>1</v>
      </c>
      <c r="J673" s="249"/>
      <c r="K673" s="244" t="s">
        <v>1494</v>
      </c>
    </row>
    <row r="674" spans="1:11" hidden="1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</row>
    <row r="675" spans="1:11" hidden="1">
      <c r="A675" s="244">
        <v>38</v>
      </c>
      <c r="B675" s="244"/>
      <c r="C675" s="244" t="s">
        <v>1267</v>
      </c>
      <c r="D675" s="244" t="s">
        <v>330</v>
      </c>
      <c r="E675" s="244" t="s">
        <v>614</v>
      </c>
      <c r="F675" s="244" t="s">
        <v>634</v>
      </c>
      <c r="G675" s="244" t="s">
        <v>355</v>
      </c>
      <c r="H675" s="244" t="s">
        <v>356</v>
      </c>
      <c r="I675" s="244">
        <v>2</v>
      </c>
      <c r="J675" s="249">
        <v>2</v>
      </c>
      <c r="K675" s="244" t="s">
        <v>954</v>
      </c>
    </row>
    <row r="676" spans="1:11" hidden="1">
      <c r="A676" s="244">
        <v>39</v>
      </c>
      <c r="B676" s="244"/>
      <c r="C676" s="244" t="s">
        <v>1267</v>
      </c>
      <c r="D676" s="244" t="s">
        <v>330</v>
      </c>
      <c r="E676" s="244" t="s">
        <v>615</v>
      </c>
      <c r="F676" s="244" t="s">
        <v>1576</v>
      </c>
      <c r="G676" s="244" t="s">
        <v>318</v>
      </c>
      <c r="H676" s="244" t="s">
        <v>328</v>
      </c>
      <c r="I676" s="244">
        <v>2</v>
      </c>
      <c r="J676" s="249">
        <v>2</v>
      </c>
      <c r="K676" s="244" t="s">
        <v>954</v>
      </c>
    </row>
    <row r="677" spans="1:11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</row>
    <row r="678" spans="1:11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  <c r="J678" s="248"/>
      <c r="K678" s="247"/>
    </row>
    <row r="679" spans="1:11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  <c r="J679" s="249"/>
      <c r="K679" s="244"/>
    </row>
    <row r="680" spans="1:11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  <c r="J680" s="248"/>
      <c r="K680" s="247"/>
    </row>
    <row r="681" spans="1:11" hidden="1">
      <c r="A681" s="247">
        <v>45</v>
      </c>
      <c r="B681" s="247"/>
      <c r="C681" s="247" t="s">
        <v>1267</v>
      </c>
      <c r="D681" s="247" t="s">
        <v>342</v>
      </c>
      <c r="E681" s="247" t="s">
        <v>175</v>
      </c>
      <c r="F681" s="247" t="s">
        <v>19</v>
      </c>
      <c r="G681" s="247" t="s">
        <v>49</v>
      </c>
      <c r="H681" s="247" t="s">
        <v>344</v>
      </c>
      <c r="I681" s="247">
        <v>1</v>
      </c>
      <c r="J681" s="248"/>
      <c r="K681" s="247" t="s">
        <v>1494</v>
      </c>
    </row>
    <row r="682" spans="1:11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  <c r="J682" s="249"/>
      <c r="K682" s="244"/>
    </row>
    <row r="683" spans="1:11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J683" s="249"/>
      <c r="K683" s="244" t="s">
        <v>1586</v>
      </c>
    </row>
    <row r="684" spans="1:11" hidden="1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</row>
    <row r="685" spans="1:11" hidden="1">
      <c r="A685" s="247">
        <v>49</v>
      </c>
      <c r="B685" s="247"/>
      <c r="C685" s="247" t="s">
        <v>1267</v>
      </c>
      <c r="D685" s="247" t="s">
        <v>342</v>
      </c>
      <c r="E685" s="247" t="s">
        <v>1184</v>
      </c>
      <c r="F685" s="247" t="s">
        <v>115</v>
      </c>
      <c r="G685" s="247" t="s">
        <v>49</v>
      </c>
      <c r="H685" s="247" t="s">
        <v>344</v>
      </c>
      <c r="I685" s="247">
        <v>2</v>
      </c>
      <c r="J685" s="248"/>
      <c r="K685" s="247"/>
    </row>
    <row r="686" spans="1:11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  <c r="J686" s="248"/>
      <c r="K686" s="247"/>
    </row>
    <row r="687" spans="1:11" hidden="1">
      <c r="A687" s="244">
        <v>51</v>
      </c>
      <c r="B687" s="244"/>
      <c r="C687" s="244" t="s">
        <v>1267</v>
      </c>
      <c r="D687" s="244" t="s">
        <v>342</v>
      </c>
      <c r="E687" s="244" t="s">
        <v>620</v>
      </c>
      <c r="F687" s="244" t="s">
        <v>621</v>
      </c>
      <c r="G687" s="244" t="s">
        <v>1676</v>
      </c>
      <c r="H687" s="244" t="s">
        <v>344</v>
      </c>
      <c r="I687" s="244">
        <v>2</v>
      </c>
      <c r="J687" s="249">
        <v>2</v>
      </c>
      <c r="K687" s="244" t="s">
        <v>1579</v>
      </c>
    </row>
    <row r="688" spans="1:11" hidden="1">
      <c r="A688" s="247">
        <v>52</v>
      </c>
      <c r="B688" s="247"/>
      <c r="C688" s="247" t="s">
        <v>1267</v>
      </c>
      <c r="D688" s="247" t="s">
        <v>342</v>
      </c>
      <c r="E688" s="247" t="s">
        <v>620</v>
      </c>
      <c r="F688" s="247" t="s">
        <v>1576</v>
      </c>
      <c r="G688" s="247" t="s">
        <v>50</v>
      </c>
      <c r="H688" s="247" t="s">
        <v>344</v>
      </c>
      <c r="I688" s="247">
        <v>2</v>
      </c>
      <c r="J688" s="248">
        <v>2</v>
      </c>
      <c r="K688" s="247" t="s">
        <v>1579</v>
      </c>
    </row>
    <row r="689" spans="1:11" hidden="1">
      <c r="A689" s="244">
        <v>53</v>
      </c>
      <c r="B689" s="244"/>
      <c r="C689" s="244" t="s">
        <v>1267</v>
      </c>
      <c r="D689" s="244" t="s">
        <v>342</v>
      </c>
      <c r="E689" s="244" t="s">
        <v>606</v>
      </c>
      <c r="F689" s="244" t="s">
        <v>622</v>
      </c>
      <c r="G689" s="244" t="s">
        <v>1695</v>
      </c>
      <c r="H689" s="244" t="s">
        <v>308</v>
      </c>
      <c r="I689" s="244">
        <v>2</v>
      </c>
      <c r="J689" s="249">
        <v>2</v>
      </c>
      <c r="K689" s="244" t="s">
        <v>1580</v>
      </c>
    </row>
    <row r="690" spans="1:11" hidden="1">
      <c r="A690" s="247">
        <v>54</v>
      </c>
      <c r="B690" s="247"/>
      <c r="C690" s="247" t="s">
        <v>1267</v>
      </c>
      <c r="D690" s="247" t="s">
        <v>342</v>
      </c>
      <c r="E690" s="247" t="s">
        <v>606</v>
      </c>
      <c r="F690" s="247" t="s">
        <v>1576</v>
      </c>
      <c r="G690" s="247" t="s">
        <v>1556</v>
      </c>
      <c r="H690" s="247" t="s">
        <v>308</v>
      </c>
      <c r="I690" s="247">
        <v>2</v>
      </c>
      <c r="J690" s="248">
        <v>2</v>
      </c>
      <c r="K690" s="247" t="s">
        <v>1580</v>
      </c>
    </row>
    <row r="691" spans="1:11" hidden="1">
      <c r="A691" s="244">
        <v>55</v>
      </c>
      <c r="B691" s="244"/>
      <c r="C691" s="244" t="s">
        <v>1267</v>
      </c>
      <c r="D691" s="244" t="s">
        <v>342</v>
      </c>
      <c r="E691" s="244" t="s">
        <v>1358</v>
      </c>
      <c r="F691" s="244" t="s">
        <v>137</v>
      </c>
      <c r="G691" s="244" t="s">
        <v>49</v>
      </c>
      <c r="H691" s="244" t="s">
        <v>344</v>
      </c>
      <c r="I691" s="244">
        <v>3</v>
      </c>
      <c r="J691" s="249"/>
      <c r="K691" s="244" t="s">
        <v>1414</v>
      </c>
    </row>
    <row r="692" spans="1:11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</row>
    <row r="693" spans="1:11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49">
        <v>2</v>
      </c>
      <c r="K693" s="244" t="s">
        <v>1581</v>
      </c>
    </row>
    <row r="694" spans="1:11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48">
        <v>2</v>
      </c>
      <c r="K694" s="247" t="s">
        <v>2024</v>
      </c>
    </row>
    <row r="695" spans="1:11" hidden="1">
      <c r="A695" s="244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idden="1">
      <c r="A696" s="247">
        <v>61</v>
      </c>
      <c r="B696" s="247"/>
      <c r="C696" s="247" t="s">
        <v>1267</v>
      </c>
      <c r="D696" s="247" t="s">
        <v>1185</v>
      </c>
      <c r="E696" s="247" t="s">
        <v>341</v>
      </c>
      <c r="F696" s="247" t="s">
        <v>14</v>
      </c>
      <c r="G696" s="247" t="s">
        <v>11</v>
      </c>
      <c r="H696" s="247" t="s">
        <v>344</v>
      </c>
      <c r="I696" s="247">
        <v>1</v>
      </c>
      <c r="J696" s="248"/>
      <c r="K696" s="247"/>
    </row>
    <row r="697" spans="1:11" hidden="1">
      <c r="A697" s="247">
        <v>62</v>
      </c>
      <c r="B697" s="247"/>
      <c r="C697" s="247" t="s">
        <v>1267</v>
      </c>
      <c r="D697" s="247" t="s">
        <v>1185</v>
      </c>
      <c r="E697" s="247" t="s">
        <v>15</v>
      </c>
      <c r="F697" s="247" t="s">
        <v>15</v>
      </c>
      <c r="G697" s="247" t="s">
        <v>11</v>
      </c>
      <c r="H697" s="247" t="s">
        <v>344</v>
      </c>
      <c r="I697" s="247">
        <v>1</v>
      </c>
      <c r="J697" s="248"/>
      <c r="K697" s="247"/>
    </row>
    <row r="698" spans="1:11" hidden="1">
      <c r="A698" s="244">
        <v>63</v>
      </c>
      <c r="B698" s="244"/>
      <c r="C698" s="244" t="s">
        <v>1267</v>
      </c>
      <c r="D698" s="244" t="s">
        <v>1185</v>
      </c>
      <c r="E698" s="244" t="s">
        <v>175</v>
      </c>
      <c r="F698" s="244" t="s">
        <v>19</v>
      </c>
      <c r="G698" s="244" t="s">
        <v>1707</v>
      </c>
      <c r="H698" s="244" t="s">
        <v>344</v>
      </c>
      <c r="I698" s="244">
        <v>1</v>
      </c>
      <c r="J698" s="249"/>
      <c r="K698" s="244" t="s">
        <v>1494</v>
      </c>
    </row>
    <row r="699" spans="1:11" hidden="1">
      <c r="A699" s="244">
        <v>64</v>
      </c>
      <c r="B699" s="244"/>
      <c r="C699" s="244" t="s">
        <v>1267</v>
      </c>
      <c r="D699" s="244" t="s">
        <v>1185</v>
      </c>
      <c r="E699" s="244" t="s">
        <v>619</v>
      </c>
      <c r="F699" s="244" t="s">
        <v>83</v>
      </c>
      <c r="G699" s="244" t="s">
        <v>51</v>
      </c>
      <c r="H699" s="244" t="s">
        <v>296</v>
      </c>
      <c r="I699" s="244">
        <v>1</v>
      </c>
      <c r="J699" s="249"/>
      <c r="K699" s="244"/>
    </row>
    <row r="700" spans="1:11" hidden="1">
      <c r="A700" s="247">
        <v>65</v>
      </c>
      <c r="B700" s="247"/>
      <c r="C700" s="247" t="s">
        <v>1267</v>
      </c>
      <c r="D700" s="247" t="s">
        <v>1185</v>
      </c>
      <c r="E700" s="247" t="s">
        <v>178</v>
      </c>
      <c r="F700" s="247" t="s">
        <v>37</v>
      </c>
      <c r="G700" s="247" t="s">
        <v>51</v>
      </c>
      <c r="H700" s="247" t="s">
        <v>296</v>
      </c>
      <c r="I700" s="247">
        <v>1</v>
      </c>
      <c r="J700" s="248"/>
      <c r="K700" s="247" t="s">
        <v>1586</v>
      </c>
    </row>
    <row r="701" spans="1:11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  <c r="J701" s="249"/>
      <c r="K701" s="244"/>
    </row>
    <row r="702" spans="1:11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  <c r="J702" s="249"/>
      <c r="K702" s="244"/>
    </row>
    <row r="703" spans="1:11" hidden="1">
      <c r="A703" s="244">
        <v>68</v>
      </c>
      <c r="B703" s="244"/>
      <c r="C703" s="244" t="s">
        <v>1267</v>
      </c>
      <c r="D703" s="244" t="s">
        <v>1185</v>
      </c>
      <c r="E703" s="244" t="s">
        <v>620</v>
      </c>
      <c r="F703" s="244" t="s">
        <v>621</v>
      </c>
      <c r="G703" s="244" t="s">
        <v>1676</v>
      </c>
      <c r="H703" s="244" t="s">
        <v>344</v>
      </c>
      <c r="I703" s="244">
        <v>2</v>
      </c>
      <c r="J703" s="249">
        <v>2</v>
      </c>
      <c r="K703" s="244" t="s">
        <v>1580</v>
      </c>
    </row>
    <row r="704" spans="1:11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49">
        <v>2</v>
      </c>
      <c r="K704" s="244" t="s">
        <v>1580</v>
      </c>
    </row>
    <row r="705" spans="1:11" hidden="1">
      <c r="A705" s="244">
        <v>70</v>
      </c>
      <c r="B705" s="244"/>
      <c r="C705" s="244" t="s">
        <v>1267</v>
      </c>
      <c r="D705" s="244" t="s">
        <v>1185</v>
      </c>
      <c r="E705" s="244" t="s">
        <v>606</v>
      </c>
      <c r="F705" s="244" t="s">
        <v>622</v>
      </c>
      <c r="G705" s="244" t="s">
        <v>1695</v>
      </c>
      <c r="H705" s="244" t="s">
        <v>308</v>
      </c>
      <c r="I705" s="244">
        <v>2</v>
      </c>
      <c r="J705" s="249">
        <v>2</v>
      </c>
      <c r="K705" s="244" t="s">
        <v>1579</v>
      </c>
    </row>
    <row r="706" spans="1:11" hidden="1">
      <c r="A706" s="247">
        <v>71</v>
      </c>
      <c r="B706" s="247"/>
      <c r="C706" s="247" t="s">
        <v>1267</v>
      </c>
      <c r="D706" s="247" t="s">
        <v>1185</v>
      </c>
      <c r="E706" s="247" t="s">
        <v>606</v>
      </c>
      <c r="F706" s="247" t="s">
        <v>1576</v>
      </c>
      <c r="G706" s="247" t="s">
        <v>1556</v>
      </c>
      <c r="H706" s="247" t="s">
        <v>308</v>
      </c>
      <c r="I706" s="247">
        <v>2</v>
      </c>
      <c r="J706" s="248">
        <v>2</v>
      </c>
      <c r="K706" s="247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J707" s="248"/>
      <c r="K707" s="24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  <c r="J708" s="248"/>
      <c r="K708" s="247"/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  <c r="J709" s="248"/>
      <c r="K709" s="247"/>
    </row>
    <row r="710" spans="1:11" hidden="1">
      <c r="A710" s="247">
        <v>76</v>
      </c>
      <c r="B710" s="247"/>
      <c r="C710" s="247" t="s">
        <v>1267</v>
      </c>
      <c r="D710" s="247" t="s">
        <v>331</v>
      </c>
      <c r="E710" s="247" t="s">
        <v>179</v>
      </c>
      <c r="F710" s="247" t="s">
        <v>1576</v>
      </c>
      <c r="G710" s="247" t="s">
        <v>50</v>
      </c>
      <c r="H710" s="247" t="s">
        <v>121</v>
      </c>
      <c r="I710" s="247">
        <v>0</v>
      </c>
      <c r="J710" s="248"/>
      <c r="K710" s="247"/>
    </row>
    <row r="711" spans="1:11" hidden="1">
      <c r="A711" s="244">
        <v>78</v>
      </c>
      <c r="B711" s="244"/>
      <c r="C711" s="244" t="s">
        <v>1267</v>
      </c>
      <c r="D711" s="244" t="s">
        <v>331</v>
      </c>
      <c r="E711" s="244" t="s">
        <v>1359</v>
      </c>
      <c r="F711" s="244" t="s">
        <v>15</v>
      </c>
      <c r="G711" s="244" t="s">
        <v>51</v>
      </c>
      <c r="H711" s="244" t="s">
        <v>121</v>
      </c>
      <c r="I711" s="244">
        <v>0</v>
      </c>
      <c r="J711" s="249"/>
      <c r="K711" s="244"/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  <c r="J712" s="249"/>
      <c r="K712" s="244"/>
    </row>
    <row r="713" spans="1:11" hidden="1">
      <c r="A713" s="244">
        <v>80</v>
      </c>
      <c r="B713" s="244"/>
      <c r="C713" s="244" t="s">
        <v>1267</v>
      </c>
      <c r="D713" s="244" t="s">
        <v>331</v>
      </c>
      <c r="E713" s="244" t="s">
        <v>619</v>
      </c>
      <c r="F713" s="244" t="s">
        <v>83</v>
      </c>
      <c r="G713" s="244" t="s">
        <v>1423</v>
      </c>
      <c r="H713" s="244" t="s">
        <v>296</v>
      </c>
      <c r="I713" s="244">
        <v>0</v>
      </c>
      <c r="J713" s="249"/>
      <c r="K713" s="244" t="s">
        <v>1494</v>
      </c>
    </row>
    <row r="714" spans="1:11" hidden="1">
      <c r="A714" s="247">
        <v>81</v>
      </c>
      <c r="B714" s="247"/>
      <c r="C714" s="247" t="s">
        <v>1267</v>
      </c>
      <c r="D714" s="247" t="s">
        <v>331</v>
      </c>
      <c r="E714" s="247" t="s">
        <v>174</v>
      </c>
      <c r="F714" s="247" t="s">
        <v>13</v>
      </c>
      <c r="G714" s="247" t="s">
        <v>1276</v>
      </c>
      <c r="H714" s="247" t="s">
        <v>121</v>
      </c>
      <c r="I714" s="247">
        <v>0</v>
      </c>
      <c r="J714" s="248"/>
      <c r="K714" s="247" t="s">
        <v>1494</v>
      </c>
    </row>
    <row r="715" spans="1:11" hidden="1">
      <c r="A715" s="244">
        <v>82</v>
      </c>
      <c r="B715" s="244"/>
      <c r="C715" s="244" t="s">
        <v>1267</v>
      </c>
      <c r="D715" s="244" t="s">
        <v>331</v>
      </c>
      <c r="E715" s="244" t="s">
        <v>178</v>
      </c>
      <c r="F715" s="244" t="s">
        <v>37</v>
      </c>
      <c r="G715" s="244" t="s">
        <v>104</v>
      </c>
      <c r="H715" s="244" t="s">
        <v>121</v>
      </c>
      <c r="I715" s="244">
        <v>0</v>
      </c>
      <c r="J715" s="249"/>
      <c r="K715" s="244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J716" s="248"/>
      <c r="K716" s="247" t="s">
        <v>954</v>
      </c>
    </row>
    <row r="717" spans="1:11" hidden="1">
      <c r="A717" s="244">
        <v>84</v>
      </c>
      <c r="B717" s="244"/>
      <c r="C717" s="244" t="s">
        <v>1267</v>
      </c>
      <c r="D717" s="244" t="s">
        <v>331</v>
      </c>
      <c r="E717" s="244" t="s">
        <v>1184</v>
      </c>
      <c r="F717" s="244" t="s">
        <v>1576</v>
      </c>
      <c r="G717" s="244" t="s">
        <v>1267</v>
      </c>
      <c r="H717" s="244" t="s">
        <v>121</v>
      </c>
      <c r="I717" s="244">
        <v>0</v>
      </c>
      <c r="J717" s="249"/>
      <c r="K717" s="244" t="s">
        <v>1407</v>
      </c>
    </row>
    <row r="718" spans="1:11" hidden="1">
      <c r="A718" s="244">
        <v>85</v>
      </c>
      <c r="B718" s="244"/>
      <c r="C718" s="244" t="s">
        <v>1267</v>
      </c>
      <c r="D718" s="244" t="s">
        <v>331</v>
      </c>
      <c r="E718" s="244" t="s">
        <v>1360</v>
      </c>
      <c r="F718" s="244" t="s">
        <v>77</v>
      </c>
      <c r="G718" s="244" t="s">
        <v>53</v>
      </c>
      <c r="H718" s="244" t="s">
        <v>121</v>
      </c>
      <c r="I718" s="244">
        <v>0</v>
      </c>
      <c r="J718" s="249"/>
      <c r="K718" s="244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J719" s="249"/>
      <c r="K719" s="244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J720" s="248"/>
      <c r="K720" s="247" t="s">
        <v>1499</v>
      </c>
    </row>
    <row r="721" spans="1:11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11" hidden="1">
      <c r="A722" s="244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11" hidden="1">
      <c r="A723" s="244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11" hidden="1">
      <c r="A724" s="247">
        <v>92</v>
      </c>
      <c r="C724" t="s">
        <v>1267</v>
      </c>
      <c r="D724" t="s">
        <v>335</v>
      </c>
      <c r="E724" t="s">
        <v>172</v>
      </c>
      <c r="F724" t="s">
        <v>7</v>
      </c>
      <c r="G724" t="s">
        <v>1423</v>
      </c>
      <c r="H724" t="s">
        <v>338</v>
      </c>
      <c r="I724">
        <v>2</v>
      </c>
    </row>
    <row r="725" spans="1:11" hidden="1">
      <c r="A725" s="244">
        <v>93</v>
      </c>
      <c r="C725" t="s">
        <v>1267</v>
      </c>
      <c r="D725" t="s">
        <v>335</v>
      </c>
      <c r="E725" t="s">
        <v>172</v>
      </c>
      <c r="F725" t="s">
        <v>7</v>
      </c>
      <c r="G725" t="s">
        <v>1423</v>
      </c>
      <c r="H725" t="s">
        <v>338</v>
      </c>
      <c r="I725">
        <v>2</v>
      </c>
    </row>
    <row r="726" spans="1:11" hidden="1">
      <c r="A726" s="247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11" hidden="1">
      <c r="A727" s="244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11" hidden="1">
      <c r="A728" s="247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11" hidden="1">
      <c r="A729" s="247">
        <v>98</v>
      </c>
      <c r="C729" t="s">
        <v>1267</v>
      </c>
      <c r="D729" t="s">
        <v>335</v>
      </c>
      <c r="E729" t="s">
        <v>1359</v>
      </c>
      <c r="F729" t="s">
        <v>15</v>
      </c>
      <c r="G729" t="s">
        <v>1267</v>
      </c>
      <c r="H729" t="s">
        <v>338</v>
      </c>
      <c r="I729">
        <v>1</v>
      </c>
    </row>
    <row r="730" spans="1:11" hidden="1">
      <c r="A730" s="247">
        <v>99</v>
      </c>
      <c r="C730" t="s">
        <v>1267</v>
      </c>
      <c r="D730" t="s">
        <v>335</v>
      </c>
      <c r="E730" t="s">
        <v>175</v>
      </c>
      <c r="F730" t="s">
        <v>19</v>
      </c>
      <c r="G730" t="s">
        <v>1276</v>
      </c>
      <c r="I730">
        <v>1</v>
      </c>
      <c r="K730" t="s">
        <v>2056</v>
      </c>
    </row>
    <row r="731" spans="1:11" hidden="1">
      <c r="A731" s="244">
        <v>100</v>
      </c>
      <c r="C731" t="s">
        <v>1267</v>
      </c>
      <c r="D731" t="s">
        <v>335</v>
      </c>
      <c r="E731" t="s">
        <v>619</v>
      </c>
      <c r="F731" t="s">
        <v>83</v>
      </c>
      <c r="G731" t="s">
        <v>1423</v>
      </c>
      <c r="H731" t="s">
        <v>338</v>
      </c>
      <c r="I731">
        <v>2</v>
      </c>
    </row>
    <row r="732" spans="1:11" hidden="1">
      <c r="A732" s="244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11" hidden="1">
      <c r="A733" s="244">
        <v>103</v>
      </c>
      <c r="C733" t="s">
        <v>1267</v>
      </c>
      <c r="D733" t="s">
        <v>335</v>
      </c>
      <c r="E733" t="s">
        <v>178</v>
      </c>
      <c r="F733" t="s">
        <v>37</v>
      </c>
      <c r="G733" t="s">
        <v>104</v>
      </c>
      <c r="H733" t="s">
        <v>338</v>
      </c>
      <c r="I733">
        <v>2</v>
      </c>
    </row>
    <row r="734" spans="1:11" hidden="1">
      <c r="A734" s="247">
        <v>104</v>
      </c>
      <c r="C734" t="s">
        <v>1267</v>
      </c>
      <c r="D734" t="s">
        <v>335</v>
      </c>
      <c r="E734" t="s">
        <v>1184</v>
      </c>
      <c r="F734" t="s">
        <v>115</v>
      </c>
      <c r="G734" t="s">
        <v>1276</v>
      </c>
      <c r="H734" t="s">
        <v>338</v>
      </c>
      <c r="I734">
        <v>2</v>
      </c>
      <c r="J734" s="250">
        <v>2</v>
      </c>
      <c r="K734" t="s">
        <v>1407</v>
      </c>
    </row>
    <row r="735" spans="1:11" hidden="1">
      <c r="A735" s="247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11" hidden="1">
      <c r="A736" s="247">
        <v>106</v>
      </c>
      <c r="C736" t="s">
        <v>1267</v>
      </c>
      <c r="D736" t="s">
        <v>335</v>
      </c>
      <c r="E736" t="s">
        <v>1497</v>
      </c>
      <c r="F736" t="s">
        <v>1497</v>
      </c>
      <c r="G736" t="s">
        <v>1276</v>
      </c>
      <c r="I736">
        <v>2</v>
      </c>
      <c r="J736" s="250">
        <v>2</v>
      </c>
    </row>
    <row r="737" spans="1:11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</row>
    <row r="738" spans="1:11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J738" s="248"/>
      <c r="K738" s="247" t="s">
        <v>2060</v>
      </c>
    </row>
    <row r="739" spans="1:11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J739" s="249"/>
      <c r="K739" s="244" t="s">
        <v>1586</v>
      </c>
    </row>
    <row r="740" spans="1:11" hidden="1">
      <c r="A740" s="247">
        <v>111</v>
      </c>
      <c r="B740" s="247"/>
      <c r="C740" s="247" t="s">
        <v>1267</v>
      </c>
      <c r="D740" s="247" t="s">
        <v>335</v>
      </c>
      <c r="E740" s="247" t="s">
        <v>606</v>
      </c>
      <c r="F740" s="247" t="s">
        <v>622</v>
      </c>
      <c r="G740" s="247" t="s">
        <v>1695</v>
      </c>
      <c r="H740" s="247" t="s">
        <v>308</v>
      </c>
      <c r="I740" s="247">
        <v>4</v>
      </c>
      <c r="J740" s="248">
        <v>2</v>
      </c>
      <c r="K740" s="247" t="s">
        <v>1582</v>
      </c>
    </row>
    <row r="741" spans="1:11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49">
        <v>2</v>
      </c>
      <c r="K741" s="244" t="s">
        <v>2025</v>
      </c>
    </row>
    <row r="742" spans="1:11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</row>
    <row r="743" spans="1:11" hidden="1">
      <c r="A743" s="244">
        <v>114</v>
      </c>
      <c r="B743" s="244"/>
      <c r="C743" s="244" t="s">
        <v>1267</v>
      </c>
      <c r="D743" s="244" t="s">
        <v>335</v>
      </c>
      <c r="E743" s="244" t="s">
        <v>615</v>
      </c>
      <c r="F743" s="244" t="s">
        <v>1576</v>
      </c>
      <c r="G743" s="244" t="s">
        <v>1276</v>
      </c>
      <c r="H743" s="244"/>
      <c r="I743" s="244">
        <v>2</v>
      </c>
      <c r="J743" s="249">
        <v>2</v>
      </c>
      <c r="K743" s="244" t="s">
        <v>1580</v>
      </c>
    </row>
    <row r="744" spans="1:11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</row>
    <row r="745" spans="1:11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48">
        <v>2</v>
      </c>
      <c r="K745" s="247" t="s">
        <v>2063</v>
      </c>
    </row>
    <row r="746" spans="1:11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</row>
    <row r="747" spans="1:11" hidden="1">
      <c r="A747" s="244">
        <v>119</v>
      </c>
      <c r="B747" s="244"/>
      <c r="C747" s="244" t="s">
        <v>1267</v>
      </c>
      <c r="D747" s="244" t="s">
        <v>782</v>
      </c>
      <c r="E747" s="244" t="s">
        <v>179</v>
      </c>
      <c r="F747" s="244" t="s">
        <v>1321</v>
      </c>
      <c r="G747" s="244" t="s">
        <v>1183</v>
      </c>
      <c r="H747" s="244" t="s">
        <v>121</v>
      </c>
      <c r="I747" s="244">
        <v>2</v>
      </c>
      <c r="J747" s="249"/>
      <c r="K747" s="244"/>
    </row>
    <row r="748" spans="1:11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J748" s="249"/>
      <c r="K748" s="244" t="s">
        <v>1494</v>
      </c>
    </row>
    <row r="749" spans="1:11" hidden="1">
      <c r="A749" s="244">
        <v>121</v>
      </c>
      <c r="B749" s="244"/>
      <c r="C749" s="244" t="s">
        <v>1267</v>
      </c>
      <c r="D749" s="244" t="s">
        <v>782</v>
      </c>
      <c r="E749" s="244" t="s">
        <v>341</v>
      </c>
      <c r="F749" s="244" t="s">
        <v>14</v>
      </c>
      <c r="G749" s="244" t="s">
        <v>1665</v>
      </c>
      <c r="H749" s="244" t="s">
        <v>121</v>
      </c>
      <c r="I749" s="244">
        <v>1</v>
      </c>
      <c r="J749" s="249"/>
      <c r="K749" s="244" t="s">
        <v>1586</v>
      </c>
    </row>
    <row r="750" spans="1:11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J750" s="248"/>
      <c r="K750" s="247" t="s">
        <v>1495</v>
      </c>
    </row>
    <row r="751" spans="1:11" hidden="1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</row>
    <row r="752" spans="1:11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  <c r="J752" s="249"/>
      <c r="K752" s="244"/>
    </row>
    <row r="753" spans="1:11" hidden="1">
      <c r="A753" s="244">
        <v>127</v>
      </c>
      <c r="B753" s="244"/>
      <c r="C753" s="244" t="s">
        <v>1267</v>
      </c>
      <c r="D753" s="244" t="s">
        <v>782</v>
      </c>
      <c r="E753" s="244" t="s">
        <v>614</v>
      </c>
      <c r="F753" s="244" t="s">
        <v>634</v>
      </c>
      <c r="G753" s="244" t="s">
        <v>355</v>
      </c>
      <c r="H753" s="244"/>
      <c r="I753" s="244">
        <v>2</v>
      </c>
      <c r="J753" s="249"/>
      <c r="K753" s="244" t="s">
        <v>1498</v>
      </c>
    </row>
    <row r="754" spans="1:11" hidden="1">
      <c r="A754" s="247">
        <v>128</v>
      </c>
      <c r="C754" t="s">
        <v>1267</v>
      </c>
      <c r="D754" t="s">
        <v>782</v>
      </c>
      <c r="E754" t="s">
        <v>615</v>
      </c>
      <c r="F754" t="s">
        <v>1393</v>
      </c>
      <c r="G754" t="s">
        <v>337</v>
      </c>
      <c r="I754">
        <v>2</v>
      </c>
      <c r="K754" t="s">
        <v>1499</v>
      </c>
    </row>
    <row r="755" spans="1:11" hidden="1">
      <c r="A755" s="244">
        <v>129</v>
      </c>
      <c r="B755" s="244"/>
      <c r="C755" s="244" t="s">
        <v>1267</v>
      </c>
      <c r="D755" s="244" t="s">
        <v>782</v>
      </c>
      <c r="E755" s="244"/>
      <c r="F755" s="244" t="s">
        <v>137</v>
      </c>
      <c r="G755" s="244" t="s">
        <v>1269</v>
      </c>
      <c r="H755" s="244"/>
      <c r="I755" s="244">
        <v>3.5</v>
      </c>
      <c r="J755" s="249"/>
      <c r="K755" s="244"/>
    </row>
    <row r="756" spans="1:11" hidden="1">
      <c r="A756" s="244">
        <v>131</v>
      </c>
      <c r="C756" t="s">
        <v>1267</v>
      </c>
      <c r="D756" t="s">
        <v>566</v>
      </c>
      <c r="E756" t="s">
        <v>1179</v>
      </c>
      <c r="F756" t="s">
        <v>1180</v>
      </c>
      <c r="G756" t="s">
        <v>748</v>
      </c>
      <c r="H756" t="s">
        <v>121</v>
      </c>
      <c r="I756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J757" s="248"/>
      <c r="K757" s="247" t="s">
        <v>1363</v>
      </c>
    </row>
    <row r="758" spans="1:11" hidden="1">
      <c r="A758" s="244">
        <v>133</v>
      </c>
      <c r="B758" s="244"/>
      <c r="C758" s="244" t="s">
        <v>1267</v>
      </c>
      <c r="D758" s="244" t="s">
        <v>566</v>
      </c>
      <c r="E758" s="244" t="s">
        <v>1364</v>
      </c>
      <c r="F758" s="244" t="s">
        <v>1181</v>
      </c>
      <c r="G758" s="244" t="s">
        <v>1273</v>
      </c>
      <c r="H758" s="244"/>
      <c r="I758" s="244">
        <v>2</v>
      </c>
      <c r="J758" s="249"/>
      <c r="K758" s="244" t="s">
        <v>1363</v>
      </c>
    </row>
    <row r="759" spans="1:11" hidden="1">
      <c r="A759" s="247">
        <v>134</v>
      </c>
      <c r="B759" s="247"/>
      <c r="C759" s="247" t="s">
        <v>1267</v>
      </c>
      <c r="D759" s="247" t="s">
        <v>566</v>
      </c>
      <c r="E759" s="247" t="s">
        <v>172</v>
      </c>
      <c r="F759" s="247" t="s">
        <v>7</v>
      </c>
      <c r="G759" s="247" t="s">
        <v>553</v>
      </c>
      <c r="H759" s="247"/>
      <c r="I759" s="247">
        <v>1</v>
      </c>
      <c r="J759" s="248"/>
      <c r="K759" s="247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J760" s="249"/>
      <c r="K760" s="244" t="s">
        <v>1804</v>
      </c>
    </row>
    <row r="761" spans="1:11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  <c r="J761" s="249"/>
      <c r="K761" s="244"/>
    </row>
    <row r="762" spans="1:11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  <c r="J762" s="248"/>
      <c r="K762" s="247"/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J763" s="248"/>
      <c r="K763" s="247" t="s">
        <v>1494</v>
      </c>
    </row>
    <row r="764" spans="1:11" hidden="1">
      <c r="A764" s="247">
        <v>141</v>
      </c>
      <c r="B764" s="247"/>
      <c r="C764" s="247" t="s">
        <v>1267</v>
      </c>
      <c r="D764" s="247" t="s">
        <v>755</v>
      </c>
      <c r="E764" s="247" t="s">
        <v>1179</v>
      </c>
      <c r="F764" s="247" t="s">
        <v>1180</v>
      </c>
      <c r="G764" s="247" t="s">
        <v>148</v>
      </c>
      <c r="H764" s="247" t="s">
        <v>149</v>
      </c>
      <c r="I764" s="247">
        <v>4</v>
      </c>
      <c r="J764" s="248"/>
      <c r="K764" s="247"/>
    </row>
    <row r="765" spans="1:11" hidden="1">
      <c r="A765" s="244">
        <v>142</v>
      </c>
      <c r="B765" s="244"/>
      <c r="C765" s="244" t="s">
        <v>1267</v>
      </c>
      <c r="D765" s="244" t="s">
        <v>755</v>
      </c>
      <c r="E765" s="244" t="s">
        <v>1364</v>
      </c>
      <c r="F765" s="244" t="s">
        <v>1181</v>
      </c>
      <c r="G765" s="244" t="s">
        <v>1074</v>
      </c>
      <c r="H765" s="244" t="s">
        <v>156</v>
      </c>
      <c r="I765" s="244">
        <v>3</v>
      </c>
      <c r="J765" s="249"/>
      <c r="K765" s="244" t="s">
        <v>2026</v>
      </c>
    </row>
    <row r="766" spans="1:11" hidden="1">
      <c r="A766" s="247">
        <v>143</v>
      </c>
      <c r="B766" s="247"/>
      <c r="C766" s="247" t="s">
        <v>1267</v>
      </c>
      <c r="D766" s="247" t="s">
        <v>755</v>
      </c>
      <c r="E766" s="247" t="s">
        <v>1364</v>
      </c>
      <c r="F766" s="247" t="s">
        <v>1181</v>
      </c>
      <c r="G766" s="247" t="s">
        <v>220</v>
      </c>
      <c r="H766" s="247" t="s">
        <v>156</v>
      </c>
      <c r="I766" s="247">
        <v>2</v>
      </c>
      <c r="J766" s="248"/>
      <c r="K766" s="247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J767" s="249"/>
      <c r="K767" s="244" t="s">
        <v>1506</v>
      </c>
    </row>
    <row r="768" spans="1:11" hidden="1">
      <c r="A768" s="247">
        <v>146</v>
      </c>
      <c r="B768" s="247"/>
      <c r="C768" s="247" t="s">
        <v>1267</v>
      </c>
      <c r="D768" s="247" t="s">
        <v>755</v>
      </c>
      <c r="E768" s="247" t="s">
        <v>1170</v>
      </c>
      <c r="F768" s="247" t="s">
        <v>15</v>
      </c>
      <c r="G768" s="247" t="s">
        <v>1350</v>
      </c>
      <c r="H768" s="247" t="s">
        <v>156</v>
      </c>
      <c r="I768" s="247">
        <v>1</v>
      </c>
      <c r="J768" s="248"/>
      <c r="K768" s="247"/>
    </row>
    <row r="769" spans="1:11" hidden="1">
      <c r="A769" s="247">
        <v>147</v>
      </c>
      <c r="B769" s="247"/>
      <c r="C769" s="247" t="s">
        <v>1267</v>
      </c>
      <c r="D769" s="247" t="s">
        <v>755</v>
      </c>
      <c r="E769" s="247" t="s">
        <v>1182</v>
      </c>
      <c r="F769" s="247" t="s">
        <v>14</v>
      </c>
      <c r="G769" s="247" t="s">
        <v>1350</v>
      </c>
      <c r="H769" s="247" t="s">
        <v>156</v>
      </c>
      <c r="I769" s="247">
        <v>1</v>
      </c>
      <c r="J769" s="248"/>
      <c r="K769" s="247"/>
    </row>
    <row r="770" spans="1:11" hidden="1">
      <c r="A770" s="247">
        <v>148</v>
      </c>
      <c r="B770" s="247"/>
      <c r="C770" s="247" t="s">
        <v>1267</v>
      </c>
      <c r="D770" s="247" t="s">
        <v>755</v>
      </c>
      <c r="E770" s="247" t="s">
        <v>174</v>
      </c>
      <c r="F770" s="247" t="s">
        <v>13</v>
      </c>
      <c r="G770" s="247" t="s">
        <v>1183</v>
      </c>
      <c r="H770" s="247" t="s">
        <v>156</v>
      </c>
      <c r="I770" s="247">
        <v>0</v>
      </c>
      <c r="J770" s="248"/>
      <c r="K770" s="247" t="s">
        <v>1808</v>
      </c>
    </row>
    <row r="771" spans="1:11" hidden="1">
      <c r="A771" s="244"/>
      <c r="B771" s="244"/>
      <c r="C771" s="244"/>
      <c r="D771" s="244"/>
      <c r="E771" s="244"/>
      <c r="F771" s="244"/>
      <c r="G771" s="244"/>
      <c r="H771" s="244"/>
      <c r="I771" s="244"/>
      <c r="J771" s="249"/>
      <c r="K771" s="244"/>
    </row>
    <row r="772" spans="1:11" hidden="1">
      <c r="A772" s="244"/>
    </row>
    <row r="773" spans="1:11" hidden="1">
      <c r="A773" s="247"/>
      <c r="B773" s="247"/>
      <c r="C773" s="247"/>
      <c r="D773" s="247"/>
      <c r="E773" s="247"/>
      <c r="F773" s="247"/>
      <c r="G773" s="247"/>
      <c r="H773" s="247"/>
      <c r="I773" s="247"/>
      <c r="J773" s="248"/>
      <c r="K773" s="247"/>
    </row>
    <row r="774" spans="1:11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</row>
    <row r="775" spans="1:11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</row>
    <row r="776" spans="1:11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</row>
    <row r="777" spans="1:11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</row>
    <row r="778" spans="1:11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</row>
    <row r="779" spans="1:11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</row>
    <row r="780" spans="1:11" hidden="1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</row>
    <row r="781" spans="1:11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  <c r="J781" s="248"/>
      <c r="K781" s="247"/>
    </row>
    <row r="782" spans="1:11" hidden="1">
      <c r="A782" s="244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11" hidden="1">
      <c r="A783" s="247">
        <v>12</v>
      </c>
      <c r="C783" t="s">
        <v>58</v>
      </c>
      <c r="D783" t="s">
        <v>786</v>
      </c>
      <c r="E783" t="s">
        <v>620</v>
      </c>
      <c r="F783" t="s">
        <v>621</v>
      </c>
      <c r="G783" t="s">
        <v>1676</v>
      </c>
      <c r="H783" t="s">
        <v>151</v>
      </c>
      <c r="I783">
        <v>4</v>
      </c>
    </row>
    <row r="784" spans="1:11" hidden="1">
      <c r="A784" s="244">
        <v>13</v>
      </c>
      <c r="C784" t="s">
        <v>58</v>
      </c>
      <c r="D784" t="s">
        <v>786</v>
      </c>
      <c r="E784" t="s">
        <v>1187</v>
      </c>
      <c r="F784" t="s">
        <v>343</v>
      </c>
      <c r="G784" t="s">
        <v>1082</v>
      </c>
      <c r="H784" t="s">
        <v>344</v>
      </c>
      <c r="I784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</row>
    <row r="787" spans="1:11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</row>
    <row r="788" spans="1:11" hidden="1">
      <c r="A788" s="244">
        <v>17</v>
      </c>
      <c r="B788" s="244"/>
      <c r="C788" s="244" t="s">
        <v>58</v>
      </c>
      <c r="D788" s="244" t="s">
        <v>786</v>
      </c>
      <c r="E788" s="244" t="s">
        <v>1184</v>
      </c>
      <c r="F788" s="244" t="s">
        <v>115</v>
      </c>
      <c r="G788" s="244" t="s">
        <v>1670</v>
      </c>
      <c r="H788" s="244" t="s">
        <v>344</v>
      </c>
      <c r="I788" s="244">
        <v>2</v>
      </c>
      <c r="J788" s="249"/>
      <c r="K788" s="244"/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48">
        <v>0</v>
      </c>
      <c r="K790" s="247" t="s">
        <v>1556</v>
      </c>
    </row>
    <row r="791" spans="1:11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</row>
    <row r="792" spans="1:11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49">
        <v>0</v>
      </c>
      <c r="K793" s="244"/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  <c r="J794" s="248"/>
      <c r="K794" s="247"/>
    </row>
    <row r="795" spans="1:11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  <c r="J795" s="248"/>
      <c r="K795" s="247"/>
    </row>
    <row r="796" spans="1:11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</row>
    <row r="797" spans="1:11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</row>
    <row r="798" spans="1:11" hidden="1">
      <c r="A798" s="244">
        <v>29</v>
      </c>
      <c r="B798" s="244"/>
      <c r="C798" s="244" t="s">
        <v>58</v>
      </c>
      <c r="D798" s="244" t="s">
        <v>783</v>
      </c>
      <c r="E798" s="244" t="s">
        <v>175</v>
      </c>
      <c r="F798" s="244" t="s">
        <v>19</v>
      </c>
      <c r="G798" s="244" t="s">
        <v>1707</v>
      </c>
      <c r="H798" s="244" t="s">
        <v>327</v>
      </c>
      <c r="I798" s="244">
        <v>1</v>
      </c>
      <c r="J798" s="249"/>
      <c r="K798" s="244" t="s">
        <v>1994</v>
      </c>
    </row>
    <row r="799" spans="1:11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</row>
    <row r="800" spans="1:11" hidden="1">
      <c r="A800" s="244">
        <v>31</v>
      </c>
      <c r="C800" t="s">
        <v>58</v>
      </c>
      <c r="D800" t="s">
        <v>783</v>
      </c>
      <c r="E800" t="s">
        <v>620</v>
      </c>
      <c r="F800" t="s">
        <v>621</v>
      </c>
      <c r="G800" t="s">
        <v>1676</v>
      </c>
      <c r="H800" t="s">
        <v>151</v>
      </c>
      <c r="I800">
        <v>2</v>
      </c>
      <c r="K800" t="s">
        <v>1991</v>
      </c>
    </row>
    <row r="801" spans="1:11" hidden="1">
      <c r="A801" s="247">
        <v>32</v>
      </c>
      <c r="B801" s="247"/>
      <c r="C801" s="247" t="s">
        <v>58</v>
      </c>
      <c r="D801" s="247" t="s">
        <v>783</v>
      </c>
      <c r="E801" s="247" t="s">
        <v>606</v>
      </c>
      <c r="F801" s="247" t="s">
        <v>1576</v>
      </c>
      <c r="G801" s="247" t="s">
        <v>1695</v>
      </c>
      <c r="H801" s="247" t="s">
        <v>308</v>
      </c>
      <c r="I801" s="247">
        <v>4</v>
      </c>
      <c r="J801" s="248"/>
      <c r="K801" s="247"/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  <c r="J802" s="249"/>
      <c r="K802" s="244"/>
    </row>
    <row r="803" spans="1:11" hidden="1">
      <c r="A803" s="247">
        <v>34</v>
      </c>
      <c r="C803" t="s">
        <v>58</v>
      </c>
      <c r="D803" t="s">
        <v>1812</v>
      </c>
      <c r="E803" t="s">
        <v>1813</v>
      </c>
      <c r="F803" t="s">
        <v>1814</v>
      </c>
      <c r="G803" t="s">
        <v>1082</v>
      </c>
      <c r="H803" t="s">
        <v>344</v>
      </c>
      <c r="I803">
        <v>0</v>
      </c>
      <c r="K803" t="s">
        <v>1817</v>
      </c>
    </row>
    <row r="804" spans="1:11" hidden="1">
      <c r="A804" s="247">
        <v>35</v>
      </c>
      <c r="B804" s="247"/>
      <c r="C804" s="247" t="s">
        <v>58</v>
      </c>
      <c r="D804" s="247" t="s">
        <v>783</v>
      </c>
      <c r="E804" s="247" t="s">
        <v>615</v>
      </c>
      <c r="F804" s="247" t="s">
        <v>618</v>
      </c>
      <c r="G804" s="247" t="s">
        <v>337</v>
      </c>
      <c r="H804" s="247" t="s">
        <v>328</v>
      </c>
      <c r="I804" s="247">
        <v>4</v>
      </c>
      <c r="J804" s="248"/>
      <c r="K804" s="247"/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</row>
    <row r="806" spans="1:11" hidden="1">
      <c r="A806" s="247">
        <v>37</v>
      </c>
      <c r="B806" s="247"/>
      <c r="C806" s="247" t="s">
        <v>58</v>
      </c>
      <c r="D806" s="247" t="s">
        <v>783</v>
      </c>
      <c r="E806" s="247" t="s">
        <v>1187</v>
      </c>
      <c r="F806" s="247" t="s">
        <v>343</v>
      </c>
      <c r="G806" s="247" t="s">
        <v>1670</v>
      </c>
      <c r="H806" s="247" t="s">
        <v>325</v>
      </c>
      <c r="I806" s="247">
        <v>0</v>
      </c>
      <c r="J806" s="248"/>
      <c r="K806" s="247" t="s">
        <v>1818</v>
      </c>
    </row>
    <row r="807" spans="1:11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48">
        <v>2</v>
      </c>
      <c r="K807" s="247" t="s">
        <v>1390</v>
      </c>
    </row>
    <row r="808" spans="1:11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</row>
    <row r="809" spans="1:11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</row>
    <row r="810" spans="1:11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</row>
    <row r="811" spans="1:11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</row>
    <row r="812" spans="1:11" hidden="1">
      <c r="A812" s="244">
        <v>45</v>
      </c>
      <c r="C812" t="s">
        <v>58</v>
      </c>
      <c r="D812" t="s">
        <v>785</v>
      </c>
      <c r="E812" t="s">
        <v>1327</v>
      </c>
      <c r="F812" t="s">
        <v>194</v>
      </c>
      <c r="G812" t="s">
        <v>1082</v>
      </c>
      <c r="H812" t="s">
        <v>1425</v>
      </c>
      <c r="I812">
        <v>2</v>
      </c>
    </row>
    <row r="813" spans="1:11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</row>
    <row r="814" spans="1:11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</row>
    <row r="816" spans="1:11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</row>
    <row r="818" spans="1:11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</row>
    <row r="819" spans="1:11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</row>
    <row r="820" spans="1:11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J821" s="249"/>
      <c r="K821" s="244" t="s">
        <v>1994</v>
      </c>
    </row>
    <row r="822" spans="1:11" hidden="1">
      <c r="A822" s="247">
        <v>55</v>
      </c>
      <c r="B822" s="247"/>
      <c r="C822" s="247" t="s">
        <v>58</v>
      </c>
      <c r="D822" s="247" t="s">
        <v>1258</v>
      </c>
      <c r="E822" s="247" t="s">
        <v>1820</v>
      </c>
      <c r="F822" s="247" t="s">
        <v>1517</v>
      </c>
      <c r="G822" s="247" t="s">
        <v>1082</v>
      </c>
      <c r="H822" s="247"/>
      <c r="I822" s="247">
        <v>4</v>
      </c>
      <c r="J822" s="248"/>
      <c r="K822" s="247" t="s">
        <v>1821</v>
      </c>
    </row>
    <row r="823" spans="1:11" hidden="1">
      <c r="A823" s="247">
        <v>56</v>
      </c>
      <c r="B823" s="247"/>
      <c r="C823" s="247" t="s">
        <v>58</v>
      </c>
      <c r="D823" s="247" t="s">
        <v>1258</v>
      </c>
      <c r="E823" s="247" t="s">
        <v>585</v>
      </c>
      <c r="F823" s="247" t="s">
        <v>14</v>
      </c>
      <c r="G823" s="247" t="s">
        <v>1556</v>
      </c>
      <c r="H823" s="247"/>
      <c r="I823" s="247">
        <v>0</v>
      </c>
      <c r="J823" s="248">
        <v>0</v>
      </c>
      <c r="K823" s="247" t="s">
        <v>1390</v>
      </c>
    </row>
    <row r="824" spans="1:11" hidden="1">
      <c r="A824" s="244">
        <v>57</v>
      </c>
      <c r="B824" s="244"/>
      <c r="C824" s="244" t="s">
        <v>58</v>
      </c>
      <c r="D824" s="244" t="s">
        <v>1258</v>
      </c>
      <c r="E824" s="244" t="s">
        <v>585</v>
      </c>
      <c r="F824" s="244" t="s">
        <v>14</v>
      </c>
      <c r="G824" s="244" t="s">
        <v>198</v>
      </c>
      <c r="H824" s="244"/>
      <c r="I824" s="244">
        <v>0</v>
      </c>
      <c r="J824" s="249">
        <v>0</v>
      </c>
      <c r="K824" s="24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48">
        <v>0</v>
      </c>
      <c r="K825" s="247" t="s">
        <v>1390</v>
      </c>
    </row>
    <row r="826" spans="1:11" hidden="1">
      <c r="A826" s="244">
        <v>59</v>
      </c>
      <c r="B826" s="244"/>
      <c r="C826" s="244" t="s">
        <v>58</v>
      </c>
      <c r="D826" s="244" t="s">
        <v>1258</v>
      </c>
      <c r="E826" s="244" t="s">
        <v>585</v>
      </c>
      <c r="F826" s="244" t="s">
        <v>14</v>
      </c>
      <c r="G826" s="244" t="s">
        <v>1123</v>
      </c>
      <c r="H826" s="244"/>
      <c r="I826" s="244">
        <v>0</v>
      </c>
      <c r="J826" s="249">
        <v>0</v>
      </c>
      <c r="K826" s="244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48">
        <v>2</v>
      </c>
      <c r="K827" s="247" t="s">
        <v>1822</v>
      </c>
    </row>
    <row r="828" spans="1:11" hidden="1">
      <c r="A828" s="247">
        <v>63</v>
      </c>
      <c r="B828" s="247"/>
      <c r="C828" s="247" t="s">
        <v>58</v>
      </c>
      <c r="D828" s="247" t="s">
        <v>345</v>
      </c>
      <c r="E828" s="247" t="s">
        <v>623</v>
      </c>
      <c r="F828" s="247" t="s">
        <v>624</v>
      </c>
      <c r="G828" s="247" t="s">
        <v>326</v>
      </c>
      <c r="H828" s="247" t="s">
        <v>770</v>
      </c>
      <c r="I828" s="247">
        <v>3</v>
      </c>
      <c r="J828" s="248">
        <v>2</v>
      </c>
      <c r="K828" s="247" t="s">
        <v>954</v>
      </c>
    </row>
    <row r="829" spans="1:11" hidden="1">
      <c r="A829" s="247">
        <v>64</v>
      </c>
      <c r="B829" s="247"/>
      <c r="C829" s="247" t="s">
        <v>58</v>
      </c>
      <c r="D829" s="247" t="s">
        <v>345</v>
      </c>
      <c r="E829" s="247" t="s">
        <v>606</v>
      </c>
      <c r="F829" s="247" t="s">
        <v>346</v>
      </c>
      <c r="G829" s="247" t="s">
        <v>307</v>
      </c>
      <c r="H829" s="247" t="s">
        <v>308</v>
      </c>
      <c r="I829" s="247">
        <v>1</v>
      </c>
      <c r="J829" s="248">
        <v>2</v>
      </c>
      <c r="K829" s="247" t="s">
        <v>954</v>
      </c>
    </row>
    <row r="830" spans="1:11" hidden="1">
      <c r="A830" s="244">
        <v>65</v>
      </c>
      <c r="B830" s="244"/>
      <c r="C830" s="244" t="s">
        <v>58</v>
      </c>
      <c r="D830" s="244" t="s">
        <v>345</v>
      </c>
      <c r="E830" s="244" t="s">
        <v>606</v>
      </c>
      <c r="F830" s="244" t="s">
        <v>347</v>
      </c>
      <c r="G830" s="244" t="s">
        <v>307</v>
      </c>
      <c r="H830" s="244" t="s">
        <v>308</v>
      </c>
      <c r="I830" s="244">
        <v>3</v>
      </c>
      <c r="J830" s="249">
        <v>2</v>
      </c>
      <c r="K830" s="244" t="s">
        <v>954</v>
      </c>
    </row>
    <row r="831" spans="1:11" hidden="1">
      <c r="A831" s="244">
        <v>66</v>
      </c>
      <c r="B831" s="244"/>
      <c r="C831" s="244" t="s">
        <v>58</v>
      </c>
      <c r="D831" s="244" t="s">
        <v>345</v>
      </c>
      <c r="E831" s="244" t="s">
        <v>615</v>
      </c>
      <c r="F831" s="244" t="s">
        <v>349</v>
      </c>
      <c r="G831" s="244" t="s">
        <v>337</v>
      </c>
      <c r="H831" s="244" t="s">
        <v>328</v>
      </c>
      <c r="I831" s="244">
        <v>0.5</v>
      </c>
      <c r="J831" s="249">
        <v>2</v>
      </c>
      <c r="K831" s="244" t="s">
        <v>1824</v>
      </c>
    </row>
    <row r="832" spans="1:11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idden="1">
      <c r="A833" s="247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idden="1">
      <c r="A834" s="24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idden="1">
      <c r="A835" s="247">
        <v>70</v>
      </c>
      <c r="B835" s="247"/>
      <c r="C835" s="247" t="s">
        <v>58</v>
      </c>
      <c r="D835" s="247" t="s">
        <v>345</v>
      </c>
      <c r="E835" s="247" t="s">
        <v>1825</v>
      </c>
      <c r="F835" s="247" t="s">
        <v>77</v>
      </c>
      <c r="G835" s="247" t="s">
        <v>307</v>
      </c>
      <c r="H835" s="247" t="s">
        <v>308</v>
      </c>
      <c r="I835" s="247">
        <v>3</v>
      </c>
      <c r="J835" s="248"/>
      <c r="K835" s="247"/>
    </row>
    <row r="836" spans="1:11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  <c r="J836" s="249"/>
      <c r="K836" s="244"/>
    </row>
    <row r="837" spans="1:11" hidden="1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</row>
    <row r="838" spans="1:11" hidden="1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</row>
    <row r="839" spans="1:11" hidden="1">
      <c r="A839" s="247">
        <v>74</v>
      </c>
      <c r="B839" s="247"/>
      <c r="C839" s="247" t="s">
        <v>58</v>
      </c>
      <c r="D839" s="247" t="s">
        <v>345</v>
      </c>
      <c r="E839" s="247" t="s">
        <v>172</v>
      </c>
      <c r="F839" s="247" t="s">
        <v>7</v>
      </c>
      <c r="G839" s="247" t="s">
        <v>1685</v>
      </c>
      <c r="H839" s="247" t="s">
        <v>354</v>
      </c>
      <c r="I839" s="247">
        <v>4</v>
      </c>
      <c r="J839" s="248"/>
      <c r="K839" s="247"/>
    </row>
    <row r="840" spans="1:11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J840" s="249"/>
      <c r="K840" s="244" t="s">
        <v>2002</v>
      </c>
    </row>
    <row r="841" spans="1:11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J841" s="248"/>
      <c r="K841" s="247" t="s">
        <v>560</v>
      </c>
    </row>
    <row r="842" spans="1:11" hidden="1">
      <c r="A842" s="244">
        <v>77</v>
      </c>
      <c r="B842" s="244"/>
      <c r="C842" s="244" t="s">
        <v>58</v>
      </c>
      <c r="D842" s="244" t="s">
        <v>345</v>
      </c>
      <c r="E842" s="244" t="s">
        <v>1382</v>
      </c>
      <c r="F842" s="244" t="s">
        <v>47</v>
      </c>
      <c r="G842" s="244" t="s">
        <v>58</v>
      </c>
      <c r="H842" s="244" t="s">
        <v>296</v>
      </c>
      <c r="I842" s="244">
        <v>1</v>
      </c>
      <c r="J842" s="249"/>
      <c r="K842" s="244" t="s">
        <v>560</v>
      </c>
    </row>
    <row r="843" spans="1:11" hidden="1">
      <c r="A843" s="247">
        <v>78</v>
      </c>
      <c r="B843" s="247"/>
      <c r="C843" s="247" t="s">
        <v>58</v>
      </c>
      <c r="D843" s="247" t="s">
        <v>345</v>
      </c>
      <c r="E843" s="247" t="s">
        <v>175</v>
      </c>
      <c r="F843" s="247" t="s">
        <v>19</v>
      </c>
      <c r="G843" s="247" t="s">
        <v>1707</v>
      </c>
      <c r="H843" s="247" t="s">
        <v>206</v>
      </c>
      <c r="I843" s="247">
        <v>1</v>
      </c>
      <c r="J843" s="248"/>
      <c r="K843" s="247" t="s">
        <v>2002</v>
      </c>
    </row>
    <row r="844" spans="1:11" hidden="1">
      <c r="A844" s="244">
        <v>79</v>
      </c>
      <c r="B844" s="244"/>
      <c r="C844" s="244" t="s">
        <v>58</v>
      </c>
      <c r="D844" s="244" t="s">
        <v>345</v>
      </c>
      <c r="E844" s="244" t="s">
        <v>1187</v>
      </c>
      <c r="F844" s="244" t="s">
        <v>343</v>
      </c>
      <c r="G844" s="244" t="s">
        <v>1670</v>
      </c>
      <c r="H844" s="244" t="s">
        <v>354</v>
      </c>
      <c r="I844" s="244">
        <v>0</v>
      </c>
      <c r="J844" s="249"/>
      <c r="K844" s="244"/>
    </row>
    <row r="845" spans="1:11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J845" s="248"/>
      <c r="K845" s="247" t="s">
        <v>1826</v>
      </c>
    </row>
    <row r="846" spans="1:11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  <c r="J846" s="249"/>
      <c r="K846" s="244"/>
    </row>
    <row r="847" spans="1:11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J847" s="248"/>
      <c r="K847" s="247" t="s">
        <v>1827</v>
      </c>
    </row>
    <row r="848" spans="1:11" hidden="1">
      <c r="A848" s="244">
        <v>84</v>
      </c>
      <c r="B848" s="244"/>
      <c r="C848" s="244" t="s">
        <v>58</v>
      </c>
      <c r="D848" s="244" t="s">
        <v>350</v>
      </c>
      <c r="E848" s="244" t="s">
        <v>620</v>
      </c>
      <c r="F848" s="244" t="s">
        <v>346</v>
      </c>
      <c r="G848" s="244" t="s">
        <v>1430</v>
      </c>
      <c r="H848" s="244" t="s">
        <v>344</v>
      </c>
      <c r="I848" s="244">
        <v>2</v>
      </c>
      <c r="J848" s="249"/>
      <c r="K848" s="244"/>
    </row>
    <row r="849" spans="1:11" hidden="1">
      <c r="A849" s="247">
        <v>85</v>
      </c>
      <c r="B849" s="247"/>
      <c r="C849" s="247" t="s">
        <v>58</v>
      </c>
      <c r="D849" s="247" t="s">
        <v>350</v>
      </c>
      <c r="E849" s="247" t="s">
        <v>620</v>
      </c>
      <c r="F849" s="247" t="s">
        <v>352</v>
      </c>
      <c r="G849" s="247" t="s">
        <v>1430</v>
      </c>
      <c r="H849" s="247" t="s">
        <v>344</v>
      </c>
      <c r="I849" s="247">
        <v>2</v>
      </c>
      <c r="J849" s="248"/>
      <c r="K849" s="247"/>
    </row>
    <row r="850" spans="1:11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  <c r="J850" s="249"/>
      <c r="K850" s="244"/>
    </row>
    <row r="851" spans="1:11" hidden="1">
      <c r="A851" s="244">
        <v>87</v>
      </c>
      <c r="B851" s="244"/>
      <c r="C851" s="244" t="s">
        <v>58</v>
      </c>
      <c r="D851" s="244" t="s">
        <v>350</v>
      </c>
      <c r="E851" s="244" t="s">
        <v>178</v>
      </c>
      <c r="F851" s="244" t="s">
        <v>37</v>
      </c>
      <c r="G851" s="244" t="s">
        <v>1670</v>
      </c>
      <c r="H851" s="244" t="s">
        <v>344</v>
      </c>
      <c r="I851" s="244">
        <v>3</v>
      </c>
      <c r="J851" s="249"/>
      <c r="K851" s="244"/>
    </row>
    <row r="852" spans="1:11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  <c r="J852" s="248"/>
      <c r="K852" s="247"/>
    </row>
    <row r="853" spans="1:11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</row>
    <row r="854" spans="1:11" hidden="1">
      <c r="A854" s="247">
        <v>90</v>
      </c>
      <c r="B854" s="247"/>
      <c r="C854" s="247" t="s">
        <v>58</v>
      </c>
      <c r="D854" s="247" t="s">
        <v>350</v>
      </c>
      <c r="E854" s="247" t="s">
        <v>1370</v>
      </c>
      <c r="F854" s="247" t="s">
        <v>15</v>
      </c>
      <c r="G854" s="247" t="s">
        <v>1680</v>
      </c>
      <c r="H854" s="247" t="s">
        <v>344</v>
      </c>
      <c r="I854" s="247">
        <v>1</v>
      </c>
      <c r="J854" s="248"/>
      <c r="K854" s="247" t="s">
        <v>2002</v>
      </c>
    </row>
    <row r="855" spans="1:11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J855" s="248"/>
      <c r="K855" s="247" t="s">
        <v>2003</v>
      </c>
    </row>
    <row r="856" spans="1:11" hidden="1">
      <c r="A856" s="247">
        <v>92</v>
      </c>
      <c r="B856" s="247"/>
      <c r="C856" s="247" t="s">
        <v>58</v>
      </c>
      <c r="D856" s="247" t="s">
        <v>350</v>
      </c>
      <c r="E856" s="247" t="s">
        <v>1382</v>
      </c>
      <c r="F856" s="247" t="s">
        <v>47</v>
      </c>
      <c r="G856" s="247" t="s">
        <v>58</v>
      </c>
      <c r="H856" s="247" t="s">
        <v>344</v>
      </c>
      <c r="I856" s="247">
        <v>1</v>
      </c>
      <c r="J856" s="248"/>
      <c r="K856" s="247" t="s">
        <v>2003</v>
      </c>
    </row>
    <row r="857" spans="1:11" hidden="1">
      <c r="A857" s="244">
        <v>93</v>
      </c>
      <c r="B857" s="244"/>
      <c r="C857" s="244" t="s">
        <v>58</v>
      </c>
      <c r="D857" s="244" t="s">
        <v>350</v>
      </c>
      <c r="E857" s="244" t="s">
        <v>175</v>
      </c>
      <c r="F857" s="244" t="s">
        <v>19</v>
      </c>
      <c r="G857" s="244" t="s">
        <v>1707</v>
      </c>
      <c r="H857" s="244" t="s">
        <v>206</v>
      </c>
      <c r="I857" s="244">
        <v>1</v>
      </c>
      <c r="J857" s="249"/>
      <c r="K857" s="244" t="s">
        <v>2003</v>
      </c>
    </row>
    <row r="858" spans="1:11" hidden="1">
      <c r="A858" s="247">
        <v>94</v>
      </c>
      <c r="B858" s="247"/>
      <c r="C858" s="247" t="s">
        <v>58</v>
      </c>
      <c r="D858" s="247" t="s">
        <v>350</v>
      </c>
      <c r="E858" s="247" t="s">
        <v>1187</v>
      </c>
      <c r="F858" s="247" t="s">
        <v>343</v>
      </c>
      <c r="G858" s="247" t="s">
        <v>1670</v>
      </c>
      <c r="H858" s="247" t="s">
        <v>344</v>
      </c>
      <c r="I858" s="247">
        <v>0</v>
      </c>
      <c r="J858" s="248"/>
      <c r="K858" s="247"/>
    </row>
    <row r="859" spans="1:11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  <c r="J859" s="249"/>
      <c r="K859" s="244"/>
    </row>
    <row r="860" spans="1:11" hidden="1">
      <c r="A860" s="247">
        <v>96</v>
      </c>
      <c r="B860" s="247"/>
      <c r="C860" s="247" t="s">
        <v>58</v>
      </c>
      <c r="D860" s="247" t="s">
        <v>350</v>
      </c>
      <c r="E860" s="247" t="s">
        <v>1184</v>
      </c>
      <c r="F860" s="247" t="s">
        <v>115</v>
      </c>
      <c r="G860" s="247" t="s">
        <v>1670</v>
      </c>
      <c r="H860" s="247" t="s">
        <v>344</v>
      </c>
      <c r="I860" s="247">
        <v>2</v>
      </c>
      <c r="J860" s="248"/>
      <c r="K860" s="247"/>
    </row>
    <row r="861" spans="1:11" hidden="1">
      <c r="A861" s="247">
        <v>97</v>
      </c>
      <c r="B861" s="247"/>
      <c r="C861" s="247" t="s">
        <v>58</v>
      </c>
      <c r="D861" s="247" t="s">
        <v>350</v>
      </c>
      <c r="E861" s="247" t="s">
        <v>1542</v>
      </c>
      <c r="F861" s="247" t="s">
        <v>1543</v>
      </c>
      <c r="G861" s="247" t="s">
        <v>1183</v>
      </c>
      <c r="H861" s="247" t="s">
        <v>344</v>
      </c>
      <c r="I861" s="247">
        <v>2</v>
      </c>
      <c r="J861" s="248"/>
      <c r="K861" s="247"/>
    </row>
    <row r="862" spans="1:11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49">
        <v>0</v>
      </c>
      <c r="K862" s="244" t="s">
        <v>1518</v>
      </c>
    </row>
    <row r="863" spans="1:11" hidden="1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</row>
    <row r="864" spans="1:11" hidden="1">
      <c r="A864" s="247">
        <v>100</v>
      </c>
      <c r="B864" s="247"/>
      <c r="C864" s="247" t="s">
        <v>58</v>
      </c>
      <c r="D864" s="247" t="s">
        <v>2013</v>
      </c>
      <c r="E864" s="247" t="s">
        <v>2014</v>
      </c>
      <c r="F864" s="247" t="s">
        <v>1543</v>
      </c>
      <c r="G864" s="247" t="s">
        <v>71</v>
      </c>
      <c r="H864" s="247" t="s">
        <v>344</v>
      </c>
      <c r="I864" s="247">
        <v>3</v>
      </c>
      <c r="J864" s="248"/>
      <c r="K864" s="247"/>
    </row>
    <row r="865" spans="1:11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48">
        <v>2</v>
      </c>
      <c r="K865" s="247" t="s">
        <v>2005</v>
      </c>
    </row>
    <row r="866" spans="1:11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49">
        <v>2</v>
      </c>
      <c r="K866" s="244" t="s">
        <v>954</v>
      </c>
    </row>
    <row r="867" spans="1:11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48">
        <v>2</v>
      </c>
      <c r="K867" s="247" t="s">
        <v>954</v>
      </c>
    </row>
    <row r="868" spans="1:11" hidden="1">
      <c r="A868" s="244">
        <v>105</v>
      </c>
      <c r="B868" s="244"/>
      <c r="C868" s="244" t="s">
        <v>58</v>
      </c>
      <c r="D868" s="244" t="s">
        <v>1829</v>
      </c>
      <c r="E868" s="244" t="s">
        <v>606</v>
      </c>
      <c r="F868" s="244" t="s">
        <v>347</v>
      </c>
      <c r="G868" s="244" t="s">
        <v>307</v>
      </c>
      <c r="H868" s="244" t="s">
        <v>308</v>
      </c>
      <c r="I868" s="244">
        <v>3</v>
      </c>
      <c r="J868" s="249">
        <v>2</v>
      </c>
      <c r="K868" s="244" t="s">
        <v>954</v>
      </c>
    </row>
    <row r="869" spans="1:11" hidden="1">
      <c r="A869" s="247">
        <v>106</v>
      </c>
      <c r="B869" s="247"/>
      <c r="C869" s="247" t="s">
        <v>58</v>
      </c>
      <c r="D869" s="247" t="s">
        <v>1829</v>
      </c>
      <c r="E869" s="247" t="s">
        <v>615</v>
      </c>
      <c r="F869" s="247" t="s">
        <v>349</v>
      </c>
      <c r="G869" s="247" t="s">
        <v>337</v>
      </c>
      <c r="H869" s="247" t="s">
        <v>328</v>
      </c>
      <c r="I869" s="247">
        <v>0.5</v>
      </c>
      <c r="J869" s="248"/>
      <c r="K869" s="247" t="s">
        <v>2006</v>
      </c>
    </row>
    <row r="870" spans="1:11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49">
        <v>2</v>
      </c>
      <c r="K870" s="244" t="s">
        <v>2012</v>
      </c>
    </row>
    <row r="871" spans="1:11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J871" s="248"/>
      <c r="K871" s="247" t="s">
        <v>1995</v>
      </c>
    </row>
    <row r="872" spans="1:11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48">
        <v>2</v>
      </c>
      <c r="K872" s="247" t="s">
        <v>2010</v>
      </c>
    </row>
    <row r="873" spans="1:11" hidden="1">
      <c r="A873" s="247">
        <v>110</v>
      </c>
      <c r="B873" s="247"/>
      <c r="C873" s="247" t="s">
        <v>58</v>
      </c>
      <c r="D873" s="247" t="s">
        <v>1829</v>
      </c>
      <c r="E873" s="247" t="s">
        <v>1825</v>
      </c>
      <c r="F873" s="247" t="s">
        <v>77</v>
      </c>
      <c r="G873" s="247" t="s">
        <v>307</v>
      </c>
      <c r="H873" s="247" t="s">
        <v>308</v>
      </c>
      <c r="I873" s="247">
        <v>3</v>
      </c>
      <c r="J873" s="248"/>
      <c r="K873" s="247"/>
    </row>
    <row r="874" spans="1:11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  <c r="J874" s="249"/>
      <c r="K874" s="244"/>
    </row>
    <row r="875" spans="1:11" hidden="1">
      <c r="A875" s="247">
        <v>112</v>
      </c>
      <c r="B875" s="247"/>
      <c r="C875" s="247" t="s">
        <v>58</v>
      </c>
      <c r="D875" s="247" t="s">
        <v>1829</v>
      </c>
      <c r="E875" s="247" t="s">
        <v>620</v>
      </c>
      <c r="F875" s="247" t="s">
        <v>346</v>
      </c>
      <c r="G875" s="247" t="s">
        <v>1430</v>
      </c>
      <c r="H875" s="247" t="s">
        <v>351</v>
      </c>
      <c r="I875" s="247">
        <v>2</v>
      </c>
      <c r="J875" s="248"/>
      <c r="K875" s="247"/>
    </row>
    <row r="876" spans="1:11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  <c r="J876" s="249"/>
      <c r="K876" s="244"/>
    </row>
    <row r="877" spans="1:11" hidden="1">
      <c r="A877" s="247">
        <v>114</v>
      </c>
      <c r="B877" s="247"/>
      <c r="C877" s="247" t="s">
        <v>58</v>
      </c>
      <c r="D877" s="247" t="s">
        <v>1829</v>
      </c>
      <c r="E877" s="247" t="s">
        <v>179</v>
      </c>
      <c r="F877" s="247" t="s">
        <v>76</v>
      </c>
      <c r="G877" s="247" t="s">
        <v>1183</v>
      </c>
      <c r="H877" s="247" t="s">
        <v>354</v>
      </c>
      <c r="I877" s="247">
        <v>4</v>
      </c>
      <c r="J877" s="248"/>
      <c r="K877" s="247"/>
    </row>
    <row r="878" spans="1:11" hidden="1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</row>
    <row r="879" spans="1:11" hidden="1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</row>
    <row r="880" spans="1:11" hidden="1">
      <c r="A880" s="244">
        <v>117</v>
      </c>
      <c r="B880" s="244"/>
      <c r="C880" s="244" t="s">
        <v>58</v>
      </c>
      <c r="D880" s="244" t="s">
        <v>1829</v>
      </c>
      <c r="E880" s="244" t="s">
        <v>172</v>
      </c>
      <c r="F880" s="244" t="s">
        <v>7</v>
      </c>
      <c r="G880" s="244" t="s">
        <v>1685</v>
      </c>
      <c r="H880" s="244" t="s">
        <v>354</v>
      </c>
      <c r="I880" s="244">
        <v>4</v>
      </c>
      <c r="J880" s="249"/>
      <c r="K880" s="244"/>
    </row>
    <row r="881" spans="1:22" hidden="1">
      <c r="A881" s="247">
        <v>118</v>
      </c>
      <c r="B881" s="247"/>
      <c r="C881" s="247" t="s">
        <v>58</v>
      </c>
      <c r="D881" s="247" t="s">
        <v>1829</v>
      </c>
      <c r="E881" s="247" t="s">
        <v>1370</v>
      </c>
      <c r="F881" s="247" t="s">
        <v>15</v>
      </c>
      <c r="G881" s="247" t="s">
        <v>1680</v>
      </c>
      <c r="H881" s="247" t="s">
        <v>354</v>
      </c>
      <c r="I881" s="247">
        <v>1</v>
      </c>
      <c r="J881" s="248"/>
      <c r="K881" s="247" t="s">
        <v>2002</v>
      </c>
    </row>
    <row r="882" spans="1:22" hidden="1">
      <c r="A882" s="247">
        <v>119</v>
      </c>
      <c r="B882" s="247"/>
      <c r="C882" s="247" t="s">
        <v>58</v>
      </c>
      <c r="D882" s="247" t="s">
        <v>1829</v>
      </c>
      <c r="E882" s="247" t="s">
        <v>341</v>
      </c>
      <c r="F882" s="247" t="s">
        <v>14</v>
      </c>
      <c r="G882" s="247" t="s">
        <v>1680</v>
      </c>
      <c r="H882" s="247" t="s">
        <v>354</v>
      </c>
      <c r="I882" s="247">
        <v>1</v>
      </c>
      <c r="J882" s="248"/>
      <c r="K882" s="247" t="s">
        <v>2003</v>
      </c>
    </row>
    <row r="883" spans="1:22" hidden="1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</row>
    <row r="884" spans="1:22" hidden="1">
      <c r="A884" s="244">
        <v>121</v>
      </c>
      <c r="B884" s="244"/>
      <c r="C884" s="244" t="s">
        <v>58</v>
      </c>
      <c r="D884" s="244" t="s">
        <v>1829</v>
      </c>
      <c r="E884" s="244" t="s">
        <v>175</v>
      </c>
      <c r="F884" s="244" t="s">
        <v>19</v>
      </c>
      <c r="G884" s="244" t="s">
        <v>51</v>
      </c>
      <c r="H884" s="244" t="s">
        <v>206</v>
      </c>
      <c r="I884" s="244">
        <v>2</v>
      </c>
      <c r="J884" s="249"/>
      <c r="K884" s="244"/>
    </row>
    <row r="885" spans="1:22" hidden="1">
      <c r="A885" s="244">
        <v>122</v>
      </c>
      <c r="B885" s="244"/>
      <c r="C885" s="244" t="s">
        <v>58</v>
      </c>
      <c r="D885" s="244" t="s">
        <v>1829</v>
      </c>
      <c r="E885" s="244" t="s">
        <v>1187</v>
      </c>
      <c r="F885" s="244" t="s">
        <v>343</v>
      </c>
      <c r="G885" s="244" t="s">
        <v>1670</v>
      </c>
      <c r="H885" s="244" t="s">
        <v>354</v>
      </c>
      <c r="I885" s="244">
        <v>0</v>
      </c>
      <c r="J885" s="249"/>
      <c r="K885" s="244"/>
    </row>
    <row r="886" spans="1:22" hidden="1">
      <c r="A886" s="247">
        <v>123</v>
      </c>
      <c r="B886" s="247"/>
      <c r="C886" s="247" t="s">
        <v>58</v>
      </c>
      <c r="D886" s="247" t="s">
        <v>1829</v>
      </c>
      <c r="E886" s="247" t="s">
        <v>174</v>
      </c>
      <c r="F886" s="247" t="s">
        <v>13</v>
      </c>
      <c r="G886" s="247" t="s">
        <v>104</v>
      </c>
      <c r="H886" s="247" t="s">
        <v>354</v>
      </c>
      <c r="I886" s="247">
        <v>2</v>
      </c>
      <c r="J886" s="248"/>
      <c r="K886" s="247" t="s">
        <v>1830</v>
      </c>
    </row>
    <row r="887" spans="1:22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  <c r="J887" s="249"/>
      <c r="K887" s="244"/>
    </row>
    <row r="888" spans="1:22" hidden="1">
      <c r="A888" s="244">
        <v>125</v>
      </c>
      <c r="B888" s="244"/>
      <c r="C888" s="244" t="s">
        <v>58</v>
      </c>
      <c r="D888" s="244" t="s">
        <v>1829</v>
      </c>
      <c r="E888" s="244" t="s">
        <v>979</v>
      </c>
      <c r="F888" s="244" t="s">
        <v>194</v>
      </c>
      <c r="G888" s="244" t="s">
        <v>323</v>
      </c>
      <c r="H888" s="244" t="s">
        <v>277</v>
      </c>
      <c r="I888" s="244">
        <v>2</v>
      </c>
      <c r="J888" s="249"/>
      <c r="K888" s="244"/>
    </row>
    <row r="889" spans="1:22" hidden="1">
      <c r="A889" s="244">
        <v>127</v>
      </c>
      <c r="B889" s="244"/>
      <c r="C889" s="244" t="s">
        <v>58</v>
      </c>
      <c r="D889" s="244" t="s">
        <v>546</v>
      </c>
      <c r="E889" s="244" t="s">
        <v>185</v>
      </c>
      <c r="F889" s="244" t="s">
        <v>1189</v>
      </c>
      <c r="G889" s="244" t="s">
        <v>355</v>
      </c>
      <c r="H889" s="244" t="s">
        <v>356</v>
      </c>
      <c r="I889" s="244">
        <v>2</v>
      </c>
      <c r="J889" s="249"/>
      <c r="K889" s="244" t="s">
        <v>1519</v>
      </c>
    </row>
    <row r="890" spans="1:22" hidden="1">
      <c r="A890" s="247">
        <v>128</v>
      </c>
      <c r="B890" s="247"/>
      <c r="C890" s="247" t="s">
        <v>58</v>
      </c>
      <c r="D890" s="247" t="s">
        <v>546</v>
      </c>
      <c r="E890" s="247" t="s">
        <v>185</v>
      </c>
      <c r="F890" s="247" t="s">
        <v>1188</v>
      </c>
      <c r="G890" s="247" t="s">
        <v>60</v>
      </c>
      <c r="H890" s="247" t="s">
        <v>277</v>
      </c>
      <c r="I890" s="247">
        <v>2</v>
      </c>
      <c r="J890" s="248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  <c r="U890" s="247"/>
      <c r="V890" s="247"/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  <c r="J891" s="249"/>
      <c r="K891" s="244"/>
    </row>
    <row r="892" spans="1:22" hidden="1">
      <c r="A892" s="247">
        <v>130</v>
      </c>
      <c r="B892" s="247"/>
      <c r="C892" s="247" t="s">
        <v>58</v>
      </c>
      <c r="D892" s="247" t="s">
        <v>546</v>
      </c>
      <c r="E892" s="247" t="s">
        <v>614</v>
      </c>
      <c r="F892" s="247" t="s">
        <v>634</v>
      </c>
      <c r="G892" s="247" t="s">
        <v>355</v>
      </c>
      <c r="H892" s="247" t="s">
        <v>356</v>
      </c>
      <c r="I892" s="247">
        <v>4</v>
      </c>
      <c r="J892" s="248">
        <v>2</v>
      </c>
      <c r="K892" s="247" t="s">
        <v>1391</v>
      </c>
    </row>
    <row r="893" spans="1:22" hidden="1">
      <c r="A893" s="244">
        <v>131</v>
      </c>
      <c r="B893" s="244"/>
      <c r="C893" s="244" t="s">
        <v>58</v>
      </c>
      <c r="D893" s="244" t="s">
        <v>546</v>
      </c>
      <c r="E893" s="244" t="s">
        <v>614</v>
      </c>
      <c r="F893" s="244" t="s">
        <v>634</v>
      </c>
      <c r="G893" s="244" t="s">
        <v>60</v>
      </c>
      <c r="H893" s="244" t="s">
        <v>277</v>
      </c>
      <c r="I893" s="244">
        <v>0</v>
      </c>
      <c r="J893" s="249">
        <v>0</v>
      </c>
      <c r="K893" s="244" t="s">
        <v>1229</v>
      </c>
    </row>
    <row r="894" spans="1:22" hidden="1">
      <c r="A894" s="247">
        <v>132</v>
      </c>
      <c r="B894" s="247"/>
      <c r="C894" s="247" t="s">
        <v>58</v>
      </c>
      <c r="D894" s="247" t="s">
        <v>546</v>
      </c>
      <c r="E894" s="247" t="s">
        <v>614</v>
      </c>
      <c r="F894" s="247" t="s">
        <v>634</v>
      </c>
      <c r="G894" s="247" t="s">
        <v>355</v>
      </c>
      <c r="H894" s="247" t="s">
        <v>356</v>
      </c>
      <c r="I894" s="247">
        <v>4</v>
      </c>
      <c r="J894" s="248">
        <v>2</v>
      </c>
      <c r="K894" s="247" t="s">
        <v>1322</v>
      </c>
    </row>
    <row r="895" spans="1:22" hidden="1">
      <c r="A895" s="244">
        <v>133</v>
      </c>
      <c r="B895" s="244"/>
      <c r="C895" s="244" t="s">
        <v>58</v>
      </c>
      <c r="D895" s="244" t="s">
        <v>546</v>
      </c>
      <c r="E895" s="244" t="s">
        <v>615</v>
      </c>
      <c r="F895" s="244" t="s">
        <v>348</v>
      </c>
      <c r="G895" s="244" t="s">
        <v>337</v>
      </c>
      <c r="H895" s="244" t="s">
        <v>328</v>
      </c>
      <c r="I895" s="244">
        <v>4</v>
      </c>
      <c r="J895" s="249">
        <v>2</v>
      </c>
      <c r="K895" s="244" t="s">
        <v>1323</v>
      </c>
    </row>
    <row r="896" spans="1:22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J896" s="249"/>
      <c r="K896" s="244" t="s">
        <v>2003</v>
      </c>
    </row>
    <row r="897" spans="1:22" hidden="1">
      <c r="A897" s="247">
        <v>135</v>
      </c>
      <c r="B897" s="247"/>
      <c r="C897" s="247" t="s">
        <v>58</v>
      </c>
      <c r="D897" s="247" t="s">
        <v>546</v>
      </c>
      <c r="E897" s="247" t="s">
        <v>179</v>
      </c>
      <c r="F897" s="247" t="s">
        <v>76</v>
      </c>
      <c r="G897" s="247" t="s">
        <v>357</v>
      </c>
      <c r="H897" s="247" t="s">
        <v>277</v>
      </c>
      <c r="I897" s="247">
        <v>2</v>
      </c>
      <c r="J897" s="248"/>
      <c r="K897" s="247" t="s">
        <v>2002</v>
      </c>
    </row>
    <row r="898" spans="1:22" hidden="1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</row>
    <row r="900" spans="1:22" hidden="1">
      <c r="A900" s="244">
        <v>138</v>
      </c>
      <c r="B900" s="244"/>
      <c r="C900" s="244" t="s">
        <v>58</v>
      </c>
      <c r="D900" s="244" t="s">
        <v>546</v>
      </c>
      <c r="E900" s="244" t="s">
        <v>172</v>
      </c>
      <c r="F900" s="244" t="s">
        <v>7</v>
      </c>
      <c r="G900" s="244" t="s">
        <v>1437</v>
      </c>
      <c r="H900" s="244" t="s">
        <v>277</v>
      </c>
      <c r="I900" s="244">
        <v>4</v>
      </c>
      <c r="J900" s="249"/>
      <c r="K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  <c r="J901" s="249"/>
      <c r="K901" s="244"/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J902" s="248"/>
      <c r="K902" s="247" t="s">
        <v>2002</v>
      </c>
    </row>
    <row r="903" spans="1:22" hidden="1">
      <c r="A903" s="247">
        <v>141</v>
      </c>
      <c r="B903" s="247"/>
      <c r="C903" s="247" t="s">
        <v>58</v>
      </c>
      <c r="D903" s="247" t="s">
        <v>546</v>
      </c>
      <c r="E903" s="247" t="s">
        <v>359</v>
      </c>
      <c r="F903" s="247" t="s">
        <v>47</v>
      </c>
      <c r="G903" s="247" t="s">
        <v>58</v>
      </c>
      <c r="H903" s="247" t="s">
        <v>296</v>
      </c>
      <c r="I903" s="247">
        <v>2</v>
      </c>
      <c r="J903" s="248">
        <v>2</v>
      </c>
      <c r="K903" s="247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  <c r="J904" s="249"/>
      <c r="K904" s="244"/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J905" s="249"/>
      <c r="K905" s="244" t="s">
        <v>561</v>
      </c>
    </row>
    <row r="906" spans="1:22" hidden="1">
      <c r="A906" s="244">
        <v>144</v>
      </c>
      <c r="B906" s="244"/>
      <c r="C906" s="244" t="s">
        <v>58</v>
      </c>
      <c r="D906" s="244" t="s">
        <v>546</v>
      </c>
      <c r="E906" s="244" t="s">
        <v>174</v>
      </c>
      <c r="F906" s="244" t="s">
        <v>247</v>
      </c>
      <c r="G906" s="244" t="s">
        <v>248</v>
      </c>
      <c r="H906" s="244" t="s">
        <v>277</v>
      </c>
      <c r="I906" s="244">
        <v>2</v>
      </c>
      <c r="J906" s="249"/>
      <c r="K906" s="244"/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  <c r="J907" s="249"/>
      <c r="K907" s="244"/>
      <c r="L907" s="244"/>
      <c r="M907" s="244"/>
      <c r="N907" s="244"/>
      <c r="O907" s="244"/>
      <c r="P907" s="244"/>
      <c r="Q907" s="244"/>
      <c r="R907" s="244"/>
      <c r="S907" s="244"/>
      <c r="T907" s="244"/>
      <c r="U907" s="244"/>
      <c r="V907" s="244"/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48">
        <v>2</v>
      </c>
      <c r="K908" s="247" t="s">
        <v>1229</v>
      </c>
      <c r="L908" s="247"/>
      <c r="M908" s="247"/>
      <c r="N908" s="247"/>
      <c r="O908" s="247"/>
      <c r="P908" s="247"/>
      <c r="Q908" s="247"/>
      <c r="R908" s="247"/>
      <c r="S908" s="247"/>
      <c r="T908" s="247"/>
      <c r="U908" s="247"/>
      <c r="V908" s="247"/>
    </row>
    <row r="909" spans="1:22" hidden="1">
      <c r="A909" s="247">
        <v>149</v>
      </c>
      <c r="B909" s="247"/>
      <c r="C909" s="247" t="s">
        <v>58</v>
      </c>
      <c r="D909" s="247" t="s">
        <v>547</v>
      </c>
      <c r="E909" s="247" t="s">
        <v>615</v>
      </c>
      <c r="F909" s="247" t="s">
        <v>348</v>
      </c>
      <c r="G909" s="247" t="s">
        <v>337</v>
      </c>
      <c r="H909" s="247" t="s">
        <v>311</v>
      </c>
      <c r="I909" s="247">
        <v>2</v>
      </c>
      <c r="J909" s="248"/>
      <c r="K909" s="247" t="s">
        <v>1834</v>
      </c>
    </row>
    <row r="910" spans="1:22" hidden="1">
      <c r="A910" s="247">
        <v>150</v>
      </c>
      <c r="B910" s="247"/>
      <c r="C910" s="247" t="s">
        <v>58</v>
      </c>
      <c r="D910" s="247" t="s">
        <v>547</v>
      </c>
      <c r="E910" s="247" t="s">
        <v>186</v>
      </c>
      <c r="F910" s="247" t="s">
        <v>349</v>
      </c>
      <c r="G910" s="247" t="s">
        <v>318</v>
      </c>
      <c r="H910" s="247" t="s">
        <v>311</v>
      </c>
      <c r="I910" s="247">
        <v>2</v>
      </c>
      <c r="J910" s="248"/>
      <c r="K910" s="247"/>
    </row>
    <row r="911" spans="1:22" hidden="1">
      <c r="A911" s="244">
        <v>151</v>
      </c>
      <c r="B911" s="244"/>
      <c r="C911" s="244" t="s">
        <v>58</v>
      </c>
      <c r="D911" s="244" t="s">
        <v>547</v>
      </c>
      <c r="E911" s="244" t="s">
        <v>186</v>
      </c>
      <c r="F911" s="244" t="s">
        <v>348</v>
      </c>
      <c r="G911" s="244" t="s">
        <v>318</v>
      </c>
      <c r="H911" s="244" t="s">
        <v>311</v>
      </c>
      <c r="I911" s="244">
        <v>2</v>
      </c>
      <c r="J911" s="249"/>
      <c r="K911" s="244"/>
    </row>
    <row r="912" spans="1:22" hidden="1">
      <c r="A912" s="244">
        <v>152</v>
      </c>
      <c r="B912" s="244"/>
      <c r="C912" s="244" t="s">
        <v>58</v>
      </c>
      <c r="D912" s="244" t="s">
        <v>547</v>
      </c>
      <c r="E912" s="244" t="s">
        <v>615</v>
      </c>
      <c r="F912" s="244" t="s">
        <v>348</v>
      </c>
      <c r="G912" s="244" t="s">
        <v>337</v>
      </c>
      <c r="H912" s="244" t="s">
        <v>328</v>
      </c>
      <c r="I912" s="244">
        <v>4</v>
      </c>
      <c r="J912" s="249">
        <v>2</v>
      </c>
      <c r="K912" s="244" t="s">
        <v>1384</v>
      </c>
    </row>
    <row r="913" spans="1:11" hidden="1">
      <c r="A913" s="247">
        <v>153</v>
      </c>
      <c r="B913" s="247"/>
      <c r="C913" s="247" t="s">
        <v>58</v>
      </c>
      <c r="D913" s="247" t="s">
        <v>547</v>
      </c>
      <c r="E913" s="247" t="s">
        <v>614</v>
      </c>
      <c r="F913" s="247" t="s">
        <v>1189</v>
      </c>
      <c r="G913" s="247" t="s">
        <v>355</v>
      </c>
      <c r="H913" s="247" t="s">
        <v>356</v>
      </c>
      <c r="I913" s="247">
        <v>4</v>
      </c>
      <c r="J913" s="248">
        <v>2</v>
      </c>
      <c r="K913" s="247" t="s">
        <v>1324</v>
      </c>
    </row>
    <row r="914" spans="1:11" hidden="1">
      <c r="A914" s="244">
        <v>154</v>
      </c>
      <c r="B914" s="244"/>
      <c r="C914" s="244" t="s">
        <v>58</v>
      </c>
      <c r="D914" s="244" t="s">
        <v>547</v>
      </c>
      <c r="E914" s="244" t="s">
        <v>615</v>
      </c>
      <c r="F914" s="244" t="s">
        <v>349</v>
      </c>
      <c r="G914" s="244" t="s">
        <v>337</v>
      </c>
      <c r="H914" s="244" t="s">
        <v>328</v>
      </c>
      <c r="I914" s="244">
        <v>4</v>
      </c>
      <c r="J914" s="249">
        <v>2</v>
      </c>
      <c r="K914" s="244" t="s">
        <v>1391</v>
      </c>
    </row>
    <row r="915" spans="1:11" hidden="1">
      <c r="A915" s="247">
        <v>155</v>
      </c>
      <c r="B915" s="247"/>
      <c r="C915" s="247" t="s">
        <v>58</v>
      </c>
      <c r="D915" s="247" t="s">
        <v>547</v>
      </c>
      <c r="E915" s="247" t="s">
        <v>179</v>
      </c>
      <c r="F915" s="247" t="s">
        <v>76</v>
      </c>
      <c r="G915" s="247" t="s">
        <v>268</v>
      </c>
      <c r="H915" s="247" t="s">
        <v>311</v>
      </c>
      <c r="I915" s="247">
        <v>2</v>
      </c>
      <c r="J915" s="248"/>
      <c r="K915" s="247" t="s">
        <v>1994</v>
      </c>
    </row>
    <row r="916" spans="1:11" hidden="1">
      <c r="A916" s="244">
        <v>156</v>
      </c>
      <c r="B916" s="244"/>
      <c r="C916" s="244" t="s">
        <v>58</v>
      </c>
      <c r="D916" s="244" t="s">
        <v>547</v>
      </c>
      <c r="E916" s="244" t="s">
        <v>179</v>
      </c>
      <c r="F916" s="244" t="s">
        <v>76</v>
      </c>
      <c r="G916" s="244" t="s">
        <v>357</v>
      </c>
      <c r="H916" s="244" t="s">
        <v>311</v>
      </c>
      <c r="I916" s="244">
        <v>2</v>
      </c>
      <c r="J916" s="249"/>
      <c r="K916" s="244" t="s">
        <v>1995</v>
      </c>
    </row>
    <row r="917" spans="1:11" hidden="1">
      <c r="A917" s="247">
        <v>157</v>
      </c>
      <c r="B917" s="247"/>
      <c r="C917" s="247" t="s">
        <v>58</v>
      </c>
      <c r="D917" s="247" t="s">
        <v>1832</v>
      </c>
      <c r="E917" s="247" t="s">
        <v>1833</v>
      </c>
      <c r="F917" s="247" t="s">
        <v>37</v>
      </c>
      <c r="G917" s="247" t="s">
        <v>71</v>
      </c>
      <c r="H917" s="247" t="s">
        <v>277</v>
      </c>
      <c r="I917" s="247">
        <v>0</v>
      </c>
      <c r="J917" s="248"/>
      <c r="K917" s="247"/>
    </row>
    <row r="918" spans="1:11" hidden="1">
      <c r="A918" s="247">
        <v>158</v>
      </c>
      <c r="B918" s="247"/>
      <c r="C918" s="247" t="s">
        <v>58</v>
      </c>
      <c r="D918" s="247" t="s">
        <v>547</v>
      </c>
      <c r="E918" s="247" t="s">
        <v>178</v>
      </c>
      <c r="F918" s="247" t="s">
        <v>37</v>
      </c>
      <c r="G918" s="247" t="s">
        <v>104</v>
      </c>
      <c r="H918" s="247" t="s">
        <v>311</v>
      </c>
      <c r="I918" s="247">
        <v>3</v>
      </c>
      <c r="J918" s="248"/>
      <c r="K918" s="247" t="s">
        <v>1835</v>
      </c>
    </row>
    <row r="919" spans="1:11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</row>
    <row r="920" spans="1:11" hidden="1">
      <c r="A920" s="247">
        <v>160</v>
      </c>
      <c r="B920" s="247"/>
      <c r="C920" s="247" t="s">
        <v>58</v>
      </c>
      <c r="D920" s="247" t="s">
        <v>547</v>
      </c>
      <c r="E920" s="247" t="s">
        <v>1370</v>
      </c>
      <c r="F920" s="247" t="s">
        <v>15</v>
      </c>
      <c r="G920" s="247" t="s">
        <v>272</v>
      </c>
      <c r="H920" s="247" t="s">
        <v>311</v>
      </c>
      <c r="I920" s="247">
        <v>2</v>
      </c>
      <c r="J920" s="248"/>
      <c r="K920" s="247"/>
    </row>
    <row r="921" spans="1:11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J921" s="249"/>
      <c r="K921" s="244" t="s">
        <v>1995</v>
      </c>
    </row>
    <row r="922" spans="1:11" hidden="1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</row>
    <row r="923" spans="1:11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  <c r="J923" s="248"/>
      <c r="K923" s="247"/>
    </row>
    <row r="924" spans="1:11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J924" s="249"/>
      <c r="K924" s="244" t="s">
        <v>2002</v>
      </c>
    </row>
    <row r="925" spans="1:11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  <c r="J925" s="248"/>
      <c r="K925" s="247"/>
    </row>
    <row r="926" spans="1:11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48">
        <v>2</v>
      </c>
      <c r="K926" s="247" t="s">
        <v>1229</v>
      </c>
    </row>
    <row r="927" spans="1:11" hidden="1">
      <c r="A927" s="244">
        <v>167</v>
      </c>
      <c r="B927" s="244"/>
      <c r="C927" s="244" t="s">
        <v>58</v>
      </c>
      <c r="D927" s="244" t="s">
        <v>547</v>
      </c>
      <c r="E927" s="244" t="s">
        <v>979</v>
      </c>
      <c r="F927" s="244" t="s">
        <v>115</v>
      </c>
      <c r="G927" s="244" t="s">
        <v>318</v>
      </c>
      <c r="H927" s="244" t="s">
        <v>311</v>
      </c>
      <c r="I927" s="244">
        <v>2</v>
      </c>
      <c r="J927" s="249"/>
      <c r="K927" s="244"/>
    </row>
    <row r="928" spans="1:11" hidden="1">
      <c r="A928" s="244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idden="1">
      <c r="A929" s="247"/>
      <c r="B929" s="247"/>
      <c r="C929" s="247"/>
      <c r="D929" s="247"/>
      <c r="E929" s="247"/>
      <c r="F929" s="247"/>
      <c r="G929" s="247"/>
      <c r="H929" s="247"/>
      <c r="I929" s="247"/>
      <c r="J929" s="248"/>
      <c r="K929" s="247"/>
    </row>
    <row r="930" spans="1:11" hidden="1">
      <c r="A930" s="247"/>
    </row>
    <row r="931" spans="1:11" hidden="1">
      <c r="A931" s="244"/>
      <c r="B931" s="244"/>
      <c r="C931" s="244"/>
      <c r="D931" s="244"/>
      <c r="E931" s="244"/>
      <c r="F931" s="244"/>
      <c r="G931" s="244"/>
      <c r="H931" s="244"/>
      <c r="I931" s="244"/>
      <c r="J931" s="249"/>
      <c r="K931" s="244"/>
    </row>
    <row r="932" spans="1:11" hidden="1">
      <c r="A932" s="244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idden="1">
      <c r="A933" s="244">
        <v>3</v>
      </c>
      <c r="B933" s="244"/>
      <c r="C933" s="244" t="s">
        <v>36</v>
      </c>
      <c r="D933" s="244" t="s">
        <v>265</v>
      </c>
      <c r="E933" s="244" t="s">
        <v>178</v>
      </c>
      <c r="F933" s="244" t="s">
        <v>38</v>
      </c>
      <c r="G933" s="244" t="s">
        <v>1082</v>
      </c>
      <c r="H933" s="244" t="s">
        <v>266</v>
      </c>
      <c r="I933" s="244">
        <v>2</v>
      </c>
      <c r="J933" s="249"/>
      <c r="K933" s="244" t="s">
        <v>2042</v>
      </c>
    </row>
    <row r="934" spans="1:11" hidden="1">
      <c r="A934" s="244">
        <v>4</v>
      </c>
      <c r="B934" s="244"/>
      <c r="C934" s="244" t="s">
        <v>36</v>
      </c>
      <c r="D934" s="244" t="s">
        <v>265</v>
      </c>
      <c r="E934" s="244" t="s">
        <v>229</v>
      </c>
      <c r="F934" s="244" t="s">
        <v>230</v>
      </c>
      <c r="G934" s="244" t="s">
        <v>41</v>
      </c>
      <c r="H934" s="244" t="s">
        <v>266</v>
      </c>
      <c r="I934" s="244">
        <v>2</v>
      </c>
      <c r="J934" s="249"/>
      <c r="K934" s="244" t="s">
        <v>1836</v>
      </c>
    </row>
    <row r="935" spans="1:11" hidden="1">
      <c r="A935" s="247">
        <v>5</v>
      </c>
      <c r="B935" s="247"/>
      <c r="C935" s="247" t="s">
        <v>36</v>
      </c>
      <c r="D935" s="247" t="s">
        <v>265</v>
      </c>
      <c r="E935" s="247" t="s">
        <v>177</v>
      </c>
      <c r="F935" s="247" t="s">
        <v>267</v>
      </c>
      <c r="G935" s="247" t="s">
        <v>1607</v>
      </c>
      <c r="H935" s="247" t="s">
        <v>266</v>
      </c>
      <c r="I935" s="247">
        <v>2</v>
      </c>
      <c r="J935" s="248"/>
      <c r="K935" s="247" t="s">
        <v>1837</v>
      </c>
    </row>
    <row r="936" spans="1:11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J936" s="248"/>
      <c r="K936" s="247" t="s">
        <v>1838</v>
      </c>
    </row>
    <row r="937" spans="1:11" hidden="1">
      <c r="A937" s="244">
        <v>7</v>
      </c>
      <c r="B937" s="244"/>
      <c r="C937" s="244" t="s">
        <v>36</v>
      </c>
      <c r="D937" s="244" t="s">
        <v>265</v>
      </c>
      <c r="E937" s="244" t="s">
        <v>179</v>
      </c>
      <c r="F937" s="244" t="s">
        <v>39</v>
      </c>
      <c r="G937" s="244" t="s">
        <v>36</v>
      </c>
      <c r="H937" s="244" t="s">
        <v>266</v>
      </c>
      <c r="I937" s="244">
        <v>2</v>
      </c>
      <c r="J937" s="249"/>
      <c r="K937" s="244"/>
    </row>
    <row r="938" spans="1:11" hidden="1">
      <c r="A938" s="244">
        <v>8</v>
      </c>
      <c r="B938" s="244"/>
      <c r="C938" s="244" t="s">
        <v>36</v>
      </c>
      <c r="D938" s="244" t="s">
        <v>265</v>
      </c>
      <c r="E938" s="244" t="s">
        <v>341</v>
      </c>
      <c r="F938" s="244" t="s">
        <v>14</v>
      </c>
      <c r="G938" s="244" t="s">
        <v>236</v>
      </c>
      <c r="H938" s="244" t="s">
        <v>266</v>
      </c>
      <c r="I938" s="244">
        <v>1</v>
      </c>
      <c r="J938" s="249"/>
      <c r="K938" s="244" t="s">
        <v>1470</v>
      </c>
    </row>
    <row r="939" spans="1:11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  <c r="J939" s="248"/>
      <c r="K939" s="247"/>
    </row>
    <row r="940" spans="1:11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  <c r="J940" s="249"/>
      <c r="K940" s="244"/>
    </row>
    <row r="941" spans="1:11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</row>
    <row r="942" spans="1:11" hidden="1">
      <c r="A942" s="247">
        <v>12</v>
      </c>
      <c r="B942" s="247"/>
      <c r="C942" s="247" t="s">
        <v>36</v>
      </c>
      <c r="D942" s="247" t="s">
        <v>269</v>
      </c>
      <c r="E942" s="247" t="s">
        <v>341</v>
      </c>
      <c r="F942" s="247" t="s">
        <v>14</v>
      </c>
      <c r="G942" s="247" t="s">
        <v>236</v>
      </c>
      <c r="H942" s="247" t="s">
        <v>270</v>
      </c>
      <c r="I942" s="247">
        <v>1</v>
      </c>
      <c r="J942" s="248"/>
      <c r="K942" s="247" t="s">
        <v>1840</v>
      </c>
    </row>
    <row r="943" spans="1:11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J943" s="248"/>
      <c r="K943" s="247" t="s">
        <v>1841</v>
      </c>
    </row>
    <row r="944" spans="1:11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  <c r="J944" s="248"/>
      <c r="K944" s="247"/>
    </row>
    <row r="945" spans="1:11" hidden="1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</row>
    <row r="946" spans="1:11" hidden="1">
      <c r="A946" s="247">
        <v>16</v>
      </c>
      <c r="B946" s="247"/>
      <c r="C946" s="247" t="s">
        <v>36</v>
      </c>
      <c r="D946" s="247" t="s">
        <v>269</v>
      </c>
      <c r="E946" s="247" t="s">
        <v>179</v>
      </c>
      <c r="F946" s="247" t="s">
        <v>39</v>
      </c>
      <c r="G946" s="247" t="s">
        <v>198</v>
      </c>
      <c r="H946" s="247" t="s">
        <v>266</v>
      </c>
      <c r="I946" s="247">
        <v>2</v>
      </c>
      <c r="J946" s="248"/>
      <c r="K946" s="247" t="s">
        <v>1842</v>
      </c>
    </row>
    <row r="947" spans="1:11" hidden="1">
      <c r="A947" s="247">
        <v>17</v>
      </c>
      <c r="B947" s="247"/>
      <c r="C947" s="247" t="s">
        <v>36</v>
      </c>
      <c r="D947" s="247" t="s">
        <v>269</v>
      </c>
      <c r="E947" s="247" t="s">
        <v>174</v>
      </c>
      <c r="F947" s="247" t="s">
        <v>13</v>
      </c>
      <c r="G947" s="247" t="s">
        <v>20</v>
      </c>
      <c r="H947" s="247" t="s">
        <v>270</v>
      </c>
      <c r="I947" s="247">
        <v>1</v>
      </c>
      <c r="J947" s="248"/>
      <c r="K947" s="247" t="s">
        <v>1843</v>
      </c>
    </row>
    <row r="948" spans="1:11" hidden="1">
      <c r="A948" s="247">
        <v>18</v>
      </c>
      <c r="B948" s="247"/>
      <c r="C948" s="247" t="s">
        <v>36</v>
      </c>
      <c r="D948" s="247" t="s">
        <v>271</v>
      </c>
      <c r="E948" s="247" t="s">
        <v>174</v>
      </c>
      <c r="F948" s="247" t="s">
        <v>13</v>
      </c>
      <c r="G948" s="247" t="s">
        <v>213</v>
      </c>
      <c r="H948" s="247" t="s">
        <v>266</v>
      </c>
      <c r="I948" s="247">
        <v>1</v>
      </c>
      <c r="J948" s="248"/>
      <c r="K948" s="247" t="s">
        <v>1844</v>
      </c>
    </row>
    <row r="949" spans="1:11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  <c r="J949" s="249"/>
      <c r="K949" s="244"/>
    </row>
    <row r="950" spans="1:11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</row>
    <row r="951" spans="1:11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J951" s="249"/>
      <c r="K951" s="244" t="s">
        <v>1846</v>
      </c>
    </row>
    <row r="952" spans="1:11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J952" s="249"/>
      <c r="K952" s="244" t="s">
        <v>1847</v>
      </c>
    </row>
    <row r="953" spans="1:11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</row>
    <row r="954" spans="1:11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  <c r="J954" s="249"/>
      <c r="K954" s="244"/>
    </row>
    <row r="955" spans="1:11" hidden="1">
      <c r="A955" s="244">
        <v>25</v>
      </c>
      <c r="B955" s="244"/>
      <c r="C955" s="244" t="s">
        <v>36</v>
      </c>
      <c r="D955" s="244" t="s">
        <v>271</v>
      </c>
      <c r="E955" s="244" t="s">
        <v>179</v>
      </c>
      <c r="F955" s="244" t="s">
        <v>39</v>
      </c>
      <c r="G955" s="244" t="s">
        <v>1690</v>
      </c>
      <c r="H955" s="244" t="s">
        <v>266</v>
      </c>
      <c r="I955" s="244">
        <v>2</v>
      </c>
      <c r="J955" s="249"/>
      <c r="K955" s="244" t="s">
        <v>1849</v>
      </c>
    </row>
    <row r="956" spans="1:11" hidden="1">
      <c r="A956" s="247">
        <v>26</v>
      </c>
      <c r="B956" s="247"/>
      <c r="C956" s="247" t="s">
        <v>36</v>
      </c>
      <c r="D956" s="247" t="s">
        <v>273</v>
      </c>
      <c r="E956" s="247" t="s">
        <v>178</v>
      </c>
      <c r="F956" s="247" t="s">
        <v>38</v>
      </c>
      <c r="G956" s="247" t="s">
        <v>43</v>
      </c>
      <c r="H956" s="247" t="s">
        <v>270</v>
      </c>
      <c r="I956" s="247">
        <v>2</v>
      </c>
      <c r="J956" s="248"/>
      <c r="K956" s="247"/>
    </row>
    <row r="957" spans="1:11" hidden="1">
      <c r="A957" s="247">
        <v>27</v>
      </c>
      <c r="B957" s="247"/>
      <c r="C957" s="247" t="s">
        <v>36</v>
      </c>
      <c r="D957" s="247" t="s">
        <v>273</v>
      </c>
      <c r="E957" s="247" t="s">
        <v>174</v>
      </c>
      <c r="F957" s="247" t="s">
        <v>13</v>
      </c>
      <c r="G957" s="247" t="s">
        <v>213</v>
      </c>
      <c r="H957" s="247" t="s">
        <v>270</v>
      </c>
      <c r="I957" s="247">
        <v>1</v>
      </c>
      <c r="J957" s="248"/>
      <c r="K957" s="247" t="s">
        <v>1850</v>
      </c>
    </row>
    <row r="958" spans="1:11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J958" s="248"/>
      <c r="K958" s="247" t="s">
        <v>1851</v>
      </c>
    </row>
    <row r="959" spans="1:11" hidden="1">
      <c r="A959" s="244">
        <v>29</v>
      </c>
      <c r="B959" s="244"/>
      <c r="C959" s="244" t="s">
        <v>36</v>
      </c>
      <c r="D959" s="244" t="s">
        <v>273</v>
      </c>
      <c r="E959" s="244" t="s">
        <v>172</v>
      </c>
      <c r="F959" s="244" t="s">
        <v>35</v>
      </c>
      <c r="G959" s="244" t="s">
        <v>236</v>
      </c>
      <c r="H959" s="244" t="s">
        <v>270</v>
      </c>
      <c r="I959" s="244">
        <v>2</v>
      </c>
      <c r="J959" s="249"/>
      <c r="K959" s="244" t="s">
        <v>1852</v>
      </c>
    </row>
    <row r="960" spans="1:11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  <c r="J960" s="248"/>
      <c r="K960" s="247"/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J961" s="248"/>
      <c r="K961" s="247" t="s">
        <v>1853</v>
      </c>
    </row>
    <row r="962" spans="1:22" hidden="1">
      <c r="A962" s="247">
        <v>32</v>
      </c>
      <c r="B962" s="247"/>
      <c r="C962" s="247" t="s">
        <v>36</v>
      </c>
      <c r="D962" s="247" t="s">
        <v>273</v>
      </c>
      <c r="E962" s="247" t="s">
        <v>341</v>
      </c>
      <c r="F962" s="247" t="s">
        <v>14</v>
      </c>
      <c r="G962" s="247" t="s">
        <v>1350</v>
      </c>
      <c r="H962" s="247" t="s">
        <v>270</v>
      </c>
      <c r="I962" s="247">
        <v>1</v>
      </c>
      <c r="J962" s="248"/>
      <c r="K962" s="247" t="s">
        <v>1854</v>
      </c>
    </row>
    <row r="963" spans="1:22" hidden="1">
      <c r="A963" s="244">
        <v>33</v>
      </c>
      <c r="B963" s="244"/>
      <c r="C963" s="244" t="s">
        <v>36</v>
      </c>
      <c r="D963" s="244" t="s">
        <v>273</v>
      </c>
      <c r="E963" s="244" t="s">
        <v>229</v>
      </c>
      <c r="F963" s="244" t="s">
        <v>230</v>
      </c>
      <c r="G963" s="244" t="s">
        <v>217</v>
      </c>
      <c r="H963" s="244" t="s">
        <v>270</v>
      </c>
      <c r="I963" s="244">
        <v>2</v>
      </c>
      <c r="J963" s="249"/>
      <c r="K963" s="244"/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J964" s="248"/>
      <c r="K964" s="247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J965" s="249"/>
      <c r="K965" s="244" t="s">
        <v>1856</v>
      </c>
      <c r="L965" s="244"/>
      <c r="M965" s="244"/>
      <c r="N965" s="244"/>
      <c r="O965" s="244"/>
      <c r="P965" s="244"/>
      <c r="Q965" s="244"/>
      <c r="R965" s="244"/>
      <c r="S965" s="244"/>
      <c r="T965" s="244"/>
      <c r="U965" s="244"/>
      <c r="V965" s="244"/>
    </row>
    <row r="966" spans="1:22" hidden="1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</row>
    <row r="967" spans="1:22" hidden="1">
      <c r="A967" s="244">
        <v>37</v>
      </c>
      <c r="B967" s="244"/>
      <c r="C967" s="244" t="s">
        <v>36</v>
      </c>
      <c r="D967" s="244" t="s">
        <v>283</v>
      </c>
      <c r="E967" s="244" t="s">
        <v>179</v>
      </c>
      <c r="F967" s="244" t="s">
        <v>39</v>
      </c>
      <c r="G967" s="244" t="s">
        <v>36</v>
      </c>
      <c r="H967" s="244" t="s">
        <v>276</v>
      </c>
      <c r="I967" s="244">
        <v>4</v>
      </c>
      <c r="J967" s="249"/>
      <c r="K967" s="244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  <c r="J968" s="249"/>
      <c r="K968" s="244"/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J969" s="249"/>
      <c r="K969" s="244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J970" s="249"/>
      <c r="K970" s="244" t="s">
        <v>1860</v>
      </c>
    </row>
    <row r="971" spans="1:22" hidden="1">
      <c r="A971" s="244">
        <v>41</v>
      </c>
      <c r="B971" s="244"/>
      <c r="C971" s="244" t="s">
        <v>36</v>
      </c>
      <c r="D971" s="244" t="s">
        <v>283</v>
      </c>
      <c r="E971" s="244" t="s">
        <v>1370</v>
      </c>
      <c r="F971" s="244" t="s">
        <v>292</v>
      </c>
      <c r="G971" s="244" t="s">
        <v>29</v>
      </c>
      <c r="H971" s="244" t="s">
        <v>276</v>
      </c>
      <c r="I971" s="244">
        <v>2</v>
      </c>
      <c r="J971" s="249"/>
      <c r="K971" s="244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  <c r="J972" s="249"/>
      <c r="K972" s="244"/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J973" s="249"/>
      <c r="K973" s="244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J974" s="248"/>
      <c r="K974" s="247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J976" s="248"/>
      <c r="K976" s="247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J977" s="249"/>
      <c r="K977" s="244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J978" s="248"/>
      <c r="K978" s="247" t="s">
        <v>758</v>
      </c>
    </row>
    <row r="979" spans="1:22" hidden="1">
      <c r="A979" s="247">
        <v>49</v>
      </c>
      <c r="B979" s="247"/>
      <c r="C979" s="247" t="s">
        <v>36</v>
      </c>
      <c r="D979" s="247" t="s">
        <v>284</v>
      </c>
      <c r="E979" s="247" t="s">
        <v>183</v>
      </c>
      <c r="F979" s="247" t="s">
        <v>1158</v>
      </c>
      <c r="G979" s="247" t="s">
        <v>52</v>
      </c>
      <c r="H979" s="247" t="s">
        <v>625</v>
      </c>
      <c r="I979" s="247">
        <v>2</v>
      </c>
      <c r="J979" s="248"/>
      <c r="K979" s="247" t="s">
        <v>1568</v>
      </c>
      <c r="L979" s="247"/>
      <c r="M979" s="247"/>
      <c r="N979" s="247"/>
      <c r="O979" s="247"/>
      <c r="P979" s="247"/>
      <c r="Q979" s="247"/>
      <c r="R979" s="247"/>
      <c r="S979" s="247"/>
      <c r="T979" s="247"/>
      <c r="U979" s="247"/>
      <c r="V979" s="247"/>
    </row>
    <row r="980" spans="1:22" hidden="1">
      <c r="A980" s="247">
        <v>50</v>
      </c>
      <c r="B980" s="247"/>
      <c r="C980" s="247" t="s">
        <v>36</v>
      </c>
      <c r="D980" s="247" t="s">
        <v>284</v>
      </c>
      <c r="E980" s="247" t="s">
        <v>177</v>
      </c>
      <c r="F980" s="247" t="s">
        <v>267</v>
      </c>
      <c r="G980" s="247" t="s">
        <v>32</v>
      </c>
      <c r="H980" s="247" t="s">
        <v>285</v>
      </c>
      <c r="I980" s="247">
        <v>2</v>
      </c>
      <c r="J980" s="248"/>
      <c r="K980" s="247" t="s">
        <v>1865</v>
      </c>
    </row>
    <row r="981" spans="1:22" hidden="1">
      <c r="A981" s="244">
        <v>51</v>
      </c>
      <c r="B981" s="244"/>
      <c r="C981" s="244" t="s">
        <v>36</v>
      </c>
      <c r="D981" s="244" t="s">
        <v>284</v>
      </c>
      <c r="E981" s="244" t="s">
        <v>341</v>
      </c>
      <c r="F981" s="244" t="s">
        <v>14</v>
      </c>
      <c r="G981" s="244" t="s">
        <v>236</v>
      </c>
      <c r="H981" s="244" t="s">
        <v>285</v>
      </c>
      <c r="I981" s="244">
        <v>2</v>
      </c>
      <c r="J981" s="249"/>
      <c r="K981" s="244" t="s">
        <v>1865</v>
      </c>
    </row>
    <row r="982" spans="1:22" hidden="1">
      <c r="A982" s="244">
        <v>52</v>
      </c>
      <c r="B982" s="244"/>
      <c r="C982" s="244" t="s">
        <v>36</v>
      </c>
      <c r="D982" s="244" t="s">
        <v>284</v>
      </c>
      <c r="E982" s="244" t="s">
        <v>175</v>
      </c>
      <c r="F982" s="244" t="s">
        <v>19</v>
      </c>
      <c r="G982" s="244" t="s">
        <v>50</v>
      </c>
      <c r="H982" s="244" t="s">
        <v>199</v>
      </c>
      <c r="I982" s="244">
        <v>2</v>
      </c>
      <c r="J982" s="249"/>
      <c r="K982" s="244"/>
    </row>
    <row r="983" spans="1:22" hidden="1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</row>
    <row r="984" spans="1:22" hidden="1">
      <c r="A984" s="244">
        <v>54</v>
      </c>
      <c r="B984" s="244"/>
      <c r="C984" s="244" t="s">
        <v>36</v>
      </c>
      <c r="D984" s="244" t="s">
        <v>284</v>
      </c>
      <c r="E984" s="244" t="s">
        <v>174</v>
      </c>
      <c r="F984" s="244" t="s">
        <v>13</v>
      </c>
      <c r="G984" s="244" t="s">
        <v>43</v>
      </c>
      <c r="H984" s="244" t="s">
        <v>285</v>
      </c>
      <c r="I984" s="244">
        <v>2</v>
      </c>
      <c r="J984" s="249"/>
      <c r="K984" s="244" t="s">
        <v>1866</v>
      </c>
    </row>
    <row r="985" spans="1:22" hidden="1">
      <c r="A985" s="244">
        <v>55</v>
      </c>
      <c r="B985" s="244"/>
      <c r="C985" s="244" t="s">
        <v>36</v>
      </c>
      <c r="D985" s="244" t="s">
        <v>284</v>
      </c>
      <c r="E985" s="244" t="s">
        <v>219</v>
      </c>
      <c r="F985" s="244" t="s">
        <v>48</v>
      </c>
      <c r="G985" s="244" t="s">
        <v>45</v>
      </c>
      <c r="H985" s="244" t="s">
        <v>285</v>
      </c>
      <c r="I985" s="244">
        <v>2</v>
      </c>
      <c r="J985" s="249"/>
      <c r="K985" s="244" t="s">
        <v>1867</v>
      </c>
    </row>
    <row r="986" spans="1:22" hidden="1">
      <c r="A986" s="247">
        <v>56</v>
      </c>
      <c r="B986" s="247"/>
      <c r="C986" s="247" t="s">
        <v>36</v>
      </c>
      <c r="D986" s="247" t="s">
        <v>284</v>
      </c>
      <c r="E986" s="247" t="s">
        <v>179</v>
      </c>
      <c r="F986" s="247" t="s">
        <v>39</v>
      </c>
      <c r="G986" s="247" t="s">
        <v>1183</v>
      </c>
      <c r="H986" s="247" t="s">
        <v>285</v>
      </c>
      <c r="I986" s="247">
        <v>4</v>
      </c>
      <c r="J986" s="248"/>
      <c r="K986" s="247" t="s">
        <v>1865</v>
      </c>
    </row>
    <row r="987" spans="1:22" hidden="1">
      <c r="A987" s="244">
        <v>57</v>
      </c>
      <c r="B987" s="244"/>
      <c r="C987" s="244" t="s">
        <v>36</v>
      </c>
      <c r="D987" s="244" t="s">
        <v>284</v>
      </c>
      <c r="E987" s="244" t="s">
        <v>180</v>
      </c>
      <c r="F987" s="244" t="s">
        <v>222</v>
      </c>
      <c r="G987" s="244" t="s">
        <v>1423</v>
      </c>
      <c r="H987" s="244" t="s">
        <v>285</v>
      </c>
      <c r="I987" s="244">
        <v>2</v>
      </c>
      <c r="J987" s="249"/>
      <c r="K987" s="244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J988" s="248"/>
      <c r="K988" s="247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J990" s="249"/>
      <c r="K990" s="244" t="s">
        <v>1319</v>
      </c>
      <c r="L990" s="244"/>
      <c r="M990" s="244"/>
      <c r="N990" s="244"/>
      <c r="O990" s="244"/>
      <c r="P990" s="244"/>
      <c r="Q990" s="244"/>
      <c r="R990" s="244"/>
      <c r="S990" s="244"/>
      <c r="T990" s="244"/>
      <c r="U990" s="244"/>
      <c r="V990" s="244"/>
    </row>
    <row r="991" spans="1:22" hidden="1">
      <c r="A991" s="244">
        <v>61</v>
      </c>
      <c r="B991" s="244"/>
      <c r="C991" s="244" t="s">
        <v>36</v>
      </c>
      <c r="D991" s="244" t="s">
        <v>286</v>
      </c>
      <c r="E991" s="244" t="s">
        <v>175</v>
      </c>
      <c r="F991" s="244" t="s">
        <v>19</v>
      </c>
      <c r="G991" s="244" t="s">
        <v>1538</v>
      </c>
      <c r="H991" s="244" t="s">
        <v>199</v>
      </c>
      <c r="I991" s="244">
        <v>2</v>
      </c>
      <c r="J991" s="249"/>
      <c r="K991" s="244"/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J993" s="249"/>
      <c r="K993" s="244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J994" s="248"/>
      <c r="K994" s="247" t="s">
        <v>758</v>
      </c>
    </row>
    <row r="995" spans="1:22" hidden="1">
      <c r="A995" s="247">
        <v>65</v>
      </c>
      <c r="B995" s="247"/>
      <c r="C995" s="247" t="s">
        <v>36</v>
      </c>
      <c r="D995" s="247" t="s">
        <v>286</v>
      </c>
      <c r="E995" s="247" t="s">
        <v>219</v>
      </c>
      <c r="F995" s="247" t="s">
        <v>48</v>
      </c>
      <c r="G995" s="247" t="s">
        <v>1629</v>
      </c>
      <c r="H995" s="247" t="s">
        <v>287</v>
      </c>
      <c r="I995" s="247">
        <v>2</v>
      </c>
      <c r="J995" s="248">
        <v>2</v>
      </c>
      <c r="K995" s="247" t="s">
        <v>1873</v>
      </c>
    </row>
    <row r="996" spans="1:22" hidden="1">
      <c r="A996" s="244">
        <v>66</v>
      </c>
      <c r="B996" s="244"/>
      <c r="C996" s="244" t="s">
        <v>36</v>
      </c>
      <c r="D996" s="244" t="s">
        <v>286</v>
      </c>
      <c r="E996" s="244" t="s">
        <v>219</v>
      </c>
      <c r="F996" s="244" t="s">
        <v>48</v>
      </c>
      <c r="G996" s="244" t="s">
        <v>45</v>
      </c>
      <c r="H996" s="244" t="s">
        <v>287</v>
      </c>
      <c r="I996" s="244">
        <v>2</v>
      </c>
      <c r="J996" s="249">
        <v>2</v>
      </c>
      <c r="K996" s="244" t="s">
        <v>1874</v>
      </c>
    </row>
    <row r="997" spans="1:22" hidden="1">
      <c r="A997" s="244">
        <v>67</v>
      </c>
      <c r="B997" s="244"/>
      <c r="C997" s="244" t="s">
        <v>36</v>
      </c>
      <c r="D997" s="244" t="s">
        <v>286</v>
      </c>
      <c r="E997" s="244" t="s">
        <v>180</v>
      </c>
      <c r="F997" s="244" t="s">
        <v>222</v>
      </c>
      <c r="G997" s="244" t="s">
        <v>1423</v>
      </c>
      <c r="H997" s="244" t="s">
        <v>287</v>
      </c>
      <c r="I997" s="244">
        <v>2</v>
      </c>
      <c r="J997" s="249"/>
      <c r="K997" s="244" t="s">
        <v>1875</v>
      </c>
    </row>
    <row r="998" spans="1:22" hidden="1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</row>
    <row r="999" spans="1:22" hidden="1">
      <c r="A999" s="247">
        <v>69</v>
      </c>
      <c r="B999" s="247"/>
      <c r="C999" s="247" t="s">
        <v>36</v>
      </c>
      <c r="D999" s="247" t="s">
        <v>286</v>
      </c>
      <c r="E999" s="247" t="s">
        <v>229</v>
      </c>
      <c r="F999" s="247" t="s">
        <v>230</v>
      </c>
      <c r="G999" s="247" t="s">
        <v>217</v>
      </c>
      <c r="H999" s="247" t="s">
        <v>287</v>
      </c>
      <c r="I999" s="247">
        <v>4</v>
      </c>
      <c r="J999" s="248"/>
      <c r="K999" s="247" t="s">
        <v>1877</v>
      </c>
    </row>
    <row r="1000" spans="1:22" hidden="1">
      <c r="A1000" s="247">
        <v>70</v>
      </c>
      <c r="B1000" s="247"/>
      <c r="C1000" s="247" t="s">
        <v>36</v>
      </c>
      <c r="D1000" s="247" t="s">
        <v>286</v>
      </c>
      <c r="E1000" s="247" t="s">
        <v>179</v>
      </c>
      <c r="F1000" s="247" t="s">
        <v>39</v>
      </c>
      <c r="G1000" s="247" t="s">
        <v>198</v>
      </c>
      <c r="H1000" s="247" t="s">
        <v>287</v>
      </c>
      <c r="I1000" s="247">
        <v>4</v>
      </c>
      <c r="J1000" s="248"/>
      <c r="K1000" s="247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J1001" s="249"/>
      <c r="K1001" s="244" t="s">
        <v>1869</v>
      </c>
    </row>
    <row r="1002" spans="1:22" hidden="1">
      <c r="A1002" s="247">
        <v>72</v>
      </c>
      <c r="B1002" s="247"/>
      <c r="C1002" s="247" t="s">
        <v>36</v>
      </c>
      <c r="D1002" s="247" t="s">
        <v>286</v>
      </c>
      <c r="E1002" s="247" t="s">
        <v>177</v>
      </c>
      <c r="F1002" s="247" t="s">
        <v>267</v>
      </c>
      <c r="G1002" s="247" t="s">
        <v>1423</v>
      </c>
      <c r="H1002" s="247" t="s">
        <v>287</v>
      </c>
      <c r="I1002" s="247">
        <v>2</v>
      </c>
      <c r="J1002" s="248"/>
      <c r="K1002" s="247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J1003" s="249"/>
      <c r="K1003" s="244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</row>
    <row r="1006" spans="1:22" hidden="1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</row>
    <row r="1007" spans="1:22" hidden="1">
      <c r="A1007" s="244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idden="1">
      <c r="A1009" s="247">
        <v>79</v>
      </c>
      <c r="B1009" s="247"/>
      <c r="C1009" s="247" t="s">
        <v>36</v>
      </c>
      <c r="D1009" s="247" t="s">
        <v>120</v>
      </c>
      <c r="E1009" s="247" t="s">
        <v>185</v>
      </c>
      <c r="F1009" s="247" t="s">
        <v>1354</v>
      </c>
      <c r="G1009" s="247" t="s">
        <v>355</v>
      </c>
      <c r="H1009" s="247" t="s">
        <v>317</v>
      </c>
      <c r="I1009" s="247">
        <v>1</v>
      </c>
      <c r="J1009" s="248">
        <v>2</v>
      </c>
      <c r="K1009" s="247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J1012" s="249"/>
      <c r="K1012" s="244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J1014" s="249"/>
      <c r="K1014" s="244" t="s">
        <v>1882</v>
      </c>
    </row>
    <row r="1015" spans="1:22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J1015" s="248"/>
      <c r="K1015" s="247" t="s">
        <v>1891</v>
      </c>
      <c r="L1015" s="247"/>
      <c r="M1015" s="247"/>
      <c r="N1015" s="247"/>
      <c r="O1015" s="247"/>
      <c r="P1015" s="247"/>
      <c r="Q1015" s="247"/>
      <c r="R1015" s="247"/>
      <c r="S1015" s="247"/>
      <c r="T1015" s="247"/>
      <c r="U1015" s="247"/>
      <c r="V1015" s="247"/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J1017" s="248"/>
      <c r="K1017" s="24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  <c r="J1018" s="248"/>
      <c r="K1018" s="247"/>
    </row>
    <row r="1019" spans="1:22" hidden="1">
      <c r="A1019" s="244">
        <v>89</v>
      </c>
      <c r="B1019" s="244"/>
      <c r="C1019" s="244" t="s">
        <v>36</v>
      </c>
      <c r="D1019" s="244" t="s">
        <v>1427</v>
      </c>
      <c r="E1019" s="244" t="s">
        <v>184</v>
      </c>
      <c r="F1019" s="244" t="s">
        <v>1228</v>
      </c>
      <c r="G1019" s="244" t="s">
        <v>282</v>
      </c>
      <c r="H1019" s="244" t="s">
        <v>557</v>
      </c>
      <c r="I1019" s="244">
        <v>4</v>
      </c>
      <c r="J1019" s="249"/>
      <c r="K1019" s="244"/>
    </row>
    <row r="1020" spans="1:22" hidden="1">
      <c r="A1020" s="244">
        <v>90</v>
      </c>
      <c r="B1020" s="244"/>
      <c r="C1020" s="244" t="s">
        <v>36</v>
      </c>
      <c r="D1020" s="244" t="s">
        <v>1427</v>
      </c>
      <c r="E1020" s="244" t="s">
        <v>184</v>
      </c>
      <c r="F1020" s="244" t="s">
        <v>1892</v>
      </c>
      <c r="G1020" s="244" t="s">
        <v>300</v>
      </c>
      <c r="H1020" s="244" t="s">
        <v>280</v>
      </c>
      <c r="I1020" s="244">
        <v>2</v>
      </c>
      <c r="J1020" s="249"/>
      <c r="K1020" s="244" t="s">
        <v>1471</v>
      </c>
    </row>
    <row r="1021" spans="1:22" hidden="1">
      <c r="A1021" s="247">
        <v>91</v>
      </c>
      <c r="B1021" s="247"/>
      <c r="C1021" s="247" t="s">
        <v>36</v>
      </c>
      <c r="D1021" s="247" t="s">
        <v>1427</v>
      </c>
      <c r="E1021" s="247" t="s">
        <v>184</v>
      </c>
      <c r="F1021" s="247" t="s">
        <v>1227</v>
      </c>
      <c r="G1021" s="247" t="s">
        <v>299</v>
      </c>
      <c r="H1021" s="247" t="s">
        <v>557</v>
      </c>
      <c r="I1021" s="247">
        <v>4</v>
      </c>
      <c r="J1021" s="248"/>
      <c r="K1021" s="247"/>
    </row>
    <row r="1022" spans="1:22" hidden="1">
      <c r="A1022" s="244">
        <v>92</v>
      </c>
      <c r="B1022" s="244"/>
      <c r="C1022" s="244" t="s">
        <v>36</v>
      </c>
      <c r="D1022" s="244" t="s">
        <v>1427</v>
      </c>
      <c r="E1022" s="244" t="s">
        <v>172</v>
      </c>
      <c r="F1022" s="244" t="s">
        <v>35</v>
      </c>
      <c r="G1022" s="244" t="s">
        <v>1685</v>
      </c>
      <c r="H1022" s="244" t="s">
        <v>280</v>
      </c>
      <c r="I1022" s="244">
        <v>3</v>
      </c>
      <c r="J1022" s="249"/>
      <c r="K1022" s="244" t="s">
        <v>2043</v>
      </c>
    </row>
    <row r="1023" spans="1:22" hidden="1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</row>
    <row r="1024" spans="1:22" hidden="1">
      <c r="A1024" s="244">
        <v>94</v>
      </c>
      <c r="B1024" s="244"/>
      <c r="C1024" s="244" t="s">
        <v>36</v>
      </c>
      <c r="D1024" s="244" t="s">
        <v>1427</v>
      </c>
      <c r="E1024" s="244" t="s">
        <v>174</v>
      </c>
      <c r="F1024" s="244" t="s">
        <v>13</v>
      </c>
      <c r="G1024" s="244" t="s">
        <v>1685</v>
      </c>
      <c r="H1024" s="244" t="s">
        <v>280</v>
      </c>
      <c r="I1024" s="244">
        <v>2</v>
      </c>
      <c r="J1024" s="249"/>
      <c r="K1024" s="244" t="s">
        <v>1894</v>
      </c>
    </row>
    <row r="1025" spans="1:22" hidden="1">
      <c r="A1025" s="244">
        <v>95</v>
      </c>
      <c r="B1025" s="244"/>
      <c r="C1025" s="244" t="s">
        <v>36</v>
      </c>
      <c r="D1025" s="244" t="s">
        <v>1427</v>
      </c>
      <c r="E1025" s="244" t="s">
        <v>359</v>
      </c>
      <c r="F1025" s="244" t="s">
        <v>1476</v>
      </c>
      <c r="G1025" s="244" t="s">
        <v>52</v>
      </c>
      <c r="H1025" s="244" t="s">
        <v>280</v>
      </c>
      <c r="I1025" s="244">
        <v>2</v>
      </c>
      <c r="J1025" s="249"/>
      <c r="K1025" s="244" t="s">
        <v>1569</v>
      </c>
      <c r="L1025" s="244"/>
      <c r="M1025" s="244"/>
      <c r="N1025" s="244"/>
      <c r="O1025" s="244"/>
      <c r="P1025" s="244"/>
      <c r="Q1025" s="244"/>
      <c r="R1025" s="244"/>
      <c r="S1025" s="244"/>
      <c r="T1025" s="244"/>
      <c r="U1025" s="244"/>
      <c r="V1025" s="244"/>
    </row>
    <row r="1026" spans="1:22" hidden="1">
      <c r="A1026" s="244">
        <v>96</v>
      </c>
      <c r="B1026" s="244"/>
      <c r="C1026" s="244" t="s">
        <v>36</v>
      </c>
      <c r="D1026" s="244" t="s">
        <v>1427</v>
      </c>
      <c r="E1026" s="244" t="s">
        <v>179</v>
      </c>
      <c r="F1026" s="244" t="s">
        <v>39</v>
      </c>
      <c r="G1026" s="244" t="s">
        <v>1408</v>
      </c>
      <c r="H1026" s="244" t="s">
        <v>280</v>
      </c>
      <c r="I1026" s="244">
        <v>3</v>
      </c>
      <c r="J1026" s="249"/>
      <c r="K1026" s="244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J1027" s="248"/>
      <c r="K1027" s="24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J1028" s="249"/>
      <c r="K1028" s="244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  <c r="J1029" s="248"/>
      <c r="K1029" s="247"/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J1030" s="249"/>
      <c r="K1030" s="244" t="s">
        <v>2046</v>
      </c>
    </row>
    <row r="1031" spans="1:22" hidden="1">
      <c r="A1031" s="247">
        <v>101</v>
      </c>
      <c r="B1031" s="247"/>
      <c r="C1031" s="247" t="s">
        <v>36</v>
      </c>
      <c r="D1031" s="247" t="s">
        <v>1428</v>
      </c>
      <c r="E1031" s="247" t="s">
        <v>172</v>
      </c>
      <c r="F1031" s="247" t="s">
        <v>35</v>
      </c>
      <c r="G1031" s="247" t="s">
        <v>268</v>
      </c>
      <c r="H1031" s="247" t="s">
        <v>280</v>
      </c>
      <c r="I1031" s="247">
        <v>3</v>
      </c>
      <c r="J1031" s="248"/>
      <c r="K1031" s="247" t="s">
        <v>2047</v>
      </c>
    </row>
    <row r="1032" spans="1:22" hidden="1">
      <c r="A1032" s="247">
        <v>102</v>
      </c>
      <c r="B1032" s="247"/>
      <c r="C1032" s="247" t="s">
        <v>36</v>
      </c>
      <c r="D1032" s="247" t="s">
        <v>1428</v>
      </c>
      <c r="E1032" s="247" t="s">
        <v>178</v>
      </c>
      <c r="F1032" s="247" t="s">
        <v>38</v>
      </c>
      <c r="G1032" s="247" t="s">
        <v>1623</v>
      </c>
      <c r="H1032" s="247" t="s">
        <v>280</v>
      </c>
      <c r="I1032" s="247">
        <v>3</v>
      </c>
      <c r="J1032" s="248"/>
      <c r="K1032" s="247" t="s">
        <v>2048</v>
      </c>
    </row>
    <row r="1033" spans="1:22" hidden="1">
      <c r="A1033" s="244">
        <v>103</v>
      </c>
      <c r="B1033" s="244"/>
      <c r="C1033" s="244" t="s">
        <v>36</v>
      </c>
      <c r="D1033" s="244" t="s">
        <v>1428</v>
      </c>
      <c r="E1033" s="244" t="s">
        <v>174</v>
      </c>
      <c r="F1033" s="244" t="s">
        <v>13</v>
      </c>
      <c r="G1033" s="244" t="s">
        <v>402</v>
      </c>
      <c r="H1033" s="244" t="s">
        <v>280</v>
      </c>
      <c r="I1033" s="244">
        <v>2</v>
      </c>
      <c r="J1033" s="249"/>
      <c r="K1033" s="244" t="s">
        <v>1894</v>
      </c>
    </row>
    <row r="1034" spans="1:22" hidden="1">
      <c r="A1034" s="247">
        <v>104</v>
      </c>
      <c r="B1034" s="247"/>
      <c r="C1034" s="247" t="s">
        <v>36</v>
      </c>
      <c r="D1034" s="247" t="s">
        <v>1428</v>
      </c>
      <c r="E1034" s="247" t="s">
        <v>359</v>
      </c>
      <c r="F1034" s="247" t="s">
        <v>1476</v>
      </c>
      <c r="G1034" s="247" t="s">
        <v>36</v>
      </c>
      <c r="H1034" s="247" t="s">
        <v>280</v>
      </c>
      <c r="I1034" s="247">
        <v>2</v>
      </c>
      <c r="J1034" s="248"/>
      <c r="K1034" s="247" t="s">
        <v>2049</v>
      </c>
    </row>
    <row r="1035" spans="1:22" hidden="1">
      <c r="A1035" s="244">
        <v>105</v>
      </c>
      <c r="B1035" s="244"/>
      <c r="C1035" s="244" t="s">
        <v>36</v>
      </c>
      <c r="D1035" s="244" t="s">
        <v>1428</v>
      </c>
      <c r="E1035" s="244" t="s">
        <v>179</v>
      </c>
      <c r="F1035" s="244" t="s">
        <v>39</v>
      </c>
      <c r="G1035" s="244" t="s">
        <v>36</v>
      </c>
      <c r="H1035" s="244" t="s">
        <v>280</v>
      </c>
      <c r="I1035" s="244">
        <v>3</v>
      </c>
      <c r="J1035" s="249"/>
      <c r="K1035" s="244" t="s">
        <v>1895</v>
      </c>
    </row>
    <row r="1036" spans="1:22" hidden="1">
      <c r="A1036" s="247">
        <v>106</v>
      </c>
      <c r="B1036" s="247"/>
      <c r="C1036" s="247" t="s">
        <v>36</v>
      </c>
      <c r="D1036" s="247" t="s">
        <v>1428</v>
      </c>
      <c r="E1036" s="247" t="s">
        <v>181</v>
      </c>
      <c r="F1036" s="247" t="s">
        <v>56</v>
      </c>
      <c r="G1036" s="247" t="s">
        <v>198</v>
      </c>
      <c r="H1036" s="247" t="s">
        <v>280</v>
      </c>
      <c r="I1036" s="247">
        <v>1</v>
      </c>
      <c r="J1036" s="248"/>
      <c r="K1036" s="247" t="s">
        <v>1896</v>
      </c>
    </row>
    <row r="1037" spans="1:22" hidden="1">
      <c r="A1037" s="247">
        <v>107</v>
      </c>
      <c r="B1037" s="247"/>
      <c r="C1037" s="247" t="s">
        <v>36</v>
      </c>
      <c r="D1037" s="247" t="s">
        <v>1428</v>
      </c>
      <c r="E1037" s="247" t="s">
        <v>341</v>
      </c>
      <c r="F1037" s="247" t="s">
        <v>14</v>
      </c>
      <c r="G1037" s="247" t="s">
        <v>51</v>
      </c>
      <c r="H1037" s="247" t="s">
        <v>280</v>
      </c>
      <c r="I1037" s="247">
        <v>2</v>
      </c>
      <c r="J1037" s="248"/>
      <c r="K1037" s="247" t="s">
        <v>2050</v>
      </c>
    </row>
    <row r="1038" spans="1:22" hidden="1">
      <c r="A1038" s="244">
        <v>108</v>
      </c>
      <c r="B1038" s="244"/>
      <c r="C1038" s="244" t="s">
        <v>36</v>
      </c>
      <c r="D1038" s="244" t="s">
        <v>1428</v>
      </c>
      <c r="E1038" s="244" t="s">
        <v>1370</v>
      </c>
      <c r="F1038" s="244" t="s">
        <v>15</v>
      </c>
      <c r="G1038" s="244" t="s">
        <v>51</v>
      </c>
      <c r="H1038" s="244" t="s">
        <v>280</v>
      </c>
      <c r="I1038" s="244">
        <v>2</v>
      </c>
      <c r="J1038" s="249"/>
      <c r="K1038" s="244"/>
    </row>
    <row r="1039" spans="1:22" hidden="1">
      <c r="A1039" s="247">
        <v>109</v>
      </c>
      <c r="B1039" s="247"/>
      <c r="C1039" s="247" t="s">
        <v>36</v>
      </c>
      <c r="D1039" s="247" t="s">
        <v>1428</v>
      </c>
      <c r="E1039" s="247" t="s">
        <v>175</v>
      </c>
      <c r="F1039" s="247" t="s">
        <v>19</v>
      </c>
      <c r="G1039" s="247" t="s">
        <v>50</v>
      </c>
      <c r="H1039" s="247" t="s">
        <v>280</v>
      </c>
      <c r="I1039" s="247">
        <v>2</v>
      </c>
      <c r="J1039" s="248"/>
      <c r="K1039" s="247" t="s">
        <v>1897</v>
      </c>
    </row>
    <row r="1040" spans="1:22" hidden="1">
      <c r="A1040" s="244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22" hidden="1">
      <c r="A1041" s="244">
        <v>111</v>
      </c>
      <c r="B1041" s="244"/>
      <c r="C1041" s="244" t="s">
        <v>36</v>
      </c>
      <c r="D1041" s="244" t="s">
        <v>1428</v>
      </c>
      <c r="E1041" s="244" t="s">
        <v>185</v>
      </c>
      <c r="F1041" s="244" t="s">
        <v>1477</v>
      </c>
      <c r="G1041" s="244" t="s">
        <v>105</v>
      </c>
      <c r="H1041" s="244" t="s">
        <v>121</v>
      </c>
      <c r="I1041" s="244">
        <v>2</v>
      </c>
      <c r="J1041" s="249"/>
      <c r="K1041" s="244" t="s">
        <v>1898</v>
      </c>
    </row>
    <row r="1042" spans="1:22" hidden="1">
      <c r="A1042" s="244">
        <v>112</v>
      </c>
      <c r="B1042" s="244"/>
      <c r="C1042" s="244" t="s">
        <v>36</v>
      </c>
      <c r="D1042" s="244" t="s">
        <v>1428</v>
      </c>
      <c r="E1042" s="244" t="s">
        <v>188</v>
      </c>
      <c r="F1042" s="244" t="s">
        <v>559</v>
      </c>
      <c r="G1042" s="244" t="s">
        <v>53</v>
      </c>
      <c r="H1042" s="244" t="s">
        <v>121</v>
      </c>
      <c r="I1042" s="244">
        <v>1</v>
      </c>
      <c r="J1042" s="249"/>
      <c r="K1042" s="244" t="s">
        <v>1474</v>
      </c>
    </row>
    <row r="1043" spans="1:22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J1043" s="248"/>
      <c r="K1043" s="247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  <c r="J1044" s="249"/>
      <c r="K1044" s="244"/>
      <c r="L1044" s="244"/>
      <c r="M1044" s="244"/>
      <c r="N1044" s="244"/>
      <c r="O1044" s="244"/>
      <c r="P1044" s="244"/>
      <c r="Q1044" s="244"/>
      <c r="R1044" s="244"/>
      <c r="S1044" s="244"/>
      <c r="T1044" s="244"/>
      <c r="U1044" s="244"/>
      <c r="V1044" s="244"/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  <c r="J1045" s="249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4"/>
      <c r="V1045" s="244"/>
    </row>
    <row r="1046" spans="1:22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  <c r="J1046" s="248"/>
      <c r="K1046" s="247"/>
      <c r="L1046" s="247"/>
      <c r="M1046" s="247"/>
      <c r="N1046" s="247"/>
      <c r="O1046" s="247"/>
      <c r="P1046" s="247"/>
      <c r="Q1046" s="247"/>
      <c r="R1046" s="247"/>
      <c r="S1046" s="247"/>
      <c r="T1046" s="247"/>
      <c r="U1046" s="247"/>
      <c r="V1046" s="247"/>
    </row>
    <row r="1047" spans="1:22" hidden="1">
      <c r="A1047" s="247">
        <v>117</v>
      </c>
      <c r="B1047" s="247"/>
      <c r="C1047" s="247" t="s">
        <v>36</v>
      </c>
      <c r="D1047" s="247" t="s">
        <v>125</v>
      </c>
      <c r="E1047" s="247" t="s">
        <v>188</v>
      </c>
      <c r="F1047" s="247" t="s">
        <v>559</v>
      </c>
      <c r="G1047" s="247" t="s">
        <v>51</v>
      </c>
      <c r="H1047" s="247" t="s">
        <v>1289</v>
      </c>
      <c r="I1047" s="247">
        <v>0</v>
      </c>
      <c r="J1047" s="248"/>
      <c r="K1047" s="247" t="s">
        <v>1899</v>
      </c>
    </row>
    <row r="1048" spans="1:22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  <c r="J1048" s="249"/>
      <c r="K1048" s="244"/>
    </row>
    <row r="1049" spans="1:22" hidden="1">
      <c r="A1049" s="247">
        <v>119</v>
      </c>
      <c r="B1049" s="247"/>
      <c r="C1049" s="247" t="s">
        <v>36</v>
      </c>
      <c r="D1049" s="247" t="s">
        <v>125</v>
      </c>
      <c r="E1049" s="247" t="s">
        <v>359</v>
      </c>
      <c r="F1049" s="247" t="s">
        <v>124</v>
      </c>
      <c r="G1049" s="247" t="s">
        <v>51</v>
      </c>
      <c r="H1049" s="247" t="s">
        <v>1289</v>
      </c>
      <c r="I1049" s="247">
        <v>0</v>
      </c>
      <c r="J1049" s="248"/>
      <c r="K1049" s="247"/>
    </row>
    <row r="1050" spans="1:22" hidden="1">
      <c r="A1050" s="247">
        <v>120</v>
      </c>
      <c r="B1050" s="247"/>
      <c r="C1050" s="247" t="s">
        <v>36</v>
      </c>
      <c r="D1050" s="247" t="s">
        <v>125</v>
      </c>
      <c r="E1050" s="247" t="s">
        <v>175</v>
      </c>
      <c r="F1050" s="247" t="s">
        <v>19</v>
      </c>
      <c r="G1050" s="247" t="s">
        <v>50</v>
      </c>
      <c r="H1050" s="247" t="s">
        <v>1289</v>
      </c>
      <c r="I1050" s="247">
        <v>2</v>
      </c>
      <c r="J1050" s="248"/>
      <c r="K1050" s="247" t="s">
        <v>1475</v>
      </c>
    </row>
    <row r="1051" spans="1:22" hidden="1">
      <c r="A1051" s="247">
        <v>121</v>
      </c>
      <c r="B1051" s="247"/>
      <c r="C1051" s="247" t="s">
        <v>36</v>
      </c>
      <c r="D1051" s="247" t="s">
        <v>125</v>
      </c>
      <c r="E1051" s="247" t="s">
        <v>359</v>
      </c>
      <c r="F1051" s="247" t="s">
        <v>122</v>
      </c>
      <c r="G1051" s="247" t="s">
        <v>95</v>
      </c>
      <c r="H1051" s="247" t="s">
        <v>1289</v>
      </c>
      <c r="I1051" s="247">
        <v>6</v>
      </c>
      <c r="J1051" s="248"/>
      <c r="K1051" s="247" t="s">
        <v>1900</v>
      </c>
      <c r="L1051" s="247"/>
      <c r="M1051" s="247"/>
      <c r="N1051" s="247"/>
      <c r="O1051" s="247"/>
      <c r="P1051" s="247"/>
      <c r="Q1051" s="247"/>
      <c r="R1051" s="247"/>
      <c r="S1051" s="247"/>
      <c r="T1051" s="247"/>
      <c r="U1051" s="247"/>
      <c r="V1051" s="247"/>
    </row>
    <row r="1052" spans="1:22" hidden="1">
      <c r="A1052" s="244">
        <v>122</v>
      </c>
      <c r="B1052" s="244"/>
      <c r="C1052" s="244" t="s">
        <v>36</v>
      </c>
      <c r="D1052" s="244" t="s">
        <v>125</v>
      </c>
      <c r="E1052" s="244" t="s">
        <v>178</v>
      </c>
      <c r="F1052" s="244" t="s">
        <v>38</v>
      </c>
      <c r="G1052" s="244" t="s">
        <v>530</v>
      </c>
      <c r="H1052" s="244" t="s">
        <v>1289</v>
      </c>
      <c r="I1052" s="244">
        <v>3</v>
      </c>
      <c r="J1052" s="249"/>
      <c r="K1052" s="244" t="s">
        <v>1901</v>
      </c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J1053" s="249"/>
      <c r="K1053" s="244" t="s">
        <v>1475</v>
      </c>
    </row>
    <row r="1054" spans="1:22" hidden="1">
      <c r="A1054" s="247">
        <v>124</v>
      </c>
      <c r="B1054" s="247"/>
      <c r="C1054" s="247" t="s">
        <v>36</v>
      </c>
      <c r="D1054" s="247" t="s">
        <v>125</v>
      </c>
      <c r="E1054" s="247" t="s">
        <v>341</v>
      </c>
      <c r="F1054" s="247" t="s">
        <v>15</v>
      </c>
      <c r="G1054" s="247" t="s">
        <v>1660</v>
      </c>
      <c r="H1054" s="247" t="s">
        <v>1289</v>
      </c>
      <c r="I1054" s="247">
        <v>2</v>
      </c>
      <c r="J1054" s="248"/>
      <c r="K1054" s="247" t="s">
        <v>1475</v>
      </c>
    </row>
    <row r="1055" spans="1:22" hidden="1">
      <c r="A1055" s="244">
        <v>125</v>
      </c>
      <c r="B1055" s="244"/>
      <c r="C1055" s="244" t="s">
        <v>36</v>
      </c>
      <c r="D1055" s="244" t="s">
        <v>125</v>
      </c>
      <c r="E1055" s="244" t="s">
        <v>174</v>
      </c>
      <c r="F1055" s="244" t="s">
        <v>13</v>
      </c>
      <c r="G1055" s="244" t="s">
        <v>104</v>
      </c>
      <c r="H1055" s="244" t="s">
        <v>1289</v>
      </c>
      <c r="I1055" s="244">
        <v>2</v>
      </c>
      <c r="J1055" s="249"/>
      <c r="K1055" s="244" t="s">
        <v>1475</v>
      </c>
    </row>
    <row r="1056" spans="1:22">
      <c r="A1056" s="244">
        <v>126</v>
      </c>
      <c r="B1056" s="244"/>
      <c r="C1056" s="244" t="s">
        <v>36</v>
      </c>
      <c r="D1056" s="244" t="s">
        <v>125</v>
      </c>
      <c r="E1056" s="244" t="s">
        <v>359</v>
      </c>
      <c r="F1056" s="244" t="s">
        <v>124</v>
      </c>
      <c r="G1056" s="244" t="s">
        <v>562</v>
      </c>
      <c r="H1056" s="244" t="s">
        <v>1289</v>
      </c>
      <c r="I1056" s="244">
        <v>4</v>
      </c>
      <c r="J1056" s="249"/>
      <c r="K1056" s="244" t="s">
        <v>1902</v>
      </c>
      <c r="L1056" s="244"/>
      <c r="M1056" s="244"/>
      <c r="N1056" s="244"/>
      <c r="O1056" s="244"/>
      <c r="P1056" s="244"/>
      <c r="Q1056" s="244"/>
      <c r="R1056" s="244"/>
      <c r="S1056" s="244"/>
      <c r="T1056" s="244"/>
      <c r="U1056" s="244"/>
      <c r="V1056" s="244"/>
    </row>
    <row r="1057" spans="1:22" hidden="1">
      <c r="A1057" s="244">
        <v>127</v>
      </c>
      <c r="B1057" s="244"/>
      <c r="C1057" s="244" t="s">
        <v>36</v>
      </c>
      <c r="D1057" s="244" t="s">
        <v>125</v>
      </c>
      <c r="E1057" s="244" t="s">
        <v>185</v>
      </c>
      <c r="F1057" s="244" t="s">
        <v>197</v>
      </c>
      <c r="G1057" s="244" t="s">
        <v>60</v>
      </c>
      <c r="H1057" s="244" t="s">
        <v>1289</v>
      </c>
      <c r="I1057" s="244">
        <v>0</v>
      </c>
      <c r="J1057" s="249"/>
      <c r="K1057" s="244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</row>
    <row r="1059" spans="1:22" hidden="1">
      <c r="A1059" s="244">
        <v>129</v>
      </c>
      <c r="B1059" s="244"/>
      <c r="C1059" s="244" t="s">
        <v>36</v>
      </c>
      <c r="D1059" s="244" t="s">
        <v>125</v>
      </c>
      <c r="E1059" s="244" t="s">
        <v>179</v>
      </c>
      <c r="F1059" s="244" t="s">
        <v>39</v>
      </c>
      <c r="G1059" s="244" t="s">
        <v>60</v>
      </c>
      <c r="H1059" s="244" t="s">
        <v>1289</v>
      </c>
      <c r="I1059" s="244">
        <v>3</v>
      </c>
      <c r="J1059" s="249"/>
      <c r="K1059" s="244" t="s">
        <v>1475</v>
      </c>
      <c r="L1059" s="244"/>
      <c r="M1059" s="244"/>
      <c r="N1059" s="244"/>
      <c r="O1059" s="244"/>
      <c r="P1059" s="244"/>
      <c r="Q1059" s="244"/>
      <c r="R1059" s="244"/>
      <c r="S1059" s="244"/>
      <c r="T1059" s="244"/>
      <c r="U1059" s="244"/>
      <c r="V1059" s="244"/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J1060" s="248"/>
      <c r="K1060" s="247" t="s">
        <v>1905</v>
      </c>
    </row>
    <row r="1061" spans="1:22" hidden="1">
      <c r="A1061" s="247">
        <v>139</v>
      </c>
      <c r="B1061" s="247"/>
      <c r="C1061" s="247" t="s">
        <v>36</v>
      </c>
      <c r="D1061" s="247" t="s">
        <v>1385</v>
      </c>
      <c r="E1061" s="247" t="s">
        <v>184</v>
      </c>
      <c r="F1061" s="247" t="s">
        <v>1228</v>
      </c>
      <c r="G1061" s="247" t="s">
        <v>278</v>
      </c>
      <c r="H1061" s="247" t="s">
        <v>336</v>
      </c>
      <c r="I1061" s="247">
        <v>2</v>
      </c>
      <c r="J1061" s="248"/>
      <c r="K1061" s="247"/>
    </row>
    <row r="1062" spans="1:22" hidden="1">
      <c r="A1062" s="244">
        <v>140</v>
      </c>
      <c r="B1062" s="244"/>
      <c r="C1062" s="244" t="s">
        <v>36</v>
      </c>
      <c r="D1062" s="244" t="s">
        <v>1385</v>
      </c>
      <c r="E1062" s="244" t="s">
        <v>184</v>
      </c>
      <c r="F1062" s="244" t="s">
        <v>1228</v>
      </c>
      <c r="G1062" s="244" t="s">
        <v>323</v>
      </c>
      <c r="H1062" s="244" t="s">
        <v>336</v>
      </c>
      <c r="I1062" s="244">
        <v>4</v>
      </c>
      <c r="J1062" s="249"/>
      <c r="K1062" s="244" t="s">
        <v>1906</v>
      </c>
    </row>
    <row r="1063" spans="1:22" hidden="1">
      <c r="A1063" s="247">
        <v>141</v>
      </c>
      <c r="B1063" s="247"/>
      <c r="C1063" s="247" t="s">
        <v>36</v>
      </c>
      <c r="D1063" s="247" t="s">
        <v>1385</v>
      </c>
      <c r="E1063" s="247" t="s">
        <v>184</v>
      </c>
      <c r="F1063" s="247" t="s">
        <v>1227</v>
      </c>
      <c r="G1063" s="247" t="s">
        <v>88</v>
      </c>
      <c r="H1063" s="247" t="s">
        <v>336</v>
      </c>
      <c r="I1063" s="247">
        <v>2</v>
      </c>
      <c r="J1063" s="248"/>
      <c r="K1063" s="247"/>
    </row>
    <row r="1064" spans="1:22" hidden="1">
      <c r="A1064" s="247">
        <v>142</v>
      </c>
      <c r="B1064" s="247"/>
      <c r="C1064" s="247" t="s">
        <v>36</v>
      </c>
      <c r="D1064" s="247" t="s">
        <v>1385</v>
      </c>
      <c r="E1064" s="247" t="s">
        <v>184</v>
      </c>
      <c r="F1064" s="247" t="s">
        <v>1227</v>
      </c>
      <c r="G1064" s="247" t="s">
        <v>278</v>
      </c>
      <c r="H1064" s="247" t="s">
        <v>336</v>
      </c>
      <c r="I1064" s="247">
        <v>2</v>
      </c>
      <c r="J1064" s="248"/>
      <c r="K1064" s="247"/>
    </row>
    <row r="1065" spans="1:22" hidden="1">
      <c r="A1065" s="247">
        <v>143</v>
      </c>
      <c r="B1065" s="247"/>
      <c r="C1065" s="247" t="s">
        <v>36</v>
      </c>
      <c r="D1065" s="247" t="s">
        <v>1385</v>
      </c>
      <c r="E1065" s="247" t="s">
        <v>184</v>
      </c>
      <c r="F1065" s="247" t="s">
        <v>1227</v>
      </c>
      <c r="G1065" s="247" t="s">
        <v>326</v>
      </c>
      <c r="H1065" s="247" t="s">
        <v>336</v>
      </c>
      <c r="I1065" s="247">
        <v>3</v>
      </c>
      <c r="J1065" s="248"/>
      <c r="K1065" s="247"/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J1066" s="249"/>
      <c r="K1066" s="244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J1068" s="248"/>
      <c r="K1068" s="247" t="s">
        <v>1478</v>
      </c>
      <c r="L1068" s="247"/>
      <c r="M1068" s="247"/>
      <c r="N1068" s="247"/>
      <c r="O1068" s="247"/>
      <c r="P1068" s="247"/>
      <c r="Q1068" s="247"/>
      <c r="R1068" s="247"/>
      <c r="S1068" s="247"/>
      <c r="T1068" s="247"/>
      <c r="U1068" s="247"/>
      <c r="V1068" s="247"/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</row>
    <row r="1071" spans="1:22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</row>
    <row r="1072" spans="1:22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</row>
    <row r="1073" spans="1:22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</row>
    <row r="1074" spans="1:22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</row>
    <row r="1075" spans="1:22" hidden="1">
      <c r="A1075" s="247">
        <v>162</v>
      </c>
      <c r="C1075" t="s">
        <v>36</v>
      </c>
      <c r="D1075" t="s">
        <v>1980</v>
      </c>
      <c r="E1075" t="s">
        <v>172</v>
      </c>
      <c r="F1075" t="s">
        <v>35</v>
      </c>
      <c r="G1075" t="s">
        <v>40</v>
      </c>
      <c r="H1075" t="s">
        <v>336</v>
      </c>
      <c r="I1075">
        <v>3</v>
      </c>
      <c r="K1075" t="s">
        <v>1912</v>
      </c>
    </row>
    <row r="1076" spans="1:22" hidden="1">
      <c r="A1076" s="247">
        <v>163</v>
      </c>
      <c r="B1076" s="247"/>
      <c r="C1076" s="247" t="s">
        <v>36</v>
      </c>
      <c r="D1076" s="247" t="s">
        <v>1980</v>
      </c>
      <c r="E1076" s="247" t="s">
        <v>179</v>
      </c>
      <c r="F1076" s="247" t="s">
        <v>39</v>
      </c>
      <c r="G1076" s="247" t="s">
        <v>111</v>
      </c>
      <c r="H1076" s="247" t="s">
        <v>336</v>
      </c>
      <c r="I1076" s="247">
        <v>3</v>
      </c>
      <c r="J1076" s="248"/>
      <c r="K1076" s="247" t="s">
        <v>1910</v>
      </c>
    </row>
    <row r="1077" spans="1:22" hidden="1">
      <c r="A1077" s="244">
        <v>164</v>
      </c>
      <c r="B1077" s="244"/>
      <c r="C1077" s="244" t="s">
        <v>36</v>
      </c>
      <c r="D1077" s="244" t="s">
        <v>1980</v>
      </c>
      <c r="E1077" s="244" t="s">
        <v>341</v>
      </c>
      <c r="F1077" s="244" t="s">
        <v>14</v>
      </c>
      <c r="G1077" s="244" t="s">
        <v>1350</v>
      </c>
      <c r="H1077" s="244" t="s">
        <v>336</v>
      </c>
      <c r="I1077" s="244">
        <v>2</v>
      </c>
      <c r="J1077" s="249"/>
      <c r="K1077" s="244" t="s">
        <v>1913</v>
      </c>
    </row>
    <row r="1078" spans="1:22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</row>
    <row r="1079" spans="1:22" hidden="1">
      <c r="A1079" s="244">
        <v>166</v>
      </c>
      <c r="B1079" s="244"/>
      <c r="C1079" s="244" t="s">
        <v>36</v>
      </c>
      <c r="D1079" s="244" t="s">
        <v>1980</v>
      </c>
      <c r="E1079" s="244" t="s">
        <v>181</v>
      </c>
      <c r="F1079" s="244" t="s">
        <v>56</v>
      </c>
      <c r="G1079" s="244" t="s">
        <v>198</v>
      </c>
      <c r="H1079" s="244" t="s">
        <v>336</v>
      </c>
      <c r="I1079" s="244">
        <v>1</v>
      </c>
      <c r="J1079" s="249"/>
      <c r="K1079" s="244" t="s">
        <v>1914</v>
      </c>
    </row>
    <row r="1080" spans="1:22" hidden="1">
      <c r="A1080" s="247">
        <v>167</v>
      </c>
      <c r="B1080" s="247"/>
      <c r="C1080" s="247" t="s">
        <v>36</v>
      </c>
      <c r="D1080" s="247" t="s">
        <v>1980</v>
      </c>
      <c r="E1080" s="247" t="s">
        <v>183</v>
      </c>
      <c r="F1080" s="247" t="s">
        <v>1476</v>
      </c>
      <c r="G1080" s="247" t="s">
        <v>52</v>
      </c>
      <c r="H1080" s="247" t="s">
        <v>557</v>
      </c>
      <c r="I1080" s="247">
        <v>2</v>
      </c>
      <c r="J1080" s="248"/>
      <c r="K1080" s="247" t="s">
        <v>1910</v>
      </c>
      <c r="L1080" s="247"/>
      <c r="M1080" s="247"/>
      <c r="N1080" s="247"/>
      <c r="O1080" s="247"/>
      <c r="P1080" s="247"/>
      <c r="Q1080" s="247"/>
      <c r="R1080" s="247"/>
      <c r="S1080" s="247"/>
      <c r="T1080" s="247"/>
      <c r="U1080" s="247"/>
      <c r="V1080" s="247"/>
    </row>
    <row r="1081" spans="1:22" hidden="1">
      <c r="A1081" s="244">
        <v>168</v>
      </c>
      <c r="B1081" s="244"/>
      <c r="C1081" s="244" t="s">
        <v>36</v>
      </c>
      <c r="D1081" s="244" t="s">
        <v>1429</v>
      </c>
      <c r="E1081" s="244"/>
      <c r="F1081" s="244" t="s">
        <v>56</v>
      </c>
      <c r="G1081" s="244" t="s">
        <v>51</v>
      </c>
      <c r="H1081" s="244"/>
      <c r="I1081" s="244">
        <v>4</v>
      </c>
      <c r="J1081" s="249"/>
      <c r="K1081" s="244" t="s">
        <v>1981</v>
      </c>
    </row>
    <row r="1082" spans="1:22" hidden="1">
      <c r="A1082" s="247"/>
      <c r="B1082" s="247"/>
      <c r="C1082" s="247"/>
      <c r="D1082" s="247"/>
      <c r="E1082" s="247"/>
      <c r="F1082" s="247"/>
      <c r="G1082" s="247"/>
      <c r="H1082" s="247"/>
      <c r="I1082" s="247"/>
      <c r="J1082" s="248"/>
      <c r="K1082" s="247"/>
    </row>
    <row r="1083" spans="1:22" hidden="1">
      <c r="A1083" s="244"/>
      <c r="B1083" s="244"/>
      <c r="C1083" s="244"/>
      <c r="D1083" s="244"/>
      <c r="E1083" s="244"/>
      <c r="F1083" s="244"/>
      <c r="G1083" s="244"/>
      <c r="H1083" s="244"/>
      <c r="I1083" s="244"/>
      <c r="J1083" s="249"/>
      <c r="K1083" s="244"/>
    </row>
    <row r="1084" spans="1:22" hidden="1">
      <c r="A1084" s="247"/>
      <c r="B1084" s="247"/>
      <c r="C1084" s="247"/>
      <c r="D1084" s="247"/>
      <c r="E1084" s="247"/>
      <c r="F1084" s="247"/>
      <c r="G1084" s="247"/>
      <c r="H1084" s="247"/>
      <c r="I1084" s="247"/>
      <c r="J1084" s="248"/>
      <c r="K1084" s="247"/>
    </row>
    <row r="1085" spans="1:22" hidden="1">
      <c r="A1085" s="244">
        <v>3</v>
      </c>
      <c r="B1085" s="244"/>
      <c r="C1085" s="244" t="s">
        <v>28</v>
      </c>
      <c r="D1085" s="244" t="s">
        <v>1609</v>
      </c>
      <c r="E1085" s="244" t="s">
        <v>219</v>
      </c>
      <c r="F1085" s="244" t="s">
        <v>48</v>
      </c>
      <c r="G1085" s="244" t="s">
        <v>45</v>
      </c>
      <c r="H1085" s="244" t="s">
        <v>159</v>
      </c>
      <c r="I1085" s="244">
        <v>2</v>
      </c>
      <c r="J1085" s="249"/>
      <c r="K1085" s="244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J1086" s="248"/>
      <c r="K1086" s="247" t="s">
        <v>1510</v>
      </c>
    </row>
    <row r="1087" spans="1:22" hidden="1">
      <c r="A1087" s="244">
        <v>5</v>
      </c>
      <c r="B1087" s="244"/>
      <c r="C1087" s="244" t="s">
        <v>28</v>
      </c>
      <c r="D1087" s="244" t="s">
        <v>1609</v>
      </c>
      <c r="E1087" s="244" t="s">
        <v>177</v>
      </c>
      <c r="F1087" s="244" t="s">
        <v>160</v>
      </c>
      <c r="G1087" s="244" t="s">
        <v>28</v>
      </c>
      <c r="H1087" s="244" t="s">
        <v>159</v>
      </c>
      <c r="I1087" s="244">
        <v>2</v>
      </c>
      <c r="J1087" s="249"/>
      <c r="K1087" s="244"/>
    </row>
    <row r="1088" spans="1:22" hidden="1">
      <c r="A1088" s="247">
        <v>6</v>
      </c>
      <c r="B1088" s="247"/>
      <c r="C1088" s="247" t="s">
        <v>28</v>
      </c>
      <c r="D1088" s="247" t="s">
        <v>1609</v>
      </c>
      <c r="E1088" s="247" t="s">
        <v>182</v>
      </c>
      <c r="F1088" s="247" t="s">
        <v>168</v>
      </c>
      <c r="G1088" s="247" t="s">
        <v>139</v>
      </c>
      <c r="H1088" s="247" t="s">
        <v>159</v>
      </c>
      <c r="I1088" s="247">
        <v>2</v>
      </c>
      <c r="J1088" s="248"/>
      <c r="K1088" s="247"/>
    </row>
    <row r="1089" spans="1:11" hidden="1">
      <c r="A1089" s="244">
        <v>7</v>
      </c>
      <c r="B1089" s="244"/>
      <c r="C1089" s="244" t="s">
        <v>28</v>
      </c>
      <c r="D1089" s="244" t="s">
        <v>1609</v>
      </c>
      <c r="E1089" s="244" t="s">
        <v>182</v>
      </c>
      <c r="F1089" s="244" t="s">
        <v>168</v>
      </c>
      <c r="G1089" s="244" t="s">
        <v>1273</v>
      </c>
      <c r="H1089" s="244" t="s">
        <v>159</v>
      </c>
      <c r="I1089" s="244">
        <v>2</v>
      </c>
      <c r="J1089" s="249"/>
      <c r="K1089" s="244"/>
    </row>
    <row r="1090" spans="1:11" hidden="1">
      <c r="A1090" s="247">
        <v>8</v>
      </c>
      <c r="B1090" s="247"/>
      <c r="C1090" s="247" t="s">
        <v>28</v>
      </c>
      <c r="D1090" s="247" t="s">
        <v>1609</v>
      </c>
      <c r="E1090" s="247" t="s">
        <v>174</v>
      </c>
      <c r="F1090" s="247" t="s">
        <v>13</v>
      </c>
      <c r="G1090" s="247" t="s">
        <v>132</v>
      </c>
      <c r="H1090" s="247" t="s">
        <v>159</v>
      </c>
      <c r="I1090" s="247">
        <v>2</v>
      </c>
      <c r="J1090" s="248"/>
      <c r="K1090" s="247"/>
    </row>
    <row r="1091" spans="1:11" hidden="1">
      <c r="A1091" s="244">
        <v>9</v>
      </c>
      <c r="B1091" s="244"/>
      <c r="C1091" s="244" t="s">
        <v>28</v>
      </c>
      <c r="D1091" s="244" t="s">
        <v>1609</v>
      </c>
      <c r="E1091" s="244" t="s">
        <v>172</v>
      </c>
      <c r="F1091" s="244" t="s">
        <v>7</v>
      </c>
      <c r="G1091" s="244" t="s">
        <v>553</v>
      </c>
      <c r="H1091" s="244" t="s">
        <v>159</v>
      </c>
      <c r="I1091" s="244">
        <v>1</v>
      </c>
      <c r="J1091" s="249"/>
      <c r="K1091" s="244" t="s">
        <v>1374</v>
      </c>
    </row>
    <row r="1092" spans="1:11" hidden="1">
      <c r="A1092" s="247">
        <v>10</v>
      </c>
      <c r="B1092" s="247"/>
      <c r="C1092" s="247" t="s">
        <v>28</v>
      </c>
      <c r="D1092" s="247" t="s">
        <v>1609</v>
      </c>
      <c r="E1092" s="247" t="s">
        <v>341</v>
      </c>
      <c r="F1092" s="247" t="s">
        <v>167</v>
      </c>
      <c r="G1092" s="247" t="s">
        <v>132</v>
      </c>
      <c r="H1092" s="247" t="s">
        <v>159</v>
      </c>
      <c r="I1092" s="247">
        <v>1</v>
      </c>
      <c r="J1092" s="248"/>
      <c r="K1092" s="247" t="s">
        <v>1372</v>
      </c>
    </row>
    <row r="1093" spans="1:11" hidden="1">
      <c r="A1093" s="244">
        <v>11</v>
      </c>
      <c r="B1093" s="244"/>
      <c r="C1093" s="244" t="s">
        <v>28</v>
      </c>
      <c r="D1093" s="244" t="s">
        <v>1609</v>
      </c>
      <c r="E1093" s="244" t="s">
        <v>341</v>
      </c>
      <c r="F1093" s="244" t="s">
        <v>14</v>
      </c>
      <c r="G1093" s="244" t="s">
        <v>132</v>
      </c>
      <c r="H1093" s="244" t="s">
        <v>159</v>
      </c>
      <c r="I1093" s="244">
        <v>1</v>
      </c>
      <c r="J1093" s="249"/>
      <c r="K1093" s="244"/>
    </row>
    <row r="1094" spans="1:11" hidden="1">
      <c r="A1094" s="247">
        <v>12</v>
      </c>
      <c r="B1094" s="247"/>
      <c r="C1094" s="247" t="s">
        <v>28</v>
      </c>
      <c r="D1094" s="247" t="s">
        <v>1609</v>
      </c>
      <c r="E1094" s="247" t="s">
        <v>177</v>
      </c>
      <c r="F1094" s="247" t="s">
        <v>137</v>
      </c>
      <c r="G1094" s="247" t="s">
        <v>1273</v>
      </c>
      <c r="H1094" s="247" t="s">
        <v>159</v>
      </c>
      <c r="I1094" s="247">
        <v>3</v>
      </c>
      <c r="J1094" s="248"/>
      <c r="K1094" s="247"/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  <c r="J1095" s="248"/>
      <c r="K1095" s="247"/>
    </row>
    <row r="1096" spans="1:11" hidden="1">
      <c r="A1096" s="244">
        <v>14</v>
      </c>
      <c r="B1096" s="244"/>
      <c r="C1096" s="244" t="s">
        <v>28</v>
      </c>
      <c r="D1096" s="244" t="s">
        <v>1609</v>
      </c>
      <c r="E1096" s="244" t="s">
        <v>182</v>
      </c>
      <c r="F1096" s="244" t="s">
        <v>137</v>
      </c>
      <c r="G1096" s="244" t="s">
        <v>28</v>
      </c>
      <c r="H1096" s="244" t="s">
        <v>159</v>
      </c>
      <c r="I1096" s="244">
        <v>2</v>
      </c>
      <c r="J1096" s="249"/>
      <c r="K1096" s="244"/>
    </row>
    <row r="1097" spans="1:11" hidden="1">
      <c r="A1097" s="244">
        <v>15</v>
      </c>
      <c r="B1097" s="244"/>
      <c r="C1097" s="244" t="s">
        <v>28</v>
      </c>
      <c r="D1097" s="244" t="s">
        <v>1609</v>
      </c>
      <c r="E1097" s="244"/>
      <c r="F1097" s="244" t="s">
        <v>137</v>
      </c>
      <c r="G1097" s="244" t="s">
        <v>161</v>
      </c>
      <c r="H1097" s="244" t="s">
        <v>159</v>
      </c>
      <c r="I1097" s="244">
        <v>1</v>
      </c>
      <c r="J1097" s="249"/>
      <c r="K1097" s="244"/>
    </row>
    <row r="1098" spans="1:11" hidden="1">
      <c r="A1098" s="247">
        <v>16</v>
      </c>
      <c r="B1098" s="247"/>
      <c r="C1098" s="247" t="s">
        <v>28</v>
      </c>
      <c r="D1098" s="247" t="s">
        <v>1609</v>
      </c>
      <c r="E1098" s="247" t="s">
        <v>177</v>
      </c>
      <c r="F1098" s="247" t="s">
        <v>137</v>
      </c>
      <c r="G1098" s="247" t="s">
        <v>139</v>
      </c>
      <c r="H1098" s="247" t="s">
        <v>159</v>
      </c>
      <c r="I1098" s="247">
        <v>2</v>
      </c>
      <c r="J1098" s="248"/>
      <c r="K1098" s="247"/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J1099" s="249"/>
      <c r="K1099" s="244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J1100" s="248"/>
      <c r="K1100" s="247" t="s">
        <v>1916</v>
      </c>
    </row>
    <row r="1101" spans="1:11" hidden="1">
      <c r="A1101" s="244">
        <v>19</v>
      </c>
      <c r="B1101" s="244"/>
      <c r="C1101" s="244" t="s">
        <v>28</v>
      </c>
      <c r="D1101" s="244" t="s">
        <v>1609</v>
      </c>
      <c r="E1101" s="244" t="s">
        <v>187</v>
      </c>
      <c r="F1101" s="244" t="s">
        <v>163</v>
      </c>
      <c r="G1101" s="244" t="s">
        <v>1166</v>
      </c>
      <c r="H1101" s="244" t="s">
        <v>211</v>
      </c>
      <c r="I1101" s="244">
        <v>2</v>
      </c>
      <c r="J1101" s="249"/>
      <c r="K1101" s="244"/>
    </row>
    <row r="1102" spans="1:11" hidden="1">
      <c r="A1102" s="247">
        <v>20</v>
      </c>
      <c r="B1102" s="247"/>
      <c r="C1102" s="247" t="s">
        <v>28</v>
      </c>
      <c r="D1102" s="247" t="s">
        <v>1609</v>
      </c>
      <c r="E1102" s="247" t="s">
        <v>182</v>
      </c>
      <c r="F1102" s="247" t="s">
        <v>626</v>
      </c>
      <c r="G1102" s="247" t="s">
        <v>1538</v>
      </c>
      <c r="H1102" s="247" t="s">
        <v>159</v>
      </c>
      <c r="I1102" s="247">
        <v>1</v>
      </c>
      <c r="J1102" s="248"/>
      <c r="K1102" s="247" t="s">
        <v>1373</v>
      </c>
    </row>
    <row r="1103" spans="1:11" hidden="1">
      <c r="A1103" s="247">
        <v>21</v>
      </c>
      <c r="B1103" s="247"/>
      <c r="C1103" s="247" t="s">
        <v>28</v>
      </c>
      <c r="D1103" s="247" t="s">
        <v>1609</v>
      </c>
      <c r="E1103" s="247" t="s">
        <v>182</v>
      </c>
      <c r="F1103" s="247" t="s">
        <v>164</v>
      </c>
      <c r="G1103" s="247" t="s">
        <v>1538</v>
      </c>
      <c r="H1103" s="247" t="s">
        <v>199</v>
      </c>
      <c r="I1103" s="247">
        <v>1</v>
      </c>
      <c r="J1103" s="248"/>
      <c r="K1103" s="247"/>
    </row>
    <row r="1104" spans="1:11" hidden="1">
      <c r="A1104" s="247">
        <v>22</v>
      </c>
      <c r="B1104" s="247"/>
      <c r="C1104" s="247" t="s">
        <v>28</v>
      </c>
      <c r="D1104" s="247" t="s">
        <v>1609</v>
      </c>
      <c r="E1104" s="247" t="s">
        <v>172</v>
      </c>
      <c r="F1104" s="247" t="s">
        <v>162</v>
      </c>
      <c r="G1104" s="247" t="s">
        <v>553</v>
      </c>
      <c r="H1104" s="247" t="s">
        <v>159</v>
      </c>
      <c r="I1104" s="247">
        <v>1</v>
      </c>
      <c r="J1104" s="248"/>
      <c r="K1104" s="247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49">
        <v>2</v>
      </c>
      <c r="K1105" s="244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48">
        <v>2</v>
      </c>
      <c r="K1106" s="247" t="s">
        <v>1918</v>
      </c>
    </row>
    <row r="1107" spans="1:11" hidden="1">
      <c r="A1107" s="244">
        <v>25</v>
      </c>
      <c r="B1107" s="244"/>
      <c r="C1107" s="244" t="s">
        <v>28</v>
      </c>
      <c r="D1107" s="244" t="s">
        <v>1609</v>
      </c>
      <c r="E1107" s="244" t="s">
        <v>1375</v>
      </c>
      <c r="F1107" s="244" t="s">
        <v>160</v>
      </c>
      <c r="G1107" s="244" t="s">
        <v>161</v>
      </c>
      <c r="H1107" s="244" t="s">
        <v>557</v>
      </c>
      <c r="I1107" s="244">
        <v>1</v>
      </c>
      <c r="J1107" s="249">
        <v>2</v>
      </c>
      <c r="K1107" s="244" t="s">
        <v>1919</v>
      </c>
    </row>
    <row r="1108" spans="1:11" hidden="1">
      <c r="A1108" s="247">
        <v>27</v>
      </c>
      <c r="B1108" s="247"/>
      <c r="C1108" s="247" t="s">
        <v>28</v>
      </c>
      <c r="D1108" s="247" t="s">
        <v>1611</v>
      </c>
      <c r="E1108" s="247" t="s">
        <v>219</v>
      </c>
      <c r="F1108" s="247" t="s">
        <v>48</v>
      </c>
      <c r="G1108" s="247" t="s">
        <v>45</v>
      </c>
      <c r="H1108" s="247" t="s">
        <v>169</v>
      </c>
      <c r="I1108" s="247">
        <v>2</v>
      </c>
      <c r="J1108" s="248"/>
      <c r="K1108" s="247" t="s">
        <v>1920</v>
      </c>
    </row>
    <row r="1109" spans="1:11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J1109" s="249"/>
      <c r="K1109" s="244" t="s">
        <v>1921</v>
      </c>
    </row>
    <row r="1110" spans="1:11" hidden="1">
      <c r="A1110" s="247">
        <v>29</v>
      </c>
      <c r="B1110" s="247"/>
      <c r="C1110" s="247" t="s">
        <v>28</v>
      </c>
      <c r="D1110" s="247" t="s">
        <v>1611</v>
      </c>
      <c r="E1110" s="247" t="s">
        <v>177</v>
      </c>
      <c r="F1110" s="247" t="s">
        <v>160</v>
      </c>
      <c r="G1110" s="247" t="s">
        <v>1074</v>
      </c>
      <c r="H1110" s="247" t="s">
        <v>169</v>
      </c>
      <c r="I1110" s="247">
        <v>2</v>
      </c>
      <c r="J1110" s="248"/>
      <c r="K1110" s="247"/>
    </row>
    <row r="1111" spans="1:11" hidden="1">
      <c r="A1111" s="244">
        <v>30</v>
      </c>
      <c r="B1111" s="244"/>
      <c r="C1111" s="244" t="s">
        <v>28</v>
      </c>
      <c r="D1111" s="244" t="s">
        <v>1611</v>
      </c>
      <c r="E1111" s="244" t="s">
        <v>182</v>
      </c>
      <c r="F1111" s="244" t="s">
        <v>168</v>
      </c>
      <c r="G1111" s="244" t="s">
        <v>49</v>
      </c>
      <c r="H1111" s="244" t="s">
        <v>169</v>
      </c>
      <c r="I1111" s="244">
        <v>2</v>
      </c>
      <c r="J1111" s="249"/>
      <c r="K1111" s="244"/>
    </row>
    <row r="1112" spans="1:11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  <c r="J1112" s="249"/>
      <c r="K1112" s="244"/>
    </row>
    <row r="1113" spans="1:11" hidden="1">
      <c r="A1113" s="247">
        <v>32</v>
      </c>
      <c r="B1113" s="247"/>
      <c r="C1113" s="247" t="s">
        <v>28</v>
      </c>
      <c r="D1113" s="247" t="s">
        <v>1611</v>
      </c>
      <c r="E1113" s="247" t="s">
        <v>174</v>
      </c>
      <c r="F1113" s="247" t="s">
        <v>13</v>
      </c>
      <c r="G1113" s="247" t="s">
        <v>1665</v>
      </c>
      <c r="H1113" s="247" t="s">
        <v>169</v>
      </c>
      <c r="I1113" s="247">
        <v>2</v>
      </c>
      <c r="J1113" s="248"/>
      <c r="K1113" s="247"/>
    </row>
    <row r="1114" spans="1:11" hidden="1">
      <c r="A1114" s="247">
        <v>33</v>
      </c>
      <c r="B1114" s="247"/>
      <c r="C1114" s="247" t="s">
        <v>28</v>
      </c>
      <c r="D1114" s="247" t="s">
        <v>1611</v>
      </c>
      <c r="E1114" s="247" t="s">
        <v>172</v>
      </c>
      <c r="F1114" s="247" t="s">
        <v>7</v>
      </c>
      <c r="G1114" s="247" t="s">
        <v>553</v>
      </c>
      <c r="H1114" s="247" t="s">
        <v>169</v>
      </c>
      <c r="I1114" s="247">
        <v>2</v>
      </c>
      <c r="J1114" s="248"/>
      <c r="K1114" s="247"/>
    </row>
    <row r="1115" spans="1:11" hidden="1">
      <c r="A1115" s="244">
        <v>34</v>
      </c>
      <c r="B1115" s="244"/>
      <c r="C1115" s="244" t="s">
        <v>28</v>
      </c>
      <c r="D1115" s="244" t="s">
        <v>1611</v>
      </c>
      <c r="E1115" s="244" t="s">
        <v>341</v>
      </c>
      <c r="F1115" s="244" t="s">
        <v>167</v>
      </c>
      <c r="G1115" s="244" t="s">
        <v>132</v>
      </c>
      <c r="H1115" s="244" t="s">
        <v>169</v>
      </c>
      <c r="I1115" s="244">
        <v>1</v>
      </c>
      <c r="J1115" s="249"/>
      <c r="K1115" s="244" t="s">
        <v>1372</v>
      </c>
    </row>
    <row r="1116" spans="1:11" hidden="1">
      <c r="A1116" s="247">
        <v>35</v>
      </c>
      <c r="B1116" s="247"/>
      <c r="C1116" s="247" t="s">
        <v>28</v>
      </c>
      <c r="D1116" s="247" t="s">
        <v>1611</v>
      </c>
      <c r="E1116" s="247" t="s">
        <v>341</v>
      </c>
      <c r="F1116" s="247" t="s">
        <v>14</v>
      </c>
      <c r="G1116" s="247" t="s">
        <v>132</v>
      </c>
      <c r="H1116" s="247" t="s">
        <v>169</v>
      </c>
      <c r="I1116" s="247">
        <v>1</v>
      </c>
      <c r="J1116" s="248"/>
      <c r="K1116" s="247"/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  <c r="J1117" s="248"/>
      <c r="K1117" s="247"/>
    </row>
    <row r="1118" spans="1:11" hidden="1">
      <c r="A1118" s="247">
        <v>37</v>
      </c>
      <c r="B1118" s="247"/>
      <c r="C1118" s="247" t="s">
        <v>28</v>
      </c>
      <c r="D1118" s="247" t="s">
        <v>1611</v>
      </c>
      <c r="E1118" s="247" t="s">
        <v>182</v>
      </c>
      <c r="F1118" s="247" t="s">
        <v>137</v>
      </c>
      <c r="G1118" s="247" t="s">
        <v>132</v>
      </c>
      <c r="H1118" s="247" t="s">
        <v>169</v>
      </c>
      <c r="I1118" s="247">
        <v>2</v>
      </c>
      <c r="J1118" s="248"/>
      <c r="K1118" s="247"/>
    </row>
    <row r="1119" spans="1:11" hidden="1">
      <c r="A1119" s="244">
        <v>38</v>
      </c>
      <c r="B1119" s="244"/>
      <c r="C1119" s="244" t="s">
        <v>28</v>
      </c>
      <c r="D1119" s="244" t="s">
        <v>1611</v>
      </c>
      <c r="E1119" s="244" t="s">
        <v>182</v>
      </c>
      <c r="F1119" s="244" t="s">
        <v>137</v>
      </c>
      <c r="G1119" s="244" t="s">
        <v>1074</v>
      </c>
      <c r="H1119" s="244" t="s">
        <v>169</v>
      </c>
      <c r="I1119" s="244">
        <v>1</v>
      </c>
      <c r="J1119" s="249"/>
      <c r="K1119" s="244"/>
    </row>
    <row r="1120" spans="1:11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  <c r="J1120" s="248"/>
      <c r="K1120" s="247"/>
    </row>
    <row r="1121" spans="1:11" hidden="1">
      <c r="A1121" s="244">
        <v>41</v>
      </c>
      <c r="B1121" s="244"/>
      <c r="C1121" s="244" t="s">
        <v>28</v>
      </c>
      <c r="D1121" s="244" t="s">
        <v>1612</v>
      </c>
      <c r="E1121" s="244" t="s">
        <v>219</v>
      </c>
      <c r="F1121" s="244" t="s">
        <v>48</v>
      </c>
      <c r="G1121" s="244" t="s">
        <v>45</v>
      </c>
      <c r="H1121" s="244" t="s">
        <v>156</v>
      </c>
      <c r="I1121" s="244">
        <v>2</v>
      </c>
      <c r="J1121" s="249"/>
      <c r="K1121" s="244" t="s">
        <v>1396</v>
      </c>
    </row>
    <row r="1122" spans="1:11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  <c r="J1122" s="248"/>
      <c r="K1122" s="247"/>
    </row>
    <row r="1123" spans="1:11" hidden="1">
      <c r="A1123" s="244">
        <v>43</v>
      </c>
      <c r="B1123" s="244"/>
      <c r="C1123" s="244" t="s">
        <v>28</v>
      </c>
      <c r="D1123" s="244" t="s">
        <v>1612</v>
      </c>
      <c r="E1123" s="244" t="s">
        <v>177</v>
      </c>
      <c r="F1123" s="244" t="s">
        <v>160</v>
      </c>
      <c r="G1123" s="244" t="s">
        <v>32</v>
      </c>
      <c r="H1123" s="244" t="s">
        <v>156</v>
      </c>
      <c r="I1123" s="244">
        <v>2</v>
      </c>
      <c r="J1123" s="249"/>
      <c r="K1123" s="244"/>
    </row>
    <row r="1124" spans="1:11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  <c r="J1124" s="248"/>
      <c r="K1124" s="247"/>
    </row>
    <row r="1125" spans="1:11" hidden="1">
      <c r="A1125" s="244">
        <v>45</v>
      </c>
      <c r="B1125" s="244"/>
      <c r="C1125" s="244" t="s">
        <v>28</v>
      </c>
      <c r="D1125" s="244" t="s">
        <v>1612</v>
      </c>
      <c r="E1125" s="244" t="s">
        <v>182</v>
      </c>
      <c r="F1125" s="244" t="s">
        <v>168</v>
      </c>
      <c r="G1125" s="244" t="s">
        <v>553</v>
      </c>
      <c r="H1125" s="244" t="s">
        <v>156</v>
      </c>
      <c r="I1125" s="244">
        <v>2</v>
      </c>
      <c r="J1125" s="249"/>
      <c r="K1125" s="244"/>
    </row>
    <row r="1126" spans="1:11" hidden="1">
      <c r="A1126" s="244">
        <v>46</v>
      </c>
      <c r="B1126" s="244"/>
      <c r="C1126" s="244" t="s">
        <v>28</v>
      </c>
      <c r="D1126" s="244" t="s">
        <v>1612</v>
      </c>
      <c r="E1126" s="244" t="s">
        <v>174</v>
      </c>
      <c r="F1126" s="244" t="s">
        <v>13</v>
      </c>
      <c r="G1126" s="244" t="s">
        <v>132</v>
      </c>
      <c r="H1126" s="244" t="s">
        <v>156</v>
      </c>
      <c r="I1126" s="244">
        <v>2</v>
      </c>
      <c r="J1126" s="249"/>
      <c r="K1126" s="244"/>
    </row>
    <row r="1127" spans="1:11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  <c r="J1127" s="249"/>
      <c r="K1127" s="244"/>
    </row>
    <row r="1128" spans="1:11" hidden="1">
      <c r="A1128" s="247">
        <v>48</v>
      </c>
      <c r="B1128" s="247"/>
      <c r="C1128" s="247" t="s">
        <v>28</v>
      </c>
      <c r="D1128" s="247" t="s">
        <v>1612</v>
      </c>
      <c r="E1128" s="247" t="s">
        <v>341</v>
      </c>
      <c r="F1128" s="247" t="s">
        <v>167</v>
      </c>
      <c r="G1128" s="247" t="s">
        <v>132</v>
      </c>
      <c r="H1128" s="247" t="s">
        <v>156</v>
      </c>
      <c r="I1128" s="247">
        <v>1</v>
      </c>
      <c r="J1128" s="248"/>
      <c r="K1128" s="247"/>
    </row>
    <row r="1129" spans="1:11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  <c r="J1129" s="249"/>
      <c r="K1129" s="244"/>
    </row>
    <row r="1130" spans="1:11" hidden="1">
      <c r="A1130" s="247">
        <v>50</v>
      </c>
      <c r="B1130" s="247"/>
      <c r="C1130" s="247" t="s">
        <v>28</v>
      </c>
      <c r="D1130" s="247" t="s">
        <v>1612</v>
      </c>
      <c r="E1130" s="247" t="s">
        <v>182</v>
      </c>
      <c r="F1130" s="247" t="s">
        <v>137</v>
      </c>
      <c r="G1130" s="247" t="s">
        <v>553</v>
      </c>
      <c r="H1130" s="247" t="s">
        <v>156</v>
      </c>
      <c r="I1130" s="247">
        <v>2</v>
      </c>
      <c r="J1130" s="248"/>
      <c r="K1130" s="247"/>
    </row>
    <row r="1131" spans="1:11" hidden="1">
      <c r="A1131" s="247">
        <v>51</v>
      </c>
      <c r="B1131" s="247"/>
      <c r="C1131" s="247" t="s">
        <v>28</v>
      </c>
      <c r="D1131" s="247" t="s">
        <v>1612</v>
      </c>
      <c r="E1131" s="247"/>
      <c r="F1131" s="247" t="s">
        <v>137</v>
      </c>
      <c r="G1131" s="247" t="s">
        <v>161</v>
      </c>
      <c r="H1131" s="247" t="s">
        <v>156</v>
      </c>
      <c r="I1131" s="247">
        <v>1</v>
      </c>
      <c r="J1131" s="248"/>
      <c r="K1131" s="247"/>
    </row>
    <row r="1132" spans="1:11" hidden="1">
      <c r="A1132" s="247">
        <v>52</v>
      </c>
      <c r="B1132" s="247"/>
      <c r="C1132" s="247" t="s">
        <v>28</v>
      </c>
      <c r="D1132" s="247" t="s">
        <v>1612</v>
      </c>
      <c r="E1132" s="247" t="s">
        <v>182</v>
      </c>
      <c r="F1132" s="247" t="s">
        <v>137</v>
      </c>
      <c r="G1132" s="247" t="s">
        <v>28</v>
      </c>
      <c r="H1132" s="247" t="s">
        <v>156</v>
      </c>
      <c r="I1132" s="247">
        <v>1</v>
      </c>
      <c r="J1132" s="248"/>
      <c r="K1132" s="247"/>
    </row>
    <row r="1133" spans="1:11" hidden="1">
      <c r="A1133" s="244">
        <v>54</v>
      </c>
      <c r="B1133" s="244"/>
      <c r="C1133" s="244" t="s">
        <v>28</v>
      </c>
      <c r="D1133" s="244" t="s">
        <v>1613</v>
      </c>
      <c r="E1133" s="244" t="s">
        <v>178</v>
      </c>
      <c r="F1133" s="244" t="s">
        <v>37</v>
      </c>
      <c r="G1133" s="244" t="s">
        <v>1660</v>
      </c>
      <c r="H1133" s="244" t="s">
        <v>159</v>
      </c>
      <c r="I1133" s="244">
        <v>2</v>
      </c>
      <c r="J1133" s="249"/>
      <c r="K1133" s="244" t="s">
        <v>1924</v>
      </c>
    </row>
    <row r="1134" spans="1:11" hidden="1">
      <c r="A1134" s="247">
        <v>55</v>
      </c>
      <c r="B1134" s="247"/>
      <c r="C1134" s="247" t="s">
        <v>28</v>
      </c>
      <c r="D1134" s="247" t="s">
        <v>1613</v>
      </c>
      <c r="E1134" s="247" t="s">
        <v>172</v>
      </c>
      <c r="F1134" s="247" t="s">
        <v>7</v>
      </c>
      <c r="G1134" s="247" t="s">
        <v>1437</v>
      </c>
      <c r="H1134" s="247" t="s">
        <v>159</v>
      </c>
      <c r="I1134" s="247">
        <v>2</v>
      </c>
      <c r="J1134" s="248"/>
      <c r="K1134" s="247" t="s">
        <v>1394</v>
      </c>
    </row>
    <row r="1135" spans="1:11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  <c r="J1135" s="249"/>
      <c r="K1135" s="244"/>
    </row>
    <row r="1136" spans="1:11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  <c r="J1136" s="248"/>
      <c r="K1136" s="247"/>
    </row>
    <row r="1137" spans="1:11" hidden="1">
      <c r="A1137" s="244">
        <v>58</v>
      </c>
      <c r="B1137" s="244"/>
      <c r="C1137" s="244" t="s">
        <v>28</v>
      </c>
      <c r="D1137" s="244" t="s">
        <v>1613</v>
      </c>
      <c r="E1137" s="244" t="s">
        <v>177</v>
      </c>
      <c r="F1137" s="244" t="s">
        <v>160</v>
      </c>
      <c r="G1137" s="244" t="s">
        <v>161</v>
      </c>
      <c r="H1137" s="244" t="s">
        <v>159</v>
      </c>
      <c r="I1137" s="244">
        <v>2</v>
      </c>
      <c r="J1137" s="249"/>
      <c r="K1137" s="244"/>
    </row>
    <row r="1138" spans="1:11" hidden="1">
      <c r="A1138" s="247">
        <v>59</v>
      </c>
      <c r="B1138" s="247"/>
      <c r="C1138" s="247" t="s">
        <v>28</v>
      </c>
      <c r="D1138" s="247" t="s">
        <v>1613</v>
      </c>
      <c r="E1138" s="247" t="s">
        <v>177</v>
      </c>
      <c r="F1138" s="247" t="s">
        <v>160</v>
      </c>
      <c r="G1138" s="247" t="s">
        <v>1074</v>
      </c>
      <c r="H1138" s="247" t="s">
        <v>159</v>
      </c>
      <c r="I1138" s="247">
        <v>2</v>
      </c>
      <c r="J1138" s="248"/>
      <c r="K1138" s="247"/>
    </row>
    <row r="1139" spans="1:11" hidden="1">
      <c r="A1139" s="244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7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  <c r="J1141" s="249"/>
      <c r="K1141" s="244"/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  <c r="J1142" s="248"/>
      <c r="K1142" s="247"/>
    </row>
    <row r="1143" spans="1:11" hidden="1">
      <c r="A1143" s="244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 s="247">
        <v>65</v>
      </c>
      <c r="B1144" s="247"/>
      <c r="C1144" s="247" t="s">
        <v>28</v>
      </c>
      <c r="D1144" s="247" t="s">
        <v>1613</v>
      </c>
      <c r="E1144" s="247" t="s">
        <v>182</v>
      </c>
      <c r="F1144" s="247" t="s">
        <v>137</v>
      </c>
      <c r="G1144" s="247" t="s">
        <v>1074</v>
      </c>
      <c r="H1144" s="247" t="s">
        <v>159</v>
      </c>
      <c r="I1144" s="247">
        <v>2</v>
      </c>
      <c r="J1144" s="248"/>
      <c r="K1144" s="247"/>
    </row>
    <row r="1145" spans="1:11" hidden="1">
      <c r="A1145" s="244">
        <v>66</v>
      </c>
      <c r="B1145" s="244"/>
      <c r="C1145" s="244" t="s">
        <v>28</v>
      </c>
      <c r="D1145" s="244" t="s">
        <v>1613</v>
      </c>
      <c r="E1145" s="244"/>
      <c r="F1145" s="244" t="s">
        <v>137</v>
      </c>
      <c r="G1145" s="244" t="s">
        <v>161</v>
      </c>
      <c r="H1145" s="244" t="s">
        <v>159</v>
      </c>
      <c r="I1145" s="244">
        <v>1</v>
      </c>
      <c r="J1145" s="249"/>
      <c r="K1145" s="244"/>
    </row>
    <row r="1146" spans="1:11" hidden="1">
      <c r="A1146" s="247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idden="1">
      <c r="A1147" s="244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idden="1">
      <c r="A1148" s="247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idden="1">
      <c r="A1149" s="244">
        <v>71</v>
      </c>
      <c r="B1149" s="244"/>
      <c r="C1149" s="244" t="s">
        <v>28</v>
      </c>
      <c r="D1149" s="244" t="s">
        <v>1177</v>
      </c>
      <c r="E1149" s="244" t="s">
        <v>341</v>
      </c>
      <c r="F1149" s="244" t="s">
        <v>14</v>
      </c>
      <c r="G1149" s="244" t="s">
        <v>1646</v>
      </c>
      <c r="H1149" s="244" t="s">
        <v>22</v>
      </c>
      <c r="I1149" s="244">
        <v>0</v>
      </c>
      <c r="J1149" s="249"/>
      <c r="K1149" s="244" t="s">
        <v>1178</v>
      </c>
    </row>
    <row r="1150" spans="1:11" hidden="1">
      <c r="A1150" s="247">
        <v>72</v>
      </c>
      <c r="B1150" s="247"/>
      <c r="C1150" s="247" t="s">
        <v>28</v>
      </c>
      <c r="D1150" s="247" t="s">
        <v>1177</v>
      </c>
      <c r="E1150" s="247" t="s">
        <v>1170</v>
      </c>
      <c r="F1150" s="247" t="s">
        <v>15</v>
      </c>
      <c r="G1150" s="247" t="s">
        <v>1646</v>
      </c>
      <c r="H1150" s="247" t="s">
        <v>22</v>
      </c>
      <c r="I1150" s="247">
        <v>0</v>
      </c>
      <c r="J1150" s="248"/>
      <c r="K1150" s="247" t="s">
        <v>1178</v>
      </c>
    </row>
    <row r="1151" spans="1:11" hidden="1">
      <c r="A1151" s="244">
        <v>74</v>
      </c>
      <c r="B1151" s="244"/>
      <c r="C1151" s="244" t="s">
        <v>28</v>
      </c>
      <c r="D1151" s="244" t="s">
        <v>551</v>
      </c>
      <c r="E1151" s="244" t="s">
        <v>176</v>
      </c>
      <c r="F1151" s="244" t="s">
        <v>1175</v>
      </c>
      <c r="G1151" s="244" t="s">
        <v>1430</v>
      </c>
      <c r="H1151" s="244" t="s">
        <v>22</v>
      </c>
      <c r="I1151" s="244">
        <v>4</v>
      </c>
      <c r="J1151" s="249"/>
      <c r="K1151" s="244" t="s">
        <v>751</v>
      </c>
    </row>
    <row r="1152" spans="1:11" hidden="1">
      <c r="A1152" s="247">
        <v>75</v>
      </c>
      <c r="B1152" s="247"/>
      <c r="C1152" s="247" t="s">
        <v>28</v>
      </c>
      <c r="D1152" s="247" t="s">
        <v>551</v>
      </c>
      <c r="E1152" s="247" t="s">
        <v>176</v>
      </c>
      <c r="F1152" s="247" t="s">
        <v>1175</v>
      </c>
      <c r="G1152" s="247" t="s">
        <v>1680</v>
      </c>
      <c r="H1152" s="247" t="s">
        <v>22</v>
      </c>
      <c r="I1152" s="247">
        <v>2</v>
      </c>
      <c r="J1152" s="248"/>
      <c r="K1152" s="247"/>
    </row>
    <row r="1153" spans="1:11" hidden="1">
      <c r="A1153" s="244">
        <v>76</v>
      </c>
      <c r="B1153" s="244"/>
      <c r="C1153" s="244" t="s">
        <v>28</v>
      </c>
      <c r="D1153" s="244" t="s">
        <v>1926</v>
      </c>
      <c r="E1153" s="244" t="s">
        <v>1170</v>
      </c>
      <c r="F1153" s="244" t="s">
        <v>15</v>
      </c>
      <c r="G1153" s="244" t="s">
        <v>1646</v>
      </c>
      <c r="H1153" s="244" t="s">
        <v>22</v>
      </c>
      <c r="I1153" s="244">
        <v>0</v>
      </c>
      <c r="J1153" s="249"/>
      <c r="K1153" s="244" t="s">
        <v>1927</v>
      </c>
    </row>
    <row r="1154" spans="1:11" hidden="1">
      <c r="A1154" s="247">
        <v>77</v>
      </c>
      <c r="B1154" s="247"/>
      <c r="C1154" s="247" t="s">
        <v>28</v>
      </c>
      <c r="D1154" s="247" t="s">
        <v>1926</v>
      </c>
      <c r="E1154" s="247" t="s">
        <v>1176</v>
      </c>
      <c r="F1154" s="247" t="s">
        <v>7</v>
      </c>
      <c r="G1154" s="247" t="s">
        <v>1437</v>
      </c>
      <c r="H1154" s="247" t="s">
        <v>22</v>
      </c>
      <c r="I1154" s="247">
        <v>0</v>
      </c>
      <c r="J1154" s="248"/>
      <c r="K1154" s="247" t="s">
        <v>1927</v>
      </c>
    </row>
    <row r="1155" spans="1:11" hidden="1">
      <c r="A1155" s="244">
        <v>78</v>
      </c>
      <c r="B1155" s="244"/>
      <c r="C1155" s="244" t="s">
        <v>28</v>
      </c>
      <c r="D1155" s="244" t="s">
        <v>1926</v>
      </c>
      <c r="E1155" s="244" t="s">
        <v>176</v>
      </c>
      <c r="F1155" s="244" t="s">
        <v>1175</v>
      </c>
      <c r="G1155" s="244" t="s">
        <v>1646</v>
      </c>
      <c r="H1155" s="244" t="s">
        <v>22</v>
      </c>
      <c r="I1155" s="244">
        <v>0</v>
      </c>
      <c r="J1155" s="249"/>
      <c r="K1155" s="244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J1156" s="248"/>
      <c r="K1156" s="247" t="s">
        <v>1928</v>
      </c>
    </row>
    <row r="1157" spans="1:11" hidden="1">
      <c r="A1157" s="244">
        <v>80</v>
      </c>
      <c r="B1157" s="244"/>
      <c r="C1157" s="244" t="s">
        <v>28</v>
      </c>
      <c r="D1157" s="244" t="s">
        <v>1926</v>
      </c>
      <c r="E1157" s="244" t="s">
        <v>176</v>
      </c>
      <c r="F1157" s="244" t="s">
        <v>19</v>
      </c>
      <c r="G1157" s="244" t="s">
        <v>51</v>
      </c>
      <c r="H1157" s="244" t="s">
        <v>199</v>
      </c>
      <c r="I1157" s="244">
        <v>0</v>
      </c>
      <c r="J1157" s="249"/>
      <c r="K1157" s="244" t="s">
        <v>1929</v>
      </c>
    </row>
    <row r="1158" spans="1:11" hidden="1">
      <c r="A1158" s="247">
        <v>81</v>
      </c>
      <c r="B1158" s="247"/>
      <c r="C1158" s="247" t="s">
        <v>28</v>
      </c>
      <c r="D1158" s="247" t="s">
        <v>1926</v>
      </c>
      <c r="E1158" s="247" t="s">
        <v>1170</v>
      </c>
      <c r="F1158" s="247" t="s">
        <v>1930</v>
      </c>
      <c r="G1158" s="247" t="s">
        <v>1665</v>
      </c>
      <c r="H1158" s="247" t="s">
        <v>22</v>
      </c>
      <c r="I1158" s="247">
        <v>0</v>
      </c>
      <c r="J1158" s="248"/>
      <c r="K1158" s="247" t="s">
        <v>1928</v>
      </c>
    </row>
    <row r="1159" spans="1:11" hidden="1">
      <c r="A1159" s="244">
        <v>83</v>
      </c>
      <c r="B1159" s="244"/>
      <c r="C1159" s="244" t="s">
        <v>28</v>
      </c>
      <c r="D1159" s="244" t="s">
        <v>26</v>
      </c>
      <c r="E1159" s="244" t="s">
        <v>176</v>
      </c>
      <c r="F1159" s="244" t="s">
        <v>1168</v>
      </c>
      <c r="G1159" s="244" t="s">
        <v>28</v>
      </c>
      <c r="H1159" s="244" t="s">
        <v>27</v>
      </c>
      <c r="I1159" s="244">
        <v>4</v>
      </c>
      <c r="J1159" s="249"/>
      <c r="K1159" s="244" t="s">
        <v>1171</v>
      </c>
    </row>
    <row r="1160" spans="1:11" hidden="1">
      <c r="A1160" s="247">
        <v>84</v>
      </c>
      <c r="B1160" s="247"/>
      <c r="C1160" s="247" t="s">
        <v>28</v>
      </c>
      <c r="D1160" s="247" t="s">
        <v>26</v>
      </c>
      <c r="E1160" s="247" t="s">
        <v>176</v>
      </c>
      <c r="F1160" s="247" t="s">
        <v>1168</v>
      </c>
      <c r="G1160" s="247" t="s">
        <v>25</v>
      </c>
      <c r="H1160" s="247" t="s">
        <v>27</v>
      </c>
      <c r="I1160" s="247">
        <v>2</v>
      </c>
      <c r="J1160" s="248"/>
      <c r="K1160" s="247" t="s">
        <v>753</v>
      </c>
    </row>
    <row r="1161" spans="1:11" hidden="1">
      <c r="A1161" s="244">
        <v>85</v>
      </c>
      <c r="B1161" s="244"/>
      <c r="C1161" s="244" t="s">
        <v>28</v>
      </c>
      <c r="D1161" s="244" t="s">
        <v>26</v>
      </c>
      <c r="E1161" s="244" t="s">
        <v>1170</v>
      </c>
      <c r="F1161" s="244" t="s">
        <v>15</v>
      </c>
      <c r="G1161" s="244" t="s">
        <v>1646</v>
      </c>
      <c r="H1161" s="244" t="s">
        <v>27</v>
      </c>
      <c r="I1161" s="244">
        <v>1</v>
      </c>
      <c r="J1161" s="249"/>
      <c r="K1161" s="244" t="s">
        <v>1511</v>
      </c>
    </row>
    <row r="1162" spans="1:11" hidden="1">
      <c r="A1162" s="244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 s="247">
        <v>87</v>
      </c>
      <c r="B1163" s="247"/>
      <c r="C1163" s="247" t="s">
        <v>28</v>
      </c>
      <c r="D1163" s="247" t="s">
        <v>26</v>
      </c>
      <c r="E1163" s="247" t="s">
        <v>176</v>
      </c>
      <c r="F1163" s="247" t="s">
        <v>1168</v>
      </c>
      <c r="G1163" s="247" t="s">
        <v>25</v>
      </c>
      <c r="H1163" s="247" t="s">
        <v>27</v>
      </c>
      <c r="I1163" s="247">
        <v>2</v>
      </c>
      <c r="J1163" s="248"/>
      <c r="K1163" s="247" t="s">
        <v>1400</v>
      </c>
    </row>
    <row r="1164" spans="1:11" hidden="1">
      <c r="A1164" s="244">
        <v>88</v>
      </c>
      <c r="B1164" s="244"/>
      <c r="C1164" s="244" t="s">
        <v>28</v>
      </c>
      <c r="D1164" s="244" t="s">
        <v>26</v>
      </c>
      <c r="E1164" s="244" t="s">
        <v>176</v>
      </c>
      <c r="F1164" s="244" t="s">
        <v>1168</v>
      </c>
      <c r="G1164" s="244" t="s">
        <v>1646</v>
      </c>
      <c r="H1164" s="244" t="s">
        <v>27</v>
      </c>
      <c r="I1164" s="244">
        <v>1</v>
      </c>
      <c r="J1164" s="249"/>
      <c r="K1164" s="244" t="s">
        <v>1401</v>
      </c>
    </row>
    <row r="1165" spans="1:11" hidden="1">
      <c r="A1165" s="244">
        <v>89</v>
      </c>
      <c r="B1165" s="244"/>
      <c r="C1165" s="244" t="s">
        <v>28</v>
      </c>
      <c r="D1165" s="244" t="s">
        <v>26</v>
      </c>
      <c r="E1165" s="244" t="s">
        <v>175</v>
      </c>
      <c r="F1165" s="244" t="s">
        <v>567</v>
      </c>
      <c r="G1165" s="244" t="s">
        <v>1607</v>
      </c>
      <c r="H1165" s="244" t="s">
        <v>27</v>
      </c>
      <c r="I1165" s="244">
        <v>1</v>
      </c>
      <c r="J1165" s="249"/>
      <c r="K1165" s="244" t="s">
        <v>1401</v>
      </c>
    </row>
    <row r="1166" spans="1:11" hidden="1">
      <c r="A1166" s="244">
        <v>91</v>
      </c>
      <c r="B1166" s="244"/>
      <c r="C1166" s="244" t="s">
        <v>28</v>
      </c>
      <c r="D1166" s="244" t="s">
        <v>30</v>
      </c>
      <c r="E1166" s="244" t="s">
        <v>176</v>
      </c>
      <c r="F1166" s="244" t="s">
        <v>1168</v>
      </c>
      <c r="G1166" s="244" t="s">
        <v>32</v>
      </c>
      <c r="H1166" s="244" t="s">
        <v>31</v>
      </c>
      <c r="I1166" s="244">
        <v>4</v>
      </c>
      <c r="J1166" s="249"/>
      <c r="K1166" s="244" t="s">
        <v>1171</v>
      </c>
    </row>
    <row r="1167" spans="1:11" hidden="1">
      <c r="A1167" s="247">
        <v>92</v>
      </c>
      <c r="B1167" s="247"/>
      <c r="C1167" s="247" t="s">
        <v>28</v>
      </c>
      <c r="D1167" s="247" t="s">
        <v>30</v>
      </c>
      <c r="E1167" s="247" t="s">
        <v>176</v>
      </c>
      <c r="F1167" s="247" t="s">
        <v>1168</v>
      </c>
      <c r="G1167" s="247" t="s">
        <v>25</v>
      </c>
      <c r="H1167" s="247" t="s">
        <v>31</v>
      </c>
      <c r="I1167" s="247">
        <v>2</v>
      </c>
      <c r="J1167" s="248"/>
      <c r="K1167" s="24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J1168" s="249"/>
      <c r="K1168" s="244" t="s">
        <v>753</v>
      </c>
    </row>
    <row r="1169" spans="1:11" hidden="1">
      <c r="A1169" s="244">
        <v>94</v>
      </c>
      <c r="B1169" s="244"/>
      <c r="C1169" s="244" t="s">
        <v>28</v>
      </c>
      <c r="D1169" s="244" t="s">
        <v>30</v>
      </c>
      <c r="E1169" s="244" t="s">
        <v>1170</v>
      </c>
      <c r="F1169" s="244" t="s">
        <v>14</v>
      </c>
      <c r="G1169" s="244" t="s">
        <v>1646</v>
      </c>
      <c r="H1169" s="244" t="s">
        <v>31</v>
      </c>
      <c r="I1169" s="244">
        <v>1</v>
      </c>
      <c r="J1169" s="249"/>
      <c r="K1169" s="244" t="s">
        <v>753</v>
      </c>
    </row>
    <row r="1170" spans="1:11" hidden="1">
      <c r="A1170" s="244">
        <v>95</v>
      </c>
      <c r="B1170" s="244"/>
      <c r="C1170" s="244" t="s">
        <v>28</v>
      </c>
      <c r="D1170" s="244" t="s">
        <v>30</v>
      </c>
      <c r="E1170" s="244" t="s">
        <v>176</v>
      </c>
      <c r="F1170" s="244" t="s">
        <v>1168</v>
      </c>
      <c r="G1170" s="244" t="s">
        <v>148</v>
      </c>
      <c r="H1170" s="244" t="s">
        <v>149</v>
      </c>
      <c r="I1170" s="244">
        <v>2</v>
      </c>
      <c r="J1170" s="249"/>
      <c r="K1170" s="244" t="s">
        <v>1931</v>
      </c>
    </row>
    <row r="1171" spans="1:11" hidden="1">
      <c r="A1171" s="247">
        <v>96</v>
      </c>
      <c r="B1171" s="247"/>
      <c r="C1171" s="247" t="s">
        <v>28</v>
      </c>
      <c r="D1171" s="247" t="s">
        <v>30</v>
      </c>
      <c r="E1171" s="247" t="s">
        <v>1170</v>
      </c>
      <c r="F1171" s="247" t="s">
        <v>1168</v>
      </c>
      <c r="G1171" s="247" t="s">
        <v>25</v>
      </c>
      <c r="H1171" s="247" t="s">
        <v>1932</v>
      </c>
      <c r="I1171" s="247">
        <v>1</v>
      </c>
      <c r="J1171" s="248"/>
      <c r="K1171" s="247" t="s">
        <v>1933</v>
      </c>
    </row>
    <row r="1172" spans="1:11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J1172" s="249"/>
      <c r="K1172" s="244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J1173" s="248"/>
      <c r="K1173" s="247" t="s">
        <v>1172</v>
      </c>
    </row>
    <row r="1174" spans="1:11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  <c r="J1174" s="249"/>
      <c r="K1174" s="244"/>
    </row>
    <row r="1175" spans="1:11" hidden="1">
      <c r="A1175" s="247">
        <v>101</v>
      </c>
      <c r="B1175" s="247"/>
      <c r="C1175" s="247" t="s">
        <v>28</v>
      </c>
      <c r="D1175" s="247" t="s">
        <v>33</v>
      </c>
      <c r="E1175" s="247" t="s">
        <v>341</v>
      </c>
      <c r="F1175" s="247" t="s">
        <v>14</v>
      </c>
      <c r="G1175" s="247" t="s">
        <v>1646</v>
      </c>
      <c r="H1175" s="247" t="s">
        <v>27</v>
      </c>
      <c r="I1175" s="247">
        <v>1</v>
      </c>
      <c r="J1175" s="248"/>
      <c r="K1175" s="247"/>
    </row>
    <row r="1176" spans="1:11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  <c r="J1176" s="249"/>
      <c r="K1176" s="244"/>
    </row>
    <row r="1177" spans="1:11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  <c r="J1178" s="248"/>
      <c r="K1178" s="247"/>
    </row>
    <row r="1179" spans="1:11" hidden="1">
      <c r="A1179" s="244">
        <v>106</v>
      </c>
      <c r="B1179" s="244"/>
      <c r="C1179" s="244" t="s">
        <v>28</v>
      </c>
      <c r="D1179" s="244" t="s">
        <v>1173</v>
      </c>
      <c r="E1179" s="244" t="s">
        <v>341</v>
      </c>
      <c r="F1179" s="244" t="s">
        <v>14</v>
      </c>
      <c r="G1179" s="244" t="s">
        <v>1646</v>
      </c>
      <c r="H1179" s="244" t="s">
        <v>22</v>
      </c>
      <c r="I1179" s="244">
        <v>1</v>
      </c>
      <c r="J1179" s="249"/>
      <c r="K1179" s="244" t="s">
        <v>1174</v>
      </c>
    </row>
    <row r="1180" spans="1:11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J1180" s="249"/>
      <c r="K1180" s="244" t="s">
        <v>1174</v>
      </c>
    </row>
    <row r="1181" spans="1:11" hidden="1">
      <c r="A1181" s="244">
        <v>109</v>
      </c>
      <c r="B1181" s="244"/>
      <c r="C1181" s="244" t="s">
        <v>28</v>
      </c>
      <c r="D1181" s="244" t="s">
        <v>34</v>
      </c>
      <c r="E1181" s="244" t="s">
        <v>176</v>
      </c>
      <c r="F1181" s="244" t="s">
        <v>1168</v>
      </c>
      <c r="G1181" s="244" t="s">
        <v>25</v>
      </c>
      <c r="H1181" s="244" t="s">
        <v>27</v>
      </c>
      <c r="I1181" s="244">
        <v>4</v>
      </c>
      <c r="J1181" s="249"/>
      <c r="K1181" s="244" t="s">
        <v>1169</v>
      </c>
    </row>
    <row r="1182" spans="1:11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J1182" s="248"/>
      <c r="K1182" s="247" t="s">
        <v>751</v>
      </c>
    </row>
    <row r="1183" spans="1:11" hidden="1">
      <c r="A1183" s="244">
        <v>111</v>
      </c>
      <c r="B1183" s="244"/>
      <c r="C1183" s="244" t="s">
        <v>28</v>
      </c>
      <c r="D1183" s="244" t="s">
        <v>1926</v>
      </c>
      <c r="E1183" s="244" t="s">
        <v>1170</v>
      </c>
      <c r="F1183" s="244" t="s">
        <v>15</v>
      </c>
      <c r="G1183" s="244" t="s">
        <v>1646</v>
      </c>
      <c r="H1183" s="244" t="s">
        <v>22</v>
      </c>
      <c r="I1183" s="244">
        <v>1</v>
      </c>
      <c r="J1183" s="249"/>
      <c r="K1183" s="244" t="s">
        <v>1927</v>
      </c>
    </row>
    <row r="1184" spans="1:11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</row>
    <row r="1185" spans="1:11" hidden="1">
      <c r="A1185" s="244">
        <v>113</v>
      </c>
      <c r="B1185" s="244"/>
      <c r="C1185" s="244" t="s">
        <v>28</v>
      </c>
      <c r="D1185" s="244" t="s">
        <v>1926</v>
      </c>
      <c r="E1185" s="244" t="s">
        <v>176</v>
      </c>
      <c r="F1185" s="244" t="s">
        <v>1175</v>
      </c>
      <c r="G1185" s="244" t="s">
        <v>1646</v>
      </c>
      <c r="H1185" s="244" t="s">
        <v>22</v>
      </c>
      <c r="I1185" s="244">
        <v>1</v>
      </c>
      <c r="J1185" s="249"/>
      <c r="K1185" s="244" t="s">
        <v>1928</v>
      </c>
    </row>
    <row r="1186" spans="1:11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J1186" s="248"/>
      <c r="K1186" s="247" t="s">
        <v>1928</v>
      </c>
    </row>
    <row r="1187" spans="1:11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J1187" s="249"/>
      <c r="K1187" s="244" t="s">
        <v>1929</v>
      </c>
    </row>
    <row r="1188" spans="1:11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J1188" s="249"/>
      <c r="K1188" s="244" t="s">
        <v>1934</v>
      </c>
    </row>
    <row r="1189" spans="1:11" hidden="1">
      <c r="A1189" s="244">
        <v>118</v>
      </c>
      <c r="B1189" s="244"/>
      <c r="C1189" s="244" t="s">
        <v>28</v>
      </c>
      <c r="D1189" s="244" t="s">
        <v>549</v>
      </c>
      <c r="E1189" s="244" t="s">
        <v>176</v>
      </c>
      <c r="F1189" s="244" t="s">
        <v>1168</v>
      </c>
      <c r="G1189" s="244" t="s">
        <v>32</v>
      </c>
      <c r="H1189" s="244" t="s">
        <v>31</v>
      </c>
      <c r="I1189" s="244">
        <v>4</v>
      </c>
      <c r="J1189" s="249"/>
      <c r="K1189" s="244" t="s">
        <v>1169</v>
      </c>
    </row>
    <row r="1190" spans="1:11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J1190" s="248"/>
      <c r="K1190" s="247" t="s">
        <v>751</v>
      </c>
    </row>
    <row r="1191" spans="1:11" hidden="1">
      <c r="A1191" s="244">
        <v>120</v>
      </c>
      <c r="B1191" s="244"/>
      <c r="C1191" s="244" t="s">
        <v>28</v>
      </c>
      <c r="D1191" s="244" t="s">
        <v>549</v>
      </c>
      <c r="E1191" s="244"/>
      <c r="F1191" s="244" t="s">
        <v>15</v>
      </c>
      <c r="G1191" s="244" t="s">
        <v>1646</v>
      </c>
      <c r="H1191" s="244" t="s">
        <v>31</v>
      </c>
      <c r="I1191" s="244">
        <v>1</v>
      </c>
      <c r="J1191" s="249"/>
      <c r="K1191" s="244" t="s">
        <v>751</v>
      </c>
    </row>
    <row r="1192" spans="1:11" hidden="1">
      <c r="A1192" s="247">
        <v>121</v>
      </c>
      <c r="B1192" s="247"/>
      <c r="C1192" s="247" t="s">
        <v>28</v>
      </c>
      <c r="D1192" s="247" t="s">
        <v>549</v>
      </c>
      <c r="E1192" s="247"/>
      <c r="F1192" s="247" t="s">
        <v>7</v>
      </c>
      <c r="G1192" s="247" t="s">
        <v>1437</v>
      </c>
      <c r="H1192" s="247" t="s">
        <v>31</v>
      </c>
      <c r="I1192" s="247">
        <v>1</v>
      </c>
      <c r="J1192" s="248"/>
      <c r="K1192" s="247" t="s">
        <v>751</v>
      </c>
    </row>
    <row r="1193" spans="1:11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J1193" s="249"/>
      <c r="K1193" s="244" t="s">
        <v>1403</v>
      </c>
    </row>
    <row r="1194" spans="1:11" hidden="1">
      <c r="A1194" s="247">
        <v>123</v>
      </c>
      <c r="B1194" s="247"/>
      <c r="C1194" s="247" t="s">
        <v>28</v>
      </c>
      <c r="D1194" s="247" t="s">
        <v>549</v>
      </c>
      <c r="E1194" s="247" t="s">
        <v>1170</v>
      </c>
      <c r="F1194" s="247" t="s">
        <v>567</v>
      </c>
      <c r="G1194" s="247" t="s">
        <v>1607</v>
      </c>
      <c r="H1194" s="247" t="s">
        <v>31</v>
      </c>
      <c r="I1194" s="247">
        <v>1</v>
      </c>
      <c r="J1194" s="248"/>
      <c r="K1194" s="247" t="s">
        <v>1398</v>
      </c>
    </row>
    <row r="1195" spans="1:11" hidden="1">
      <c r="A1195" s="244">
        <v>124</v>
      </c>
      <c r="B1195" s="244"/>
      <c r="C1195" s="244" t="s">
        <v>28</v>
      </c>
      <c r="D1195" s="244" t="s">
        <v>549</v>
      </c>
      <c r="E1195" s="244" t="s">
        <v>174</v>
      </c>
      <c r="F1195" s="244" t="s">
        <v>13</v>
      </c>
      <c r="G1195" s="244" t="s">
        <v>20</v>
      </c>
      <c r="H1195" s="244" t="s">
        <v>31</v>
      </c>
      <c r="I1195" s="244">
        <v>1</v>
      </c>
      <c r="J1195" s="249"/>
      <c r="K1195" s="244" t="s">
        <v>1404</v>
      </c>
    </row>
    <row r="1196" spans="1:11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J1196" s="248"/>
      <c r="K1196" s="247" t="s">
        <v>1405</v>
      </c>
    </row>
    <row r="1197" spans="1:11" hidden="1">
      <c r="A1197" s="244">
        <v>128</v>
      </c>
      <c r="B1197" s="244"/>
      <c r="C1197" s="244" t="s">
        <v>28</v>
      </c>
      <c r="D1197" s="244" t="s">
        <v>8</v>
      </c>
      <c r="E1197" s="244" t="s">
        <v>173</v>
      </c>
      <c r="F1197" s="244" t="s">
        <v>613</v>
      </c>
      <c r="G1197" s="244" t="s">
        <v>11</v>
      </c>
      <c r="H1197" s="244" t="s">
        <v>9</v>
      </c>
      <c r="I1197" s="244">
        <v>1</v>
      </c>
      <c r="J1197" s="249"/>
      <c r="K1197" s="244" t="s">
        <v>1406</v>
      </c>
    </row>
    <row r="1198" spans="1:11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</row>
    <row r="1199" spans="1:11" hidden="1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</row>
    <row r="1200" spans="1:11" hidden="1">
      <c r="A1200" s="247">
        <v>131</v>
      </c>
      <c r="B1200" s="247"/>
      <c r="C1200" s="247" t="s">
        <v>28</v>
      </c>
      <c r="D1200" s="247" t="s">
        <v>8</v>
      </c>
      <c r="E1200" s="247" t="s">
        <v>173</v>
      </c>
      <c r="F1200" s="247" t="s">
        <v>613</v>
      </c>
      <c r="G1200" s="247" t="s">
        <v>11</v>
      </c>
      <c r="H1200" s="247" t="s">
        <v>9</v>
      </c>
      <c r="I1200" s="247">
        <v>2</v>
      </c>
      <c r="J1200" s="248"/>
      <c r="K1200" s="247" t="s">
        <v>632</v>
      </c>
    </row>
    <row r="1201" spans="1:11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J1202" s="249"/>
      <c r="K1202" s="244" t="s">
        <v>1377</v>
      </c>
    </row>
    <row r="1203" spans="1:11" hidden="1">
      <c r="A1203" s="247">
        <v>134</v>
      </c>
      <c r="B1203" s="247"/>
      <c r="C1203" s="247" t="s">
        <v>28</v>
      </c>
      <c r="D1203" s="247" t="s">
        <v>8</v>
      </c>
      <c r="E1203" s="247" t="s">
        <v>1170</v>
      </c>
      <c r="F1203" s="247" t="s">
        <v>15</v>
      </c>
      <c r="G1203" s="247" t="s">
        <v>11</v>
      </c>
      <c r="H1203" s="247" t="s">
        <v>9</v>
      </c>
      <c r="I1203" s="247">
        <v>1</v>
      </c>
      <c r="J1203" s="248"/>
      <c r="K1203" s="247" t="s">
        <v>632</v>
      </c>
    </row>
    <row r="1204" spans="1:11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48">
        <v>2</v>
      </c>
      <c r="K1204" s="247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48">
        <v>2</v>
      </c>
      <c r="K1205" s="247" t="s">
        <v>1937</v>
      </c>
    </row>
    <row r="1206" spans="1:11" hidden="1">
      <c r="A1206" s="244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  <c r="J1208" s="248"/>
      <c r="K1208" s="247"/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  <c r="J1209" s="249"/>
      <c r="K1209" s="244"/>
    </row>
    <row r="1210" spans="1:11" hidden="1">
      <c r="A1210" s="247">
        <v>144</v>
      </c>
      <c r="B1210" s="247"/>
      <c r="C1210" s="247" t="s">
        <v>28</v>
      </c>
      <c r="D1210" s="247" t="s">
        <v>17</v>
      </c>
      <c r="E1210" s="247" t="s">
        <v>172</v>
      </c>
      <c r="F1210" s="247" t="s">
        <v>7</v>
      </c>
      <c r="G1210" s="247" t="s">
        <v>1437</v>
      </c>
      <c r="H1210" s="247" t="s">
        <v>9</v>
      </c>
      <c r="I1210" s="247">
        <v>2</v>
      </c>
      <c r="J1210" s="248"/>
      <c r="K1210" s="247"/>
    </row>
    <row r="1211" spans="1:11" hidden="1">
      <c r="A1211" s="244">
        <v>145</v>
      </c>
      <c r="B1211" s="244"/>
      <c r="C1211" s="244" t="s">
        <v>28</v>
      </c>
      <c r="D1211" s="244" t="s">
        <v>17</v>
      </c>
      <c r="E1211" s="244" t="s">
        <v>175</v>
      </c>
      <c r="F1211" s="244" t="s">
        <v>19</v>
      </c>
      <c r="G1211" s="244" t="s">
        <v>1538</v>
      </c>
      <c r="H1211" s="244" t="s">
        <v>199</v>
      </c>
      <c r="I1211" s="244">
        <v>2</v>
      </c>
      <c r="J1211" s="249"/>
      <c r="K1211" s="244"/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J1212" s="249"/>
      <c r="K1212" s="244" t="s">
        <v>1939</v>
      </c>
    </row>
    <row r="1213" spans="1:11" hidden="1">
      <c r="A1213" s="244">
        <v>147</v>
      </c>
      <c r="B1213" s="244"/>
      <c r="C1213" s="244" t="s">
        <v>28</v>
      </c>
      <c r="D1213" s="244" t="s">
        <v>17</v>
      </c>
      <c r="E1213" s="244" t="s">
        <v>173</v>
      </c>
      <c r="F1213" s="244" t="s">
        <v>613</v>
      </c>
      <c r="G1213" s="244" t="s">
        <v>11</v>
      </c>
      <c r="H1213" s="244" t="s">
        <v>9</v>
      </c>
      <c r="I1213" s="244">
        <v>4</v>
      </c>
      <c r="J1213" s="249"/>
      <c r="K1213" s="244"/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  <c r="J1214" s="248"/>
      <c r="K1214" s="247"/>
    </row>
    <row r="1215" spans="1:11" hidden="1">
      <c r="A1215" s="247">
        <v>149</v>
      </c>
      <c r="B1215" s="247"/>
      <c r="C1215" s="247" t="s">
        <v>28</v>
      </c>
      <c r="D1215" s="247" t="s">
        <v>17</v>
      </c>
      <c r="E1215" s="247" t="s">
        <v>1170</v>
      </c>
      <c r="F1215" s="247" t="s">
        <v>15</v>
      </c>
      <c r="G1215" s="247" t="s">
        <v>11</v>
      </c>
      <c r="H1215" s="247" t="s">
        <v>9</v>
      </c>
      <c r="I1215" s="247">
        <v>1</v>
      </c>
      <c r="J1215" s="248"/>
      <c r="K1215" s="247" t="s">
        <v>1515</v>
      </c>
    </row>
    <row r="1216" spans="1:11" hidden="1">
      <c r="A1216" s="244"/>
      <c r="B1216" s="244"/>
      <c r="C1216" s="244"/>
      <c r="D1216" s="244"/>
      <c r="E1216" s="244"/>
      <c r="F1216" s="244"/>
      <c r="G1216" s="244"/>
      <c r="H1216" s="244"/>
      <c r="I1216" s="244"/>
      <c r="J1216" s="249"/>
      <c r="K1216" s="244"/>
    </row>
    <row r="1217" spans="1:11" hidden="1">
      <c r="A1217" s="244"/>
      <c r="B1217" s="244"/>
      <c r="C1217" s="244"/>
      <c r="D1217" s="244"/>
      <c r="E1217" s="244"/>
      <c r="F1217" s="244"/>
      <c r="G1217" s="244"/>
      <c r="H1217" s="244"/>
      <c r="I1217" s="244"/>
      <c r="J1217" s="249"/>
      <c r="K1217" s="244"/>
    </row>
    <row r="1218" spans="1:11" hidden="1">
      <c r="A1218" s="247"/>
      <c r="B1218" s="247"/>
      <c r="C1218" s="247"/>
      <c r="D1218" s="247"/>
      <c r="E1218" s="247"/>
      <c r="F1218" s="247"/>
      <c r="G1218" s="247"/>
      <c r="H1218" s="247"/>
      <c r="I1218" s="247"/>
      <c r="J1218" s="248"/>
      <c r="K1218" s="247"/>
    </row>
    <row r="1219" spans="1:11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  <c r="J1219" s="249"/>
      <c r="K1219" s="244"/>
    </row>
    <row r="1220" spans="1:11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  <c r="J1220" s="249"/>
      <c r="K1220" s="244"/>
    </row>
    <row r="1221" spans="1:11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  <c r="J1221" s="248"/>
      <c r="K1221" s="247"/>
    </row>
    <row r="1222" spans="1:11" hidden="1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</row>
    <row r="1223" spans="1:11" hidden="1">
      <c r="A1223" s="247">
        <v>7</v>
      </c>
      <c r="B1223" s="247"/>
      <c r="C1223" s="247" t="s">
        <v>272</v>
      </c>
      <c r="D1223" s="247" t="s">
        <v>218</v>
      </c>
      <c r="E1223" s="247" t="s">
        <v>341</v>
      </c>
      <c r="F1223" s="247" t="s">
        <v>14</v>
      </c>
      <c r="G1223" s="247" t="s">
        <v>29</v>
      </c>
      <c r="H1223" s="247" t="s">
        <v>169</v>
      </c>
      <c r="I1223" s="247">
        <v>2</v>
      </c>
      <c r="J1223" s="248"/>
      <c r="K1223" s="247"/>
    </row>
    <row r="1224" spans="1:11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  <c r="J1224" s="249"/>
      <c r="K1224" s="244"/>
    </row>
    <row r="1225" spans="1:11" hidden="1">
      <c r="A1225" s="247">
        <v>9</v>
      </c>
      <c r="B1225" s="247"/>
      <c r="C1225" s="247" t="s">
        <v>272</v>
      </c>
      <c r="D1225" s="247" t="s">
        <v>218</v>
      </c>
      <c r="E1225" s="247" t="s">
        <v>177</v>
      </c>
      <c r="F1225" s="247" t="s">
        <v>554</v>
      </c>
      <c r="G1225" s="247" t="s">
        <v>733</v>
      </c>
      <c r="H1225" s="247" t="s">
        <v>169</v>
      </c>
      <c r="I1225" s="247">
        <v>2</v>
      </c>
      <c r="J1225" s="248"/>
      <c r="K1225" s="247"/>
    </row>
    <row r="1226" spans="1:11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  <c r="J1226" s="248"/>
      <c r="K1226" s="247"/>
    </row>
    <row r="1227" spans="1:11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  <c r="J1227" s="248"/>
      <c r="K1227" s="247"/>
    </row>
    <row r="1228" spans="1:11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  <c r="J1228" s="248"/>
      <c r="K1228" s="247"/>
    </row>
    <row r="1229" spans="1:11" hidden="1">
      <c r="A1229" s="244">
        <v>13</v>
      </c>
      <c r="B1229" s="244"/>
      <c r="C1229" s="244" t="s">
        <v>272</v>
      </c>
      <c r="D1229" s="244" t="s">
        <v>218</v>
      </c>
      <c r="E1229" s="244" t="s">
        <v>179</v>
      </c>
      <c r="F1229" s="244" t="s">
        <v>76</v>
      </c>
      <c r="G1229" s="244" t="s">
        <v>272</v>
      </c>
      <c r="H1229" s="244" t="s">
        <v>169</v>
      </c>
      <c r="I1229" s="244">
        <v>2</v>
      </c>
      <c r="J1229" s="249"/>
      <c r="K1229" s="244"/>
    </row>
    <row r="1230" spans="1:11" hidden="1">
      <c r="A1230" s="247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11" hidden="1">
      <c r="A1231" s="247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11" hidden="1">
      <c r="A1232" s="244">
        <v>16</v>
      </c>
      <c r="B1232" s="244"/>
      <c r="C1232" s="244" t="s">
        <v>272</v>
      </c>
      <c r="D1232" s="244" t="s">
        <v>218</v>
      </c>
      <c r="E1232" s="244" t="s">
        <v>177</v>
      </c>
      <c r="F1232" s="244" t="s">
        <v>554</v>
      </c>
      <c r="G1232" s="244" t="s">
        <v>161</v>
      </c>
      <c r="H1232" s="244" t="s">
        <v>169</v>
      </c>
      <c r="I1232" s="244">
        <v>2</v>
      </c>
      <c r="J1232" s="249"/>
      <c r="K1232" s="244"/>
    </row>
    <row r="1233" spans="1:11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  <c r="J1233" s="248"/>
      <c r="K1233" s="247"/>
    </row>
    <row r="1234" spans="1:11" hidden="1">
      <c r="A1234" s="244">
        <v>20</v>
      </c>
      <c r="B1234" s="244"/>
      <c r="C1234" s="244" t="s">
        <v>272</v>
      </c>
      <c r="D1234" s="244" t="s">
        <v>170</v>
      </c>
      <c r="E1234" s="244" t="s">
        <v>187</v>
      </c>
      <c r="F1234" s="244" t="s">
        <v>788</v>
      </c>
      <c r="G1234" s="244" t="s">
        <v>1166</v>
      </c>
      <c r="H1234" s="244" t="s">
        <v>211</v>
      </c>
      <c r="I1234" s="244">
        <v>2</v>
      </c>
      <c r="J1234" s="249"/>
      <c r="K1234" s="244"/>
    </row>
    <row r="1235" spans="1:11" hidden="1">
      <c r="A1235" s="247">
        <v>21</v>
      </c>
      <c r="B1235" s="247"/>
      <c r="C1235" s="247" t="s">
        <v>272</v>
      </c>
      <c r="D1235" s="247" t="s">
        <v>170</v>
      </c>
      <c r="E1235" s="247" t="s">
        <v>1369</v>
      </c>
      <c r="F1235" s="247" t="s">
        <v>215</v>
      </c>
      <c r="G1235" s="247" t="s">
        <v>29</v>
      </c>
      <c r="H1235" s="247" t="s">
        <v>171</v>
      </c>
      <c r="I1235" s="247">
        <v>2</v>
      </c>
      <c r="J1235" s="248"/>
      <c r="K1235" s="247"/>
    </row>
    <row r="1236" spans="1:11" hidden="1">
      <c r="A1236" s="247">
        <v>22</v>
      </c>
      <c r="B1236" s="247"/>
      <c r="C1236" s="247" t="s">
        <v>272</v>
      </c>
      <c r="D1236" s="247" t="s">
        <v>170</v>
      </c>
      <c r="E1236" s="247" t="s">
        <v>178</v>
      </c>
      <c r="F1236" s="247" t="s">
        <v>37</v>
      </c>
      <c r="G1236" s="247" t="s">
        <v>1660</v>
      </c>
      <c r="H1236" s="247" t="s">
        <v>171</v>
      </c>
      <c r="I1236" s="247">
        <v>2</v>
      </c>
      <c r="J1236" s="248"/>
      <c r="K1236" s="247"/>
    </row>
    <row r="1237" spans="1:11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  <c r="J1237" s="248"/>
      <c r="K1237" s="247"/>
    </row>
    <row r="1238" spans="1:11" hidden="1">
      <c r="A1238" s="244">
        <v>24</v>
      </c>
      <c r="B1238" s="244"/>
      <c r="C1238" s="244" t="s">
        <v>272</v>
      </c>
      <c r="D1238" s="244" t="s">
        <v>170</v>
      </c>
      <c r="E1238" s="244" t="s">
        <v>341</v>
      </c>
      <c r="F1238" s="244" t="s">
        <v>14</v>
      </c>
      <c r="G1238" s="244" t="s">
        <v>29</v>
      </c>
      <c r="H1238" s="244" t="s">
        <v>171</v>
      </c>
      <c r="I1238" s="244">
        <v>2</v>
      </c>
      <c r="J1238" s="249"/>
      <c r="K1238" s="244"/>
    </row>
    <row r="1239" spans="1:11" hidden="1">
      <c r="A1239" s="244">
        <v>25</v>
      </c>
      <c r="B1239" s="244"/>
      <c r="C1239" s="244" t="s">
        <v>272</v>
      </c>
      <c r="D1239" s="244" t="s">
        <v>170</v>
      </c>
      <c r="E1239" s="244" t="s">
        <v>620</v>
      </c>
      <c r="F1239" s="244" t="s">
        <v>556</v>
      </c>
      <c r="G1239" s="244" t="s">
        <v>1676</v>
      </c>
      <c r="H1239" s="244" t="s">
        <v>151</v>
      </c>
      <c r="I1239" s="244">
        <v>0</v>
      </c>
      <c r="J1239" s="249"/>
      <c r="K1239" s="244"/>
    </row>
    <row r="1240" spans="1:11" hidden="1">
      <c r="A1240" s="244">
        <v>26</v>
      </c>
      <c r="B1240" s="244"/>
      <c r="C1240" s="244" t="s">
        <v>272</v>
      </c>
      <c r="D1240" s="244" t="s">
        <v>170</v>
      </c>
      <c r="E1240" s="244"/>
      <c r="F1240" s="244" t="s">
        <v>556</v>
      </c>
      <c r="G1240" s="244" t="s">
        <v>748</v>
      </c>
      <c r="H1240" s="244" t="s">
        <v>149</v>
      </c>
      <c r="I1240" s="244">
        <v>4</v>
      </c>
      <c r="J1240" s="249"/>
      <c r="K1240" s="244"/>
    </row>
    <row r="1241" spans="1:11" hidden="1">
      <c r="A1241" s="247">
        <v>27</v>
      </c>
      <c r="B1241" s="247"/>
      <c r="C1241" s="247" t="s">
        <v>272</v>
      </c>
      <c r="D1241" s="247" t="s">
        <v>170</v>
      </c>
      <c r="E1241" s="247" t="s">
        <v>177</v>
      </c>
      <c r="F1241" s="247" t="s">
        <v>554</v>
      </c>
      <c r="G1241" s="247" t="s">
        <v>733</v>
      </c>
      <c r="H1241" s="247" t="s">
        <v>171</v>
      </c>
      <c r="I1241" s="247">
        <v>4</v>
      </c>
      <c r="J1241" s="248"/>
      <c r="K1241" s="247"/>
    </row>
    <row r="1242" spans="1:11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  <c r="J1242" s="248"/>
      <c r="K1242" s="247"/>
    </row>
    <row r="1243" spans="1:11" hidden="1">
      <c r="A1243" s="247">
        <v>29</v>
      </c>
      <c r="B1243" s="247"/>
      <c r="C1243" s="247" t="s">
        <v>272</v>
      </c>
      <c r="D1243" s="247" t="s">
        <v>170</v>
      </c>
      <c r="E1243" s="247" t="s">
        <v>177</v>
      </c>
      <c r="F1243" s="247" t="s">
        <v>554</v>
      </c>
      <c r="G1243" s="247" t="s">
        <v>1074</v>
      </c>
      <c r="H1243" s="247" t="s">
        <v>171</v>
      </c>
      <c r="I1243" s="247">
        <v>2</v>
      </c>
      <c r="J1243" s="248"/>
      <c r="K1243" s="247"/>
    </row>
    <row r="1244" spans="1:11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J1244" s="249"/>
      <c r="K1244" s="244" t="s">
        <v>1940</v>
      </c>
    </row>
    <row r="1245" spans="1:11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  <c r="J1245" s="248"/>
      <c r="K1245" s="247"/>
    </row>
    <row r="1246" spans="1:11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  <c r="J1246" s="249"/>
      <c r="K1246" s="244"/>
    </row>
    <row r="1247" spans="1:11" hidden="1">
      <c r="A1247" s="244">
        <v>33</v>
      </c>
      <c r="B1247" s="244"/>
      <c r="C1247" s="244" t="s">
        <v>272</v>
      </c>
      <c r="D1247" s="244" t="s">
        <v>170</v>
      </c>
      <c r="E1247" s="244" t="s">
        <v>179</v>
      </c>
      <c r="F1247" s="244" t="s">
        <v>76</v>
      </c>
      <c r="G1247" s="244" t="s">
        <v>272</v>
      </c>
      <c r="H1247" s="244" t="s">
        <v>171</v>
      </c>
      <c r="I1247" s="244">
        <v>2</v>
      </c>
      <c r="J1247" s="249"/>
      <c r="K1247" s="244"/>
    </row>
    <row r="1248" spans="1:11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</row>
    <row r="1249" spans="1:22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  <c r="J1249" s="248"/>
      <c r="K1249" s="247"/>
    </row>
    <row r="1250" spans="1:22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  <c r="J1250" s="249"/>
      <c r="K1250" s="244"/>
    </row>
    <row r="1251" spans="1:22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  <c r="J1251" s="248"/>
      <c r="K1251" s="247"/>
    </row>
    <row r="1252" spans="1:22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  <c r="J1252" s="248"/>
      <c r="K1252" s="247"/>
    </row>
    <row r="1253" spans="1:22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  <c r="J1253" s="248"/>
      <c r="K1253" s="247"/>
    </row>
    <row r="1254" spans="1:22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  <c r="J1254" s="249"/>
      <c r="K1254" s="244"/>
    </row>
    <row r="1255" spans="1:22" hidden="1">
      <c r="A1255" s="244">
        <v>43</v>
      </c>
      <c r="B1255" s="244"/>
      <c r="C1255" s="244" t="s">
        <v>272</v>
      </c>
      <c r="D1255" s="244" t="s">
        <v>208</v>
      </c>
      <c r="E1255" s="244" t="s">
        <v>179</v>
      </c>
      <c r="F1255" s="244" t="s">
        <v>76</v>
      </c>
      <c r="G1255" s="244" t="s">
        <v>36</v>
      </c>
      <c r="H1255" s="244" t="s">
        <v>155</v>
      </c>
      <c r="I1255" s="244">
        <v>2</v>
      </c>
      <c r="J1255" s="249"/>
      <c r="K1255" s="244" t="s">
        <v>1941</v>
      </c>
    </row>
    <row r="1256" spans="1:22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  <c r="J1256" s="249"/>
      <c r="K1256" s="244"/>
    </row>
    <row r="1257" spans="1:22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  <c r="J1257" s="248"/>
      <c r="K1257" s="247"/>
    </row>
    <row r="1258" spans="1:22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  <c r="J1258" s="248"/>
      <c r="K1258" s="247"/>
      <c r="L1258" s="247"/>
      <c r="M1258" s="247"/>
      <c r="N1258" s="247"/>
      <c r="O1258" s="247"/>
      <c r="P1258" s="247"/>
      <c r="Q1258" s="247"/>
      <c r="R1258" s="247"/>
      <c r="S1258" s="247"/>
      <c r="T1258" s="247"/>
      <c r="U1258" s="247"/>
      <c r="V1258" s="247"/>
    </row>
    <row r="1259" spans="1:22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  <c r="J1259" s="248"/>
      <c r="K1259" s="247"/>
    </row>
    <row r="1260" spans="1:22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  <c r="J1260" s="249"/>
      <c r="K1260" s="244"/>
    </row>
    <row r="1261" spans="1:22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  <c r="J1261" s="248"/>
      <c r="K1261" s="247"/>
    </row>
    <row r="1262" spans="1:22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  <c r="J1262" s="248"/>
      <c r="K1262" s="247"/>
    </row>
    <row r="1263" spans="1:22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  <c r="J1263" s="248"/>
      <c r="K1263" s="247"/>
    </row>
    <row r="1264" spans="1:22" hidden="1">
      <c r="A1264" s="247">
        <v>52</v>
      </c>
      <c r="B1264" s="247"/>
      <c r="C1264" s="247" t="s">
        <v>272</v>
      </c>
      <c r="D1264" s="247" t="s">
        <v>208</v>
      </c>
      <c r="E1264" s="247" t="s">
        <v>172</v>
      </c>
      <c r="F1264" s="247" t="s">
        <v>209</v>
      </c>
      <c r="G1264" s="247" t="s">
        <v>213</v>
      </c>
      <c r="H1264" s="247" t="s">
        <v>155</v>
      </c>
      <c r="I1264" s="247">
        <v>2</v>
      </c>
      <c r="J1264" s="248"/>
      <c r="K1264" s="247"/>
    </row>
    <row r="1265" spans="1:22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  <c r="J1265" s="248"/>
      <c r="K1265" s="247"/>
      <c r="L1265" s="247"/>
      <c r="M1265" s="247"/>
      <c r="N1265" s="247"/>
      <c r="O1265" s="247"/>
      <c r="P1265" s="247"/>
      <c r="Q1265" s="247"/>
      <c r="R1265" s="247"/>
      <c r="S1265" s="247"/>
      <c r="T1265" s="247"/>
      <c r="U1265" s="247"/>
      <c r="V1265" s="247"/>
    </row>
    <row r="1266" spans="1:22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  <c r="J1266" s="249"/>
      <c r="K1266" s="244"/>
    </row>
    <row r="1267" spans="1:22" hidden="1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</row>
    <row r="1268" spans="1:22" hidden="1">
      <c r="A1268" s="244">
        <v>56</v>
      </c>
      <c r="B1268" s="244"/>
      <c r="C1268" s="244" t="s">
        <v>272</v>
      </c>
      <c r="D1268" s="244" t="s">
        <v>208</v>
      </c>
      <c r="E1268" s="244" t="s">
        <v>172</v>
      </c>
      <c r="F1268" s="244" t="s">
        <v>7</v>
      </c>
      <c r="G1268" s="244" t="s">
        <v>1030</v>
      </c>
      <c r="H1268" s="244" t="s">
        <v>155</v>
      </c>
      <c r="I1268" s="244">
        <v>2</v>
      </c>
      <c r="J1268" s="249"/>
      <c r="K1268" s="244"/>
    </row>
    <row r="1269" spans="1:22" hidden="1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</row>
    <row r="1270" spans="1:22" hidden="1">
      <c r="A1270" s="247">
        <v>59</v>
      </c>
      <c r="B1270" s="247"/>
      <c r="C1270" s="247" t="s">
        <v>272</v>
      </c>
      <c r="D1270" s="247" t="s">
        <v>212</v>
      </c>
      <c r="E1270" s="247" t="s">
        <v>182</v>
      </c>
      <c r="F1270" s="247" t="s">
        <v>152</v>
      </c>
      <c r="G1270" s="247" t="s">
        <v>45</v>
      </c>
      <c r="H1270" s="247" t="s">
        <v>147</v>
      </c>
      <c r="I1270" s="247">
        <v>2</v>
      </c>
      <c r="J1270" s="248"/>
      <c r="K1270" s="247"/>
    </row>
    <row r="1271" spans="1:22" hidden="1">
      <c r="A1271" s="247">
        <v>60</v>
      </c>
      <c r="B1271" s="247"/>
      <c r="C1271" s="247" t="s">
        <v>272</v>
      </c>
      <c r="D1271" s="247" t="s">
        <v>212</v>
      </c>
      <c r="E1271" s="247" t="s">
        <v>469</v>
      </c>
      <c r="F1271" s="247" t="s">
        <v>153</v>
      </c>
      <c r="G1271" s="247" t="s">
        <v>1167</v>
      </c>
      <c r="H1271" s="247" t="s">
        <v>210</v>
      </c>
      <c r="I1271" s="247">
        <v>1</v>
      </c>
      <c r="J1271" s="248"/>
      <c r="K1271" s="247"/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  <c r="J1272" s="249"/>
      <c r="K1272" s="244"/>
    </row>
    <row r="1273" spans="1:22" hidden="1">
      <c r="A1273" s="247">
        <v>62</v>
      </c>
      <c r="B1273" s="247"/>
      <c r="C1273" s="247" t="s">
        <v>272</v>
      </c>
      <c r="D1273" s="247" t="s">
        <v>212</v>
      </c>
      <c r="E1273" s="247" t="s">
        <v>341</v>
      </c>
      <c r="F1273" s="247" t="s">
        <v>14</v>
      </c>
      <c r="G1273" s="247" t="s">
        <v>272</v>
      </c>
      <c r="H1273" s="247" t="s">
        <v>147</v>
      </c>
      <c r="I1273" s="247">
        <v>2</v>
      </c>
      <c r="J1273" s="248"/>
      <c r="K1273" s="247"/>
    </row>
    <row r="1274" spans="1:22" hidden="1">
      <c r="A1274" s="244">
        <v>63</v>
      </c>
      <c r="B1274" s="244"/>
      <c r="C1274" s="244" t="s">
        <v>272</v>
      </c>
      <c r="D1274" s="244" t="s">
        <v>212</v>
      </c>
      <c r="E1274" s="244" t="s">
        <v>620</v>
      </c>
      <c r="F1274" s="244" t="s">
        <v>556</v>
      </c>
      <c r="G1274" s="244" t="s">
        <v>148</v>
      </c>
      <c r="H1274" s="244" t="s">
        <v>151</v>
      </c>
      <c r="I1274" s="244">
        <v>4</v>
      </c>
      <c r="J1274" s="249"/>
      <c r="K1274" s="244"/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  <c r="J1275" s="249"/>
      <c r="K1275" s="244"/>
      <c r="L1275" s="244"/>
      <c r="M1275" s="244"/>
      <c r="N1275" s="244"/>
      <c r="O1275" s="244"/>
      <c r="P1275" s="244"/>
      <c r="Q1275" s="244"/>
      <c r="R1275" s="244"/>
      <c r="S1275" s="244"/>
      <c r="T1275" s="244"/>
      <c r="U1275" s="244"/>
      <c r="V1275" s="244"/>
    </row>
    <row r="1276" spans="1:22" hidden="1">
      <c r="A1276" s="244">
        <v>65</v>
      </c>
      <c r="B1276" s="244"/>
      <c r="C1276" s="244" t="s">
        <v>272</v>
      </c>
      <c r="D1276" s="244" t="s">
        <v>212</v>
      </c>
      <c r="E1276" s="244" t="s">
        <v>620</v>
      </c>
      <c r="F1276" s="244" t="s">
        <v>556</v>
      </c>
      <c r="G1276" s="244" t="s">
        <v>748</v>
      </c>
      <c r="H1276" s="244" t="s">
        <v>149</v>
      </c>
      <c r="I1276" s="244">
        <v>4</v>
      </c>
      <c r="J1276" s="249"/>
      <c r="K1276" s="244"/>
    </row>
    <row r="1277" spans="1:22" hidden="1">
      <c r="A1277" s="244">
        <v>66</v>
      </c>
      <c r="B1277" s="244"/>
      <c r="C1277" s="244" t="s">
        <v>272</v>
      </c>
      <c r="D1277" s="244" t="s">
        <v>212</v>
      </c>
      <c r="E1277" s="244" t="s">
        <v>182</v>
      </c>
      <c r="F1277" s="244" t="s">
        <v>216</v>
      </c>
      <c r="G1277" s="244" t="s">
        <v>1670</v>
      </c>
      <c r="H1277" s="244" t="s">
        <v>147</v>
      </c>
      <c r="I1277" s="244">
        <v>3</v>
      </c>
      <c r="J1277" s="249"/>
      <c r="K1277" s="244"/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  <c r="J1279" s="248"/>
      <c r="K1279" s="247"/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  <c r="J1280" s="249"/>
      <c r="K1280" s="244"/>
    </row>
    <row r="1281" spans="1:11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J1281" s="248"/>
      <c r="K1281" s="247" t="s">
        <v>1940</v>
      </c>
    </row>
    <row r="1282" spans="1:11" hidden="1">
      <c r="A1282" s="244">
        <v>71</v>
      </c>
      <c r="B1282" s="244"/>
      <c r="C1282" s="244" t="s">
        <v>272</v>
      </c>
      <c r="D1282" s="244" t="s">
        <v>212</v>
      </c>
      <c r="E1282" s="244" t="s">
        <v>182</v>
      </c>
      <c r="F1282" s="244" t="s">
        <v>138</v>
      </c>
      <c r="G1282" s="244" t="s">
        <v>1166</v>
      </c>
      <c r="H1282" s="244" t="s">
        <v>147</v>
      </c>
      <c r="I1282" s="244">
        <v>2</v>
      </c>
      <c r="J1282" s="249"/>
      <c r="K1282" s="244" t="s">
        <v>1166</v>
      </c>
    </row>
    <row r="1283" spans="1:11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  <c r="J1283" s="249"/>
      <c r="K1283" s="244"/>
    </row>
    <row r="1284" spans="1:11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  <c r="J1284" s="248"/>
      <c r="K1284" s="247"/>
    </row>
    <row r="1285" spans="1:11" hidden="1">
      <c r="A1285" s="247">
        <v>74</v>
      </c>
      <c r="B1285" s="247"/>
      <c r="C1285" s="247" t="s">
        <v>272</v>
      </c>
      <c r="D1285" s="247" t="s">
        <v>212</v>
      </c>
      <c r="E1285" s="247" t="s">
        <v>175</v>
      </c>
      <c r="F1285" s="247" t="s">
        <v>19</v>
      </c>
      <c r="G1285" s="247" t="s">
        <v>1276</v>
      </c>
      <c r="H1285" s="247" t="s">
        <v>199</v>
      </c>
      <c r="I1285" s="247">
        <v>2</v>
      </c>
      <c r="J1285" s="248"/>
      <c r="K1285" s="247"/>
    </row>
    <row r="1286" spans="1:11" hidden="1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</row>
    <row r="1287" spans="1:11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  <c r="J1287" s="248"/>
      <c r="K1287" s="247"/>
    </row>
    <row r="1288" spans="1:11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49">
        <v>2</v>
      </c>
      <c r="K1288" s="244" t="s">
        <v>1257</v>
      </c>
    </row>
    <row r="1289" spans="1:11" hidden="1">
      <c r="A1289" s="247">
        <v>79</v>
      </c>
      <c r="B1289" s="247"/>
      <c r="C1289" s="247" t="s">
        <v>272</v>
      </c>
      <c r="D1289" s="247" t="s">
        <v>146</v>
      </c>
      <c r="E1289" s="247" t="s">
        <v>179</v>
      </c>
      <c r="F1289" s="247" t="s">
        <v>76</v>
      </c>
      <c r="G1289" s="247" t="s">
        <v>1690</v>
      </c>
      <c r="H1289" s="247" t="s">
        <v>158</v>
      </c>
      <c r="I1289" s="247">
        <v>2</v>
      </c>
      <c r="J1289" s="248"/>
      <c r="K1289" s="247"/>
    </row>
    <row r="1290" spans="1:11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  <c r="J1290" s="248"/>
      <c r="K1290" s="247"/>
    </row>
    <row r="1291" spans="1:11" hidden="1">
      <c r="A1291" s="247">
        <v>81</v>
      </c>
      <c r="B1291" s="247"/>
      <c r="C1291" s="247" t="s">
        <v>272</v>
      </c>
      <c r="D1291" s="247" t="s">
        <v>146</v>
      </c>
      <c r="E1291" s="247" t="s">
        <v>182</v>
      </c>
      <c r="F1291" s="247" t="s">
        <v>152</v>
      </c>
      <c r="G1291" s="247" t="s">
        <v>45</v>
      </c>
      <c r="H1291" s="247" t="s">
        <v>158</v>
      </c>
      <c r="I1291" s="247">
        <v>2</v>
      </c>
      <c r="J1291" s="248"/>
      <c r="K1291" s="247"/>
    </row>
    <row r="1292" spans="1:11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48">
        <v>2</v>
      </c>
      <c r="K1292" s="247" t="s">
        <v>1486</v>
      </c>
    </row>
    <row r="1293" spans="1:11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  <c r="J1293" s="248"/>
      <c r="K1293" s="247"/>
    </row>
    <row r="1294" spans="1:11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</row>
    <row r="1295" spans="1:11" hidden="1">
      <c r="A1295" s="247">
        <v>85</v>
      </c>
      <c r="B1295" s="247"/>
      <c r="C1295" s="247" t="s">
        <v>272</v>
      </c>
      <c r="D1295" s="247" t="s">
        <v>146</v>
      </c>
      <c r="E1295" s="247" t="s">
        <v>187</v>
      </c>
      <c r="F1295" s="247" t="s">
        <v>237</v>
      </c>
      <c r="G1295" s="247" t="s">
        <v>1166</v>
      </c>
      <c r="H1295" s="247" t="s">
        <v>211</v>
      </c>
      <c r="I1295" s="247">
        <v>2</v>
      </c>
      <c r="J1295" s="248"/>
      <c r="K1295" s="247"/>
    </row>
    <row r="1296" spans="1:11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  <c r="J1296" s="249"/>
      <c r="K1296" s="244"/>
    </row>
    <row r="1297" spans="1:11" hidden="1">
      <c r="A1297" s="247">
        <v>87</v>
      </c>
      <c r="B1297" s="247"/>
      <c r="C1297" s="247" t="s">
        <v>272</v>
      </c>
      <c r="D1297" s="247" t="s">
        <v>1371</v>
      </c>
      <c r="E1297" s="247" t="s">
        <v>177</v>
      </c>
      <c r="F1297" s="247" t="s">
        <v>555</v>
      </c>
      <c r="G1297" s="247" t="s">
        <v>1688</v>
      </c>
      <c r="H1297" s="247" t="s">
        <v>158</v>
      </c>
      <c r="I1297" s="247">
        <v>2</v>
      </c>
      <c r="J1297" s="248"/>
      <c r="K1297" s="247"/>
    </row>
    <row r="1298" spans="1:11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  <c r="J1298" s="248"/>
      <c r="K1298" s="247"/>
    </row>
    <row r="1299" spans="1:11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  <c r="J1299" s="248"/>
      <c r="K1299" s="247"/>
    </row>
    <row r="1300" spans="1:11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  <c r="J1300" s="248"/>
      <c r="K1300" s="247"/>
    </row>
    <row r="1301" spans="1:11" hidden="1">
      <c r="A1301" s="244">
        <v>91</v>
      </c>
      <c r="B1301" s="244"/>
      <c r="C1301" s="244" t="s">
        <v>272</v>
      </c>
      <c r="D1301" s="244" t="s">
        <v>146</v>
      </c>
      <c r="E1301" s="244" t="s">
        <v>172</v>
      </c>
      <c r="F1301" s="244" t="s">
        <v>209</v>
      </c>
      <c r="G1301" s="244" t="s">
        <v>1700</v>
      </c>
      <c r="H1301" s="244" t="s">
        <v>158</v>
      </c>
      <c r="I1301" s="244">
        <v>1</v>
      </c>
      <c r="J1301" s="249"/>
      <c r="K1301" s="244"/>
    </row>
    <row r="1302" spans="1:11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  <c r="J1302" s="249"/>
      <c r="K1302" s="244"/>
    </row>
    <row r="1303" spans="1:11" hidden="1">
      <c r="A1303" s="244">
        <v>93</v>
      </c>
      <c r="B1303" s="244"/>
      <c r="C1303" s="244" t="s">
        <v>272</v>
      </c>
      <c r="D1303" s="244" t="s">
        <v>146</v>
      </c>
      <c r="E1303" s="244" t="s">
        <v>178</v>
      </c>
      <c r="F1303" s="244" t="s">
        <v>37</v>
      </c>
      <c r="G1303" s="244" t="s">
        <v>402</v>
      </c>
      <c r="H1303" s="244" t="s">
        <v>158</v>
      </c>
      <c r="I1303" s="244">
        <v>2</v>
      </c>
      <c r="J1303" s="249"/>
      <c r="K1303" s="244"/>
    </row>
    <row r="1304" spans="1:11" hidden="1">
      <c r="A1304" s="244">
        <v>94</v>
      </c>
      <c r="B1304" s="244"/>
      <c r="C1304" s="244" t="s">
        <v>272</v>
      </c>
      <c r="D1304" s="244" t="s">
        <v>146</v>
      </c>
      <c r="E1304" s="244" t="s">
        <v>182</v>
      </c>
      <c r="F1304" s="244" t="s">
        <v>216</v>
      </c>
      <c r="G1304" s="244" t="s">
        <v>145</v>
      </c>
      <c r="H1304" s="244" t="s">
        <v>158</v>
      </c>
      <c r="I1304" s="244">
        <v>3</v>
      </c>
      <c r="J1304" s="249"/>
      <c r="K1304" s="244"/>
    </row>
    <row r="1305" spans="1:11" hidden="1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</row>
    <row r="1306" spans="1:11" hidden="1">
      <c r="A1306" s="247">
        <v>97</v>
      </c>
      <c r="B1306" s="247"/>
      <c r="C1306" s="247" t="s">
        <v>272</v>
      </c>
      <c r="D1306" s="247" t="s">
        <v>154</v>
      </c>
      <c r="E1306" s="247" t="s">
        <v>172</v>
      </c>
      <c r="F1306" s="247" t="s">
        <v>7</v>
      </c>
      <c r="G1306" s="247" t="s">
        <v>1030</v>
      </c>
      <c r="H1306" s="247" t="s">
        <v>157</v>
      </c>
      <c r="I1306" s="247">
        <v>2</v>
      </c>
      <c r="J1306" s="248"/>
      <c r="K1306" s="247"/>
    </row>
    <row r="1307" spans="1:11" hidden="1">
      <c r="A1307" s="244">
        <v>98</v>
      </c>
      <c r="B1307" s="244"/>
      <c r="C1307" s="244" t="s">
        <v>272</v>
      </c>
      <c r="D1307" s="244" t="s">
        <v>154</v>
      </c>
      <c r="E1307" s="244" t="s">
        <v>179</v>
      </c>
      <c r="F1307" s="244" t="s">
        <v>76</v>
      </c>
      <c r="G1307" s="244" t="s">
        <v>272</v>
      </c>
      <c r="H1307" s="244" t="s">
        <v>157</v>
      </c>
      <c r="I1307" s="244">
        <v>2</v>
      </c>
      <c r="J1307" s="249"/>
      <c r="K1307" s="244"/>
    </row>
    <row r="1308" spans="1:11" hidden="1">
      <c r="A1308" s="247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  <c r="J1309" s="248"/>
      <c r="K1309" s="247"/>
    </row>
    <row r="1310" spans="1:11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49">
        <v>2</v>
      </c>
      <c r="K1310" s="244" t="s">
        <v>1942</v>
      </c>
    </row>
    <row r="1311" spans="1:11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48">
        <v>2</v>
      </c>
      <c r="K1311" s="247" t="s">
        <v>1257</v>
      </c>
    </row>
    <row r="1312" spans="1:11" hidden="1">
      <c r="A1312" s="244">
        <v>103</v>
      </c>
      <c r="B1312" s="244"/>
      <c r="C1312" s="244" t="s">
        <v>272</v>
      </c>
      <c r="D1312" s="244" t="s">
        <v>154</v>
      </c>
      <c r="E1312" s="244" t="s">
        <v>1369</v>
      </c>
      <c r="F1312" s="244" t="s">
        <v>215</v>
      </c>
      <c r="G1312" s="244" t="s">
        <v>96</v>
      </c>
      <c r="H1312" s="244" t="s">
        <v>157</v>
      </c>
      <c r="I1312" s="244">
        <v>2</v>
      </c>
      <c r="J1312" s="249"/>
      <c r="K1312" s="244"/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  <c r="J1313" s="249"/>
      <c r="K1313" s="244"/>
    </row>
    <row r="1314" spans="1:11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  <c r="J1314" s="249"/>
      <c r="K1314" s="244"/>
    </row>
    <row r="1315" spans="1:11" hidden="1">
      <c r="A1315" s="244">
        <v>106</v>
      </c>
      <c r="B1315" s="244"/>
      <c r="C1315" s="244" t="s">
        <v>272</v>
      </c>
      <c r="D1315" s="244" t="s">
        <v>154</v>
      </c>
      <c r="E1315" s="244" t="s">
        <v>176</v>
      </c>
      <c r="F1315" s="244" t="s">
        <v>554</v>
      </c>
      <c r="G1315" s="244" t="s">
        <v>1680</v>
      </c>
      <c r="H1315" s="244" t="s">
        <v>157</v>
      </c>
      <c r="I1315" s="244">
        <v>2</v>
      </c>
      <c r="J1315" s="249"/>
      <c r="K1315" s="244"/>
    </row>
    <row r="1316" spans="1:11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J1316" s="249"/>
      <c r="K1316" s="244" t="s">
        <v>1940</v>
      </c>
    </row>
    <row r="1317" spans="1:11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  <c r="J1317" s="248"/>
      <c r="K1317" s="247"/>
    </row>
    <row r="1318" spans="1:11" hidden="1">
      <c r="A1318" s="247">
        <v>109</v>
      </c>
      <c r="B1318" s="247"/>
      <c r="C1318" s="247" t="s">
        <v>272</v>
      </c>
      <c r="D1318" s="247" t="s">
        <v>154</v>
      </c>
      <c r="E1318" s="247" t="s">
        <v>174</v>
      </c>
      <c r="F1318" s="247" t="s">
        <v>13</v>
      </c>
      <c r="G1318" s="247" t="s">
        <v>1665</v>
      </c>
      <c r="H1318" s="247" t="s">
        <v>157</v>
      </c>
      <c r="I1318" s="247">
        <v>2</v>
      </c>
      <c r="J1318" s="248"/>
      <c r="K1318" s="247"/>
    </row>
    <row r="1319" spans="1:11" hidden="1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</row>
    <row r="1320" spans="1:11" hidden="1">
      <c r="A1320" s="247">
        <v>111</v>
      </c>
      <c r="B1320" s="247"/>
      <c r="C1320" s="247" t="s">
        <v>272</v>
      </c>
      <c r="D1320" s="247" t="s">
        <v>154</v>
      </c>
      <c r="E1320" s="247" t="s">
        <v>182</v>
      </c>
      <c r="F1320" s="247" t="s">
        <v>216</v>
      </c>
      <c r="G1320" s="247" t="s">
        <v>217</v>
      </c>
      <c r="H1320" s="247" t="s">
        <v>157</v>
      </c>
      <c r="I1320" s="247">
        <v>3</v>
      </c>
      <c r="J1320" s="248"/>
      <c r="K1320" s="247"/>
    </row>
    <row r="1321" spans="1:11" hidden="1">
      <c r="A1321" s="247">
        <v>112</v>
      </c>
      <c r="B1321" s="247"/>
      <c r="C1321" s="247" t="s">
        <v>272</v>
      </c>
      <c r="D1321" s="247" t="s">
        <v>154</v>
      </c>
      <c r="E1321" s="247" t="s">
        <v>175</v>
      </c>
      <c r="F1321" s="247" t="s">
        <v>19</v>
      </c>
      <c r="G1321" s="247" t="s">
        <v>145</v>
      </c>
      <c r="H1321" s="247" t="s">
        <v>199</v>
      </c>
      <c r="I1321" s="247">
        <v>2</v>
      </c>
      <c r="J1321" s="248"/>
      <c r="K1321" s="247"/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  <c r="J1322" s="249"/>
      <c r="K1322" s="244"/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</row>
    <row r="1324" spans="1:11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48">
        <v>2</v>
      </c>
      <c r="K1324" s="247" t="s">
        <v>1486</v>
      </c>
    </row>
    <row r="1325" spans="1:11" hidden="1">
      <c r="A1325" s="247">
        <v>118</v>
      </c>
      <c r="B1325" s="247"/>
      <c r="C1325" s="247" t="s">
        <v>272</v>
      </c>
      <c r="D1325" s="247" t="s">
        <v>929</v>
      </c>
      <c r="E1325" s="247" t="s">
        <v>182</v>
      </c>
      <c r="F1325" s="247" t="s">
        <v>152</v>
      </c>
      <c r="G1325" s="247" t="s">
        <v>45</v>
      </c>
      <c r="H1325" s="247" t="s">
        <v>333</v>
      </c>
      <c r="I1325" s="247">
        <v>2</v>
      </c>
      <c r="J1325" s="248"/>
      <c r="K1325" s="247"/>
    </row>
    <row r="1326" spans="1:11" hidden="1">
      <c r="A1326" s="247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idden="1">
      <c r="A1327" s="247">
        <v>120</v>
      </c>
      <c r="B1327" s="247"/>
      <c r="C1327" s="247" t="s">
        <v>272</v>
      </c>
      <c r="D1327" s="247" t="s">
        <v>929</v>
      </c>
      <c r="E1327" s="247" t="s">
        <v>179</v>
      </c>
      <c r="F1327" s="247" t="s">
        <v>76</v>
      </c>
      <c r="G1327" s="247" t="s">
        <v>272</v>
      </c>
      <c r="H1327" s="247" t="s">
        <v>333</v>
      </c>
      <c r="I1327" s="247">
        <v>2</v>
      </c>
      <c r="J1327" s="248"/>
      <c r="K1327" s="247"/>
    </row>
    <row r="1328" spans="1:11" hidden="1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  <c r="J1329" s="249"/>
      <c r="K1329" s="244"/>
    </row>
    <row r="1330" spans="1:22" hidden="1">
      <c r="A1330" s="247">
        <v>123</v>
      </c>
      <c r="B1330" s="247"/>
      <c r="C1330" s="247" t="s">
        <v>272</v>
      </c>
      <c r="D1330" s="247" t="s">
        <v>929</v>
      </c>
      <c r="E1330" s="247" t="s">
        <v>620</v>
      </c>
      <c r="F1330" s="247" t="s">
        <v>556</v>
      </c>
      <c r="G1330" s="247" t="s">
        <v>1430</v>
      </c>
      <c r="H1330" s="247" t="s">
        <v>149</v>
      </c>
      <c r="I1330" s="247">
        <v>4</v>
      </c>
      <c r="J1330" s="248">
        <v>2</v>
      </c>
      <c r="K1330" s="247" t="s">
        <v>1942</v>
      </c>
    </row>
    <row r="1331" spans="1:22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22" hidden="1">
      <c r="A1332" s="247">
        <v>125</v>
      </c>
      <c r="B1332" s="247"/>
      <c r="C1332" s="247" t="s">
        <v>272</v>
      </c>
      <c r="D1332" s="247" t="s">
        <v>929</v>
      </c>
      <c r="E1332" s="247" t="s">
        <v>187</v>
      </c>
      <c r="F1332" s="247" t="s">
        <v>237</v>
      </c>
      <c r="G1332" s="247" t="s">
        <v>1166</v>
      </c>
      <c r="H1332" s="247" t="s">
        <v>211</v>
      </c>
      <c r="I1332" s="247">
        <v>2</v>
      </c>
      <c r="J1332" s="248"/>
      <c r="K1332" s="247"/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  <c r="J1333" s="248"/>
      <c r="K1333" s="247"/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  <c r="J1334" s="248"/>
      <c r="K1334" s="247"/>
    </row>
    <row r="1335" spans="1:22" hidden="1">
      <c r="A1335" s="247">
        <v>128</v>
      </c>
      <c r="B1335" s="247"/>
      <c r="C1335" s="247" t="s">
        <v>272</v>
      </c>
      <c r="D1335" s="247" t="s">
        <v>929</v>
      </c>
      <c r="E1335" s="247" t="s">
        <v>1369</v>
      </c>
      <c r="F1335" s="247" t="s">
        <v>215</v>
      </c>
      <c r="G1335" s="247" t="s">
        <v>101</v>
      </c>
      <c r="H1335" s="247" t="s">
        <v>333</v>
      </c>
      <c r="I1335" s="247">
        <v>2</v>
      </c>
      <c r="J1335" s="248"/>
      <c r="K1335" s="247"/>
      <c r="L1335" s="247"/>
      <c r="M1335" s="247"/>
      <c r="N1335" s="247"/>
      <c r="O1335" s="247"/>
      <c r="P1335" s="247"/>
      <c r="Q1335" s="247"/>
      <c r="R1335" s="247"/>
      <c r="S1335" s="247"/>
      <c r="T1335" s="247"/>
      <c r="U1335" s="247"/>
      <c r="V1335" s="247"/>
    </row>
    <row r="1336" spans="1:22" hidden="1">
      <c r="A1336" s="244">
        <v>129</v>
      </c>
      <c r="B1336" s="244"/>
      <c r="C1336" s="244" t="s">
        <v>272</v>
      </c>
      <c r="D1336" s="244" t="s">
        <v>929</v>
      </c>
      <c r="E1336" s="244" t="s">
        <v>175</v>
      </c>
      <c r="F1336" s="244" t="s">
        <v>19</v>
      </c>
      <c r="G1336" s="244" t="s">
        <v>1276</v>
      </c>
      <c r="H1336" s="244" t="s">
        <v>199</v>
      </c>
      <c r="I1336" s="244">
        <v>2</v>
      </c>
      <c r="J1336" s="249"/>
      <c r="K1336" s="244"/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  <c r="J1337" s="248"/>
      <c r="K1337" s="247"/>
    </row>
    <row r="1338" spans="1:22" hidden="1">
      <c r="A1338" s="244">
        <v>131</v>
      </c>
      <c r="B1338" s="244"/>
      <c r="C1338" s="244" t="s">
        <v>272</v>
      </c>
      <c r="D1338" s="244" t="s">
        <v>929</v>
      </c>
      <c r="E1338" s="244" t="s">
        <v>172</v>
      </c>
      <c r="F1338" s="244" t="s">
        <v>7</v>
      </c>
      <c r="G1338" s="244" t="s">
        <v>1030</v>
      </c>
      <c r="H1338" s="244" t="s">
        <v>333</v>
      </c>
      <c r="I1338" s="244">
        <v>2</v>
      </c>
      <c r="J1338" s="249"/>
      <c r="K1338" s="244"/>
    </row>
    <row r="1339" spans="1:22" hidden="1">
      <c r="A1339" s="244">
        <v>132</v>
      </c>
      <c r="B1339" s="244"/>
      <c r="C1339" s="244" t="s">
        <v>272</v>
      </c>
      <c r="D1339" s="244" t="s">
        <v>929</v>
      </c>
      <c r="E1339" s="244" t="s">
        <v>182</v>
      </c>
      <c r="F1339" s="244" t="s">
        <v>216</v>
      </c>
      <c r="G1339" s="244" t="s">
        <v>217</v>
      </c>
      <c r="H1339" s="244" t="s">
        <v>333</v>
      </c>
      <c r="I1339" s="244">
        <v>3</v>
      </c>
      <c r="J1339" s="249"/>
      <c r="K1339" s="244"/>
    </row>
    <row r="1340" spans="1:22" hidden="1">
      <c r="A1340" s="244">
        <v>133</v>
      </c>
      <c r="B1340" s="244"/>
      <c r="C1340" s="244" t="s">
        <v>272</v>
      </c>
      <c r="D1340" s="244" t="s">
        <v>929</v>
      </c>
      <c r="E1340" s="244" t="s">
        <v>182</v>
      </c>
      <c r="F1340" s="244" t="s">
        <v>138</v>
      </c>
      <c r="G1340" s="244" t="s">
        <v>1685</v>
      </c>
      <c r="H1340" s="244" t="s">
        <v>333</v>
      </c>
      <c r="I1340" s="244">
        <v>1</v>
      </c>
      <c r="J1340" s="249"/>
      <c r="K1340" s="244"/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  <c r="J1341" s="248"/>
      <c r="K1341" s="247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  <c r="J1342" s="249"/>
      <c r="K1342" s="244"/>
    </row>
    <row r="1343" spans="1:22" hidden="1">
      <c r="A1343" s="244"/>
    </row>
    <row r="1344" spans="1:22" hidden="1">
      <c r="A1344" s="244"/>
      <c r="B1344" s="244"/>
      <c r="C1344" s="244"/>
      <c r="D1344" s="244"/>
      <c r="E1344" s="244"/>
      <c r="F1344" s="244"/>
      <c r="G1344" s="244"/>
      <c r="H1344" s="244"/>
      <c r="I1344" s="244"/>
      <c r="J1344" s="249"/>
      <c r="K1344" s="244"/>
    </row>
    <row r="1345" spans="1:11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  <c r="J1345" s="249"/>
      <c r="K1345" s="244"/>
    </row>
    <row r="1346" spans="1:11" hidden="1">
      <c r="A1346" s="247">
        <v>3</v>
      </c>
      <c r="B1346" s="247"/>
      <c r="C1346" s="247" t="s">
        <v>228</v>
      </c>
      <c r="D1346" s="247" t="s">
        <v>869</v>
      </c>
      <c r="E1346" s="247" t="s">
        <v>174</v>
      </c>
      <c r="F1346" s="247" t="s">
        <v>13</v>
      </c>
      <c r="G1346" s="247" t="s">
        <v>213</v>
      </c>
      <c r="H1346" s="247" t="s">
        <v>224</v>
      </c>
      <c r="I1346" s="247">
        <v>2</v>
      </c>
      <c r="J1346" s="248"/>
      <c r="K1346" s="247"/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J1347" s="248"/>
      <c r="K1347" s="247" t="s">
        <v>1951</v>
      </c>
    </row>
    <row r="1348" spans="1:11" hidden="1">
      <c r="A1348" s="247">
        <v>5</v>
      </c>
      <c r="B1348" s="247"/>
      <c r="C1348" s="247" t="s">
        <v>228</v>
      </c>
      <c r="D1348" s="247" t="s">
        <v>869</v>
      </c>
      <c r="E1348" s="247" t="s">
        <v>341</v>
      </c>
      <c r="F1348" s="247" t="s">
        <v>235</v>
      </c>
      <c r="G1348" s="247" t="s">
        <v>1665</v>
      </c>
      <c r="H1348" s="247" t="s">
        <v>224</v>
      </c>
      <c r="I1348" s="247">
        <v>2</v>
      </c>
      <c r="J1348" s="248"/>
      <c r="K1348" s="247"/>
    </row>
    <row r="1349" spans="1:11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  <c r="J1349" s="249"/>
      <c r="K1349" s="244"/>
    </row>
    <row r="1350" spans="1:11" hidden="1">
      <c r="A1350" s="247">
        <v>7</v>
      </c>
      <c r="B1350" s="247"/>
      <c r="C1350" s="247" t="s">
        <v>228</v>
      </c>
      <c r="D1350" s="247" t="s">
        <v>869</v>
      </c>
      <c r="E1350" s="247" t="s">
        <v>229</v>
      </c>
      <c r="F1350" s="247" t="s">
        <v>231</v>
      </c>
      <c r="G1350" s="247" t="s">
        <v>139</v>
      </c>
      <c r="H1350" s="247" t="s">
        <v>224</v>
      </c>
      <c r="I1350" s="247">
        <v>1</v>
      </c>
      <c r="J1350" s="248"/>
      <c r="K1350" s="247"/>
    </row>
    <row r="1351" spans="1:11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  <c r="J1351" s="249"/>
      <c r="K1351" s="244"/>
    </row>
    <row r="1352" spans="1:11" hidden="1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  <c r="J1353" s="249"/>
      <c r="K1353" s="244"/>
    </row>
    <row r="1354" spans="1:11" hidden="1">
      <c r="A1354" s="247">
        <v>11</v>
      </c>
      <c r="B1354" s="247"/>
      <c r="C1354" s="247" t="s">
        <v>228</v>
      </c>
      <c r="D1354" s="247" t="s">
        <v>869</v>
      </c>
      <c r="E1354" s="247" t="s">
        <v>175</v>
      </c>
      <c r="F1354" s="247" t="s">
        <v>19</v>
      </c>
      <c r="G1354" s="247" t="s">
        <v>139</v>
      </c>
      <c r="H1354" s="247" t="s">
        <v>199</v>
      </c>
      <c r="I1354" s="247">
        <v>2</v>
      </c>
      <c r="J1354" s="248"/>
      <c r="K1354" s="247"/>
    </row>
    <row r="1355" spans="1:11" hidden="1">
      <c r="A1355" s="247">
        <v>12</v>
      </c>
      <c r="B1355" s="247"/>
      <c r="C1355" s="247" t="s">
        <v>228</v>
      </c>
      <c r="D1355" s="247" t="s">
        <v>869</v>
      </c>
      <c r="E1355" s="247" t="s">
        <v>233</v>
      </c>
      <c r="F1355" s="247" t="s">
        <v>234</v>
      </c>
      <c r="G1355" s="247" t="s">
        <v>228</v>
      </c>
      <c r="H1355" s="247" t="s">
        <v>224</v>
      </c>
      <c r="I1355" s="247">
        <v>3</v>
      </c>
      <c r="J1355" s="248">
        <v>2</v>
      </c>
      <c r="K1355" s="247" t="s">
        <v>1164</v>
      </c>
    </row>
    <row r="1356" spans="1:11" hidden="1">
      <c r="A1356" s="244">
        <v>13</v>
      </c>
      <c r="B1356" s="244"/>
      <c r="C1356" s="244" t="s">
        <v>228</v>
      </c>
      <c r="D1356" s="244" t="s">
        <v>869</v>
      </c>
      <c r="E1356" s="244" t="s">
        <v>187</v>
      </c>
      <c r="F1356" s="244" t="s">
        <v>237</v>
      </c>
      <c r="G1356" s="244" t="s">
        <v>228</v>
      </c>
      <c r="H1356" s="244" t="s">
        <v>211</v>
      </c>
      <c r="I1356" s="244">
        <v>2</v>
      </c>
      <c r="J1356" s="249"/>
      <c r="K1356" s="244"/>
    </row>
    <row r="1357" spans="1:11" hidden="1">
      <c r="A1357" s="247">
        <v>14</v>
      </c>
      <c r="B1357" s="247"/>
      <c r="C1357" s="247" t="s">
        <v>228</v>
      </c>
      <c r="D1357" s="247" t="s">
        <v>869</v>
      </c>
      <c r="E1357" s="247" t="s">
        <v>172</v>
      </c>
      <c r="F1357" s="247" t="s">
        <v>226</v>
      </c>
      <c r="G1357" s="247" t="s">
        <v>213</v>
      </c>
      <c r="H1357" s="247" t="s">
        <v>224</v>
      </c>
      <c r="I1357" s="247">
        <v>2</v>
      </c>
      <c r="J1357" s="248"/>
      <c r="K1357" s="247"/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  <c r="J1358" s="248"/>
      <c r="K1358" s="247"/>
    </row>
    <row r="1359" spans="1:11" hidden="1">
      <c r="A1359" s="244">
        <v>16</v>
      </c>
      <c r="B1359" s="244"/>
      <c r="C1359" s="244" t="s">
        <v>228</v>
      </c>
      <c r="D1359" s="244" t="s">
        <v>869</v>
      </c>
      <c r="E1359" s="244" t="s">
        <v>182</v>
      </c>
      <c r="F1359" s="244" t="s">
        <v>138</v>
      </c>
      <c r="G1359" s="244" t="s">
        <v>51</v>
      </c>
      <c r="H1359" s="244" t="s">
        <v>224</v>
      </c>
      <c r="I1359" s="244">
        <v>2</v>
      </c>
      <c r="J1359" s="249"/>
      <c r="K1359" s="244" t="s">
        <v>1952</v>
      </c>
    </row>
    <row r="1360" spans="1:11" hidden="1">
      <c r="A1360" s="247">
        <v>17</v>
      </c>
      <c r="B1360" s="247"/>
      <c r="C1360" s="247" t="s">
        <v>228</v>
      </c>
      <c r="D1360" s="247" t="s">
        <v>1201</v>
      </c>
      <c r="E1360" s="247" t="s">
        <v>172</v>
      </c>
      <c r="F1360" s="247" t="s">
        <v>239</v>
      </c>
      <c r="G1360" s="247" t="s">
        <v>240</v>
      </c>
      <c r="H1360" s="247" t="s">
        <v>775</v>
      </c>
      <c r="I1360" s="247">
        <v>3</v>
      </c>
      <c r="J1360" s="248">
        <v>2</v>
      </c>
      <c r="K1360" s="247" t="s">
        <v>776</v>
      </c>
    </row>
    <row r="1361" spans="1:11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  <c r="J1361" s="249"/>
      <c r="K1361" s="244"/>
    </row>
    <row r="1362" spans="1:11" hidden="1">
      <c r="A1362" s="247">
        <v>19</v>
      </c>
      <c r="B1362" s="247"/>
      <c r="C1362" s="247" t="s">
        <v>228</v>
      </c>
      <c r="D1362" s="247" t="s">
        <v>836</v>
      </c>
      <c r="E1362" s="247" t="s">
        <v>172</v>
      </c>
      <c r="F1362" s="247" t="s">
        <v>225</v>
      </c>
      <c r="G1362" s="247" t="s">
        <v>240</v>
      </c>
      <c r="H1362" s="247" t="s">
        <v>242</v>
      </c>
      <c r="I1362" s="247">
        <v>3</v>
      </c>
      <c r="J1362" s="248"/>
      <c r="K1362" s="247"/>
    </row>
    <row r="1363" spans="1:11" hidden="1">
      <c r="A1363" s="247">
        <v>20</v>
      </c>
      <c r="B1363" s="247"/>
      <c r="C1363" s="247" t="s">
        <v>228</v>
      </c>
      <c r="D1363" s="247" t="s">
        <v>836</v>
      </c>
      <c r="E1363" s="247" t="s">
        <v>172</v>
      </c>
      <c r="F1363" s="247" t="s">
        <v>244</v>
      </c>
      <c r="G1363" s="247" t="s">
        <v>240</v>
      </c>
      <c r="H1363" s="247" t="s">
        <v>242</v>
      </c>
      <c r="I1363" s="247">
        <v>2</v>
      </c>
      <c r="J1363" s="248"/>
      <c r="K1363" s="247"/>
    </row>
    <row r="1364" spans="1:11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  <c r="J1364" s="249"/>
      <c r="K1364" s="244"/>
    </row>
    <row r="1365" spans="1:11" hidden="1">
      <c r="A1365" s="247">
        <v>22</v>
      </c>
      <c r="B1365" s="247"/>
      <c r="C1365" s="247" t="s">
        <v>228</v>
      </c>
      <c r="D1365" s="247" t="s">
        <v>836</v>
      </c>
      <c r="E1365" s="247" t="s">
        <v>175</v>
      </c>
      <c r="F1365" s="247" t="s">
        <v>19</v>
      </c>
      <c r="G1365" s="247" t="s">
        <v>733</v>
      </c>
      <c r="H1365" s="247" t="s">
        <v>199</v>
      </c>
      <c r="I1365" s="247">
        <v>2</v>
      </c>
      <c r="J1365" s="248"/>
      <c r="K1365" s="247"/>
    </row>
    <row r="1366" spans="1:11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  <c r="J1366" s="248"/>
      <c r="K1366" s="247"/>
    </row>
    <row r="1367" spans="1:11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  <c r="J1367" s="249"/>
      <c r="K1367" s="244"/>
    </row>
    <row r="1368" spans="1:11" hidden="1">
      <c r="A1368" s="244">
        <v>25</v>
      </c>
      <c r="B1368" s="244"/>
      <c r="C1368" s="244" t="s">
        <v>228</v>
      </c>
      <c r="D1368" s="244" t="s">
        <v>836</v>
      </c>
      <c r="E1368" s="244" t="s">
        <v>229</v>
      </c>
      <c r="F1368" s="244" t="s">
        <v>230</v>
      </c>
      <c r="G1368" s="244" t="s">
        <v>139</v>
      </c>
      <c r="H1368" s="244" t="s">
        <v>242</v>
      </c>
      <c r="I1368" s="244">
        <v>5</v>
      </c>
      <c r="J1368" s="249"/>
      <c r="K1368" s="244"/>
    </row>
    <row r="1369" spans="1:11" hidden="1">
      <c r="A1369" s="247">
        <v>26</v>
      </c>
      <c r="B1369" s="247"/>
      <c r="C1369" s="247" t="s">
        <v>228</v>
      </c>
      <c r="D1369" s="247" t="s">
        <v>836</v>
      </c>
      <c r="E1369" s="247" t="s">
        <v>178</v>
      </c>
      <c r="F1369" s="247" t="s">
        <v>37</v>
      </c>
      <c r="G1369" s="247" t="s">
        <v>530</v>
      </c>
      <c r="H1369" s="247" t="s">
        <v>242</v>
      </c>
      <c r="I1369" s="247">
        <v>3</v>
      </c>
      <c r="J1369" s="248"/>
      <c r="K1369" s="247"/>
    </row>
    <row r="1370" spans="1:11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49">
        <v>2</v>
      </c>
      <c r="K1370" s="244"/>
    </row>
    <row r="1371" spans="1:11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  <c r="J1371" s="249"/>
      <c r="K1371" s="244"/>
    </row>
    <row r="1372" spans="1:11" hidden="1">
      <c r="A1372" s="244">
        <v>29</v>
      </c>
      <c r="B1372" s="244"/>
      <c r="C1372" s="244" t="s">
        <v>228</v>
      </c>
      <c r="D1372" s="244" t="s">
        <v>836</v>
      </c>
      <c r="E1372" s="244" t="s">
        <v>341</v>
      </c>
      <c r="F1372" s="244" t="s">
        <v>235</v>
      </c>
      <c r="G1372" s="244" t="s">
        <v>227</v>
      </c>
      <c r="H1372" s="244" t="s">
        <v>242</v>
      </c>
      <c r="I1372" s="244">
        <v>2</v>
      </c>
      <c r="J1372" s="249"/>
      <c r="K1372" s="244"/>
    </row>
    <row r="1373" spans="1:11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  <c r="J1373" s="248"/>
      <c r="K1373" s="247"/>
    </row>
    <row r="1374" spans="1:11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  <c r="J1374" s="248"/>
      <c r="K1374" s="247"/>
    </row>
    <row r="1375" spans="1:11" hidden="1">
      <c r="A1375" s="247">
        <v>32</v>
      </c>
      <c r="B1375" s="247"/>
      <c r="C1375" s="247" t="s">
        <v>228</v>
      </c>
      <c r="D1375" s="247" t="s">
        <v>834</v>
      </c>
      <c r="E1375" s="247" t="s">
        <v>174</v>
      </c>
      <c r="F1375" s="247" t="s">
        <v>247</v>
      </c>
      <c r="G1375" s="247" t="s">
        <v>248</v>
      </c>
      <c r="H1375" s="247" t="s">
        <v>245</v>
      </c>
      <c r="I1375" s="247">
        <v>2</v>
      </c>
      <c r="J1375" s="248"/>
      <c r="K1375" s="247"/>
    </row>
    <row r="1376" spans="1:11" hidden="1">
      <c r="A1376" s="244">
        <v>33</v>
      </c>
      <c r="B1376" s="244"/>
      <c r="C1376" s="244" t="s">
        <v>228</v>
      </c>
      <c r="D1376" s="244" t="s">
        <v>834</v>
      </c>
      <c r="E1376" s="244" t="s">
        <v>229</v>
      </c>
      <c r="F1376" s="244" t="s">
        <v>230</v>
      </c>
      <c r="G1376" s="244" t="s">
        <v>553</v>
      </c>
      <c r="H1376" s="244" t="s">
        <v>245</v>
      </c>
      <c r="I1376" s="244">
        <v>5</v>
      </c>
      <c r="J1376" s="249"/>
      <c r="K1376" s="244"/>
    </row>
    <row r="1377" spans="1:11" hidden="1">
      <c r="A1377" s="247">
        <v>34</v>
      </c>
      <c r="B1377" s="247"/>
      <c r="C1377" s="247" t="s">
        <v>228</v>
      </c>
      <c r="D1377" s="247" t="s">
        <v>834</v>
      </c>
      <c r="E1377" s="247" t="s">
        <v>229</v>
      </c>
      <c r="F1377" s="247" t="s">
        <v>231</v>
      </c>
      <c r="G1377" s="247" t="s">
        <v>139</v>
      </c>
      <c r="H1377" s="247" t="s">
        <v>245</v>
      </c>
      <c r="I1377" s="247">
        <v>2</v>
      </c>
      <c r="J1377" s="248"/>
      <c r="K1377" s="247"/>
    </row>
    <row r="1378" spans="1:11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  <c r="J1378" s="249"/>
      <c r="K1378" s="244"/>
    </row>
    <row r="1379" spans="1:11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  <c r="J1379" s="248"/>
      <c r="K1379" s="247"/>
    </row>
    <row r="1380" spans="1:11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  <c r="J1380" s="249"/>
      <c r="K1380" s="244"/>
    </row>
    <row r="1381" spans="1:11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</row>
    <row r="1382" spans="1:11" hidden="1">
      <c r="A1382" s="247">
        <v>39</v>
      </c>
      <c r="B1382" s="247"/>
      <c r="C1382" s="247" t="s">
        <v>228</v>
      </c>
      <c r="D1382" s="247" t="s">
        <v>834</v>
      </c>
      <c r="E1382" s="247" t="s">
        <v>233</v>
      </c>
      <c r="F1382" s="247" t="s">
        <v>234</v>
      </c>
      <c r="G1382" s="247" t="s">
        <v>228</v>
      </c>
      <c r="H1382" s="247" t="s">
        <v>245</v>
      </c>
      <c r="I1382" s="247">
        <v>3</v>
      </c>
      <c r="J1382" s="248">
        <v>2</v>
      </c>
      <c r="K1382" s="247"/>
    </row>
    <row r="1383" spans="1:11" hidden="1">
      <c r="A1383" s="244">
        <v>40</v>
      </c>
      <c r="B1383" s="244"/>
      <c r="C1383" s="244" t="s">
        <v>228</v>
      </c>
      <c r="D1383" s="244" t="s">
        <v>834</v>
      </c>
      <c r="E1383" s="244" t="s">
        <v>182</v>
      </c>
      <c r="F1383" s="244" t="s">
        <v>1522</v>
      </c>
      <c r="G1383" s="244" t="s">
        <v>227</v>
      </c>
      <c r="H1383" s="244" t="s">
        <v>245</v>
      </c>
      <c r="I1383" s="244">
        <v>3</v>
      </c>
      <c r="J1383" s="249"/>
      <c r="K1383" s="244"/>
    </row>
    <row r="1384" spans="1:11" hidden="1">
      <c r="A1384" s="247">
        <v>41</v>
      </c>
      <c r="B1384" s="247"/>
      <c r="C1384" s="247" t="s">
        <v>228</v>
      </c>
      <c r="D1384" s="247" t="s">
        <v>834</v>
      </c>
      <c r="E1384" s="247" t="s">
        <v>341</v>
      </c>
      <c r="F1384" s="247" t="s">
        <v>235</v>
      </c>
      <c r="G1384" s="247" t="s">
        <v>236</v>
      </c>
      <c r="H1384" s="247" t="s">
        <v>245</v>
      </c>
      <c r="I1384" s="247">
        <v>2</v>
      </c>
      <c r="J1384" s="248"/>
      <c r="K1384" s="247"/>
    </row>
    <row r="1385" spans="1:11" hidden="1">
      <c r="A1385" s="244">
        <v>42</v>
      </c>
      <c r="B1385" s="244"/>
      <c r="C1385" s="244" t="s">
        <v>228</v>
      </c>
      <c r="D1385" s="244" t="s">
        <v>834</v>
      </c>
      <c r="E1385" s="244" t="s">
        <v>182</v>
      </c>
      <c r="F1385" s="244" t="s">
        <v>138</v>
      </c>
      <c r="G1385" s="244" t="s">
        <v>227</v>
      </c>
      <c r="H1385" s="244" t="s">
        <v>245</v>
      </c>
      <c r="I1385" s="244">
        <v>2</v>
      </c>
      <c r="J1385" s="249"/>
      <c r="K1385" s="244"/>
    </row>
    <row r="1386" spans="1:11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  <c r="J1386" s="248"/>
      <c r="K1386" s="247"/>
    </row>
    <row r="1387" spans="1:11" hidden="1">
      <c r="A1387" s="244">
        <v>44</v>
      </c>
      <c r="B1387" s="244"/>
      <c r="C1387" s="244" t="s">
        <v>228</v>
      </c>
      <c r="D1387" s="244" t="s">
        <v>249</v>
      </c>
      <c r="E1387" s="244"/>
      <c r="F1387" s="244" t="s">
        <v>137</v>
      </c>
      <c r="G1387" s="244" t="s">
        <v>139</v>
      </c>
      <c r="H1387" s="244"/>
      <c r="I1387" s="244">
        <v>2</v>
      </c>
      <c r="J1387" s="249"/>
      <c r="K1387" s="244"/>
    </row>
    <row r="1388" spans="1:11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  <c r="J1388" s="248"/>
      <c r="K1388" s="247"/>
    </row>
    <row r="1389" spans="1:11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  <c r="J1389" s="249"/>
      <c r="K1389" s="244"/>
    </row>
    <row r="1390" spans="1:11" hidden="1">
      <c r="A1390" s="244">
        <v>47</v>
      </c>
      <c r="B1390" s="244"/>
      <c r="C1390" s="244" t="s">
        <v>228</v>
      </c>
      <c r="D1390" s="244" t="s">
        <v>249</v>
      </c>
      <c r="E1390" s="244"/>
      <c r="F1390" s="244" t="s">
        <v>137</v>
      </c>
      <c r="G1390" s="244" t="s">
        <v>140</v>
      </c>
      <c r="H1390" s="244"/>
      <c r="I1390" s="244">
        <v>1</v>
      </c>
      <c r="J1390" s="249"/>
      <c r="K1390" s="244"/>
    </row>
    <row r="1391" spans="1:11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  <c r="J1391" s="249"/>
      <c r="K1391" s="244"/>
    </row>
    <row r="1392" spans="1:11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  <c r="J1392" s="248"/>
      <c r="K1392" s="247"/>
    </row>
    <row r="1393" spans="1:11" hidden="1">
      <c r="A1393" s="244">
        <v>50</v>
      </c>
      <c r="B1393" s="244"/>
      <c r="C1393" s="244" t="s">
        <v>228</v>
      </c>
      <c r="D1393" s="244" t="s">
        <v>249</v>
      </c>
      <c r="E1393" s="244"/>
      <c r="F1393" s="244" t="s">
        <v>137</v>
      </c>
      <c r="G1393" s="244" t="s">
        <v>227</v>
      </c>
      <c r="H1393" s="244"/>
      <c r="I1393" s="244">
        <v>1.5</v>
      </c>
      <c r="J1393" s="249"/>
      <c r="K1393" s="244"/>
    </row>
    <row r="1394" spans="1:11" hidden="1">
      <c r="A1394" s="244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  <c r="J1395" s="248"/>
      <c r="K1395" s="247"/>
    </row>
    <row r="1396" spans="1:11" hidden="1">
      <c r="A1396" s="244">
        <v>53</v>
      </c>
      <c r="B1396" s="244"/>
      <c r="C1396" s="244" t="s">
        <v>228</v>
      </c>
      <c r="D1396" s="244" t="s">
        <v>1953</v>
      </c>
      <c r="E1396" s="244"/>
      <c r="F1396" s="244" t="s">
        <v>137</v>
      </c>
      <c r="G1396" s="244" t="s">
        <v>248</v>
      </c>
      <c r="H1396" s="244"/>
      <c r="I1396" s="244">
        <v>3</v>
      </c>
      <c r="J1396" s="249"/>
      <c r="K1396" s="244"/>
    </row>
    <row r="1397" spans="1:11" hidden="1">
      <c r="A1397" s="244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idden="1">
      <c r="A1398" s="247">
        <v>55</v>
      </c>
      <c r="B1398" s="247"/>
      <c r="C1398" s="247" t="s">
        <v>228</v>
      </c>
      <c r="D1398" s="247" t="s">
        <v>1953</v>
      </c>
      <c r="E1398" s="247"/>
      <c r="F1398" s="247" t="s">
        <v>137</v>
      </c>
      <c r="G1398" s="247" t="s">
        <v>142</v>
      </c>
      <c r="H1398" s="247"/>
      <c r="I1398" s="247">
        <v>0</v>
      </c>
      <c r="J1398" s="248"/>
      <c r="K1398" s="247" t="s">
        <v>1954</v>
      </c>
    </row>
    <row r="1399" spans="1:11" hidden="1">
      <c r="A1399" s="244">
        <v>56</v>
      </c>
      <c r="B1399" s="244"/>
      <c r="C1399" s="244" t="s">
        <v>228</v>
      </c>
      <c r="D1399" s="244" t="s">
        <v>1953</v>
      </c>
      <c r="E1399" s="244"/>
      <c r="F1399" s="244" t="s">
        <v>137</v>
      </c>
      <c r="G1399" s="244" t="s">
        <v>136</v>
      </c>
      <c r="H1399" s="244"/>
      <c r="I1399" s="244">
        <v>2</v>
      </c>
      <c r="J1399" s="249"/>
      <c r="K1399" s="244"/>
    </row>
    <row r="1400" spans="1:11" hidden="1">
      <c r="A1400" s="247">
        <v>57</v>
      </c>
      <c r="B1400" s="247"/>
      <c r="C1400" s="247" t="s">
        <v>228</v>
      </c>
      <c r="D1400" s="247" t="s">
        <v>1953</v>
      </c>
      <c r="E1400" s="247"/>
      <c r="F1400" s="247" t="s">
        <v>137</v>
      </c>
      <c r="G1400" s="247" t="s">
        <v>144</v>
      </c>
      <c r="H1400" s="247"/>
      <c r="I1400" s="247">
        <v>4</v>
      </c>
      <c r="J1400" s="248"/>
      <c r="K1400" s="247"/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  <c r="J1401" s="249"/>
      <c r="K1401" s="244"/>
    </row>
    <row r="1402" spans="1:11" hidden="1">
      <c r="A1402" s="244">
        <v>59</v>
      </c>
      <c r="B1402" s="244"/>
      <c r="C1402" s="244" t="s">
        <v>228</v>
      </c>
      <c r="D1402" s="244" t="s">
        <v>1953</v>
      </c>
      <c r="E1402" s="244"/>
      <c r="F1402" s="244" t="s">
        <v>137</v>
      </c>
      <c r="G1402" s="244" t="s">
        <v>143</v>
      </c>
      <c r="H1402" s="244"/>
      <c r="I1402" s="244">
        <v>4</v>
      </c>
      <c r="J1402" s="249"/>
      <c r="K1402" s="244"/>
    </row>
    <row r="1403" spans="1:11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  <c r="J1403" s="249"/>
      <c r="K1403" s="244"/>
    </row>
    <row r="1404" spans="1:11" hidden="1">
      <c r="A1404" s="247">
        <v>61</v>
      </c>
      <c r="B1404" s="247"/>
      <c r="C1404" s="247" t="s">
        <v>228</v>
      </c>
      <c r="D1404" s="247" t="s">
        <v>1953</v>
      </c>
      <c r="E1404" s="247"/>
      <c r="F1404" s="247" t="s">
        <v>137</v>
      </c>
      <c r="G1404" s="247" t="s">
        <v>220</v>
      </c>
      <c r="H1404" s="247"/>
      <c r="I1404" s="247">
        <v>3</v>
      </c>
      <c r="J1404" s="248"/>
      <c r="K1404" s="247"/>
    </row>
    <row r="1405" spans="1:11" hidden="1">
      <c r="A1405" s="244">
        <v>62</v>
      </c>
      <c r="B1405" s="244"/>
      <c r="C1405" s="244" t="s">
        <v>228</v>
      </c>
      <c r="D1405" s="244" t="s">
        <v>1953</v>
      </c>
      <c r="E1405" s="244"/>
      <c r="F1405" s="244" t="s">
        <v>137</v>
      </c>
      <c r="G1405" s="244" t="s">
        <v>51</v>
      </c>
      <c r="H1405" s="244"/>
      <c r="I1405" s="244">
        <v>2</v>
      </c>
      <c r="J1405" s="249"/>
      <c r="K1405" s="244"/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  <c r="J1406" s="248"/>
      <c r="K1406" s="247"/>
    </row>
    <row r="1407" spans="1:11" hidden="1">
      <c r="A1407" s="247">
        <v>64</v>
      </c>
      <c r="B1407" s="247"/>
      <c r="C1407" s="247" t="s">
        <v>228</v>
      </c>
      <c r="D1407" s="247" t="s">
        <v>252</v>
      </c>
      <c r="E1407" s="247" t="s">
        <v>172</v>
      </c>
      <c r="F1407" s="247" t="s">
        <v>7</v>
      </c>
      <c r="G1407" s="247" t="s">
        <v>1623</v>
      </c>
      <c r="H1407" s="247" t="s">
        <v>261</v>
      </c>
      <c r="I1407" s="247">
        <v>2</v>
      </c>
      <c r="J1407" s="248"/>
      <c r="K1407" s="247"/>
    </row>
    <row r="1408" spans="1:11" hidden="1">
      <c r="A1408" s="244">
        <v>65</v>
      </c>
      <c r="B1408" s="244"/>
      <c r="C1408" s="244" t="s">
        <v>228</v>
      </c>
      <c r="D1408" s="244" t="s">
        <v>252</v>
      </c>
      <c r="E1408" s="244" t="s">
        <v>182</v>
      </c>
      <c r="F1408" s="244" t="s">
        <v>1524</v>
      </c>
      <c r="G1408" s="244" t="s">
        <v>136</v>
      </c>
      <c r="H1408" s="244" t="s">
        <v>261</v>
      </c>
      <c r="I1408" s="244">
        <v>3</v>
      </c>
      <c r="J1408" s="249"/>
      <c r="K1408" s="244"/>
    </row>
    <row r="1409" spans="1:11" hidden="1">
      <c r="A1409" s="244">
        <v>66</v>
      </c>
      <c r="B1409" s="244"/>
      <c r="C1409" s="244" t="s">
        <v>228</v>
      </c>
      <c r="D1409" s="244" t="s">
        <v>252</v>
      </c>
      <c r="E1409" s="244" t="s">
        <v>172</v>
      </c>
      <c r="F1409" s="244" t="s">
        <v>1524</v>
      </c>
      <c r="G1409" s="244" t="s">
        <v>1437</v>
      </c>
      <c r="H1409" s="244" t="s">
        <v>261</v>
      </c>
      <c r="I1409" s="244">
        <v>1</v>
      </c>
      <c r="J1409" s="249"/>
      <c r="K1409" s="244" t="s">
        <v>1587</v>
      </c>
    </row>
    <row r="1410" spans="1:11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J1410" s="249"/>
      <c r="K1410" s="244" t="s">
        <v>1591</v>
      </c>
    </row>
    <row r="1411" spans="1:11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J1412" s="249"/>
      <c r="K1412" s="244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J1413" s="249"/>
      <c r="K1413" s="244" t="s">
        <v>1955</v>
      </c>
    </row>
    <row r="1414" spans="1:11" hidden="1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</row>
    <row r="1415" spans="1:11" hidden="1">
      <c r="A1415" s="247">
        <v>72</v>
      </c>
      <c r="B1415" s="247"/>
      <c r="C1415" s="247" t="s">
        <v>228</v>
      </c>
      <c r="D1415" s="247" t="s">
        <v>252</v>
      </c>
      <c r="E1415" s="247" t="s">
        <v>182</v>
      </c>
      <c r="F1415" s="247" t="s">
        <v>1525</v>
      </c>
      <c r="G1415" s="247" t="s">
        <v>1629</v>
      </c>
      <c r="H1415" s="247" t="s">
        <v>261</v>
      </c>
      <c r="I1415" s="247">
        <v>2</v>
      </c>
      <c r="J1415" s="248"/>
      <c r="K1415" s="247"/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  <c r="J1416" s="248"/>
      <c r="K1416" s="247"/>
    </row>
    <row r="1417" spans="1:11" hidden="1">
      <c r="A1417" s="244">
        <v>74</v>
      </c>
      <c r="B1417" s="244"/>
      <c r="C1417" s="244" t="s">
        <v>228</v>
      </c>
      <c r="D1417" s="244" t="s">
        <v>252</v>
      </c>
      <c r="E1417" s="244" t="s">
        <v>182</v>
      </c>
      <c r="F1417" s="244" t="s">
        <v>1527</v>
      </c>
      <c r="G1417" s="244" t="s">
        <v>136</v>
      </c>
      <c r="H1417" s="244" t="s">
        <v>261</v>
      </c>
      <c r="I1417" s="244">
        <v>3</v>
      </c>
      <c r="J1417" s="249"/>
      <c r="K1417" s="244"/>
    </row>
    <row r="1418" spans="1:11" hidden="1">
      <c r="A1418" s="247">
        <v>75</v>
      </c>
      <c r="B1418" s="247"/>
      <c r="C1418" s="247" t="s">
        <v>228</v>
      </c>
      <c r="D1418" s="247" t="s">
        <v>252</v>
      </c>
      <c r="E1418" s="247" t="s">
        <v>341</v>
      </c>
      <c r="F1418" s="247" t="s">
        <v>14</v>
      </c>
      <c r="G1418" s="247" t="s">
        <v>142</v>
      </c>
      <c r="H1418" s="247" t="s">
        <v>261</v>
      </c>
      <c r="I1418" s="247">
        <v>2</v>
      </c>
      <c r="J1418" s="248"/>
      <c r="K1418" s="247" t="s">
        <v>1956</v>
      </c>
    </row>
    <row r="1419" spans="1:11" hidden="1">
      <c r="A1419" s="247">
        <v>76</v>
      </c>
      <c r="B1419" s="247"/>
      <c r="C1419" s="247" t="s">
        <v>228</v>
      </c>
      <c r="D1419" s="247" t="s">
        <v>252</v>
      </c>
      <c r="E1419" s="247" t="s">
        <v>182</v>
      </c>
      <c r="F1419" s="247" t="s">
        <v>1523</v>
      </c>
      <c r="G1419" s="247" t="s">
        <v>143</v>
      </c>
      <c r="H1419" s="247" t="s">
        <v>261</v>
      </c>
      <c r="I1419" s="247">
        <v>3</v>
      </c>
      <c r="J1419" s="248"/>
      <c r="K1419" s="247"/>
    </row>
    <row r="1420" spans="1:11" hidden="1">
      <c r="A1420" s="244">
        <v>77</v>
      </c>
      <c r="B1420" s="244"/>
      <c r="C1420" s="244" t="s">
        <v>228</v>
      </c>
      <c r="D1420" s="244" t="s">
        <v>252</v>
      </c>
      <c r="E1420" s="244" t="s">
        <v>182</v>
      </c>
      <c r="F1420" s="244" t="s">
        <v>1528</v>
      </c>
      <c r="G1420" s="244" t="s">
        <v>136</v>
      </c>
      <c r="H1420" s="244" t="s">
        <v>261</v>
      </c>
      <c r="I1420" s="244">
        <v>2</v>
      </c>
      <c r="J1420" s="249"/>
      <c r="K1420" s="244"/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J1421" s="249"/>
      <c r="K1421" s="244" t="s">
        <v>1588</v>
      </c>
    </row>
    <row r="1422" spans="1:11" hidden="1">
      <c r="A1422" s="247">
        <v>79</v>
      </c>
      <c r="B1422" s="247"/>
      <c r="C1422" s="247" t="s">
        <v>228</v>
      </c>
      <c r="D1422" s="247" t="s">
        <v>252</v>
      </c>
      <c r="E1422" s="247" t="s">
        <v>187</v>
      </c>
      <c r="F1422" s="247" t="s">
        <v>1529</v>
      </c>
      <c r="G1422" s="247" t="s">
        <v>51</v>
      </c>
      <c r="H1422" s="247" t="s">
        <v>211</v>
      </c>
      <c r="I1422" s="247">
        <v>1</v>
      </c>
      <c r="J1422" s="248"/>
      <c r="K1422" s="247" t="s">
        <v>1589</v>
      </c>
    </row>
    <row r="1423" spans="1:11" hidden="1">
      <c r="A1423" s="247">
        <v>80</v>
      </c>
      <c r="B1423" s="247"/>
      <c r="C1423" s="247" t="s">
        <v>228</v>
      </c>
      <c r="D1423" s="247" t="s">
        <v>252</v>
      </c>
      <c r="E1423" s="247" t="s">
        <v>175</v>
      </c>
      <c r="F1423" s="247" t="s">
        <v>1530</v>
      </c>
      <c r="G1423" s="247" t="s">
        <v>217</v>
      </c>
      <c r="H1423" s="247" t="s">
        <v>780</v>
      </c>
      <c r="I1423" s="247">
        <v>2</v>
      </c>
      <c r="J1423" s="248"/>
      <c r="K1423" s="247"/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  <c r="J1424" s="249"/>
      <c r="K1424" s="244"/>
    </row>
    <row r="1425" spans="1:11" hidden="1">
      <c r="A1425" s="244">
        <v>82</v>
      </c>
      <c r="B1425" s="244"/>
      <c r="C1425" s="244" t="s">
        <v>228</v>
      </c>
      <c r="D1425" s="244" t="s">
        <v>252</v>
      </c>
      <c r="E1425" s="244" t="s">
        <v>182</v>
      </c>
      <c r="F1425" s="244" t="s">
        <v>1531</v>
      </c>
      <c r="G1425" s="244" t="s">
        <v>1629</v>
      </c>
      <c r="H1425" s="244" t="s">
        <v>261</v>
      </c>
      <c r="I1425" s="244">
        <v>2</v>
      </c>
      <c r="J1425" s="249"/>
      <c r="K1425" s="244"/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48">
        <v>2</v>
      </c>
      <c r="K1426" s="247" t="s">
        <v>777</v>
      </c>
    </row>
    <row r="1427" spans="1:11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48">
        <v>2</v>
      </c>
      <c r="K1427" s="247" t="s">
        <v>1532</v>
      </c>
    </row>
    <row r="1428" spans="1:11" hidden="1">
      <c r="A1428" s="247">
        <v>85</v>
      </c>
      <c r="B1428" s="247"/>
      <c r="C1428" s="247" t="s">
        <v>228</v>
      </c>
      <c r="D1428" s="247" t="s">
        <v>1957</v>
      </c>
      <c r="E1428" s="247" t="s">
        <v>182</v>
      </c>
      <c r="F1428" s="247" t="s">
        <v>256</v>
      </c>
      <c r="G1428" s="247" t="s">
        <v>51</v>
      </c>
      <c r="H1428" s="247" t="s">
        <v>261</v>
      </c>
      <c r="I1428" s="247">
        <v>1</v>
      </c>
      <c r="J1428" s="248">
        <v>2</v>
      </c>
      <c r="K1428" s="247" t="s">
        <v>1533</v>
      </c>
    </row>
    <row r="1429" spans="1:11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48">
        <v>2</v>
      </c>
      <c r="K1429" s="247" t="s">
        <v>777</v>
      </c>
    </row>
    <row r="1430" spans="1:11" hidden="1">
      <c r="A1430" s="244">
        <v>87</v>
      </c>
      <c r="B1430" s="244"/>
      <c r="C1430" s="244" t="s">
        <v>228</v>
      </c>
      <c r="D1430" s="244" t="s">
        <v>1957</v>
      </c>
      <c r="E1430" s="244" t="s">
        <v>182</v>
      </c>
      <c r="F1430" s="244" t="s">
        <v>256</v>
      </c>
      <c r="G1430" s="244" t="s">
        <v>733</v>
      </c>
      <c r="H1430" s="244" t="s">
        <v>263</v>
      </c>
      <c r="I1430" s="244">
        <v>1</v>
      </c>
      <c r="J1430" s="249">
        <v>2</v>
      </c>
      <c r="K1430" s="244" t="s">
        <v>1532</v>
      </c>
    </row>
    <row r="1431" spans="1:11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49">
        <v>2</v>
      </c>
      <c r="K1431" s="244" t="s">
        <v>1533</v>
      </c>
    </row>
    <row r="1432" spans="1:11" hidden="1">
      <c r="A1432" s="244">
        <v>89</v>
      </c>
      <c r="B1432" s="244"/>
      <c r="C1432" s="244" t="s">
        <v>228</v>
      </c>
      <c r="D1432" s="244" t="s">
        <v>257</v>
      </c>
      <c r="E1432" s="244" t="s">
        <v>174</v>
      </c>
      <c r="F1432" s="244" t="s">
        <v>13</v>
      </c>
      <c r="G1432" s="244" t="s">
        <v>1685</v>
      </c>
      <c r="H1432" s="244" t="s">
        <v>263</v>
      </c>
      <c r="I1432" s="244">
        <v>2</v>
      </c>
      <c r="J1432" s="249"/>
      <c r="K1432" s="244"/>
    </row>
    <row r="1433" spans="1:11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</row>
    <row r="1434" spans="1:11" hidden="1">
      <c r="A1434" s="244">
        <v>91</v>
      </c>
      <c r="B1434" s="244"/>
      <c r="C1434" s="244" t="s">
        <v>228</v>
      </c>
      <c r="D1434" s="244" t="s">
        <v>257</v>
      </c>
      <c r="E1434" s="244" t="s">
        <v>182</v>
      </c>
      <c r="F1434" s="244" t="s">
        <v>1524</v>
      </c>
      <c r="G1434" s="244" t="s">
        <v>733</v>
      </c>
      <c r="H1434" s="244" t="s">
        <v>263</v>
      </c>
      <c r="I1434" s="244">
        <v>3</v>
      </c>
      <c r="J1434" s="249"/>
      <c r="K1434" s="244"/>
    </row>
    <row r="1435" spans="1:11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J1435" s="249"/>
      <c r="K1435" s="244" t="s">
        <v>1587</v>
      </c>
    </row>
    <row r="1436" spans="1:11" hidden="1">
      <c r="A1436" s="244">
        <v>93</v>
      </c>
      <c r="B1436" s="244"/>
      <c r="C1436" s="244" t="s">
        <v>228</v>
      </c>
      <c r="D1436" s="244" t="s">
        <v>257</v>
      </c>
      <c r="E1436" s="244" t="s">
        <v>172</v>
      </c>
      <c r="F1436" s="244" t="s">
        <v>1524</v>
      </c>
      <c r="G1436" s="244" t="s">
        <v>51</v>
      </c>
      <c r="H1436" s="244" t="s">
        <v>263</v>
      </c>
      <c r="I1436" s="244">
        <v>1</v>
      </c>
      <c r="J1436" s="249"/>
      <c r="K1436" s="244" t="s">
        <v>1591</v>
      </c>
    </row>
    <row r="1437" spans="1:11" hidden="1">
      <c r="A1437" s="247">
        <v>94</v>
      </c>
      <c r="B1437" s="247"/>
      <c r="C1437" s="247" t="s">
        <v>228</v>
      </c>
      <c r="D1437" s="247" t="s">
        <v>257</v>
      </c>
      <c r="E1437" s="247" t="s">
        <v>180</v>
      </c>
      <c r="F1437" s="247" t="s">
        <v>83</v>
      </c>
      <c r="G1437" s="247" t="s">
        <v>1700</v>
      </c>
      <c r="H1437" s="247" t="s">
        <v>263</v>
      </c>
      <c r="I1437" s="247">
        <v>1</v>
      </c>
      <c r="J1437" s="248"/>
      <c r="K1437" s="247" t="s">
        <v>1587</v>
      </c>
    </row>
    <row r="1438" spans="1:11" hidden="1">
      <c r="A1438" s="244">
        <v>95</v>
      </c>
      <c r="B1438" s="244"/>
      <c r="C1438" s="244" t="s">
        <v>228</v>
      </c>
      <c r="D1438" s="244" t="s">
        <v>257</v>
      </c>
      <c r="E1438" s="244" t="s">
        <v>180</v>
      </c>
      <c r="F1438" s="244" t="s">
        <v>83</v>
      </c>
      <c r="G1438" s="244" t="s">
        <v>51</v>
      </c>
      <c r="H1438" s="244" t="s">
        <v>263</v>
      </c>
      <c r="I1438" s="244">
        <v>1</v>
      </c>
      <c r="J1438" s="249"/>
      <c r="K1438" s="244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  <c r="J1439" s="248"/>
      <c r="K1439" s="247"/>
    </row>
    <row r="1440" spans="1:11" hidden="1">
      <c r="A1440" s="244">
        <v>97</v>
      </c>
      <c r="B1440" s="244"/>
      <c r="C1440" s="244" t="s">
        <v>228</v>
      </c>
      <c r="D1440" s="244" t="s">
        <v>257</v>
      </c>
      <c r="E1440" s="244" t="s">
        <v>341</v>
      </c>
      <c r="F1440" s="244" t="s">
        <v>14</v>
      </c>
      <c r="G1440" s="244" t="s">
        <v>142</v>
      </c>
      <c r="H1440" s="244" t="s">
        <v>263</v>
      </c>
      <c r="I1440" s="244">
        <v>2</v>
      </c>
      <c r="J1440" s="249"/>
      <c r="K1440" s="244" t="s">
        <v>1956</v>
      </c>
    </row>
    <row r="1441" spans="1:11" hidden="1">
      <c r="A1441" s="247">
        <v>98</v>
      </c>
      <c r="B1441" s="247"/>
      <c r="C1441" s="247" t="s">
        <v>228</v>
      </c>
      <c r="D1441" s="247" t="s">
        <v>257</v>
      </c>
      <c r="E1441" s="247" t="s">
        <v>182</v>
      </c>
      <c r="F1441" s="247" t="s">
        <v>1528</v>
      </c>
      <c r="G1441" s="247" t="s">
        <v>145</v>
      </c>
      <c r="H1441" s="247" t="s">
        <v>263</v>
      </c>
      <c r="I1441" s="247">
        <v>2</v>
      </c>
      <c r="J1441" s="248"/>
      <c r="K1441" s="247" t="s">
        <v>1958</v>
      </c>
    </row>
    <row r="1442" spans="1:11" hidden="1">
      <c r="A1442" s="247">
        <v>99</v>
      </c>
      <c r="B1442" s="247"/>
      <c r="C1442" s="247" t="s">
        <v>228</v>
      </c>
      <c r="D1442" s="247" t="s">
        <v>257</v>
      </c>
      <c r="E1442" s="247" t="s">
        <v>178</v>
      </c>
      <c r="F1442" s="247" t="s">
        <v>37</v>
      </c>
      <c r="G1442" s="247" t="s">
        <v>136</v>
      </c>
      <c r="H1442" s="247" t="s">
        <v>263</v>
      </c>
      <c r="I1442" s="247">
        <v>1</v>
      </c>
      <c r="J1442" s="248"/>
      <c r="K1442" s="247"/>
    </row>
    <row r="1443" spans="1:11" hidden="1">
      <c r="A1443" s="247">
        <v>100</v>
      </c>
      <c r="B1443" s="247"/>
      <c r="C1443" s="247" t="s">
        <v>228</v>
      </c>
      <c r="D1443" s="247" t="s">
        <v>257</v>
      </c>
      <c r="E1443" s="247" t="s">
        <v>182</v>
      </c>
      <c r="F1443" s="247" t="s">
        <v>1525</v>
      </c>
      <c r="G1443" s="247" t="s">
        <v>136</v>
      </c>
      <c r="H1443" s="247" t="s">
        <v>263</v>
      </c>
      <c r="I1443" s="247">
        <v>2</v>
      </c>
      <c r="J1443" s="248"/>
      <c r="K1443" s="247"/>
    </row>
    <row r="1444" spans="1:11" hidden="1">
      <c r="A1444" s="244">
        <v>101</v>
      </c>
      <c r="B1444" s="244"/>
      <c r="C1444" s="244" t="s">
        <v>228</v>
      </c>
      <c r="D1444" s="244" t="s">
        <v>257</v>
      </c>
      <c r="E1444" s="244" t="s">
        <v>980</v>
      </c>
      <c r="F1444" s="244" t="s">
        <v>1526</v>
      </c>
      <c r="G1444" s="244" t="s">
        <v>220</v>
      </c>
      <c r="H1444" s="244" t="s">
        <v>210</v>
      </c>
      <c r="I1444" s="244">
        <v>2</v>
      </c>
      <c r="J1444" s="249"/>
      <c r="K1444" s="244"/>
    </row>
    <row r="1445" spans="1:11" hidden="1">
      <c r="A1445" s="244">
        <v>102</v>
      </c>
      <c r="B1445" s="244"/>
      <c r="C1445" s="244" t="s">
        <v>228</v>
      </c>
      <c r="D1445" s="244" t="s">
        <v>257</v>
      </c>
      <c r="E1445" s="244" t="s">
        <v>182</v>
      </c>
      <c r="F1445" s="244" t="s">
        <v>1523</v>
      </c>
      <c r="G1445" s="244" t="s">
        <v>51</v>
      </c>
      <c r="H1445" s="244" t="s">
        <v>263</v>
      </c>
      <c r="I1445" s="244">
        <v>1</v>
      </c>
      <c r="J1445" s="249"/>
      <c r="K1445" s="244" t="s">
        <v>1959</v>
      </c>
    </row>
    <row r="1446" spans="1:11" hidden="1">
      <c r="A1446" s="244">
        <v>103</v>
      </c>
      <c r="B1446" s="244"/>
      <c r="C1446" s="244" t="s">
        <v>228</v>
      </c>
      <c r="D1446" s="244" t="s">
        <v>257</v>
      </c>
      <c r="E1446" s="244" t="s">
        <v>182</v>
      </c>
      <c r="F1446" s="244" t="s">
        <v>1523</v>
      </c>
      <c r="G1446" s="244" t="s">
        <v>145</v>
      </c>
      <c r="H1446" s="244" t="s">
        <v>263</v>
      </c>
      <c r="I1446" s="244">
        <v>3</v>
      </c>
      <c r="J1446" s="249"/>
      <c r="K1446" s="244"/>
    </row>
    <row r="1447" spans="1:11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J1447" s="249"/>
      <c r="K1447" s="244" t="s">
        <v>1588</v>
      </c>
    </row>
    <row r="1448" spans="1:11" hidden="1">
      <c r="A1448" s="247">
        <v>105</v>
      </c>
      <c r="B1448" s="247"/>
      <c r="C1448" s="247" t="s">
        <v>228</v>
      </c>
      <c r="D1448" s="247" t="s">
        <v>257</v>
      </c>
      <c r="E1448" s="247" t="s">
        <v>187</v>
      </c>
      <c r="F1448" s="247" t="s">
        <v>1529</v>
      </c>
      <c r="G1448" s="247" t="s">
        <v>51</v>
      </c>
      <c r="H1448" s="247" t="s">
        <v>211</v>
      </c>
      <c r="I1448" s="247">
        <v>1</v>
      </c>
      <c r="J1448" s="248"/>
      <c r="K1448" s="247" t="s">
        <v>1589</v>
      </c>
    </row>
    <row r="1449" spans="1:11" hidden="1">
      <c r="A1449" s="247">
        <v>106</v>
      </c>
      <c r="B1449" s="247"/>
      <c r="C1449" s="247" t="s">
        <v>228</v>
      </c>
      <c r="D1449" s="247" t="s">
        <v>257</v>
      </c>
      <c r="E1449" s="247" t="s">
        <v>175</v>
      </c>
      <c r="F1449" s="247" t="s">
        <v>1530</v>
      </c>
      <c r="G1449" s="247" t="s">
        <v>145</v>
      </c>
      <c r="H1449" s="247" t="s">
        <v>781</v>
      </c>
      <c r="I1449" s="247">
        <v>2</v>
      </c>
      <c r="J1449" s="248"/>
      <c r="K1449" s="247"/>
    </row>
    <row r="1450" spans="1:11" hidden="1">
      <c r="A1450" s="247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idden="1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</row>
    <row r="1452" spans="1:11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  <c r="J1452" s="248"/>
      <c r="K1452" s="247"/>
    </row>
    <row r="1453" spans="1:11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  <c r="J1453" s="248"/>
      <c r="K1453" s="247"/>
    </row>
    <row r="1454" spans="1:11" hidden="1">
      <c r="A1454" s="244">
        <v>111</v>
      </c>
      <c r="B1454" s="244"/>
      <c r="C1454" s="244" t="s">
        <v>228</v>
      </c>
      <c r="D1454" s="244" t="s">
        <v>260</v>
      </c>
      <c r="E1454" s="244" t="s">
        <v>182</v>
      </c>
      <c r="F1454" s="244" t="s">
        <v>1523</v>
      </c>
      <c r="G1454" s="244" t="s">
        <v>1690</v>
      </c>
      <c r="H1454" s="244" t="s">
        <v>155</v>
      </c>
      <c r="I1454" s="244">
        <v>1</v>
      </c>
      <c r="J1454" s="249"/>
      <c r="K1454" s="244"/>
    </row>
    <row r="1455" spans="1:11" hidden="1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</row>
    <row r="1456" spans="1:11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  <c r="J1456" s="249"/>
      <c r="K1456" s="244"/>
    </row>
    <row r="1457" spans="1:11" hidden="1">
      <c r="A1457" s="244">
        <v>114</v>
      </c>
      <c r="B1457" s="244"/>
      <c r="C1457" s="244" t="s">
        <v>228</v>
      </c>
      <c r="D1457" s="244" t="s">
        <v>260</v>
      </c>
      <c r="E1457" s="244" t="s">
        <v>180</v>
      </c>
      <c r="F1457" s="244" t="s">
        <v>83</v>
      </c>
      <c r="G1457" s="244" t="s">
        <v>1700</v>
      </c>
      <c r="H1457" s="244" t="s">
        <v>155</v>
      </c>
      <c r="I1457" s="244">
        <v>2</v>
      </c>
      <c r="J1457" s="249"/>
      <c r="K1457" s="244"/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  <c r="J1458" s="249"/>
      <c r="K1458" s="244"/>
    </row>
    <row r="1459" spans="1:11" hidden="1">
      <c r="A1459" s="244">
        <v>116</v>
      </c>
      <c r="B1459" s="244"/>
      <c r="C1459" s="244" t="s">
        <v>228</v>
      </c>
      <c r="D1459" s="244" t="s">
        <v>260</v>
      </c>
      <c r="E1459" s="244" t="s">
        <v>172</v>
      </c>
      <c r="F1459" s="244" t="s">
        <v>1524</v>
      </c>
      <c r="G1459" s="244" t="s">
        <v>1685</v>
      </c>
      <c r="H1459" s="244" t="s">
        <v>155</v>
      </c>
      <c r="I1459" s="244">
        <v>1</v>
      </c>
      <c r="J1459" s="249"/>
      <c r="K1459" s="244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J1460" s="248"/>
      <c r="K1460" s="247" t="s">
        <v>1960</v>
      </c>
    </row>
    <row r="1461" spans="1:11" hidden="1">
      <c r="A1461" s="247">
        <v>118</v>
      </c>
      <c r="B1461" s="247"/>
      <c r="C1461" s="247" t="s">
        <v>228</v>
      </c>
      <c r="D1461" s="247" t="s">
        <v>260</v>
      </c>
      <c r="E1461" s="247" t="s">
        <v>980</v>
      </c>
      <c r="F1461" s="247" t="s">
        <v>1526</v>
      </c>
      <c r="G1461" s="247" t="s">
        <v>220</v>
      </c>
      <c r="H1461" s="247" t="s">
        <v>210</v>
      </c>
      <c r="I1461" s="247">
        <v>1</v>
      </c>
      <c r="J1461" s="248"/>
      <c r="K1461" s="247"/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J1462" s="249"/>
      <c r="K1462" s="244" t="s">
        <v>2072</v>
      </c>
    </row>
    <row r="1463" spans="1:11" s="39" customFormat="1" hidden="1">
      <c r="A1463" s="244">
        <v>120</v>
      </c>
      <c r="B1463" s="244"/>
      <c r="C1463" s="244" t="s">
        <v>228</v>
      </c>
      <c r="D1463" s="244" t="s">
        <v>260</v>
      </c>
      <c r="E1463" s="244" t="s">
        <v>341</v>
      </c>
      <c r="F1463" s="244" t="s">
        <v>14</v>
      </c>
      <c r="G1463" s="244" t="s">
        <v>142</v>
      </c>
      <c r="H1463" s="244" t="s">
        <v>155</v>
      </c>
      <c r="I1463" s="244">
        <v>2</v>
      </c>
      <c r="J1463" s="249"/>
      <c r="K1463" s="244" t="s">
        <v>1956</v>
      </c>
    </row>
    <row r="1464" spans="1:11" hidden="1">
      <c r="A1464" s="244">
        <v>121</v>
      </c>
      <c r="B1464" s="244"/>
      <c r="C1464" s="244" t="s">
        <v>228</v>
      </c>
      <c r="D1464" s="244" t="s">
        <v>260</v>
      </c>
      <c r="E1464" s="244" t="s">
        <v>182</v>
      </c>
      <c r="F1464" s="244" t="s">
        <v>1528</v>
      </c>
      <c r="G1464" s="244" t="s">
        <v>51</v>
      </c>
      <c r="H1464" s="244" t="s">
        <v>155</v>
      </c>
      <c r="I1464" s="244">
        <v>2</v>
      </c>
      <c r="J1464" s="249"/>
      <c r="K1464" s="24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  <c r="J1465" s="248"/>
      <c r="K1465" s="247"/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J1466" s="248"/>
      <c r="K1466" s="247" t="s">
        <v>1587</v>
      </c>
    </row>
    <row r="1467" spans="1:11" hidden="1">
      <c r="A1467" s="244">
        <v>124</v>
      </c>
      <c r="B1467" s="244"/>
      <c r="C1467" s="244" t="s">
        <v>228</v>
      </c>
      <c r="D1467" s="244" t="s">
        <v>260</v>
      </c>
      <c r="E1467" s="244" t="s">
        <v>182</v>
      </c>
      <c r="F1467" s="244" t="s">
        <v>1531</v>
      </c>
      <c r="G1467" s="244" t="s">
        <v>51</v>
      </c>
      <c r="H1467" s="244" t="s">
        <v>155</v>
      </c>
      <c r="I1467" s="244">
        <v>1</v>
      </c>
      <c r="J1467" s="249"/>
      <c r="K1467" s="244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J1468" s="249"/>
      <c r="K1468" s="244" t="s">
        <v>1587</v>
      </c>
    </row>
    <row r="1469" spans="1:11" hidden="1">
      <c r="A1469" s="244">
        <v>126</v>
      </c>
      <c r="B1469" s="244"/>
      <c r="C1469" s="244" t="s">
        <v>228</v>
      </c>
      <c r="D1469" s="244" t="s">
        <v>260</v>
      </c>
      <c r="E1469" s="244" t="s">
        <v>182</v>
      </c>
      <c r="F1469" s="244" t="s">
        <v>1525</v>
      </c>
      <c r="G1469" s="244" t="s">
        <v>51</v>
      </c>
      <c r="H1469" s="244" t="s">
        <v>155</v>
      </c>
      <c r="I1469" s="244">
        <v>1</v>
      </c>
      <c r="J1469" s="249"/>
      <c r="K1469" s="244" t="s">
        <v>1963</v>
      </c>
    </row>
    <row r="1470" spans="1:11" hidden="1">
      <c r="A1470" s="244">
        <v>127</v>
      </c>
      <c r="B1470" s="244"/>
      <c r="C1470" s="244" t="s">
        <v>228</v>
      </c>
      <c r="D1470" s="244" t="s">
        <v>260</v>
      </c>
      <c r="E1470" s="244" t="s">
        <v>175</v>
      </c>
      <c r="F1470" s="244" t="s">
        <v>1530</v>
      </c>
      <c r="G1470" s="244" t="s">
        <v>217</v>
      </c>
      <c r="H1470" s="244" t="s">
        <v>1964</v>
      </c>
      <c r="I1470" s="244">
        <v>2</v>
      </c>
      <c r="J1470" s="249"/>
      <c r="K1470" s="244"/>
    </row>
    <row r="1471" spans="1:11" hidden="1">
      <c r="A1471" s="247">
        <v>128</v>
      </c>
      <c r="B1471" s="247"/>
      <c r="C1471" s="247" t="s">
        <v>228</v>
      </c>
      <c r="D1471" s="247" t="s">
        <v>260</v>
      </c>
      <c r="E1471" s="247" t="s">
        <v>182</v>
      </c>
      <c r="F1471" s="247" t="s">
        <v>1527</v>
      </c>
      <c r="G1471" s="247" t="s">
        <v>1120</v>
      </c>
      <c r="H1471" s="247" t="s">
        <v>155</v>
      </c>
      <c r="I1471" s="247">
        <v>3</v>
      </c>
      <c r="J1471" s="248"/>
      <c r="K1471" s="247"/>
    </row>
    <row r="1472" spans="1:11" hidden="1">
      <c r="A1472" s="244">
        <v>129</v>
      </c>
      <c r="B1472" s="244"/>
      <c r="C1472" s="244" t="s">
        <v>228</v>
      </c>
      <c r="D1472" s="244" t="s">
        <v>1534</v>
      </c>
      <c r="E1472" s="244" t="s">
        <v>182</v>
      </c>
      <c r="F1472" s="244" t="s">
        <v>256</v>
      </c>
      <c r="G1472" s="244" t="s">
        <v>1670</v>
      </c>
      <c r="H1472" s="244" t="s">
        <v>155</v>
      </c>
      <c r="I1472" s="244">
        <v>1</v>
      </c>
      <c r="J1472" s="249">
        <v>2</v>
      </c>
      <c r="K1472" s="244" t="s">
        <v>1535</v>
      </c>
    </row>
    <row r="1473" spans="1:11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48">
        <v>2</v>
      </c>
      <c r="K1473" s="247" t="s">
        <v>1536</v>
      </c>
    </row>
    <row r="1474" spans="1:11" hidden="1">
      <c r="A1474" s="247">
        <v>131</v>
      </c>
      <c r="B1474" s="247"/>
      <c r="C1474" s="247" t="s">
        <v>228</v>
      </c>
      <c r="D1474" s="247" t="s">
        <v>1534</v>
      </c>
      <c r="E1474" s="247" t="s">
        <v>182</v>
      </c>
      <c r="F1474" s="247" t="s">
        <v>254</v>
      </c>
      <c r="G1474" s="247" t="s">
        <v>143</v>
      </c>
      <c r="H1474" s="247" t="s">
        <v>155</v>
      </c>
      <c r="I1474" s="247">
        <v>2</v>
      </c>
      <c r="J1474" s="248">
        <v>2</v>
      </c>
      <c r="K1474" s="247" t="s">
        <v>628</v>
      </c>
    </row>
    <row r="1475" spans="1:11" hidden="1">
      <c r="A1475" s="244">
        <v>132</v>
      </c>
      <c r="B1475" s="244"/>
      <c r="C1475" s="244" t="s">
        <v>228</v>
      </c>
      <c r="D1475" s="244" t="s">
        <v>1534</v>
      </c>
      <c r="E1475" s="244" t="s">
        <v>182</v>
      </c>
      <c r="F1475" s="244" t="s">
        <v>256</v>
      </c>
      <c r="G1475" s="244" t="s">
        <v>145</v>
      </c>
      <c r="H1475" s="244" t="s">
        <v>780</v>
      </c>
      <c r="I1475" s="244">
        <v>1</v>
      </c>
      <c r="J1475" s="249">
        <v>2</v>
      </c>
      <c r="K1475" s="244" t="s">
        <v>1536</v>
      </c>
    </row>
    <row r="1476" spans="1:11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49">
        <v>2</v>
      </c>
      <c r="K1476" s="244" t="s">
        <v>628</v>
      </c>
    </row>
    <row r="1477" spans="1:11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48">
        <v>2</v>
      </c>
      <c r="K1477" s="247" t="s">
        <v>1535</v>
      </c>
    </row>
    <row r="1478" spans="1:11" hidden="1">
      <c r="A1478" s="244">
        <v>135</v>
      </c>
      <c r="B1478" s="244"/>
      <c r="C1478" s="244" t="s">
        <v>228</v>
      </c>
      <c r="D1478" s="244" t="s">
        <v>262</v>
      </c>
      <c r="E1478" s="244" t="s">
        <v>182</v>
      </c>
      <c r="F1478" s="244" t="s">
        <v>1527</v>
      </c>
      <c r="G1478" s="244" t="s">
        <v>1629</v>
      </c>
      <c r="H1478" s="244" t="s">
        <v>261</v>
      </c>
      <c r="I1478" s="244">
        <v>3</v>
      </c>
      <c r="J1478" s="249"/>
      <c r="K1478" s="244"/>
    </row>
    <row r="1479" spans="1:11" hidden="1">
      <c r="A1479" s="244">
        <v>136</v>
      </c>
      <c r="B1479" s="244"/>
      <c r="C1479" s="244" t="s">
        <v>228</v>
      </c>
      <c r="D1479" s="244" t="s">
        <v>262</v>
      </c>
      <c r="E1479" s="244" t="s">
        <v>172</v>
      </c>
      <c r="F1479" s="244" t="s">
        <v>7</v>
      </c>
      <c r="G1479" s="244" t="s">
        <v>240</v>
      </c>
      <c r="H1479" s="244" t="s">
        <v>261</v>
      </c>
      <c r="I1479" s="244">
        <v>2</v>
      </c>
      <c r="J1479" s="249"/>
      <c r="K1479" s="244"/>
    </row>
    <row r="1480" spans="1:11" hidden="1">
      <c r="A1480" s="244">
        <v>137</v>
      </c>
      <c r="B1480" s="244"/>
      <c r="C1480" s="244" t="s">
        <v>228</v>
      </c>
      <c r="D1480" s="244" t="s">
        <v>262</v>
      </c>
      <c r="E1480" s="244" t="s">
        <v>178</v>
      </c>
      <c r="F1480" s="244" t="s">
        <v>37</v>
      </c>
      <c r="G1480" s="244" t="s">
        <v>240</v>
      </c>
      <c r="H1480" s="244" t="s">
        <v>261</v>
      </c>
      <c r="I1480" s="244">
        <v>1</v>
      </c>
      <c r="J1480" s="249"/>
      <c r="K1480" s="244" t="s">
        <v>1587</v>
      </c>
    </row>
    <row r="1481" spans="1:11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</row>
    <row r="1482" spans="1:11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  <c r="J1482" s="249"/>
      <c r="K1482" s="244"/>
    </row>
    <row r="1483" spans="1:11" hidden="1">
      <c r="A1483" s="244">
        <v>140</v>
      </c>
      <c r="B1483" s="244"/>
      <c r="C1483" s="244" t="s">
        <v>228</v>
      </c>
      <c r="D1483" s="244" t="s">
        <v>262</v>
      </c>
      <c r="E1483" s="244" t="s">
        <v>172</v>
      </c>
      <c r="F1483" s="244" t="s">
        <v>1524</v>
      </c>
      <c r="G1483" s="244" t="s">
        <v>1685</v>
      </c>
      <c r="H1483" s="244" t="s">
        <v>261</v>
      </c>
      <c r="I1483" s="244">
        <v>1</v>
      </c>
      <c r="J1483" s="249"/>
      <c r="K1483" s="244" t="s">
        <v>1587</v>
      </c>
    </row>
    <row r="1484" spans="1:11" hidden="1">
      <c r="A1484" s="247">
        <v>141</v>
      </c>
      <c r="B1484" s="247"/>
      <c r="C1484" s="247" t="s">
        <v>228</v>
      </c>
      <c r="D1484" s="247" t="s">
        <v>262</v>
      </c>
      <c r="E1484" s="247" t="s">
        <v>172</v>
      </c>
      <c r="F1484" s="247" t="s">
        <v>1524</v>
      </c>
      <c r="G1484" s="247" t="s">
        <v>51</v>
      </c>
      <c r="H1484" s="247" t="s">
        <v>261</v>
      </c>
      <c r="I1484" s="247">
        <v>1</v>
      </c>
      <c r="J1484" s="248"/>
      <c r="K1484" s="247" t="s">
        <v>1960</v>
      </c>
    </row>
    <row r="1485" spans="1:11" hidden="1">
      <c r="A1485" s="247">
        <v>142</v>
      </c>
      <c r="B1485" s="247"/>
      <c r="C1485" s="247" t="s">
        <v>228</v>
      </c>
      <c r="D1485" s="247" t="s">
        <v>262</v>
      </c>
      <c r="E1485" s="247" t="s">
        <v>174</v>
      </c>
      <c r="F1485" s="247" t="s">
        <v>247</v>
      </c>
      <c r="G1485" s="247" t="s">
        <v>248</v>
      </c>
      <c r="H1485" s="247" t="s">
        <v>261</v>
      </c>
      <c r="I1485" s="247">
        <v>2</v>
      </c>
      <c r="J1485" s="248"/>
      <c r="K1485" s="247"/>
    </row>
    <row r="1486" spans="1:11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  <c r="J1486" s="248"/>
      <c r="K1486" s="247"/>
    </row>
    <row r="1487" spans="1:11" hidden="1">
      <c r="A1487" s="247">
        <v>144</v>
      </c>
      <c r="B1487" s="247"/>
      <c r="C1487" s="247" t="s">
        <v>228</v>
      </c>
      <c r="D1487" s="247" t="s">
        <v>262</v>
      </c>
      <c r="E1487" s="247" t="s">
        <v>182</v>
      </c>
      <c r="F1487" s="247" t="s">
        <v>1525</v>
      </c>
      <c r="G1487" s="247" t="s">
        <v>145</v>
      </c>
      <c r="H1487" s="247" t="s">
        <v>261</v>
      </c>
      <c r="I1487" s="247">
        <v>1</v>
      </c>
      <c r="J1487" s="248"/>
      <c r="K1487" s="247" t="s">
        <v>1587</v>
      </c>
    </row>
    <row r="1488" spans="1:11" hidden="1">
      <c r="A1488" s="247">
        <v>145</v>
      </c>
      <c r="B1488" s="247"/>
      <c r="C1488" s="247" t="s">
        <v>228</v>
      </c>
      <c r="D1488" s="247" t="s">
        <v>262</v>
      </c>
      <c r="E1488" s="247" t="s">
        <v>182</v>
      </c>
      <c r="F1488" s="247" t="s">
        <v>1525</v>
      </c>
      <c r="G1488" s="247" t="s">
        <v>51</v>
      </c>
      <c r="H1488" s="247" t="s">
        <v>261</v>
      </c>
      <c r="I1488" s="247">
        <v>1</v>
      </c>
      <c r="J1488" s="248"/>
      <c r="K1488" s="247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  <c r="J1489" s="249"/>
      <c r="K1489" s="244"/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J1490" s="249"/>
      <c r="K1490" s="244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J1491" s="248"/>
      <c r="K1491" s="247" t="s">
        <v>1956</v>
      </c>
    </row>
    <row r="1492" spans="1:11" hidden="1">
      <c r="A1492" s="244">
        <v>149</v>
      </c>
      <c r="B1492" s="244"/>
      <c r="C1492" s="244" t="s">
        <v>228</v>
      </c>
      <c r="D1492" s="244" t="s">
        <v>262</v>
      </c>
      <c r="E1492" s="244" t="s">
        <v>182</v>
      </c>
      <c r="F1492" s="244" t="s">
        <v>1528</v>
      </c>
      <c r="G1492" s="244" t="s">
        <v>217</v>
      </c>
      <c r="H1492" s="244" t="s">
        <v>261</v>
      </c>
      <c r="I1492" s="244">
        <v>2</v>
      </c>
      <c r="J1492" s="249"/>
      <c r="K1492" s="244"/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  <c r="J1493" s="249"/>
      <c r="K1493" s="244"/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  <c r="J1494" s="249"/>
      <c r="K1494" s="244"/>
    </row>
    <row r="1495" spans="1:11" hidden="1">
      <c r="A1495" s="244">
        <v>152</v>
      </c>
      <c r="B1495" s="244"/>
      <c r="C1495" s="244" t="s">
        <v>228</v>
      </c>
      <c r="D1495" s="244" t="s">
        <v>262</v>
      </c>
      <c r="E1495" s="244" t="s">
        <v>187</v>
      </c>
      <c r="F1495" s="244" t="s">
        <v>1529</v>
      </c>
      <c r="G1495" s="244" t="s">
        <v>144</v>
      </c>
      <c r="H1495" s="244" t="s">
        <v>211</v>
      </c>
      <c r="I1495" s="244">
        <v>2</v>
      </c>
      <c r="J1495" s="249"/>
      <c r="K1495" s="244"/>
    </row>
    <row r="1496" spans="1:11" hidden="1">
      <c r="A1496" s="247">
        <v>153</v>
      </c>
      <c r="B1496" s="247"/>
      <c r="C1496" s="247" t="s">
        <v>228</v>
      </c>
      <c r="D1496" s="247" t="s">
        <v>262</v>
      </c>
      <c r="E1496" s="247" t="s">
        <v>175</v>
      </c>
      <c r="F1496" s="247" t="s">
        <v>1530</v>
      </c>
      <c r="G1496" s="247" t="s">
        <v>145</v>
      </c>
      <c r="H1496" s="247" t="s">
        <v>780</v>
      </c>
      <c r="I1496" s="247">
        <v>2</v>
      </c>
      <c r="J1496" s="248"/>
      <c r="K1496" s="247"/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J1497" s="248"/>
      <c r="K1497" s="24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J1498" s="249"/>
      <c r="K1498" s="244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  <c r="J1499" s="248"/>
      <c r="K1499" s="247"/>
    </row>
    <row r="1500" spans="1:11" hidden="1">
      <c r="A1500" s="244">
        <v>157</v>
      </c>
      <c r="B1500" s="244"/>
      <c r="C1500" s="244" t="s">
        <v>228</v>
      </c>
      <c r="D1500" s="244" t="s">
        <v>1537</v>
      </c>
      <c r="E1500" s="244" t="s">
        <v>182</v>
      </c>
      <c r="F1500" s="244" t="s">
        <v>1524</v>
      </c>
      <c r="G1500" s="244" t="s">
        <v>733</v>
      </c>
      <c r="H1500" s="244" t="s">
        <v>289</v>
      </c>
      <c r="I1500" s="244">
        <v>3</v>
      </c>
      <c r="J1500" s="249"/>
      <c r="K1500" s="244"/>
    </row>
    <row r="1501" spans="1:11" hidden="1">
      <c r="A1501" s="247">
        <v>158</v>
      </c>
      <c r="B1501" s="247"/>
      <c r="C1501" s="247" t="s">
        <v>228</v>
      </c>
      <c r="D1501" s="247" t="s">
        <v>1537</v>
      </c>
      <c r="E1501" s="247" t="s">
        <v>182</v>
      </c>
      <c r="F1501" s="247" t="s">
        <v>1527</v>
      </c>
      <c r="G1501" s="247" t="s">
        <v>1120</v>
      </c>
      <c r="H1501" s="247" t="s">
        <v>289</v>
      </c>
      <c r="I1501" s="247">
        <v>2</v>
      </c>
      <c r="J1501" s="248"/>
      <c r="K1501" s="247"/>
    </row>
    <row r="1502" spans="1:11" hidden="1">
      <c r="A1502" s="247">
        <v>159</v>
      </c>
      <c r="B1502" s="247"/>
      <c r="C1502" s="247" t="s">
        <v>228</v>
      </c>
      <c r="D1502" s="247" t="s">
        <v>1537</v>
      </c>
      <c r="E1502" s="247" t="s">
        <v>182</v>
      </c>
      <c r="F1502" s="247" t="s">
        <v>1528</v>
      </c>
      <c r="G1502" s="247" t="s">
        <v>143</v>
      </c>
      <c r="H1502" s="247" t="s">
        <v>289</v>
      </c>
      <c r="I1502" s="247">
        <v>2</v>
      </c>
      <c r="J1502" s="248"/>
      <c r="K1502" s="247" t="s">
        <v>1961</v>
      </c>
    </row>
    <row r="1503" spans="1:11" hidden="1">
      <c r="A1503" s="244">
        <v>160</v>
      </c>
      <c r="B1503" s="244"/>
      <c r="C1503" s="244" t="s">
        <v>228</v>
      </c>
      <c r="D1503" s="244" t="s">
        <v>1537</v>
      </c>
      <c r="E1503" s="244" t="s">
        <v>175</v>
      </c>
      <c r="F1503" s="244" t="s">
        <v>1530</v>
      </c>
      <c r="G1503" s="244" t="s">
        <v>733</v>
      </c>
      <c r="H1503" s="244" t="s">
        <v>1967</v>
      </c>
      <c r="I1503" s="244">
        <v>2</v>
      </c>
      <c r="J1503" s="249"/>
      <c r="K1503" s="244"/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J1504" s="248"/>
      <c r="K1504" s="247" t="s">
        <v>2074</v>
      </c>
    </row>
    <row r="1505" spans="1:11" hidden="1">
      <c r="A1505" s="244">
        <v>162</v>
      </c>
      <c r="B1505" s="244"/>
      <c r="C1505" s="244" t="s">
        <v>228</v>
      </c>
      <c r="D1505" s="244" t="s">
        <v>1537</v>
      </c>
      <c r="E1505" s="244" t="s">
        <v>182</v>
      </c>
      <c r="F1505" s="244" t="s">
        <v>254</v>
      </c>
      <c r="G1505" s="244" t="s">
        <v>51</v>
      </c>
      <c r="H1505" s="244" t="s">
        <v>289</v>
      </c>
      <c r="I1505" s="244">
        <v>2</v>
      </c>
      <c r="J1505" s="249"/>
      <c r="K1505" s="244" t="s">
        <v>2075</v>
      </c>
    </row>
    <row r="1506" spans="1:11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</row>
    <row r="1507" spans="1:11" hidden="1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</row>
    <row r="1508" spans="1:11" hidden="1">
      <c r="A1508" s="247">
        <v>165</v>
      </c>
      <c r="B1508" s="247"/>
      <c r="C1508" s="247" t="s">
        <v>228</v>
      </c>
      <c r="D1508" s="247" t="s">
        <v>1537</v>
      </c>
      <c r="E1508" s="247" t="s">
        <v>341</v>
      </c>
      <c r="F1508" s="247" t="s">
        <v>14</v>
      </c>
      <c r="G1508" s="247" t="s">
        <v>967</v>
      </c>
      <c r="H1508" s="247" t="s">
        <v>289</v>
      </c>
      <c r="I1508" s="247">
        <v>2</v>
      </c>
      <c r="J1508" s="248"/>
      <c r="K1508" s="247"/>
    </row>
    <row r="1509" spans="1:11" hidden="1">
      <c r="A1509" s="247">
        <v>166</v>
      </c>
      <c r="B1509" s="247"/>
      <c r="C1509" s="247" t="s">
        <v>228</v>
      </c>
      <c r="D1509" s="247" t="s">
        <v>1537</v>
      </c>
      <c r="E1509" s="247" t="s">
        <v>174</v>
      </c>
      <c r="F1509" s="247" t="s">
        <v>247</v>
      </c>
      <c r="G1509" s="247" t="s">
        <v>248</v>
      </c>
      <c r="H1509" s="247" t="s">
        <v>289</v>
      </c>
      <c r="I1509" s="247">
        <v>2</v>
      </c>
      <c r="J1509" s="248"/>
      <c r="K1509" s="247"/>
    </row>
    <row r="1510" spans="1:11" hidden="1">
      <c r="A1510" s="244">
        <v>167</v>
      </c>
      <c r="B1510" s="244"/>
      <c r="C1510" s="244" t="s">
        <v>228</v>
      </c>
      <c r="D1510" s="244" t="s">
        <v>1989</v>
      </c>
      <c r="E1510" s="244" t="s">
        <v>182</v>
      </c>
      <c r="F1510" s="244" t="s">
        <v>137</v>
      </c>
      <c r="G1510" s="244" t="s">
        <v>143</v>
      </c>
      <c r="H1510" s="244" t="s">
        <v>289</v>
      </c>
      <c r="I1510" s="244">
        <v>3</v>
      </c>
      <c r="J1510" s="249"/>
      <c r="K1510" s="244" t="s">
        <v>1968</v>
      </c>
    </row>
    <row r="1511" spans="1:11" hidden="1">
      <c r="A1511" s="247">
        <v>168</v>
      </c>
      <c r="B1511" s="247"/>
      <c r="C1511" s="247" t="s">
        <v>228</v>
      </c>
      <c r="D1511" s="247" t="s">
        <v>1989</v>
      </c>
      <c r="E1511" s="247" t="s">
        <v>182</v>
      </c>
      <c r="F1511" s="247" t="s">
        <v>137</v>
      </c>
      <c r="G1511" s="247" t="s">
        <v>1120</v>
      </c>
      <c r="H1511" s="247" t="s">
        <v>289</v>
      </c>
      <c r="I1511" s="247">
        <v>3</v>
      </c>
      <c r="J1511" s="248"/>
      <c r="K1511" s="247" t="s">
        <v>1968</v>
      </c>
    </row>
    <row r="1512" spans="1:11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J1512" s="249"/>
      <c r="K1512" s="244" t="s">
        <v>1968</v>
      </c>
    </row>
    <row r="1513" spans="1:11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J1513" s="248"/>
      <c r="K1513" s="247" t="s">
        <v>2076</v>
      </c>
    </row>
    <row r="1514" spans="1:11" hidden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J1514" s="248"/>
      <c r="K1514" s="247" t="s">
        <v>1969</v>
      </c>
    </row>
    <row r="1515" spans="1:11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J1515" s="248"/>
      <c r="K1515" s="247" t="s">
        <v>1969</v>
      </c>
    </row>
    <row r="1516" spans="1:11" hidden="1">
      <c r="A1516" s="244">
        <v>173</v>
      </c>
      <c r="B1516" s="244"/>
      <c r="C1516" s="244" t="s">
        <v>228</v>
      </c>
      <c r="D1516" s="244" t="s">
        <v>1989</v>
      </c>
      <c r="E1516" s="244" t="s">
        <v>182</v>
      </c>
      <c r="F1516" s="244" t="s">
        <v>137</v>
      </c>
      <c r="G1516" s="244" t="s">
        <v>248</v>
      </c>
      <c r="H1516" s="244" t="s">
        <v>158</v>
      </c>
      <c r="I1516" s="244">
        <v>2</v>
      </c>
      <c r="J1516" s="249"/>
      <c r="K1516" s="244" t="s">
        <v>2077</v>
      </c>
    </row>
    <row r="1517" spans="1:11" hidden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J1517" s="249"/>
      <c r="K1517" s="244" t="s">
        <v>2078</v>
      </c>
    </row>
    <row r="1518" spans="1:11" hidden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J1518" s="248"/>
      <c r="K1518" s="247" t="s">
        <v>1969</v>
      </c>
    </row>
    <row r="1519" spans="1:11" hidden="1">
      <c r="A1519" s="247">
        <v>176</v>
      </c>
      <c r="B1519" s="247"/>
      <c r="C1519" s="247" t="s">
        <v>228</v>
      </c>
      <c r="D1519" s="247" t="s">
        <v>1571</v>
      </c>
      <c r="E1519" s="247" t="s">
        <v>182</v>
      </c>
      <c r="F1519" s="247" t="s">
        <v>1523</v>
      </c>
      <c r="G1519" s="247" t="s">
        <v>1192</v>
      </c>
      <c r="H1519" s="247" t="s">
        <v>158</v>
      </c>
      <c r="I1519" s="247">
        <v>3</v>
      </c>
      <c r="J1519" s="248"/>
      <c r="K1519" s="247" t="s">
        <v>1970</v>
      </c>
    </row>
    <row r="1520" spans="1:11" hidden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  <c r="J1520" s="248"/>
      <c r="K1520" s="247"/>
    </row>
    <row r="1521" spans="1:11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  <c r="J1521" s="248"/>
      <c r="K1521" s="247"/>
    </row>
    <row r="1522" spans="1:11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J1522" s="249"/>
      <c r="K1522" s="244" t="s">
        <v>1961</v>
      </c>
    </row>
    <row r="1523" spans="1:11" hidden="1">
      <c r="A1523" s="247">
        <v>180</v>
      </c>
      <c r="B1523" s="247"/>
      <c r="C1523" s="247" t="s">
        <v>228</v>
      </c>
      <c r="D1523" s="247" t="s">
        <v>1571</v>
      </c>
      <c r="E1523" s="247" t="s">
        <v>175</v>
      </c>
      <c r="F1523" s="247" t="s">
        <v>1530</v>
      </c>
      <c r="G1523" s="247" t="s">
        <v>139</v>
      </c>
      <c r="H1523" s="247" t="s">
        <v>1971</v>
      </c>
      <c r="I1523" s="247">
        <v>2</v>
      </c>
      <c r="J1523" s="248"/>
      <c r="K1523" s="247"/>
    </row>
    <row r="1524" spans="1:11" hidden="1">
      <c r="A1524" s="244">
        <v>181</v>
      </c>
      <c r="B1524" s="244"/>
      <c r="C1524" s="244" t="s">
        <v>228</v>
      </c>
      <c r="D1524" s="244" t="s">
        <v>1571</v>
      </c>
      <c r="E1524" s="244" t="s">
        <v>182</v>
      </c>
      <c r="F1524" s="244" t="s">
        <v>1531</v>
      </c>
      <c r="G1524" s="244" t="s">
        <v>1690</v>
      </c>
      <c r="H1524" s="244" t="s">
        <v>158</v>
      </c>
      <c r="I1524" s="244">
        <v>2</v>
      </c>
      <c r="J1524" s="249"/>
      <c r="K1524" s="244" t="s">
        <v>2079</v>
      </c>
    </row>
    <row r="1525" spans="1:11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J1525" s="248"/>
      <c r="K1525" s="247" t="s">
        <v>2080</v>
      </c>
    </row>
    <row r="1526" spans="1:11" hidden="1">
      <c r="A1526" s="244">
        <v>183</v>
      </c>
      <c r="B1526" s="244"/>
      <c r="C1526" s="244" t="s">
        <v>228</v>
      </c>
      <c r="D1526" s="244" t="s">
        <v>1571</v>
      </c>
      <c r="E1526" s="244" t="s">
        <v>172</v>
      </c>
      <c r="F1526" s="244" t="s">
        <v>7</v>
      </c>
      <c r="G1526" s="244" t="s">
        <v>1437</v>
      </c>
      <c r="H1526" s="244" t="s">
        <v>158</v>
      </c>
      <c r="I1526" s="244">
        <v>2</v>
      </c>
      <c r="J1526" s="249"/>
      <c r="K1526" s="244"/>
    </row>
    <row r="1527" spans="1:11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  <c r="J1527" s="248"/>
      <c r="K1527" s="247"/>
    </row>
    <row r="1528" spans="1:11" hidden="1">
      <c r="A1528" s="244">
        <v>185</v>
      </c>
      <c r="B1528" s="244"/>
      <c r="C1528" s="244" t="s">
        <v>228</v>
      </c>
      <c r="D1528" s="244" t="s">
        <v>1571</v>
      </c>
      <c r="E1528" s="244" t="s">
        <v>341</v>
      </c>
      <c r="F1528" s="244" t="s">
        <v>14</v>
      </c>
      <c r="G1528" s="244" t="s">
        <v>1437</v>
      </c>
      <c r="H1528" s="244" t="s">
        <v>158</v>
      </c>
      <c r="I1528" s="244">
        <v>2</v>
      </c>
      <c r="J1528" s="249"/>
      <c r="K1528" s="244"/>
    </row>
    <row r="1529" spans="1:11" hidden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  <c r="J1529" s="249"/>
      <c r="K1529" s="244"/>
    </row>
    <row r="1530" spans="1:11" hidden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J1530" s="248"/>
      <c r="K1530" s="247" t="s">
        <v>1961</v>
      </c>
    </row>
    <row r="1531" spans="1:11" hidden="1">
      <c r="A1531" s="244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11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  <c r="J1532" s="248"/>
      <c r="K1532" s="247"/>
    </row>
    <row r="1533" spans="1:11" hidden="1">
      <c r="A1533" s="247">
        <v>190</v>
      </c>
      <c r="B1533" s="247"/>
      <c r="C1533" s="247" t="s">
        <v>228</v>
      </c>
      <c r="D1533" s="247" t="s">
        <v>1972</v>
      </c>
      <c r="E1533" s="247" t="s">
        <v>182</v>
      </c>
      <c r="F1533" s="247" t="s">
        <v>1526</v>
      </c>
      <c r="G1533" s="247" t="s">
        <v>220</v>
      </c>
      <c r="H1533" s="247" t="s">
        <v>210</v>
      </c>
      <c r="I1533" s="247">
        <v>2</v>
      </c>
      <c r="J1533" s="248"/>
      <c r="K1533" s="247"/>
    </row>
    <row r="1534" spans="1:11" hidden="1">
      <c r="A1534" s="247">
        <v>191</v>
      </c>
      <c r="B1534" s="247"/>
      <c r="C1534" s="247" t="s">
        <v>228</v>
      </c>
      <c r="D1534" s="247" t="s">
        <v>1972</v>
      </c>
      <c r="E1534" s="247" t="s">
        <v>187</v>
      </c>
      <c r="F1534" s="247" t="s">
        <v>1529</v>
      </c>
      <c r="G1534" s="247" t="s">
        <v>228</v>
      </c>
      <c r="H1534" s="247" t="s">
        <v>211</v>
      </c>
      <c r="I1534" s="247">
        <v>2</v>
      </c>
      <c r="J1534" s="248"/>
      <c r="K1534" s="247"/>
    </row>
    <row r="1535" spans="1:11" hidden="1">
      <c r="A1535" s="244">
        <v>192</v>
      </c>
      <c r="B1535" s="244"/>
      <c r="C1535" s="244" t="s">
        <v>228</v>
      </c>
      <c r="D1535" s="244" t="s">
        <v>1972</v>
      </c>
      <c r="E1535" s="244" t="s">
        <v>182</v>
      </c>
      <c r="F1535" s="244" t="s">
        <v>256</v>
      </c>
      <c r="G1535" s="244" t="s">
        <v>227</v>
      </c>
      <c r="H1535" s="244" t="s">
        <v>289</v>
      </c>
      <c r="I1535" s="244">
        <v>2</v>
      </c>
      <c r="J1535" s="249"/>
      <c r="K1535" s="244"/>
    </row>
    <row r="1536" spans="1:11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</row>
    <row r="1537" spans="1:11" hidden="1">
      <c r="A1537" s="244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 s="247">
        <v>195</v>
      </c>
      <c r="B1538" s="247"/>
      <c r="C1538" s="247" t="s">
        <v>228</v>
      </c>
      <c r="D1538" s="247" t="s">
        <v>1990</v>
      </c>
      <c r="E1538" s="247" t="s">
        <v>182</v>
      </c>
      <c r="F1538" s="247" t="s">
        <v>137</v>
      </c>
      <c r="G1538" s="247" t="s">
        <v>240</v>
      </c>
      <c r="H1538" s="247" t="s">
        <v>289</v>
      </c>
      <c r="I1538" s="247">
        <v>1.5</v>
      </c>
      <c r="J1538" s="248"/>
      <c r="K1538" s="247" t="s">
        <v>2081</v>
      </c>
    </row>
    <row r="1539" spans="1:11" hidden="1">
      <c r="A1539" s="244">
        <v>196</v>
      </c>
      <c r="B1539" s="244"/>
      <c r="C1539" s="244" t="s">
        <v>228</v>
      </c>
      <c r="D1539" s="244" t="s">
        <v>1990</v>
      </c>
      <c r="E1539" s="244" t="s">
        <v>182</v>
      </c>
      <c r="F1539" s="244" t="s">
        <v>137</v>
      </c>
      <c r="G1539" s="244" t="s">
        <v>1120</v>
      </c>
      <c r="H1539" s="244" t="s">
        <v>289</v>
      </c>
      <c r="I1539" s="244">
        <v>2</v>
      </c>
      <c r="J1539" s="249"/>
      <c r="K1539" s="244" t="s">
        <v>1973</v>
      </c>
    </row>
    <row r="1540" spans="1:11" hidden="1">
      <c r="A1540" s="247">
        <v>197</v>
      </c>
      <c r="B1540" s="247"/>
      <c r="C1540" s="247" t="s">
        <v>228</v>
      </c>
      <c r="D1540" s="247" t="s">
        <v>1990</v>
      </c>
      <c r="E1540" s="247" t="s">
        <v>182</v>
      </c>
      <c r="F1540" s="247" t="s">
        <v>137</v>
      </c>
      <c r="G1540" s="247" t="s">
        <v>143</v>
      </c>
      <c r="H1540" s="247" t="s">
        <v>289</v>
      </c>
      <c r="I1540" s="247">
        <v>1</v>
      </c>
      <c r="J1540" s="248"/>
      <c r="K1540" s="247" t="s">
        <v>2082</v>
      </c>
    </row>
    <row r="1541" spans="1:11" hidden="1">
      <c r="A1541" s="247">
        <v>198</v>
      </c>
      <c r="B1541" s="247"/>
      <c r="C1541" s="247" t="s">
        <v>228</v>
      </c>
      <c r="D1541" s="247" t="s">
        <v>1990</v>
      </c>
      <c r="E1541" s="247" t="s">
        <v>182</v>
      </c>
      <c r="F1541" s="247" t="s">
        <v>137</v>
      </c>
      <c r="G1541" s="247" t="s">
        <v>227</v>
      </c>
      <c r="H1541" s="247" t="s">
        <v>289</v>
      </c>
      <c r="I1541" s="247">
        <v>1</v>
      </c>
      <c r="J1541" s="248"/>
      <c r="K1541" s="247" t="s">
        <v>1973</v>
      </c>
    </row>
    <row r="1542" spans="1:11" hidden="1">
      <c r="A1542" s="247">
        <v>199</v>
      </c>
      <c r="B1542" s="247"/>
      <c r="C1542" s="247" t="s">
        <v>228</v>
      </c>
      <c r="D1542" s="247" t="s">
        <v>1990</v>
      </c>
      <c r="E1542" s="247" t="s">
        <v>182</v>
      </c>
      <c r="F1542" s="247" t="s">
        <v>137</v>
      </c>
      <c r="G1542" s="247" t="s">
        <v>1192</v>
      </c>
      <c r="H1542" s="247" t="s">
        <v>158</v>
      </c>
      <c r="I1542" s="247">
        <v>2</v>
      </c>
      <c r="J1542" s="248"/>
      <c r="K1542" s="247" t="s">
        <v>1974</v>
      </c>
    </row>
    <row r="1543" spans="1:11" hidden="1">
      <c r="A1543" s="244">
        <v>200</v>
      </c>
      <c r="B1543" s="244"/>
      <c r="C1543" s="244" t="s">
        <v>228</v>
      </c>
      <c r="D1543" s="244" t="s">
        <v>1990</v>
      </c>
      <c r="E1543" s="244" t="s">
        <v>182</v>
      </c>
      <c r="F1543" s="244" t="s">
        <v>137</v>
      </c>
      <c r="G1543" s="244" t="s">
        <v>1629</v>
      </c>
      <c r="H1543" s="244" t="s">
        <v>158</v>
      </c>
      <c r="I1543" s="244">
        <v>2</v>
      </c>
      <c r="J1543" s="249"/>
      <c r="K1543" s="244" t="s">
        <v>1974</v>
      </c>
    </row>
    <row r="1544" spans="1:11" hidden="1">
      <c r="A1544" s="2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 s="244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4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 s="244">
        <v>204</v>
      </c>
      <c r="B1547" s="244"/>
      <c r="C1547" s="244" t="s">
        <v>228</v>
      </c>
      <c r="D1547" s="244" t="s">
        <v>1975</v>
      </c>
      <c r="E1547" s="244" t="s">
        <v>182</v>
      </c>
      <c r="F1547" s="244" t="s">
        <v>1524</v>
      </c>
      <c r="G1547" s="244" t="s">
        <v>220</v>
      </c>
      <c r="H1547" s="244" t="s">
        <v>158</v>
      </c>
      <c r="I1547" s="244">
        <v>2</v>
      </c>
      <c r="J1547" s="249"/>
      <c r="K1547" s="244"/>
    </row>
    <row r="1548" spans="1:11" hidden="1">
      <c r="A1548" s="244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 s="244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 s="244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 s="247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4"/>
    </row>
    <row r="1556" spans="1:11" hidden="1"/>
    <row r="1557" spans="1:11" hidden="1">
      <c r="A1557" s="247"/>
    </row>
    <row r="1558" spans="1:11" hidden="1">
      <c r="A1558" s="247"/>
    </row>
    <row r="1559" spans="1:11" hidden="1">
      <c r="A1559" s="247"/>
    </row>
    <row r="1560" spans="1:11" hidden="1">
      <c r="A1560" s="244"/>
    </row>
    <row r="1561" spans="1:11" hidden="1">
      <c r="A1561" s="247"/>
    </row>
    <row r="1562" spans="1:11" hidden="1">
      <c r="A1562" s="247"/>
    </row>
    <row r="1563" spans="1:11" hidden="1">
      <c r="A1563" s="244"/>
    </row>
    <row r="1564" spans="1:11" hidden="1">
      <c r="A1564" s="247"/>
    </row>
    <row r="1565" spans="1:11" hidden="1">
      <c r="A1565" s="247"/>
    </row>
    <row r="1566" spans="1:11" hidden="1">
      <c r="A1566" s="244"/>
    </row>
    <row r="1567" spans="1:11" hidden="1">
      <c r="A1567" s="244"/>
    </row>
    <row r="1568" spans="1:11" hidden="1">
      <c r="A1568" s="244"/>
    </row>
    <row r="1569" spans="1:1" hidden="1">
      <c r="A1569" s="247"/>
    </row>
    <row r="1570" spans="1:1" hidden="1"/>
    <row r="1571" spans="1:1" hidden="1">
      <c r="A1571" s="247"/>
    </row>
    <row r="1572" spans="1:1" hidden="1"/>
    <row r="1573" spans="1:1" hidden="1"/>
    <row r="1574" spans="1:1" hidden="1">
      <c r="A1574" s="247"/>
    </row>
    <row r="1575" spans="1:1" hidden="1"/>
    <row r="1576" spans="1:1" hidden="1"/>
    <row r="1577" spans="1:1" hidden="1"/>
    <row r="1578" spans="1:1" hidden="1"/>
    <row r="1579" spans="1:1" hidden="1">
      <c r="A1579" s="247"/>
    </row>
    <row r="1580" spans="1:1" hidden="1">
      <c r="A1580" s="244"/>
    </row>
    <row r="1581" spans="1:1" hidden="1">
      <c r="A1581" s="247"/>
    </row>
    <row r="1582" spans="1:1" hidden="1">
      <c r="A1582" s="244"/>
    </row>
    <row r="1583" spans="1:1" hidden="1"/>
    <row r="1584" spans="1:1" hidden="1">
      <c r="A1584" s="247"/>
    </row>
    <row r="1585" spans="1:1" hidden="1"/>
    <row r="1586" spans="1:1" hidden="1">
      <c r="A1586" s="244"/>
    </row>
    <row r="1587" spans="1:1" hidden="1">
      <c r="A1587" s="244"/>
    </row>
    <row r="1588" spans="1:1" hidden="1">
      <c r="A1588" s="244"/>
    </row>
    <row r="1589" spans="1:1" hidden="1">
      <c r="A1589" s="247"/>
    </row>
    <row r="1590" spans="1:1" hidden="1">
      <c r="A1590" s="244"/>
    </row>
    <row r="1591" spans="1:1" hidden="1">
      <c r="A1591" s="247"/>
    </row>
    <row r="1592" spans="1:1" hidden="1"/>
    <row r="1593" spans="1:1" hidden="1">
      <c r="A1593" s="247"/>
    </row>
    <row r="1594" spans="1:1" hidden="1">
      <c r="A1594" s="247"/>
    </row>
    <row r="1595" spans="1:1" hidden="1"/>
    <row r="1596" spans="1:1" hidden="1"/>
    <row r="1597" spans="1:1" hidden="1"/>
    <row r="1598" spans="1:1" hidden="1">
      <c r="A1598" s="244"/>
    </row>
    <row r="1599" spans="1:1" hidden="1"/>
    <row r="1600" spans="1:1" hidden="1"/>
    <row r="1601" spans="1:1" hidden="1">
      <c r="A1601" s="247"/>
    </row>
    <row r="1602" spans="1:1" hidden="1"/>
    <row r="1603" spans="1:1" hidden="1"/>
    <row r="1604" spans="1:1" hidden="1"/>
    <row r="1605" spans="1:1" hidden="1"/>
    <row r="1606" spans="1:1" hidden="1"/>
    <row r="1607" spans="1:1" hidden="1"/>
    <row r="1608" spans="1:1" hidden="1"/>
    <row r="1609" spans="1:1" hidden="1">
      <c r="A1609" s="244"/>
    </row>
    <row r="1610" spans="1:1" hidden="1">
      <c r="A1610" s="247"/>
    </row>
    <row r="1611" spans="1:1" hidden="1"/>
    <row r="1612" spans="1:1" hidden="1">
      <c r="A1612" s="244"/>
    </row>
  </sheetData>
  <autoFilter ref="A1:N1612" xr:uid="{FAFBE748-9878-45CB-813E-3C871521EEE9}">
    <filterColumn colId="6">
      <customFilters>
        <customFilter val="*QUI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913:J1524">
    <sortCondition ref="G1"/>
  </sortState>
  <printOptions gridLines="1"/>
  <pageMargins left="0.70866141732283472" right="0.70866141732283472" top="0.78740157480314965" bottom="0.78740157480314965" header="0.31496062992125984" footer="0.31496062992125984"/>
  <pageSetup paperSize="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 filterMode="1"/>
  <dimension ref="A1:V1617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G1015" sqref="G1015"/>
    </sheetView>
  </sheetViews>
  <sheetFormatPr baseColWidth="10" defaultColWidth="10.7265625" defaultRowHeight="14.25" customHeight="1"/>
  <cols>
    <col min="1" max="1" width="6.26953125" customWidth="1"/>
    <col min="4" max="4" width="13.453125" customWidth="1"/>
    <col min="10" max="10" width="10.7265625" style="250"/>
  </cols>
  <sheetData>
    <row r="1" spans="1:22" s="245" customFormat="1" ht="14.25" customHeigh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14.5" hidden="1">
      <c r="E2" t="s">
        <v>372</v>
      </c>
      <c r="G2" t="s">
        <v>41</v>
      </c>
      <c r="I2">
        <v>0</v>
      </c>
    </row>
    <row r="3" spans="1:22" ht="14.5" hidden="1">
      <c r="E3" t="s">
        <v>172</v>
      </c>
      <c r="G3" t="s">
        <v>41</v>
      </c>
      <c r="I3">
        <v>0</v>
      </c>
    </row>
    <row r="4" spans="1:22" ht="14.5" hidden="1">
      <c r="E4" t="s">
        <v>178</v>
      </c>
      <c r="G4" t="s">
        <v>1269</v>
      </c>
      <c r="I4">
        <v>0</v>
      </c>
    </row>
    <row r="5" spans="1:22" ht="14.5" hidden="1">
      <c r="E5" t="s">
        <v>175</v>
      </c>
      <c r="G5" t="s">
        <v>1269</v>
      </c>
      <c r="I5">
        <v>0</v>
      </c>
    </row>
    <row r="6" spans="1:22" ht="14.5" hidden="1">
      <c r="E6" t="s">
        <v>182</v>
      </c>
      <c r="G6" t="s">
        <v>145</v>
      </c>
      <c r="I6">
        <v>0</v>
      </c>
    </row>
    <row r="7" spans="1:22" ht="14.5" hidden="1">
      <c r="E7" t="s">
        <v>175</v>
      </c>
      <c r="G7" t="s">
        <v>145</v>
      </c>
      <c r="I7">
        <v>0</v>
      </c>
    </row>
    <row r="8" spans="1:22" ht="14.5" hidden="1">
      <c r="E8" t="s">
        <v>185</v>
      </c>
      <c r="G8" t="s">
        <v>52</v>
      </c>
      <c r="I8">
        <v>0</v>
      </c>
    </row>
    <row r="9" spans="1:22" ht="14.5" hidden="1">
      <c r="E9" t="s">
        <v>359</v>
      </c>
      <c r="G9" t="s">
        <v>52</v>
      </c>
      <c r="I9">
        <v>0</v>
      </c>
    </row>
    <row r="10" spans="1:22" ht="14.5" hidden="1">
      <c r="E10" t="s">
        <v>184</v>
      </c>
      <c r="G10" t="s">
        <v>88</v>
      </c>
      <c r="I10">
        <v>0</v>
      </c>
    </row>
    <row r="11" spans="1:22" ht="14.5" hidden="1">
      <c r="E11" t="s">
        <v>306</v>
      </c>
      <c r="G11" t="s">
        <v>88</v>
      </c>
      <c r="I11">
        <v>0</v>
      </c>
    </row>
    <row r="12" spans="1:22" ht="14.5" hidden="1">
      <c r="E12" t="s">
        <v>341</v>
      </c>
      <c r="G12" t="s">
        <v>88</v>
      </c>
      <c r="I12">
        <v>0</v>
      </c>
    </row>
    <row r="13" spans="1:22" ht="14.5" hidden="1">
      <c r="E13" t="s">
        <v>184</v>
      </c>
      <c r="G13" t="s">
        <v>293</v>
      </c>
      <c r="I13">
        <v>0</v>
      </c>
    </row>
    <row r="14" spans="1:22" ht="14.5" hidden="1">
      <c r="E14" t="s">
        <v>306</v>
      </c>
      <c r="G14" t="s">
        <v>293</v>
      </c>
      <c r="I14">
        <v>0</v>
      </c>
    </row>
    <row r="15" spans="1:22" ht="14.5" hidden="1">
      <c r="E15" t="s">
        <v>341</v>
      </c>
      <c r="G15" t="s">
        <v>293</v>
      </c>
      <c r="I15">
        <v>0</v>
      </c>
    </row>
    <row r="16" spans="1:22" ht="14.5" hidden="1">
      <c r="E16" t="s">
        <v>185</v>
      </c>
      <c r="G16" t="s">
        <v>115</v>
      </c>
      <c r="I16">
        <v>0</v>
      </c>
    </row>
    <row r="17" spans="5:9" ht="14.5" hidden="1">
      <c r="E17" t="s">
        <v>359</v>
      </c>
      <c r="G17" t="s">
        <v>115</v>
      </c>
      <c r="I17">
        <v>0</v>
      </c>
    </row>
    <row r="18" spans="5:9" ht="14.5" hidden="1">
      <c r="E18" t="s">
        <v>184</v>
      </c>
      <c r="G18" t="s">
        <v>295</v>
      </c>
      <c r="I18">
        <v>0</v>
      </c>
    </row>
    <row r="19" spans="5:9" ht="14.5" hidden="1">
      <c r="E19" t="s">
        <v>386</v>
      </c>
      <c r="G19" t="s">
        <v>295</v>
      </c>
      <c r="I19">
        <v>0</v>
      </c>
    </row>
    <row r="20" spans="5:9" ht="14.5" hidden="1">
      <c r="E20" t="s">
        <v>341</v>
      </c>
      <c r="G20" t="s">
        <v>295</v>
      </c>
      <c r="I20">
        <v>0</v>
      </c>
    </row>
    <row r="21" spans="5:9" ht="14.5" hidden="1">
      <c r="E21" t="s">
        <v>175</v>
      </c>
      <c r="G21" t="s">
        <v>1538</v>
      </c>
      <c r="I21">
        <v>0</v>
      </c>
    </row>
    <row r="22" spans="5:9" ht="14.5" hidden="1">
      <c r="E22" t="s">
        <v>410</v>
      </c>
      <c r="G22" t="s">
        <v>1430</v>
      </c>
      <c r="I22">
        <v>0</v>
      </c>
    </row>
    <row r="23" spans="5:9" ht="14.5" hidden="1">
      <c r="E23" t="s">
        <v>185</v>
      </c>
      <c r="G23" t="s">
        <v>36</v>
      </c>
      <c r="I23">
        <v>0</v>
      </c>
    </row>
    <row r="24" spans="5:9" ht="14.5" hidden="1">
      <c r="E24" t="s">
        <v>179</v>
      </c>
      <c r="G24" t="s">
        <v>36</v>
      </c>
      <c r="I24">
        <v>0</v>
      </c>
    </row>
    <row r="25" spans="5:9" ht="14.5" hidden="1">
      <c r="E25" t="s">
        <v>185</v>
      </c>
      <c r="G25" t="s">
        <v>105</v>
      </c>
      <c r="I25">
        <v>0</v>
      </c>
    </row>
    <row r="26" spans="5:9" ht="14.5" hidden="1">
      <c r="E26" t="s">
        <v>179</v>
      </c>
      <c r="G26" t="s">
        <v>105</v>
      </c>
      <c r="I26">
        <v>0</v>
      </c>
    </row>
    <row r="27" spans="5:9" ht="14.5" hidden="1">
      <c r="E27" t="s">
        <v>172</v>
      </c>
      <c r="G27" t="s">
        <v>240</v>
      </c>
      <c r="I27">
        <v>0</v>
      </c>
    </row>
    <row r="28" spans="5:9" ht="14.5" hidden="1">
      <c r="E28" t="s">
        <v>178</v>
      </c>
      <c r="G28" t="s">
        <v>240</v>
      </c>
      <c r="I28">
        <v>0</v>
      </c>
    </row>
    <row r="29" spans="5:9" ht="14.5" hidden="1">
      <c r="E29" t="s">
        <v>182</v>
      </c>
      <c r="G29" t="s">
        <v>240</v>
      </c>
      <c r="I29">
        <v>0</v>
      </c>
    </row>
    <row r="30" spans="5:9" ht="14.5" hidden="1">
      <c r="E30" t="s">
        <v>184</v>
      </c>
      <c r="G30" t="s">
        <v>100</v>
      </c>
      <c r="I30">
        <v>0</v>
      </c>
    </row>
    <row r="31" spans="5:9" ht="14.5" hidden="1">
      <c r="E31" t="s">
        <v>185</v>
      </c>
      <c r="G31" t="s">
        <v>100</v>
      </c>
      <c r="I31">
        <v>0</v>
      </c>
    </row>
    <row r="32" spans="5:9" ht="14.5" hidden="1">
      <c r="E32" t="s">
        <v>181</v>
      </c>
      <c r="G32" t="s">
        <v>100</v>
      </c>
      <c r="I32">
        <v>0</v>
      </c>
    </row>
    <row r="33" spans="5:9" ht="14.5" hidden="1">
      <c r="E33" t="s">
        <v>606</v>
      </c>
      <c r="G33" t="s">
        <v>307</v>
      </c>
      <c r="I33">
        <v>0</v>
      </c>
    </row>
    <row r="34" spans="5:9" ht="14.5" hidden="1">
      <c r="E34" t="s">
        <v>178</v>
      </c>
      <c r="G34" t="s">
        <v>402</v>
      </c>
      <c r="I34">
        <v>0</v>
      </c>
    </row>
    <row r="35" spans="5:9" ht="14.5" hidden="1">
      <c r="E35" t="s">
        <v>174</v>
      </c>
      <c r="G35" t="s">
        <v>402</v>
      </c>
      <c r="I35">
        <v>0</v>
      </c>
    </row>
    <row r="36" spans="5:9" ht="14.5" hidden="1">
      <c r="E36" t="s">
        <v>172</v>
      </c>
      <c r="G36" t="s">
        <v>69</v>
      </c>
      <c r="I36">
        <v>0</v>
      </c>
    </row>
    <row r="37" spans="5:9" ht="14.5" hidden="1">
      <c r="E37" t="s">
        <v>396</v>
      </c>
      <c r="G37" t="s">
        <v>69</v>
      </c>
      <c r="I37">
        <v>0</v>
      </c>
    </row>
    <row r="38" spans="5:9" ht="14.5" hidden="1">
      <c r="E38" t="s">
        <v>172</v>
      </c>
      <c r="G38" t="s">
        <v>268</v>
      </c>
      <c r="I38">
        <v>0</v>
      </c>
    </row>
    <row r="39" spans="5:9" ht="14.5" hidden="1">
      <c r="E39" t="s">
        <v>179</v>
      </c>
      <c r="G39" t="s">
        <v>268</v>
      </c>
      <c r="I39">
        <v>0</v>
      </c>
    </row>
    <row r="40" spans="5:9" ht="14.5" hidden="1">
      <c r="E40" t="s">
        <v>182</v>
      </c>
      <c r="G40" t="s">
        <v>1559</v>
      </c>
      <c r="I40">
        <v>0</v>
      </c>
    </row>
    <row r="41" spans="5:9" ht="14.5" hidden="1">
      <c r="E41" t="s">
        <v>1566</v>
      </c>
      <c r="G41" t="s">
        <v>1559</v>
      </c>
      <c r="I41">
        <v>0</v>
      </c>
    </row>
    <row r="42" spans="5:9" ht="14.5" hidden="1">
      <c r="E42" t="s">
        <v>186</v>
      </c>
      <c r="G42" t="s">
        <v>53</v>
      </c>
      <c r="I42">
        <v>0</v>
      </c>
    </row>
    <row r="43" spans="5:9" ht="14.5" hidden="1">
      <c r="E43" t="s">
        <v>407</v>
      </c>
      <c r="G43" t="s">
        <v>53</v>
      </c>
      <c r="I43">
        <v>0</v>
      </c>
    </row>
    <row r="44" spans="5:9" ht="14.5" hidden="1">
      <c r="E44" t="s">
        <v>189</v>
      </c>
      <c r="G44" t="s">
        <v>1660</v>
      </c>
      <c r="I44">
        <v>0</v>
      </c>
    </row>
    <row r="45" spans="5:9" ht="14.5" hidden="1">
      <c r="E45" t="s">
        <v>178</v>
      </c>
      <c r="G45" t="s">
        <v>1660</v>
      </c>
      <c r="I45">
        <v>0</v>
      </c>
    </row>
    <row r="46" spans="5:9" ht="14.5" hidden="1">
      <c r="E46" t="s">
        <v>176</v>
      </c>
      <c r="G46" t="s">
        <v>32</v>
      </c>
      <c r="I46">
        <v>0</v>
      </c>
    </row>
    <row r="47" spans="5:9" ht="14.5" hidden="1">
      <c r="E47" t="s">
        <v>410</v>
      </c>
      <c r="G47" t="s">
        <v>32</v>
      </c>
      <c r="I47">
        <v>0</v>
      </c>
    </row>
    <row r="48" spans="5:9" ht="14.5" hidden="1">
      <c r="E48" t="s">
        <v>627</v>
      </c>
      <c r="G48" t="s">
        <v>32</v>
      </c>
      <c r="I48">
        <v>0</v>
      </c>
    </row>
    <row r="49" spans="5:9" ht="14.5" hidden="1">
      <c r="E49" t="s">
        <v>184</v>
      </c>
      <c r="G49" t="s">
        <v>323</v>
      </c>
      <c r="I49">
        <v>0</v>
      </c>
    </row>
    <row r="50" spans="5:9" ht="14.5" hidden="1">
      <c r="E50" t="s">
        <v>172</v>
      </c>
      <c r="G50" t="s">
        <v>323</v>
      </c>
      <c r="I50">
        <v>0</v>
      </c>
    </row>
    <row r="51" spans="5:9" ht="14.5" hidden="1">
      <c r="E51" t="s">
        <v>614</v>
      </c>
      <c r="G51" t="s">
        <v>72</v>
      </c>
      <c r="I51">
        <v>0</v>
      </c>
    </row>
    <row r="52" spans="5:9" ht="14.5" hidden="1">
      <c r="E52" t="s">
        <v>174</v>
      </c>
      <c r="G52" t="s">
        <v>248</v>
      </c>
      <c r="I52">
        <v>0</v>
      </c>
    </row>
    <row r="53" spans="5:9" ht="14.5" hidden="1">
      <c r="E53" t="s">
        <v>173</v>
      </c>
      <c r="G53" t="s">
        <v>12</v>
      </c>
      <c r="I53">
        <v>0</v>
      </c>
    </row>
    <row r="54" spans="5:9" ht="14.5" hidden="1">
      <c r="E54" t="s">
        <v>174</v>
      </c>
      <c r="G54" t="s">
        <v>12</v>
      </c>
      <c r="I54">
        <v>0</v>
      </c>
    </row>
    <row r="55" spans="5:9" ht="14.5" hidden="1">
      <c r="E55" t="s">
        <v>422</v>
      </c>
      <c r="G55" t="s">
        <v>236</v>
      </c>
      <c r="I55">
        <v>0</v>
      </c>
    </row>
    <row r="56" spans="5:9" ht="14.5" hidden="1">
      <c r="E56" t="s">
        <v>172</v>
      </c>
      <c r="G56" t="s">
        <v>236</v>
      </c>
      <c r="I56">
        <v>0</v>
      </c>
    </row>
    <row r="57" spans="5:9" ht="14.5" hidden="1">
      <c r="E57" t="s">
        <v>186</v>
      </c>
      <c r="G57" t="s">
        <v>318</v>
      </c>
      <c r="I57">
        <v>0</v>
      </c>
    </row>
    <row r="58" spans="5:9" ht="14.5" hidden="1">
      <c r="E58" t="s">
        <v>407</v>
      </c>
      <c r="G58" t="s">
        <v>318</v>
      </c>
      <c r="I58">
        <v>0</v>
      </c>
    </row>
    <row r="59" spans="5:9" ht="14.5" hidden="1">
      <c r="E59" t="s">
        <v>219</v>
      </c>
      <c r="G59" t="s">
        <v>45</v>
      </c>
      <c r="I59">
        <v>0</v>
      </c>
    </row>
    <row r="60" spans="5:9" ht="14.5" hidden="1">
      <c r="E60" t="s">
        <v>396</v>
      </c>
      <c r="G60" t="s">
        <v>45</v>
      </c>
      <c r="I60">
        <v>0</v>
      </c>
    </row>
    <row r="61" spans="5:9" ht="14.5" hidden="1">
      <c r="E61" t="s">
        <v>182</v>
      </c>
      <c r="G61" t="s">
        <v>139</v>
      </c>
      <c r="I61">
        <v>0</v>
      </c>
    </row>
    <row r="62" spans="5:9" ht="14.5" hidden="1">
      <c r="E62" t="s">
        <v>175</v>
      </c>
      <c r="G62" t="s">
        <v>139</v>
      </c>
      <c r="I62">
        <v>0</v>
      </c>
    </row>
    <row r="63" spans="5:9" ht="14.5" hidden="1">
      <c r="E63" t="s">
        <v>1469</v>
      </c>
      <c r="G63" t="s">
        <v>1665</v>
      </c>
      <c r="I63">
        <v>0</v>
      </c>
    </row>
    <row r="64" spans="5:9" ht="14.5" hidden="1">
      <c r="E64" t="s">
        <v>174</v>
      </c>
      <c r="G64" t="s">
        <v>1665</v>
      </c>
      <c r="I64">
        <v>0</v>
      </c>
    </row>
    <row r="65" spans="5:9" ht="14.5" hidden="1">
      <c r="E65" t="s">
        <v>185</v>
      </c>
      <c r="G65" t="s">
        <v>357</v>
      </c>
      <c r="I65">
        <v>0</v>
      </c>
    </row>
    <row r="66" spans="5:9" ht="14.5" hidden="1">
      <c r="E66" t="s">
        <v>432</v>
      </c>
      <c r="G66" t="s">
        <v>357</v>
      </c>
      <c r="I66">
        <v>0</v>
      </c>
    </row>
    <row r="67" spans="5:9" ht="14.5" hidden="1">
      <c r="E67" t="s">
        <v>175</v>
      </c>
      <c r="G67" t="s">
        <v>50</v>
      </c>
      <c r="I67">
        <v>0</v>
      </c>
    </row>
    <row r="68" spans="5:9" ht="14.5" hidden="1">
      <c r="E68" t="s">
        <v>396</v>
      </c>
      <c r="G68" t="s">
        <v>50</v>
      </c>
      <c r="I68">
        <v>0</v>
      </c>
    </row>
    <row r="69" spans="5:9" ht="14.5" hidden="1">
      <c r="E69" t="s">
        <v>469</v>
      </c>
      <c r="G69" t="s">
        <v>1167</v>
      </c>
      <c r="I69">
        <v>0</v>
      </c>
    </row>
    <row r="70" spans="5:9" ht="14.5" hidden="1">
      <c r="E70" t="s">
        <v>372</v>
      </c>
      <c r="G70" t="s">
        <v>1167</v>
      </c>
      <c r="I70">
        <v>0</v>
      </c>
    </row>
    <row r="71" spans="5:9" ht="14.5" hidden="1">
      <c r="E71" t="s">
        <v>189</v>
      </c>
      <c r="G71" t="s">
        <v>272</v>
      </c>
      <c r="I71">
        <v>0</v>
      </c>
    </row>
    <row r="72" spans="5:9" ht="14.5" hidden="1">
      <c r="E72" t="s">
        <v>341</v>
      </c>
      <c r="G72" t="s">
        <v>272</v>
      </c>
      <c r="I72">
        <v>0</v>
      </c>
    </row>
    <row r="73" spans="5:9" ht="14.5" hidden="1">
      <c r="E73" t="s">
        <v>172</v>
      </c>
      <c r="G73" t="s">
        <v>43</v>
      </c>
      <c r="I73">
        <v>0</v>
      </c>
    </row>
    <row r="74" spans="5:9" ht="14.5" hidden="1">
      <c r="E74" t="s">
        <v>178</v>
      </c>
      <c r="G74" t="s">
        <v>43</v>
      </c>
      <c r="I74">
        <v>0</v>
      </c>
    </row>
    <row r="75" spans="5:9" ht="14.5" hidden="1">
      <c r="E75" t="s">
        <v>180</v>
      </c>
      <c r="G75" t="s">
        <v>43</v>
      </c>
      <c r="I75">
        <v>0</v>
      </c>
    </row>
    <row r="76" spans="5:9" ht="14.5" hidden="1">
      <c r="E76" t="s">
        <v>182</v>
      </c>
      <c r="G76" t="s">
        <v>43</v>
      </c>
      <c r="I76">
        <v>0</v>
      </c>
    </row>
    <row r="77" spans="5:9" ht="14.5" hidden="1">
      <c r="E77" t="s">
        <v>178</v>
      </c>
      <c r="G77" t="s">
        <v>1670</v>
      </c>
      <c r="I77">
        <v>0</v>
      </c>
    </row>
    <row r="78" spans="5:9" ht="14.5" hidden="1">
      <c r="E78" t="s">
        <v>396</v>
      </c>
      <c r="G78" t="s">
        <v>1670</v>
      </c>
      <c r="I78">
        <v>0</v>
      </c>
    </row>
    <row r="79" spans="5:9" ht="14.5" hidden="1">
      <c r="E79" t="s">
        <v>182</v>
      </c>
      <c r="G79" t="s">
        <v>1562</v>
      </c>
      <c r="I79">
        <v>0</v>
      </c>
    </row>
    <row r="80" spans="5:9" ht="14.5" hidden="1">
      <c r="E80" t="s">
        <v>219</v>
      </c>
      <c r="G80" t="s">
        <v>1562</v>
      </c>
      <c r="I80">
        <v>0</v>
      </c>
    </row>
    <row r="81" spans="5:9" ht="14.5" hidden="1">
      <c r="E81" t="s">
        <v>185</v>
      </c>
      <c r="G81" t="s">
        <v>1621</v>
      </c>
      <c r="I81">
        <v>0</v>
      </c>
    </row>
    <row r="82" spans="5:9" ht="14.5" hidden="1">
      <c r="E82" t="s">
        <v>183</v>
      </c>
      <c r="G82" t="s">
        <v>1621</v>
      </c>
      <c r="I82">
        <v>0</v>
      </c>
    </row>
    <row r="83" spans="5:9" ht="14.5" hidden="1">
      <c r="E83" t="s">
        <v>372</v>
      </c>
      <c r="G83" t="s">
        <v>1120</v>
      </c>
      <c r="I83">
        <v>0</v>
      </c>
    </row>
    <row r="84" spans="5:9" ht="14.5" hidden="1">
      <c r="E84" t="s">
        <v>172</v>
      </c>
      <c r="G84" t="s">
        <v>1120</v>
      </c>
      <c r="I84">
        <v>0</v>
      </c>
    </row>
    <row r="85" spans="5:9" ht="14.5" hidden="1">
      <c r="E85" t="s">
        <v>620</v>
      </c>
      <c r="G85" t="s">
        <v>148</v>
      </c>
      <c r="I85">
        <v>0</v>
      </c>
    </row>
    <row r="86" spans="5:9" ht="14.5" hidden="1">
      <c r="E86" t="s">
        <v>189</v>
      </c>
      <c r="G86" t="s">
        <v>101</v>
      </c>
      <c r="I86">
        <v>0</v>
      </c>
    </row>
    <row r="87" spans="5:9" ht="14.5" hidden="1">
      <c r="E87" t="s">
        <v>341</v>
      </c>
      <c r="G87" t="s">
        <v>101</v>
      </c>
      <c r="I87">
        <v>0</v>
      </c>
    </row>
    <row r="88" spans="5:9" ht="14.5" hidden="1">
      <c r="E88" t="s">
        <v>447</v>
      </c>
      <c r="G88" t="s">
        <v>95</v>
      </c>
      <c r="I88">
        <v>0</v>
      </c>
    </row>
    <row r="89" spans="5:9" ht="14.5" hidden="1">
      <c r="E89" t="s">
        <v>181</v>
      </c>
      <c r="G89" t="s">
        <v>95</v>
      </c>
      <c r="I89">
        <v>0</v>
      </c>
    </row>
    <row r="90" spans="5:9" ht="14.5" hidden="1">
      <c r="E90" t="s">
        <v>620</v>
      </c>
      <c r="G90" t="s">
        <v>748</v>
      </c>
      <c r="I90">
        <v>0</v>
      </c>
    </row>
    <row r="91" spans="5:9" ht="14.5" hidden="1">
      <c r="E91" t="s">
        <v>172</v>
      </c>
      <c r="G91" t="s">
        <v>142</v>
      </c>
      <c r="I91">
        <v>0</v>
      </c>
    </row>
    <row r="92" spans="5:9" ht="14.5" hidden="1">
      <c r="E92" t="s">
        <v>372</v>
      </c>
      <c r="G92" t="s">
        <v>142</v>
      </c>
      <c r="I92">
        <v>0</v>
      </c>
    </row>
    <row r="93" spans="5:9" ht="14.5" hidden="1">
      <c r="E93" t="s">
        <v>189</v>
      </c>
      <c r="G93" t="s">
        <v>29</v>
      </c>
      <c r="I93">
        <v>0</v>
      </c>
    </row>
    <row r="94" spans="5:9" ht="14.5" hidden="1">
      <c r="E94" t="s">
        <v>977</v>
      </c>
      <c r="G94" t="s">
        <v>29</v>
      </c>
      <c r="I94">
        <v>0</v>
      </c>
    </row>
    <row r="95" spans="5:9" ht="14.5" hidden="1">
      <c r="E95" t="s">
        <v>615</v>
      </c>
      <c r="G95" t="s">
        <v>1431</v>
      </c>
      <c r="I95">
        <v>0</v>
      </c>
    </row>
    <row r="96" spans="5:9" ht="14.5" hidden="1">
      <c r="E96" t="s">
        <v>182</v>
      </c>
      <c r="G96" t="s">
        <v>1273</v>
      </c>
      <c r="I96">
        <v>0</v>
      </c>
    </row>
    <row r="97" spans="5:9" ht="14.5" hidden="1">
      <c r="E97" t="s">
        <v>1740</v>
      </c>
      <c r="G97" t="s">
        <v>1273</v>
      </c>
      <c r="I97">
        <v>0</v>
      </c>
    </row>
    <row r="98" spans="5:9" ht="14.5" hidden="1">
      <c r="E98" t="s">
        <v>178</v>
      </c>
      <c r="G98" t="s">
        <v>1623</v>
      </c>
      <c r="I98">
        <v>0</v>
      </c>
    </row>
    <row r="99" spans="5:9" ht="14.5" hidden="1">
      <c r="E99" t="s">
        <v>172</v>
      </c>
      <c r="G99" t="s">
        <v>1623</v>
      </c>
      <c r="I99">
        <v>0</v>
      </c>
    </row>
    <row r="100" spans="5:9" ht="14.5" hidden="1">
      <c r="E100" t="s">
        <v>184</v>
      </c>
      <c r="G100" t="s">
        <v>278</v>
      </c>
      <c r="I100">
        <v>0</v>
      </c>
    </row>
    <row r="101" spans="5:9" ht="14.5" hidden="1">
      <c r="E101" t="s">
        <v>341</v>
      </c>
      <c r="G101" t="s">
        <v>278</v>
      </c>
      <c r="I101">
        <v>0</v>
      </c>
    </row>
    <row r="102" spans="5:9" ht="14.5" hidden="1">
      <c r="E102" t="s">
        <v>187</v>
      </c>
      <c r="G102" t="s">
        <v>1166</v>
      </c>
      <c r="I102">
        <v>0</v>
      </c>
    </row>
    <row r="103" spans="5:9" ht="14.5" hidden="1">
      <c r="E103" t="s">
        <v>184</v>
      </c>
      <c r="G103" t="s">
        <v>61</v>
      </c>
      <c r="I103">
        <v>0</v>
      </c>
    </row>
    <row r="104" spans="5:9" ht="14.5" hidden="1">
      <c r="E104" t="s">
        <v>306</v>
      </c>
      <c r="G104" t="s">
        <v>61</v>
      </c>
      <c r="I104">
        <v>0</v>
      </c>
    </row>
    <row r="105" spans="5:9" ht="14.5" hidden="1">
      <c r="E105" t="s">
        <v>229</v>
      </c>
      <c r="G105" t="s">
        <v>136</v>
      </c>
      <c r="I105">
        <v>0</v>
      </c>
    </row>
    <row r="106" spans="5:9" ht="14.5" hidden="1">
      <c r="E106" t="s">
        <v>178</v>
      </c>
      <c r="G106" t="s">
        <v>136</v>
      </c>
      <c r="I106">
        <v>0</v>
      </c>
    </row>
    <row r="107" spans="5:9" ht="14.5" hidden="1">
      <c r="E107" t="s">
        <v>182</v>
      </c>
      <c r="G107" t="s">
        <v>456</v>
      </c>
      <c r="I107">
        <v>0</v>
      </c>
    </row>
    <row r="108" spans="5:9" ht="14.5" hidden="1">
      <c r="E108" t="s">
        <v>175</v>
      </c>
      <c r="G108" t="s">
        <v>456</v>
      </c>
      <c r="I108">
        <v>0</v>
      </c>
    </row>
    <row r="109" spans="5:9" ht="14.5" hidden="1">
      <c r="E109" t="s">
        <v>186</v>
      </c>
      <c r="G109" t="s">
        <v>44</v>
      </c>
      <c r="I109">
        <v>0</v>
      </c>
    </row>
    <row r="110" spans="5:9" ht="14.5" hidden="1">
      <c r="E110" t="s">
        <v>179</v>
      </c>
      <c r="G110" t="s">
        <v>44</v>
      </c>
      <c r="I110">
        <v>0</v>
      </c>
    </row>
    <row r="111" spans="5:9" ht="14.5" hidden="1">
      <c r="E111" t="s">
        <v>175</v>
      </c>
      <c r="G111" t="s">
        <v>44</v>
      </c>
      <c r="I111">
        <v>0</v>
      </c>
    </row>
    <row r="112" spans="5:9" ht="14.5" hidden="1">
      <c r="E112" t="s">
        <v>614</v>
      </c>
      <c r="G112" t="s">
        <v>355</v>
      </c>
      <c r="I112">
        <v>0</v>
      </c>
    </row>
    <row r="113" spans="5:9" ht="14.5" hidden="1">
      <c r="E113" t="s">
        <v>186</v>
      </c>
      <c r="G113" t="s">
        <v>93</v>
      </c>
      <c r="I113">
        <v>0</v>
      </c>
    </row>
    <row r="114" spans="5:9" ht="14.5" hidden="1">
      <c r="E114" t="s">
        <v>462</v>
      </c>
      <c r="G114" t="s">
        <v>93</v>
      </c>
      <c r="I114">
        <v>0</v>
      </c>
    </row>
    <row r="115" spans="5:9" ht="14.5" hidden="1">
      <c r="E115" t="s">
        <v>620</v>
      </c>
      <c r="G115" t="s">
        <v>1676</v>
      </c>
      <c r="I115">
        <v>0</v>
      </c>
    </row>
    <row r="116" spans="5:9" ht="14.5" hidden="1">
      <c r="E116" t="s">
        <v>176</v>
      </c>
      <c r="G116" t="s">
        <v>42</v>
      </c>
      <c r="I116">
        <v>0</v>
      </c>
    </row>
    <row r="117" spans="5:9" ht="14.5" hidden="1">
      <c r="E117" t="s">
        <v>291</v>
      </c>
      <c r="G117" t="s">
        <v>42</v>
      </c>
      <c r="I117">
        <v>0</v>
      </c>
    </row>
    <row r="118" spans="5:9" ht="14.5" hidden="1">
      <c r="E118" t="s">
        <v>617</v>
      </c>
      <c r="G118" t="s">
        <v>87</v>
      </c>
      <c r="I118">
        <v>0</v>
      </c>
    </row>
    <row r="119" spans="5:9" ht="14.5" hidden="1">
      <c r="E119" t="s">
        <v>1241</v>
      </c>
      <c r="G119" t="s">
        <v>1183</v>
      </c>
      <c r="I119">
        <v>0</v>
      </c>
    </row>
    <row r="120" spans="5:9" ht="14.5" hidden="1">
      <c r="E120" t="s">
        <v>341</v>
      </c>
      <c r="G120" t="s">
        <v>1183</v>
      </c>
      <c r="I120">
        <v>0</v>
      </c>
    </row>
    <row r="121" spans="5:9" ht="14.5" hidden="1">
      <c r="E121" t="s">
        <v>179</v>
      </c>
      <c r="G121" t="s">
        <v>1183</v>
      </c>
      <c r="I121">
        <v>0</v>
      </c>
    </row>
    <row r="122" spans="5:9" ht="14.5" hidden="1">
      <c r="E122" t="s">
        <v>1467</v>
      </c>
      <c r="G122" t="s">
        <v>1680</v>
      </c>
      <c r="I122">
        <v>0</v>
      </c>
    </row>
    <row r="123" spans="5:9" ht="14.5" hidden="1">
      <c r="E123" t="s">
        <v>341</v>
      </c>
      <c r="G123" t="s">
        <v>1680</v>
      </c>
      <c r="I123">
        <v>0</v>
      </c>
    </row>
    <row r="124" spans="5:9" ht="14.5" hidden="1">
      <c r="E124" t="s">
        <v>175</v>
      </c>
      <c r="G124" t="s">
        <v>1267</v>
      </c>
      <c r="I124">
        <v>0</v>
      </c>
    </row>
    <row r="125" spans="5:9" ht="14.5" hidden="1">
      <c r="E125" t="s">
        <v>396</v>
      </c>
      <c r="G125" t="s">
        <v>1267</v>
      </c>
      <c r="I125">
        <v>0</v>
      </c>
    </row>
    <row r="126" spans="5:9" ht="14.5" hidden="1">
      <c r="E126" t="s">
        <v>187</v>
      </c>
      <c r="G126" t="s">
        <v>144</v>
      </c>
      <c r="I126">
        <v>0</v>
      </c>
    </row>
    <row r="127" spans="5:9" ht="14.5" hidden="1">
      <c r="E127" t="s">
        <v>172</v>
      </c>
      <c r="G127" t="s">
        <v>20</v>
      </c>
      <c r="I127">
        <v>0</v>
      </c>
    </row>
    <row r="128" spans="5:9" ht="14.5" hidden="1">
      <c r="E128" t="s">
        <v>174</v>
      </c>
      <c r="G128" t="s">
        <v>20</v>
      </c>
      <c r="I128">
        <v>0</v>
      </c>
    </row>
    <row r="129" spans="5:9" ht="14.5" hidden="1">
      <c r="E129" t="s">
        <v>184</v>
      </c>
      <c r="G129" t="s">
        <v>299</v>
      </c>
      <c r="I129">
        <v>0</v>
      </c>
    </row>
    <row r="130" spans="5:9" ht="14.5" hidden="1">
      <c r="E130" t="s">
        <v>306</v>
      </c>
      <c r="G130" t="s">
        <v>299</v>
      </c>
      <c r="I130">
        <v>0</v>
      </c>
    </row>
    <row r="131" spans="5:9" ht="14.5" hidden="1">
      <c r="E131" t="s">
        <v>178</v>
      </c>
      <c r="G131" t="s">
        <v>299</v>
      </c>
      <c r="I131">
        <v>0</v>
      </c>
    </row>
    <row r="132" spans="5:9" ht="14.5" hidden="1">
      <c r="E132" t="s">
        <v>189</v>
      </c>
      <c r="G132" t="s">
        <v>1646</v>
      </c>
      <c r="I132">
        <v>0</v>
      </c>
    </row>
    <row r="133" spans="5:9" ht="14.5" hidden="1">
      <c r="E133" t="s">
        <v>341</v>
      </c>
      <c r="G133" t="s">
        <v>1646</v>
      </c>
      <c r="I133">
        <v>0</v>
      </c>
    </row>
    <row r="134" spans="5:9" ht="14.5" hidden="1">
      <c r="E134" t="s">
        <v>372</v>
      </c>
      <c r="G134" t="s">
        <v>733</v>
      </c>
      <c r="I134">
        <v>0</v>
      </c>
    </row>
    <row r="135" spans="5:9" ht="14.5" hidden="1">
      <c r="E135" t="s">
        <v>175</v>
      </c>
      <c r="G135" t="s">
        <v>733</v>
      </c>
      <c r="I135">
        <v>0</v>
      </c>
    </row>
    <row r="136" spans="5:9" ht="14.5" hidden="1">
      <c r="E136" t="s">
        <v>180</v>
      </c>
      <c r="G136" t="s">
        <v>1423</v>
      </c>
      <c r="I136">
        <v>0</v>
      </c>
    </row>
    <row r="137" spans="5:9" ht="14.5" hidden="1">
      <c r="E137" t="s">
        <v>172</v>
      </c>
      <c r="G137" t="s">
        <v>1423</v>
      </c>
      <c r="I137">
        <v>0</v>
      </c>
    </row>
    <row r="138" spans="5:9" ht="14.5" hidden="1">
      <c r="E138" t="s">
        <v>172</v>
      </c>
      <c r="G138" t="s">
        <v>1685</v>
      </c>
      <c r="I138">
        <v>0</v>
      </c>
    </row>
    <row r="139" spans="5:9" ht="14.5" hidden="1">
      <c r="E139" t="s">
        <v>174</v>
      </c>
      <c r="G139" t="s">
        <v>1685</v>
      </c>
      <c r="I139">
        <v>0</v>
      </c>
    </row>
    <row r="140" spans="5:9" ht="14.5" hidden="1">
      <c r="E140" t="s">
        <v>184</v>
      </c>
      <c r="G140" t="s">
        <v>96</v>
      </c>
      <c r="I140">
        <v>0</v>
      </c>
    </row>
    <row r="141" spans="5:9" ht="14.5" hidden="1">
      <c r="E141" t="s">
        <v>341</v>
      </c>
      <c r="G141" t="s">
        <v>96</v>
      </c>
      <c r="I141">
        <v>0</v>
      </c>
    </row>
    <row r="142" spans="5:9" ht="14.5" hidden="1">
      <c r="E142" t="s">
        <v>184</v>
      </c>
      <c r="G142" t="s">
        <v>326</v>
      </c>
      <c r="I142">
        <v>0</v>
      </c>
    </row>
    <row r="143" spans="5:9" ht="14.5" hidden="1">
      <c r="E143" t="s">
        <v>306</v>
      </c>
      <c r="G143" t="s">
        <v>326</v>
      </c>
      <c r="I143">
        <v>0</v>
      </c>
    </row>
    <row r="144" spans="5:9" ht="14.5" hidden="1">
      <c r="E144" t="s">
        <v>185</v>
      </c>
      <c r="G144" t="s">
        <v>111</v>
      </c>
      <c r="I144">
        <v>0</v>
      </c>
    </row>
    <row r="145" spans="5:9" ht="14.5" hidden="1">
      <c r="E145" t="s">
        <v>179</v>
      </c>
      <c r="G145" t="s">
        <v>111</v>
      </c>
      <c r="I145">
        <v>0</v>
      </c>
    </row>
    <row r="146" spans="5:9" ht="14.5" hidden="1">
      <c r="E146" t="s">
        <v>184</v>
      </c>
      <c r="G146" t="s">
        <v>75</v>
      </c>
      <c r="I146">
        <v>0</v>
      </c>
    </row>
    <row r="147" spans="5:9" ht="14.5" hidden="1">
      <c r="E147" t="s">
        <v>306</v>
      </c>
      <c r="G147" t="s">
        <v>75</v>
      </c>
      <c r="I147">
        <v>0</v>
      </c>
    </row>
    <row r="148" spans="5:9" ht="14.5" hidden="1">
      <c r="E148" t="s">
        <v>469</v>
      </c>
      <c r="G148" t="s">
        <v>140</v>
      </c>
      <c r="I148">
        <v>0</v>
      </c>
    </row>
    <row r="149" spans="5:9" ht="14.5" hidden="1">
      <c r="E149" t="s">
        <v>172</v>
      </c>
      <c r="G149" t="s">
        <v>140</v>
      </c>
      <c r="I149">
        <v>0</v>
      </c>
    </row>
    <row r="150" spans="5:9" ht="14.5" hidden="1">
      <c r="E150" t="s">
        <v>468</v>
      </c>
      <c r="G150" t="s">
        <v>71</v>
      </c>
      <c r="I150">
        <v>0</v>
      </c>
    </row>
    <row r="151" spans="5:9" ht="14.5" hidden="1">
      <c r="E151" t="s">
        <v>178</v>
      </c>
      <c r="G151" t="s">
        <v>71</v>
      </c>
      <c r="I151">
        <v>0</v>
      </c>
    </row>
    <row r="152" spans="5:9" ht="14.5" hidden="1">
      <c r="E152" t="s">
        <v>172</v>
      </c>
      <c r="G152" t="s">
        <v>1082</v>
      </c>
      <c r="I152">
        <v>0</v>
      </c>
    </row>
    <row r="153" spans="5:9" ht="14.5" hidden="1">
      <c r="E153" t="s">
        <v>178</v>
      </c>
      <c r="G153" t="s">
        <v>1082</v>
      </c>
      <c r="I153">
        <v>0</v>
      </c>
    </row>
    <row r="154" spans="5:9" ht="14.5" hidden="1">
      <c r="E154" t="s">
        <v>185</v>
      </c>
      <c r="G154" t="s">
        <v>97</v>
      </c>
      <c r="I154">
        <v>0</v>
      </c>
    </row>
    <row r="155" spans="5:9" ht="14.5" hidden="1">
      <c r="E155" t="s">
        <v>492</v>
      </c>
      <c r="G155" t="s">
        <v>97</v>
      </c>
      <c r="I155">
        <v>0</v>
      </c>
    </row>
    <row r="156" spans="5:9" ht="14.5" hidden="1">
      <c r="E156" t="s">
        <v>172</v>
      </c>
      <c r="G156" t="s">
        <v>967</v>
      </c>
      <c r="I156">
        <v>0</v>
      </c>
    </row>
    <row r="157" spans="5:9" ht="14.5" hidden="1">
      <c r="E157" t="s">
        <v>341</v>
      </c>
      <c r="G157" t="s">
        <v>967</v>
      </c>
      <c r="I157">
        <v>0</v>
      </c>
    </row>
    <row r="158" spans="5:9" ht="14.5" hidden="1">
      <c r="E158" t="s">
        <v>1741</v>
      </c>
      <c r="G158" t="s">
        <v>1688</v>
      </c>
      <c r="I158">
        <v>0</v>
      </c>
    </row>
    <row r="159" spans="5:9" ht="14.5" hidden="1">
      <c r="E159" t="s">
        <v>410</v>
      </c>
      <c r="G159" t="s">
        <v>1688</v>
      </c>
      <c r="I159">
        <v>0</v>
      </c>
    </row>
    <row r="160" spans="5:9" ht="14.5" hidden="1">
      <c r="E160" t="s">
        <v>182</v>
      </c>
      <c r="G160" t="s">
        <v>1690</v>
      </c>
      <c r="I160">
        <v>0</v>
      </c>
    </row>
    <row r="161" spans="5:9" ht="14.5" hidden="1">
      <c r="E161" t="s">
        <v>179</v>
      </c>
      <c r="G161" t="s">
        <v>1690</v>
      </c>
      <c r="I161">
        <v>0</v>
      </c>
    </row>
    <row r="162" spans="5:9" ht="14.5" hidden="1">
      <c r="E162" t="s">
        <v>184</v>
      </c>
      <c r="G162" t="s">
        <v>65</v>
      </c>
      <c r="I162">
        <v>0</v>
      </c>
    </row>
    <row r="163" spans="5:9" ht="14.5" hidden="1">
      <c r="E163" t="s">
        <v>306</v>
      </c>
      <c r="G163" t="s">
        <v>65</v>
      </c>
      <c r="I163">
        <v>0</v>
      </c>
    </row>
    <row r="164" spans="5:9" ht="14.5" hidden="1">
      <c r="E164" t="s">
        <v>172</v>
      </c>
      <c r="G164" t="s">
        <v>40</v>
      </c>
      <c r="I164">
        <v>0</v>
      </c>
    </row>
    <row r="165" spans="5:9" ht="14.5" hidden="1">
      <c r="E165" t="s">
        <v>178</v>
      </c>
      <c r="G165" t="s">
        <v>40</v>
      </c>
      <c r="I165">
        <v>0</v>
      </c>
    </row>
    <row r="166" spans="5:9" ht="14.5" hidden="1">
      <c r="E166" t="s">
        <v>182</v>
      </c>
      <c r="G166" t="s">
        <v>143</v>
      </c>
      <c r="I166">
        <v>0</v>
      </c>
    </row>
    <row r="167" spans="5:9" ht="14.5" hidden="1">
      <c r="E167" t="s">
        <v>185</v>
      </c>
      <c r="G167" t="s">
        <v>57</v>
      </c>
      <c r="I167">
        <v>0</v>
      </c>
    </row>
    <row r="168" spans="5:9" ht="14.5" hidden="1">
      <c r="E168" t="s">
        <v>188</v>
      </c>
      <c r="G168" t="s">
        <v>57</v>
      </c>
      <c r="I168">
        <v>0</v>
      </c>
    </row>
    <row r="169" spans="5:9" ht="14.5" hidden="1">
      <c r="E169" t="s">
        <v>176</v>
      </c>
      <c r="G169" t="s">
        <v>28</v>
      </c>
      <c r="I169">
        <v>0</v>
      </c>
    </row>
    <row r="170" spans="5:9" ht="14.5" hidden="1">
      <c r="E170" t="s">
        <v>341</v>
      </c>
      <c r="G170" t="s">
        <v>28</v>
      </c>
      <c r="I170">
        <v>0</v>
      </c>
    </row>
    <row r="171" spans="5:9" ht="14.5" hidden="1">
      <c r="E171" t="s">
        <v>172</v>
      </c>
      <c r="G171" t="s">
        <v>1437</v>
      </c>
      <c r="I171">
        <v>0</v>
      </c>
    </row>
    <row r="172" spans="5:9" ht="14.5" hidden="1">
      <c r="E172" t="s">
        <v>1469</v>
      </c>
      <c r="G172" t="s">
        <v>1437</v>
      </c>
      <c r="I172">
        <v>0</v>
      </c>
    </row>
    <row r="173" spans="5:9" ht="14.5" hidden="1">
      <c r="E173" t="s">
        <v>178</v>
      </c>
      <c r="G173" t="s">
        <v>104</v>
      </c>
      <c r="I173">
        <v>0</v>
      </c>
    </row>
    <row r="174" spans="5:9" ht="14.5" hidden="1">
      <c r="E174" t="s">
        <v>174</v>
      </c>
      <c r="G174" t="s">
        <v>104</v>
      </c>
      <c r="I174">
        <v>0</v>
      </c>
    </row>
    <row r="175" spans="5:9" ht="14.5" hidden="1">
      <c r="E175" t="s">
        <v>978</v>
      </c>
      <c r="G175" t="s">
        <v>81</v>
      </c>
      <c r="I175">
        <v>0</v>
      </c>
    </row>
    <row r="176" spans="5:9" ht="14.5" hidden="1">
      <c r="E176" t="s">
        <v>180</v>
      </c>
      <c r="G176" t="s">
        <v>1700</v>
      </c>
      <c r="I176">
        <v>0</v>
      </c>
    </row>
    <row r="177" spans="5:9" ht="14.5" hidden="1">
      <c r="E177" t="s">
        <v>172</v>
      </c>
      <c r="G177" t="s">
        <v>1700</v>
      </c>
      <c r="I177">
        <v>0</v>
      </c>
    </row>
    <row r="178" spans="5:9" ht="14.5" hidden="1">
      <c r="E178" t="s">
        <v>183</v>
      </c>
      <c r="G178" t="s">
        <v>562</v>
      </c>
      <c r="I178">
        <v>0</v>
      </c>
    </row>
    <row r="179" spans="5:9" ht="14.5" hidden="1">
      <c r="E179" t="s">
        <v>174</v>
      </c>
      <c r="G179" t="s">
        <v>562</v>
      </c>
      <c r="I179">
        <v>0</v>
      </c>
    </row>
    <row r="180" spans="5:9" ht="14.5" hidden="1">
      <c r="E180" t="s">
        <v>175</v>
      </c>
      <c r="G180" t="s">
        <v>49</v>
      </c>
      <c r="I180">
        <v>0</v>
      </c>
    </row>
    <row r="181" spans="5:9" ht="14.5" hidden="1">
      <c r="E181" t="s">
        <v>396</v>
      </c>
      <c r="G181" t="s">
        <v>49</v>
      </c>
      <c r="I181">
        <v>0</v>
      </c>
    </row>
    <row r="182" spans="5:9" ht="14.5" hidden="1">
      <c r="E182" t="s">
        <v>185</v>
      </c>
      <c r="G182" t="s">
        <v>60</v>
      </c>
      <c r="I182">
        <v>0</v>
      </c>
    </row>
    <row r="183" spans="5:9" ht="14.5" hidden="1">
      <c r="E183" t="s">
        <v>179</v>
      </c>
      <c r="G183" t="s">
        <v>60</v>
      </c>
      <c r="I183">
        <v>0</v>
      </c>
    </row>
    <row r="184" spans="5:9" ht="14.5" hidden="1">
      <c r="E184" t="s">
        <v>1466</v>
      </c>
      <c r="G184" t="s">
        <v>1440</v>
      </c>
      <c r="I184">
        <v>0</v>
      </c>
    </row>
    <row r="185" spans="5:9" ht="14.5" hidden="1">
      <c r="E185" t="s">
        <v>175</v>
      </c>
      <c r="G185" t="s">
        <v>1440</v>
      </c>
      <c r="I185">
        <v>0</v>
      </c>
    </row>
    <row r="186" spans="5:9" ht="14.5" hidden="1">
      <c r="E186" t="s">
        <v>182</v>
      </c>
      <c r="G186" t="s">
        <v>1192</v>
      </c>
      <c r="I186">
        <v>0</v>
      </c>
    </row>
    <row r="187" spans="5:9" ht="14.5" hidden="1">
      <c r="E187" t="s">
        <v>219</v>
      </c>
      <c r="G187" t="s">
        <v>1192</v>
      </c>
      <c r="I187">
        <v>0</v>
      </c>
    </row>
    <row r="188" spans="5:9" ht="14.5" hidden="1">
      <c r="E188" t="s">
        <v>177</v>
      </c>
      <c r="G188" t="s">
        <v>161</v>
      </c>
      <c r="I188">
        <v>0</v>
      </c>
    </row>
    <row r="189" spans="5:9" ht="14.5" hidden="1">
      <c r="E189" t="s">
        <v>173</v>
      </c>
      <c r="G189" t="s">
        <v>11</v>
      </c>
      <c r="I189">
        <v>0</v>
      </c>
    </row>
    <row r="190" spans="5:9" ht="14.5" hidden="1">
      <c r="E190" t="s">
        <v>341</v>
      </c>
      <c r="G190" t="s">
        <v>11</v>
      </c>
      <c r="I190">
        <v>0</v>
      </c>
    </row>
    <row r="191" spans="5:9" ht="14.5" hidden="1">
      <c r="E191" t="s">
        <v>182</v>
      </c>
      <c r="G191" t="s">
        <v>1629</v>
      </c>
      <c r="I191">
        <v>0</v>
      </c>
    </row>
    <row r="192" spans="5:9" ht="14.5" hidden="1">
      <c r="E192" t="s">
        <v>219</v>
      </c>
      <c r="G192" t="s">
        <v>1629</v>
      </c>
      <c r="I192">
        <v>0</v>
      </c>
    </row>
    <row r="193" spans="5:9" ht="14.5" hidden="1">
      <c r="E193" t="s">
        <v>184</v>
      </c>
      <c r="G193" t="s">
        <v>282</v>
      </c>
      <c r="I193">
        <v>0</v>
      </c>
    </row>
    <row r="194" spans="5:9" ht="14.5" hidden="1">
      <c r="E194" t="s">
        <v>306</v>
      </c>
      <c r="G194" t="s">
        <v>282</v>
      </c>
      <c r="I194">
        <v>0</v>
      </c>
    </row>
    <row r="195" spans="5:9" ht="14.5" hidden="1">
      <c r="E195" t="s">
        <v>180</v>
      </c>
      <c r="G195" t="s">
        <v>1074</v>
      </c>
      <c r="I195">
        <v>0</v>
      </c>
    </row>
    <row r="196" spans="5:9" ht="14.5" hidden="1">
      <c r="E196" t="s">
        <v>396</v>
      </c>
      <c r="G196" t="s">
        <v>1074</v>
      </c>
      <c r="I196">
        <v>0</v>
      </c>
    </row>
    <row r="197" spans="5:9" ht="14.5" hidden="1">
      <c r="E197" t="s">
        <v>627</v>
      </c>
      <c r="G197" t="s">
        <v>1074</v>
      </c>
      <c r="I197">
        <v>0</v>
      </c>
    </row>
    <row r="198" spans="5:9" ht="14.5" hidden="1">
      <c r="E198" t="s">
        <v>189</v>
      </c>
      <c r="G198" t="s">
        <v>1350</v>
      </c>
      <c r="I198">
        <v>0</v>
      </c>
    </row>
    <row r="199" spans="5:9" ht="14.5" hidden="1">
      <c r="E199" t="s">
        <v>341</v>
      </c>
      <c r="G199" t="s">
        <v>1350</v>
      </c>
      <c r="I199">
        <v>0</v>
      </c>
    </row>
    <row r="200" spans="5:9" ht="14.5" hidden="1">
      <c r="E200" t="s">
        <v>615</v>
      </c>
      <c r="G200" t="s">
        <v>337</v>
      </c>
      <c r="I200">
        <v>0</v>
      </c>
    </row>
    <row r="201" spans="5:9" ht="14.5" hidden="1">
      <c r="E201" t="s">
        <v>422</v>
      </c>
      <c r="G201" t="s">
        <v>58</v>
      </c>
      <c r="I201">
        <v>0</v>
      </c>
    </row>
    <row r="202" spans="5:9" ht="14.5" hidden="1">
      <c r="E202" t="s">
        <v>172</v>
      </c>
      <c r="G202" t="s">
        <v>58</v>
      </c>
      <c r="I202">
        <v>0</v>
      </c>
    </row>
    <row r="203" spans="5:9" ht="14.5" hidden="1">
      <c r="E203" t="s">
        <v>172</v>
      </c>
      <c r="G203" t="s">
        <v>228</v>
      </c>
      <c r="I203">
        <v>0</v>
      </c>
    </row>
    <row r="204" spans="5:9" ht="14.5" hidden="1">
      <c r="E204" t="s">
        <v>178</v>
      </c>
      <c r="G204" t="s">
        <v>228</v>
      </c>
      <c r="I204">
        <v>0</v>
      </c>
    </row>
    <row r="205" spans="5:9" ht="14.5" hidden="1">
      <c r="E205" t="s">
        <v>233</v>
      </c>
      <c r="G205" t="s">
        <v>228</v>
      </c>
      <c r="I205">
        <v>0</v>
      </c>
    </row>
    <row r="206" spans="5:9" ht="14.5" hidden="1">
      <c r="E206" t="s">
        <v>182</v>
      </c>
      <c r="G206" t="s">
        <v>228</v>
      </c>
      <c r="I206">
        <v>0</v>
      </c>
    </row>
    <row r="207" spans="5:9" ht="14.5" hidden="1">
      <c r="E207" t="s">
        <v>172</v>
      </c>
      <c r="G207" t="s">
        <v>213</v>
      </c>
      <c r="I207">
        <v>0</v>
      </c>
    </row>
    <row r="208" spans="5:9" ht="14.5" hidden="1">
      <c r="E208" t="s">
        <v>174</v>
      </c>
      <c r="G208" t="s">
        <v>213</v>
      </c>
      <c r="I208">
        <v>0</v>
      </c>
    </row>
    <row r="209" spans="5:9" ht="14.5" hidden="1">
      <c r="E209" t="s">
        <v>186</v>
      </c>
      <c r="G209" t="s">
        <v>54</v>
      </c>
      <c r="I209">
        <v>0</v>
      </c>
    </row>
    <row r="210" spans="5:9" ht="14.5" hidden="1">
      <c r="E210" t="s">
        <v>396</v>
      </c>
      <c r="G210" t="s">
        <v>54</v>
      </c>
      <c r="I210">
        <v>0</v>
      </c>
    </row>
    <row r="211" spans="5:9" ht="14.5" hidden="1">
      <c r="E211" t="s">
        <v>178</v>
      </c>
      <c r="G211" t="s">
        <v>530</v>
      </c>
      <c r="I211">
        <v>0</v>
      </c>
    </row>
    <row r="212" spans="5:9" ht="14.5" hidden="1">
      <c r="E212" t="s">
        <v>233</v>
      </c>
      <c r="G212" t="s">
        <v>530</v>
      </c>
      <c r="I212">
        <v>0</v>
      </c>
    </row>
    <row r="213" spans="5:9" ht="14.5" hidden="1">
      <c r="E213" t="s">
        <v>182</v>
      </c>
      <c r="G213" t="s">
        <v>220</v>
      </c>
      <c r="I213">
        <v>0</v>
      </c>
    </row>
    <row r="214" spans="5:9" ht="14.5" hidden="1">
      <c r="E214" t="s">
        <v>396</v>
      </c>
      <c r="G214" t="s">
        <v>220</v>
      </c>
      <c r="I214">
        <v>0</v>
      </c>
    </row>
    <row r="215" spans="5:9" ht="14.5" hidden="1">
      <c r="E215" t="s">
        <v>1241</v>
      </c>
      <c r="G215" t="s">
        <v>1276</v>
      </c>
      <c r="I215">
        <v>0</v>
      </c>
    </row>
    <row r="216" spans="5:9" ht="14.5" hidden="1">
      <c r="E216" t="s">
        <v>175</v>
      </c>
      <c r="G216" t="s">
        <v>1276</v>
      </c>
      <c r="I216">
        <v>0</v>
      </c>
    </row>
    <row r="217" spans="5:9" ht="14.5" hidden="1">
      <c r="E217" t="s">
        <v>172</v>
      </c>
      <c r="G217" t="s">
        <v>1030</v>
      </c>
      <c r="I217">
        <v>0</v>
      </c>
    </row>
    <row r="218" spans="5:9" ht="14.5" hidden="1">
      <c r="E218" t="s">
        <v>178</v>
      </c>
      <c r="G218" t="s">
        <v>1030</v>
      </c>
      <c r="I218">
        <v>0</v>
      </c>
    </row>
    <row r="219" spans="5:9" ht="14.5" hidden="1">
      <c r="E219" t="s">
        <v>173</v>
      </c>
      <c r="G219" t="s">
        <v>1607</v>
      </c>
      <c r="I219">
        <v>0</v>
      </c>
    </row>
    <row r="220" spans="5:9" ht="14.5" hidden="1">
      <c r="E220" t="s">
        <v>178</v>
      </c>
      <c r="G220" t="s">
        <v>1607</v>
      </c>
      <c r="I220">
        <v>0</v>
      </c>
    </row>
    <row r="221" spans="5:9" ht="14.5" hidden="1">
      <c r="E221" t="s">
        <v>627</v>
      </c>
      <c r="G221" t="s">
        <v>1607</v>
      </c>
      <c r="I221">
        <v>0</v>
      </c>
    </row>
    <row r="222" spans="5:9" ht="14.5" hidden="1">
      <c r="E222" t="s">
        <v>179</v>
      </c>
      <c r="G222" t="s">
        <v>198</v>
      </c>
      <c r="I222">
        <v>0</v>
      </c>
    </row>
    <row r="223" spans="5:9" ht="14.5" hidden="1">
      <c r="E223" t="s">
        <v>181</v>
      </c>
      <c r="G223" t="s">
        <v>198</v>
      </c>
      <c r="I223">
        <v>0</v>
      </c>
    </row>
    <row r="224" spans="5:9" ht="14.5" hidden="1">
      <c r="E224" t="s">
        <v>186</v>
      </c>
      <c r="G224" t="s">
        <v>1707</v>
      </c>
      <c r="I224">
        <v>0</v>
      </c>
    </row>
    <row r="225" spans="5:9" ht="14.5" hidden="1">
      <c r="E225" t="s">
        <v>175</v>
      </c>
      <c r="G225" t="s">
        <v>1707</v>
      </c>
      <c r="I225">
        <v>0</v>
      </c>
    </row>
    <row r="226" spans="5:9" ht="14.5" hidden="1">
      <c r="E226" t="s">
        <v>1468</v>
      </c>
      <c r="G226" t="s">
        <v>1556</v>
      </c>
      <c r="I226">
        <v>0</v>
      </c>
    </row>
    <row r="227" spans="5:9" ht="14.5" hidden="1">
      <c r="E227" t="s">
        <v>174</v>
      </c>
      <c r="G227" t="s">
        <v>1556</v>
      </c>
      <c r="I227">
        <v>0</v>
      </c>
    </row>
    <row r="228" spans="5:9" ht="14.5" hidden="1">
      <c r="E228" t="s">
        <v>189</v>
      </c>
      <c r="G228" t="s">
        <v>132</v>
      </c>
      <c r="I228">
        <v>0</v>
      </c>
    </row>
    <row r="229" spans="5:9" ht="14.5" hidden="1">
      <c r="E229" t="s">
        <v>341</v>
      </c>
      <c r="G229" t="s">
        <v>132</v>
      </c>
      <c r="I229">
        <v>0</v>
      </c>
    </row>
    <row r="230" spans="5:9" ht="14.5" hidden="1">
      <c r="E230" t="s">
        <v>182</v>
      </c>
      <c r="G230" t="s">
        <v>132</v>
      </c>
      <c r="I230">
        <v>0</v>
      </c>
    </row>
    <row r="231" spans="5:9" ht="14.5" hidden="1">
      <c r="E231" t="s">
        <v>174</v>
      </c>
      <c r="G231" t="s">
        <v>132</v>
      </c>
      <c r="I231">
        <v>0</v>
      </c>
    </row>
    <row r="232" spans="5:9" ht="14.5" hidden="1">
      <c r="E232" t="s">
        <v>182</v>
      </c>
      <c r="G232" t="s">
        <v>217</v>
      </c>
      <c r="I232">
        <v>0</v>
      </c>
    </row>
    <row r="233" spans="5:9" ht="14.5" hidden="1">
      <c r="E233" t="s">
        <v>175</v>
      </c>
      <c r="G233" t="s">
        <v>217</v>
      </c>
      <c r="I233">
        <v>0</v>
      </c>
    </row>
    <row r="234" spans="5:9" ht="14.5" hidden="1">
      <c r="E234" t="s">
        <v>176</v>
      </c>
      <c r="G234" t="s">
        <v>25</v>
      </c>
      <c r="I234">
        <v>0</v>
      </c>
    </row>
    <row r="235" spans="5:9" ht="14.5" hidden="1">
      <c r="E235" t="s">
        <v>180</v>
      </c>
      <c r="G235" t="s">
        <v>25</v>
      </c>
      <c r="I235">
        <v>0</v>
      </c>
    </row>
    <row r="236" spans="5:9" ht="14.5" hidden="1">
      <c r="E236" t="s">
        <v>172</v>
      </c>
      <c r="G236" t="s">
        <v>553</v>
      </c>
      <c r="I236">
        <v>0</v>
      </c>
    </row>
    <row r="237" spans="5:9" ht="14.5" hidden="1">
      <c r="E237" t="s">
        <v>372</v>
      </c>
      <c r="G237" t="s">
        <v>553</v>
      </c>
      <c r="I237">
        <v>0</v>
      </c>
    </row>
    <row r="238" spans="5:9" ht="14.5" hidden="1">
      <c r="E238" t="s">
        <v>396</v>
      </c>
      <c r="G238" t="s">
        <v>553</v>
      </c>
      <c r="I238">
        <v>0</v>
      </c>
    </row>
    <row r="239" spans="5:9" ht="14.5" hidden="1"/>
    <row r="240" spans="5:9" ht="14.5" hidden="1"/>
    <row r="241" spans="1:11" ht="14.5" hidden="1"/>
    <row r="242" spans="1:11" ht="14.5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t="14.5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t="14.5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t="14.5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t="14.5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t="14.5" hidden="1">
      <c r="A247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t="14.5" hidden="1">
      <c r="A248">
        <v>10</v>
      </c>
      <c r="C248" t="s">
        <v>299</v>
      </c>
      <c r="D248" t="s">
        <v>1197</v>
      </c>
      <c r="E248" t="s">
        <v>341</v>
      </c>
      <c r="F248" t="s">
        <v>14</v>
      </c>
      <c r="G248" t="s">
        <v>88</v>
      </c>
      <c r="H248" t="s">
        <v>294</v>
      </c>
      <c r="I248">
        <v>2</v>
      </c>
      <c r="K248" t="s">
        <v>1415</v>
      </c>
    </row>
    <row r="249" spans="1:11" ht="14.5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t="14.5" hidden="1">
      <c r="A250" s="56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t="14.5" hidden="1">
      <c r="A251" s="6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t="14.5" hidden="1">
      <c r="A252" s="56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t="14.5" hidden="1">
      <c r="A253" s="6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t="14.5" hidden="1">
      <c r="A254" s="56">
        <v>23</v>
      </c>
      <c r="C254" t="s">
        <v>299</v>
      </c>
      <c r="D254" t="s">
        <v>907</v>
      </c>
      <c r="E254" t="s">
        <v>175</v>
      </c>
      <c r="F254" t="s">
        <v>19</v>
      </c>
      <c r="G254" t="s">
        <v>1707</v>
      </c>
      <c r="H254" t="s">
        <v>320</v>
      </c>
      <c r="I254">
        <v>0.41666666666666663</v>
      </c>
      <c r="K254" t="s">
        <v>1415</v>
      </c>
    </row>
    <row r="255" spans="1:11" ht="14.5" hidden="1">
      <c r="A255" s="6">
        <v>24</v>
      </c>
      <c r="C255" t="s">
        <v>299</v>
      </c>
      <c r="D255" t="s">
        <v>907</v>
      </c>
      <c r="E255" t="s">
        <v>184</v>
      </c>
      <c r="F255" t="s">
        <v>604</v>
      </c>
      <c r="G255" t="s">
        <v>299</v>
      </c>
      <c r="H255" t="s">
        <v>298</v>
      </c>
      <c r="I255">
        <v>1.6666666666666665</v>
      </c>
      <c r="K255" t="s">
        <v>1415</v>
      </c>
    </row>
    <row r="256" spans="1:11" ht="14.5" hidden="1">
      <c r="A256" s="56">
        <v>25</v>
      </c>
      <c r="C256" t="s">
        <v>299</v>
      </c>
      <c r="D256" t="s">
        <v>907</v>
      </c>
      <c r="E256" t="s">
        <v>172</v>
      </c>
      <c r="F256" t="s">
        <v>7</v>
      </c>
      <c r="G256" t="s">
        <v>967</v>
      </c>
      <c r="H256" t="s">
        <v>298</v>
      </c>
      <c r="I256">
        <v>0.83333333333333326</v>
      </c>
      <c r="K256" t="s">
        <v>1415</v>
      </c>
    </row>
    <row r="257" spans="1:11" ht="14.5" hidden="1">
      <c r="A257" s="6">
        <v>26</v>
      </c>
      <c r="C257" t="s">
        <v>299</v>
      </c>
      <c r="D257" t="s">
        <v>907</v>
      </c>
      <c r="E257" t="s">
        <v>174</v>
      </c>
      <c r="F257" t="s">
        <v>247</v>
      </c>
      <c r="G257" t="s">
        <v>1685</v>
      </c>
      <c r="H257" t="s">
        <v>298</v>
      </c>
      <c r="I257">
        <v>0.83333333333333326</v>
      </c>
    </row>
    <row r="258" spans="1:11" ht="14.5" hidden="1">
      <c r="A258" s="56">
        <v>27</v>
      </c>
      <c r="C258" t="s">
        <v>299</v>
      </c>
      <c r="D258" t="s">
        <v>907</v>
      </c>
      <c r="E258" t="s">
        <v>184</v>
      </c>
      <c r="F258" t="s">
        <v>604</v>
      </c>
      <c r="G258" t="s">
        <v>300</v>
      </c>
      <c r="H258" t="s">
        <v>298</v>
      </c>
      <c r="I258">
        <v>2.5</v>
      </c>
      <c r="K258" t="s">
        <v>1415</v>
      </c>
    </row>
    <row r="259" spans="1:11" ht="14.5" hidden="1">
      <c r="A259" s="6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t="14.5" hidden="1">
      <c r="A260" s="56">
        <v>29</v>
      </c>
      <c r="C260" t="s">
        <v>299</v>
      </c>
      <c r="D260" t="s">
        <v>907</v>
      </c>
      <c r="E260" t="s">
        <v>184</v>
      </c>
      <c r="F260" t="s">
        <v>604</v>
      </c>
      <c r="G260" t="s">
        <v>326</v>
      </c>
      <c r="H260" t="s">
        <v>298</v>
      </c>
      <c r="I260">
        <v>0.83333333333333326</v>
      </c>
      <c r="K260" t="s">
        <v>1415</v>
      </c>
    </row>
    <row r="261" spans="1:11" ht="14.5" hidden="1">
      <c r="A261" s="6">
        <v>30</v>
      </c>
      <c r="C261" t="s">
        <v>299</v>
      </c>
      <c r="D261" t="s">
        <v>907</v>
      </c>
      <c r="E261" t="s">
        <v>341</v>
      </c>
      <c r="F261" t="s">
        <v>15</v>
      </c>
      <c r="G261" t="s">
        <v>967</v>
      </c>
      <c r="H261" t="s">
        <v>298</v>
      </c>
      <c r="I261">
        <v>0.83333333333333326</v>
      </c>
      <c r="K261" t="s">
        <v>1415</v>
      </c>
    </row>
    <row r="262" spans="1:11" ht="14.5" hidden="1">
      <c r="A262" s="56">
        <v>31</v>
      </c>
      <c r="C262" t="s">
        <v>299</v>
      </c>
      <c r="D262" t="s">
        <v>907</v>
      </c>
      <c r="E262" t="s">
        <v>341</v>
      </c>
      <c r="F262" t="s">
        <v>14</v>
      </c>
      <c r="G262" t="s">
        <v>1665</v>
      </c>
      <c r="H262" t="s">
        <v>298</v>
      </c>
      <c r="I262">
        <v>0.83333333333333326</v>
      </c>
      <c r="K262" t="s">
        <v>1415</v>
      </c>
    </row>
    <row r="263" spans="1:11" ht="14.5" hidden="1">
      <c r="A263" s="6">
        <v>33</v>
      </c>
      <c r="C263" t="s">
        <v>299</v>
      </c>
      <c r="D263" t="s">
        <v>906</v>
      </c>
      <c r="E263" t="s">
        <v>184</v>
      </c>
      <c r="F263" t="s">
        <v>604</v>
      </c>
      <c r="G263" t="s">
        <v>61</v>
      </c>
      <c r="H263" t="s">
        <v>962</v>
      </c>
      <c r="I263">
        <v>2.5</v>
      </c>
      <c r="K263" t="s">
        <v>1415</v>
      </c>
    </row>
    <row r="264" spans="1:11" ht="14.5" hidden="1">
      <c r="A264" s="56">
        <v>34</v>
      </c>
      <c r="C264" t="s">
        <v>299</v>
      </c>
      <c r="D264" t="s">
        <v>906</v>
      </c>
      <c r="E264" t="s">
        <v>175</v>
      </c>
      <c r="F264" t="s">
        <v>19</v>
      </c>
      <c r="G264" t="s">
        <v>1707</v>
      </c>
      <c r="H264" t="s">
        <v>320</v>
      </c>
      <c r="I264">
        <v>0.41666666666666663</v>
      </c>
      <c r="K264" t="s">
        <v>1415</v>
      </c>
    </row>
    <row r="265" spans="1:11" ht="14.5" hidden="1">
      <c r="A265" s="6">
        <v>35</v>
      </c>
      <c r="C265" t="s">
        <v>299</v>
      </c>
      <c r="D265" t="s">
        <v>906</v>
      </c>
      <c r="E265" t="s">
        <v>184</v>
      </c>
      <c r="F265" t="s">
        <v>604</v>
      </c>
      <c r="G265" t="s">
        <v>299</v>
      </c>
      <c r="H265" t="s">
        <v>962</v>
      </c>
      <c r="I265">
        <v>1.6666666666666665</v>
      </c>
      <c r="K265" t="s">
        <v>1415</v>
      </c>
    </row>
    <row r="266" spans="1:11" ht="14.5" hidden="1">
      <c r="A266" s="247">
        <v>36</v>
      </c>
      <c r="C266" t="s">
        <v>299</v>
      </c>
      <c r="D266" t="s">
        <v>906</v>
      </c>
      <c r="E266" t="s">
        <v>172</v>
      </c>
      <c r="F266" t="s">
        <v>7</v>
      </c>
      <c r="G266" t="s">
        <v>967</v>
      </c>
      <c r="H266" t="s">
        <v>962</v>
      </c>
      <c r="I266">
        <v>0.83333333333333326</v>
      </c>
      <c r="K266" t="s">
        <v>1415</v>
      </c>
    </row>
    <row r="267" spans="1:11" ht="14.5" hidden="1">
      <c r="A267" s="244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t="14.5" hidden="1">
      <c r="A268" s="247">
        <v>38</v>
      </c>
      <c r="C268" t="s">
        <v>299</v>
      </c>
      <c r="D268" t="s">
        <v>906</v>
      </c>
      <c r="E268" t="s">
        <v>184</v>
      </c>
      <c r="F268" t="s">
        <v>604</v>
      </c>
      <c r="G268" t="s">
        <v>300</v>
      </c>
      <c r="H268" t="s">
        <v>962</v>
      </c>
      <c r="I268">
        <v>2.5</v>
      </c>
      <c r="K268" t="s">
        <v>1415</v>
      </c>
    </row>
    <row r="269" spans="1:11" ht="14.5" hidden="1">
      <c r="A269" s="244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11" ht="14.5" hidden="1">
      <c r="A270" s="247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t="14.5" hidden="1">
      <c r="A271" s="244">
        <v>41</v>
      </c>
      <c r="C271" t="s">
        <v>299</v>
      </c>
      <c r="D271" t="s">
        <v>906</v>
      </c>
      <c r="E271" t="s">
        <v>341</v>
      </c>
      <c r="F271" t="s">
        <v>15</v>
      </c>
      <c r="G271" t="s">
        <v>967</v>
      </c>
      <c r="H271" t="s">
        <v>962</v>
      </c>
      <c r="I271">
        <v>0.83333333333333326</v>
      </c>
      <c r="K271" t="s">
        <v>1415</v>
      </c>
    </row>
    <row r="272" spans="1:11" ht="14.5" hidden="1">
      <c r="A272" s="247">
        <v>42</v>
      </c>
      <c r="C272" t="s">
        <v>299</v>
      </c>
      <c r="D272" t="s">
        <v>906</v>
      </c>
      <c r="E272" t="s">
        <v>341</v>
      </c>
      <c r="F272" t="s">
        <v>14</v>
      </c>
      <c r="G272" t="s">
        <v>1665</v>
      </c>
      <c r="H272" t="s">
        <v>962</v>
      </c>
      <c r="I272">
        <v>0.83333333333333326</v>
      </c>
      <c r="K272" t="s">
        <v>1415</v>
      </c>
    </row>
    <row r="273" spans="1:11" ht="14.5" hidden="1">
      <c r="A273" s="244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t="14.5" hidden="1">
      <c r="A274" s="247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t="14.5" hidden="1">
      <c r="A275" s="244">
        <v>46</v>
      </c>
      <c r="C275" t="s">
        <v>299</v>
      </c>
      <c r="D275" t="s">
        <v>918</v>
      </c>
      <c r="E275" t="s">
        <v>184</v>
      </c>
      <c r="F275" t="s">
        <v>604</v>
      </c>
      <c r="G275" t="s">
        <v>299</v>
      </c>
      <c r="H275" t="s">
        <v>298</v>
      </c>
      <c r="I275">
        <v>1.4444444444444444</v>
      </c>
      <c r="K275" t="s">
        <v>1415</v>
      </c>
    </row>
    <row r="276" spans="1:11" ht="14.5" hidden="1">
      <c r="A276" s="247">
        <v>47</v>
      </c>
      <c r="C276" t="s">
        <v>299</v>
      </c>
      <c r="D276" t="s">
        <v>918</v>
      </c>
      <c r="E276" t="s">
        <v>172</v>
      </c>
      <c r="F276" t="s">
        <v>7</v>
      </c>
      <c r="G276" t="s">
        <v>967</v>
      </c>
      <c r="H276" t="s">
        <v>298</v>
      </c>
      <c r="I276">
        <v>0.72222222222222221</v>
      </c>
      <c r="K276" t="s">
        <v>1415</v>
      </c>
    </row>
    <row r="277" spans="1:11" ht="14.5" hidden="1">
      <c r="A277" s="244">
        <v>48</v>
      </c>
      <c r="C277" t="s">
        <v>299</v>
      </c>
      <c r="D277" t="s">
        <v>918</v>
      </c>
      <c r="E277" t="s">
        <v>174</v>
      </c>
      <c r="F277" t="s">
        <v>247</v>
      </c>
      <c r="G277" t="s">
        <v>1685</v>
      </c>
      <c r="H277" t="s">
        <v>298</v>
      </c>
      <c r="I277">
        <v>0.72222222222222221</v>
      </c>
    </row>
    <row r="278" spans="1:11" ht="14.5" hidden="1">
      <c r="A278" s="247">
        <v>49</v>
      </c>
      <c r="C278" t="s">
        <v>299</v>
      </c>
      <c r="D278" t="s">
        <v>918</v>
      </c>
      <c r="E278" t="s">
        <v>184</v>
      </c>
      <c r="F278" t="s">
        <v>604</v>
      </c>
      <c r="G278" t="s">
        <v>51</v>
      </c>
      <c r="H278" t="s">
        <v>298</v>
      </c>
      <c r="I278">
        <v>2.1666666666666665</v>
      </c>
      <c r="K278" t="s">
        <v>1415</v>
      </c>
    </row>
    <row r="279" spans="1:11" ht="14.5" hidden="1">
      <c r="A279" s="247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t="14.5" hidden="1">
      <c r="A280" s="244">
        <v>51</v>
      </c>
      <c r="C280" t="s">
        <v>299</v>
      </c>
      <c r="D280" t="s">
        <v>918</v>
      </c>
      <c r="E280" t="s">
        <v>184</v>
      </c>
      <c r="F280" t="s">
        <v>604</v>
      </c>
      <c r="G280" t="s">
        <v>326</v>
      </c>
      <c r="H280" t="s">
        <v>298</v>
      </c>
      <c r="I280">
        <v>0.72222222222222221</v>
      </c>
      <c r="K280" t="s">
        <v>1415</v>
      </c>
    </row>
    <row r="281" spans="1:11" ht="14.5" hidden="1">
      <c r="A281" s="247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11" ht="14.5" hidden="1">
      <c r="A282" s="244">
        <v>53</v>
      </c>
      <c r="C282" t="s">
        <v>299</v>
      </c>
      <c r="D282" t="s">
        <v>918</v>
      </c>
      <c r="E282" t="s">
        <v>341</v>
      </c>
      <c r="F282" t="s">
        <v>14</v>
      </c>
      <c r="G282" t="s">
        <v>1665</v>
      </c>
      <c r="H282" t="s">
        <v>298</v>
      </c>
      <c r="I282">
        <v>0.72222222222222221</v>
      </c>
      <c r="K282" t="s">
        <v>1415</v>
      </c>
    </row>
    <row r="283" spans="1:11" ht="14.5" hidden="1">
      <c r="A283" s="247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11" ht="14.5" hidden="1">
      <c r="A284" s="24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t="14.5" hidden="1">
      <c r="A285" s="247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11" ht="14.5" hidden="1">
      <c r="A286" s="244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t="14.5" hidden="1">
      <c r="A287" s="6">
        <v>59</v>
      </c>
      <c r="C287" t="s">
        <v>299</v>
      </c>
      <c r="D287" t="s">
        <v>896</v>
      </c>
      <c r="E287" t="s">
        <v>174</v>
      </c>
      <c r="F287" t="s">
        <v>247</v>
      </c>
      <c r="G287" t="s">
        <v>1685</v>
      </c>
      <c r="H287" t="s">
        <v>962</v>
      </c>
      <c r="I287">
        <v>0.72222222222222221</v>
      </c>
    </row>
    <row r="288" spans="1:11" ht="14.5" hidden="1">
      <c r="A288" s="56">
        <v>60</v>
      </c>
      <c r="C288" t="s">
        <v>299</v>
      </c>
      <c r="D288" t="s">
        <v>896</v>
      </c>
      <c r="E288" t="s">
        <v>184</v>
      </c>
      <c r="F288" t="s">
        <v>604</v>
      </c>
      <c r="G288" t="s">
        <v>51</v>
      </c>
      <c r="H288" t="s">
        <v>298</v>
      </c>
      <c r="I288">
        <v>2.1666666666666665</v>
      </c>
      <c r="K288" t="s">
        <v>1415</v>
      </c>
    </row>
    <row r="289" spans="1:11" ht="14.5" hidden="1">
      <c r="A289" s="6">
        <v>61</v>
      </c>
      <c r="C289" t="s">
        <v>299</v>
      </c>
      <c r="D289" t="s">
        <v>896</v>
      </c>
      <c r="E289" t="s">
        <v>184</v>
      </c>
      <c r="F289" t="s">
        <v>604</v>
      </c>
      <c r="G289" t="s">
        <v>300</v>
      </c>
      <c r="H289" t="s">
        <v>962</v>
      </c>
      <c r="I289">
        <v>2.1666666666666665</v>
      </c>
      <c r="K289" t="s">
        <v>1415</v>
      </c>
    </row>
    <row r="290" spans="1:11" ht="14.5" hidden="1">
      <c r="A290">
        <v>62</v>
      </c>
      <c r="C290" t="s">
        <v>299</v>
      </c>
      <c r="D290" t="s">
        <v>896</v>
      </c>
      <c r="E290" t="s">
        <v>184</v>
      </c>
      <c r="F290" t="s">
        <v>604</v>
      </c>
      <c r="G290" t="s">
        <v>326</v>
      </c>
      <c r="H290" t="s">
        <v>962</v>
      </c>
      <c r="I290">
        <v>0.72222222222222221</v>
      </c>
      <c r="K290" t="s">
        <v>1415</v>
      </c>
    </row>
    <row r="291" spans="1:11" ht="14.5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K291" t="s">
        <v>1415</v>
      </c>
    </row>
    <row r="292" spans="1:11" ht="14.5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t="14.5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11" ht="14.5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t="14.5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K295" t="s">
        <v>1415</v>
      </c>
    </row>
    <row r="296" spans="1:11" ht="14.5" hidden="1">
      <c r="A296" s="247">
        <v>69</v>
      </c>
      <c r="B296" s="247"/>
      <c r="C296" s="247" t="s">
        <v>299</v>
      </c>
      <c r="D296" s="247" t="s">
        <v>913</v>
      </c>
      <c r="E296" s="247" t="s">
        <v>184</v>
      </c>
      <c r="F296" s="247" t="s">
        <v>604</v>
      </c>
      <c r="G296" s="247" t="s">
        <v>299</v>
      </c>
      <c r="H296" s="247" t="s">
        <v>770</v>
      </c>
      <c r="I296" s="247">
        <v>0.66666666666666663</v>
      </c>
      <c r="J296" s="250">
        <v>2</v>
      </c>
    </row>
    <row r="297" spans="1:11" ht="14.5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11" ht="14.5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11" ht="14.5" hidden="1">
      <c r="A299" s="244">
        <v>72</v>
      </c>
      <c r="B299" s="244"/>
      <c r="C299" s="244" t="s">
        <v>299</v>
      </c>
      <c r="D299" s="244" t="s">
        <v>913</v>
      </c>
      <c r="E299" s="244" t="s">
        <v>172</v>
      </c>
      <c r="F299" s="244" t="s">
        <v>7</v>
      </c>
      <c r="G299" s="244" t="s">
        <v>967</v>
      </c>
      <c r="H299" s="244" t="s">
        <v>298</v>
      </c>
      <c r="I299" s="244">
        <v>0.66666666666666663</v>
      </c>
      <c r="K299" t="s">
        <v>1415</v>
      </c>
    </row>
    <row r="300" spans="1:11" ht="14.5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11" ht="14.5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11" ht="14.5" hidden="1">
      <c r="A302" s="247">
        <v>75</v>
      </c>
      <c r="B302" s="247"/>
      <c r="C302" s="247" t="s">
        <v>299</v>
      </c>
      <c r="D302" s="247" t="s">
        <v>913</v>
      </c>
      <c r="E302" s="247" t="s">
        <v>184</v>
      </c>
      <c r="F302" s="247" t="s">
        <v>604</v>
      </c>
      <c r="G302" s="247" t="s">
        <v>300</v>
      </c>
      <c r="H302" s="247" t="s">
        <v>298</v>
      </c>
      <c r="I302" s="247">
        <v>1.3333333333333333</v>
      </c>
      <c r="K302" t="s">
        <v>1415</v>
      </c>
    </row>
    <row r="303" spans="1:11" ht="14.5" hidden="1">
      <c r="A303" s="244">
        <v>76</v>
      </c>
      <c r="B303" s="244"/>
      <c r="C303" s="244" t="s">
        <v>299</v>
      </c>
      <c r="D303" s="244" t="s">
        <v>913</v>
      </c>
      <c r="E303" s="244" t="s">
        <v>184</v>
      </c>
      <c r="F303" s="244" t="s">
        <v>604</v>
      </c>
      <c r="G303" s="244" t="s">
        <v>51</v>
      </c>
      <c r="H303" s="244" t="s">
        <v>298</v>
      </c>
      <c r="I303" s="244">
        <v>1.3333333333333333</v>
      </c>
      <c r="K303" t="s">
        <v>1415</v>
      </c>
    </row>
    <row r="304" spans="1:11" ht="14.5" hidden="1">
      <c r="A304" s="247">
        <v>77</v>
      </c>
      <c r="B304" s="247"/>
      <c r="C304" s="247" t="s">
        <v>299</v>
      </c>
      <c r="D304" s="247" t="s">
        <v>913</v>
      </c>
      <c r="E304" s="247" t="s">
        <v>184</v>
      </c>
      <c r="F304" s="247" t="s">
        <v>604</v>
      </c>
      <c r="G304" s="247" t="s">
        <v>51</v>
      </c>
      <c r="H304" s="247" t="s">
        <v>298</v>
      </c>
      <c r="I304" s="247">
        <v>0.66666666666666663</v>
      </c>
      <c r="J304" s="250">
        <v>2</v>
      </c>
      <c r="K304" t="s">
        <v>1415</v>
      </c>
    </row>
    <row r="305" spans="1:11" ht="14.5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11" ht="14.5" hidden="1">
      <c r="A306" s="247">
        <v>79</v>
      </c>
      <c r="B306" s="247"/>
      <c r="C306" s="247" t="s">
        <v>299</v>
      </c>
      <c r="D306" s="247" t="s">
        <v>913</v>
      </c>
      <c r="E306" s="247" t="s">
        <v>341</v>
      </c>
      <c r="F306" s="247" t="s">
        <v>15</v>
      </c>
      <c r="G306" s="247" t="s">
        <v>967</v>
      </c>
      <c r="H306" s="247" t="s">
        <v>298</v>
      </c>
      <c r="I306" s="247">
        <v>0.66666666666666663</v>
      </c>
      <c r="K306" t="s">
        <v>1415</v>
      </c>
    </row>
    <row r="307" spans="1:11" ht="14.5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11" ht="14.5" hidden="1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K308" t="s">
        <v>1415</v>
      </c>
    </row>
    <row r="309" spans="1:11" ht="14.5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11" ht="14.5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11" ht="14.5" hidden="1">
      <c r="A311" s="244">
        <v>86</v>
      </c>
      <c r="B311" s="244"/>
      <c r="C311" s="244" t="s">
        <v>299</v>
      </c>
      <c r="D311" s="244" t="s">
        <v>301</v>
      </c>
      <c r="E311" s="244" t="s">
        <v>184</v>
      </c>
      <c r="F311" s="244" t="s">
        <v>604</v>
      </c>
      <c r="G311" s="244" t="s">
        <v>282</v>
      </c>
      <c r="H311" s="244" t="s">
        <v>302</v>
      </c>
      <c r="I311" s="244">
        <v>4</v>
      </c>
      <c r="K311" t="s">
        <v>1415</v>
      </c>
    </row>
    <row r="312" spans="1:11" ht="14.5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K312" t="s">
        <v>1415</v>
      </c>
    </row>
    <row r="313" spans="1:11" ht="14.5" hidden="1">
      <c r="A313" s="244">
        <v>88</v>
      </c>
      <c r="C313" t="s">
        <v>299</v>
      </c>
      <c r="D313" t="s">
        <v>301</v>
      </c>
      <c r="E313" t="s">
        <v>172</v>
      </c>
      <c r="F313" t="s">
        <v>7</v>
      </c>
      <c r="G313" t="s">
        <v>323</v>
      </c>
      <c r="H313" t="s">
        <v>302</v>
      </c>
      <c r="I313">
        <v>1</v>
      </c>
      <c r="K313" t="s">
        <v>1415</v>
      </c>
    </row>
    <row r="314" spans="1:11" ht="14.5" hidden="1">
      <c r="A314" s="244">
        <v>89</v>
      </c>
      <c r="C314" t="s">
        <v>299</v>
      </c>
      <c r="D314" t="s">
        <v>301</v>
      </c>
      <c r="E314" t="s">
        <v>175</v>
      </c>
      <c r="F314" t="s">
        <v>19</v>
      </c>
      <c r="G314" t="s">
        <v>1538</v>
      </c>
      <c r="H314" t="s">
        <v>565</v>
      </c>
      <c r="I314">
        <v>1</v>
      </c>
      <c r="K314" t="s">
        <v>1415</v>
      </c>
    </row>
    <row r="315" spans="1:11" ht="14.5" hidden="1">
      <c r="A315" s="247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11" ht="14.5" hidden="1">
      <c r="A316" s="247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11" ht="14.5" hidden="1">
      <c r="A317" s="24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11" ht="14.5" hidden="1">
      <c r="A318" s="251">
        <v>94</v>
      </c>
      <c r="C318" t="s">
        <v>299</v>
      </c>
      <c r="D318" t="s">
        <v>303</v>
      </c>
      <c r="E318" t="s">
        <v>184</v>
      </c>
      <c r="F318" t="s">
        <v>604</v>
      </c>
      <c r="G318" t="s">
        <v>300</v>
      </c>
      <c r="H318" t="s">
        <v>302</v>
      </c>
      <c r="I318">
        <v>2</v>
      </c>
      <c r="K318" t="s">
        <v>1415</v>
      </c>
    </row>
    <row r="319" spans="1:11" ht="14.5" hidden="1">
      <c r="A319" s="247">
        <v>95</v>
      </c>
      <c r="C319" t="s">
        <v>299</v>
      </c>
      <c r="D319" t="s">
        <v>303</v>
      </c>
      <c r="E319" t="s">
        <v>184</v>
      </c>
      <c r="F319" t="s">
        <v>604</v>
      </c>
      <c r="G319" t="s">
        <v>323</v>
      </c>
      <c r="H319" t="s">
        <v>302</v>
      </c>
      <c r="I319">
        <v>2</v>
      </c>
      <c r="K319" t="s">
        <v>1415</v>
      </c>
    </row>
    <row r="320" spans="1:11" ht="14.5" hidden="1">
      <c r="A320" s="251">
        <v>96</v>
      </c>
      <c r="C320" t="s">
        <v>299</v>
      </c>
      <c r="D320" t="s">
        <v>303</v>
      </c>
      <c r="E320" t="s">
        <v>341</v>
      </c>
      <c r="F320" t="s">
        <v>14</v>
      </c>
      <c r="G320" t="s">
        <v>293</v>
      </c>
      <c r="H320" t="s">
        <v>302</v>
      </c>
      <c r="I320">
        <v>1</v>
      </c>
      <c r="K320" t="s">
        <v>1415</v>
      </c>
    </row>
    <row r="321" spans="1:11" ht="14.5" hidden="1">
      <c r="A321" s="244">
        <v>97</v>
      </c>
      <c r="C321" t="s">
        <v>299</v>
      </c>
      <c r="D321" t="s">
        <v>303</v>
      </c>
      <c r="E321" t="s">
        <v>341</v>
      </c>
      <c r="F321" t="s">
        <v>15</v>
      </c>
      <c r="G321" t="s">
        <v>293</v>
      </c>
      <c r="H321" t="s">
        <v>302</v>
      </c>
      <c r="I321">
        <v>1</v>
      </c>
      <c r="K321" t="s">
        <v>1415</v>
      </c>
    </row>
    <row r="322" spans="1:11" ht="14.5" hidden="1">
      <c r="A322">
        <v>98</v>
      </c>
      <c r="C322" t="s">
        <v>299</v>
      </c>
      <c r="D322" t="s">
        <v>303</v>
      </c>
      <c r="E322" t="s">
        <v>184</v>
      </c>
      <c r="F322" t="s">
        <v>604</v>
      </c>
      <c r="G322" t="s">
        <v>300</v>
      </c>
      <c r="H322" t="s">
        <v>302</v>
      </c>
      <c r="I322">
        <v>4</v>
      </c>
      <c r="J322" s="250">
        <v>2</v>
      </c>
      <c r="K322" t="s">
        <v>1415</v>
      </c>
    </row>
    <row r="323" spans="1:11" ht="14.5" hidden="1">
      <c r="A323" s="244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11" ht="14.5" hidden="1">
      <c r="A324" s="247">
        <v>101</v>
      </c>
      <c r="C324" t="s">
        <v>299</v>
      </c>
      <c r="D324" t="s">
        <v>304</v>
      </c>
      <c r="E324" t="s">
        <v>184</v>
      </c>
      <c r="F324" t="s">
        <v>604</v>
      </c>
      <c r="G324" t="s">
        <v>295</v>
      </c>
      <c r="H324" t="s">
        <v>302</v>
      </c>
      <c r="I324">
        <v>4</v>
      </c>
      <c r="K324" t="s">
        <v>1415</v>
      </c>
    </row>
    <row r="325" spans="1:11" ht="14.5" hidden="1">
      <c r="A325">
        <v>102</v>
      </c>
      <c r="C325" t="s">
        <v>299</v>
      </c>
      <c r="D325" t="s">
        <v>304</v>
      </c>
      <c r="E325" t="s">
        <v>184</v>
      </c>
      <c r="F325" t="s">
        <v>604</v>
      </c>
      <c r="G325" t="s">
        <v>282</v>
      </c>
      <c r="H325" t="s">
        <v>302</v>
      </c>
      <c r="I325">
        <v>2</v>
      </c>
      <c r="K325" t="s">
        <v>1415</v>
      </c>
    </row>
    <row r="326" spans="1:11" ht="14.5" hidden="1">
      <c r="A326" s="251">
        <v>103</v>
      </c>
      <c r="C326" t="s">
        <v>299</v>
      </c>
      <c r="D326" t="s">
        <v>304</v>
      </c>
      <c r="E326" t="s">
        <v>172</v>
      </c>
      <c r="F326" t="s">
        <v>7</v>
      </c>
      <c r="G326" t="s">
        <v>323</v>
      </c>
      <c r="H326" t="s">
        <v>302</v>
      </c>
      <c r="I326">
        <v>1</v>
      </c>
      <c r="K326" t="s">
        <v>1415</v>
      </c>
    </row>
    <row r="327" spans="1:11" ht="14.5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K327" t="s">
        <v>1415</v>
      </c>
    </row>
    <row r="328" spans="1:11" ht="14.5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K328" t="s">
        <v>1415</v>
      </c>
    </row>
    <row r="329" spans="1:11" ht="14.5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11" ht="14.5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K330" t="s">
        <v>1415</v>
      </c>
    </row>
    <row r="331" spans="1:11" ht="14.5" hidden="1">
      <c r="A331" s="244">
        <v>110</v>
      </c>
      <c r="C331" t="s">
        <v>299</v>
      </c>
      <c r="D331" t="s">
        <v>1198</v>
      </c>
      <c r="E331" t="s">
        <v>306</v>
      </c>
      <c r="F331" t="s">
        <v>605</v>
      </c>
      <c r="G331" t="s">
        <v>293</v>
      </c>
      <c r="H331" t="s">
        <v>305</v>
      </c>
      <c r="I331">
        <v>4</v>
      </c>
      <c r="K331" t="s">
        <v>1415</v>
      </c>
    </row>
    <row r="332" spans="1:11" ht="14.5" hidden="1">
      <c r="A332" s="247">
        <v>111</v>
      </c>
      <c r="C332" t="s">
        <v>299</v>
      </c>
      <c r="D332" t="s">
        <v>1198</v>
      </c>
      <c r="E332" t="s">
        <v>606</v>
      </c>
      <c r="F332" t="s">
        <v>605</v>
      </c>
      <c r="G332" t="s">
        <v>1695</v>
      </c>
      <c r="H332" t="s">
        <v>308</v>
      </c>
      <c r="I332">
        <v>4</v>
      </c>
      <c r="J332" s="250">
        <v>2</v>
      </c>
      <c r="K332" t="s">
        <v>1415</v>
      </c>
    </row>
    <row r="333" spans="1:11" ht="14.5" hidden="1">
      <c r="A333" s="244">
        <v>112</v>
      </c>
      <c r="C333" t="s">
        <v>299</v>
      </c>
      <c r="D333" t="s">
        <v>1198</v>
      </c>
      <c r="E333" t="s">
        <v>178</v>
      </c>
      <c r="F333" t="s">
        <v>37</v>
      </c>
      <c r="G333" t="s">
        <v>1623</v>
      </c>
      <c r="H333" t="s">
        <v>305</v>
      </c>
      <c r="I333">
        <v>2</v>
      </c>
      <c r="K333" t="s">
        <v>1415</v>
      </c>
    </row>
    <row r="334" spans="1:11" ht="14.5" hidden="1">
      <c r="A334" s="247">
        <v>113</v>
      </c>
      <c r="C334" t="s">
        <v>299</v>
      </c>
      <c r="D334" t="s">
        <v>1198</v>
      </c>
      <c r="E334" t="s">
        <v>306</v>
      </c>
      <c r="F334" t="s">
        <v>605</v>
      </c>
      <c r="G334" t="s">
        <v>299</v>
      </c>
      <c r="H334" t="s">
        <v>305</v>
      </c>
      <c r="I334">
        <v>2</v>
      </c>
      <c r="K334" t="s">
        <v>1415</v>
      </c>
    </row>
    <row r="335" spans="1:11" ht="14.5" hidden="1">
      <c r="A335" s="247">
        <v>114</v>
      </c>
      <c r="C335" t="s">
        <v>299</v>
      </c>
      <c r="D335" t="s">
        <v>1198</v>
      </c>
      <c r="E335" t="s">
        <v>359</v>
      </c>
      <c r="F335" t="s">
        <v>47</v>
      </c>
      <c r="G335" t="s">
        <v>299</v>
      </c>
      <c r="H335" t="s">
        <v>296</v>
      </c>
      <c r="I335">
        <v>4</v>
      </c>
      <c r="K335" t="s">
        <v>1415</v>
      </c>
    </row>
    <row r="336" spans="1:11" ht="14.5" hidden="1">
      <c r="A336" s="247">
        <v>115</v>
      </c>
      <c r="C336" t="s">
        <v>299</v>
      </c>
      <c r="D336" t="s">
        <v>1198</v>
      </c>
      <c r="E336" t="s">
        <v>306</v>
      </c>
      <c r="F336" t="s">
        <v>605</v>
      </c>
      <c r="G336" t="s">
        <v>282</v>
      </c>
      <c r="H336" t="s">
        <v>305</v>
      </c>
      <c r="I336">
        <v>8</v>
      </c>
      <c r="K336" t="s">
        <v>1415</v>
      </c>
    </row>
    <row r="337" spans="1:11" ht="14.5" hidden="1">
      <c r="A337" s="244">
        <v>116</v>
      </c>
      <c r="C337" t="s">
        <v>299</v>
      </c>
      <c r="D337" t="s">
        <v>1198</v>
      </c>
      <c r="E337" t="s">
        <v>306</v>
      </c>
      <c r="F337" t="s">
        <v>605</v>
      </c>
      <c r="G337" t="s">
        <v>282</v>
      </c>
      <c r="H337" t="s">
        <v>296</v>
      </c>
      <c r="I337">
        <v>4</v>
      </c>
      <c r="J337" s="250">
        <v>2</v>
      </c>
      <c r="K337" t="s">
        <v>1415</v>
      </c>
    </row>
    <row r="338" spans="1:11" ht="14.5" hidden="1">
      <c r="A338" s="247">
        <v>117</v>
      </c>
      <c r="C338" t="s">
        <v>299</v>
      </c>
      <c r="D338" t="s">
        <v>1198</v>
      </c>
      <c r="E338" t="s">
        <v>341</v>
      </c>
      <c r="F338" t="s">
        <v>15</v>
      </c>
      <c r="G338" t="s">
        <v>11</v>
      </c>
      <c r="H338" t="s">
        <v>305</v>
      </c>
      <c r="I338">
        <v>2</v>
      </c>
      <c r="K338" t="s">
        <v>1415</v>
      </c>
    </row>
    <row r="339" spans="1:11" ht="14.5" hidden="1">
      <c r="A339" s="244">
        <v>118</v>
      </c>
      <c r="C339" t="s">
        <v>299</v>
      </c>
      <c r="D339" t="s">
        <v>1198</v>
      </c>
      <c r="E339" t="s">
        <v>341</v>
      </c>
      <c r="F339" t="s">
        <v>14</v>
      </c>
      <c r="G339" t="s">
        <v>11</v>
      </c>
      <c r="H339" t="s">
        <v>305</v>
      </c>
      <c r="I339">
        <v>2</v>
      </c>
      <c r="K339" t="s">
        <v>1415</v>
      </c>
    </row>
    <row r="340" spans="1:11" ht="14.5" hidden="1">
      <c r="A340" s="247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11" ht="14.5" hidden="1">
      <c r="A341" s="244">
        <v>120</v>
      </c>
      <c r="C341" t="s">
        <v>299</v>
      </c>
      <c r="D341" t="s">
        <v>1198</v>
      </c>
      <c r="E341" t="s">
        <v>172</v>
      </c>
      <c r="F341" t="s">
        <v>7</v>
      </c>
      <c r="G341" t="s">
        <v>1623</v>
      </c>
      <c r="H341" t="s">
        <v>305</v>
      </c>
      <c r="I341">
        <v>2</v>
      </c>
      <c r="K341" t="s">
        <v>1415</v>
      </c>
    </row>
    <row r="342" spans="1:11" ht="14.5" hidden="1">
      <c r="A342" s="247">
        <v>121</v>
      </c>
      <c r="C342" t="s">
        <v>299</v>
      </c>
      <c r="D342" t="s">
        <v>1198</v>
      </c>
      <c r="E342" t="s">
        <v>174</v>
      </c>
      <c r="F342" t="s">
        <v>13</v>
      </c>
      <c r="G342" t="s">
        <v>1665</v>
      </c>
      <c r="H342" t="s">
        <v>305</v>
      </c>
      <c r="I342">
        <v>2</v>
      </c>
    </row>
    <row r="343" spans="1:11" ht="14.5" hidden="1">
      <c r="A343" s="244">
        <v>124</v>
      </c>
      <c r="C343" t="s">
        <v>299</v>
      </c>
      <c r="D343" t="s">
        <v>309</v>
      </c>
      <c r="E343" t="s">
        <v>184</v>
      </c>
      <c r="F343" t="s">
        <v>607</v>
      </c>
      <c r="G343" t="s">
        <v>278</v>
      </c>
      <c r="H343" t="s">
        <v>310</v>
      </c>
      <c r="I343">
        <v>2</v>
      </c>
      <c r="K343" t="s">
        <v>1415</v>
      </c>
    </row>
    <row r="344" spans="1:11" ht="14.5" hidden="1">
      <c r="A344" s="247">
        <v>125</v>
      </c>
      <c r="C344" t="s">
        <v>299</v>
      </c>
      <c r="D344" t="s">
        <v>309</v>
      </c>
      <c r="E344" t="s">
        <v>184</v>
      </c>
      <c r="F344" t="s">
        <v>607</v>
      </c>
      <c r="G344" t="s">
        <v>88</v>
      </c>
      <c r="H344" t="s">
        <v>310</v>
      </c>
      <c r="I344">
        <v>2</v>
      </c>
      <c r="J344" s="250">
        <v>2</v>
      </c>
      <c r="K344" t="s">
        <v>1415</v>
      </c>
    </row>
    <row r="345" spans="1:11" ht="14.5" hidden="1">
      <c r="A345" s="244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t="14.5" hidden="1">
      <c r="A346" s="247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t="14.5" hidden="1">
      <c r="A347" s="56">
        <v>128</v>
      </c>
      <c r="C347" t="s">
        <v>299</v>
      </c>
      <c r="D347" t="s">
        <v>309</v>
      </c>
      <c r="E347" t="s">
        <v>184</v>
      </c>
      <c r="F347" t="s">
        <v>607</v>
      </c>
      <c r="G347" t="s">
        <v>65</v>
      </c>
      <c r="H347" t="s">
        <v>310</v>
      </c>
      <c r="I347">
        <v>2</v>
      </c>
      <c r="J347" s="250">
        <v>2</v>
      </c>
      <c r="K347" t="s">
        <v>1415</v>
      </c>
    </row>
    <row r="348" spans="1:11" ht="14.5" hidden="1">
      <c r="A348">
        <v>129</v>
      </c>
      <c r="C348" t="s">
        <v>299</v>
      </c>
      <c r="D348" t="s">
        <v>309</v>
      </c>
      <c r="E348" t="s">
        <v>341</v>
      </c>
      <c r="F348" t="s">
        <v>14</v>
      </c>
      <c r="G348" t="s">
        <v>1680</v>
      </c>
      <c r="H348" t="s">
        <v>310</v>
      </c>
      <c r="I348">
        <v>1</v>
      </c>
      <c r="K348" t="s">
        <v>1415</v>
      </c>
    </row>
    <row r="349" spans="1:11" ht="14.5" hidden="1">
      <c r="A349" s="247">
        <v>130</v>
      </c>
      <c r="C349" t="s">
        <v>299</v>
      </c>
      <c r="D349" t="s">
        <v>309</v>
      </c>
      <c r="E349" t="s">
        <v>341</v>
      </c>
      <c r="F349" t="s">
        <v>15</v>
      </c>
      <c r="G349" t="s">
        <v>1680</v>
      </c>
      <c r="H349" t="s">
        <v>310</v>
      </c>
      <c r="I349">
        <v>1</v>
      </c>
      <c r="K349" t="s">
        <v>1415</v>
      </c>
    </row>
    <row r="350" spans="1:11" ht="14.5" hidden="1">
      <c r="A350" s="244">
        <v>131</v>
      </c>
      <c r="C350" t="s">
        <v>299</v>
      </c>
      <c r="D350" t="s">
        <v>309</v>
      </c>
      <c r="E350" t="s">
        <v>175</v>
      </c>
      <c r="F350" t="s">
        <v>19</v>
      </c>
      <c r="G350" t="s">
        <v>1276</v>
      </c>
      <c r="H350" t="s">
        <v>310</v>
      </c>
      <c r="I350">
        <v>1</v>
      </c>
      <c r="K350" t="s">
        <v>1415</v>
      </c>
    </row>
    <row r="351" spans="1:11" ht="14.5" hidden="1">
      <c r="A351" s="251">
        <v>132</v>
      </c>
      <c r="C351" t="s">
        <v>299</v>
      </c>
      <c r="D351" t="s">
        <v>309</v>
      </c>
      <c r="E351" t="s">
        <v>172</v>
      </c>
      <c r="F351" t="s">
        <v>7</v>
      </c>
      <c r="G351" t="s">
        <v>967</v>
      </c>
      <c r="H351" t="s">
        <v>310</v>
      </c>
      <c r="I351">
        <v>1</v>
      </c>
      <c r="K351" t="s">
        <v>1415</v>
      </c>
    </row>
    <row r="352" spans="1:11" ht="14.5" hidden="1">
      <c r="A352" s="56">
        <v>133</v>
      </c>
      <c r="C352" t="s">
        <v>299</v>
      </c>
      <c r="D352" t="s">
        <v>309</v>
      </c>
      <c r="E352" t="s">
        <v>174</v>
      </c>
      <c r="F352" t="s">
        <v>13</v>
      </c>
      <c r="G352" t="s">
        <v>1665</v>
      </c>
      <c r="H352" t="s">
        <v>310</v>
      </c>
      <c r="I352">
        <v>1</v>
      </c>
      <c r="K352" t="s">
        <v>1415</v>
      </c>
    </row>
    <row r="353" spans="1:11" ht="14.5" hidden="1">
      <c r="A353" s="6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t="14.5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t="14.5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t="14.5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K356" t="s">
        <v>1415</v>
      </c>
    </row>
    <row r="357" spans="1:11" ht="14.5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t="14.5" hidden="1">
      <c r="A358" s="247">
        <v>141</v>
      </c>
      <c r="B358" s="247"/>
      <c r="C358" s="247" t="s">
        <v>299</v>
      </c>
      <c r="D358" s="247" t="s">
        <v>313</v>
      </c>
      <c r="E358" s="247" t="s">
        <v>184</v>
      </c>
      <c r="F358" s="247" t="s">
        <v>607</v>
      </c>
      <c r="G358" s="247" t="s">
        <v>278</v>
      </c>
      <c r="H358" s="247" t="s">
        <v>311</v>
      </c>
      <c r="I358" s="247">
        <v>2</v>
      </c>
      <c r="J358" s="250">
        <v>2</v>
      </c>
      <c r="K358" t="s">
        <v>1415</v>
      </c>
    </row>
    <row r="359" spans="1:11" ht="14.5" hidden="1">
      <c r="A359" s="247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11" ht="14.5" hidden="1">
      <c r="A360" s="244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t="14.5" hidden="1">
      <c r="A361" s="247">
        <v>144</v>
      </c>
      <c r="C361" t="s">
        <v>299</v>
      </c>
      <c r="D361" t="s">
        <v>313</v>
      </c>
      <c r="E361" t="s">
        <v>184</v>
      </c>
      <c r="F361" t="s">
        <v>607</v>
      </c>
      <c r="G361" t="s">
        <v>88</v>
      </c>
      <c r="H361" t="s">
        <v>310</v>
      </c>
      <c r="I361">
        <v>2</v>
      </c>
      <c r="J361" s="250">
        <v>2</v>
      </c>
      <c r="K361" t="s">
        <v>1415</v>
      </c>
    </row>
    <row r="362" spans="1:11" ht="14.5" hidden="1">
      <c r="A362" s="244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t="14.5" hidden="1">
      <c r="A363" s="247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t="14.5" hidden="1">
      <c r="A364" s="247">
        <v>147</v>
      </c>
      <c r="C364" t="s">
        <v>299</v>
      </c>
      <c r="D364" t="s">
        <v>313</v>
      </c>
      <c r="E364" t="s">
        <v>184</v>
      </c>
      <c r="F364" t="s">
        <v>607</v>
      </c>
      <c r="G364" t="s">
        <v>88</v>
      </c>
      <c r="H364" t="s">
        <v>311</v>
      </c>
      <c r="I364">
        <v>1</v>
      </c>
      <c r="K364" t="s">
        <v>1415</v>
      </c>
    </row>
    <row r="365" spans="1:11" ht="14.5" hidden="1">
      <c r="A365" s="244">
        <v>148</v>
      </c>
      <c r="C365" t="s">
        <v>299</v>
      </c>
      <c r="D365" t="s">
        <v>313</v>
      </c>
      <c r="E365" t="s">
        <v>172</v>
      </c>
      <c r="F365" t="s">
        <v>7</v>
      </c>
      <c r="G365" t="s">
        <v>967</v>
      </c>
      <c r="H365" t="s">
        <v>310</v>
      </c>
      <c r="I365">
        <v>1</v>
      </c>
      <c r="K365" t="s">
        <v>1415</v>
      </c>
    </row>
    <row r="366" spans="1:11" ht="14.5" hidden="1">
      <c r="A366" s="247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t="14.5" hidden="1">
      <c r="A367" s="244">
        <v>150</v>
      </c>
      <c r="C367" t="s">
        <v>299</v>
      </c>
      <c r="D367" t="s">
        <v>313</v>
      </c>
      <c r="E367" t="s">
        <v>175</v>
      </c>
      <c r="F367" t="s">
        <v>19</v>
      </c>
      <c r="G367" t="s">
        <v>1276</v>
      </c>
      <c r="H367" t="s">
        <v>310</v>
      </c>
      <c r="I367">
        <v>1</v>
      </c>
      <c r="K367" t="s">
        <v>1415</v>
      </c>
    </row>
    <row r="368" spans="1:11" ht="14.5" hidden="1">
      <c r="A368" s="247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11" ht="14.5" hidden="1">
      <c r="A369" s="244">
        <v>154</v>
      </c>
      <c r="C369" t="s">
        <v>299</v>
      </c>
      <c r="D369" t="s">
        <v>314</v>
      </c>
      <c r="E369" t="s">
        <v>186</v>
      </c>
      <c r="F369" t="s">
        <v>608</v>
      </c>
      <c r="G369" t="s">
        <v>53</v>
      </c>
      <c r="H369" t="s">
        <v>311</v>
      </c>
      <c r="I369">
        <v>1</v>
      </c>
      <c r="K369" t="s">
        <v>1415</v>
      </c>
    </row>
    <row r="370" spans="1:11" ht="14.5" hidden="1">
      <c r="A370">
        <v>155</v>
      </c>
      <c r="C370" t="s">
        <v>299</v>
      </c>
      <c r="D370" t="s">
        <v>314</v>
      </c>
      <c r="E370" t="s">
        <v>341</v>
      </c>
      <c r="F370" t="s">
        <v>14</v>
      </c>
      <c r="G370" t="s">
        <v>1646</v>
      </c>
      <c r="H370" t="s">
        <v>311</v>
      </c>
      <c r="I370">
        <v>0.5</v>
      </c>
      <c r="K370" t="s">
        <v>1415</v>
      </c>
    </row>
    <row r="371" spans="1:11" ht="14.5" hidden="1">
      <c r="A371" s="247">
        <v>156</v>
      </c>
      <c r="C371" t="s">
        <v>299</v>
      </c>
      <c r="D371" t="s">
        <v>314</v>
      </c>
      <c r="E371" t="s">
        <v>341</v>
      </c>
      <c r="F371" t="s">
        <v>15</v>
      </c>
      <c r="G371" t="s">
        <v>1646</v>
      </c>
      <c r="H371" t="s">
        <v>311</v>
      </c>
      <c r="I371">
        <v>0.5</v>
      </c>
      <c r="K371" t="s">
        <v>1415</v>
      </c>
    </row>
    <row r="372" spans="1:11" ht="14.5" hidden="1">
      <c r="A372" s="244">
        <v>158</v>
      </c>
      <c r="C372" t="s">
        <v>299</v>
      </c>
      <c r="D372" t="s">
        <v>889</v>
      </c>
      <c r="E372" t="s">
        <v>186</v>
      </c>
      <c r="F372" t="s">
        <v>608</v>
      </c>
      <c r="G372" t="s">
        <v>93</v>
      </c>
      <c r="H372" t="s">
        <v>311</v>
      </c>
      <c r="I372">
        <v>2</v>
      </c>
      <c r="K372" t="s">
        <v>1415</v>
      </c>
    </row>
    <row r="373" spans="1:11" ht="14.5" hidden="1">
      <c r="A373" s="247">
        <v>159</v>
      </c>
      <c r="C373" t="s">
        <v>299</v>
      </c>
      <c r="D373" t="s">
        <v>889</v>
      </c>
      <c r="E373" t="s">
        <v>186</v>
      </c>
      <c r="F373" t="s">
        <v>608</v>
      </c>
      <c r="G373" t="s">
        <v>53</v>
      </c>
      <c r="H373" t="s">
        <v>311</v>
      </c>
      <c r="I373">
        <v>1</v>
      </c>
      <c r="K373" t="s">
        <v>1415</v>
      </c>
    </row>
    <row r="374" spans="1:11" ht="14.5" hidden="1">
      <c r="A374" s="24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11" ht="14.5" hidden="1">
      <c r="A375" s="244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11" ht="14.5" hidden="1">
      <c r="A376" s="247">
        <v>163</v>
      </c>
      <c r="C376" t="s">
        <v>299</v>
      </c>
      <c r="D376" t="s">
        <v>315</v>
      </c>
      <c r="E376" t="s">
        <v>178</v>
      </c>
      <c r="F376" t="s">
        <v>37</v>
      </c>
      <c r="G376" t="s">
        <v>40</v>
      </c>
      <c r="H376" t="s">
        <v>316</v>
      </c>
      <c r="I376">
        <v>2</v>
      </c>
      <c r="K376" t="s">
        <v>1415</v>
      </c>
    </row>
    <row r="377" spans="1:11" ht="14.5" hidden="1">
      <c r="A377" s="244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11" ht="14.5" hidden="1">
      <c r="A378" s="247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11" ht="14.5" hidden="1">
      <c r="A379" s="244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11" ht="14.5" hidden="1">
      <c r="A380" s="247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11" ht="14.5" hidden="1">
      <c r="A381" s="244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11" ht="14.5" hidden="1">
      <c r="A382" s="56">
        <v>169</v>
      </c>
      <c r="C382" t="s">
        <v>299</v>
      </c>
      <c r="D382" t="s">
        <v>315</v>
      </c>
      <c r="E382" t="s">
        <v>341</v>
      </c>
      <c r="F382" t="s">
        <v>15</v>
      </c>
      <c r="G382" t="s">
        <v>1646</v>
      </c>
      <c r="H382" t="s">
        <v>316</v>
      </c>
      <c r="I382">
        <v>2</v>
      </c>
      <c r="K382" t="s">
        <v>1415</v>
      </c>
    </row>
    <row r="383" spans="1:11" ht="14.5" hidden="1">
      <c r="A383" s="6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11" ht="14.5" hidden="1">
      <c r="A384" s="56">
        <v>171</v>
      </c>
      <c r="C384" t="s">
        <v>299</v>
      </c>
      <c r="D384" t="s">
        <v>315</v>
      </c>
      <c r="E384" t="s">
        <v>172</v>
      </c>
      <c r="F384" t="s">
        <v>7</v>
      </c>
      <c r="G384" t="s">
        <v>268</v>
      </c>
      <c r="H384" t="s">
        <v>316</v>
      </c>
      <c r="I384">
        <v>2</v>
      </c>
      <c r="K384" t="s">
        <v>1415</v>
      </c>
    </row>
    <row r="385" spans="1:11" ht="14.5" hidden="1">
      <c r="A385" s="56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t="14.5" hidden="1">
      <c r="A386" s="6">
        <v>174</v>
      </c>
      <c r="C386" t="s">
        <v>299</v>
      </c>
      <c r="D386" t="s">
        <v>321</v>
      </c>
      <c r="E386" t="s">
        <v>186</v>
      </c>
      <c r="F386" t="s">
        <v>608</v>
      </c>
      <c r="G386" t="s">
        <v>318</v>
      </c>
      <c r="H386" t="s">
        <v>316</v>
      </c>
      <c r="I386">
        <v>2</v>
      </c>
      <c r="K386" t="s">
        <v>1415</v>
      </c>
    </row>
    <row r="387" spans="1:11" ht="14.5" hidden="1">
      <c r="A387" s="56">
        <v>175</v>
      </c>
      <c r="C387" t="s">
        <v>299</v>
      </c>
      <c r="D387" t="s">
        <v>321</v>
      </c>
      <c r="E387" t="s">
        <v>186</v>
      </c>
      <c r="F387" t="s">
        <v>608</v>
      </c>
      <c r="G387" t="s">
        <v>93</v>
      </c>
      <c r="H387" t="s">
        <v>316</v>
      </c>
      <c r="I387">
        <v>2</v>
      </c>
      <c r="K387" t="s">
        <v>1415</v>
      </c>
    </row>
    <row r="388" spans="1:11" ht="14.5" hidden="1">
      <c r="A388" s="6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t="14.5" hidden="1">
      <c r="A389" s="56">
        <v>177</v>
      </c>
      <c r="C389" t="s">
        <v>299</v>
      </c>
      <c r="D389" t="s">
        <v>321</v>
      </c>
      <c r="E389" t="s">
        <v>341</v>
      </c>
      <c r="F389" t="s">
        <v>15</v>
      </c>
      <c r="G389" t="s">
        <v>967</v>
      </c>
      <c r="H389" t="s">
        <v>316</v>
      </c>
      <c r="I389">
        <v>1</v>
      </c>
      <c r="K389" t="s">
        <v>1415</v>
      </c>
    </row>
    <row r="390" spans="1:11" ht="14.5" hidden="1">
      <c r="A390" s="6">
        <v>179</v>
      </c>
      <c r="C390" t="s">
        <v>299</v>
      </c>
      <c r="D390" t="s">
        <v>322</v>
      </c>
      <c r="E390" t="s">
        <v>186</v>
      </c>
      <c r="F390" t="s">
        <v>608</v>
      </c>
      <c r="G390" t="s">
        <v>318</v>
      </c>
      <c r="H390" t="s">
        <v>316</v>
      </c>
      <c r="I390">
        <v>4</v>
      </c>
      <c r="K390" t="s">
        <v>1415</v>
      </c>
    </row>
    <row r="391" spans="1:11" ht="14.5" hidden="1">
      <c r="A391" s="56">
        <v>180</v>
      </c>
      <c r="C391" t="s">
        <v>299</v>
      </c>
      <c r="D391" t="s">
        <v>322</v>
      </c>
      <c r="E391" t="s">
        <v>186</v>
      </c>
      <c r="F391" t="s">
        <v>608</v>
      </c>
      <c r="G391" t="s">
        <v>93</v>
      </c>
      <c r="H391" t="s">
        <v>316</v>
      </c>
      <c r="I391">
        <v>2</v>
      </c>
      <c r="K391" t="s">
        <v>1415</v>
      </c>
    </row>
    <row r="392" spans="1:11" ht="14.5" hidden="1">
      <c r="A392" s="56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t="14.5" hidden="1">
      <c r="A393" s="6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t="14.5" hidden="1">
      <c r="A394" s="56">
        <v>183</v>
      </c>
      <c r="C394" t="s">
        <v>299</v>
      </c>
      <c r="D394" t="s">
        <v>322</v>
      </c>
      <c r="E394" t="s">
        <v>341</v>
      </c>
      <c r="F394" t="s">
        <v>15</v>
      </c>
      <c r="G394" t="s">
        <v>967</v>
      </c>
      <c r="H394" t="s">
        <v>316</v>
      </c>
      <c r="I394">
        <v>1</v>
      </c>
      <c r="K394" t="s">
        <v>1415</v>
      </c>
    </row>
    <row r="395" spans="1:11" ht="14.5" hidden="1">
      <c r="A395" s="6">
        <v>184</v>
      </c>
      <c r="C395" t="s">
        <v>299</v>
      </c>
      <c r="D395" t="s">
        <v>322</v>
      </c>
      <c r="E395" t="s">
        <v>172</v>
      </c>
      <c r="F395" t="s">
        <v>7</v>
      </c>
      <c r="G395" t="s">
        <v>967</v>
      </c>
      <c r="H395" t="s">
        <v>316</v>
      </c>
      <c r="I395">
        <v>2</v>
      </c>
      <c r="K395" t="s">
        <v>1415</v>
      </c>
    </row>
    <row r="396" spans="1:11" ht="14.5" hidden="1">
      <c r="A396" s="5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t="14.5" hidden="1">
      <c r="A397" s="56">
        <v>186</v>
      </c>
      <c r="C397" t="s">
        <v>299</v>
      </c>
      <c r="D397" t="s">
        <v>322</v>
      </c>
      <c r="E397" t="s">
        <v>175</v>
      </c>
      <c r="F397" t="s">
        <v>19</v>
      </c>
      <c r="G397" t="s">
        <v>1276</v>
      </c>
      <c r="H397" t="s">
        <v>327</v>
      </c>
      <c r="I397">
        <v>2</v>
      </c>
      <c r="K397" t="s">
        <v>1415</v>
      </c>
    </row>
    <row r="398" spans="1:11" ht="14.5" hidden="1">
      <c r="A398" s="6"/>
    </row>
    <row r="399" spans="1:11" ht="14.5" hidden="1">
      <c r="A399" s="56"/>
    </row>
    <row r="400" spans="1:11" ht="14.5" hidden="1">
      <c r="A400" s="6"/>
    </row>
    <row r="401" spans="1:22" ht="14.5" hidden="1">
      <c r="A401" s="56">
        <v>4</v>
      </c>
      <c r="C401" t="s">
        <v>95</v>
      </c>
      <c r="D401" t="s">
        <v>98</v>
      </c>
      <c r="E401" t="s">
        <v>185</v>
      </c>
      <c r="F401" t="s">
        <v>609</v>
      </c>
      <c r="G401" t="s">
        <v>100</v>
      </c>
      <c r="H401" t="s">
        <v>99</v>
      </c>
      <c r="I401">
        <v>2.5</v>
      </c>
    </row>
    <row r="402" spans="1:22" ht="14.5" hidden="1">
      <c r="A402" s="6">
        <v>5</v>
      </c>
      <c r="C402" t="s">
        <v>95</v>
      </c>
      <c r="D402" t="s">
        <v>98</v>
      </c>
      <c r="E402" t="s">
        <v>185</v>
      </c>
      <c r="F402" t="s">
        <v>609</v>
      </c>
      <c r="G402" t="s">
        <v>57</v>
      </c>
      <c r="H402" t="s">
        <v>99</v>
      </c>
      <c r="I402">
        <v>2</v>
      </c>
    </row>
    <row r="403" spans="1:22" ht="14.5" hidden="1">
      <c r="A403" s="56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t="14.5" hidden="1">
      <c r="A404" s="6">
        <v>7</v>
      </c>
      <c r="C404" t="s">
        <v>95</v>
      </c>
      <c r="D404" t="s">
        <v>98</v>
      </c>
      <c r="E404" t="s">
        <v>341</v>
      </c>
      <c r="F404" t="s">
        <v>15</v>
      </c>
      <c r="G404" t="s">
        <v>101</v>
      </c>
      <c r="H404" t="s">
        <v>99</v>
      </c>
      <c r="I404">
        <v>0.5</v>
      </c>
    </row>
    <row r="405" spans="1:22" ht="14.5" hidden="1">
      <c r="A405" s="56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t="14.5" hidden="1">
      <c r="A406">
        <v>11</v>
      </c>
      <c r="C406" t="s">
        <v>95</v>
      </c>
      <c r="D406" t="s">
        <v>102</v>
      </c>
      <c r="E406" t="s">
        <v>185</v>
      </c>
      <c r="F406" t="s">
        <v>609</v>
      </c>
      <c r="G406" t="s">
        <v>57</v>
      </c>
      <c r="H406" t="s">
        <v>99</v>
      </c>
      <c r="I406">
        <v>2</v>
      </c>
    </row>
    <row r="407" spans="1:22" ht="14.5" hidden="1">
      <c r="A407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t="14.5" hidden="1">
      <c r="A408" s="6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t="14.5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  <c r="U409" s="247"/>
      <c r="V409" s="247"/>
    </row>
    <row r="410" spans="1:22" ht="14.5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t="14.5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  <c r="U411" s="247"/>
      <c r="V411" s="247"/>
    </row>
    <row r="412" spans="1:22" ht="14.5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  <c r="L412" s="244"/>
      <c r="M412" s="244"/>
      <c r="N412" s="244"/>
      <c r="O412" s="244"/>
      <c r="P412" s="244"/>
      <c r="Q412" s="244"/>
      <c r="R412" s="244"/>
      <c r="S412" s="244"/>
      <c r="T412" s="244"/>
      <c r="U412" s="244"/>
      <c r="V412" s="244"/>
    </row>
    <row r="413" spans="1:22" ht="14.5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t="14.5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t="14.5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  <c r="J415" s="248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  <c r="U415" s="247"/>
      <c r="V415" s="247"/>
    </row>
    <row r="416" spans="1:22" ht="14.5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  <c r="J416" s="249"/>
      <c r="K416" s="244"/>
      <c r="L416" s="244"/>
      <c r="M416" s="244"/>
      <c r="N416" s="244"/>
      <c r="O416" s="244"/>
      <c r="P416" s="244"/>
      <c r="Q416" s="244"/>
      <c r="R416" s="244"/>
      <c r="S416" s="244"/>
      <c r="T416" s="244"/>
      <c r="U416" s="244"/>
      <c r="V416" s="244"/>
    </row>
    <row r="417" spans="1:22" ht="14.5" hidden="1">
      <c r="A417" s="247">
        <v>24</v>
      </c>
      <c r="B417" s="247"/>
      <c r="C417" s="247" t="s">
        <v>95</v>
      </c>
      <c r="D417" s="247" t="s">
        <v>1199</v>
      </c>
      <c r="E417" s="247" t="s">
        <v>185</v>
      </c>
      <c r="F417" s="247" t="s">
        <v>609</v>
      </c>
      <c r="G417" s="247" t="s">
        <v>100</v>
      </c>
      <c r="H417" s="247" t="s">
        <v>103</v>
      </c>
      <c r="I417" s="247">
        <v>2</v>
      </c>
      <c r="J417" s="248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  <c r="U417" s="247"/>
      <c r="V417" s="247"/>
    </row>
    <row r="418" spans="1:22" ht="14.5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  <c r="J418" s="249"/>
      <c r="K418" s="244"/>
      <c r="L418" s="244"/>
      <c r="M418" s="244"/>
      <c r="N418" s="244"/>
      <c r="O418" s="244"/>
      <c r="P418" s="244"/>
      <c r="Q418" s="244"/>
      <c r="R418" s="244"/>
      <c r="S418" s="244"/>
      <c r="T418" s="244"/>
      <c r="U418" s="244"/>
      <c r="V418" s="244"/>
    </row>
    <row r="419" spans="1:22" ht="14.5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</row>
    <row r="420" spans="1:22" ht="14.5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  <c r="J420" s="249"/>
      <c r="K420" s="244"/>
      <c r="L420" s="244"/>
      <c r="M420" s="244"/>
      <c r="N420" s="244"/>
      <c r="O420" s="244"/>
      <c r="P420" s="244"/>
      <c r="Q420" s="244"/>
      <c r="R420" s="244"/>
      <c r="S420" s="244"/>
      <c r="T420" s="244"/>
      <c r="U420" s="244"/>
      <c r="V420" s="244"/>
    </row>
    <row r="421" spans="1:22" ht="14.5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</row>
    <row r="422" spans="1:22" ht="14.5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  <c r="J422" s="249"/>
      <c r="K422" s="244"/>
      <c r="L422" s="244"/>
      <c r="M422" s="244"/>
      <c r="N422" s="244"/>
      <c r="O422" s="244"/>
      <c r="P422" s="244"/>
      <c r="Q422" s="244"/>
      <c r="R422" s="244"/>
      <c r="S422" s="244"/>
      <c r="T422" s="244"/>
      <c r="U422" s="244"/>
      <c r="V422" s="244"/>
    </row>
    <row r="423" spans="1:22" ht="14.5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</row>
    <row r="424" spans="1:22" ht="14.5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t="14.5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</row>
    <row r="426" spans="1:22" ht="14.5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  <c r="L426" s="244"/>
      <c r="M426" s="244"/>
      <c r="N426" s="244"/>
      <c r="O426" s="244"/>
      <c r="P426" s="244"/>
      <c r="Q426" s="244"/>
      <c r="R426" s="244"/>
      <c r="S426" s="244"/>
      <c r="T426" s="244"/>
      <c r="U426" s="244"/>
      <c r="V426" s="244"/>
    </row>
    <row r="427" spans="1:22" ht="14.5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t="14.5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  <c r="L428" s="244"/>
      <c r="M428" s="244"/>
      <c r="N428" s="244"/>
      <c r="O428" s="244"/>
      <c r="P428" s="244"/>
      <c r="Q428" s="244"/>
      <c r="R428" s="244"/>
      <c r="S428" s="244"/>
      <c r="T428" s="244"/>
      <c r="U428" s="244"/>
      <c r="V428" s="244"/>
    </row>
    <row r="429" spans="1:22" ht="14.5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t="14.5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t="14.5" hidden="1">
      <c r="A431" s="247">
        <v>40</v>
      </c>
      <c r="B431" s="247"/>
      <c r="C431" s="247" t="s">
        <v>95</v>
      </c>
      <c r="D431" s="247" t="s">
        <v>1200</v>
      </c>
      <c r="E431" s="247" t="s">
        <v>185</v>
      </c>
      <c r="F431" s="247" t="s">
        <v>609</v>
      </c>
      <c r="G431" s="247" t="s">
        <v>105</v>
      </c>
      <c r="H431" s="247" t="s">
        <v>106</v>
      </c>
      <c r="I431" s="247">
        <v>5</v>
      </c>
      <c r="J431" s="248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  <c r="U431" s="247"/>
      <c r="V431" s="247"/>
    </row>
    <row r="432" spans="1:22" ht="14.5" hidden="1">
      <c r="A432" s="244">
        <v>41</v>
      </c>
      <c r="B432" s="244"/>
      <c r="C432" s="244" t="s">
        <v>95</v>
      </c>
      <c r="D432" s="244" t="s">
        <v>1200</v>
      </c>
      <c r="E432" s="244" t="s">
        <v>185</v>
      </c>
      <c r="F432" s="244" t="s">
        <v>609</v>
      </c>
      <c r="G432" s="244" t="s">
        <v>100</v>
      </c>
      <c r="H432" s="244" t="s">
        <v>106</v>
      </c>
      <c r="I432" s="244">
        <v>2</v>
      </c>
      <c r="J432" s="249"/>
      <c r="K432" s="244"/>
      <c r="L432" s="244"/>
      <c r="M432" s="244"/>
      <c r="N432" s="244"/>
      <c r="O432" s="244"/>
      <c r="P432" s="244"/>
      <c r="Q432" s="244"/>
      <c r="R432" s="244"/>
      <c r="S432" s="244"/>
      <c r="T432" s="244"/>
      <c r="U432" s="244"/>
      <c r="V432" s="244"/>
    </row>
    <row r="433" spans="1:22" ht="14.5" hidden="1">
      <c r="A433" s="247">
        <v>42</v>
      </c>
      <c r="B433" s="247"/>
      <c r="C433" s="247" t="s">
        <v>95</v>
      </c>
      <c r="D433" s="247" t="s">
        <v>1200</v>
      </c>
      <c r="E433" s="247" t="s">
        <v>185</v>
      </c>
      <c r="F433" s="247" t="s">
        <v>609</v>
      </c>
      <c r="G433" s="247" t="s">
        <v>100</v>
      </c>
      <c r="H433" s="247" t="s">
        <v>106</v>
      </c>
      <c r="I433" s="247">
        <v>2</v>
      </c>
      <c r="J433" s="248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  <c r="U433" s="247"/>
      <c r="V433" s="247"/>
    </row>
    <row r="434" spans="1:22" ht="14.5" hidden="1">
      <c r="A434" s="244">
        <v>43</v>
      </c>
      <c r="B434" s="244"/>
      <c r="C434" s="244" t="s">
        <v>95</v>
      </c>
      <c r="D434" s="244" t="s">
        <v>1200</v>
      </c>
      <c r="E434" s="244" t="s">
        <v>185</v>
      </c>
      <c r="F434" s="244" t="s">
        <v>609</v>
      </c>
      <c r="G434" s="244" t="s">
        <v>1621</v>
      </c>
      <c r="H434" s="244" t="s">
        <v>106</v>
      </c>
      <c r="I434" s="244">
        <v>3</v>
      </c>
      <c r="J434" s="249"/>
      <c r="K434" s="244"/>
      <c r="L434" s="244"/>
      <c r="M434" s="244"/>
      <c r="N434" s="244"/>
      <c r="O434" s="244"/>
      <c r="P434" s="244"/>
      <c r="Q434" s="244"/>
      <c r="R434" s="244"/>
      <c r="S434" s="244"/>
      <c r="T434" s="244"/>
      <c r="U434" s="244"/>
      <c r="V434" s="244"/>
    </row>
    <row r="435" spans="1:22" ht="14.5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  <c r="U435" s="247"/>
      <c r="V435" s="247"/>
    </row>
    <row r="436" spans="1:22" ht="14.5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t="14.5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  <c r="U437" s="247"/>
      <c r="V437" s="247"/>
    </row>
    <row r="438" spans="1:22" ht="14.5" hidden="1">
      <c r="A438" s="244">
        <v>47</v>
      </c>
      <c r="B438" s="244"/>
      <c r="C438" s="244" t="s">
        <v>95</v>
      </c>
      <c r="D438" s="244" t="s">
        <v>1200</v>
      </c>
      <c r="E438" s="244" t="s">
        <v>341</v>
      </c>
      <c r="F438" s="244" t="s">
        <v>14</v>
      </c>
      <c r="G438" s="244" t="s">
        <v>101</v>
      </c>
      <c r="H438" s="244" t="s">
        <v>106</v>
      </c>
      <c r="I438" s="244">
        <v>2</v>
      </c>
      <c r="J438" s="249"/>
      <c r="K438" s="244"/>
      <c r="L438" s="244"/>
      <c r="M438" s="244"/>
      <c r="N438" s="244"/>
      <c r="O438" s="244"/>
      <c r="P438" s="244"/>
      <c r="Q438" s="244"/>
      <c r="R438" s="244"/>
      <c r="S438" s="244"/>
      <c r="T438" s="244"/>
      <c r="U438" s="244"/>
      <c r="V438" s="244"/>
    </row>
    <row r="439" spans="1:22" ht="14.5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</row>
    <row r="440" spans="1:22" ht="14.5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t="14.5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t="14.5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22" ht="14.5" hidden="1">
      <c r="A443" s="244">
        <v>56</v>
      </c>
      <c r="B443" s="244"/>
      <c r="C443" s="244" t="s">
        <v>95</v>
      </c>
      <c r="D443" s="244" t="s">
        <v>108</v>
      </c>
      <c r="E443" s="244" t="s">
        <v>359</v>
      </c>
      <c r="F443" s="244" t="s">
        <v>112</v>
      </c>
      <c r="G443" s="244" t="s">
        <v>111</v>
      </c>
      <c r="H443" s="244" t="s">
        <v>103</v>
      </c>
      <c r="I443" s="244">
        <v>1</v>
      </c>
      <c r="K443" t="s">
        <v>560</v>
      </c>
    </row>
    <row r="444" spans="1:22" ht="14.5" hidden="1">
      <c r="A444" s="247">
        <v>57</v>
      </c>
      <c r="B444" s="247"/>
      <c r="C444" s="247" t="s">
        <v>95</v>
      </c>
      <c r="D444" s="247" t="s">
        <v>108</v>
      </c>
      <c r="E444" s="247" t="s">
        <v>188</v>
      </c>
      <c r="F444" s="247" t="s">
        <v>107</v>
      </c>
      <c r="G444" s="247" t="s">
        <v>97</v>
      </c>
      <c r="H444" s="247" t="s">
        <v>103</v>
      </c>
      <c r="I444" s="247">
        <v>1.5</v>
      </c>
      <c r="K444" t="s">
        <v>560</v>
      </c>
    </row>
    <row r="445" spans="1:22" ht="14.5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22" ht="14.5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22" ht="14.5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K447" t="s">
        <v>561</v>
      </c>
    </row>
    <row r="448" spans="1:22" ht="14.5" hidden="1">
      <c r="A448" s="247">
        <v>62</v>
      </c>
      <c r="B448" s="247"/>
      <c r="C448" s="247" t="s">
        <v>95</v>
      </c>
      <c r="D448" s="247" t="s">
        <v>113</v>
      </c>
      <c r="E448" s="247" t="s">
        <v>359</v>
      </c>
      <c r="F448" s="247" t="s">
        <v>112</v>
      </c>
      <c r="G448" s="247" t="s">
        <v>111</v>
      </c>
      <c r="H448" s="247" t="s">
        <v>103</v>
      </c>
      <c r="I448" s="247">
        <v>1</v>
      </c>
      <c r="K448" t="s">
        <v>561</v>
      </c>
    </row>
    <row r="449" spans="1:11" ht="14.5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t="14.5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t="14.5" hidden="1">
      <c r="A451" s="244">
        <v>66</v>
      </c>
      <c r="B451" s="244"/>
      <c r="C451" s="244" t="s">
        <v>95</v>
      </c>
      <c r="D451" s="244" t="s">
        <v>114</v>
      </c>
      <c r="E451" s="244" t="s">
        <v>188</v>
      </c>
      <c r="F451" s="244" t="s">
        <v>107</v>
      </c>
      <c r="G451" s="244" t="s">
        <v>115</v>
      </c>
      <c r="H451" s="244" t="s">
        <v>106</v>
      </c>
      <c r="I451" s="244">
        <v>1</v>
      </c>
      <c r="K451" t="s">
        <v>560</v>
      </c>
    </row>
    <row r="452" spans="1:11" ht="14.5" hidden="1">
      <c r="A452" s="247">
        <v>67</v>
      </c>
      <c r="B452" s="247"/>
      <c r="C452" s="247" t="s">
        <v>95</v>
      </c>
      <c r="D452" s="247" t="s">
        <v>114</v>
      </c>
      <c r="E452" s="247" t="s">
        <v>341</v>
      </c>
      <c r="F452" s="247" t="s">
        <v>116</v>
      </c>
      <c r="G452" s="247" t="s">
        <v>101</v>
      </c>
      <c r="H452" s="247" t="s">
        <v>106</v>
      </c>
      <c r="I452" s="247">
        <v>1</v>
      </c>
      <c r="K452" t="s">
        <v>560</v>
      </c>
    </row>
    <row r="453" spans="1:11" ht="14.5" hidden="1">
      <c r="A453" s="247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11" ht="14.5" hidden="1">
      <c r="A454" s="247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t="14.5" hidden="1">
      <c r="A455" s="244">
        <v>70</v>
      </c>
      <c r="C455" t="s">
        <v>95</v>
      </c>
      <c r="D455" t="s">
        <v>114</v>
      </c>
      <c r="F455" t="s">
        <v>117</v>
      </c>
      <c r="G455" t="s">
        <v>97</v>
      </c>
      <c r="H455" t="s">
        <v>106</v>
      </c>
      <c r="I455">
        <v>0.5</v>
      </c>
      <c r="K455" t="s">
        <v>560</v>
      </c>
    </row>
    <row r="456" spans="1:11" ht="14.5" hidden="1">
      <c r="A456" s="247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t="14.5" hidden="1">
      <c r="A457" s="244">
        <v>72</v>
      </c>
      <c r="C457" t="s">
        <v>95</v>
      </c>
      <c r="D457" t="s">
        <v>114</v>
      </c>
      <c r="E457" t="s">
        <v>172</v>
      </c>
      <c r="F457" t="s">
        <v>7</v>
      </c>
      <c r="G457" t="s">
        <v>40</v>
      </c>
      <c r="H457" t="s">
        <v>106</v>
      </c>
      <c r="I457">
        <v>1</v>
      </c>
      <c r="K457" t="s">
        <v>560</v>
      </c>
    </row>
    <row r="458" spans="1:11" ht="14.5" hidden="1">
      <c r="A458" s="247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t="14.5" hidden="1">
      <c r="A459" s="244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11" ht="14.5" hidden="1">
      <c r="A460" s="247">
        <v>76</v>
      </c>
      <c r="C460" t="s">
        <v>95</v>
      </c>
      <c r="D460" t="s">
        <v>118</v>
      </c>
      <c r="E460" t="s">
        <v>189</v>
      </c>
      <c r="F460" t="s">
        <v>119</v>
      </c>
      <c r="G460" t="s">
        <v>101</v>
      </c>
      <c r="H460" t="s">
        <v>106</v>
      </c>
      <c r="I460">
        <v>1</v>
      </c>
      <c r="K460" t="s">
        <v>561</v>
      </c>
    </row>
    <row r="461" spans="1:11" ht="14.5" hidden="1">
      <c r="A461" s="244">
        <v>77</v>
      </c>
      <c r="C461" t="s">
        <v>95</v>
      </c>
      <c r="D461" t="s">
        <v>118</v>
      </c>
      <c r="E461" t="s">
        <v>359</v>
      </c>
      <c r="F461" t="s">
        <v>112</v>
      </c>
      <c r="G461" t="s">
        <v>111</v>
      </c>
      <c r="H461" t="s">
        <v>106</v>
      </c>
      <c r="I461">
        <v>1</v>
      </c>
      <c r="K461" t="s">
        <v>561</v>
      </c>
    </row>
    <row r="462" spans="1:11" ht="14.5" hidden="1">
      <c r="A462" s="247">
        <v>78</v>
      </c>
      <c r="C462" t="s">
        <v>95</v>
      </c>
      <c r="D462" t="s">
        <v>118</v>
      </c>
      <c r="E462" t="s">
        <v>179</v>
      </c>
      <c r="F462" t="s">
        <v>76</v>
      </c>
      <c r="G462" t="s">
        <v>111</v>
      </c>
      <c r="H462" t="s">
        <v>106</v>
      </c>
      <c r="I462">
        <v>0.5</v>
      </c>
      <c r="K462" t="s">
        <v>561</v>
      </c>
    </row>
    <row r="463" spans="1:11" ht="14.5" hidden="1">
      <c r="A463" s="244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11" ht="14.5" hidden="1">
      <c r="A464" s="247">
        <v>80</v>
      </c>
      <c r="C464" t="s">
        <v>95</v>
      </c>
      <c r="D464" t="s">
        <v>118</v>
      </c>
      <c r="E464" t="s">
        <v>185</v>
      </c>
      <c r="F464" t="s">
        <v>117</v>
      </c>
      <c r="G464" t="s">
        <v>97</v>
      </c>
      <c r="H464" t="s">
        <v>106</v>
      </c>
      <c r="I464">
        <v>0.5</v>
      </c>
      <c r="K464" t="s">
        <v>561</v>
      </c>
    </row>
    <row r="465" spans="1:22" ht="14.5" hidden="1">
      <c r="A465" s="244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t="14.5" hidden="1">
      <c r="A466" s="247">
        <v>82</v>
      </c>
      <c r="C466" t="s">
        <v>95</v>
      </c>
      <c r="D466" t="s">
        <v>118</v>
      </c>
      <c r="E466" t="s">
        <v>185</v>
      </c>
      <c r="F466" t="s">
        <v>110</v>
      </c>
      <c r="G466" t="s">
        <v>57</v>
      </c>
      <c r="H466" t="s">
        <v>106</v>
      </c>
      <c r="I466">
        <v>1</v>
      </c>
      <c r="K466" t="s">
        <v>561</v>
      </c>
    </row>
    <row r="467" spans="1:22" ht="14.5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t="14.5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  <c r="L468" s="244"/>
      <c r="M468" s="244"/>
      <c r="N468" s="244"/>
      <c r="O468" s="244"/>
      <c r="P468" s="244"/>
      <c r="Q468" s="244"/>
      <c r="R468" s="244"/>
      <c r="S468" s="244"/>
      <c r="T468" s="244"/>
      <c r="U468" s="244"/>
      <c r="V468" s="244"/>
    </row>
    <row r="469" spans="1:22" ht="14.5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  <c r="J469" s="248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  <c r="U469" s="247"/>
      <c r="V469" s="247"/>
    </row>
    <row r="470" spans="1:22" ht="14.5" hidden="1">
      <c r="A470" s="244">
        <v>90</v>
      </c>
      <c r="B470" s="244"/>
      <c r="C470" s="244" t="s">
        <v>95</v>
      </c>
      <c r="D470" s="244" t="s">
        <v>1290</v>
      </c>
      <c r="E470" s="244" t="s">
        <v>341</v>
      </c>
      <c r="F470" s="244" t="s">
        <v>126</v>
      </c>
      <c r="G470" s="244" t="s">
        <v>101</v>
      </c>
      <c r="H470" s="244" t="s">
        <v>55</v>
      </c>
      <c r="I470" s="244">
        <v>2</v>
      </c>
      <c r="J470" s="249"/>
      <c r="K470" s="244"/>
      <c r="L470" s="244"/>
      <c r="M470" s="244"/>
      <c r="N470" s="244"/>
      <c r="O470" s="244"/>
      <c r="P470" s="244"/>
      <c r="Q470" s="244"/>
      <c r="R470" s="244"/>
      <c r="S470" s="244"/>
      <c r="T470" s="244"/>
      <c r="U470" s="244"/>
      <c r="V470" s="244"/>
    </row>
    <row r="471" spans="1:22" ht="14.5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  <c r="J471" s="248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  <c r="U471" s="247"/>
      <c r="V471" s="247"/>
    </row>
    <row r="472" spans="1:22" ht="14.5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  <c r="L472" s="244"/>
      <c r="M472" s="244"/>
      <c r="N472" s="244"/>
      <c r="O472" s="244"/>
      <c r="P472" s="244"/>
      <c r="Q472" s="244"/>
      <c r="R472" s="244"/>
      <c r="S472" s="244"/>
      <c r="T472" s="244"/>
      <c r="U472" s="244"/>
      <c r="V472" s="244"/>
    </row>
    <row r="473" spans="1:22" ht="14.5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t="14.5" hidden="1">
      <c r="A474" s="244">
        <v>96</v>
      </c>
      <c r="C474" t="s">
        <v>95</v>
      </c>
      <c r="D474" t="s">
        <v>1291</v>
      </c>
      <c r="E474" t="s">
        <v>359</v>
      </c>
      <c r="F474" t="s">
        <v>610</v>
      </c>
      <c r="G474" t="s">
        <v>562</v>
      </c>
      <c r="H474" t="s">
        <v>55</v>
      </c>
      <c r="I474">
        <v>2</v>
      </c>
      <c r="K474" t="s">
        <v>1785</v>
      </c>
    </row>
    <row r="475" spans="1:22" ht="14.5" hidden="1">
      <c r="A475" s="247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t="14.5" hidden="1">
      <c r="A476" s="244">
        <v>98</v>
      </c>
      <c r="C476" t="s">
        <v>95</v>
      </c>
      <c r="D476" t="s">
        <v>1291</v>
      </c>
      <c r="E476" t="s">
        <v>359</v>
      </c>
      <c r="F476" t="s">
        <v>610</v>
      </c>
      <c r="G476" t="s">
        <v>562</v>
      </c>
      <c r="H476" t="s">
        <v>55</v>
      </c>
      <c r="I476">
        <v>2</v>
      </c>
    </row>
    <row r="477" spans="1:22" ht="14.5" hidden="1">
      <c r="A477" s="24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t="14.5" hidden="1">
      <c r="A478" s="244">
        <v>100</v>
      </c>
      <c r="C478" t="s">
        <v>95</v>
      </c>
      <c r="D478" t="s">
        <v>1291</v>
      </c>
      <c r="E478" t="s">
        <v>341</v>
      </c>
      <c r="F478" t="s">
        <v>14</v>
      </c>
      <c r="G478" t="s">
        <v>1350</v>
      </c>
      <c r="H478" t="s">
        <v>55</v>
      </c>
      <c r="I478">
        <v>1</v>
      </c>
    </row>
    <row r="479" spans="1:22" ht="14.5" hidden="1">
      <c r="A479" s="247">
        <v>101</v>
      </c>
      <c r="C479" t="s">
        <v>95</v>
      </c>
      <c r="D479" t="s">
        <v>1291</v>
      </c>
      <c r="E479" t="s">
        <v>178</v>
      </c>
      <c r="F479" t="s">
        <v>37</v>
      </c>
      <c r="G479" t="s">
        <v>40</v>
      </c>
      <c r="H479" t="s">
        <v>55</v>
      </c>
      <c r="I479">
        <v>1</v>
      </c>
    </row>
    <row r="480" spans="1:22" ht="14.5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t="14.5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t="14.5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</row>
    <row r="483" spans="1:22" ht="14.5" hidden="1">
      <c r="A483" s="244">
        <v>107</v>
      </c>
      <c r="B483" s="244"/>
      <c r="C483" s="244" t="s">
        <v>95</v>
      </c>
      <c r="D483" s="244" t="s">
        <v>1355</v>
      </c>
      <c r="E483" s="244" t="s">
        <v>359</v>
      </c>
      <c r="F483" s="244" t="s">
        <v>610</v>
      </c>
      <c r="G483" s="244" t="s">
        <v>115</v>
      </c>
      <c r="H483" s="244" t="s">
        <v>55</v>
      </c>
      <c r="I483" s="244">
        <v>2</v>
      </c>
    </row>
    <row r="484" spans="1:22" ht="14.5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</row>
    <row r="485" spans="1:22" ht="14.5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</row>
    <row r="486" spans="1:22" ht="14.5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</row>
    <row r="487" spans="1:22" ht="14.5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t="14.5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t="14.5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</row>
    <row r="490" spans="1:22" ht="14.5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  <c r="L490" s="244"/>
      <c r="M490" s="244"/>
      <c r="N490" s="244"/>
      <c r="O490" s="244"/>
      <c r="P490" s="244"/>
      <c r="Q490" s="244"/>
      <c r="R490" s="244"/>
      <c r="S490" s="244"/>
      <c r="T490" s="244"/>
      <c r="U490" s="244"/>
      <c r="V490" s="244"/>
    </row>
    <row r="491" spans="1:22" ht="14.5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 ht="14.5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  <c r="J492" s="249"/>
      <c r="K492" s="244"/>
      <c r="L492" s="244"/>
      <c r="M492" s="244"/>
      <c r="N492" s="244"/>
      <c r="O492" s="244"/>
      <c r="P492" s="244"/>
      <c r="Q492" s="244"/>
      <c r="R492" s="244"/>
      <c r="S492" s="244"/>
      <c r="T492" s="244"/>
      <c r="U492" s="244"/>
      <c r="V492" s="244"/>
    </row>
    <row r="493" spans="1:22" ht="14.5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  <c r="J493" s="248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  <c r="U493" s="247"/>
      <c r="V493" s="247"/>
    </row>
    <row r="494" spans="1:22" ht="14.5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  <c r="J494" s="249"/>
      <c r="K494" s="244"/>
      <c r="L494" s="244"/>
      <c r="M494" s="244"/>
      <c r="N494" s="244"/>
      <c r="O494" s="244"/>
      <c r="P494" s="244"/>
      <c r="Q494" s="244"/>
      <c r="R494" s="244"/>
      <c r="S494" s="244"/>
      <c r="T494" s="244"/>
      <c r="U494" s="244"/>
      <c r="V494" s="244"/>
    </row>
    <row r="495" spans="1:22" ht="14.5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  <c r="J495" s="248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  <c r="U495" s="247"/>
      <c r="V495" s="247"/>
    </row>
    <row r="496" spans="1:22" ht="14.5" hidden="1">
      <c r="A496" s="244">
        <v>124</v>
      </c>
      <c r="C496" t="s">
        <v>95</v>
      </c>
      <c r="D496" t="s">
        <v>1492</v>
      </c>
      <c r="E496" t="s">
        <v>359</v>
      </c>
      <c r="F496" t="s">
        <v>610</v>
      </c>
      <c r="G496" t="s">
        <v>115</v>
      </c>
      <c r="I496">
        <v>4</v>
      </c>
    </row>
    <row r="497" spans="1:9" ht="14.5" hidden="1">
      <c r="A497" s="247">
        <v>125</v>
      </c>
      <c r="C497" t="s">
        <v>95</v>
      </c>
      <c r="D497" t="s">
        <v>1492</v>
      </c>
      <c r="E497" t="s">
        <v>341</v>
      </c>
      <c r="F497" t="s">
        <v>126</v>
      </c>
      <c r="G497" t="s">
        <v>101</v>
      </c>
      <c r="H497" t="s">
        <v>55</v>
      </c>
      <c r="I497">
        <v>2</v>
      </c>
    </row>
    <row r="498" spans="1:9" ht="14.5" hidden="1">
      <c r="A498" s="244">
        <v>126</v>
      </c>
      <c r="C498" t="s">
        <v>95</v>
      </c>
      <c r="D498" t="s">
        <v>1492</v>
      </c>
      <c r="E498" t="s">
        <v>341</v>
      </c>
      <c r="F498" t="s">
        <v>14</v>
      </c>
      <c r="G498" t="s">
        <v>101</v>
      </c>
      <c r="H498" t="s">
        <v>55</v>
      </c>
      <c r="I498">
        <v>1</v>
      </c>
    </row>
    <row r="499" spans="1:9" ht="14.5" hidden="1">
      <c r="A499" s="247">
        <v>127</v>
      </c>
      <c r="C499" t="s">
        <v>95</v>
      </c>
      <c r="D499" t="s">
        <v>1492</v>
      </c>
      <c r="E499" t="s">
        <v>172</v>
      </c>
      <c r="F499" t="s">
        <v>7</v>
      </c>
      <c r="G499" t="s">
        <v>20</v>
      </c>
      <c r="H499" t="s">
        <v>55</v>
      </c>
      <c r="I499">
        <v>1</v>
      </c>
    </row>
    <row r="500" spans="1:9" ht="14.5" hidden="1">
      <c r="A500" s="244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9" ht="14.5" hidden="1">
      <c r="A501" s="247">
        <v>131</v>
      </c>
      <c r="C501" t="s">
        <v>95</v>
      </c>
      <c r="D501" t="s">
        <v>1493</v>
      </c>
      <c r="E501" t="s">
        <v>341</v>
      </c>
      <c r="F501" t="s">
        <v>126</v>
      </c>
      <c r="G501" t="s">
        <v>1350</v>
      </c>
      <c r="H501" t="s">
        <v>55</v>
      </c>
      <c r="I501">
        <v>2</v>
      </c>
    </row>
    <row r="502" spans="1:9" ht="14.5" hidden="1">
      <c r="A502" s="244">
        <v>132</v>
      </c>
      <c r="C502" t="s">
        <v>95</v>
      </c>
      <c r="D502" t="s">
        <v>1493</v>
      </c>
      <c r="E502" t="s">
        <v>359</v>
      </c>
      <c r="F502" t="s">
        <v>610</v>
      </c>
      <c r="G502" t="s">
        <v>95</v>
      </c>
      <c r="H502" t="s">
        <v>55</v>
      </c>
      <c r="I502">
        <v>4</v>
      </c>
    </row>
    <row r="503" spans="1:9" ht="14.5" hidden="1">
      <c r="A503" s="247">
        <v>133</v>
      </c>
      <c r="C503" t="s">
        <v>95</v>
      </c>
      <c r="D503" t="s">
        <v>1493</v>
      </c>
      <c r="E503" t="s">
        <v>178</v>
      </c>
      <c r="F503" t="s">
        <v>37</v>
      </c>
      <c r="G503" t="s">
        <v>530</v>
      </c>
      <c r="H503" t="s">
        <v>55</v>
      </c>
      <c r="I503">
        <v>1</v>
      </c>
    </row>
    <row r="504" spans="1:9" ht="14.5" hidden="1">
      <c r="A504" s="244">
        <v>134</v>
      </c>
      <c r="C504" t="s">
        <v>95</v>
      </c>
      <c r="D504" t="s">
        <v>1493</v>
      </c>
      <c r="E504" t="s">
        <v>172</v>
      </c>
      <c r="F504" t="s">
        <v>7</v>
      </c>
      <c r="G504" t="s">
        <v>20</v>
      </c>
      <c r="H504" t="s">
        <v>55</v>
      </c>
      <c r="I504">
        <v>1</v>
      </c>
    </row>
    <row r="505" spans="1:9" ht="14.5" hidden="1">
      <c r="A505" s="247">
        <v>135</v>
      </c>
      <c r="C505" t="s">
        <v>95</v>
      </c>
      <c r="D505" t="s">
        <v>1493</v>
      </c>
      <c r="E505" t="s">
        <v>359</v>
      </c>
      <c r="F505" t="s">
        <v>611</v>
      </c>
      <c r="G505" t="s">
        <v>562</v>
      </c>
      <c r="H505" t="s">
        <v>55</v>
      </c>
      <c r="I505">
        <v>2</v>
      </c>
    </row>
    <row r="506" spans="1:9" ht="14.5" hidden="1">
      <c r="A506" s="244">
        <v>136</v>
      </c>
      <c r="C506" t="s">
        <v>95</v>
      </c>
      <c r="D506" t="s">
        <v>1493</v>
      </c>
      <c r="E506" t="s">
        <v>341</v>
      </c>
      <c r="F506" t="s">
        <v>14</v>
      </c>
      <c r="G506" t="s">
        <v>1350</v>
      </c>
      <c r="H506" t="s">
        <v>55</v>
      </c>
      <c r="I506">
        <v>1</v>
      </c>
    </row>
    <row r="507" spans="1:9" ht="14.5" hidden="1">
      <c r="A507" s="247">
        <v>141</v>
      </c>
      <c r="C507" t="s">
        <v>95</v>
      </c>
      <c r="D507" t="s">
        <v>134</v>
      </c>
      <c r="E507" t="s">
        <v>172</v>
      </c>
      <c r="F507" t="s">
        <v>1387</v>
      </c>
      <c r="G507" t="s">
        <v>20</v>
      </c>
      <c r="H507" t="s">
        <v>130</v>
      </c>
      <c r="I507">
        <v>1</v>
      </c>
    </row>
    <row r="508" spans="1:9" ht="14.5" hidden="1">
      <c r="A508" s="244">
        <v>142</v>
      </c>
      <c r="C508" t="s">
        <v>95</v>
      </c>
      <c r="D508" t="s">
        <v>134</v>
      </c>
      <c r="E508" t="s">
        <v>172</v>
      </c>
      <c r="F508" t="s">
        <v>7</v>
      </c>
      <c r="G508" t="s">
        <v>20</v>
      </c>
      <c r="H508" t="s">
        <v>130</v>
      </c>
      <c r="I508">
        <v>1</v>
      </c>
    </row>
    <row r="509" spans="1:9" ht="14.5" hidden="1">
      <c r="A509" s="247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9" ht="14.5" hidden="1">
      <c r="A510" s="247">
        <v>144</v>
      </c>
      <c r="C510" t="s">
        <v>95</v>
      </c>
      <c r="D510" t="s">
        <v>134</v>
      </c>
      <c r="E510" t="s">
        <v>185</v>
      </c>
      <c r="F510" t="s">
        <v>612</v>
      </c>
      <c r="G510" t="s">
        <v>100</v>
      </c>
      <c r="H510" t="s">
        <v>130</v>
      </c>
      <c r="I510">
        <v>2</v>
      </c>
    </row>
    <row r="511" spans="1:9" ht="14.5" hidden="1">
      <c r="A511" s="244">
        <v>145</v>
      </c>
      <c r="C511" t="s">
        <v>95</v>
      </c>
      <c r="D511" t="s">
        <v>134</v>
      </c>
      <c r="E511" t="s">
        <v>186</v>
      </c>
      <c r="F511" t="s">
        <v>612</v>
      </c>
      <c r="G511" t="s">
        <v>53</v>
      </c>
      <c r="H511" t="s">
        <v>130</v>
      </c>
      <c r="I511">
        <v>4</v>
      </c>
    </row>
    <row r="512" spans="1:9" ht="14.5" hidden="1">
      <c r="A512" s="244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t="14.5" hidden="1">
      <c r="A513" s="6">
        <v>147</v>
      </c>
      <c r="C513" t="s">
        <v>95</v>
      </c>
      <c r="D513" t="s">
        <v>134</v>
      </c>
      <c r="E513" t="s">
        <v>341</v>
      </c>
      <c r="F513" t="s">
        <v>14</v>
      </c>
      <c r="G513" t="s">
        <v>51</v>
      </c>
      <c r="H513" t="s">
        <v>130</v>
      </c>
      <c r="I513">
        <v>1</v>
      </c>
    </row>
    <row r="514" spans="1:22" ht="14.5" hidden="1">
      <c r="A514" s="247">
        <v>148</v>
      </c>
      <c r="C514" t="s">
        <v>95</v>
      </c>
      <c r="D514" t="s">
        <v>134</v>
      </c>
      <c r="E514" t="s">
        <v>175</v>
      </c>
      <c r="F514" t="s">
        <v>19</v>
      </c>
      <c r="G514" t="s">
        <v>44</v>
      </c>
      <c r="H514" t="s">
        <v>130</v>
      </c>
      <c r="I514">
        <v>2</v>
      </c>
    </row>
    <row r="515" spans="1:22" ht="14.5" hidden="1">
      <c r="A515" s="244">
        <v>149</v>
      </c>
      <c r="C515" t="s">
        <v>95</v>
      </c>
      <c r="D515" t="s">
        <v>134</v>
      </c>
      <c r="E515" t="s">
        <v>341</v>
      </c>
      <c r="F515" t="s">
        <v>15</v>
      </c>
      <c r="G515" t="s">
        <v>51</v>
      </c>
      <c r="H515" t="s">
        <v>130</v>
      </c>
      <c r="I515">
        <v>1</v>
      </c>
    </row>
    <row r="516" spans="1:22" ht="14.5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  <c r="U516" s="247"/>
      <c r="V516" s="247"/>
    </row>
    <row r="517" spans="1:22" ht="14.5" hidden="1">
      <c r="A517" s="244">
        <v>152</v>
      </c>
      <c r="B517" s="244"/>
      <c r="C517" s="244" t="s">
        <v>95</v>
      </c>
      <c r="D517" s="244" t="s">
        <v>129</v>
      </c>
      <c r="E517" s="244" t="s">
        <v>172</v>
      </c>
      <c r="F517" s="244" t="s">
        <v>7</v>
      </c>
      <c r="G517" s="244" t="s">
        <v>40</v>
      </c>
      <c r="H517" s="244" t="s">
        <v>130</v>
      </c>
      <c r="I517" s="244">
        <v>1</v>
      </c>
      <c r="J517" s="249"/>
      <c r="K517" s="244"/>
      <c r="L517" s="244"/>
      <c r="M517" s="244"/>
      <c r="N517" s="244"/>
      <c r="O517" s="244"/>
      <c r="P517" s="244"/>
      <c r="Q517" s="244"/>
      <c r="R517" s="244"/>
      <c r="S517" s="244"/>
      <c r="T517" s="244"/>
      <c r="U517" s="244"/>
      <c r="V517" s="244"/>
    </row>
    <row r="518" spans="1:22" ht="14.5" hidden="1">
      <c r="A518" s="247">
        <v>153</v>
      </c>
      <c r="B518" s="247"/>
      <c r="C518" s="247" t="s">
        <v>95</v>
      </c>
      <c r="D518" s="247" t="s">
        <v>129</v>
      </c>
      <c r="E518" s="247" t="s">
        <v>178</v>
      </c>
      <c r="F518" s="247" t="s">
        <v>37</v>
      </c>
      <c r="G518" s="247" t="s">
        <v>402</v>
      </c>
      <c r="H518" s="247" t="s">
        <v>130</v>
      </c>
      <c r="I518" s="247">
        <v>2</v>
      </c>
      <c r="J518" s="248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  <c r="U518" s="247"/>
      <c r="V518" s="247"/>
    </row>
    <row r="519" spans="1:22" ht="14.5" hidden="1">
      <c r="A519" s="244">
        <v>154</v>
      </c>
      <c r="B519" s="244"/>
      <c r="C519" s="244" t="s">
        <v>95</v>
      </c>
      <c r="D519" s="244" t="s">
        <v>129</v>
      </c>
      <c r="E519" s="244" t="s">
        <v>185</v>
      </c>
      <c r="F519" s="244" t="s">
        <v>612</v>
      </c>
      <c r="G519" s="244" t="s">
        <v>100</v>
      </c>
      <c r="H519" s="244" t="s">
        <v>130</v>
      </c>
      <c r="I519" s="244">
        <v>2</v>
      </c>
      <c r="J519" s="249"/>
      <c r="K519" s="244"/>
      <c r="L519" s="244"/>
      <c r="M519" s="244"/>
      <c r="N519" s="244"/>
      <c r="O519" s="244"/>
      <c r="P519" s="244"/>
      <c r="Q519" s="244"/>
      <c r="R519" s="244"/>
      <c r="S519" s="244"/>
      <c r="T519" s="244"/>
      <c r="U519" s="244"/>
      <c r="V519" s="244"/>
    </row>
    <row r="520" spans="1:22" ht="14.5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</row>
    <row r="521" spans="1:22" ht="14.5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  <c r="J521" s="249"/>
      <c r="K521" s="244"/>
      <c r="L521" s="244"/>
      <c r="M521" s="244"/>
      <c r="N521" s="244"/>
      <c r="O521" s="244"/>
      <c r="P521" s="244"/>
      <c r="Q521" s="244"/>
      <c r="R521" s="244"/>
      <c r="S521" s="244"/>
      <c r="T521" s="244"/>
      <c r="U521" s="244"/>
      <c r="V521" s="244"/>
    </row>
    <row r="522" spans="1:22" ht="14.5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  <c r="J522" s="248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</row>
    <row r="523" spans="1:22" ht="14.5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  <c r="J523" s="249"/>
      <c r="K523" s="244"/>
      <c r="L523" s="244"/>
      <c r="M523" s="244"/>
      <c r="N523" s="244"/>
      <c r="O523" s="244"/>
      <c r="P523" s="244"/>
      <c r="Q523" s="244"/>
      <c r="R523" s="244"/>
      <c r="S523" s="244"/>
      <c r="T523" s="244"/>
      <c r="U523" s="244"/>
      <c r="V523" s="244"/>
    </row>
    <row r="524" spans="1:22" ht="14.5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  <c r="U524" s="247"/>
      <c r="V524" s="247"/>
    </row>
    <row r="525" spans="1:22" ht="14.5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  <c r="J525" s="249"/>
      <c r="K525" s="244"/>
      <c r="L525" s="244"/>
      <c r="M525" s="244"/>
      <c r="N525" s="244"/>
      <c r="O525" s="244"/>
      <c r="P525" s="244"/>
      <c r="Q525" s="244"/>
      <c r="R525" s="244"/>
      <c r="S525" s="244"/>
      <c r="T525" s="244"/>
      <c r="U525" s="244"/>
      <c r="V525" s="244"/>
    </row>
    <row r="526" spans="1:22" ht="14.5" hidden="1">
      <c r="A526" s="244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t="14.5" hidden="1">
      <c r="A527" s="247">
        <v>164</v>
      </c>
      <c r="C527" t="s">
        <v>95</v>
      </c>
      <c r="D527" t="s">
        <v>133</v>
      </c>
      <c r="E527" t="s">
        <v>186</v>
      </c>
      <c r="F527" t="s">
        <v>612</v>
      </c>
      <c r="G527" t="s">
        <v>53</v>
      </c>
      <c r="I527">
        <v>2</v>
      </c>
    </row>
    <row r="528" spans="1:22" ht="14.5" hidden="1">
      <c r="A528" s="244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t="14.5" hidden="1">
      <c r="A529">
        <v>166</v>
      </c>
      <c r="C529" t="s">
        <v>95</v>
      </c>
      <c r="D529" t="s">
        <v>133</v>
      </c>
      <c r="E529" t="s">
        <v>341</v>
      </c>
      <c r="F529" t="s">
        <v>14</v>
      </c>
      <c r="G529" t="s">
        <v>54</v>
      </c>
      <c r="H529" t="s">
        <v>130</v>
      </c>
      <c r="I529">
        <v>1</v>
      </c>
    </row>
    <row r="530" spans="1:9" ht="14.5" hidden="1">
      <c r="A530">
        <v>167</v>
      </c>
      <c r="C530" t="s">
        <v>95</v>
      </c>
      <c r="D530" t="s">
        <v>133</v>
      </c>
      <c r="E530" t="s">
        <v>341</v>
      </c>
      <c r="F530" t="s">
        <v>15</v>
      </c>
      <c r="G530" t="s">
        <v>54</v>
      </c>
      <c r="H530" t="s">
        <v>130</v>
      </c>
      <c r="I530">
        <v>1</v>
      </c>
    </row>
    <row r="531" spans="1:9" ht="14.5" hidden="1">
      <c r="A531" s="247">
        <v>169</v>
      </c>
      <c r="C531" t="s">
        <v>95</v>
      </c>
      <c r="D531" t="s">
        <v>128</v>
      </c>
      <c r="E531" t="s">
        <v>186</v>
      </c>
      <c r="F531" t="s">
        <v>612</v>
      </c>
      <c r="G531" t="s">
        <v>53</v>
      </c>
      <c r="H531" t="s">
        <v>99</v>
      </c>
      <c r="I531">
        <v>1</v>
      </c>
    </row>
    <row r="532" spans="1:9" ht="14.5" hidden="1">
      <c r="A532">
        <v>170</v>
      </c>
      <c r="C532" t="s">
        <v>95</v>
      </c>
      <c r="D532" t="s">
        <v>128</v>
      </c>
      <c r="E532" t="s">
        <v>186</v>
      </c>
      <c r="F532" t="s">
        <v>612</v>
      </c>
      <c r="G532" t="s">
        <v>97</v>
      </c>
      <c r="H532" t="s">
        <v>99</v>
      </c>
      <c r="I532">
        <v>1</v>
      </c>
    </row>
    <row r="533" spans="1:9" ht="14.5" hidden="1">
      <c r="A533" s="244">
        <v>171</v>
      </c>
      <c r="C533" t="s">
        <v>95</v>
      </c>
      <c r="D533" t="s">
        <v>128</v>
      </c>
      <c r="E533" t="s">
        <v>186</v>
      </c>
      <c r="F533" t="s">
        <v>612</v>
      </c>
      <c r="G533" t="s">
        <v>97</v>
      </c>
      <c r="H533" t="s">
        <v>99</v>
      </c>
      <c r="I533">
        <v>1</v>
      </c>
    </row>
    <row r="534" spans="1:9" ht="14.5" hidden="1">
      <c r="A534" s="247">
        <v>172</v>
      </c>
      <c r="C534" t="s">
        <v>95</v>
      </c>
      <c r="D534" t="s">
        <v>128</v>
      </c>
      <c r="E534" t="s">
        <v>341</v>
      </c>
      <c r="F534" t="s">
        <v>14</v>
      </c>
      <c r="G534" t="s">
        <v>54</v>
      </c>
      <c r="H534" t="s">
        <v>99</v>
      </c>
      <c r="I534">
        <v>0.5</v>
      </c>
    </row>
    <row r="535" spans="1:9" ht="14.5" hidden="1">
      <c r="A535" s="244">
        <v>173</v>
      </c>
      <c r="C535" t="s">
        <v>95</v>
      </c>
      <c r="D535" t="s">
        <v>128</v>
      </c>
      <c r="E535" t="s">
        <v>341</v>
      </c>
      <c r="F535" t="s">
        <v>15</v>
      </c>
      <c r="G535" t="s">
        <v>54</v>
      </c>
      <c r="H535" t="s">
        <v>99</v>
      </c>
      <c r="I535">
        <v>0.5</v>
      </c>
    </row>
    <row r="536" spans="1:9" ht="14.5" hidden="1">
      <c r="A536">
        <v>178</v>
      </c>
      <c r="C536" t="s">
        <v>95</v>
      </c>
      <c r="D536" t="s">
        <v>1598</v>
      </c>
      <c r="E536" t="s">
        <v>186</v>
      </c>
      <c r="F536" t="s">
        <v>612</v>
      </c>
      <c r="G536" t="s">
        <v>357</v>
      </c>
      <c r="H536" t="s">
        <v>130</v>
      </c>
      <c r="I536">
        <v>0</v>
      </c>
    </row>
    <row r="537" spans="1:9" ht="14.5" hidden="1">
      <c r="A537">
        <v>179</v>
      </c>
      <c r="C537" t="s">
        <v>95</v>
      </c>
      <c r="D537" t="s">
        <v>1598</v>
      </c>
      <c r="E537" t="s">
        <v>186</v>
      </c>
      <c r="F537" t="s">
        <v>612</v>
      </c>
      <c r="G537" t="s">
        <v>1408</v>
      </c>
      <c r="H537" t="s">
        <v>130</v>
      </c>
      <c r="I537">
        <v>0</v>
      </c>
    </row>
    <row r="538" spans="1:9" ht="14.5" hidden="1">
      <c r="A538">
        <v>180</v>
      </c>
      <c r="C538" t="s">
        <v>95</v>
      </c>
      <c r="D538" t="s">
        <v>1598</v>
      </c>
      <c r="E538" t="s">
        <v>186</v>
      </c>
      <c r="F538" t="s">
        <v>612</v>
      </c>
      <c r="G538" t="s">
        <v>1585</v>
      </c>
      <c r="H538" t="s">
        <v>130</v>
      </c>
      <c r="I538">
        <v>0</v>
      </c>
    </row>
    <row r="539" spans="1:9" ht="14.5" hidden="1">
      <c r="A539">
        <v>181</v>
      </c>
      <c r="C539" t="s">
        <v>95</v>
      </c>
      <c r="D539" t="s">
        <v>1598</v>
      </c>
      <c r="E539" t="s">
        <v>186</v>
      </c>
      <c r="F539" t="s">
        <v>612</v>
      </c>
      <c r="G539" t="s">
        <v>1665</v>
      </c>
      <c r="H539" t="s">
        <v>130</v>
      </c>
      <c r="I539">
        <v>0</v>
      </c>
    </row>
    <row r="540" spans="1:9" ht="14.5" hidden="1">
      <c r="A540">
        <v>182</v>
      </c>
      <c r="C540" t="s">
        <v>95</v>
      </c>
      <c r="D540" t="s">
        <v>1598</v>
      </c>
      <c r="E540" t="s">
        <v>186</v>
      </c>
      <c r="F540" t="s">
        <v>612</v>
      </c>
      <c r="G540" t="s">
        <v>1670</v>
      </c>
      <c r="H540" t="s">
        <v>130</v>
      </c>
      <c r="I540">
        <v>0</v>
      </c>
    </row>
    <row r="541" spans="1:9" ht="14.5" hidden="1">
      <c r="A541">
        <v>183</v>
      </c>
      <c r="C541" t="s">
        <v>95</v>
      </c>
      <c r="D541" t="s">
        <v>1598</v>
      </c>
      <c r="E541" t="s">
        <v>186</v>
      </c>
      <c r="F541" t="s">
        <v>612</v>
      </c>
      <c r="G541" t="s">
        <v>1676</v>
      </c>
      <c r="H541" t="s">
        <v>130</v>
      </c>
      <c r="I541">
        <v>0</v>
      </c>
    </row>
    <row r="542" spans="1:9" ht="14.5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t="14.5" hidden="1">
      <c r="A543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9" ht="14.5" hidden="1">
      <c r="A544" s="56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t="14.5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t="14.5" hidden="1">
      <c r="A546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t="14.5" hidden="1"/>
    <row r="548" spans="1:11" ht="14.5" hidden="1"/>
    <row r="549" spans="1:11" ht="14.5" hidden="1"/>
    <row r="550" spans="1:11" ht="14.5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t="14.5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t="14.5" hidden="1">
      <c r="A552" s="244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t="14.5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t="14.5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t="14.5" hidden="1">
      <c r="A555" s="247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t="14.5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t="14.5" hidden="1">
      <c r="A557" s="247">
        <v>11</v>
      </c>
      <c r="C557" t="s">
        <v>69</v>
      </c>
      <c r="D557" t="s">
        <v>66</v>
      </c>
      <c r="E557" t="s">
        <v>1170</v>
      </c>
      <c r="F557" t="s">
        <v>14</v>
      </c>
      <c r="G557" t="s">
        <v>61</v>
      </c>
      <c r="H557" t="s">
        <v>63</v>
      </c>
      <c r="I557">
        <v>1</v>
      </c>
      <c r="K557" t="s">
        <v>754</v>
      </c>
    </row>
    <row r="558" spans="1:11" ht="14.5" hidden="1">
      <c r="A558" s="244">
        <v>12</v>
      </c>
      <c r="C558" t="s">
        <v>69</v>
      </c>
      <c r="D558" t="s">
        <v>66</v>
      </c>
      <c r="E558" t="s">
        <v>341</v>
      </c>
      <c r="F558" t="s">
        <v>15</v>
      </c>
      <c r="G558" t="s">
        <v>61</v>
      </c>
      <c r="H558" t="s">
        <v>63</v>
      </c>
      <c r="I558">
        <v>1</v>
      </c>
      <c r="K558" t="s">
        <v>754</v>
      </c>
    </row>
    <row r="559" spans="1:11" ht="14.5" hidden="1">
      <c r="A559">
        <v>13</v>
      </c>
      <c r="C559" t="s">
        <v>69</v>
      </c>
      <c r="D559" t="s">
        <v>66</v>
      </c>
      <c r="E559" t="s">
        <v>184</v>
      </c>
      <c r="F559" t="s">
        <v>5</v>
      </c>
      <c r="G559" t="s">
        <v>65</v>
      </c>
      <c r="H559" t="s">
        <v>63</v>
      </c>
      <c r="I559">
        <v>0</v>
      </c>
      <c r="K559" t="s">
        <v>632</v>
      </c>
    </row>
    <row r="560" spans="1:11" ht="14.5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11" ht="14.5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11" ht="14.5" hidden="1">
      <c r="A562">
        <v>16</v>
      </c>
      <c r="C562" t="s">
        <v>69</v>
      </c>
      <c r="D562" t="s">
        <v>66</v>
      </c>
      <c r="E562" t="s">
        <v>172</v>
      </c>
      <c r="F562" t="s">
        <v>7</v>
      </c>
      <c r="G562" t="s">
        <v>323</v>
      </c>
      <c r="H562" t="s">
        <v>63</v>
      </c>
      <c r="I562">
        <v>2</v>
      </c>
      <c r="K562" t="s">
        <v>632</v>
      </c>
    </row>
    <row r="563" spans="1:11" ht="14.5" hidden="1">
      <c r="A563">
        <v>18</v>
      </c>
      <c r="C563" t="s">
        <v>69</v>
      </c>
      <c r="D563" t="s">
        <v>70</v>
      </c>
      <c r="E563" t="s">
        <v>172</v>
      </c>
      <c r="F563" t="s">
        <v>7</v>
      </c>
      <c r="G563" t="s">
        <v>69</v>
      </c>
      <c r="H563" t="s">
        <v>82</v>
      </c>
      <c r="I563">
        <v>3</v>
      </c>
      <c r="K563" t="s">
        <v>753</v>
      </c>
    </row>
    <row r="564" spans="1:11" ht="14.5" hidden="1">
      <c r="A564" s="56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11" ht="14.5" hidden="1">
      <c r="A565" s="6">
        <v>20</v>
      </c>
      <c r="C565" t="s">
        <v>69</v>
      </c>
      <c r="D565" t="s">
        <v>70</v>
      </c>
      <c r="E565" t="s">
        <v>1170</v>
      </c>
      <c r="F565" t="s">
        <v>15</v>
      </c>
      <c r="G565" t="s">
        <v>1646</v>
      </c>
      <c r="H565" t="s">
        <v>1320</v>
      </c>
      <c r="I565">
        <v>2</v>
      </c>
      <c r="K565" t="s">
        <v>752</v>
      </c>
    </row>
    <row r="566" spans="1:11" ht="14.5" hidden="1">
      <c r="A566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11" ht="14.5" hidden="1">
      <c r="A567" s="56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11" ht="14.5" hidden="1">
      <c r="A568">
        <v>23</v>
      </c>
      <c r="C568" t="s">
        <v>69</v>
      </c>
      <c r="D568" t="s">
        <v>70</v>
      </c>
      <c r="E568" t="s">
        <v>1489</v>
      </c>
      <c r="F568" t="s">
        <v>1490</v>
      </c>
      <c r="G568" t="s">
        <v>57</v>
      </c>
      <c r="H568" t="s">
        <v>82</v>
      </c>
      <c r="I568">
        <v>2</v>
      </c>
      <c r="K568" t="s">
        <v>754</v>
      </c>
    </row>
    <row r="569" spans="1:11" ht="14.5" hidden="1">
      <c r="A569" s="6">
        <v>24</v>
      </c>
      <c r="C569" t="s">
        <v>69</v>
      </c>
      <c r="D569" t="s">
        <v>70</v>
      </c>
      <c r="E569" t="s">
        <v>615</v>
      </c>
      <c r="F569" t="s">
        <v>73</v>
      </c>
      <c r="G569" t="s">
        <v>1431</v>
      </c>
      <c r="H569" t="s">
        <v>1786</v>
      </c>
      <c r="I569">
        <v>2</v>
      </c>
      <c r="K569" t="s">
        <v>754</v>
      </c>
    </row>
    <row r="570" spans="1:11" ht="14.5" hidden="1">
      <c r="A570" s="56">
        <v>25</v>
      </c>
      <c r="C570" t="s">
        <v>69</v>
      </c>
      <c r="D570" t="s">
        <v>70</v>
      </c>
      <c r="E570" t="s">
        <v>615</v>
      </c>
      <c r="F570" t="s">
        <v>73</v>
      </c>
      <c r="G570" t="s">
        <v>1431</v>
      </c>
      <c r="H570" t="s">
        <v>1786</v>
      </c>
      <c r="I570">
        <v>7</v>
      </c>
      <c r="K570" t="s">
        <v>2016</v>
      </c>
    </row>
    <row r="571" spans="1:11" ht="14.5" hidden="1">
      <c r="A571" s="6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11" ht="14.5" hidden="1">
      <c r="A572" s="56">
        <v>27</v>
      </c>
      <c r="C572" t="s">
        <v>69</v>
      </c>
      <c r="D572" t="s">
        <v>70</v>
      </c>
      <c r="E572" t="s">
        <v>179</v>
      </c>
      <c r="F572" t="s">
        <v>76</v>
      </c>
      <c r="G572" t="s">
        <v>75</v>
      </c>
      <c r="H572" t="s">
        <v>82</v>
      </c>
      <c r="I572">
        <v>2</v>
      </c>
      <c r="K572" t="s">
        <v>753</v>
      </c>
    </row>
    <row r="573" spans="1:11" ht="14.5" hidden="1">
      <c r="A573" s="6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11" ht="14.5" hidden="1">
      <c r="A574" s="56">
        <v>29</v>
      </c>
      <c r="C574" t="s">
        <v>69</v>
      </c>
      <c r="D574" t="s">
        <v>70</v>
      </c>
      <c r="E574" t="s">
        <v>175</v>
      </c>
      <c r="F574" t="s">
        <v>19</v>
      </c>
      <c r="G574" t="s">
        <v>67</v>
      </c>
      <c r="I574">
        <v>2</v>
      </c>
      <c r="K574" t="s">
        <v>632</v>
      </c>
    </row>
    <row r="575" spans="1:11" ht="14.5" hidden="1">
      <c r="A575" s="6">
        <v>32</v>
      </c>
      <c r="C575" t="s">
        <v>69</v>
      </c>
      <c r="D575" t="s">
        <v>78</v>
      </c>
      <c r="E575" t="s">
        <v>341</v>
      </c>
      <c r="F575" t="s">
        <v>14</v>
      </c>
      <c r="G575" t="s">
        <v>69</v>
      </c>
      <c r="H575" t="s">
        <v>80</v>
      </c>
      <c r="I575">
        <v>2</v>
      </c>
      <c r="K575" t="s">
        <v>632</v>
      </c>
    </row>
    <row r="576" spans="1:11" ht="14.5" hidden="1">
      <c r="A576" s="247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11" ht="14.5" hidden="1">
      <c r="A577" s="244">
        <v>35</v>
      </c>
      <c r="C577" t="s">
        <v>69</v>
      </c>
      <c r="D577" t="s">
        <v>78</v>
      </c>
      <c r="E577" t="s">
        <v>1170</v>
      </c>
      <c r="F577" t="s">
        <v>15</v>
      </c>
      <c r="G577" t="s">
        <v>1350</v>
      </c>
      <c r="H577" t="s">
        <v>80</v>
      </c>
      <c r="I577">
        <v>2</v>
      </c>
      <c r="K577" t="s">
        <v>751</v>
      </c>
    </row>
    <row r="578" spans="1:11" ht="14.5" hidden="1">
      <c r="A578" s="247">
        <v>36</v>
      </c>
      <c r="C578" t="s">
        <v>69</v>
      </c>
      <c r="D578" t="s">
        <v>78</v>
      </c>
      <c r="E578" t="s">
        <v>619</v>
      </c>
      <c r="F578" t="s">
        <v>83</v>
      </c>
      <c r="G578" t="s">
        <v>75</v>
      </c>
      <c r="H578" t="s">
        <v>80</v>
      </c>
      <c r="I578">
        <v>2</v>
      </c>
      <c r="K578" t="s">
        <v>752</v>
      </c>
    </row>
    <row r="579" spans="1:11" ht="14.5" hidden="1">
      <c r="A579" s="244">
        <v>37</v>
      </c>
      <c r="C579" t="s">
        <v>69</v>
      </c>
      <c r="D579" t="s">
        <v>78</v>
      </c>
      <c r="E579" t="s">
        <v>179</v>
      </c>
      <c r="F579" t="s">
        <v>76</v>
      </c>
      <c r="G579" t="s">
        <v>75</v>
      </c>
      <c r="H579" t="s">
        <v>80</v>
      </c>
      <c r="I579">
        <v>2</v>
      </c>
      <c r="K579" t="s">
        <v>752</v>
      </c>
    </row>
    <row r="580" spans="1:11" ht="14.5" hidden="1">
      <c r="A580" s="247">
        <v>38</v>
      </c>
      <c r="C580" t="s">
        <v>69</v>
      </c>
      <c r="D580" t="s">
        <v>78</v>
      </c>
      <c r="E580" t="s">
        <v>178</v>
      </c>
      <c r="F580" t="s">
        <v>37</v>
      </c>
      <c r="G580" t="s">
        <v>1623</v>
      </c>
      <c r="H580" t="s">
        <v>80</v>
      </c>
      <c r="I580">
        <v>2</v>
      </c>
      <c r="K580" t="s">
        <v>754</v>
      </c>
    </row>
    <row r="581" spans="1:11" ht="14.5" hidden="1">
      <c r="A581" s="244">
        <v>39</v>
      </c>
      <c r="C581" t="s">
        <v>69</v>
      </c>
      <c r="D581" t="s">
        <v>78</v>
      </c>
      <c r="E581" t="s">
        <v>978</v>
      </c>
      <c r="F581" t="s">
        <v>73</v>
      </c>
      <c r="G581" t="s">
        <v>81</v>
      </c>
      <c r="H581" t="s">
        <v>1788</v>
      </c>
      <c r="I581">
        <v>14</v>
      </c>
      <c r="K581" t="s">
        <v>2017</v>
      </c>
    </row>
    <row r="582" spans="1:11" ht="14.5" hidden="1">
      <c r="A582" s="247">
        <v>40</v>
      </c>
      <c r="C582" t="s">
        <v>69</v>
      </c>
      <c r="D582" t="s">
        <v>78</v>
      </c>
      <c r="E582" t="s">
        <v>468</v>
      </c>
      <c r="F582" t="s">
        <v>84</v>
      </c>
      <c r="G582" t="s">
        <v>1273</v>
      </c>
      <c r="H582" t="s">
        <v>80</v>
      </c>
      <c r="I582">
        <v>1</v>
      </c>
      <c r="K582" t="s">
        <v>632</v>
      </c>
    </row>
    <row r="583" spans="1:11" ht="14.5" hidden="1">
      <c r="A583" s="244">
        <v>41</v>
      </c>
      <c r="C583" t="s">
        <v>69</v>
      </c>
      <c r="D583" t="s">
        <v>78</v>
      </c>
      <c r="E583" t="s">
        <v>175</v>
      </c>
      <c r="F583" t="s">
        <v>19</v>
      </c>
      <c r="G583" t="s">
        <v>67</v>
      </c>
      <c r="I583">
        <v>2</v>
      </c>
      <c r="K583" t="s">
        <v>753</v>
      </c>
    </row>
    <row r="584" spans="1:11" ht="14.5" hidden="1">
      <c r="A584" s="247">
        <v>42</v>
      </c>
      <c r="C584" t="s">
        <v>69</v>
      </c>
      <c r="D584" t="s">
        <v>78</v>
      </c>
      <c r="E584" t="s">
        <v>172</v>
      </c>
      <c r="F584" t="s">
        <v>7</v>
      </c>
      <c r="G584" t="s">
        <v>51</v>
      </c>
      <c r="I584">
        <v>2</v>
      </c>
      <c r="K584" t="s">
        <v>2018</v>
      </c>
    </row>
    <row r="585" spans="1:11" ht="14.5" hidden="1">
      <c r="A585" s="244">
        <v>45</v>
      </c>
      <c r="C585" t="s">
        <v>69</v>
      </c>
      <c r="D585" t="s">
        <v>86</v>
      </c>
      <c r="E585" t="s">
        <v>179</v>
      </c>
      <c r="F585" t="s">
        <v>76</v>
      </c>
      <c r="G585" t="s">
        <v>88</v>
      </c>
      <c r="H585" t="s">
        <v>82</v>
      </c>
      <c r="I585">
        <v>2</v>
      </c>
      <c r="K585" t="s">
        <v>751</v>
      </c>
    </row>
    <row r="586" spans="1:11" ht="14.5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11" ht="14.5" hidden="1">
      <c r="A587">
        <v>47</v>
      </c>
      <c r="C587" t="s">
        <v>69</v>
      </c>
      <c r="D587" t="s">
        <v>86</v>
      </c>
      <c r="E587" t="s">
        <v>184</v>
      </c>
      <c r="F587" t="s">
        <v>84</v>
      </c>
      <c r="G587" t="s">
        <v>323</v>
      </c>
      <c r="H587" t="s">
        <v>82</v>
      </c>
      <c r="I587">
        <v>1</v>
      </c>
      <c r="K587" t="s">
        <v>632</v>
      </c>
    </row>
    <row r="588" spans="1:11" ht="14.5" hidden="1">
      <c r="A588">
        <v>48</v>
      </c>
      <c r="C588" t="s">
        <v>69</v>
      </c>
      <c r="D588" t="s">
        <v>86</v>
      </c>
      <c r="E588" t="s">
        <v>184</v>
      </c>
      <c r="F588" t="s">
        <v>85</v>
      </c>
      <c r="G588" t="s">
        <v>323</v>
      </c>
      <c r="H588" t="s">
        <v>82</v>
      </c>
      <c r="I588">
        <v>1</v>
      </c>
      <c r="K588" t="s">
        <v>632</v>
      </c>
    </row>
    <row r="589" spans="1:11" ht="14.5" hidden="1">
      <c r="A589">
        <v>49</v>
      </c>
      <c r="C589" t="s">
        <v>69</v>
      </c>
      <c r="D589" t="s">
        <v>86</v>
      </c>
      <c r="E589" t="s">
        <v>172</v>
      </c>
      <c r="F589" t="s">
        <v>7</v>
      </c>
      <c r="G589" t="s">
        <v>1273</v>
      </c>
      <c r="H589" t="s">
        <v>82</v>
      </c>
      <c r="I589">
        <v>2</v>
      </c>
      <c r="K589" t="s">
        <v>632</v>
      </c>
    </row>
    <row r="590" spans="1:11" ht="14.5" hidden="1">
      <c r="A590">
        <v>50</v>
      </c>
      <c r="C590" t="s">
        <v>69</v>
      </c>
      <c r="D590" t="s">
        <v>86</v>
      </c>
      <c r="E590" t="s">
        <v>341</v>
      </c>
      <c r="F590" t="s">
        <v>14</v>
      </c>
      <c r="G590" t="s">
        <v>1350</v>
      </c>
      <c r="H590" t="s">
        <v>82</v>
      </c>
      <c r="I590">
        <v>1</v>
      </c>
      <c r="K590" t="s">
        <v>751</v>
      </c>
    </row>
    <row r="591" spans="1:11" ht="14.5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11" ht="14.5" hidden="1">
      <c r="A592">
        <v>52</v>
      </c>
      <c r="C592" t="s">
        <v>69</v>
      </c>
      <c r="D592" t="s">
        <v>86</v>
      </c>
      <c r="E592" t="s">
        <v>617</v>
      </c>
      <c r="F592" t="s">
        <v>73</v>
      </c>
      <c r="G592" t="s">
        <v>87</v>
      </c>
      <c r="H592" t="s">
        <v>1789</v>
      </c>
      <c r="I592">
        <v>17</v>
      </c>
      <c r="K592" t="s">
        <v>2019</v>
      </c>
    </row>
    <row r="593" spans="1:11" ht="14.5" hidden="1">
      <c r="A593">
        <v>53</v>
      </c>
      <c r="C593" t="s">
        <v>69</v>
      </c>
      <c r="D593" t="s">
        <v>86</v>
      </c>
      <c r="E593" t="s">
        <v>178</v>
      </c>
      <c r="F593" t="s">
        <v>37</v>
      </c>
      <c r="G593" t="s">
        <v>1623</v>
      </c>
      <c r="H593" t="s">
        <v>80</v>
      </c>
      <c r="I593">
        <v>2</v>
      </c>
      <c r="K593" t="s">
        <v>754</v>
      </c>
    </row>
    <row r="594" spans="1:11" ht="14.5" hidden="1">
      <c r="A594">
        <v>54</v>
      </c>
      <c r="C594" t="s">
        <v>69</v>
      </c>
      <c r="D594" t="s">
        <v>86</v>
      </c>
      <c r="E594" t="s">
        <v>175</v>
      </c>
      <c r="F594" t="s">
        <v>19</v>
      </c>
      <c r="G594" t="s">
        <v>67</v>
      </c>
      <c r="I594">
        <v>2</v>
      </c>
      <c r="K594" t="s">
        <v>753</v>
      </c>
    </row>
    <row r="595" spans="1:11" ht="14.5" hidden="1">
      <c r="A595">
        <v>55</v>
      </c>
      <c r="C595" t="s">
        <v>69</v>
      </c>
      <c r="D595" t="s">
        <v>86</v>
      </c>
      <c r="E595" t="s">
        <v>1576</v>
      </c>
      <c r="F595" t="s">
        <v>1576</v>
      </c>
      <c r="G595" t="s">
        <v>69</v>
      </c>
      <c r="H595" t="s">
        <v>1789</v>
      </c>
      <c r="I595">
        <v>2</v>
      </c>
      <c r="K595" t="s">
        <v>2020</v>
      </c>
    </row>
    <row r="596" spans="1:11" ht="14.5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11" ht="14.5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11" ht="14.5" hidden="1">
      <c r="A598">
        <v>59</v>
      </c>
      <c r="C598" t="s">
        <v>69</v>
      </c>
      <c r="D598" t="s">
        <v>89</v>
      </c>
      <c r="E598" t="s">
        <v>184</v>
      </c>
      <c r="F598" t="s">
        <v>5</v>
      </c>
      <c r="G598" t="s">
        <v>65</v>
      </c>
      <c r="H598" t="s">
        <v>1790</v>
      </c>
      <c r="I598">
        <v>2</v>
      </c>
      <c r="K598" t="s">
        <v>751</v>
      </c>
    </row>
    <row r="599" spans="1:11" ht="14.5" hidden="1">
      <c r="A599">
        <v>60</v>
      </c>
      <c r="C599" t="s">
        <v>69</v>
      </c>
      <c r="D599" t="s">
        <v>89</v>
      </c>
      <c r="E599" t="s">
        <v>341</v>
      </c>
      <c r="F599" t="s">
        <v>14</v>
      </c>
      <c r="G599" t="s">
        <v>65</v>
      </c>
      <c r="H599" t="s">
        <v>1790</v>
      </c>
      <c r="I599">
        <v>1</v>
      </c>
      <c r="K599" t="s">
        <v>632</v>
      </c>
    </row>
    <row r="600" spans="1:11" ht="14.5" hidden="1">
      <c r="A600">
        <v>61</v>
      </c>
      <c r="C600" t="s">
        <v>69</v>
      </c>
      <c r="D600" t="s">
        <v>89</v>
      </c>
      <c r="E600" t="s">
        <v>1170</v>
      </c>
      <c r="F600" t="s">
        <v>15</v>
      </c>
      <c r="G600" t="s">
        <v>65</v>
      </c>
      <c r="H600" t="s">
        <v>1790</v>
      </c>
      <c r="I600">
        <v>1</v>
      </c>
      <c r="K600" t="s">
        <v>632</v>
      </c>
    </row>
    <row r="601" spans="1:11" ht="14.5" hidden="1">
      <c r="A601">
        <v>62</v>
      </c>
      <c r="C601" t="s">
        <v>69</v>
      </c>
      <c r="D601" t="s">
        <v>89</v>
      </c>
      <c r="E601" t="s">
        <v>175</v>
      </c>
      <c r="F601" t="s">
        <v>19</v>
      </c>
      <c r="G601" t="s">
        <v>67</v>
      </c>
      <c r="I601">
        <v>2</v>
      </c>
      <c r="K601" t="s">
        <v>751</v>
      </c>
    </row>
    <row r="602" spans="1:11" ht="14.5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11" ht="14.5" hidden="1">
      <c r="A603">
        <v>66</v>
      </c>
      <c r="C603" t="s">
        <v>69</v>
      </c>
      <c r="D603" t="s">
        <v>90</v>
      </c>
      <c r="E603" t="s">
        <v>614</v>
      </c>
      <c r="F603" t="s">
        <v>73</v>
      </c>
      <c r="G603" t="s">
        <v>72</v>
      </c>
      <c r="H603" t="s">
        <v>230</v>
      </c>
      <c r="I603">
        <v>10</v>
      </c>
      <c r="K603" t="s">
        <v>2021</v>
      </c>
    </row>
    <row r="604" spans="1:11" ht="14.5" hidden="1">
      <c r="A604">
        <v>67</v>
      </c>
      <c r="C604" t="s">
        <v>69</v>
      </c>
      <c r="D604" t="s">
        <v>90</v>
      </c>
      <c r="E604" t="s">
        <v>1489</v>
      </c>
      <c r="F604" t="s">
        <v>1490</v>
      </c>
      <c r="G604" t="s">
        <v>57</v>
      </c>
      <c r="H604" t="s">
        <v>79</v>
      </c>
      <c r="I604">
        <v>3</v>
      </c>
      <c r="K604" t="s">
        <v>754</v>
      </c>
    </row>
    <row r="605" spans="1:11" ht="14.5" hidden="1">
      <c r="A605">
        <v>68</v>
      </c>
      <c r="C605" t="s">
        <v>69</v>
      </c>
      <c r="D605" t="s">
        <v>90</v>
      </c>
      <c r="E605" t="s">
        <v>615</v>
      </c>
      <c r="F605" t="s">
        <v>73</v>
      </c>
      <c r="G605" t="s">
        <v>1431</v>
      </c>
      <c r="H605" t="s">
        <v>1786</v>
      </c>
      <c r="I605">
        <v>5</v>
      </c>
      <c r="K605" t="s">
        <v>751</v>
      </c>
    </row>
    <row r="606" spans="1:11" ht="14.5" hidden="1">
      <c r="A606" s="56">
        <v>69</v>
      </c>
      <c r="C606" t="s">
        <v>69</v>
      </c>
      <c r="D606" t="s">
        <v>90</v>
      </c>
      <c r="E606" t="s">
        <v>615</v>
      </c>
      <c r="F606" t="s">
        <v>73</v>
      </c>
      <c r="G606" t="s">
        <v>1431</v>
      </c>
      <c r="H606" t="s">
        <v>1786</v>
      </c>
      <c r="I606">
        <v>3</v>
      </c>
      <c r="K606" t="s">
        <v>2022</v>
      </c>
    </row>
    <row r="607" spans="1:11" ht="14.5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11" ht="14.5" hidden="1">
      <c r="A608">
        <v>71</v>
      </c>
      <c r="C608" t="s">
        <v>69</v>
      </c>
      <c r="D608" t="s">
        <v>90</v>
      </c>
      <c r="E608" t="s">
        <v>619</v>
      </c>
      <c r="F608" t="s">
        <v>83</v>
      </c>
      <c r="G608" t="s">
        <v>75</v>
      </c>
      <c r="H608" t="s">
        <v>79</v>
      </c>
      <c r="I608">
        <v>1</v>
      </c>
      <c r="K608" t="s">
        <v>754</v>
      </c>
    </row>
    <row r="609" spans="1:11" ht="14.5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t="14.5" hidden="1">
      <c r="A610">
        <v>73</v>
      </c>
      <c r="C610" t="s">
        <v>69</v>
      </c>
      <c r="D610" t="s">
        <v>90</v>
      </c>
      <c r="E610" t="s">
        <v>172</v>
      </c>
      <c r="F610" t="s">
        <v>7</v>
      </c>
      <c r="G610" t="s">
        <v>69</v>
      </c>
      <c r="H610" t="s">
        <v>80</v>
      </c>
      <c r="I610">
        <v>1</v>
      </c>
      <c r="K610" t="s">
        <v>632</v>
      </c>
    </row>
    <row r="611" spans="1:11" ht="14.5" hidden="1">
      <c r="A611">
        <v>74</v>
      </c>
      <c r="C611" t="s">
        <v>69</v>
      </c>
      <c r="D611" t="s">
        <v>90</v>
      </c>
      <c r="E611" t="s">
        <v>1170</v>
      </c>
      <c r="F611" t="s">
        <v>15</v>
      </c>
      <c r="G611" t="s">
        <v>69</v>
      </c>
      <c r="H611" t="s">
        <v>80</v>
      </c>
      <c r="I611">
        <v>1</v>
      </c>
      <c r="K611" t="s">
        <v>632</v>
      </c>
    </row>
    <row r="612" spans="1:11" ht="14.5" hidden="1">
      <c r="A612">
        <v>75</v>
      </c>
      <c r="C612" t="s">
        <v>69</v>
      </c>
      <c r="D612" t="s">
        <v>90</v>
      </c>
      <c r="E612" t="s">
        <v>175</v>
      </c>
      <c r="F612" t="s">
        <v>19</v>
      </c>
      <c r="G612" t="s">
        <v>67</v>
      </c>
      <c r="I612">
        <v>2</v>
      </c>
      <c r="K612" t="s">
        <v>751</v>
      </c>
    </row>
    <row r="613" spans="1:11" ht="14.5" hidden="1">
      <c r="A613" s="56">
        <v>79</v>
      </c>
      <c r="C613" t="s">
        <v>69</v>
      </c>
      <c r="D613" t="s">
        <v>91</v>
      </c>
      <c r="E613" t="s">
        <v>619</v>
      </c>
      <c r="F613" t="s">
        <v>83</v>
      </c>
      <c r="G613" t="s">
        <v>69</v>
      </c>
      <c r="H613" t="s">
        <v>82</v>
      </c>
      <c r="I613">
        <v>2</v>
      </c>
      <c r="K613" t="s">
        <v>753</v>
      </c>
    </row>
    <row r="614" spans="1:11" ht="14.5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t="14.5" hidden="1">
      <c r="A615" s="56">
        <v>81</v>
      </c>
      <c r="C615" t="s">
        <v>69</v>
      </c>
      <c r="D615" t="s">
        <v>91</v>
      </c>
      <c r="E615" t="s">
        <v>341</v>
      </c>
      <c r="F615" t="s">
        <v>14</v>
      </c>
      <c r="G615" t="s">
        <v>1646</v>
      </c>
      <c r="H615" t="s">
        <v>82</v>
      </c>
      <c r="I615">
        <v>1</v>
      </c>
      <c r="K615" t="s">
        <v>752</v>
      </c>
    </row>
    <row r="616" spans="1:11" ht="14.5" hidden="1">
      <c r="A616">
        <v>82</v>
      </c>
      <c r="C616" t="s">
        <v>69</v>
      </c>
      <c r="D616" t="s">
        <v>91</v>
      </c>
      <c r="E616" t="s">
        <v>1170</v>
      </c>
      <c r="F616" t="s">
        <v>15</v>
      </c>
      <c r="G616" t="s">
        <v>1646</v>
      </c>
      <c r="H616" t="s">
        <v>82</v>
      </c>
      <c r="I616">
        <v>2</v>
      </c>
      <c r="K616" t="s">
        <v>752</v>
      </c>
    </row>
    <row r="617" spans="1:11" ht="14.5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t="14.5" hidden="1">
      <c r="A618">
        <v>84</v>
      </c>
      <c r="C618" t="s">
        <v>69</v>
      </c>
      <c r="D618" t="s">
        <v>91</v>
      </c>
      <c r="E618" t="s">
        <v>617</v>
      </c>
      <c r="F618" t="s">
        <v>73</v>
      </c>
      <c r="G618" t="s">
        <v>87</v>
      </c>
      <c r="H618" t="s">
        <v>1789</v>
      </c>
      <c r="I618">
        <v>10</v>
      </c>
    </row>
    <row r="619" spans="1:11" ht="14.5" hidden="1">
      <c r="A619">
        <v>85</v>
      </c>
      <c r="C619" t="s">
        <v>69</v>
      </c>
      <c r="D619" t="s">
        <v>91</v>
      </c>
      <c r="E619" t="s">
        <v>179</v>
      </c>
      <c r="F619" t="s">
        <v>76</v>
      </c>
      <c r="G619" t="s">
        <v>61</v>
      </c>
      <c r="H619" t="s">
        <v>63</v>
      </c>
      <c r="I619">
        <v>1</v>
      </c>
      <c r="K619" t="s">
        <v>754</v>
      </c>
    </row>
    <row r="620" spans="1:11" ht="14.5" hidden="1">
      <c r="A620">
        <v>86</v>
      </c>
      <c r="C620" t="s">
        <v>69</v>
      </c>
      <c r="D620" t="s">
        <v>91</v>
      </c>
      <c r="E620" t="s">
        <v>175</v>
      </c>
      <c r="F620" t="s">
        <v>19</v>
      </c>
      <c r="G620" t="s">
        <v>67</v>
      </c>
      <c r="I620">
        <v>2</v>
      </c>
      <c r="K620" t="s">
        <v>753</v>
      </c>
    </row>
    <row r="621" spans="1:11" ht="14.5" hidden="1">
      <c r="A621" s="6">
        <v>87</v>
      </c>
      <c r="C621" t="s">
        <v>69</v>
      </c>
      <c r="D621" t="s">
        <v>91</v>
      </c>
      <c r="E621" t="s">
        <v>172</v>
      </c>
      <c r="F621" t="s">
        <v>7</v>
      </c>
      <c r="G621" t="s">
        <v>51</v>
      </c>
      <c r="I621">
        <v>3</v>
      </c>
      <c r="K621" t="s">
        <v>2018</v>
      </c>
    </row>
    <row r="622" spans="1:11" ht="14.5" hidden="1">
      <c r="A622">
        <v>90</v>
      </c>
      <c r="C622" t="s">
        <v>69</v>
      </c>
      <c r="D622" t="s">
        <v>94</v>
      </c>
      <c r="E622" t="s">
        <v>614</v>
      </c>
      <c r="F622" t="s">
        <v>73</v>
      </c>
      <c r="G622" t="s">
        <v>72</v>
      </c>
      <c r="H622" t="s">
        <v>230</v>
      </c>
      <c r="I622">
        <v>2</v>
      </c>
      <c r="K622" t="s">
        <v>2023</v>
      </c>
    </row>
    <row r="623" spans="1:11" ht="14.5" hidden="1">
      <c r="A623">
        <v>91</v>
      </c>
      <c r="C623" t="s">
        <v>69</v>
      </c>
      <c r="D623" t="s">
        <v>94</v>
      </c>
      <c r="E623" t="s">
        <v>1491</v>
      </c>
      <c r="F623" t="s">
        <v>1490</v>
      </c>
      <c r="G623" t="s">
        <v>1273</v>
      </c>
      <c r="H623" t="s">
        <v>82</v>
      </c>
      <c r="I623">
        <v>2</v>
      </c>
      <c r="K623" t="s">
        <v>632</v>
      </c>
    </row>
    <row r="624" spans="1:11" ht="14.5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K624" t="s">
        <v>754</v>
      </c>
    </row>
    <row r="625" spans="1:11" ht="14.5" hidden="1">
      <c r="A625" s="244">
        <v>93</v>
      </c>
      <c r="B625" s="244"/>
      <c r="C625" s="244" t="s">
        <v>69</v>
      </c>
      <c r="D625" s="244" t="s">
        <v>94</v>
      </c>
      <c r="E625" s="244" t="s">
        <v>1170</v>
      </c>
      <c r="F625" s="244" t="s">
        <v>15</v>
      </c>
      <c r="G625" s="244" t="s">
        <v>69</v>
      </c>
      <c r="H625" s="244" t="s">
        <v>80</v>
      </c>
      <c r="I625" s="244">
        <v>1</v>
      </c>
      <c r="K625" t="s">
        <v>754</v>
      </c>
    </row>
    <row r="626" spans="1:11" ht="14.5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t="14.5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11" ht="14.5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11" ht="14.5" hidden="1">
      <c r="A629" s="244">
        <v>97</v>
      </c>
      <c r="B629" s="244"/>
      <c r="C629" s="244" t="s">
        <v>69</v>
      </c>
      <c r="D629" s="244" t="s">
        <v>94</v>
      </c>
      <c r="E629" s="244" t="s">
        <v>619</v>
      </c>
      <c r="F629" s="244" t="s">
        <v>83</v>
      </c>
      <c r="G629" s="244" t="s">
        <v>75</v>
      </c>
      <c r="H629" s="244" t="s">
        <v>80</v>
      </c>
      <c r="I629" s="244">
        <v>2</v>
      </c>
      <c r="K629" t="s">
        <v>753</v>
      </c>
    </row>
    <row r="630" spans="1:11" ht="14.5" hidden="1">
      <c r="A630" s="247">
        <v>98</v>
      </c>
      <c r="B630" s="247"/>
      <c r="C630" s="247" t="s">
        <v>69</v>
      </c>
      <c r="D630" s="247" t="s">
        <v>94</v>
      </c>
      <c r="E630" s="247" t="s">
        <v>616</v>
      </c>
      <c r="F630" s="247" t="s">
        <v>73</v>
      </c>
      <c r="G630" s="247" t="s">
        <v>81</v>
      </c>
      <c r="H630" s="247" t="s">
        <v>1788</v>
      </c>
      <c r="I630" s="247">
        <v>12</v>
      </c>
    </row>
    <row r="631" spans="1:11" ht="14.5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t="14.5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t="14.5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t="14.5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t="14.5" hidden="1">
      <c r="A635">
        <v>105</v>
      </c>
      <c r="C635" t="s">
        <v>69</v>
      </c>
      <c r="D635" t="s">
        <v>1794</v>
      </c>
      <c r="E635" t="s">
        <v>1170</v>
      </c>
      <c r="F635" t="s">
        <v>15</v>
      </c>
      <c r="G635" t="s">
        <v>69</v>
      </c>
      <c r="H635" t="s">
        <v>82</v>
      </c>
      <c r="I635">
        <v>1</v>
      </c>
      <c r="K635" t="s">
        <v>753</v>
      </c>
    </row>
    <row r="636" spans="1:11" ht="14.5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t="14.5" hidden="1">
      <c r="A637">
        <v>107</v>
      </c>
      <c r="C637" t="s">
        <v>69</v>
      </c>
      <c r="D637" t="s">
        <v>1794</v>
      </c>
      <c r="E637" t="s">
        <v>175</v>
      </c>
      <c r="F637" t="s">
        <v>19</v>
      </c>
      <c r="G637" t="s">
        <v>67</v>
      </c>
      <c r="I637">
        <v>2</v>
      </c>
      <c r="K637" t="s">
        <v>752</v>
      </c>
    </row>
    <row r="638" spans="1:11" ht="14.5" hidden="1">
      <c r="A638" s="247">
        <v>110</v>
      </c>
      <c r="C638" t="s">
        <v>69</v>
      </c>
      <c r="D638" t="s">
        <v>68</v>
      </c>
      <c r="E638" t="s">
        <v>186</v>
      </c>
      <c r="F638" t="s">
        <v>5</v>
      </c>
      <c r="G638" t="s">
        <v>1707</v>
      </c>
      <c r="H638" t="s">
        <v>79</v>
      </c>
      <c r="I638">
        <v>5</v>
      </c>
      <c r="K638" t="s">
        <v>632</v>
      </c>
    </row>
    <row r="639" spans="1:11" ht="14.5" hidden="1">
      <c r="A639" s="244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t="14.5" hidden="1">
      <c r="A640" s="247">
        <v>112</v>
      </c>
      <c r="C640" t="s">
        <v>69</v>
      </c>
      <c r="D640" t="s">
        <v>68</v>
      </c>
      <c r="E640" t="s">
        <v>175</v>
      </c>
      <c r="F640" t="s">
        <v>19</v>
      </c>
      <c r="G640" t="s">
        <v>67</v>
      </c>
      <c r="I640">
        <v>2</v>
      </c>
      <c r="K640" t="s">
        <v>632</v>
      </c>
    </row>
    <row r="641" spans="1:22" ht="14.5" hidden="1">
      <c r="A641" s="244"/>
    </row>
    <row r="642" spans="1:22" ht="14.5" hidden="1">
      <c r="A642" s="247"/>
    </row>
    <row r="643" spans="1:22" ht="14.5" hidden="1">
      <c r="A643" s="244"/>
    </row>
    <row r="644" spans="1:22" ht="14.5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  <c r="J644" s="248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  <c r="U644" s="247"/>
      <c r="V644" s="247"/>
    </row>
    <row r="645" spans="1:22" ht="14.5" hidden="1">
      <c r="A645" s="244">
        <v>6</v>
      </c>
      <c r="C645" t="s">
        <v>1267</v>
      </c>
      <c r="D645" t="s">
        <v>324</v>
      </c>
      <c r="E645" t="s">
        <v>172</v>
      </c>
      <c r="F645" t="s">
        <v>1576</v>
      </c>
      <c r="G645" t="s">
        <v>50</v>
      </c>
      <c r="H645" t="s">
        <v>156</v>
      </c>
      <c r="I645">
        <v>0</v>
      </c>
      <c r="K645" t="s">
        <v>2052</v>
      </c>
    </row>
    <row r="646" spans="1:22" ht="14.5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  <c r="L646" s="244"/>
      <c r="M646" s="244"/>
      <c r="N646" s="244"/>
      <c r="O646" s="244"/>
      <c r="P646" s="244"/>
      <c r="Q646" s="244"/>
      <c r="R646" s="244"/>
      <c r="S646" s="244"/>
      <c r="T646" s="244"/>
      <c r="U646" s="244"/>
      <c r="V646" s="244"/>
    </row>
    <row r="647" spans="1:22" ht="14.5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  <c r="U647" s="247"/>
      <c r="V647" s="247"/>
    </row>
    <row r="648" spans="1:22" ht="14.5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  <c r="J648" s="249"/>
      <c r="K648" s="244"/>
      <c r="L648" s="244"/>
      <c r="M648" s="244"/>
      <c r="N648" s="244"/>
      <c r="O648" s="244"/>
      <c r="P648" s="244"/>
      <c r="Q648" s="244"/>
      <c r="R648" s="244"/>
      <c r="S648" s="244"/>
      <c r="T648" s="244"/>
      <c r="U648" s="244"/>
      <c r="V648" s="244"/>
    </row>
    <row r="649" spans="1:22" ht="14.5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J649" s="248"/>
      <c r="K649" s="247" t="s">
        <v>1494</v>
      </c>
      <c r="L649" s="247"/>
      <c r="M649" s="247"/>
      <c r="N649" s="247"/>
      <c r="O649" s="247"/>
      <c r="P649" s="247"/>
      <c r="Q649" s="247"/>
      <c r="R649" s="247"/>
      <c r="S649" s="247"/>
      <c r="T649" s="247"/>
      <c r="U649" s="247"/>
      <c r="V649" s="247"/>
    </row>
    <row r="650" spans="1:22" ht="14.5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J650" s="249"/>
      <c r="K650" s="244" t="s">
        <v>1575</v>
      </c>
      <c r="L650" s="244"/>
      <c r="M650" s="244"/>
      <c r="N650" s="244"/>
      <c r="O650" s="244"/>
      <c r="P650" s="244"/>
      <c r="Q650" s="244"/>
      <c r="R650" s="244"/>
      <c r="S650" s="244"/>
      <c r="T650" s="244"/>
      <c r="U650" s="244"/>
      <c r="V650" s="244"/>
    </row>
    <row r="651" spans="1:22" ht="14.5" hidden="1">
      <c r="A651" s="247">
        <v>12</v>
      </c>
      <c r="B651" s="247"/>
      <c r="C651" s="247" t="s">
        <v>1267</v>
      </c>
      <c r="D651" s="247" t="s">
        <v>324</v>
      </c>
      <c r="E651" s="247" t="s">
        <v>178</v>
      </c>
      <c r="F651" s="247" t="s">
        <v>37</v>
      </c>
      <c r="G651" s="247" t="s">
        <v>1082</v>
      </c>
      <c r="H651" s="247" t="s">
        <v>296</v>
      </c>
      <c r="I651" s="247">
        <v>1</v>
      </c>
      <c r="J651" s="248"/>
      <c r="K651" s="247" t="s">
        <v>1495</v>
      </c>
      <c r="L651" s="247"/>
      <c r="M651" s="247"/>
      <c r="N651" s="247"/>
      <c r="O651" s="247"/>
      <c r="P651" s="247"/>
      <c r="Q651" s="247"/>
      <c r="R651" s="247"/>
      <c r="S651" s="247"/>
      <c r="T651" s="247"/>
      <c r="U651" s="247"/>
      <c r="V651" s="247"/>
    </row>
    <row r="652" spans="1:22" ht="14.5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  <c r="L652" s="244"/>
      <c r="M652" s="244"/>
      <c r="N652" s="244"/>
      <c r="O652" s="244"/>
      <c r="P652" s="244"/>
      <c r="Q652" s="244"/>
      <c r="R652" s="244"/>
      <c r="S652" s="244"/>
      <c r="T652" s="244"/>
      <c r="U652" s="244"/>
      <c r="V652" s="244"/>
    </row>
    <row r="653" spans="1:22" ht="14.5" hidden="1">
      <c r="A653" s="247">
        <v>14</v>
      </c>
      <c r="B653" s="247"/>
      <c r="C653" s="247" t="s">
        <v>1267</v>
      </c>
      <c r="D653" s="247" t="s">
        <v>324</v>
      </c>
      <c r="E653" s="247" t="s">
        <v>614</v>
      </c>
      <c r="F653" s="247" t="s">
        <v>634</v>
      </c>
      <c r="G653" s="247" t="s">
        <v>355</v>
      </c>
      <c r="H653" s="247" t="s">
        <v>356</v>
      </c>
      <c r="I653" s="247">
        <v>2</v>
      </c>
      <c r="J653" s="248">
        <v>2</v>
      </c>
      <c r="K653" s="247" t="s">
        <v>954</v>
      </c>
      <c r="L653" s="247"/>
      <c r="M653" s="247"/>
      <c r="N653" s="247"/>
      <c r="O653" s="247"/>
      <c r="P653" s="247"/>
      <c r="Q653" s="247"/>
      <c r="R653" s="247"/>
      <c r="S653" s="247"/>
      <c r="T653" s="247"/>
      <c r="U653" s="247"/>
      <c r="V653" s="247"/>
    </row>
    <row r="654" spans="1:22" ht="14.5" hidden="1">
      <c r="A654" s="244">
        <v>15</v>
      </c>
      <c r="B654" s="244"/>
      <c r="C654" s="244" t="s">
        <v>1267</v>
      </c>
      <c r="D654" s="244" t="s">
        <v>324</v>
      </c>
      <c r="E654" s="244" t="s">
        <v>615</v>
      </c>
      <c r="F654" s="244" t="s">
        <v>1576</v>
      </c>
      <c r="G654" s="244" t="s">
        <v>318</v>
      </c>
      <c r="H654" s="244" t="s">
        <v>328</v>
      </c>
      <c r="I654" s="244">
        <v>2</v>
      </c>
      <c r="J654" s="249">
        <v>2</v>
      </c>
      <c r="K654" s="244" t="s">
        <v>954</v>
      </c>
      <c r="L654" s="244"/>
      <c r="M654" s="244"/>
      <c r="N654" s="244"/>
      <c r="O654" s="244"/>
      <c r="P654" s="244"/>
      <c r="Q654" s="244"/>
      <c r="R654" s="244"/>
      <c r="S654" s="244"/>
      <c r="T654" s="244"/>
      <c r="U654" s="244"/>
      <c r="V654" s="244"/>
    </row>
    <row r="655" spans="1:22" ht="14.5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  <c r="U655" s="247"/>
      <c r="V655" s="247"/>
    </row>
    <row r="656" spans="1:22" ht="14.5" hidden="1">
      <c r="A656" s="244">
        <v>18</v>
      </c>
      <c r="B656" s="244"/>
      <c r="C656" s="244" t="s">
        <v>1267</v>
      </c>
      <c r="D656" s="244" t="s">
        <v>329</v>
      </c>
      <c r="E656" s="244" t="s">
        <v>172</v>
      </c>
      <c r="F656" s="244" t="s">
        <v>1576</v>
      </c>
      <c r="G656" s="244" t="s">
        <v>50</v>
      </c>
      <c r="H656" s="244" t="s">
        <v>336</v>
      </c>
      <c r="I656" s="244">
        <v>2</v>
      </c>
      <c r="J656" s="249">
        <v>2</v>
      </c>
      <c r="K656" s="244"/>
      <c r="L656" s="244"/>
      <c r="M656" s="244"/>
      <c r="N656" s="244"/>
      <c r="O656" s="244"/>
      <c r="P656" s="244"/>
      <c r="Q656" s="244"/>
      <c r="R656" s="244"/>
      <c r="S656" s="244"/>
      <c r="T656" s="244"/>
      <c r="U656" s="244"/>
      <c r="V656" s="244"/>
    </row>
    <row r="657" spans="1:22" ht="14.5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  <c r="U657" s="247"/>
      <c r="V657" s="247"/>
    </row>
    <row r="658" spans="1:22" ht="14.5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  <c r="L658" s="244"/>
      <c r="M658" s="244"/>
      <c r="N658" s="244"/>
      <c r="O658" s="244"/>
      <c r="P658" s="244"/>
      <c r="Q658" s="244"/>
      <c r="R658" s="244"/>
      <c r="S658" s="244"/>
      <c r="T658" s="244"/>
      <c r="U658" s="244"/>
      <c r="V658" s="244"/>
    </row>
    <row r="659" spans="1:22" ht="14.5" hidden="1">
      <c r="A659" s="247">
        <v>21</v>
      </c>
      <c r="B659" s="247"/>
      <c r="C659" s="247" t="s">
        <v>1267</v>
      </c>
      <c r="D659" s="247" t="s">
        <v>329</v>
      </c>
      <c r="E659" s="247" t="s">
        <v>15</v>
      </c>
      <c r="F659" s="247" t="s">
        <v>15</v>
      </c>
      <c r="G659" s="247" t="s">
        <v>45</v>
      </c>
      <c r="H659" s="247" t="s">
        <v>22</v>
      </c>
      <c r="I659" s="247">
        <v>1</v>
      </c>
      <c r="J659" s="248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  <c r="U659" s="247"/>
      <c r="V659" s="247"/>
    </row>
    <row r="660" spans="1:22" ht="14.5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  <c r="L660" s="244"/>
      <c r="M660" s="244"/>
      <c r="N660" s="244"/>
      <c r="O660" s="244"/>
      <c r="P660" s="244"/>
      <c r="Q660" s="244"/>
      <c r="R660" s="244"/>
      <c r="S660" s="244"/>
      <c r="T660" s="244"/>
      <c r="U660" s="244"/>
      <c r="V660" s="244"/>
    </row>
    <row r="661" spans="1:22" ht="14.5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  <c r="U661" s="247"/>
      <c r="V661" s="247"/>
    </row>
    <row r="662" spans="1:22" ht="14.5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  <c r="L662" s="244"/>
      <c r="M662" s="244"/>
      <c r="N662" s="244"/>
      <c r="O662" s="244"/>
      <c r="P662" s="244"/>
      <c r="Q662" s="244"/>
      <c r="R662" s="244"/>
      <c r="S662" s="244"/>
      <c r="T662" s="244"/>
      <c r="U662" s="244"/>
      <c r="V662" s="244"/>
    </row>
    <row r="663" spans="1:22" ht="14.5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  <c r="L663" s="247"/>
      <c r="M663" s="247"/>
      <c r="N663" s="247"/>
      <c r="O663" s="247"/>
      <c r="P663" s="247"/>
      <c r="Q663" s="247"/>
      <c r="R663" s="247"/>
      <c r="S663" s="247"/>
      <c r="T663" s="247"/>
      <c r="U663" s="247"/>
      <c r="V663" s="247"/>
    </row>
    <row r="664" spans="1:22" ht="14.5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  <c r="L664" s="244"/>
      <c r="M664" s="244"/>
      <c r="N664" s="244"/>
      <c r="O664" s="244"/>
      <c r="P664" s="244"/>
      <c r="Q664" s="244"/>
      <c r="R664" s="244"/>
      <c r="S664" s="244"/>
      <c r="T664" s="244"/>
      <c r="U664" s="244"/>
      <c r="V664" s="244"/>
    </row>
    <row r="665" spans="1:22" ht="14.5" hidden="1">
      <c r="A665" s="247">
        <v>27</v>
      </c>
      <c r="B665" s="247"/>
      <c r="C665" s="247" t="s">
        <v>1267</v>
      </c>
      <c r="D665" s="247" t="s">
        <v>329</v>
      </c>
      <c r="E665" s="247" t="s">
        <v>615</v>
      </c>
      <c r="F665" s="247" t="s">
        <v>1576</v>
      </c>
      <c r="G665" s="247" t="s">
        <v>318</v>
      </c>
      <c r="H665" s="247" t="s">
        <v>328</v>
      </c>
      <c r="I665" s="247">
        <v>2</v>
      </c>
      <c r="J665" s="248">
        <v>2</v>
      </c>
      <c r="K665" s="247" t="s">
        <v>954</v>
      </c>
      <c r="L665" s="247"/>
      <c r="M665" s="247"/>
      <c r="N665" s="247"/>
      <c r="O665" s="247"/>
      <c r="P665" s="247"/>
      <c r="Q665" s="247"/>
      <c r="R665" s="247"/>
      <c r="S665" s="247"/>
      <c r="T665" s="247"/>
      <c r="U665" s="247"/>
      <c r="V665" s="247"/>
    </row>
    <row r="666" spans="1:22" ht="14.5" hidden="1">
      <c r="A666" s="247">
        <v>29</v>
      </c>
      <c r="C666" t="s">
        <v>1267</v>
      </c>
      <c r="D666" t="s">
        <v>330</v>
      </c>
      <c r="E666" t="s">
        <v>172</v>
      </c>
      <c r="F666" t="s">
        <v>7</v>
      </c>
      <c r="G666" t="s">
        <v>1267</v>
      </c>
      <c r="H666" t="s">
        <v>156</v>
      </c>
      <c r="I666">
        <v>2</v>
      </c>
      <c r="J666" s="250">
        <v>2</v>
      </c>
      <c r="K666" t="s">
        <v>954</v>
      </c>
    </row>
    <row r="667" spans="1:22" ht="14.5" hidden="1">
      <c r="A667" s="244">
        <v>30</v>
      </c>
      <c r="C667" t="s">
        <v>1267</v>
      </c>
      <c r="D667" t="s">
        <v>330</v>
      </c>
      <c r="E667" t="s">
        <v>172</v>
      </c>
      <c r="F667" t="s">
        <v>1576</v>
      </c>
      <c r="G667" t="s">
        <v>1556</v>
      </c>
      <c r="H667" t="s">
        <v>156</v>
      </c>
      <c r="I667">
        <v>2</v>
      </c>
      <c r="J667" s="250">
        <v>2</v>
      </c>
      <c r="K667" t="s">
        <v>954</v>
      </c>
    </row>
    <row r="668" spans="1:22" ht="14.5" hidden="1">
      <c r="A668" s="247">
        <v>31</v>
      </c>
      <c r="C668" t="s">
        <v>1267</v>
      </c>
      <c r="D668" t="s">
        <v>330</v>
      </c>
      <c r="E668" t="s">
        <v>179</v>
      </c>
      <c r="F668" t="s">
        <v>76</v>
      </c>
      <c r="G668" t="s">
        <v>75</v>
      </c>
      <c r="H668" t="s">
        <v>156</v>
      </c>
      <c r="I668">
        <v>2</v>
      </c>
    </row>
    <row r="669" spans="1:22" ht="14.5" hidden="1">
      <c r="A669" s="244">
        <v>32</v>
      </c>
      <c r="C669" t="s">
        <v>1267</v>
      </c>
      <c r="D669" t="s">
        <v>330</v>
      </c>
      <c r="E669" t="s">
        <v>341</v>
      </c>
      <c r="F669" t="s">
        <v>14</v>
      </c>
      <c r="G669" t="s">
        <v>45</v>
      </c>
      <c r="H669" t="s">
        <v>351</v>
      </c>
      <c r="I669">
        <v>1</v>
      </c>
    </row>
    <row r="670" spans="1:22" ht="14.5" hidden="1">
      <c r="A670" s="247">
        <v>33</v>
      </c>
      <c r="C670" t="s">
        <v>1267</v>
      </c>
      <c r="D670" t="s">
        <v>330</v>
      </c>
      <c r="E670" t="s">
        <v>15</v>
      </c>
      <c r="F670" t="s">
        <v>15</v>
      </c>
      <c r="G670" t="s">
        <v>45</v>
      </c>
      <c r="H670" t="s">
        <v>351</v>
      </c>
      <c r="I670">
        <v>1</v>
      </c>
    </row>
    <row r="671" spans="1:22" ht="14.5" hidden="1">
      <c r="A671" s="244">
        <v>34</v>
      </c>
      <c r="C671" t="s">
        <v>1267</v>
      </c>
      <c r="D671" t="s">
        <v>330</v>
      </c>
      <c r="E671" t="s">
        <v>175</v>
      </c>
      <c r="F671" t="s">
        <v>19</v>
      </c>
      <c r="G671" t="s">
        <v>1707</v>
      </c>
      <c r="H671" t="s">
        <v>327</v>
      </c>
      <c r="I671">
        <v>1</v>
      </c>
      <c r="K671" t="s">
        <v>1494</v>
      </c>
    </row>
    <row r="672" spans="1:22" ht="14.5" hidden="1">
      <c r="A672" s="247">
        <v>35</v>
      </c>
      <c r="C672" t="s">
        <v>1267</v>
      </c>
      <c r="D672" t="s">
        <v>330</v>
      </c>
      <c r="E672" t="s">
        <v>619</v>
      </c>
      <c r="F672" t="s">
        <v>83</v>
      </c>
      <c r="G672" t="s">
        <v>220</v>
      </c>
      <c r="H672" t="s">
        <v>296</v>
      </c>
      <c r="I672">
        <v>1</v>
      </c>
      <c r="K672" t="s">
        <v>1495</v>
      </c>
    </row>
    <row r="673" spans="1:11" ht="14.5" hidden="1">
      <c r="A673" s="244">
        <v>36</v>
      </c>
      <c r="C673" t="s">
        <v>1267</v>
      </c>
      <c r="D673" t="s">
        <v>330</v>
      </c>
      <c r="E673" t="s">
        <v>174</v>
      </c>
      <c r="F673" t="s">
        <v>1392</v>
      </c>
      <c r="G673" t="s">
        <v>1556</v>
      </c>
      <c r="H673" t="s">
        <v>296</v>
      </c>
      <c r="I673">
        <v>1</v>
      </c>
      <c r="K673" t="s">
        <v>1494</v>
      </c>
    </row>
    <row r="674" spans="1:11" ht="14.5" hidden="1">
      <c r="A674" s="247">
        <v>37</v>
      </c>
      <c r="C674" t="s">
        <v>1267</v>
      </c>
      <c r="D674" t="s">
        <v>330</v>
      </c>
      <c r="E674" t="s">
        <v>178</v>
      </c>
      <c r="F674" t="s">
        <v>37</v>
      </c>
      <c r="G674" t="s">
        <v>1082</v>
      </c>
      <c r="H674" t="s">
        <v>296</v>
      </c>
      <c r="I674">
        <v>1</v>
      </c>
      <c r="K674" t="s">
        <v>1496</v>
      </c>
    </row>
    <row r="675" spans="1:11" ht="14.5" hidden="1">
      <c r="A675" s="244">
        <v>38</v>
      </c>
      <c r="C675" t="s">
        <v>1267</v>
      </c>
      <c r="D675" t="s">
        <v>330</v>
      </c>
      <c r="E675" t="s">
        <v>614</v>
      </c>
      <c r="F675" t="s">
        <v>634</v>
      </c>
      <c r="G675" t="s">
        <v>355</v>
      </c>
      <c r="H675" t="s">
        <v>356</v>
      </c>
      <c r="I675">
        <v>2</v>
      </c>
      <c r="J675" s="250">
        <v>2</v>
      </c>
      <c r="K675" t="s">
        <v>954</v>
      </c>
    </row>
    <row r="676" spans="1:11" ht="14.5" hidden="1">
      <c r="A676" s="247">
        <v>39</v>
      </c>
      <c r="C676" t="s">
        <v>1267</v>
      </c>
      <c r="D676" t="s">
        <v>330</v>
      </c>
      <c r="E676" t="s">
        <v>615</v>
      </c>
      <c r="F676" t="s">
        <v>1576</v>
      </c>
      <c r="G676" t="s">
        <v>318</v>
      </c>
      <c r="H676" t="s">
        <v>328</v>
      </c>
      <c r="I676">
        <v>2</v>
      </c>
      <c r="J676" s="250">
        <v>2</v>
      </c>
      <c r="K676" t="s">
        <v>954</v>
      </c>
    </row>
    <row r="677" spans="1:11" ht="14.5" hidden="1">
      <c r="A677" s="244">
        <v>41</v>
      </c>
      <c r="C677" t="s">
        <v>1267</v>
      </c>
      <c r="D677" t="s">
        <v>342</v>
      </c>
      <c r="E677" t="s">
        <v>172</v>
      </c>
      <c r="F677" t="s">
        <v>7</v>
      </c>
      <c r="G677" t="s">
        <v>1267</v>
      </c>
      <c r="H677" t="s">
        <v>344</v>
      </c>
      <c r="I677">
        <v>3</v>
      </c>
    </row>
    <row r="678" spans="1:11" ht="14.5" hidden="1">
      <c r="A678">
        <v>42</v>
      </c>
      <c r="C678" t="s">
        <v>1267</v>
      </c>
      <c r="D678" t="s">
        <v>342</v>
      </c>
      <c r="E678" t="s">
        <v>179</v>
      </c>
      <c r="F678" t="s">
        <v>76</v>
      </c>
      <c r="G678" t="s">
        <v>49</v>
      </c>
      <c r="H678" t="s">
        <v>344</v>
      </c>
      <c r="I678">
        <v>2</v>
      </c>
    </row>
    <row r="679" spans="1:11" ht="14.5" hidden="1">
      <c r="A679">
        <v>43</v>
      </c>
      <c r="C679" t="s">
        <v>1267</v>
      </c>
      <c r="D679" t="s">
        <v>342</v>
      </c>
      <c r="E679" t="s">
        <v>341</v>
      </c>
      <c r="F679" t="s">
        <v>14</v>
      </c>
      <c r="G679" t="s">
        <v>49</v>
      </c>
      <c r="H679" t="s">
        <v>344</v>
      </c>
      <c r="I679">
        <v>1</v>
      </c>
    </row>
    <row r="680" spans="1:11" ht="14.5" hidden="1">
      <c r="A680">
        <v>44</v>
      </c>
      <c r="C680" t="s">
        <v>1267</v>
      </c>
      <c r="D680" t="s">
        <v>342</v>
      </c>
      <c r="E680" t="s">
        <v>15</v>
      </c>
      <c r="F680" t="s">
        <v>15</v>
      </c>
      <c r="G680" t="s">
        <v>49</v>
      </c>
      <c r="H680" t="s">
        <v>344</v>
      </c>
      <c r="I680">
        <v>1</v>
      </c>
    </row>
    <row r="681" spans="1:11" ht="14.5" hidden="1">
      <c r="A681" s="56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11" ht="14.5" hidden="1">
      <c r="A682" s="6">
        <v>46</v>
      </c>
      <c r="C682" t="s">
        <v>1267</v>
      </c>
      <c r="D682" t="s">
        <v>342</v>
      </c>
      <c r="E682" t="s">
        <v>619</v>
      </c>
      <c r="F682" t="s">
        <v>83</v>
      </c>
      <c r="G682" t="s">
        <v>51</v>
      </c>
      <c r="H682" t="s">
        <v>296</v>
      </c>
      <c r="I682">
        <v>1</v>
      </c>
    </row>
    <row r="683" spans="1:11" ht="14.5" hidden="1">
      <c r="A683" s="56">
        <v>47</v>
      </c>
      <c r="C683" t="s">
        <v>1267</v>
      </c>
      <c r="D683" t="s">
        <v>342</v>
      </c>
      <c r="E683" t="s">
        <v>174</v>
      </c>
      <c r="F683" t="s">
        <v>1392</v>
      </c>
      <c r="G683" t="s">
        <v>1556</v>
      </c>
      <c r="H683" t="s">
        <v>296</v>
      </c>
      <c r="I683">
        <v>1</v>
      </c>
      <c r="K683" t="s">
        <v>1586</v>
      </c>
    </row>
    <row r="684" spans="1:11" ht="14.5" hidden="1">
      <c r="A684" s="6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11" ht="14.5" hidden="1">
      <c r="A685" s="56">
        <v>49</v>
      </c>
      <c r="C685" t="s">
        <v>1267</v>
      </c>
      <c r="D685" t="s">
        <v>342</v>
      </c>
      <c r="E685" t="s">
        <v>1184</v>
      </c>
      <c r="F685" t="s">
        <v>115</v>
      </c>
      <c r="G685" t="s">
        <v>49</v>
      </c>
      <c r="H685" t="s">
        <v>344</v>
      </c>
      <c r="I685">
        <v>2</v>
      </c>
    </row>
    <row r="686" spans="1:11" ht="14.5" hidden="1">
      <c r="A686" s="6">
        <v>50</v>
      </c>
      <c r="C686" t="s">
        <v>1267</v>
      </c>
      <c r="D686" t="s">
        <v>342</v>
      </c>
      <c r="E686" t="s">
        <v>1497</v>
      </c>
      <c r="F686" t="s">
        <v>1497</v>
      </c>
      <c r="G686" t="s">
        <v>50</v>
      </c>
      <c r="I686">
        <v>2</v>
      </c>
    </row>
    <row r="687" spans="1:11" ht="14.5" hidden="1">
      <c r="A687" s="56">
        <v>51</v>
      </c>
      <c r="C687" t="s">
        <v>1267</v>
      </c>
      <c r="D687" t="s">
        <v>342</v>
      </c>
      <c r="E687" t="s">
        <v>620</v>
      </c>
      <c r="F687" t="s">
        <v>621</v>
      </c>
      <c r="G687" t="s">
        <v>1676</v>
      </c>
      <c r="H687" t="s">
        <v>344</v>
      </c>
      <c r="I687">
        <v>2</v>
      </c>
      <c r="J687" s="250">
        <v>2</v>
      </c>
      <c r="K687" t="s">
        <v>1579</v>
      </c>
    </row>
    <row r="688" spans="1:11" ht="14.5" hidden="1">
      <c r="A688" s="6">
        <v>52</v>
      </c>
      <c r="C688" t="s">
        <v>1267</v>
      </c>
      <c r="D688" t="s">
        <v>342</v>
      </c>
      <c r="E688" t="s">
        <v>620</v>
      </c>
      <c r="F688" t="s">
        <v>1576</v>
      </c>
      <c r="G688" t="s">
        <v>50</v>
      </c>
      <c r="H688" t="s">
        <v>344</v>
      </c>
      <c r="I688">
        <v>2</v>
      </c>
      <c r="J688" s="250">
        <v>2</v>
      </c>
      <c r="K688" t="s">
        <v>1579</v>
      </c>
    </row>
    <row r="689" spans="1:11" ht="14.5" hidden="1">
      <c r="A689">
        <v>53</v>
      </c>
      <c r="C689" t="s">
        <v>1267</v>
      </c>
      <c r="D689" t="s">
        <v>342</v>
      </c>
      <c r="E689" t="s">
        <v>606</v>
      </c>
      <c r="F689" t="s">
        <v>622</v>
      </c>
      <c r="G689" t="s">
        <v>1695</v>
      </c>
      <c r="H689" t="s">
        <v>308</v>
      </c>
      <c r="I689">
        <v>2</v>
      </c>
      <c r="J689" s="250">
        <v>2</v>
      </c>
      <c r="K689" t="s">
        <v>1580</v>
      </c>
    </row>
    <row r="690" spans="1:11" ht="14.5" hidden="1">
      <c r="A690">
        <v>54</v>
      </c>
      <c r="C690" t="s">
        <v>1267</v>
      </c>
      <c r="D690" t="s">
        <v>342</v>
      </c>
      <c r="E690" t="s">
        <v>606</v>
      </c>
      <c r="F690" t="s">
        <v>1576</v>
      </c>
      <c r="G690" t="s">
        <v>1556</v>
      </c>
      <c r="H690" t="s">
        <v>308</v>
      </c>
      <c r="I690">
        <v>2</v>
      </c>
      <c r="J690" s="250">
        <v>2</v>
      </c>
      <c r="K690" t="s">
        <v>1580</v>
      </c>
    </row>
    <row r="691" spans="1:11" ht="14.5" hidden="1">
      <c r="A691" s="56">
        <v>55</v>
      </c>
      <c r="C691" t="s">
        <v>1267</v>
      </c>
      <c r="D691" t="s">
        <v>342</v>
      </c>
      <c r="E691" t="s">
        <v>1358</v>
      </c>
      <c r="F691" t="s">
        <v>137</v>
      </c>
      <c r="G691" t="s">
        <v>49</v>
      </c>
      <c r="H691" t="s">
        <v>344</v>
      </c>
      <c r="I691">
        <v>3</v>
      </c>
      <c r="K691" t="s">
        <v>1414</v>
      </c>
    </row>
    <row r="692" spans="1:11" ht="14.5" hidden="1">
      <c r="A692" s="6">
        <v>57</v>
      </c>
      <c r="C692" t="s">
        <v>1267</v>
      </c>
      <c r="D692" t="s">
        <v>1185</v>
      </c>
      <c r="E692" t="s">
        <v>172</v>
      </c>
      <c r="F692" t="s">
        <v>7</v>
      </c>
      <c r="G692" t="s">
        <v>1267</v>
      </c>
      <c r="H692" t="s">
        <v>344</v>
      </c>
      <c r="I692">
        <v>2</v>
      </c>
    </row>
    <row r="693" spans="1:11" ht="14.5" hidden="1">
      <c r="A693" s="56">
        <v>58</v>
      </c>
      <c r="C693" t="s">
        <v>1267</v>
      </c>
      <c r="D693" t="s">
        <v>1185</v>
      </c>
      <c r="E693" t="s">
        <v>172</v>
      </c>
      <c r="F693" t="s">
        <v>7</v>
      </c>
      <c r="G693" t="s">
        <v>1273</v>
      </c>
      <c r="H693" t="s">
        <v>344</v>
      </c>
      <c r="I693">
        <v>2</v>
      </c>
      <c r="J693" s="250">
        <v>2</v>
      </c>
      <c r="K693" t="s">
        <v>1581</v>
      </c>
    </row>
    <row r="694" spans="1:11" ht="14.5" hidden="1">
      <c r="A694" s="6">
        <v>59</v>
      </c>
      <c r="C694" t="s">
        <v>1267</v>
      </c>
      <c r="D694" t="s">
        <v>1185</v>
      </c>
      <c r="E694" t="s">
        <v>172</v>
      </c>
      <c r="F694" t="s">
        <v>1576</v>
      </c>
      <c r="G694" t="s">
        <v>51</v>
      </c>
      <c r="H694" t="s">
        <v>344</v>
      </c>
      <c r="I694">
        <v>2</v>
      </c>
      <c r="J694" s="250">
        <v>2</v>
      </c>
      <c r="K694" t="s">
        <v>2024</v>
      </c>
    </row>
    <row r="695" spans="1:11" ht="14.5" hidden="1">
      <c r="A695" s="56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t="14.5" hidden="1">
      <c r="A696" s="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11" ht="14.5" hidden="1">
      <c r="A697" s="56">
        <v>62</v>
      </c>
      <c r="C697" t="s">
        <v>1267</v>
      </c>
      <c r="D697" t="s">
        <v>1185</v>
      </c>
      <c r="E697" t="s">
        <v>15</v>
      </c>
      <c r="F697" t="s">
        <v>15</v>
      </c>
      <c r="G697" t="s">
        <v>11</v>
      </c>
      <c r="H697" t="s">
        <v>344</v>
      </c>
      <c r="I697">
        <v>1</v>
      </c>
    </row>
    <row r="698" spans="1:11" ht="14.5" hidden="1">
      <c r="A698" s="6">
        <v>63</v>
      </c>
      <c r="C698" t="s">
        <v>1267</v>
      </c>
      <c r="D698" t="s">
        <v>1185</v>
      </c>
      <c r="E698" t="s">
        <v>175</v>
      </c>
      <c r="F698" t="s">
        <v>19</v>
      </c>
      <c r="G698" t="s">
        <v>1707</v>
      </c>
      <c r="H698" t="s">
        <v>344</v>
      </c>
      <c r="I698">
        <v>1</v>
      </c>
      <c r="K698" t="s">
        <v>1494</v>
      </c>
    </row>
    <row r="699" spans="1:11" ht="14.5" hidden="1">
      <c r="A699">
        <v>64</v>
      </c>
      <c r="C699" t="s">
        <v>1267</v>
      </c>
      <c r="D699" t="s">
        <v>1185</v>
      </c>
      <c r="E699" t="s">
        <v>619</v>
      </c>
      <c r="F699" t="s">
        <v>83</v>
      </c>
      <c r="G699" t="s">
        <v>51</v>
      </c>
      <c r="H699" t="s">
        <v>296</v>
      </c>
      <c r="I699">
        <v>1</v>
      </c>
    </row>
    <row r="700" spans="1:11" ht="14.5" hidden="1">
      <c r="A700">
        <v>65</v>
      </c>
      <c r="C700" t="s">
        <v>1267</v>
      </c>
      <c r="D700" t="s">
        <v>1185</v>
      </c>
      <c r="E700" t="s">
        <v>178</v>
      </c>
      <c r="F700" t="s">
        <v>37</v>
      </c>
      <c r="G700" t="s">
        <v>51</v>
      </c>
      <c r="H700" t="s">
        <v>296</v>
      </c>
      <c r="I700">
        <v>1</v>
      </c>
      <c r="K700" t="s">
        <v>1586</v>
      </c>
    </row>
    <row r="701" spans="1:11" ht="14.5" hidden="1">
      <c r="A701" s="247">
        <v>66</v>
      </c>
      <c r="C701" t="s">
        <v>1267</v>
      </c>
      <c r="D701" t="s">
        <v>1185</v>
      </c>
      <c r="E701" t="s">
        <v>1184</v>
      </c>
      <c r="F701" t="s">
        <v>115</v>
      </c>
      <c r="G701" t="s">
        <v>1273</v>
      </c>
      <c r="H701" t="s">
        <v>344</v>
      </c>
      <c r="I701">
        <v>2</v>
      </c>
    </row>
    <row r="702" spans="1:11" ht="14.5" hidden="1">
      <c r="A702" s="244">
        <v>67</v>
      </c>
      <c r="C702" t="s">
        <v>1267</v>
      </c>
      <c r="D702" t="s">
        <v>1185</v>
      </c>
      <c r="E702" t="s">
        <v>1497</v>
      </c>
      <c r="F702" t="s">
        <v>1497</v>
      </c>
      <c r="G702" t="s">
        <v>50</v>
      </c>
      <c r="H702" t="s">
        <v>344</v>
      </c>
      <c r="I702">
        <v>2</v>
      </c>
    </row>
    <row r="703" spans="1:11" ht="14.5" hidden="1">
      <c r="A703" s="247">
        <v>68</v>
      </c>
      <c r="C703" t="s">
        <v>1267</v>
      </c>
      <c r="D703" t="s">
        <v>1185</v>
      </c>
      <c r="E703" t="s">
        <v>620</v>
      </c>
      <c r="F703" t="s">
        <v>621</v>
      </c>
      <c r="G703" t="s">
        <v>1676</v>
      </c>
      <c r="H703" t="s">
        <v>344</v>
      </c>
      <c r="I703">
        <v>2</v>
      </c>
      <c r="J703" s="250">
        <v>2</v>
      </c>
      <c r="K703" t="s">
        <v>1580</v>
      </c>
    </row>
    <row r="704" spans="1:11" ht="14.5" hidden="1">
      <c r="A704" s="244">
        <v>69</v>
      </c>
      <c r="C704" t="s">
        <v>1267</v>
      </c>
      <c r="D704" t="s">
        <v>1185</v>
      </c>
      <c r="E704" t="s">
        <v>620</v>
      </c>
      <c r="F704" t="s">
        <v>1576</v>
      </c>
      <c r="G704" t="s">
        <v>50</v>
      </c>
      <c r="H704" t="s">
        <v>344</v>
      </c>
      <c r="I704">
        <v>2</v>
      </c>
      <c r="J704" s="250">
        <v>2</v>
      </c>
      <c r="K704" t="s">
        <v>1580</v>
      </c>
    </row>
    <row r="705" spans="1:11" ht="14.5" hidden="1">
      <c r="A705" s="247">
        <v>70</v>
      </c>
      <c r="C705" t="s">
        <v>1267</v>
      </c>
      <c r="D705" t="s">
        <v>1185</v>
      </c>
      <c r="E705" t="s">
        <v>606</v>
      </c>
      <c r="F705" t="s">
        <v>622</v>
      </c>
      <c r="G705" t="s">
        <v>1695</v>
      </c>
      <c r="H705" t="s">
        <v>308</v>
      </c>
      <c r="I705">
        <v>2</v>
      </c>
      <c r="J705" s="250">
        <v>2</v>
      </c>
      <c r="K705" t="s">
        <v>1579</v>
      </c>
    </row>
    <row r="706" spans="1:11" ht="14.5" hidden="1">
      <c r="A706" s="244">
        <v>71</v>
      </c>
      <c r="C706" t="s">
        <v>1267</v>
      </c>
      <c r="D706" t="s">
        <v>1185</v>
      </c>
      <c r="E706" t="s">
        <v>606</v>
      </c>
      <c r="F706" t="s">
        <v>1576</v>
      </c>
      <c r="G706" t="s">
        <v>1556</v>
      </c>
      <c r="H706" t="s">
        <v>308</v>
      </c>
      <c r="I706">
        <v>2</v>
      </c>
      <c r="J706" s="250">
        <v>2</v>
      </c>
      <c r="K706" t="s">
        <v>1579</v>
      </c>
    </row>
    <row r="707" spans="1:11" ht="14.5" hidden="1">
      <c r="A707" s="247">
        <v>72</v>
      </c>
      <c r="C707" t="s">
        <v>1267</v>
      </c>
      <c r="D707" t="s">
        <v>1185</v>
      </c>
      <c r="E707" t="s">
        <v>1358</v>
      </c>
      <c r="F707" t="s">
        <v>137</v>
      </c>
      <c r="G707" t="s">
        <v>1273</v>
      </c>
      <c r="H707" t="s">
        <v>344</v>
      </c>
      <c r="I707">
        <v>3</v>
      </c>
      <c r="K707" t="s">
        <v>1414</v>
      </c>
    </row>
    <row r="708" spans="1:11" ht="14.5" hidden="1">
      <c r="A708" s="244">
        <v>74</v>
      </c>
      <c r="C708" t="s">
        <v>1267</v>
      </c>
      <c r="D708" t="s">
        <v>331</v>
      </c>
      <c r="E708" t="s">
        <v>172</v>
      </c>
      <c r="F708" t="s">
        <v>7</v>
      </c>
      <c r="G708" t="s">
        <v>1423</v>
      </c>
      <c r="H708" t="s">
        <v>121</v>
      </c>
      <c r="I708">
        <v>0</v>
      </c>
    </row>
    <row r="709" spans="1:11" ht="14.5" hidden="1">
      <c r="A709" s="247">
        <v>75</v>
      </c>
      <c r="C709" t="s">
        <v>1267</v>
      </c>
      <c r="D709" t="s">
        <v>331</v>
      </c>
      <c r="E709" t="s">
        <v>179</v>
      </c>
      <c r="F709" t="s">
        <v>76</v>
      </c>
      <c r="G709" t="s">
        <v>53</v>
      </c>
      <c r="H709" t="s">
        <v>121</v>
      </c>
      <c r="I709">
        <v>0</v>
      </c>
    </row>
    <row r="710" spans="1:11" ht="14.5" hidden="1">
      <c r="A710" s="244">
        <v>76</v>
      </c>
      <c r="C710" t="s">
        <v>1267</v>
      </c>
      <c r="D710" t="s">
        <v>331</v>
      </c>
      <c r="E710" t="s">
        <v>179</v>
      </c>
      <c r="F710" t="s">
        <v>1576</v>
      </c>
      <c r="G710" t="s">
        <v>50</v>
      </c>
      <c r="H710" t="s">
        <v>121</v>
      </c>
      <c r="I710">
        <v>0</v>
      </c>
    </row>
    <row r="711" spans="1:11" ht="14.5" hidden="1">
      <c r="A711" s="247">
        <v>78</v>
      </c>
      <c r="C711" t="s">
        <v>1267</v>
      </c>
      <c r="D711" t="s">
        <v>331</v>
      </c>
      <c r="E711" t="s">
        <v>1359</v>
      </c>
      <c r="F711" t="s">
        <v>15</v>
      </c>
      <c r="G711" t="s">
        <v>51</v>
      </c>
      <c r="H711" t="s">
        <v>121</v>
      </c>
      <c r="I711">
        <v>0</v>
      </c>
    </row>
    <row r="712" spans="1:11" ht="14.5" hidden="1">
      <c r="A712" s="244">
        <v>79</v>
      </c>
      <c r="C712" t="s">
        <v>1267</v>
      </c>
      <c r="D712" t="s">
        <v>331</v>
      </c>
      <c r="E712" t="s">
        <v>175</v>
      </c>
      <c r="F712" t="s">
        <v>19</v>
      </c>
      <c r="G712" t="s">
        <v>1276</v>
      </c>
      <c r="H712" t="s">
        <v>121</v>
      </c>
      <c r="I712">
        <v>0</v>
      </c>
    </row>
    <row r="713" spans="1:11" ht="14.5" hidden="1">
      <c r="A713" s="247">
        <v>80</v>
      </c>
      <c r="C713" t="s">
        <v>1267</v>
      </c>
      <c r="D713" t="s">
        <v>331</v>
      </c>
      <c r="E713" t="s">
        <v>619</v>
      </c>
      <c r="F713" t="s">
        <v>83</v>
      </c>
      <c r="G713" t="s">
        <v>1423</v>
      </c>
      <c r="H713" t="s">
        <v>296</v>
      </c>
      <c r="I713">
        <v>0</v>
      </c>
      <c r="K713" t="s">
        <v>1494</v>
      </c>
    </row>
    <row r="714" spans="1:11" ht="14.5" hidden="1">
      <c r="A714" s="244">
        <v>81</v>
      </c>
      <c r="C714" t="s">
        <v>1267</v>
      </c>
      <c r="D714" t="s">
        <v>331</v>
      </c>
      <c r="E714" t="s">
        <v>174</v>
      </c>
      <c r="F714" t="s">
        <v>13</v>
      </c>
      <c r="G714" t="s">
        <v>1276</v>
      </c>
      <c r="H714" t="s">
        <v>121</v>
      </c>
      <c r="I714">
        <v>0</v>
      </c>
      <c r="K714" t="s">
        <v>1494</v>
      </c>
    </row>
    <row r="715" spans="1:11" ht="14.5" hidden="1">
      <c r="A715" s="247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t="14.5" hidden="1">
      <c r="A716" s="244">
        <v>83</v>
      </c>
      <c r="C716" t="s">
        <v>1267</v>
      </c>
      <c r="D716" t="s">
        <v>331</v>
      </c>
      <c r="E716" t="s">
        <v>1184</v>
      </c>
      <c r="F716" t="s">
        <v>115</v>
      </c>
      <c r="G716" t="s">
        <v>50</v>
      </c>
      <c r="H716" t="s">
        <v>121</v>
      </c>
      <c r="I716">
        <v>0</v>
      </c>
      <c r="K716" t="s">
        <v>954</v>
      </c>
    </row>
    <row r="717" spans="1:11" ht="14.5" hidden="1">
      <c r="A717" s="24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t="14.5" hidden="1">
      <c r="A718" s="244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t="14.5" hidden="1">
      <c r="A719" s="244">
        <v>86</v>
      </c>
      <c r="C719" t="s">
        <v>1267</v>
      </c>
      <c r="D719" t="s">
        <v>331</v>
      </c>
      <c r="E719" t="s">
        <v>615</v>
      </c>
      <c r="F719" t="s">
        <v>618</v>
      </c>
      <c r="G719" t="s">
        <v>1431</v>
      </c>
      <c r="I719">
        <v>0</v>
      </c>
      <c r="K719" t="s">
        <v>1499</v>
      </c>
    </row>
    <row r="720" spans="1:11" ht="14.5" hidden="1">
      <c r="A720" s="244">
        <v>87</v>
      </c>
      <c r="C720" t="s">
        <v>1267</v>
      </c>
      <c r="D720" t="s">
        <v>331</v>
      </c>
      <c r="E720" t="s">
        <v>615</v>
      </c>
      <c r="F720" t="s">
        <v>1576</v>
      </c>
      <c r="G720" t="s">
        <v>1276</v>
      </c>
      <c r="I720">
        <v>0</v>
      </c>
      <c r="K720" t="s">
        <v>1499</v>
      </c>
    </row>
    <row r="721" spans="1:22" ht="14.5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t="14.5" hidden="1">
      <c r="A722" s="247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t="14.5" hidden="1">
      <c r="A723" s="247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22" ht="14.5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t="14.5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t="14.5" hidden="1">
      <c r="A726" s="244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22" ht="14.5" hidden="1">
      <c r="A727" s="247">
        <v>95</v>
      </c>
      <c r="B727" s="247"/>
      <c r="C727" s="247" t="s">
        <v>1267</v>
      </c>
      <c r="D727" s="247" t="s">
        <v>335</v>
      </c>
      <c r="E727" s="247" t="s">
        <v>179</v>
      </c>
      <c r="F727" s="247" t="s">
        <v>76</v>
      </c>
      <c r="G727" s="247" t="s">
        <v>53</v>
      </c>
      <c r="H727" s="247" t="s">
        <v>338</v>
      </c>
      <c r="I727" s="247">
        <v>2</v>
      </c>
      <c r="J727" s="248">
        <v>2</v>
      </c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  <c r="U727" s="247"/>
      <c r="V727" s="247"/>
    </row>
    <row r="728" spans="1:22" ht="14.5" hidden="1">
      <c r="A728" s="244">
        <v>97</v>
      </c>
      <c r="B728" s="244"/>
      <c r="C728" s="244" t="s">
        <v>1267</v>
      </c>
      <c r="D728" s="244" t="s">
        <v>335</v>
      </c>
      <c r="E728" s="244" t="s">
        <v>341</v>
      </c>
      <c r="F728" s="244" t="s">
        <v>14</v>
      </c>
      <c r="G728" s="244" t="s">
        <v>1267</v>
      </c>
      <c r="H728" s="244" t="s">
        <v>338</v>
      </c>
      <c r="I728" s="244">
        <v>1</v>
      </c>
      <c r="J728" s="249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44"/>
      <c r="V728" s="244"/>
    </row>
    <row r="729" spans="1:22" ht="14.5" hidden="1">
      <c r="A729" s="247">
        <v>98</v>
      </c>
      <c r="B729" s="247"/>
      <c r="C729" s="247" t="s">
        <v>1267</v>
      </c>
      <c r="D729" s="247" t="s">
        <v>335</v>
      </c>
      <c r="E729" s="247" t="s">
        <v>1359</v>
      </c>
      <c r="F729" s="247" t="s">
        <v>15</v>
      </c>
      <c r="G729" s="247" t="s">
        <v>1267</v>
      </c>
      <c r="H729" s="247" t="s">
        <v>338</v>
      </c>
      <c r="I729" s="247">
        <v>1</v>
      </c>
      <c r="J729" s="248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  <c r="U729" s="247"/>
      <c r="V729" s="247"/>
    </row>
    <row r="730" spans="1:22" ht="14.5" hidden="1">
      <c r="A730" s="244">
        <v>99</v>
      </c>
      <c r="B730" s="244"/>
      <c r="C730" s="244" t="s">
        <v>1267</v>
      </c>
      <c r="D730" s="244" t="s">
        <v>335</v>
      </c>
      <c r="E730" s="244" t="s">
        <v>175</v>
      </c>
      <c r="F730" s="244" t="s">
        <v>19</v>
      </c>
      <c r="G730" s="244" t="s">
        <v>1276</v>
      </c>
      <c r="H730" s="244"/>
      <c r="I730" s="244">
        <v>1</v>
      </c>
      <c r="J730" s="249"/>
      <c r="K730" s="244" t="s">
        <v>2056</v>
      </c>
      <c r="L730" s="244"/>
      <c r="M730" s="244"/>
      <c r="N730" s="244"/>
      <c r="O730" s="244"/>
      <c r="P730" s="244"/>
      <c r="Q730" s="244"/>
      <c r="R730" s="244"/>
      <c r="S730" s="244"/>
      <c r="T730" s="244"/>
      <c r="U730" s="244"/>
      <c r="V730" s="244"/>
    </row>
    <row r="731" spans="1:22" ht="14.5" hidden="1">
      <c r="A731" s="247">
        <v>100</v>
      </c>
      <c r="B731" s="247"/>
      <c r="C731" s="247" t="s">
        <v>1267</v>
      </c>
      <c r="D731" s="247" t="s">
        <v>335</v>
      </c>
      <c r="E731" s="247" t="s">
        <v>619</v>
      </c>
      <c r="F731" s="247" t="s">
        <v>83</v>
      </c>
      <c r="G731" s="247" t="s">
        <v>1423</v>
      </c>
      <c r="H731" s="247" t="s">
        <v>338</v>
      </c>
      <c r="I731" s="247">
        <v>2</v>
      </c>
      <c r="J731" s="248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  <c r="U731" s="247"/>
      <c r="V731" s="247"/>
    </row>
    <row r="732" spans="1:22" ht="14.5" hidden="1">
      <c r="A732" s="244">
        <v>102</v>
      </c>
      <c r="B732" s="244"/>
      <c r="C732" s="244" t="s">
        <v>1267</v>
      </c>
      <c r="D732" s="244" t="s">
        <v>335</v>
      </c>
      <c r="E732" s="244" t="s">
        <v>174</v>
      </c>
      <c r="F732" s="244" t="s">
        <v>13</v>
      </c>
      <c r="G732" s="244" t="s">
        <v>1276</v>
      </c>
      <c r="H732" s="244" t="s">
        <v>338</v>
      </c>
      <c r="I732" s="244">
        <v>1</v>
      </c>
      <c r="J732" s="249"/>
      <c r="K732" s="244" t="s">
        <v>1506</v>
      </c>
      <c r="L732" s="244"/>
      <c r="M732" s="244"/>
      <c r="N732" s="244"/>
      <c r="O732" s="244"/>
      <c r="P732" s="244"/>
      <c r="Q732" s="244"/>
      <c r="R732" s="244"/>
      <c r="S732" s="244"/>
      <c r="T732" s="244"/>
      <c r="U732" s="244"/>
      <c r="V732" s="244"/>
    </row>
    <row r="733" spans="1:22" ht="14.5" hidden="1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t="14.5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49">
        <v>2</v>
      </c>
      <c r="K734" s="244" t="s">
        <v>1407</v>
      </c>
      <c r="L734" s="244"/>
      <c r="M734" s="244"/>
      <c r="N734" s="244"/>
      <c r="O734" s="244"/>
      <c r="P734" s="244"/>
      <c r="Q734" s="244"/>
      <c r="R734" s="244"/>
      <c r="S734" s="244"/>
      <c r="T734" s="244"/>
      <c r="U734" s="244"/>
      <c r="V734" s="244"/>
    </row>
    <row r="735" spans="1:22" ht="14.5" hidden="1">
      <c r="A735" s="247">
        <v>105</v>
      </c>
      <c r="B735" s="247"/>
      <c r="C735" s="247" t="s">
        <v>1267</v>
      </c>
      <c r="D735" s="247" t="s">
        <v>335</v>
      </c>
      <c r="E735" s="247" t="s">
        <v>1184</v>
      </c>
      <c r="F735" s="247" t="s">
        <v>1576</v>
      </c>
      <c r="G735" s="247" t="s">
        <v>50</v>
      </c>
      <c r="H735" s="247" t="s">
        <v>338</v>
      </c>
      <c r="I735" s="247">
        <v>2</v>
      </c>
      <c r="J735" s="248">
        <v>2</v>
      </c>
      <c r="K735" s="247" t="s">
        <v>954</v>
      </c>
      <c r="L735" s="247"/>
      <c r="M735" s="247"/>
      <c r="N735" s="247"/>
      <c r="O735" s="247"/>
      <c r="P735" s="247"/>
      <c r="Q735" s="247"/>
      <c r="R735" s="247"/>
      <c r="S735" s="247"/>
      <c r="T735" s="247"/>
      <c r="U735" s="247"/>
      <c r="V735" s="247"/>
    </row>
    <row r="736" spans="1:22" ht="14.5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49">
        <v>2</v>
      </c>
      <c r="K736" s="244"/>
      <c r="L736" s="244"/>
      <c r="M736" s="244"/>
      <c r="N736" s="244"/>
      <c r="O736" s="244"/>
      <c r="P736" s="244"/>
      <c r="Q736" s="244"/>
      <c r="R736" s="244"/>
      <c r="S736" s="244"/>
      <c r="T736" s="244"/>
      <c r="U736" s="244"/>
      <c r="V736" s="244"/>
    </row>
    <row r="737" spans="1:22" ht="14.5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  <c r="L737" s="244"/>
      <c r="M737" s="244"/>
      <c r="N737" s="244"/>
      <c r="O737" s="247"/>
      <c r="P737" s="247"/>
      <c r="Q737" s="247"/>
      <c r="R737" s="247"/>
      <c r="S737" s="247"/>
      <c r="T737" s="247"/>
      <c r="U737" s="247"/>
      <c r="V737" s="247"/>
    </row>
    <row r="738" spans="1:22" ht="14.5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t="14.5" hidden="1">
      <c r="A739" s="247">
        <v>110</v>
      </c>
      <c r="B739" s="247"/>
      <c r="C739" s="247" t="s">
        <v>1267</v>
      </c>
      <c r="D739" s="247" t="s">
        <v>335</v>
      </c>
      <c r="E739" s="247" t="s">
        <v>1360</v>
      </c>
      <c r="F739" s="247" t="s">
        <v>77</v>
      </c>
      <c r="G739" s="247" t="s">
        <v>53</v>
      </c>
      <c r="H739" s="247" t="s">
        <v>338</v>
      </c>
      <c r="I739" s="247">
        <v>2</v>
      </c>
      <c r="J739" s="248"/>
      <c r="K739" s="247" t="s">
        <v>1586</v>
      </c>
      <c r="L739" s="247"/>
      <c r="M739" s="247"/>
      <c r="N739" s="247"/>
      <c r="O739" s="244"/>
      <c r="P739" s="244"/>
      <c r="Q739" s="244"/>
      <c r="R739" s="244"/>
      <c r="S739" s="244"/>
      <c r="T739" s="244"/>
      <c r="U739" s="244"/>
      <c r="V739" s="244"/>
    </row>
    <row r="740" spans="1:22" ht="14.5" hidden="1">
      <c r="A740" s="244">
        <v>111</v>
      </c>
      <c r="B740" s="244"/>
      <c r="C740" s="244" t="s">
        <v>1267</v>
      </c>
      <c r="D740" s="244" t="s">
        <v>335</v>
      </c>
      <c r="E740" s="244" t="s">
        <v>606</v>
      </c>
      <c r="F740" s="244" t="s">
        <v>622</v>
      </c>
      <c r="G740" s="244" t="s">
        <v>1695</v>
      </c>
      <c r="H740" s="244" t="s">
        <v>308</v>
      </c>
      <c r="I740" s="244">
        <v>4</v>
      </c>
      <c r="J740" s="249">
        <v>2</v>
      </c>
      <c r="K740" s="244" t="s">
        <v>1582</v>
      </c>
      <c r="L740" s="244"/>
      <c r="M740" s="244"/>
      <c r="N740" s="244"/>
      <c r="O740" s="247"/>
      <c r="P740" s="247"/>
      <c r="Q740" s="247"/>
      <c r="R740" s="247"/>
      <c r="S740" s="247"/>
      <c r="T740" s="247"/>
      <c r="U740" s="247"/>
      <c r="V740" s="247"/>
    </row>
    <row r="741" spans="1:22" ht="14.5" hidden="1">
      <c r="A741" s="247">
        <v>112</v>
      </c>
      <c r="B741" s="247"/>
      <c r="C741" s="247" t="s">
        <v>1267</v>
      </c>
      <c r="D741" s="247" t="s">
        <v>335</v>
      </c>
      <c r="E741" s="247" t="s">
        <v>606</v>
      </c>
      <c r="F741" s="247" t="s">
        <v>1576</v>
      </c>
      <c r="G741" s="247" t="s">
        <v>51</v>
      </c>
      <c r="H741" s="247" t="s">
        <v>308</v>
      </c>
      <c r="I741" s="247">
        <v>4</v>
      </c>
      <c r="J741" s="248">
        <v>2</v>
      </c>
      <c r="K741" s="247" t="s">
        <v>2025</v>
      </c>
      <c r="L741" s="247"/>
      <c r="M741" s="247"/>
      <c r="N741" s="247"/>
      <c r="O741" s="244"/>
      <c r="P741" s="244"/>
      <c r="Q741" s="244"/>
      <c r="R741" s="244"/>
      <c r="S741" s="244"/>
      <c r="T741" s="244"/>
      <c r="U741" s="244"/>
      <c r="V741" s="244"/>
    </row>
    <row r="742" spans="1:22" ht="14.5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  <c r="L742" s="244"/>
      <c r="M742" s="244"/>
      <c r="N742" s="244"/>
      <c r="O742" s="247"/>
      <c r="P742" s="247"/>
      <c r="Q742" s="247"/>
      <c r="R742" s="247"/>
      <c r="S742" s="247"/>
      <c r="T742" s="247"/>
      <c r="U742" s="247"/>
      <c r="V742" s="247"/>
    </row>
    <row r="743" spans="1:22" ht="14.5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48">
        <v>2</v>
      </c>
      <c r="K743" s="247" t="s">
        <v>1580</v>
      </c>
      <c r="L743" s="247"/>
      <c r="M743" s="247"/>
      <c r="N743" s="247"/>
      <c r="O743" s="244"/>
      <c r="P743" s="244"/>
      <c r="Q743" s="244"/>
      <c r="R743" s="244"/>
      <c r="S743" s="244"/>
      <c r="T743" s="244"/>
      <c r="U743" s="244"/>
      <c r="V743" s="244"/>
    </row>
    <row r="744" spans="1:22" ht="14.5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  <c r="L744" s="247"/>
      <c r="M744" s="247"/>
      <c r="N744" s="247"/>
      <c r="O744" s="247"/>
      <c r="P744" s="247"/>
      <c r="Q744" s="247"/>
      <c r="R744" s="247"/>
      <c r="S744" s="247"/>
      <c r="T744" s="247"/>
      <c r="U744" s="247"/>
      <c r="V744" s="247"/>
    </row>
    <row r="745" spans="1:22" ht="14.5" hidden="1">
      <c r="A745" s="244">
        <v>116</v>
      </c>
      <c r="B745" s="244"/>
      <c r="C745" s="244" t="s">
        <v>1267</v>
      </c>
      <c r="D745" s="244" t="s">
        <v>335</v>
      </c>
      <c r="E745" s="244" t="s">
        <v>620</v>
      </c>
      <c r="F745" s="244" t="s">
        <v>621</v>
      </c>
      <c r="G745" s="244" t="s">
        <v>50</v>
      </c>
      <c r="H745" s="244" t="s">
        <v>308</v>
      </c>
      <c r="I745" s="244">
        <v>4</v>
      </c>
      <c r="J745" s="249">
        <v>2</v>
      </c>
      <c r="K745" s="244" t="s">
        <v>2063</v>
      </c>
      <c r="L745" s="244"/>
      <c r="M745" s="244"/>
      <c r="N745" s="244"/>
      <c r="O745" s="244"/>
      <c r="P745" s="244"/>
      <c r="Q745" s="244"/>
      <c r="R745" s="244"/>
      <c r="S745" s="244"/>
      <c r="T745" s="244"/>
      <c r="U745" s="244"/>
      <c r="V745" s="244"/>
    </row>
    <row r="746" spans="1:22" ht="14.5" hidden="1">
      <c r="A746" s="244">
        <v>118</v>
      </c>
      <c r="B746" s="244"/>
      <c r="C746" s="244" t="s">
        <v>1267</v>
      </c>
      <c r="D746" s="244" t="s">
        <v>782</v>
      </c>
      <c r="E746" s="244" t="s">
        <v>172</v>
      </c>
      <c r="F746" s="244" t="s">
        <v>7</v>
      </c>
      <c r="G746" s="244" t="s">
        <v>1423</v>
      </c>
      <c r="H746" s="244" t="s">
        <v>121</v>
      </c>
      <c r="I746" s="244">
        <v>2</v>
      </c>
    </row>
    <row r="747" spans="1:22" ht="14.5" hidden="1">
      <c r="A747" s="247">
        <v>119</v>
      </c>
      <c r="B747" s="247"/>
      <c r="C747" s="247" t="s">
        <v>1267</v>
      </c>
      <c r="D747" s="247" t="s">
        <v>782</v>
      </c>
      <c r="E747" s="247" t="s">
        <v>179</v>
      </c>
      <c r="F747" s="247" t="s">
        <v>1321</v>
      </c>
      <c r="G747" s="247" t="s">
        <v>1183</v>
      </c>
      <c r="H747" s="247" t="s">
        <v>121</v>
      </c>
      <c r="I747" s="247">
        <v>2</v>
      </c>
    </row>
    <row r="748" spans="1:22" ht="14.5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K748" t="s">
        <v>1494</v>
      </c>
    </row>
    <row r="749" spans="1:22" ht="14.5" hidden="1">
      <c r="A749" s="247">
        <v>121</v>
      </c>
      <c r="B749" s="247"/>
      <c r="C749" s="247" t="s">
        <v>1267</v>
      </c>
      <c r="D749" s="247" t="s">
        <v>782</v>
      </c>
      <c r="E749" s="247" t="s">
        <v>341</v>
      </c>
      <c r="F749" s="247" t="s">
        <v>14</v>
      </c>
      <c r="G749" s="247" t="s">
        <v>1665</v>
      </c>
      <c r="H749" s="247" t="s">
        <v>121</v>
      </c>
      <c r="I749" s="247">
        <v>1</v>
      </c>
      <c r="K749" t="s">
        <v>1586</v>
      </c>
    </row>
    <row r="750" spans="1:22" ht="14.5" hidden="1">
      <c r="A750" s="244">
        <v>122</v>
      </c>
      <c r="B750" s="244"/>
      <c r="C750" s="244" t="s">
        <v>1267</v>
      </c>
      <c r="D750" s="244" t="s">
        <v>782</v>
      </c>
      <c r="E750" s="244" t="s">
        <v>175</v>
      </c>
      <c r="F750" s="244" t="s">
        <v>19</v>
      </c>
      <c r="G750" s="244" t="s">
        <v>1269</v>
      </c>
      <c r="H750" s="244"/>
      <c r="I750" s="244">
        <v>1</v>
      </c>
      <c r="K750" t="s">
        <v>1495</v>
      </c>
    </row>
    <row r="751" spans="1:22" ht="14.5" hidden="1">
      <c r="A751" s="247">
        <v>125</v>
      </c>
      <c r="B751" s="247"/>
      <c r="C751" s="247" t="s">
        <v>1267</v>
      </c>
      <c r="D751" s="247" t="s">
        <v>782</v>
      </c>
      <c r="E751" s="247" t="s">
        <v>178</v>
      </c>
      <c r="F751" s="247" t="s">
        <v>323</v>
      </c>
      <c r="G751" s="247" t="s">
        <v>1269</v>
      </c>
      <c r="H751" s="247" t="s">
        <v>121</v>
      </c>
      <c r="I751" s="247">
        <v>2</v>
      </c>
    </row>
    <row r="752" spans="1:22" ht="14.5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11" ht="14.5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t="14.5" hidden="1">
      <c r="A754" s="244">
        <v>128</v>
      </c>
      <c r="B754" s="244"/>
      <c r="C754" s="244" t="s">
        <v>1267</v>
      </c>
      <c r="D754" s="244" t="s">
        <v>782</v>
      </c>
      <c r="E754" s="244" t="s">
        <v>615</v>
      </c>
      <c r="F754" s="244" t="s">
        <v>1393</v>
      </c>
      <c r="G754" s="244" t="s">
        <v>337</v>
      </c>
      <c r="H754" s="244"/>
      <c r="I754" s="244">
        <v>2</v>
      </c>
      <c r="K754" t="s">
        <v>1499</v>
      </c>
    </row>
    <row r="755" spans="1:11" ht="14.5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11" ht="14.5" hidden="1">
      <c r="A756" s="244">
        <v>131</v>
      </c>
      <c r="B756" s="244"/>
      <c r="C756" s="244" t="s">
        <v>1267</v>
      </c>
      <c r="D756" s="244" t="s">
        <v>566</v>
      </c>
      <c r="E756" s="244" t="s">
        <v>1179</v>
      </c>
      <c r="F756" s="244" t="s">
        <v>1180</v>
      </c>
      <c r="G756" s="244" t="s">
        <v>748</v>
      </c>
      <c r="H756" s="244" t="s">
        <v>121</v>
      </c>
      <c r="I756" s="244">
        <v>4</v>
      </c>
    </row>
    <row r="757" spans="1:11" ht="14.5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t="14.5" hidden="1">
      <c r="A758" s="247">
        <v>133</v>
      </c>
      <c r="B758" s="247"/>
      <c r="C758" s="247" t="s">
        <v>1267</v>
      </c>
      <c r="D758" s="247" t="s">
        <v>566</v>
      </c>
      <c r="E758" s="247" t="s">
        <v>1364</v>
      </c>
      <c r="F758" s="247" t="s">
        <v>1181</v>
      </c>
      <c r="G758" s="247" t="s">
        <v>1273</v>
      </c>
      <c r="H758" s="247"/>
      <c r="I758" s="247">
        <v>2</v>
      </c>
      <c r="K758" t="s">
        <v>1363</v>
      </c>
    </row>
    <row r="759" spans="1:11" ht="14.5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K759" t="s">
        <v>1495</v>
      </c>
    </row>
    <row r="760" spans="1:11" ht="14.5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11" ht="14.5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11" ht="14.5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</row>
    <row r="763" spans="1:11" ht="14.5" hidden="1">
      <c r="A763" s="244">
        <v>138</v>
      </c>
      <c r="C763" t="s">
        <v>1267</v>
      </c>
      <c r="D763" t="s">
        <v>566</v>
      </c>
      <c r="E763" t="s">
        <v>174</v>
      </c>
      <c r="F763" t="s">
        <v>13</v>
      </c>
      <c r="G763" t="s">
        <v>1183</v>
      </c>
      <c r="I763">
        <v>1</v>
      </c>
      <c r="K763" t="s">
        <v>1494</v>
      </c>
    </row>
    <row r="764" spans="1:11" ht="14.5" hidden="1">
      <c r="A764" s="247">
        <v>141</v>
      </c>
      <c r="C764" t="s">
        <v>1267</v>
      </c>
      <c r="D764" t="s">
        <v>755</v>
      </c>
      <c r="E764" t="s">
        <v>1179</v>
      </c>
      <c r="F764" t="s">
        <v>1180</v>
      </c>
      <c r="G764" t="s">
        <v>148</v>
      </c>
      <c r="H764" t="s">
        <v>149</v>
      </c>
      <c r="I764">
        <v>4</v>
      </c>
    </row>
    <row r="765" spans="1:11" ht="14.5" hidden="1">
      <c r="A765" s="247">
        <v>142</v>
      </c>
      <c r="C765" t="s">
        <v>1267</v>
      </c>
      <c r="D765" t="s">
        <v>755</v>
      </c>
      <c r="E765" t="s">
        <v>1364</v>
      </c>
      <c r="F765" t="s">
        <v>1181</v>
      </c>
      <c r="G765" t="s">
        <v>1074</v>
      </c>
      <c r="H765" t="s">
        <v>156</v>
      </c>
      <c r="I765">
        <v>3</v>
      </c>
      <c r="K765" t="s">
        <v>2026</v>
      </c>
    </row>
    <row r="766" spans="1:11" ht="14.5" hidden="1">
      <c r="A766" s="244">
        <v>143</v>
      </c>
      <c r="C766" t="s">
        <v>1267</v>
      </c>
      <c r="D766" t="s">
        <v>755</v>
      </c>
      <c r="E766" t="s">
        <v>1364</v>
      </c>
      <c r="F766" t="s">
        <v>1181</v>
      </c>
      <c r="G766" t="s">
        <v>220</v>
      </c>
      <c r="H766" t="s">
        <v>156</v>
      </c>
      <c r="I766">
        <v>2</v>
      </c>
      <c r="K766" t="s">
        <v>1363</v>
      </c>
    </row>
    <row r="767" spans="1:11" ht="14.5" hidden="1">
      <c r="A767" s="247">
        <v>144</v>
      </c>
      <c r="C767" t="s">
        <v>1267</v>
      </c>
      <c r="D767" t="s">
        <v>755</v>
      </c>
      <c r="E767" t="s">
        <v>172</v>
      </c>
      <c r="F767" t="s">
        <v>7</v>
      </c>
      <c r="G767" t="s">
        <v>553</v>
      </c>
      <c r="H767" t="s">
        <v>156</v>
      </c>
      <c r="I767">
        <v>1</v>
      </c>
      <c r="K767" t="s">
        <v>1506</v>
      </c>
    </row>
    <row r="768" spans="1:11" ht="14.5" hidden="1">
      <c r="A768" s="244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t="14.5" hidden="1">
      <c r="A769" s="56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t="14.5" hidden="1">
      <c r="A770" s="6">
        <v>148</v>
      </c>
      <c r="C770" t="s">
        <v>1267</v>
      </c>
      <c r="D770" t="s">
        <v>755</v>
      </c>
      <c r="E770" t="s">
        <v>174</v>
      </c>
      <c r="F770" t="s">
        <v>13</v>
      </c>
      <c r="G770" t="s">
        <v>1183</v>
      </c>
      <c r="H770" t="s">
        <v>156</v>
      </c>
      <c r="I770">
        <v>0</v>
      </c>
      <c r="K770" t="s">
        <v>1808</v>
      </c>
    </row>
    <row r="771" spans="1:22" ht="14.5" hidden="1">
      <c r="A771" s="247"/>
    </row>
    <row r="772" spans="1:22" ht="14.5" hidden="1">
      <c r="A772" s="244"/>
    </row>
    <row r="773" spans="1:22" ht="14.5" hidden="1">
      <c r="A773" s="247"/>
    </row>
    <row r="774" spans="1:22" ht="14.5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7"/>
      <c r="P774" s="247"/>
      <c r="Q774" s="247"/>
      <c r="R774" s="247"/>
      <c r="S774" s="247"/>
      <c r="T774" s="247"/>
      <c r="U774" s="247"/>
      <c r="V774" s="247"/>
    </row>
    <row r="775" spans="1:22" ht="14.5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4"/>
      <c r="P775" s="244"/>
      <c r="Q775" s="244"/>
      <c r="R775" s="244"/>
      <c r="S775" s="244"/>
      <c r="T775" s="244"/>
      <c r="U775" s="244"/>
      <c r="V775" s="244"/>
    </row>
    <row r="776" spans="1:22" ht="14.5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t="14.5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  <c r="L777" s="244"/>
      <c r="M777" s="244"/>
      <c r="N777" s="244"/>
      <c r="O777" s="244"/>
      <c r="P777" s="244"/>
      <c r="Q777" s="244"/>
      <c r="R777" s="244"/>
      <c r="S777" s="244"/>
      <c r="T777" s="244"/>
      <c r="U777" s="244"/>
      <c r="V777" s="244"/>
    </row>
    <row r="778" spans="1:22" ht="14.5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  <c r="U778" s="247"/>
      <c r="V778" s="247"/>
    </row>
    <row r="779" spans="1:22" ht="14.5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  <c r="L779" s="244"/>
      <c r="M779" s="244"/>
      <c r="N779" s="244"/>
      <c r="O779" s="244"/>
      <c r="P779" s="244"/>
      <c r="Q779" s="244"/>
      <c r="R779" s="244"/>
      <c r="S779" s="244"/>
      <c r="T779" s="244"/>
      <c r="U779" s="244"/>
      <c r="V779" s="244"/>
    </row>
    <row r="780" spans="1:22" ht="14.5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  <c r="J780" s="248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  <c r="U780" s="247"/>
      <c r="V780" s="247"/>
    </row>
    <row r="781" spans="1:22" ht="14.5" hidden="1">
      <c r="A781" s="244">
        <v>10</v>
      </c>
      <c r="B781" s="244"/>
      <c r="C781" s="244" t="s">
        <v>58</v>
      </c>
      <c r="D781" s="244" t="s">
        <v>786</v>
      </c>
      <c r="E781" s="244" t="s">
        <v>175</v>
      </c>
      <c r="F781" s="244" t="s">
        <v>19</v>
      </c>
      <c r="G781" s="244" t="s">
        <v>1707</v>
      </c>
      <c r="H781" s="244" t="s">
        <v>327</v>
      </c>
      <c r="I781" s="244">
        <v>2</v>
      </c>
      <c r="J781" s="249"/>
      <c r="K781" s="244"/>
      <c r="L781" s="244"/>
      <c r="M781" s="244"/>
      <c r="N781" s="244"/>
      <c r="O781" s="244"/>
      <c r="P781" s="244"/>
      <c r="Q781" s="244"/>
      <c r="R781" s="244"/>
      <c r="S781" s="244"/>
      <c r="T781" s="244"/>
      <c r="U781" s="244"/>
      <c r="V781" s="244"/>
    </row>
    <row r="782" spans="1:22" ht="14.5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  <c r="J782" s="248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  <c r="U782" s="247"/>
      <c r="V782" s="247"/>
    </row>
    <row r="783" spans="1:22" ht="14.5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  <c r="J783" s="249"/>
      <c r="K783" s="244"/>
      <c r="L783" s="244"/>
      <c r="M783" s="244"/>
      <c r="N783" s="244"/>
      <c r="O783" s="244"/>
      <c r="P783" s="244"/>
      <c r="Q783" s="244"/>
      <c r="R783" s="244"/>
      <c r="S783" s="244"/>
      <c r="T783" s="244"/>
      <c r="U783" s="244"/>
      <c r="V783" s="244"/>
    </row>
    <row r="784" spans="1:22" ht="14.5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  <c r="J784" s="248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  <c r="U784" s="247"/>
      <c r="V784" s="247"/>
    </row>
    <row r="785" spans="1:22" ht="14.5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  <c r="L785" s="244"/>
      <c r="M785" s="244"/>
      <c r="N785" s="244"/>
      <c r="O785" s="244"/>
      <c r="P785" s="244"/>
      <c r="Q785" s="244"/>
      <c r="R785" s="244"/>
      <c r="S785" s="244"/>
      <c r="T785" s="244"/>
      <c r="U785" s="244"/>
      <c r="V785" s="244"/>
    </row>
    <row r="786" spans="1:22" ht="14.5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  <c r="U786" s="247"/>
      <c r="V786" s="247"/>
    </row>
    <row r="787" spans="1:22" ht="14.5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  <c r="L787" s="244"/>
      <c r="M787" s="244"/>
      <c r="N787" s="244"/>
      <c r="O787" s="244"/>
      <c r="P787" s="244"/>
      <c r="Q787" s="244"/>
      <c r="R787" s="244"/>
      <c r="S787" s="244"/>
      <c r="T787" s="244"/>
      <c r="U787" s="244"/>
      <c r="V787" s="244"/>
    </row>
    <row r="788" spans="1:22" ht="14.5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  <c r="J788" s="248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  <c r="U788" s="247"/>
      <c r="V788" s="247"/>
    </row>
    <row r="789" spans="1:22" ht="14.5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  <c r="L789" s="244"/>
      <c r="M789" s="244"/>
      <c r="N789" s="244"/>
      <c r="O789" s="244"/>
      <c r="P789" s="244"/>
      <c r="Q789" s="244"/>
      <c r="R789" s="244"/>
      <c r="S789" s="244"/>
      <c r="T789" s="244"/>
      <c r="U789" s="244"/>
      <c r="V789" s="244"/>
    </row>
    <row r="790" spans="1:22" ht="14.5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22" ht="14.5" hidden="1">
      <c r="A791" s="244">
        <v>22</v>
      </c>
      <c r="B791" s="244"/>
      <c r="C791" s="244" t="s">
        <v>58</v>
      </c>
      <c r="D791" s="244" t="s">
        <v>783</v>
      </c>
      <c r="E791" s="244" t="s">
        <v>1259</v>
      </c>
      <c r="F791" s="244" t="s">
        <v>7</v>
      </c>
      <c r="G791" s="244" t="s">
        <v>1082</v>
      </c>
      <c r="H791" s="244" t="s">
        <v>325</v>
      </c>
      <c r="I791" s="244">
        <v>4</v>
      </c>
      <c r="J791" s="249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4"/>
      <c r="V791" s="244"/>
    </row>
    <row r="792" spans="1:22" ht="14.5" hidden="1">
      <c r="A792" s="247">
        <v>23</v>
      </c>
      <c r="B792" s="247"/>
      <c r="C792" s="247" t="s">
        <v>58</v>
      </c>
      <c r="D792" s="247" t="s">
        <v>783</v>
      </c>
      <c r="E792" s="247" t="s">
        <v>172</v>
      </c>
      <c r="F792" s="247" t="s">
        <v>7</v>
      </c>
      <c r="G792" s="247" t="s">
        <v>41</v>
      </c>
      <c r="H792" s="247" t="s">
        <v>325</v>
      </c>
      <c r="I792" s="247">
        <v>6</v>
      </c>
      <c r="J792" s="248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  <c r="U792" s="247"/>
      <c r="V792" s="247"/>
    </row>
    <row r="793" spans="1:22" ht="14.5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t="14.5" hidden="1">
      <c r="A794" s="244">
        <v>25</v>
      </c>
      <c r="B794" s="244"/>
      <c r="C794" s="244" t="s">
        <v>58</v>
      </c>
      <c r="D794" s="244" t="s">
        <v>783</v>
      </c>
      <c r="E794" s="244" t="s">
        <v>1184</v>
      </c>
      <c r="F794" s="244" t="s">
        <v>115</v>
      </c>
      <c r="G794" s="244" t="s">
        <v>1670</v>
      </c>
      <c r="H794" s="244" t="s">
        <v>325</v>
      </c>
      <c r="I794" s="244">
        <v>2</v>
      </c>
      <c r="J794" s="249"/>
      <c r="K794" s="244"/>
      <c r="L794" s="244"/>
      <c r="M794" s="244"/>
      <c r="N794" s="244"/>
      <c r="O794" s="244"/>
      <c r="P794" s="244"/>
      <c r="Q794" s="244"/>
      <c r="R794" s="244"/>
      <c r="S794" s="244"/>
      <c r="T794" s="244"/>
      <c r="U794" s="244"/>
      <c r="V794" s="244"/>
    </row>
    <row r="795" spans="1:22" ht="14.5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t="14.5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  <c r="U796" s="247"/>
      <c r="V796" s="247"/>
    </row>
    <row r="797" spans="1:22" ht="14.5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  <c r="L797" s="244"/>
      <c r="M797" s="244"/>
      <c r="N797" s="244"/>
      <c r="O797" s="244"/>
      <c r="P797" s="244"/>
      <c r="Q797" s="244"/>
      <c r="R797" s="244"/>
      <c r="S797" s="244"/>
      <c r="T797" s="244"/>
      <c r="U797" s="244"/>
      <c r="V797" s="244"/>
    </row>
    <row r="798" spans="1:22" ht="14.5" hidden="1">
      <c r="A798" s="247">
        <v>29</v>
      </c>
      <c r="B798" s="247"/>
      <c r="C798" s="247" t="s">
        <v>58</v>
      </c>
      <c r="D798" s="247" t="s">
        <v>783</v>
      </c>
      <c r="E798" s="247" t="s">
        <v>175</v>
      </c>
      <c r="F798" s="247" t="s">
        <v>19</v>
      </c>
      <c r="G798" s="247" t="s">
        <v>1707</v>
      </c>
      <c r="H798" s="247" t="s">
        <v>327</v>
      </c>
      <c r="I798" s="247">
        <v>1</v>
      </c>
      <c r="J798" s="248"/>
      <c r="K798" s="247" t="s">
        <v>1994</v>
      </c>
      <c r="L798" s="247"/>
      <c r="M798" s="247"/>
      <c r="N798" s="247"/>
      <c r="O798" s="247"/>
      <c r="P798" s="247"/>
      <c r="Q798" s="247"/>
      <c r="R798" s="247"/>
      <c r="S798" s="247"/>
      <c r="T798" s="247"/>
      <c r="U798" s="247"/>
      <c r="V798" s="247"/>
    </row>
    <row r="799" spans="1:22" ht="14.5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  <c r="L799" s="244"/>
      <c r="M799" s="244"/>
      <c r="N799" s="244"/>
      <c r="O799" s="244"/>
      <c r="P799" s="244"/>
      <c r="Q799" s="244"/>
      <c r="R799" s="244"/>
      <c r="S799" s="244"/>
      <c r="T799" s="244"/>
      <c r="U799" s="244"/>
      <c r="V799" s="244"/>
    </row>
    <row r="800" spans="1:22" ht="14.5" hidden="1">
      <c r="A800" s="247">
        <v>31</v>
      </c>
      <c r="B800" s="247"/>
      <c r="C800" s="247" t="s">
        <v>58</v>
      </c>
      <c r="D800" s="247" t="s">
        <v>783</v>
      </c>
      <c r="E800" s="247" t="s">
        <v>620</v>
      </c>
      <c r="F800" s="247" t="s">
        <v>621</v>
      </c>
      <c r="G800" s="247" t="s">
        <v>1676</v>
      </c>
      <c r="H800" s="247" t="s">
        <v>151</v>
      </c>
      <c r="I800" s="247">
        <v>2</v>
      </c>
      <c r="J800" s="248"/>
      <c r="K800" s="247" t="s">
        <v>1991</v>
      </c>
      <c r="L800" s="247"/>
      <c r="M800" s="247"/>
      <c r="N800" s="247"/>
      <c r="O800" s="247"/>
      <c r="P800" s="247"/>
      <c r="Q800" s="247"/>
      <c r="R800" s="247"/>
      <c r="S800" s="247"/>
      <c r="T800" s="247"/>
      <c r="U800" s="247"/>
      <c r="V800" s="247"/>
    </row>
    <row r="801" spans="1:22" ht="14.5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  <c r="J801" s="249"/>
      <c r="K801" s="244"/>
      <c r="L801" s="244"/>
      <c r="M801" s="244"/>
      <c r="N801" s="244"/>
      <c r="O801" s="244"/>
      <c r="P801" s="244"/>
      <c r="Q801" s="244"/>
      <c r="R801" s="244"/>
      <c r="S801" s="244"/>
      <c r="T801" s="244"/>
      <c r="U801" s="244"/>
      <c r="V801" s="244"/>
    </row>
    <row r="802" spans="1:22" ht="14.5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  <c r="J802" s="248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  <c r="U802" s="247"/>
      <c r="V802" s="247"/>
    </row>
    <row r="803" spans="1:22" ht="14.5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22" ht="14.5" hidden="1">
      <c r="A804" s="244">
        <v>35</v>
      </c>
      <c r="B804" s="244"/>
      <c r="C804" s="244" t="s">
        <v>58</v>
      </c>
      <c r="D804" s="244" t="s">
        <v>783</v>
      </c>
      <c r="E804" s="244" t="s">
        <v>615</v>
      </c>
      <c r="F804" s="244" t="s">
        <v>618</v>
      </c>
      <c r="G804" s="244" t="s">
        <v>337</v>
      </c>
      <c r="H804" s="244" t="s">
        <v>328</v>
      </c>
      <c r="I804" s="244">
        <v>4</v>
      </c>
      <c r="J804" s="249"/>
      <c r="K804" s="244"/>
      <c r="L804" s="244"/>
      <c r="M804" s="244"/>
      <c r="N804" s="244"/>
      <c r="O804" s="244"/>
      <c r="P804" s="244"/>
      <c r="Q804" s="244"/>
      <c r="R804" s="244"/>
      <c r="S804" s="244"/>
      <c r="T804" s="244"/>
      <c r="U804" s="244"/>
      <c r="V804" s="244"/>
    </row>
    <row r="805" spans="1:22" ht="14.5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  <c r="U805" s="247"/>
      <c r="V805" s="247"/>
    </row>
    <row r="806" spans="1:22" ht="14.5" hidden="1">
      <c r="A806" s="6">
        <v>37</v>
      </c>
      <c r="C806" t="s">
        <v>58</v>
      </c>
      <c r="D806" t="s">
        <v>783</v>
      </c>
      <c r="E806" t="s">
        <v>1187</v>
      </c>
      <c r="F806" t="s">
        <v>343</v>
      </c>
      <c r="G806" t="s">
        <v>1670</v>
      </c>
      <c r="H806" t="s">
        <v>325</v>
      </c>
      <c r="I806">
        <v>0</v>
      </c>
      <c r="K806" t="s">
        <v>1818</v>
      </c>
    </row>
    <row r="807" spans="1:22" ht="14.5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49">
        <v>2</v>
      </c>
      <c r="K807" s="244" t="s">
        <v>1390</v>
      </c>
      <c r="L807" s="244"/>
      <c r="M807" s="244"/>
      <c r="N807" s="244"/>
      <c r="O807" s="244"/>
      <c r="P807" s="244"/>
      <c r="Q807" s="244"/>
      <c r="R807" s="244"/>
      <c r="S807" s="244"/>
      <c r="T807" s="244"/>
      <c r="U807" s="244"/>
      <c r="V807" s="244"/>
    </row>
    <row r="808" spans="1:22" ht="14.5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  <c r="L808" s="247"/>
      <c r="M808" s="247"/>
      <c r="N808" s="247"/>
      <c r="O808" s="247"/>
      <c r="P808" s="247"/>
      <c r="Q808" s="247"/>
      <c r="R808" s="247"/>
      <c r="S808" s="247"/>
      <c r="T808" s="247"/>
      <c r="U808" s="247"/>
      <c r="V808" s="247"/>
    </row>
    <row r="809" spans="1:22" ht="14.5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  <c r="L809" s="244"/>
      <c r="M809" s="244"/>
      <c r="N809" s="244"/>
      <c r="O809" s="244"/>
      <c r="P809" s="244"/>
      <c r="Q809" s="244"/>
      <c r="R809" s="244"/>
      <c r="S809" s="244"/>
      <c r="T809" s="244"/>
      <c r="U809" s="244"/>
      <c r="V809" s="244"/>
    </row>
    <row r="810" spans="1:22" ht="14.5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  <c r="L810" s="247"/>
      <c r="M810" s="247"/>
      <c r="N810" s="247"/>
      <c r="O810" s="247"/>
      <c r="P810" s="247"/>
      <c r="Q810" s="247"/>
      <c r="R810" s="247"/>
      <c r="S810" s="247"/>
      <c r="T810" s="247"/>
      <c r="U810" s="247"/>
      <c r="V810" s="247"/>
    </row>
    <row r="811" spans="1:22" ht="14.5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  <c r="L811" s="247"/>
      <c r="M811" s="247"/>
      <c r="N811" s="247"/>
      <c r="O811" s="247"/>
      <c r="P811" s="247"/>
      <c r="Q811" s="247"/>
      <c r="R811" s="247"/>
      <c r="S811" s="247"/>
      <c r="T811" s="247"/>
      <c r="U811" s="247"/>
      <c r="V811" s="247"/>
    </row>
    <row r="812" spans="1:22" ht="14.5" hidden="1">
      <c r="A812" s="244">
        <v>45</v>
      </c>
      <c r="B812" s="244"/>
      <c r="C812" s="244" t="s">
        <v>58</v>
      </c>
      <c r="D812" s="244" t="s">
        <v>785</v>
      </c>
      <c r="E812" s="244" t="s">
        <v>1327</v>
      </c>
      <c r="F812" s="244" t="s">
        <v>194</v>
      </c>
      <c r="G812" s="244" t="s">
        <v>1082</v>
      </c>
      <c r="H812" s="244" t="s">
        <v>1425</v>
      </c>
      <c r="I812" s="244">
        <v>2</v>
      </c>
      <c r="J812" s="249"/>
      <c r="K812" s="244"/>
      <c r="L812" s="244"/>
      <c r="M812" s="244"/>
      <c r="N812" s="244"/>
      <c r="O812" s="244"/>
      <c r="P812" s="244"/>
      <c r="Q812" s="244"/>
      <c r="R812" s="244"/>
      <c r="S812" s="244"/>
      <c r="T812" s="244"/>
      <c r="U812" s="244"/>
      <c r="V812" s="244"/>
    </row>
    <row r="813" spans="1:22" ht="14.5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  <c r="U813" s="247"/>
      <c r="V813" s="247"/>
    </row>
    <row r="814" spans="1:22" ht="14.5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  <c r="L814" s="244"/>
      <c r="M814" s="244"/>
      <c r="N814" s="244"/>
      <c r="O814" s="244"/>
      <c r="P814" s="244"/>
      <c r="Q814" s="244"/>
      <c r="R814" s="244"/>
      <c r="S814" s="244"/>
      <c r="T814" s="244"/>
      <c r="U814" s="244"/>
      <c r="V814" s="244"/>
    </row>
    <row r="815" spans="1:22" ht="14.5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  <c r="U815" s="247"/>
      <c r="V815" s="247"/>
    </row>
    <row r="816" spans="1:22" ht="14.5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  <c r="L816" s="244"/>
      <c r="M816" s="244"/>
      <c r="N816" s="244"/>
      <c r="O816" s="244"/>
      <c r="P816" s="244"/>
      <c r="Q816" s="244"/>
      <c r="R816" s="244"/>
      <c r="S816" s="244"/>
      <c r="T816" s="244"/>
      <c r="U816" s="244"/>
      <c r="V816" s="244"/>
    </row>
    <row r="817" spans="1:22" ht="14.5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  <c r="U817" s="247"/>
      <c r="V817" s="247"/>
    </row>
    <row r="818" spans="1:22" ht="14.5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  <c r="L818" s="244"/>
      <c r="M818" s="244"/>
      <c r="N818" s="244"/>
      <c r="O818" s="244"/>
      <c r="P818" s="244"/>
      <c r="Q818" s="244"/>
      <c r="R818" s="244"/>
      <c r="S818" s="244"/>
      <c r="T818" s="244"/>
      <c r="U818" s="244"/>
      <c r="V818" s="244"/>
    </row>
    <row r="819" spans="1:22" ht="14.5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  <c r="L819" s="247"/>
      <c r="M819" s="247"/>
      <c r="N819" s="247"/>
      <c r="O819" s="247"/>
      <c r="P819" s="247"/>
      <c r="Q819" s="247"/>
      <c r="R819" s="247"/>
      <c r="S819" s="247"/>
      <c r="T819" s="247"/>
      <c r="U819" s="247"/>
      <c r="V819" s="247"/>
    </row>
    <row r="820" spans="1:22" ht="14.5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  <c r="L820" s="244"/>
      <c r="M820" s="244"/>
      <c r="N820" s="244"/>
      <c r="O820" s="244"/>
      <c r="P820" s="244"/>
      <c r="Q820" s="244"/>
      <c r="R820" s="244"/>
      <c r="S820" s="244"/>
      <c r="T820" s="244"/>
      <c r="U820" s="244"/>
      <c r="V820" s="244"/>
    </row>
    <row r="821" spans="1:22" ht="14.5" hidden="1">
      <c r="A821" s="247">
        <v>54</v>
      </c>
      <c r="B821" s="247"/>
      <c r="C821" s="247" t="s">
        <v>58</v>
      </c>
      <c r="D821" s="247" t="s">
        <v>785</v>
      </c>
      <c r="E821" s="247" t="s">
        <v>615</v>
      </c>
      <c r="F821" s="247" t="s">
        <v>618</v>
      </c>
      <c r="G821" s="247" t="s">
        <v>1431</v>
      </c>
      <c r="H821" s="247" t="s">
        <v>328</v>
      </c>
      <c r="I821" s="247">
        <v>2</v>
      </c>
      <c r="J821" s="248"/>
      <c r="K821" s="247" t="s">
        <v>1994</v>
      </c>
      <c r="L821" s="247"/>
      <c r="M821" s="247"/>
      <c r="N821" s="247"/>
      <c r="O821" s="247"/>
      <c r="P821" s="247"/>
      <c r="Q821" s="247"/>
      <c r="R821" s="247"/>
      <c r="S821" s="247"/>
      <c r="T821" s="247"/>
      <c r="U821" s="247"/>
      <c r="V821" s="247"/>
    </row>
    <row r="822" spans="1:22" ht="14.5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J822" s="249"/>
      <c r="K822" s="244" t="s">
        <v>1821</v>
      </c>
      <c r="L822" s="244"/>
      <c r="M822" s="244"/>
      <c r="N822" s="244"/>
      <c r="O822" s="244"/>
      <c r="P822" s="244"/>
      <c r="Q822" s="244"/>
      <c r="R822" s="244"/>
      <c r="S822" s="244"/>
      <c r="T822" s="244"/>
      <c r="U822" s="244"/>
      <c r="V822" s="244"/>
    </row>
    <row r="823" spans="1:22" ht="14.5" hidden="1">
      <c r="A823" s="244">
        <v>56</v>
      </c>
      <c r="C823" t="s">
        <v>58</v>
      </c>
      <c r="D823" t="s">
        <v>1258</v>
      </c>
      <c r="E823" t="s">
        <v>585</v>
      </c>
      <c r="F823" t="s">
        <v>14</v>
      </c>
      <c r="G823" t="s">
        <v>1556</v>
      </c>
      <c r="I823">
        <v>0</v>
      </c>
      <c r="J823" s="250">
        <v>0</v>
      </c>
      <c r="K823" t="s">
        <v>1390</v>
      </c>
    </row>
    <row r="824" spans="1:22" ht="14.5" hidden="1">
      <c r="A824" s="244">
        <v>57</v>
      </c>
      <c r="C824" t="s">
        <v>58</v>
      </c>
      <c r="D824" t="s">
        <v>1258</v>
      </c>
      <c r="E824" t="s">
        <v>585</v>
      </c>
      <c r="F824" t="s">
        <v>14</v>
      </c>
      <c r="G824" t="s">
        <v>198</v>
      </c>
      <c r="I824">
        <v>0</v>
      </c>
      <c r="J824" s="250">
        <v>0</v>
      </c>
      <c r="K824" t="s">
        <v>1390</v>
      </c>
    </row>
    <row r="825" spans="1:22" ht="14.5" hidden="1">
      <c r="A825" s="247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22" ht="14.5" hidden="1">
      <c r="A826" s="244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22" ht="14.5" hidden="1">
      <c r="A827" s="24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22" ht="14.5" hidden="1">
      <c r="A828" s="244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22" ht="14.5" hidden="1">
      <c r="A829">
        <v>64</v>
      </c>
      <c r="C829" t="s">
        <v>58</v>
      </c>
      <c r="D829" t="s">
        <v>345</v>
      </c>
      <c r="E829" t="s">
        <v>606</v>
      </c>
      <c r="F829" t="s">
        <v>346</v>
      </c>
      <c r="G829" t="s">
        <v>307</v>
      </c>
      <c r="H829" t="s">
        <v>308</v>
      </c>
      <c r="I829">
        <v>1</v>
      </c>
      <c r="J829" s="250">
        <v>2</v>
      </c>
      <c r="K829" t="s">
        <v>954</v>
      </c>
    </row>
    <row r="830" spans="1:22" ht="14.5" hidden="1">
      <c r="A830" s="247">
        <v>65</v>
      </c>
      <c r="C830" t="s">
        <v>58</v>
      </c>
      <c r="D830" t="s">
        <v>345</v>
      </c>
      <c r="E830" t="s">
        <v>606</v>
      </c>
      <c r="F830" t="s">
        <v>347</v>
      </c>
      <c r="G830" t="s">
        <v>307</v>
      </c>
      <c r="H830" t="s">
        <v>308</v>
      </c>
      <c r="I830">
        <v>3</v>
      </c>
      <c r="J830" s="250">
        <v>2</v>
      </c>
      <c r="K830" t="s">
        <v>954</v>
      </c>
    </row>
    <row r="831" spans="1:22" ht="14.5" hidden="1">
      <c r="A831" s="244">
        <v>66</v>
      </c>
      <c r="C831" t="s">
        <v>58</v>
      </c>
      <c r="D831" t="s">
        <v>345</v>
      </c>
      <c r="E831" t="s">
        <v>615</v>
      </c>
      <c r="F831" t="s">
        <v>349</v>
      </c>
      <c r="G831" t="s">
        <v>337</v>
      </c>
      <c r="H831" t="s">
        <v>328</v>
      </c>
      <c r="I831">
        <v>0.5</v>
      </c>
      <c r="J831" s="250">
        <v>2</v>
      </c>
      <c r="K831" t="s">
        <v>1824</v>
      </c>
    </row>
    <row r="832" spans="1:22" ht="14.5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t="14.5" hidden="1">
      <c r="A833" s="244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t="14.5" hidden="1">
      <c r="A834" s="247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t="14.5" hidden="1">
      <c r="A835" s="244">
        <v>70</v>
      </c>
      <c r="C835" t="s">
        <v>58</v>
      </c>
      <c r="D835" t="s">
        <v>345</v>
      </c>
      <c r="E835" t="s">
        <v>1825</v>
      </c>
      <c r="F835" t="s">
        <v>77</v>
      </c>
      <c r="G835" t="s">
        <v>307</v>
      </c>
      <c r="H835" t="s">
        <v>308</v>
      </c>
      <c r="I835">
        <v>3</v>
      </c>
    </row>
    <row r="836" spans="1:11" ht="14.5" hidden="1">
      <c r="A836" s="247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11" ht="14.5" hidden="1">
      <c r="A837" s="244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11" ht="14.5" hidden="1">
      <c r="A838" s="247">
        <v>73</v>
      </c>
      <c r="C838" t="s">
        <v>58</v>
      </c>
      <c r="D838" t="s">
        <v>345</v>
      </c>
      <c r="E838" t="s">
        <v>178</v>
      </c>
      <c r="F838" t="s">
        <v>1576</v>
      </c>
      <c r="G838" t="s">
        <v>71</v>
      </c>
      <c r="H838" t="s">
        <v>354</v>
      </c>
      <c r="I838">
        <v>2</v>
      </c>
    </row>
    <row r="839" spans="1:11" ht="14.5" hidden="1">
      <c r="A839" s="244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11" ht="14.5" hidden="1">
      <c r="A840" s="247">
        <v>75</v>
      </c>
      <c r="C840" t="s">
        <v>58</v>
      </c>
      <c r="D840" t="s">
        <v>345</v>
      </c>
      <c r="E840" t="s">
        <v>1370</v>
      </c>
      <c r="F840" t="s">
        <v>15</v>
      </c>
      <c r="G840" t="s">
        <v>1680</v>
      </c>
      <c r="H840" t="s">
        <v>354</v>
      </c>
      <c r="I840">
        <v>1</v>
      </c>
      <c r="K840" t="s">
        <v>2002</v>
      </c>
    </row>
    <row r="841" spans="1:11" ht="14.5" hidden="1">
      <c r="A841">
        <v>76</v>
      </c>
      <c r="C841" t="s">
        <v>58</v>
      </c>
      <c r="D841" t="s">
        <v>345</v>
      </c>
      <c r="E841" t="s">
        <v>341</v>
      </c>
      <c r="F841" t="s">
        <v>14</v>
      </c>
      <c r="G841" t="s">
        <v>1665</v>
      </c>
      <c r="H841" t="s">
        <v>354</v>
      </c>
      <c r="I841">
        <v>1</v>
      </c>
      <c r="K841" t="s">
        <v>560</v>
      </c>
    </row>
    <row r="842" spans="1:11" ht="14.5" hidden="1">
      <c r="A842">
        <v>77</v>
      </c>
      <c r="C842" t="s">
        <v>58</v>
      </c>
      <c r="D842" t="s">
        <v>345</v>
      </c>
      <c r="E842" t="s">
        <v>1382</v>
      </c>
      <c r="F842" t="s">
        <v>47</v>
      </c>
      <c r="G842" t="s">
        <v>58</v>
      </c>
      <c r="H842" t="s">
        <v>296</v>
      </c>
      <c r="I842">
        <v>1</v>
      </c>
      <c r="K842" t="s">
        <v>560</v>
      </c>
    </row>
    <row r="843" spans="1:11" ht="14.5" hidden="1">
      <c r="A843">
        <v>78</v>
      </c>
      <c r="C843" t="s">
        <v>58</v>
      </c>
      <c r="D843" t="s">
        <v>345</v>
      </c>
      <c r="E843" t="s">
        <v>175</v>
      </c>
      <c r="F843" t="s">
        <v>19</v>
      </c>
      <c r="G843" t="s">
        <v>1707</v>
      </c>
      <c r="H843" t="s">
        <v>206</v>
      </c>
      <c r="I843">
        <v>1</v>
      </c>
      <c r="K843" t="s">
        <v>2002</v>
      </c>
    </row>
    <row r="844" spans="1:11" ht="14.5" hidden="1">
      <c r="A844" s="247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11" ht="14.5" hidden="1">
      <c r="A845" s="244">
        <v>80</v>
      </c>
      <c r="C845" t="s">
        <v>58</v>
      </c>
      <c r="D845" t="s">
        <v>345</v>
      </c>
      <c r="E845" t="s">
        <v>174</v>
      </c>
      <c r="F845" t="s">
        <v>13</v>
      </c>
      <c r="G845" t="s">
        <v>1685</v>
      </c>
      <c r="H845" t="s">
        <v>354</v>
      </c>
      <c r="I845">
        <v>2</v>
      </c>
      <c r="K845" t="s">
        <v>1826</v>
      </c>
    </row>
    <row r="846" spans="1:11" ht="14.5" hidden="1">
      <c r="A846" s="247">
        <v>81</v>
      </c>
      <c r="C846" t="s">
        <v>58</v>
      </c>
      <c r="D846" t="s">
        <v>345</v>
      </c>
      <c r="E846" t="s">
        <v>1184</v>
      </c>
      <c r="F846" t="s">
        <v>115</v>
      </c>
      <c r="G846" t="s">
        <v>1670</v>
      </c>
      <c r="H846" t="s">
        <v>354</v>
      </c>
      <c r="I846">
        <v>2</v>
      </c>
    </row>
    <row r="847" spans="1:11" ht="14.5" hidden="1">
      <c r="A847" s="244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11" ht="14.5" hidden="1">
      <c r="A848" s="247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11" ht="14.5" hidden="1">
      <c r="A849" s="244">
        <v>85</v>
      </c>
      <c r="C849" t="s">
        <v>58</v>
      </c>
      <c r="D849" t="s">
        <v>350</v>
      </c>
      <c r="E849" t="s">
        <v>620</v>
      </c>
      <c r="F849" t="s">
        <v>352</v>
      </c>
      <c r="G849" t="s">
        <v>1430</v>
      </c>
      <c r="H849" t="s">
        <v>344</v>
      </c>
      <c r="I849">
        <v>2</v>
      </c>
    </row>
    <row r="850" spans="1:11" ht="14.5" hidden="1">
      <c r="A850" s="247">
        <v>86</v>
      </c>
      <c r="C850" t="s">
        <v>58</v>
      </c>
      <c r="D850" t="s">
        <v>350</v>
      </c>
      <c r="E850" t="s">
        <v>179</v>
      </c>
      <c r="F850" t="s">
        <v>76</v>
      </c>
      <c r="G850" t="s">
        <v>1183</v>
      </c>
      <c r="H850" t="s">
        <v>344</v>
      </c>
      <c r="I850">
        <v>4</v>
      </c>
    </row>
    <row r="851" spans="1:11" ht="14.5" hidden="1">
      <c r="A851" s="244">
        <v>87</v>
      </c>
      <c r="C851" t="s">
        <v>58</v>
      </c>
      <c r="D851" t="s">
        <v>350</v>
      </c>
      <c r="E851" t="s">
        <v>178</v>
      </c>
      <c r="F851" t="s">
        <v>37</v>
      </c>
      <c r="G851" t="s">
        <v>1670</v>
      </c>
      <c r="H851" t="s">
        <v>344</v>
      </c>
      <c r="I851">
        <v>3</v>
      </c>
    </row>
    <row r="852" spans="1:11" ht="14.5" hidden="1">
      <c r="A852" s="247">
        <v>88</v>
      </c>
      <c r="C852" t="s">
        <v>58</v>
      </c>
      <c r="D852" t="s">
        <v>350</v>
      </c>
      <c r="E852" t="s">
        <v>178</v>
      </c>
      <c r="F852" t="s">
        <v>1576</v>
      </c>
      <c r="G852" t="s">
        <v>71</v>
      </c>
      <c r="H852" t="s">
        <v>344</v>
      </c>
      <c r="I852">
        <v>2</v>
      </c>
    </row>
    <row r="853" spans="1:11" ht="14.5" hidden="1">
      <c r="A853" s="244">
        <v>89</v>
      </c>
      <c r="C853" t="s">
        <v>58</v>
      </c>
      <c r="D853" t="s">
        <v>350</v>
      </c>
      <c r="E853" t="s">
        <v>172</v>
      </c>
      <c r="F853" t="s">
        <v>7</v>
      </c>
      <c r="G853" t="s">
        <v>1685</v>
      </c>
      <c r="H853" t="s">
        <v>344</v>
      </c>
      <c r="I853">
        <v>4</v>
      </c>
    </row>
    <row r="854" spans="1:11" ht="14.5" hidden="1">
      <c r="A854" s="247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11" ht="14.5" hidden="1">
      <c r="A855" s="244">
        <v>91</v>
      </c>
      <c r="C855" t="s">
        <v>58</v>
      </c>
      <c r="D855" t="s">
        <v>350</v>
      </c>
      <c r="E855" t="s">
        <v>341</v>
      </c>
      <c r="F855" t="s">
        <v>14</v>
      </c>
      <c r="G855" t="s">
        <v>1665</v>
      </c>
      <c r="H855" t="s">
        <v>344</v>
      </c>
      <c r="I855">
        <v>1</v>
      </c>
      <c r="K855" t="s">
        <v>2003</v>
      </c>
    </row>
    <row r="856" spans="1:11" ht="14.5" hidden="1">
      <c r="A856" s="247">
        <v>92</v>
      </c>
      <c r="C856" t="s">
        <v>58</v>
      </c>
      <c r="D856" t="s">
        <v>350</v>
      </c>
      <c r="E856" t="s">
        <v>1382</v>
      </c>
      <c r="F856" t="s">
        <v>47</v>
      </c>
      <c r="G856" t="s">
        <v>58</v>
      </c>
      <c r="H856" t="s">
        <v>344</v>
      </c>
      <c r="I856">
        <v>1</v>
      </c>
      <c r="K856" t="s">
        <v>2003</v>
      </c>
    </row>
    <row r="857" spans="1:11" ht="14.5" hidden="1">
      <c r="A857" s="244">
        <v>93</v>
      </c>
      <c r="C857" t="s">
        <v>58</v>
      </c>
      <c r="D857" t="s">
        <v>350</v>
      </c>
      <c r="E857" t="s">
        <v>175</v>
      </c>
      <c r="F857" t="s">
        <v>19</v>
      </c>
      <c r="G857" t="s">
        <v>1707</v>
      </c>
      <c r="H857" t="s">
        <v>206</v>
      </c>
      <c r="I857">
        <v>1</v>
      </c>
      <c r="K857" t="s">
        <v>2003</v>
      </c>
    </row>
    <row r="858" spans="1:11" ht="14.5" hidden="1">
      <c r="A858" s="247">
        <v>94</v>
      </c>
      <c r="C858" t="s">
        <v>58</v>
      </c>
      <c r="D858" t="s">
        <v>350</v>
      </c>
      <c r="E858" t="s">
        <v>1187</v>
      </c>
      <c r="F858" t="s">
        <v>343</v>
      </c>
      <c r="G858" t="s">
        <v>1670</v>
      </c>
      <c r="H858" t="s">
        <v>344</v>
      </c>
      <c r="I858">
        <v>0</v>
      </c>
    </row>
    <row r="859" spans="1:11" ht="14.5" hidden="1">
      <c r="A859" s="244">
        <v>95</v>
      </c>
      <c r="C859" t="s">
        <v>58</v>
      </c>
      <c r="D859" t="s">
        <v>350</v>
      </c>
      <c r="E859" t="s">
        <v>174</v>
      </c>
      <c r="F859" t="s">
        <v>13</v>
      </c>
      <c r="G859" t="s">
        <v>1183</v>
      </c>
      <c r="H859" t="s">
        <v>344</v>
      </c>
      <c r="I859">
        <v>2</v>
      </c>
    </row>
    <row r="860" spans="1:11" ht="14.5" hidden="1">
      <c r="A860" s="247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11" ht="14.5" hidden="1">
      <c r="A861" s="244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11" ht="14.5" hidden="1">
      <c r="A862" s="247">
        <v>98</v>
      </c>
      <c r="C862" t="s">
        <v>58</v>
      </c>
      <c r="D862" t="s">
        <v>1828</v>
      </c>
      <c r="E862" t="s">
        <v>1516</v>
      </c>
      <c r="F862" t="s">
        <v>1517</v>
      </c>
      <c r="G862" t="s">
        <v>1123</v>
      </c>
      <c r="H862" t="s">
        <v>344</v>
      </c>
      <c r="I862">
        <v>4</v>
      </c>
      <c r="J862" s="250">
        <v>0</v>
      </c>
      <c r="K862" t="s">
        <v>1518</v>
      </c>
    </row>
    <row r="863" spans="1:11" ht="14.5" hidden="1">
      <c r="A863" s="247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11" ht="14.5" hidden="1">
      <c r="A864" s="244">
        <v>100</v>
      </c>
      <c r="C864" t="s">
        <v>58</v>
      </c>
      <c r="D864" t="s">
        <v>2013</v>
      </c>
      <c r="E864" t="s">
        <v>2014</v>
      </c>
      <c r="F864" t="s">
        <v>1543</v>
      </c>
      <c r="G864" t="s">
        <v>71</v>
      </c>
      <c r="H864" t="s">
        <v>344</v>
      </c>
      <c r="I864">
        <v>3</v>
      </c>
    </row>
    <row r="865" spans="1:11" ht="14.5" hidden="1">
      <c r="A865" s="247">
        <v>102</v>
      </c>
      <c r="C865" t="s">
        <v>58</v>
      </c>
      <c r="D865" t="s">
        <v>1829</v>
      </c>
      <c r="E865" t="s">
        <v>623</v>
      </c>
      <c r="F865" t="s">
        <v>346</v>
      </c>
      <c r="G865" t="s">
        <v>323</v>
      </c>
      <c r="H865" t="s">
        <v>770</v>
      </c>
      <c r="I865">
        <v>1</v>
      </c>
      <c r="J865" s="250">
        <v>2</v>
      </c>
      <c r="K865" t="s">
        <v>2005</v>
      </c>
    </row>
    <row r="866" spans="1:11" ht="14.5" hidden="1">
      <c r="A866" s="244">
        <v>103</v>
      </c>
      <c r="C866" t="s">
        <v>58</v>
      </c>
      <c r="D866" t="s">
        <v>1829</v>
      </c>
      <c r="E866" t="s">
        <v>623</v>
      </c>
      <c r="F866" t="s">
        <v>624</v>
      </c>
      <c r="G866" t="s">
        <v>323</v>
      </c>
      <c r="H866" t="s">
        <v>770</v>
      </c>
      <c r="I866">
        <v>3</v>
      </c>
      <c r="J866" s="250">
        <v>2</v>
      </c>
      <c r="K866" t="s">
        <v>954</v>
      </c>
    </row>
    <row r="867" spans="1:11" ht="14.5" hidden="1">
      <c r="A867" s="247">
        <v>104</v>
      </c>
      <c r="C867" t="s">
        <v>58</v>
      </c>
      <c r="D867" t="s">
        <v>1829</v>
      </c>
      <c r="E867" t="s">
        <v>606</v>
      </c>
      <c r="F867" t="s">
        <v>346</v>
      </c>
      <c r="G867" t="s">
        <v>307</v>
      </c>
      <c r="H867" t="s">
        <v>308</v>
      </c>
      <c r="I867">
        <v>1</v>
      </c>
      <c r="J867" s="250">
        <v>2</v>
      </c>
      <c r="K867" t="s">
        <v>954</v>
      </c>
    </row>
    <row r="868" spans="1:11" ht="14.5" hidden="1">
      <c r="A868" s="244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11" ht="14.5" hidden="1">
      <c r="A869" s="247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11" ht="14.5" hidden="1">
      <c r="A870" s="244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11" ht="14.5" hidden="1">
      <c r="A871" s="247">
        <v>108</v>
      </c>
      <c r="C871" t="s">
        <v>58</v>
      </c>
      <c r="D871" t="s">
        <v>1829</v>
      </c>
      <c r="E871" t="s">
        <v>615</v>
      </c>
      <c r="F871" t="s">
        <v>349</v>
      </c>
      <c r="G871" t="s">
        <v>318</v>
      </c>
      <c r="H871" t="s">
        <v>328</v>
      </c>
      <c r="I871">
        <v>1</v>
      </c>
      <c r="K871" t="s">
        <v>1995</v>
      </c>
    </row>
    <row r="872" spans="1:11" ht="14.5" hidden="1">
      <c r="A872" s="56">
        <v>109</v>
      </c>
      <c r="C872" t="s">
        <v>58</v>
      </c>
      <c r="D872" t="s">
        <v>1829</v>
      </c>
      <c r="E872" t="s">
        <v>185</v>
      </c>
      <c r="F872" t="s">
        <v>348</v>
      </c>
      <c r="G872" t="s">
        <v>355</v>
      </c>
      <c r="H872" t="s">
        <v>356</v>
      </c>
      <c r="I872">
        <v>2</v>
      </c>
      <c r="J872" s="250">
        <v>2</v>
      </c>
      <c r="K872" t="s">
        <v>2010</v>
      </c>
    </row>
    <row r="873" spans="1:11" ht="14.5" hidden="1">
      <c r="A873" s="6">
        <v>110</v>
      </c>
      <c r="C873" t="s">
        <v>58</v>
      </c>
      <c r="D873" t="s">
        <v>1829</v>
      </c>
      <c r="E873" t="s">
        <v>1825</v>
      </c>
      <c r="F873" t="s">
        <v>77</v>
      </c>
      <c r="G873" t="s">
        <v>307</v>
      </c>
      <c r="H873" t="s">
        <v>308</v>
      </c>
      <c r="I873">
        <v>3</v>
      </c>
    </row>
    <row r="874" spans="1:11" ht="14.5" hidden="1">
      <c r="A874" s="56">
        <v>111</v>
      </c>
      <c r="C874" t="s">
        <v>58</v>
      </c>
      <c r="D874" t="s">
        <v>1829</v>
      </c>
      <c r="E874" t="s">
        <v>620</v>
      </c>
      <c r="F874" t="s">
        <v>347</v>
      </c>
      <c r="G874" t="s">
        <v>1676</v>
      </c>
      <c r="H874" t="s">
        <v>151</v>
      </c>
      <c r="I874">
        <v>4</v>
      </c>
    </row>
    <row r="875" spans="1:11" ht="14.5" hidden="1">
      <c r="A875" s="6">
        <v>112</v>
      </c>
      <c r="C875" t="s">
        <v>58</v>
      </c>
      <c r="D875" t="s">
        <v>1829</v>
      </c>
      <c r="E875" t="s">
        <v>620</v>
      </c>
      <c r="F875" t="s">
        <v>346</v>
      </c>
      <c r="G875" t="s">
        <v>1430</v>
      </c>
      <c r="H875" t="s">
        <v>351</v>
      </c>
      <c r="I875">
        <v>2</v>
      </c>
    </row>
    <row r="876" spans="1:11" ht="14.5" hidden="1">
      <c r="A876" s="247">
        <v>113</v>
      </c>
      <c r="C876" t="s">
        <v>58</v>
      </c>
      <c r="D876" t="s">
        <v>1829</v>
      </c>
      <c r="E876" t="s">
        <v>620</v>
      </c>
      <c r="F876" t="s">
        <v>352</v>
      </c>
      <c r="G876" t="s">
        <v>1688</v>
      </c>
      <c r="H876" t="s">
        <v>351</v>
      </c>
      <c r="I876">
        <v>2</v>
      </c>
    </row>
    <row r="877" spans="1:11" ht="14.5" hidden="1">
      <c r="A877" s="244">
        <v>114</v>
      </c>
      <c r="C877" t="s">
        <v>58</v>
      </c>
      <c r="D877" t="s">
        <v>1829</v>
      </c>
      <c r="E877" t="s">
        <v>179</v>
      </c>
      <c r="F877" t="s">
        <v>76</v>
      </c>
      <c r="G877" t="s">
        <v>1183</v>
      </c>
      <c r="H877" t="s">
        <v>354</v>
      </c>
      <c r="I877">
        <v>4</v>
      </c>
    </row>
    <row r="878" spans="1:11" ht="14.5" hidden="1">
      <c r="A878" s="247">
        <v>115</v>
      </c>
      <c r="C878" t="s">
        <v>58</v>
      </c>
      <c r="D878" t="s">
        <v>1829</v>
      </c>
      <c r="E878" t="s">
        <v>178</v>
      </c>
      <c r="F878" t="s">
        <v>37</v>
      </c>
      <c r="G878" t="s">
        <v>104</v>
      </c>
      <c r="H878" t="s">
        <v>354</v>
      </c>
      <c r="I878">
        <v>3</v>
      </c>
    </row>
    <row r="879" spans="1:11" ht="14.5" hidden="1">
      <c r="A879" s="244">
        <v>116</v>
      </c>
      <c r="C879" t="s">
        <v>58</v>
      </c>
      <c r="D879" t="s">
        <v>1829</v>
      </c>
      <c r="E879" t="s">
        <v>178</v>
      </c>
      <c r="F879" t="s">
        <v>1576</v>
      </c>
      <c r="G879" t="s">
        <v>71</v>
      </c>
      <c r="H879" t="s">
        <v>354</v>
      </c>
      <c r="I879">
        <v>2</v>
      </c>
    </row>
    <row r="880" spans="1:11" ht="14.5" hidden="1">
      <c r="A880" s="247">
        <v>117</v>
      </c>
      <c r="C880" t="s">
        <v>58</v>
      </c>
      <c r="D880" t="s">
        <v>1829</v>
      </c>
      <c r="E880" t="s">
        <v>172</v>
      </c>
      <c r="F880" t="s">
        <v>7</v>
      </c>
      <c r="G880" t="s">
        <v>1685</v>
      </c>
      <c r="H880" t="s">
        <v>354</v>
      </c>
      <c r="I880">
        <v>4</v>
      </c>
    </row>
    <row r="881" spans="1:11" ht="14.5" hidden="1">
      <c r="A881" s="244">
        <v>118</v>
      </c>
      <c r="C881" t="s">
        <v>58</v>
      </c>
      <c r="D881" t="s">
        <v>1829</v>
      </c>
      <c r="E881" t="s">
        <v>1370</v>
      </c>
      <c r="F881" t="s">
        <v>15</v>
      </c>
      <c r="G881" t="s">
        <v>1680</v>
      </c>
      <c r="H881" t="s">
        <v>354</v>
      </c>
      <c r="I881">
        <v>1</v>
      </c>
      <c r="K881" t="s">
        <v>2002</v>
      </c>
    </row>
    <row r="882" spans="1:11" ht="14.5" hidden="1">
      <c r="A882" s="6">
        <v>119</v>
      </c>
      <c r="C882" t="s">
        <v>58</v>
      </c>
      <c r="D882" t="s">
        <v>1829</v>
      </c>
      <c r="E882" t="s">
        <v>341</v>
      </c>
      <c r="F882" t="s">
        <v>14</v>
      </c>
      <c r="G882" t="s">
        <v>1680</v>
      </c>
      <c r="H882" t="s">
        <v>354</v>
      </c>
      <c r="I882">
        <v>1</v>
      </c>
      <c r="K882" t="s">
        <v>2003</v>
      </c>
    </row>
    <row r="883" spans="1:11" ht="14.5" hidden="1">
      <c r="A883">
        <v>120</v>
      </c>
      <c r="C883" t="s">
        <v>58</v>
      </c>
      <c r="D883" t="s">
        <v>1829</v>
      </c>
      <c r="E883" t="s">
        <v>1382</v>
      </c>
      <c r="F883" t="s">
        <v>47</v>
      </c>
      <c r="G883" t="s">
        <v>58</v>
      </c>
      <c r="H883" t="s">
        <v>296</v>
      </c>
      <c r="I883">
        <v>1</v>
      </c>
      <c r="K883" t="s">
        <v>2003</v>
      </c>
    </row>
    <row r="884" spans="1:11" ht="14.5" hidden="1">
      <c r="A884" s="247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t="14.5" hidden="1">
      <c r="A885" s="244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t="14.5" hidden="1">
      <c r="A886" s="247">
        <v>123</v>
      </c>
      <c r="C886" t="s">
        <v>58</v>
      </c>
      <c r="D886" t="s">
        <v>1829</v>
      </c>
      <c r="E886" t="s">
        <v>174</v>
      </c>
      <c r="F886" t="s">
        <v>13</v>
      </c>
      <c r="G886" t="s">
        <v>104</v>
      </c>
      <c r="H886" t="s">
        <v>354</v>
      </c>
      <c r="I886">
        <v>2</v>
      </c>
      <c r="K886" t="s">
        <v>1830</v>
      </c>
    </row>
    <row r="887" spans="1:11" ht="14.5" hidden="1">
      <c r="A887" s="244">
        <v>124</v>
      </c>
      <c r="C887" t="s">
        <v>58</v>
      </c>
      <c r="D887" t="s">
        <v>1829</v>
      </c>
      <c r="E887" t="s">
        <v>1184</v>
      </c>
      <c r="F887" t="s">
        <v>115</v>
      </c>
      <c r="G887" t="s">
        <v>1670</v>
      </c>
      <c r="H887" t="s">
        <v>354</v>
      </c>
      <c r="I887">
        <v>2</v>
      </c>
    </row>
    <row r="888" spans="1:11" ht="14.5" hidden="1">
      <c r="A888" s="247">
        <v>125</v>
      </c>
      <c r="C888" t="s">
        <v>58</v>
      </c>
      <c r="D888" t="s">
        <v>1829</v>
      </c>
      <c r="E888" t="s">
        <v>979</v>
      </c>
      <c r="F888" t="s">
        <v>194</v>
      </c>
      <c r="G888" t="s">
        <v>323</v>
      </c>
      <c r="H888" t="s">
        <v>277</v>
      </c>
      <c r="I888">
        <v>2</v>
      </c>
    </row>
    <row r="889" spans="1:11" ht="14.5" hidden="1">
      <c r="A889" s="244">
        <v>127</v>
      </c>
      <c r="C889" t="s">
        <v>58</v>
      </c>
      <c r="D889" t="s">
        <v>546</v>
      </c>
      <c r="E889" t="s">
        <v>185</v>
      </c>
      <c r="F889" t="s">
        <v>1189</v>
      </c>
      <c r="G889" t="s">
        <v>355</v>
      </c>
      <c r="H889" t="s">
        <v>356</v>
      </c>
      <c r="I889">
        <v>2</v>
      </c>
      <c r="K889" t="s">
        <v>1519</v>
      </c>
    </row>
    <row r="890" spans="1:11" ht="14.5" hidden="1">
      <c r="A890" s="247">
        <v>128</v>
      </c>
      <c r="C890" t="s">
        <v>58</v>
      </c>
      <c r="D890" t="s">
        <v>546</v>
      </c>
      <c r="E890" t="s">
        <v>185</v>
      </c>
      <c r="F890" t="s">
        <v>1188</v>
      </c>
      <c r="G890" t="s">
        <v>60</v>
      </c>
      <c r="H890" t="s">
        <v>277</v>
      </c>
      <c r="I890">
        <v>2</v>
      </c>
    </row>
    <row r="891" spans="1:11" ht="14.5" hidden="1">
      <c r="A891" s="244">
        <v>129</v>
      </c>
      <c r="C891" t="s">
        <v>58</v>
      </c>
      <c r="D891" t="s">
        <v>546</v>
      </c>
      <c r="E891" t="s">
        <v>185</v>
      </c>
      <c r="F891" t="s">
        <v>1189</v>
      </c>
      <c r="G891" t="s">
        <v>60</v>
      </c>
      <c r="H891" t="s">
        <v>356</v>
      </c>
      <c r="I891">
        <v>0</v>
      </c>
    </row>
    <row r="892" spans="1:11" ht="14.5" hidden="1">
      <c r="A892" s="247">
        <v>130</v>
      </c>
      <c r="C892" t="s">
        <v>58</v>
      </c>
      <c r="D892" t="s">
        <v>546</v>
      </c>
      <c r="E892" t="s">
        <v>614</v>
      </c>
      <c r="F892" t="s">
        <v>634</v>
      </c>
      <c r="G892" t="s">
        <v>355</v>
      </c>
      <c r="H892" t="s">
        <v>356</v>
      </c>
      <c r="I892">
        <v>4</v>
      </c>
      <c r="J892" s="250">
        <v>2</v>
      </c>
      <c r="K892" t="s">
        <v>1391</v>
      </c>
    </row>
    <row r="893" spans="1:11" ht="14.5" hidden="1">
      <c r="A893" s="244">
        <v>131</v>
      </c>
      <c r="C893" t="s">
        <v>58</v>
      </c>
      <c r="D893" t="s">
        <v>546</v>
      </c>
      <c r="E893" t="s">
        <v>614</v>
      </c>
      <c r="F893" t="s">
        <v>634</v>
      </c>
      <c r="G893" t="s">
        <v>60</v>
      </c>
      <c r="H893" t="s">
        <v>277</v>
      </c>
      <c r="I893">
        <v>0</v>
      </c>
      <c r="J893" s="250">
        <v>0</v>
      </c>
      <c r="K893" t="s">
        <v>1229</v>
      </c>
    </row>
    <row r="894" spans="1:11" ht="14.5" hidden="1">
      <c r="A894" s="247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t="14.5" hidden="1">
      <c r="A895" s="244">
        <v>133</v>
      </c>
      <c r="C895" t="s">
        <v>58</v>
      </c>
      <c r="D895" t="s">
        <v>546</v>
      </c>
      <c r="E895" t="s">
        <v>615</v>
      </c>
      <c r="F895" t="s">
        <v>348</v>
      </c>
      <c r="G895" t="s">
        <v>337</v>
      </c>
      <c r="H895" t="s">
        <v>328</v>
      </c>
      <c r="I895">
        <v>4</v>
      </c>
      <c r="J895" s="250">
        <v>2</v>
      </c>
      <c r="K895" t="s">
        <v>1323</v>
      </c>
    </row>
    <row r="896" spans="1:11" ht="14.5" hidden="1">
      <c r="A896" s="247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11" ht="14.5" hidden="1">
      <c r="A897">
        <v>135</v>
      </c>
      <c r="C897" t="s">
        <v>58</v>
      </c>
      <c r="D897" t="s">
        <v>546</v>
      </c>
      <c r="E897" t="s">
        <v>179</v>
      </c>
      <c r="F897" t="s">
        <v>76</v>
      </c>
      <c r="G897" t="s">
        <v>357</v>
      </c>
      <c r="H897" t="s">
        <v>277</v>
      </c>
      <c r="I897">
        <v>2</v>
      </c>
      <c r="K897" t="s">
        <v>2002</v>
      </c>
    </row>
    <row r="898" spans="1:11" ht="14.5" hidden="1">
      <c r="A898" s="56">
        <v>136</v>
      </c>
      <c r="C898" t="s">
        <v>58</v>
      </c>
      <c r="D898" t="s">
        <v>546</v>
      </c>
      <c r="E898" t="s">
        <v>178</v>
      </c>
      <c r="F898" t="s">
        <v>37</v>
      </c>
      <c r="G898" t="s">
        <v>1269</v>
      </c>
      <c r="H898" t="s">
        <v>277</v>
      </c>
      <c r="I898">
        <v>3</v>
      </c>
      <c r="K898" t="s">
        <v>1831</v>
      </c>
    </row>
    <row r="899" spans="1:11" ht="14.5" hidden="1">
      <c r="A899" s="6">
        <v>137</v>
      </c>
      <c r="C899" t="s">
        <v>58</v>
      </c>
      <c r="D899" t="s">
        <v>1832</v>
      </c>
      <c r="E899" t="s">
        <v>1833</v>
      </c>
      <c r="F899" t="s">
        <v>37</v>
      </c>
      <c r="G899" t="s">
        <v>71</v>
      </c>
      <c r="H899" t="s">
        <v>277</v>
      </c>
      <c r="I899">
        <v>2</v>
      </c>
      <c r="K899" t="s">
        <v>2011</v>
      </c>
    </row>
    <row r="900" spans="1:11" ht="14.5" hidden="1">
      <c r="A900" s="39">
        <v>138</v>
      </c>
      <c r="C900" t="s">
        <v>58</v>
      </c>
      <c r="D900" t="s">
        <v>546</v>
      </c>
      <c r="E900" t="s">
        <v>172</v>
      </c>
      <c r="F900" t="s">
        <v>7</v>
      </c>
      <c r="G900" t="s">
        <v>1437</v>
      </c>
      <c r="H900" t="s">
        <v>277</v>
      </c>
      <c r="I900">
        <v>4</v>
      </c>
    </row>
    <row r="901" spans="1:11" ht="14.5" hidden="1">
      <c r="A901" s="6">
        <v>139</v>
      </c>
      <c r="C901" t="s">
        <v>58</v>
      </c>
      <c r="D901" t="s">
        <v>546</v>
      </c>
      <c r="E901" t="s">
        <v>1370</v>
      </c>
      <c r="F901" t="s">
        <v>15</v>
      </c>
      <c r="G901" t="s">
        <v>272</v>
      </c>
      <c r="H901" t="s">
        <v>277</v>
      </c>
      <c r="I901">
        <v>2</v>
      </c>
    </row>
    <row r="902" spans="1:11" ht="14.5" hidden="1">
      <c r="A902" s="56">
        <v>140</v>
      </c>
      <c r="C902" t="s">
        <v>58</v>
      </c>
      <c r="D902" t="s">
        <v>546</v>
      </c>
      <c r="E902" t="s">
        <v>341</v>
      </c>
      <c r="F902" t="s">
        <v>14</v>
      </c>
      <c r="G902" t="s">
        <v>58</v>
      </c>
      <c r="H902" t="s">
        <v>277</v>
      </c>
      <c r="I902">
        <v>1</v>
      </c>
      <c r="K902" t="s">
        <v>2002</v>
      </c>
    </row>
    <row r="903" spans="1:11" ht="14.5" hidden="1">
      <c r="A903" s="247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11" ht="14.5" hidden="1">
      <c r="A904" s="244">
        <v>142</v>
      </c>
      <c r="C904" t="s">
        <v>58</v>
      </c>
      <c r="D904" t="s">
        <v>546</v>
      </c>
      <c r="E904" t="s">
        <v>175</v>
      </c>
      <c r="F904" t="s">
        <v>19</v>
      </c>
      <c r="G904" t="s">
        <v>1269</v>
      </c>
      <c r="H904" t="s">
        <v>206</v>
      </c>
      <c r="I904">
        <v>2</v>
      </c>
    </row>
    <row r="905" spans="1:11" ht="14.5" hidden="1">
      <c r="A905" s="247">
        <v>143</v>
      </c>
      <c r="C905" t="s">
        <v>58</v>
      </c>
      <c r="D905" t="s">
        <v>546</v>
      </c>
      <c r="E905" t="s">
        <v>181</v>
      </c>
      <c r="F905" t="s">
        <v>56</v>
      </c>
      <c r="G905" t="s">
        <v>198</v>
      </c>
      <c r="H905" t="s">
        <v>358</v>
      </c>
      <c r="I905">
        <v>1</v>
      </c>
      <c r="K905" t="s">
        <v>561</v>
      </c>
    </row>
    <row r="906" spans="1:11" ht="14.5" hidden="1">
      <c r="A906" s="244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11" ht="14.5" hidden="1">
      <c r="A907" s="247">
        <v>145</v>
      </c>
      <c r="C907" t="s">
        <v>58</v>
      </c>
      <c r="D907" t="s">
        <v>546</v>
      </c>
      <c r="E907" t="s">
        <v>979</v>
      </c>
      <c r="F907" t="s">
        <v>115</v>
      </c>
      <c r="G907" t="s">
        <v>60</v>
      </c>
      <c r="H907" t="s">
        <v>277</v>
      </c>
      <c r="I907">
        <v>2</v>
      </c>
    </row>
    <row r="908" spans="1:11" ht="14.5" hidden="1">
      <c r="A908" s="244">
        <v>146</v>
      </c>
      <c r="C908" t="s">
        <v>58</v>
      </c>
      <c r="D908" t="s">
        <v>546</v>
      </c>
      <c r="E908" t="s">
        <v>979</v>
      </c>
      <c r="F908" t="s">
        <v>194</v>
      </c>
      <c r="G908" t="s">
        <v>60</v>
      </c>
      <c r="H908" t="s">
        <v>277</v>
      </c>
      <c r="I908">
        <v>2</v>
      </c>
      <c r="J908" s="250">
        <v>2</v>
      </c>
      <c r="K908" t="s">
        <v>1229</v>
      </c>
    </row>
    <row r="909" spans="1:11" ht="14.5" hidden="1">
      <c r="A909" s="247">
        <v>149</v>
      </c>
      <c r="C909" t="s">
        <v>58</v>
      </c>
      <c r="D909" t="s">
        <v>547</v>
      </c>
      <c r="E909" t="s">
        <v>615</v>
      </c>
      <c r="F909" t="s">
        <v>348</v>
      </c>
      <c r="G909" t="s">
        <v>337</v>
      </c>
      <c r="H909" t="s">
        <v>311</v>
      </c>
      <c r="I909">
        <v>2</v>
      </c>
      <c r="K909" t="s">
        <v>1834</v>
      </c>
    </row>
    <row r="910" spans="1:11" ht="14.5" hidden="1">
      <c r="A910" s="244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11" ht="14.5" hidden="1">
      <c r="A911" s="247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11" ht="14.5" hidden="1">
      <c r="A912" s="244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11" ht="14.5" hidden="1">
      <c r="A913" s="247">
        <v>153</v>
      </c>
      <c r="C913" t="s">
        <v>58</v>
      </c>
      <c r="D913" t="s">
        <v>547</v>
      </c>
      <c r="E913" t="s">
        <v>614</v>
      </c>
      <c r="F913" t="s">
        <v>1189</v>
      </c>
      <c r="G913" t="s">
        <v>355</v>
      </c>
      <c r="H913" t="s">
        <v>356</v>
      </c>
      <c r="I913">
        <v>4</v>
      </c>
      <c r="J913" s="250">
        <v>2</v>
      </c>
      <c r="K913" t="s">
        <v>1324</v>
      </c>
    </row>
    <row r="914" spans="1:11" ht="14.5" hidden="1">
      <c r="A914" s="24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11" ht="14.5" hidden="1">
      <c r="A915" s="247">
        <v>155</v>
      </c>
      <c r="C915" t="s">
        <v>58</v>
      </c>
      <c r="D915" t="s">
        <v>547</v>
      </c>
      <c r="E915" t="s">
        <v>179</v>
      </c>
      <c r="F915" t="s">
        <v>76</v>
      </c>
      <c r="G915" t="s">
        <v>268</v>
      </c>
      <c r="H915" t="s">
        <v>311</v>
      </c>
      <c r="I915">
        <v>2</v>
      </c>
      <c r="K915" t="s">
        <v>1994</v>
      </c>
    </row>
    <row r="916" spans="1:11" ht="14.5" hidden="1">
      <c r="A916" s="244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11" ht="14.5" hidden="1">
      <c r="A917" s="247">
        <v>157</v>
      </c>
      <c r="C917" t="s">
        <v>58</v>
      </c>
      <c r="D917" t="s">
        <v>1832</v>
      </c>
      <c r="E917" t="s">
        <v>1833</v>
      </c>
      <c r="F917" t="s">
        <v>37</v>
      </c>
      <c r="G917" t="s">
        <v>71</v>
      </c>
      <c r="H917" t="s">
        <v>277</v>
      </c>
      <c r="I917">
        <v>0</v>
      </c>
    </row>
    <row r="918" spans="1:11" ht="14.5" hidden="1">
      <c r="A918" s="244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11" ht="14.5" hidden="1">
      <c r="A919" s="247">
        <v>159</v>
      </c>
      <c r="C919" t="s">
        <v>58</v>
      </c>
      <c r="D919" t="s">
        <v>547</v>
      </c>
      <c r="E919" t="s">
        <v>172</v>
      </c>
      <c r="F919" t="s">
        <v>7</v>
      </c>
      <c r="G919" t="s">
        <v>1437</v>
      </c>
      <c r="H919" t="s">
        <v>311</v>
      </c>
      <c r="I919">
        <v>4</v>
      </c>
    </row>
    <row r="920" spans="1:11" ht="14.5" hidden="1">
      <c r="A920" s="244">
        <v>160</v>
      </c>
      <c r="C920" t="s">
        <v>58</v>
      </c>
      <c r="D920" t="s">
        <v>547</v>
      </c>
      <c r="E920" t="s">
        <v>1370</v>
      </c>
      <c r="F920" t="s">
        <v>15</v>
      </c>
      <c r="G920" t="s">
        <v>272</v>
      </c>
      <c r="H920" t="s">
        <v>311</v>
      </c>
      <c r="I920">
        <v>2</v>
      </c>
    </row>
    <row r="921" spans="1:11" ht="14.5" hidden="1">
      <c r="A921" s="6">
        <v>161</v>
      </c>
      <c r="C921" t="s">
        <v>58</v>
      </c>
      <c r="D921" t="s">
        <v>547</v>
      </c>
      <c r="E921" t="s">
        <v>341</v>
      </c>
      <c r="F921" t="s">
        <v>14</v>
      </c>
      <c r="G921" t="s">
        <v>58</v>
      </c>
      <c r="H921" t="s">
        <v>311</v>
      </c>
      <c r="I921">
        <v>1</v>
      </c>
      <c r="K921" t="s">
        <v>1995</v>
      </c>
    </row>
    <row r="922" spans="1:11" ht="14.5" hidden="1">
      <c r="A922" s="56">
        <v>162</v>
      </c>
      <c r="C922" t="s">
        <v>58</v>
      </c>
      <c r="D922" t="s">
        <v>547</v>
      </c>
      <c r="E922" t="s">
        <v>359</v>
      </c>
      <c r="F922" t="s">
        <v>47</v>
      </c>
      <c r="G922" t="s">
        <v>58</v>
      </c>
      <c r="H922" t="s">
        <v>296</v>
      </c>
      <c r="I922">
        <v>2</v>
      </c>
      <c r="J922" s="250">
        <v>2</v>
      </c>
      <c r="K922" t="s">
        <v>1229</v>
      </c>
    </row>
    <row r="923" spans="1:11" ht="14.5" hidden="1">
      <c r="A923" s="6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11" ht="14.5" hidden="1">
      <c r="A924">
        <v>164</v>
      </c>
      <c r="C924" t="s">
        <v>58</v>
      </c>
      <c r="D924" t="s">
        <v>547</v>
      </c>
      <c r="E924" t="s">
        <v>181</v>
      </c>
      <c r="F924" t="s">
        <v>56</v>
      </c>
      <c r="G924" t="s">
        <v>198</v>
      </c>
      <c r="H924" t="s">
        <v>358</v>
      </c>
      <c r="I924">
        <v>1</v>
      </c>
      <c r="K924" t="s">
        <v>2002</v>
      </c>
    </row>
    <row r="925" spans="1:11" ht="14.5" hidden="1">
      <c r="A925" s="56">
        <v>165</v>
      </c>
      <c r="C925" t="s">
        <v>58</v>
      </c>
      <c r="D925" t="s">
        <v>547</v>
      </c>
      <c r="E925" t="s">
        <v>174</v>
      </c>
      <c r="F925" t="s">
        <v>247</v>
      </c>
      <c r="G925" t="s">
        <v>248</v>
      </c>
      <c r="H925" t="s">
        <v>311</v>
      </c>
      <c r="I925">
        <v>2</v>
      </c>
    </row>
    <row r="926" spans="1:11" ht="14.5" hidden="1">
      <c r="A926" s="6">
        <v>166</v>
      </c>
      <c r="C926" t="s">
        <v>58</v>
      </c>
      <c r="D926" t="s">
        <v>547</v>
      </c>
      <c r="E926" t="s">
        <v>979</v>
      </c>
      <c r="F926" t="s">
        <v>194</v>
      </c>
      <c r="G926" t="s">
        <v>318</v>
      </c>
      <c r="H926" t="s">
        <v>311</v>
      </c>
      <c r="I926">
        <v>2</v>
      </c>
      <c r="J926" s="250">
        <v>2</v>
      </c>
      <c r="K926" t="s">
        <v>1229</v>
      </c>
    </row>
    <row r="927" spans="1:11" ht="14.5" hidden="1">
      <c r="A927" s="56">
        <v>167</v>
      </c>
      <c r="C927" t="s">
        <v>58</v>
      </c>
      <c r="D927" t="s">
        <v>547</v>
      </c>
      <c r="E927" t="s">
        <v>979</v>
      </c>
      <c r="F927" t="s">
        <v>115</v>
      </c>
      <c r="G927" t="s">
        <v>318</v>
      </c>
      <c r="H927" t="s">
        <v>311</v>
      </c>
      <c r="I927">
        <v>2</v>
      </c>
    </row>
    <row r="928" spans="1:11" ht="14.5" hidden="1">
      <c r="A928" s="6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t="14.5" hidden="1">
      <c r="A929" s="56"/>
    </row>
    <row r="930" spans="1:11" ht="14.5" hidden="1">
      <c r="A930" s="6"/>
    </row>
    <row r="931" spans="1:11" ht="14.5" hidden="1">
      <c r="A931" s="56"/>
    </row>
    <row r="932" spans="1:11" ht="14.5" hidden="1">
      <c r="A932" s="6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t="14.5" hidden="1">
      <c r="A933" s="6">
        <v>3</v>
      </c>
      <c r="C933" t="s">
        <v>36</v>
      </c>
      <c r="D933" t="s">
        <v>265</v>
      </c>
      <c r="E933" t="s">
        <v>178</v>
      </c>
      <c r="F933" t="s">
        <v>38</v>
      </c>
      <c r="G933" t="s">
        <v>1082</v>
      </c>
      <c r="H933" t="s">
        <v>266</v>
      </c>
      <c r="I933">
        <v>2</v>
      </c>
      <c r="K933" t="s">
        <v>2042</v>
      </c>
    </row>
    <row r="934" spans="1:11" ht="14.5" hidden="1">
      <c r="A934" s="6">
        <v>4</v>
      </c>
      <c r="C934" t="s">
        <v>36</v>
      </c>
      <c r="D934" t="s">
        <v>265</v>
      </c>
      <c r="E934" t="s">
        <v>229</v>
      </c>
      <c r="F934" t="s">
        <v>230</v>
      </c>
      <c r="G934" t="s">
        <v>41</v>
      </c>
      <c r="H934" t="s">
        <v>266</v>
      </c>
      <c r="I934">
        <v>2</v>
      </c>
      <c r="K934" t="s">
        <v>1836</v>
      </c>
    </row>
    <row r="935" spans="1:11" ht="14.5" hidden="1">
      <c r="A935" s="56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11" ht="14.5" hidden="1">
      <c r="A936" s="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11" ht="14.5" hidden="1">
      <c r="A937" s="56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11" ht="14.5" hidden="1">
      <c r="A938" s="6">
        <v>8</v>
      </c>
      <c r="C938" t="s">
        <v>36</v>
      </c>
      <c r="D938" t="s">
        <v>265</v>
      </c>
      <c r="E938" t="s">
        <v>341</v>
      </c>
      <c r="F938" t="s">
        <v>14</v>
      </c>
      <c r="G938" t="s">
        <v>236</v>
      </c>
      <c r="H938" t="s">
        <v>266</v>
      </c>
      <c r="I938">
        <v>1</v>
      </c>
      <c r="K938" t="s">
        <v>1470</v>
      </c>
    </row>
    <row r="939" spans="1:11" ht="14.5" hidden="1">
      <c r="A939" s="56">
        <v>9</v>
      </c>
      <c r="C939" t="s">
        <v>36</v>
      </c>
      <c r="D939" t="s">
        <v>265</v>
      </c>
      <c r="E939" t="s">
        <v>1318</v>
      </c>
      <c r="F939" t="s">
        <v>757</v>
      </c>
      <c r="G939" t="s">
        <v>1607</v>
      </c>
      <c r="H939" t="s">
        <v>266</v>
      </c>
      <c r="I939">
        <v>1</v>
      </c>
    </row>
    <row r="940" spans="1:11" ht="14.5" hidden="1">
      <c r="A940" s="6">
        <v>10</v>
      </c>
      <c r="C940" t="s">
        <v>36</v>
      </c>
      <c r="D940" t="s">
        <v>269</v>
      </c>
      <c r="E940" t="s">
        <v>177</v>
      </c>
      <c r="F940" t="s">
        <v>267</v>
      </c>
      <c r="G940" t="s">
        <v>32</v>
      </c>
      <c r="H940" t="s">
        <v>270</v>
      </c>
      <c r="I940">
        <v>2</v>
      </c>
    </row>
    <row r="941" spans="1:11" ht="14.5" hidden="1">
      <c r="A941">
        <v>11</v>
      </c>
      <c r="C941" t="s">
        <v>36</v>
      </c>
      <c r="D941" t="s">
        <v>269</v>
      </c>
      <c r="E941" t="s">
        <v>172</v>
      </c>
      <c r="F941" t="s">
        <v>35</v>
      </c>
      <c r="G941" t="s">
        <v>41</v>
      </c>
      <c r="H941" t="s">
        <v>270</v>
      </c>
      <c r="I941">
        <v>2</v>
      </c>
      <c r="K941" t="s">
        <v>1839</v>
      </c>
    </row>
    <row r="942" spans="1:11" ht="14.5" hidden="1">
      <c r="A942">
        <v>12</v>
      </c>
      <c r="C942" t="s">
        <v>36</v>
      </c>
      <c r="D942" t="s">
        <v>269</v>
      </c>
      <c r="E942" t="s">
        <v>341</v>
      </c>
      <c r="F942" t="s">
        <v>14</v>
      </c>
      <c r="G942" t="s">
        <v>236</v>
      </c>
      <c r="H942" t="s">
        <v>270</v>
      </c>
      <c r="I942">
        <v>1</v>
      </c>
      <c r="K942" t="s">
        <v>1840</v>
      </c>
    </row>
    <row r="943" spans="1:11" ht="14.5" hidden="1">
      <c r="A943">
        <v>13</v>
      </c>
      <c r="C943" t="s">
        <v>36</v>
      </c>
      <c r="D943" t="s">
        <v>269</v>
      </c>
      <c r="E943" t="s">
        <v>229</v>
      </c>
      <c r="F943" t="s">
        <v>230</v>
      </c>
      <c r="G943" t="s">
        <v>41</v>
      </c>
      <c r="H943" t="s">
        <v>270</v>
      </c>
      <c r="I943">
        <v>2</v>
      </c>
      <c r="K943" t="s">
        <v>1841</v>
      </c>
    </row>
    <row r="944" spans="1:11" ht="14.5" hidden="1">
      <c r="A944">
        <v>14</v>
      </c>
      <c r="C944" t="s">
        <v>36</v>
      </c>
      <c r="D944" t="s">
        <v>269</v>
      </c>
      <c r="E944" t="s">
        <v>1318</v>
      </c>
      <c r="F944" t="s">
        <v>757</v>
      </c>
      <c r="G944" t="s">
        <v>41</v>
      </c>
      <c r="H944" t="s">
        <v>270</v>
      </c>
      <c r="I944">
        <v>1</v>
      </c>
    </row>
    <row r="945" spans="1:11" ht="14.5" hidden="1">
      <c r="A945" s="56">
        <v>15</v>
      </c>
      <c r="C945" t="s">
        <v>36</v>
      </c>
      <c r="D945" t="s">
        <v>269</v>
      </c>
      <c r="E945" t="s">
        <v>178</v>
      </c>
      <c r="F945" t="s">
        <v>38</v>
      </c>
      <c r="G945" t="s">
        <v>43</v>
      </c>
      <c r="H945" t="s">
        <v>270</v>
      </c>
      <c r="I945">
        <v>2</v>
      </c>
    </row>
    <row r="946" spans="1:11" ht="14.5" hidden="1">
      <c r="A946" s="56">
        <v>16</v>
      </c>
      <c r="C946" t="s">
        <v>36</v>
      </c>
      <c r="D946" t="s">
        <v>269</v>
      </c>
      <c r="E946" t="s">
        <v>179</v>
      </c>
      <c r="F946" t="s">
        <v>39</v>
      </c>
      <c r="G946" t="s">
        <v>198</v>
      </c>
      <c r="H946" t="s">
        <v>266</v>
      </c>
      <c r="I946">
        <v>2</v>
      </c>
      <c r="K946" t="s">
        <v>1842</v>
      </c>
    </row>
    <row r="947" spans="1:11" ht="14.5" hidden="1">
      <c r="A947" s="6">
        <v>17</v>
      </c>
      <c r="C947" t="s">
        <v>36</v>
      </c>
      <c r="D947" t="s">
        <v>269</v>
      </c>
      <c r="E947" t="s">
        <v>174</v>
      </c>
      <c r="F947" t="s">
        <v>13</v>
      </c>
      <c r="G947" t="s">
        <v>20</v>
      </c>
      <c r="H947" t="s">
        <v>270</v>
      </c>
      <c r="I947">
        <v>1</v>
      </c>
      <c r="K947" t="s">
        <v>1843</v>
      </c>
    </row>
    <row r="948" spans="1:11" ht="14.5" hidden="1">
      <c r="A948" s="56">
        <v>18</v>
      </c>
      <c r="C948" t="s">
        <v>36</v>
      </c>
      <c r="D948" t="s">
        <v>271</v>
      </c>
      <c r="E948" t="s">
        <v>174</v>
      </c>
      <c r="F948" t="s">
        <v>13</v>
      </c>
      <c r="G948" t="s">
        <v>213</v>
      </c>
      <c r="H948" t="s">
        <v>266</v>
      </c>
      <c r="I948">
        <v>1</v>
      </c>
      <c r="K948" t="s">
        <v>1844</v>
      </c>
    </row>
    <row r="949" spans="1:11" ht="14.5" hidden="1">
      <c r="A949" s="6">
        <v>19</v>
      </c>
      <c r="C949" t="s">
        <v>36</v>
      </c>
      <c r="D949" t="s">
        <v>271</v>
      </c>
      <c r="E949" t="s">
        <v>229</v>
      </c>
      <c r="F949" t="s">
        <v>230</v>
      </c>
      <c r="G949" t="s">
        <v>1120</v>
      </c>
      <c r="H949" t="s">
        <v>266</v>
      </c>
      <c r="I949">
        <v>2</v>
      </c>
    </row>
    <row r="950" spans="1:11" ht="14.5" hidden="1">
      <c r="A950" s="6">
        <v>20</v>
      </c>
      <c r="C950" t="s">
        <v>36</v>
      </c>
      <c r="D950" t="s">
        <v>271</v>
      </c>
      <c r="E950" t="s">
        <v>178</v>
      </c>
      <c r="F950" t="s">
        <v>38</v>
      </c>
      <c r="G950" t="s">
        <v>1030</v>
      </c>
      <c r="H950" t="s">
        <v>266</v>
      </c>
      <c r="I950">
        <v>2</v>
      </c>
      <c r="K950" t="s">
        <v>1845</v>
      </c>
    </row>
    <row r="951" spans="1:11" ht="14.5" hidden="1">
      <c r="A951" s="6">
        <v>21</v>
      </c>
      <c r="C951" t="s">
        <v>36</v>
      </c>
      <c r="D951" t="s">
        <v>271</v>
      </c>
      <c r="E951" t="s">
        <v>177</v>
      </c>
      <c r="F951" t="s">
        <v>267</v>
      </c>
      <c r="G951" t="s">
        <v>1607</v>
      </c>
      <c r="H951" t="s">
        <v>266</v>
      </c>
      <c r="I951">
        <v>2</v>
      </c>
      <c r="K951" t="s">
        <v>1846</v>
      </c>
    </row>
    <row r="952" spans="1:11" ht="14.5" hidden="1">
      <c r="A952" s="56">
        <v>22</v>
      </c>
      <c r="C952" t="s">
        <v>36</v>
      </c>
      <c r="D952" t="s">
        <v>271</v>
      </c>
      <c r="E952" t="s">
        <v>341</v>
      </c>
      <c r="F952" t="s">
        <v>14</v>
      </c>
      <c r="G952" t="s">
        <v>1350</v>
      </c>
      <c r="H952" t="s">
        <v>266</v>
      </c>
      <c r="I952">
        <v>1</v>
      </c>
      <c r="K952" t="s">
        <v>1847</v>
      </c>
    </row>
    <row r="953" spans="1:11" ht="14.5" hidden="1">
      <c r="A953" s="6">
        <v>23</v>
      </c>
      <c r="C953" t="s">
        <v>36</v>
      </c>
      <c r="D953" t="s">
        <v>271</v>
      </c>
      <c r="E953" t="s">
        <v>172</v>
      </c>
      <c r="F953" t="s">
        <v>35</v>
      </c>
      <c r="G953" t="s">
        <v>1030</v>
      </c>
      <c r="H953" t="s">
        <v>266</v>
      </c>
      <c r="I953">
        <v>2</v>
      </c>
      <c r="K953" t="s">
        <v>1848</v>
      </c>
    </row>
    <row r="954" spans="1:11" ht="14.5" hidden="1">
      <c r="A954" s="56">
        <v>24</v>
      </c>
      <c r="C954" t="s">
        <v>36</v>
      </c>
      <c r="D954" t="s">
        <v>271</v>
      </c>
      <c r="E954" t="s">
        <v>1318</v>
      </c>
      <c r="F954" t="s">
        <v>757</v>
      </c>
      <c r="G954" t="s">
        <v>1030</v>
      </c>
      <c r="H954" t="s">
        <v>270</v>
      </c>
      <c r="I954">
        <v>1</v>
      </c>
    </row>
    <row r="955" spans="1:11" ht="14.5" hidden="1">
      <c r="A955" s="6">
        <v>25</v>
      </c>
      <c r="C955" t="s">
        <v>36</v>
      </c>
      <c r="D955" t="s">
        <v>271</v>
      </c>
      <c r="E955" t="s">
        <v>179</v>
      </c>
      <c r="F955" t="s">
        <v>39</v>
      </c>
      <c r="G955" t="s">
        <v>1690</v>
      </c>
      <c r="H955" t="s">
        <v>266</v>
      </c>
      <c r="I955">
        <v>2</v>
      </c>
      <c r="K955" t="s">
        <v>1849</v>
      </c>
    </row>
    <row r="956" spans="1:11" ht="14.5" hidden="1">
      <c r="A956" s="56">
        <v>26</v>
      </c>
      <c r="C956" t="s">
        <v>36</v>
      </c>
      <c r="D956" t="s">
        <v>273</v>
      </c>
      <c r="E956" t="s">
        <v>178</v>
      </c>
      <c r="F956" t="s">
        <v>38</v>
      </c>
      <c r="G956" t="s">
        <v>43</v>
      </c>
      <c r="H956" t="s">
        <v>270</v>
      </c>
      <c r="I956">
        <v>2</v>
      </c>
    </row>
    <row r="957" spans="1:11" ht="14.5" hidden="1">
      <c r="A957" s="6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11" ht="14.5" hidden="1">
      <c r="A958" s="56">
        <v>28</v>
      </c>
      <c r="C958" t="s">
        <v>36</v>
      </c>
      <c r="D958" t="s">
        <v>273</v>
      </c>
      <c r="E958" t="s">
        <v>177</v>
      </c>
      <c r="F958" t="s">
        <v>267</v>
      </c>
      <c r="G958" t="s">
        <v>1423</v>
      </c>
      <c r="H958" t="s">
        <v>270</v>
      </c>
      <c r="I958">
        <v>2</v>
      </c>
      <c r="K958" t="s">
        <v>1851</v>
      </c>
    </row>
    <row r="959" spans="1:11" ht="14.5" hidden="1">
      <c r="A959" s="6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11" ht="14.5" hidden="1">
      <c r="A960" s="56">
        <v>30</v>
      </c>
      <c r="C960" t="s">
        <v>36</v>
      </c>
      <c r="D960" t="s">
        <v>273</v>
      </c>
      <c r="E960" t="s">
        <v>1318</v>
      </c>
      <c r="F960" t="s">
        <v>757</v>
      </c>
      <c r="G960" t="s">
        <v>1183</v>
      </c>
      <c r="H960" t="s">
        <v>270</v>
      </c>
      <c r="I960">
        <v>1</v>
      </c>
    </row>
    <row r="961" spans="1:11" ht="14.5" hidden="1">
      <c r="A961" s="6">
        <v>31</v>
      </c>
      <c r="C961" t="s">
        <v>36</v>
      </c>
      <c r="D961" t="s">
        <v>273</v>
      </c>
      <c r="E961" t="s">
        <v>179</v>
      </c>
      <c r="F961" t="s">
        <v>39</v>
      </c>
      <c r="G961" t="s">
        <v>1183</v>
      </c>
      <c r="H961" t="s">
        <v>270</v>
      </c>
      <c r="I961">
        <v>2</v>
      </c>
      <c r="K961" t="s">
        <v>1853</v>
      </c>
    </row>
    <row r="962" spans="1:11" ht="14.5" hidden="1">
      <c r="A962" s="56">
        <v>32</v>
      </c>
      <c r="C962" t="s">
        <v>36</v>
      </c>
      <c r="D962" t="s">
        <v>273</v>
      </c>
      <c r="E962" t="s">
        <v>341</v>
      </c>
      <c r="F962" t="s">
        <v>14</v>
      </c>
      <c r="G962" t="s">
        <v>1350</v>
      </c>
      <c r="H962" t="s">
        <v>270</v>
      </c>
      <c r="I962">
        <v>1</v>
      </c>
      <c r="K962" t="s">
        <v>1854</v>
      </c>
    </row>
    <row r="963" spans="1:11" ht="14.5" hidden="1">
      <c r="A963" s="6">
        <v>33</v>
      </c>
      <c r="C963" t="s">
        <v>36</v>
      </c>
      <c r="D963" t="s">
        <v>273</v>
      </c>
      <c r="E963" t="s">
        <v>229</v>
      </c>
      <c r="F963" t="s">
        <v>230</v>
      </c>
      <c r="G963" t="s">
        <v>217</v>
      </c>
      <c r="H963" t="s">
        <v>270</v>
      </c>
      <c r="I963">
        <v>2</v>
      </c>
    </row>
    <row r="964" spans="1:11" ht="14.5" hidden="1">
      <c r="A964" s="56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11" ht="14.5" hidden="1">
      <c r="A965" s="6">
        <v>35</v>
      </c>
      <c r="C965" t="s">
        <v>36</v>
      </c>
      <c r="D965" t="s">
        <v>283</v>
      </c>
      <c r="E965" t="s">
        <v>183</v>
      </c>
      <c r="F965" t="s">
        <v>1158</v>
      </c>
      <c r="G965" t="s">
        <v>52</v>
      </c>
      <c r="H965" t="s">
        <v>625</v>
      </c>
      <c r="I965">
        <v>2</v>
      </c>
      <c r="K965" t="s">
        <v>1856</v>
      </c>
    </row>
    <row r="966" spans="1:11" ht="14.5" hidden="1">
      <c r="A966" s="56">
        <v>36</v>
      </c>
      <c r="C966" t="s">
        <v>36</v>
      </c>
      <c r="D966" t="s">
        <v>283</v>
      </c>
      <c r="E966" t="s">
        <v>178</v>
      </c>
      <c r="F966" t="s">
        <v>38</v>
      </c>
      <c r="G966" t="s">
        <v>1660</v>
      </c>
      <c r="H966" t="s">
        <v>276</v>
      </c>
      <c r="I966">
        <v>4</v>
      </c>
      <c r="K966" t="s">
        <v>1857</v>
      </c>
    </row>
    <row r="967" spans="1:11" ht="14.5" hidden="1">
      <c r="A967" s="6">
        <v>37</v>
      </c>
      <c r="C967" t="s">
        <v>36</v>
      </c>
      <c r="D967" t="s">
        <v>283</v>
      </c>
      <c r="E967" t="s">
        <v>179</v>
      </c>
      <c r="F967" t="s">
        <v>39</v>
      </c>
      <c r="G967" t="s">
        <v>36</v>
      </c>
      <c r="H967" t="s">
        <v>276</v>
      </c>
      <c r="I967">
        <v>4</v>
      </c>
      <c r="K967" t="s">
        <v>1858</v>
      </c>
    </row>
    <row r="968" spans="1:11" ht="14.5" hidden="1">
      <c r="A968" s="56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11" ht="14.5" hidden="1">
      <c r="A969" s="6">
        <v>39</v>
      </c>
      <c r="C969" t="s">
        <v>36</v>
      </c>
      <c r="D969" t="s">
        <v>283</v>
      </c>
      <c r="E969" t="s">
        <v>219</v>
      </c>
      <c r="F969" t="s">
        <v>48</v>
      </c>
      <c r="G969" t="s">
        <v>1629</v>
      </c>
      <c r="H969" t="s">
        <v>276</v>
      </c>
      <c r="I969">
        <v>2</v>
      </c>
      <c r="K969" t="s">
        <v>1859</v>
      </c>
    </row>
    <row r="970" spans="1:11" ht="14.5" hidden="1">
      <c r="A970" s="247">
        <v>40</v>
      </c>
      <c r="C970" t="s">
        <v>36</v>
      </c>
      <c r="D970" t="s">
        <v>283</v>
      </c>
      <c r="E970" t="s">
        <v>341</v>
      </c>
      <c r="F970" t="s">
        <v>14</v>
      </c>
      <c r="G970" t="s">
        <v>29</v>
      </c>
      <c r="H970" t="s">
        <v>276</v>
      </c>
      <c r="I970">
        <v>2</v>
      </c>
      <c r="K970" t="s">
        <v>1860</v>
      </c>
    </row>
    <row r="971" spans="1:11" ht="14.5" hidden="1">
      <c r="A971" s="244">
        <v>41</v>
      </c>
      <c r="C971" t="s">
        <v>36</v>
      </c>
      <c r="D971" t="s">
        <v>283</v>
      </c>
      <c r="E971" t="s">
        <v>1370</v>
      </c>
      <c r="F971" t="s">
        <v>292</v>
      </c>
      <c r="G971" t="s">
        <v>29</v>
      </c>
      <c r="H971" t="s">
        <v>276</v>
      </c>
      <c r="I971">
        <v>2</v>
      </c>
      <c r="K971" t="s">
        <v>1861</v>
      </c>
    </row>
    <row r="972" spans="1:11" ht="14.5" hidden="1">
      <c r="A972" s="247">
        <v>42</v>
      </c>
      <c r="C972" t="s">
        <v>36</v>
      </c>
      <c r="D972" t="s">
        <v>283</v>
      </c>
      <c r="E972" t="s">
        <v>180</v>
      </c>
      <c r="F972" t="s">
        <v>222</v>
      </c>
      <c r="G972" t="s">
        <v>1607</v>
      </c>
      <c r="H972" t="s">
        <v>276</v>
      </c>
      <c r="I972">
        <v>2</v>
      </c>
    </row>
    <row r="973" spans="1:11" ht="14.5" hidden="1">
      <c r="A973" s="6">
        <v>43</v>
      </c>
      <c r="C973" t="s">
        <v>36</v>
      </c>
      <c r="D973" t="s">
        <v>283</v>
      </c>
      <c r="E973" t="s">
        <v>177</v>
      </c>
      <c r="F973" t="s">
        <v>267</v>
      </c>
      <c r="G973" t="s">
        <v>1607</v>
      </c>
      <c r="H973" t="s">
        <v>276</v>
      </c>
      <c r="I973">
        <v>2</v>
      </c>
      <c r="K973" t="s">
        <v>1858</v>
      </c>
    </row>
    <row r="974" spans="1:11" ht="14.5" hidden="1">
      <c r="A974" s="56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11" ht="14.5" hidden="1">
      <c r="A975" s="244">
        <v>45</v>
      </c>
      <c r="C975" t="s">
        <v>36</v>
      </c>
      <c r="D975" t="s">
        <v>283</v>
      </c>
      <c r="E975" t="s">
        <v>172</v>
      </c>
      <c r="F975" t="s">
        <v>35</v>
      </c>
      <c r="G975" t="s">
        <v>213</v>
      </c>
      <c r="H975" t="s">
        <v>276</v>
      </c>
      <c r="I975">
        <v>4</v>
      </c>
      <c r="K975" t="s">
        <v>1862</v>
      </c>
    </row>
    <row r="976" spans="1:11" ht="14.5" hidden="1">
      <c r="A976" s="5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11" ht="14.5" hidden="1">
      <c r="A977" s="56">
        <v>47</v>
      </c>
      <c r="C977" t="s">
        <v>36</v>
      </c>
      <c r="D977" t="s">
        <v>284</v>
      </c>
      <c r="E977" t="s">
        <v>229</v>
      </c>
      <c r="F977" t="s">
        <v>230</v>
      </c>
      <c r="G977" t="s">
        <v>1120</v>
      </c>
      <c r="H977" t="s">
        <v>285</v>
      </c>
      <c r="I977">
        <v>4</v>
      </c>
      <c r="K977" t="s">
        <v>1864</v>
      </c>
    </row>
    <row r="978" spans="1:11" ht="14.5" hidden="1">
      <c r="A978" s="6">
        <v>48</v>
      </c>
      <c r="C978" t="s">
        <v>36</v>
      </c>
      <c r="D978" t="s">
        <v>284</v>
      </c>
      <c r="E978" t="s">
        <v>1318</v>
      </c>
      <c r="F978" t="s">
        <v>757</v>
      </c>
      <c r="G978" t="s">
        <v>45</v>
      </c>
      <c r="H978" t="s">
        <v>285</v>
      </c>
      <c r="I978">
        <v>1</v>
      </c>
      <c r="K978" t="s">
        <v>758</v>
      </c>
    </row>
    <row r="979" spans="1:11" ht="14.5" hidden="1">
      <c r="A979" s="56">
        <v>49</v>
      </c>
      <c r="C979" t="s">
        <v>36</v>
      </c>
      <c r="D979" t="s">
        <v>284</v>
      </c>
      <c r="E979" t="s">
        <v>183</v>
      </c>
      <c r="F979" t="s">
        <v>1158</v>
      </c>
      <c r="G979" t="s">
        <v>52</v>
      </c>
      <c r="H979" t="s">
        <v>625</v>
      </c>
      <c r="I979">
        <v>2</v>
      </c>
      <c r="K979" t="s">
        <v>1568</v>
      </c>
    </row>
    <row r="980" spans="1:11" ht="14.5" hidden="1">
      <c r="A980" s="6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11" ht="14.5" hidden="1">
      <c r="A981" s="56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11" ht="14.5" hidden="1">
      <c r="A982" s="6">
        <v>52</v>
      </c>
      <c r="C982" t="s">
        <v>36</v>
      </c>
      <c r="D982" t="s">
        <v>284</v>
      </c>
      <c r="E982" t="s">
        <v>175</v>
      </c>
      <c r="F982" t="s">
        <v>19</v>
      </c>
      <c r="G982" t="s">
        <v>50</v>
      </c>
      <c r="H982" t="s">
        <v>199</v>
      </c>
      <c r="I982">
        <v>2</v>
      </c>
    </row>
    <row r="983" spans="1:11" ht="14.5" hidden="1">
      <c r="A983" s="56">
        <v>53</v>
      </c>
      <c r="C983" t="s">
        <v>36</v>
      </c>
      <c r="D983" t="s">
        <v>284</v>
      </c>
      <c r="E983" t="s">
        <v>178</v>
      </c>
      <c r="F983" t="s">
        <v>38</v>
      </c>
      <c r="G983" t="s">
        <v>43</v>
      </c>
      <c r="H983" t="s">
        <v>285</v>
      </c>
      <c r="I983">
        <v>4</v>
      </c>
      <c r="K983" t="s">
        <v>1865</v>
      </c>
    </row>
    <row r="984" spans="1:11" ht="14.5" hidden="1">
      <c r="A984" s="6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11" ht="14.5" hidden="1">
      <c r="A985" s="56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11" ht="14.5" hidden="1">
      <c r="A986" s="6">
        <v>56</v>
      </c>
      <c r="C986" t="s">
        <v>36</v>
      </c>
      <c r="D986" t="s">
        <v>284</v>
      </c>
      <c r="E986" t="s">
        <v>179</v>
      </c>
      <c r="F986" t="s">
        <v>39</v>
      </c>
      <c r="G986" t="s">
        <v>1183</v>
      </c>
      <c r="H986" t="s">
        <v>285</v>
      </c>
      <c r="I986">
        <v>4</v>
      </c>
      <c r="K986" t="s">
        <v>1865</v>
      </c>
    </row>
    <row r="987" spans="1:11" ht="14.5" hidden="1">
      <c r="A987" s="56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11" ht="14.5" hidden="1">
      <c r="A988" s="6">
        <v>58</v>
      </c>
      <c r="C988" t="s">
        <v>36</v>
      </c>
      <c r="D988" t="s">
        <v>284</v>
      </c>
      <c r="E988" t="s">
        <v>1370</v>
      </c>
      <c r="F988" t="s">
        <v>292</v>
      </c>
      <c r="G988" t="s">
        <v>29</v>
      </c>
      <c r="H988" t="s">
        <v>285</v>
      </c>
      <c r="I988">
        <v>2</v>
      </c>
      <c r="K988" t="s">
        <v>1869</v>
      </c>
    </row>
    <row r="989" spans="1:11" ht="14.5" hidden="1">
      <c r="A989" s="56">
        <v>59</v>
      </c>
      <c r="C989" t="s">
        <v>36</v>
      </c>
      <c r="D989" t="s">
        <v>284</v>
      </c>
      <c r="E989" t="s">
        <v>172</v>
      </c>
      <c r="F989" t="s">
        <v>35</v>
      </c>
      <c r="G989" t="s">
        <v>236</v>
      </c>
      <c r="H989" t="s">
        <v>285</v>
      </c>
      <c r="I989">
        <v>4</v>
      </c>
      <c r="K989" t="s">
        <v>1870</v>
      </c>
    </row>
    <row r="990" spans="1:11" ht="14.5" hidden="1">
      <c r="A990" s="6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11" ht="14.5" hidden="1">
      <c r="A991" s="56">
        <v>61</v>
      </c>
      <c r="C991" t="s">
        <v>36</v>
      </c>
      <c r="D991" t="s">
        <v>286</v>
      </c>
      <c r="E991" t="s">
        <v>175</v>
      </c>
      <c r="F991" t="s">
        <v>19</v>
      </c>
      <c r="G991" t="s">
        <v>1538</v>
      </c>
      <c r="H991" t="s">
        <v>199</v>
      </c>
      <c r="I991">
        <v>2</v>
      </c>
    </row>
    <row r="992" spans="1:11" ht="14.5" hidden="1">
      <c r="A992" s="6">
        <v>62</v>
      </c>
      <c r="C992" t="s">
        <v>36</v>
      </c>
      <c r="D992" t="s">
        <v>286</v>
      </c>
      <c r="E992" t="s">
        <v>172</v>
      </c>
      <c r="F992" t="s">
        <v>35</v>
      </c>
      <c r="G992" t="s">
        <v>1030</v>
      </c>
      <c r="H992" t="s">
        <v>287</v>
      </c>
      <c r="I992">
        <v>4</v>
      </c>
      <c r="K992" t="s">
        <v>1871</v>
      </c>
    </row>
    <row r="993" spans="1:22" ht="14.5" hidden="1">
      <c r="A993" s="56">
        <v>63</v>
      </c>
      <c r="C993" t="s">
        <v>36</v>
      </c>
      <c r="D993" t="s">
        <v>286</v>
      </c>
      <c r="E993" t="s">
        <v>341</v>
      </c>
      <c r="F993" t="s">
        <v>14</v>
      </c>
      <c r="G993" t="s">
        <v>236</v>
      </c>
      <c r="H993" t="s">
        <v>287</v>
      </c>
      <c r="I993">
        <v>2</v>
      </c>
      <c r="K993" t="s">
        <v>1872</v>
      </c>
    </row>
    <row r="994" spans="1:22" ht="14.5" hidden="1">
      <c r="A994" s="6">
        <v>64</v>
      </c>
      <c r="C994" t="s">
        <v>36</v>
      </c>
      <c r="D994" t="s">
        <v>286</v>
      </c>
      <c r="E994" t="s">
        <v>1318</v>
      </c>
      <c r="F994" t="s">
        <v>757</v>
      </c>
      <c r="G994" t="s">
        <v>1423</v>
      </c>
      <c r="H994" t="s">
        <v>287</v>
      </c>
      <c r="I994">
        <v>1</v>
      </c>
      <c r="K994" t="s">
        <v>758</v>
      </c>
    </row>
    <row r="995" spans="1:22" ht="14.5" hidden="1">
      <c r="A995" s="56">
        <v>65</v>
      </c>
      <c r="C995" t="s">
        <v>36</v>
      </c>
      <c r="D995" t="s">
        <v>286</v>
      </c>
      <c r="E995" t="s">
        <v>219</v>
      </c>
      <c r="F995" t="s">
        <v>48</v>
      </c>
      <c r="G995" t="s">
        <v>1629</v>
      </c>
      <c r="H995" t="s">
        <v>287</v>
      </c>
      <c r="I995">
        <v>2</v>
      </c>
      <c r="J995" s="250">
        <v>2</v>
      </c>
      <c r="K995" t="s">
        <v>1873</v>
      </c>
    </row>
    <row r="996" spans="1:22" ht="14.5" hidden="1">
      <c r="A996" s="6">
        <v>66</v>
      </c>
      <c r="C996" t="s">
        <v>36</v>
      </c>
      <c r="D996" t="s">
        <v>286</v>
      </c>
      <c r="E996" t="s">
        <v>219</v>
      </c>
      <c r="F996" t="s">
        <v>48</v>
      </c>
      <c r="G996" t="s">
        <v>45</v>
      </c>
      <c r="H996" t="s">
        <v>287</v>
      </c>
      <c r="I996">
        <v>2</v>
      </c>
      <c r="J996" s="250">
        <v>2</v>
      </c>
      <c r="K996" t="s">
        <v>1874</v>
      </c>
    </row>
    <row r="997" spans="1:22" ht="14.5" hidden="1">
      <c r="A997" s="56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t="14.5" hidden="1">
      <c r="A998" s="56">
        <v>68</v>
      </c>
      <c r="C998" t="s">
        <v>36</v>
      </c>
      <c r="D998" t="s">
        <v>286</v>
      </c>
      <c r="E998" t="s">
        <v>178</v>
      </c>
      <c r="F998" t="s">
        <v>38</v>
      </c>
      <c r="G998" t="s">
        <v>1660</v>
      </c>
      <c r="H998" t="s">
        <v>287</v>
      </c>
      <c r="I998">
        <v>4</v>
      </c>
      <c r="K998" t="s">
        <v>1876</v>
      </c>
    </row>
    <row r="999" spans="1:22" ht="14.5" hidden="1">
      <c r="A999" s="6">
        <v>69</v>
      </c>
      <c r="C999" t="s">
        <v>36</v>
      </c>
      <c r="D999" t="s">
        <v>286</v>
      </c>
      <c r="E999" t="s">
        <v>229</v>
      </c>
      <c r="F999" t="s">
        <v>230</v>
      </c>
      <c r="G999" t="s">
        <v>217</v>
      </c>
      <c r="H999" t="s">
        <v>287</v>
      </c>
      <c r="I999">
        <v>4</v>
      </c>
      <c r="K999" t="s">
        <v>1877</v>
      </c>
    </row>
    <row r="1000" spans="1:22" ht="14.5" hidden="1">
      <c r="A1000" s="56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t="14.5" hidden="1">
      <c r="A1001" s="6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t="14.5" hidden="1">
      <c r="A1002" s="56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t="14.5" hidden="1">
      <c r="A1003" s="6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t="14.5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  <c r="L1004" s="247"/>
      <c r="M1004" s="247"/>
      <c r="N1004" s="247"/>
      <c r="O1004" s="247"/>
      <c r="P1004" s="247"/>
      <c r="Q1004" s="247"/>
      <c r="R1004" s="247"/>
      <c r="S1004" s="247"/>
      <c r="T1004" s="247"/>
      <c r="U1004" s="247"/>
      <c r="V1004" s="247"/>
    </row>
    <row r="1005" spans="1:22" ht="14.5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4"/>
      <c r="P1005" s="244"/>
      <c r="Q1005" s="244"/>
      <c r="R1005" s="244"/>
      <c r="S1005" s="244"/>
      <c r="T1005" s="244"/>
      <c r="U1005" s="244"/>
      <c r="V1005" s="244"/>
    </row>
    <row r="1006" spans="1:22" ht="14.5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J1006" s="248"/>
      <c r="K1006" s="247" t="s">
        <v>1883</v>
      </c>
      <c r="L1006" s="247"/>
      <c r="M1006" s="247"/>
      <c r="N1006" s="247"/>
      <c r="O1006" s="247"/>
      <c r="P1006" s="247"/>
      <c r="Q1006" s="247"/>
      <c r="R1006" s="247"/>
      <c r="S1006" s="247"/>
      <c r="T1006" s="247"/>
      <c r="U1006" s="247"/>
      <c r="V1006" s="247"/>
    </row>
    <row r="1007" spans="1:22" ht="14.5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t="14.5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t="14.5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49">
        <v>2</v>
      </c>
      <c r="K1009" s="244" t="s">
        <v>1886</v>
      </c>
      <c r="L1009" s="244"/>
      <c r="M1009" s="244"/>
      <c r="N1009" s="244"/>
      <c r="O1009" s="244"/>
      <c r="P1009" s="244"/>
      <c r="Q1009" s="244"/>
      <c r="R1009" s="244"/>
      <c r="S1009" s="244"/>
      <c r="T1009" s="244"/>
      <c r="U1009" s="244"/>
      <c r="V1009" s="244"/>
    </row>
    <row r="1010" spans="1:22" ht="14.5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 ht="14.5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t="14.5">
      <c r="A1012" s="247">
        <v>82</v>
      </c>
      <c r="B1012" s="247"/>
      <c r="C1012" s="247" t="s">
        <v>36</v>
      </c>
      <c r="D1012" s="247" t="s">
        <v>120</v>
      </c>
      <c r="E1012" s="247" t="s">
        <v>179</v>
      </c>
      <c r="F1012" s="247" t="s">
        <v>39</v>
      </c>
      <c r="G1012" s="247" t="s">
        <v>268</v>
      </c>
      <c r="H1012" s="247" t="s">
        <v>317</v>
      </c>
      <c r="I1012" s="247">
        <v>3</v>
      </c>
      <c r="J1012" s="248"/>
      <c r="K1012" s="247" t="s">
        <v>1889</v>
      </c>
      <c r="L1012" s="247"/>
      <c r="M1012" s="247"/>
      <c r="N1012" s="247"/>
      <c r="O1012" s="247"/>
      <c r="P1012" s="247"/>
      <c r="Q1012" s="247"/>
      <c r="R1012" s="247"/>
      <c r="S1012" s="247"/>
      <c r="T1012" s="247"/>
      <c r="U1012" s="247"/>
      <c r="V1012" s="247"/>
    </row>
    <row r="1013" spans="1:22" ht="14.5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  <c r="L1013" s="244"/>
      <c r="M1013" s="244"/>
      <c r="N1013" s="244"/>
      <c r="O1013" s="244"/>
      <c r="P1013" s="244"/>
      <c r="Q1013" s="244"/>
      <c r="R1013" s="244"/>
      <c r="S1013" s="244"/>
      <c r="T1013" s="244"/>
      <c r="U1013" s="244"/>
      <c r="V1013" s="244"/>
    </row>
    <row r="1014" spans="1:22" ht="14.5">
      <c r="A1014" s="247">
        <v>84</v>
      </c>
      <c r="B1014" s="247"/>
      <c r="C1014" s="247" t="s">
        <v>36</v>
      </c>
      <c r="D1014" s="247" t="s">
        <v>120</v>
      </c>
      <c r="E1014" s="247" t="s">
        <v>341</v>
      </c>
      <c r="F1014" s="247" t="s">
        <v>14</v>
      </c>
      <c r="G1014" s="247" t="s">
        <v>96</v>
      </c>
      <c r="H1014" s="247" t="s">
        <v>317</v>
      </c>
      <c r="I1014" s="247">
        <v>2</v>
      </c>
      <c r="J1014" s="248"/>
      <c r="K1014" s="247" t="s">
        <v>1882</v>
      </c>
      <c r="L1014" s="247"/>
      <c r="M1014" s="247"/>
      <c r="N1014" s="247"/>
      <c r="O1014" s="247"/>
      <c r="P1014" s="247"/>
      <c r="Q1014" s="247"/>
      <c r="R1014" s="247"/>
      <c r="S1014" s="247"/>
      <c r="T1014" s="247"/>
      <c r="U1014" s="247"/>
      <c r="V1014" s="247"/>
    </row>
    <row r="1015" spans="1:22" ht="14.5">
      <c r="A1015" s="244">
        <v>85</v>
      </c>
      <c r="B1015" s="244"/>
      <c r="C1015" s="244" t="s">
        <v>36</v>
      </c>
      <c r="D1015" s="244" t="s">
        <v>120</v>
      </c>
      <c r="E1015" s="244" t="s">
        <v>359</v>
      </c>
      <c r="F1015" s="244" t="s">
        <v>124</v>
      </c>
      <c r="G1015" s="244" t="s">
        <v>562</v>
      </c>
      <c r="H1015" s="244" t="s">
        <v>317</v>
      </c>
      <c r="I1015" s="244">
        <v>4</v>
      </c>
      <c r="J1015" s="249"/>
      <c r="K1015" s="244" t="s">
        <v>1891</v>
      </c>
      <c r="L1015" s="244"/>
      <c r="M1015" s="244"/>
      <c r="N1015" s="244"/>
      <c r="O1015" s="244"/>
      <c r="P1015" s="244"/>
      <c r="Q1015" s="244"/>
      <c r="R1015" s="244"/>
      <c r="S1015" s="244"/>
      <c r="T1015" s="244"/>
      <c r="U1015" s="244"/>
      <c r="V1015" s="244"/>
    </row>
    <row r="1016" spans="1:22" ht="14.5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  <c r="L1016" s="247"/>
      <c r="M1016" s="247"/>
      <c r="N1016" s="247"/>
      <c r="O1016" s="247"/>
      <c r="P1016" s="247"/>
      <c r="Q1016" s="247"/>
      <c r="R1016" s="247"/>
      <c r="S1016" s="247"/>
      <c r="T1016" s="247"/>
      <c r="U1016" s="247"/>
      <c r="V1016" s="247"/>
    </row>
    <row r="1017" spans="1:22" ht="14.5">
      <c r="A1017" s="244">
        <v>87</v>
      </c>
      <c r="B1017" s="244"/>
      <c r="C1017" s="244" t="s">
        <v>36</v>
      </c>
      <c r="D1017" s="244" t="s">
        <v>120</v>
      </c>
      <c r="E1017" s="244" t="s">
        <v>1370</v>
      </c>
      <c r="F1017" s="244" t="s">
        <v>15</v>
      </c>
      <c r="G1017" s="244" t="s">
        <v>96</v>
      </c>
      <c r="H1017" s="244" t="s">
        <v>317</v>
      </c>
      <c r="I1017" s="244">
        <v>2</v>
      </c>
      <c r="J1017" s="249"/>
      <c r="K1017" s="244" t="s">
        <v>1882</v>
      </c>
      <c r="L1017" s="244"/>
      <c r="M1017" s="244"/>
      <c r="N1017" s="244"/>
      <c r="O1017" s="244"/>
      <c r="P1017" s="244"/>
      <c r="Q1017" s="244"/>
      <c r="R1017" s="244"/>
      <c r="S1017" s="244"/>
      <c r="T1017" s="244"/>
      <c r="U1017" s="244"/>
      <c r="V1017" s="244"/>
    </row>
    <row r="1018" spans="1:22" ht="14.5" hidden="1">
      <c r="A1018" s="56">
        <v>88</v>
      </c>
      <c r="C1018" t="s">
        <v>36</v>
      </c>
      <c r="D1018" t="s">
        <v>1427</v>
      </c>
      <c r="E1018" t="s">
        <v>184</v>
      </c>
      <c r="F1018" t="s">
        <v>1227</v>
      </c>
      <c r="G1018" t="s">
        <v>300</v>
      </c>
      <c r="H1018" t="s">
        <v>280</v>
      </c>
      <c r="I1018">
        <v>4</v>
      </c>
    </row>
    <row r="1019" spans="1:22" ht="14.5" hidden="1">
      <c r="A1019" s="6">
        <v>89</v>
      </c>
      <c r="C1019" t="s">
        <v>36</v>
      </c>
      <c r="D1019" t="s">
        <v>1427</v>
      </c>
      <c r="E1019" t="s">
        <v>184</v>
      </c>
      <c r="F1019" t="s">
        <v>1228</v>
      </c>
      <c r="G1019" t="s">
        <v>282</v>
      </c>
      <c r="H1019" t="s">
        <v>557</v>
      </c>
      <c r="I1019">
        <v>4</v>
      </c>
    </row>
    <row r="1020" spans="1:22" ht="14.5" hidden="1">
      <c r="A1020" s="56">
        <v>90</v>
      </c>
      <c r="C1020" t="s">
        <v>36</v>
      </c>
      <c r="D1020" t="s">
        <v>1427</v>
      </c>
      <c r="E1020" t="s">
        <v>184</v>
      </c>
      <c r="F1020" t="s">
        <v>1892</v>
      </c>
      <c r="G1020" t="s">
        <v>300</v>
      </c>
      <c r="H1020" t="s">
        <v>280</v>
      </c>
      <c r="I1020">
        <v>2</v>
      </c>
      <c r="K1020" t="s">
        <v>1471</v>
      </c>
    </row>
    <row r="1021" spans="1:22" ht="14.5" hidden="1">
      <c r="A1021" s="6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t="14.5" hidden="1">
      <c r="A1022" s="56">
        <v>92</v>
      </c>
      <c r="C1022" t="s">
        <v>36</v>
      </c>
      <c r="D1022" t="s">
        <v>1427</v>
      </c>
      <c r="E1022" t="s">
        <v>172</v>
      </c>
      <c r="F1022" t="s">
        <v>35</v>
      </c>
      <c r="G1022" t="s">
        <v>1685</v>
      </c>
      <c r="H1022" t="s">
        <v>280</v>
      </c>
      <c r="I1022">
        <v>3</v>
      </c>
      <c r="K1022" t="s">
        <v>2043</v>
      </c>
    </row>
    <row r="1023" spans="1:22" ht="14.5" hidden="1">
      <c r="A1023" s="6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t="14.5" hidden="1">
      <c r="A1024" s="56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11" ht="14.5" hidden="1">
      <c r="A1025" s="6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11" ht="14.5" hidden="1">
      <c r="A1026" s="5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11" ht="14.5" hidden="1">
      <c r="A1027" s="6">
        <v>97</v>
      </c>
      <c r="C1027" t="s">
        <v>36</v>
      </c>
      <c r="D1027" t="s">
        <v>1427</v>
      </c>
      <c r="E1027" t="s">
        <v>181</v>
      </c>
      <c r="F1027" t="s">
        <v>56</v>
      </c>
      <c r="G1027" t="s">
        <v>198</v>
      </c>
      <c r="H1027" t="s">
        <v>280</v>
      </c>
      <c r="I1027">
        <v>1</v>
      </c>
      <c r="K1027" t="s">
        <v>1896</v>
      </c>
    </row>
    <row r="1028" spans="1:11" ht="14.5" hidden="1">
      <c r="A1028">
        <v>98</v>
      </c>
      <c r="C1028" t="s">
        <v>36</v>
      </c>
      <c r="D1028" t="s">
        <v>1427</v>
      </c>
      <c r="E1028" t="s">
        <v>341</v>
      </c>
      <c r="F1028" t="s">
        <v>14</v>
      </c>
      <c r="G1028" t="s">
        <v>1350</v>
      </c>
      <c r="H1028" t="s">
        <v>280</v>
      </c>
      <c r="I1028">
        <v>2</v>
      </c>
      <c r="K1028" t="s">
        <v>2045</v>
      </c>
    </row>
    <row r="1029" spans="1:11" ht="14.5" hidden="1">
      <c r="A1029">
        <v>99</v>
      </c>
      <c r="C1029" t="s">
        <v>36</v>
      </c>
      <c r="D1029" t="s">
        <v>1427</v>
      </c>
      <c r="E1029" t="s">
        <v>1370</v>
      </c>
      <c r="F1029" t="s">
        <v>15</v>
      </c>
      <c r="G1029" t="s">
        <v>1350</v>
      </c>
      <c r="H1029" t="s">
        <v>280</v>
      </c>
      <c r="I1029">
        <v>2</v>
      </c>
    </row>
    <row r="1030" spans="1:11" ht="14.5" hidden="1">
      <c r="A1030">
        <v>100</v>
      </c>
      <c r="C1030" t="s">
        <v>36</v>
      </c>
      <c r="D1030" t="s">
        <v>1427</v>
      </c>
      <c r="E1030" t="s">
        <v>175</v>
      </c>
      <c r="F1030" t="s">
        <v>19</v>
      </c>
      <c r="G1030" t="s">
        <v>44</v>
      </c>
      <c r="H1030" t="s">
        <v>280</v>
      </c>
      <c r="I1030">
        <v>2</v>
      </c>
      <c r="K1030" t="s">
        <v>2046</v>
      </c>
    </row>
    <row r="1031" spans="1:11" ht="14.5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11" ht="14.5" hidden="1">
      <c r="A1032">
        <v>102</v>
      </c>
      <c r="C1032" t="s">
        <v>36</v>
      </c>
      <c r="D1032" t="s">
        <v>1428</v>
      </c>
      <c r="E1032" t="s">
        <v>178</v>
      </c>
      <c r="F1032" t="s">
        <v>38</v>
      </c>
      <c r="G1032" t="s">
        <v>1623</v>
      </c>
      <c r="H1032" t="s">
        <v>280</v>
      </c>
      <c r="I1032">
        <v>3</v>
      </c>
      <c r="K1032" t="s">
        <v>2048</v>
      </c>
    </row>
    <row r="1033" spans="1:11" ht="14.5" hidden="1">
      <c r="A1033">
        <v>103</v>
      </c>
      <c r="C1033" t="s">
        <v>36</v>
      </c>
      <c r="D1033" t="s">
        <v>1428</v>
      </c>
      <c r="E1033" t="s">
        <v>174</v>
      </c>
      <c r="F1033" t="s">
        <v>13</v>
      </c>
      <c r="G1033" t="s">
        <v>402</v>
      </c>
      <c r="H1033" t="s">
        <v>280</v>
      </c>
      <c r="I1033">
        <v>2</v>
      </c>
      <c r="K1033" t="s">
        <v>1894</v>
      </c>
    </row>
    <row r="1034" spans="1:11" ht="14.5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11" ht="14.5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11" ht="14.5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11" ht="14.5" hidden="1">
      <c r="A1037">
        <v>107</v>
      </c>
      <c r="C1037" t="s">
        <v>36</v>
      </c>
      <c r="D1037" t="s">
        <v>1428</v>
      </c>
      <c r="E1037" t="s">
        <v>341</v>
      </c>
      <c r="F1037" t="s">
        <v>14</v>
      </c>
      <c r="G1037" t="s">
        <v>51</v>
      </c>
      <c r="H1037" t="s">
        <v>280</v>
      </c>
      <c r="I1037">
        <v>2</v>
      </c>
      <c r="K1037" t="s">
        <v>2050</v>
      </c>
    </row>
    <row r="1038" spans="1:11" ht="14.5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11" ht="14.5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11" ht="14.5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t="14.5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11" ht="14.5" hidden="1">
      <c r="A1042">
        <v>112</v>
      </c>
      <c r="C1042" t="s">
        <v>36</v>
      </c>
      <c r="D1042" t="s">
        <v>1428</v>
      </c>
      <c r="E1042" t="s">
        <v>188</v>
      </c>
      <c r="F1042" t="s">
        <v>559</v>
      </c>
      <c r="G1042" t="s">
        <v>53</v>
      </c>
      <c r="H1042" t="s">
        <v>121</v>
      </c>
      <c r="I1042">
        <v>1</v>
      </c>
      <c r="K1042" t="s">
        <v>1474</v>
      </c>
    </row>
    <row r="1043" spans="1:11" ht="14.5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11" ht="14.5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t="14.5" hidden="1">
      <c r="A1045">
        <v>115</v>
      </c>
      <c r="C1045" t="s">
        <v>36</v>
      </c>
      <c r="D1045" t="s">
        <v>1428</v>
      </c>
      <c r="E1045" t="s">
        <v>185</v>
      </c>
      <c r="F1045" t="s">
        <v>1477</v>
      </c>
      <c r="G1045" t="s">
        <v>60</v>
      </c>
      <c r="H1045" t="s">
        <v>121</v>
      </c>
      <c r="I1045">
        <v>2</v>
      </c>
    </row>
    <row r="1046" spans="1:11" ht="14.5" hidden="1">
      <c r="A1046">
        <v>116</v>
      </c>
      <c r="C1046" t="s">
        <v>36</v>
      </c>
      <c r="D1046" t="s">
        <v>1428</v>
      </c>
      <c r="E1046" t="s">
        <v>185</v>
      </c>
      <c r="F1046" t="s">
        <v>1555</v>
      </c>
      <c r="G1046" t="s">
        <v>60</v>
      </c>
      <c r="H1046" t="s">
        <v>121</v>
      </c>
      <c r="I1046">
        <v>4</v>
      </c>
    </row>
    <row r="1047" spans="1:11" ht="14.5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t="14.5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11" ht="14.5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t="14.5" hidden="1">
      <c r="A1050">
        <v>120</v>
      </c>
      <c r="C1050" t="s">
        <v>36</v>
      </c>
      <c r="D1050" t="s">
        <v>125</v>
      </c>
      <c r="E1050" t="s">
        <v>175</v>
      </c>
      <c r="F1050" t="s">
        <v>19</v>
      </c>
      <c r="G1050" t="s">
        <v>50</v>
      </c>
      <c r="H1050" t="s">
        <v>1289</v>
      </c>
      <c r="I1050">
        <v>2</v>
      </c>
      <c r="K1050" t="s">
        <v>1475</v>
      </c>
    </row>
    <row r="1051" spans="1:11" ht="14.5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11" ht="14.5" hidden="1">
      <c r="A1052">
        <v>122</v>
      </c>
      <c r="C1052" t="s">
        <v>36</v>
      </c>
      <c r="D1052" t="s">
        <v>125</v>
      </c>
      <c r="E1052" t="s">
        <v>178</v>
      </c>
      <c r="F1052" t="s">
        <v>38</v>
      </c>
      <c r="G1052" t="s">
        <v>530</v>
      </c>
      <c r="H1052" t="s">
        <v>1289</v>
      </c>
      <c r="I1052">
        <v>3</v>
      </c>
      <c r="K1052" t="s">
        <v>1901</v>
      </c>
    </row>
    <row r="1053" spans="1:11" ht="14.5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t="14.5" hidden="1">
      <c r="A1054">
        <v>124</v>
      </c>
      <c r="C1054" t="s">
        <v>36</v>
      </c>
      <c r="D1054" t="s">
        <v>125</v>
      </c>
      <c r="E1054" t="s">
        <v>341</v>
      </c>
      <c r="F1054" t="s">
        <v>15</v>
      </c>
      <c r="G1054" t="s">
        <v>1660</v>
      </c>
      <c r="H1054" t="s">
        <v>1289</v>
      </c>
      <c r="I1054">
        <v>2</v>
      </c>
      <c r="K1054" t="s">
        <v>1475</v>
      </c>
    </row>
    <row r="1055" spans="1:11" ht="14.5" hidden="1">
      <c r="A1055" s="247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t="14.5" hidden="1">
      <c r="A1056" s="244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t="14.5" hidden="1">
      <c r="A1057" s="247">
        <v>127</v>
      </c>
      <c r="C1057" t="s">
        <v>36</v>
      </c>
      <c r="D1057" t="s">
        <v>125</v>
      </c>
      <c r="E1057" t="s">
        <v>185</v>
      </c>
      <c r="F1057" t="s">
        <v>197</v>
      </c>
      <c r="G1057" t="s">
        <v>60</v>
      </c>
      <c r="H1057" t="s">
        <v>1289</v>
      </c>
      <c r="I1057">
        <v>0</v>
      </c>
      <c r="K1057" t="s">
        <v>1903</v>
      </c>
    </row>
    <row r="1058" spans="1:22" ht="14.5" hidden="1">
      <c r="A1058" s="244">
        <v>128</v>
      </c>
      <c r="C1058" t="s">
        <v>36</v>
      </c>
      <c r="D1058" t="s">
        <v>125</v>
      </c>
      <c r="E1058" t="s">
        <v>172</v>
      </c>
      <c r="F1058" t="s">
        <v>35</v>
      </c>
      <c r="G1058" t="s">
        <v>967</v>
      </c>
      <c r="H1058" t="s">
        <v>1289</v>
      </c>
      <c r="I1058">
        <v>3</v>
      </c>
      <c r="K1058" t="s">
        <v>1904</v>
      </c>
    </row>
    <row r="1059" spans="1:22" ht="14.5" hidden="1">
      <c r="A1059" s="247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t="14.5" hidden="1">
      <c r="A1060" s="244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t="14.5" hidden="1">
      <c r="A1061" s="247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t="14.5" hidden="1">
      <c r="A1062" s="244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t="14.5" hidden="1">
      <c r="A1063" s="247">
        <v>141</v>
      </c>
      <c r="C1063" t="s">
        <v>36</v>
      </c>
      <c r="D1063" t="s">
        <v>1385</v>
      </c>
      <c r="E1063" t="s">
        <v>184</v>
      </c>
      <c r="F1063" t="s">
        <v>1227</v>
      </c>
      <c r="G1063" t="s">
        <v>88</v>
      </c>
      <c r="H1063" t="s">
        <v>336</v>
      </c>
      <c r="I1063">
        <v>2</v>
      </c>
    </row>
    <row r="1064" spans="1:22" ht="14.5" hidden="1">
      <c r="A1064" s="24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t="14.5" hidden="1">
      <c r="A1065" s="247">
        <v>143</v>
      </c>
      <c r="C1065" t="s">
        <v>36</v>
      </c>
      <c r="D1065" t="s">
        <v>1385</v>
      </c>
      <c r="E1065" t="s">
        <v>184</v>
      </c>
      <c r="F1065" t="s">
        <v>1227</v>
      </c>
      <c r="G1065" t="s">
        <v>326</v>
      </c>
      <c r="H1065" t="s">
        <v>336</v>
      </c>
      <c r="I1065">
        <v>3</v>
      </c>
    </row>
    <row r="1066" spans="1:22" ht="14.5" hidden="1">
      <c r="A1066" s="244">
        <v>144</v>
      </c>
      <c r="C1066" t="s">
        <v>36</v>
      </c>
      <c r="D1066" t="s">
        <v>1385</v>
      </c>
      <c r="E1066" t="s">
        <v>184</v>
      </c>
      <c r="F1066" t="s">
        <v>1892</v>
      </c>
      <c r="G1066" t="s">
        <v>278</v>
      </c>
      <c r="H1066" t="s">
        <v>336</v>
      </c>
      <c r="I1066">
        <v>2</v>
      </c>
      <c r="K1066" t="s">
        <v>1907</v>
      </c>
    </row>
    <row r="1067" spans="1:22" ht="14.5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  <c r="L1067" s="247"/>
      <c r="M1067" s="247"/>
      <c r="N1067" s="247"/>
      <c r="O1067" s="247"/>
      <c r="P1067" s="247"/>
      <c r="Q1067" s="247"/>
      <c r="R1067" s="247"/>
      <c r="S1067" s="247"/>
      <c r="T1067" s="247"/>
      <c r="U1067" s="247"/>
      <c r="V1067" s="247"/>
    </row>
    <row r="1068" spans="1:22" ht="14.5" hidden="1">
      <c r="A1068" s="244">
        <v>155</v>
      </c>
      <c r="B1068" s="244"/>
      <c r="C1068" s="244" t="s">
        <v>36</v>
      </c>
      <c r="D1068" s="244" t="s">
        <v>1429</v>
      </c>
      <c r="E1068" s="244" t="s">
        <v>185</v>
      </c>
      <c r="F1068" s="244" t="s">
        <v>1477</v>
      </c>
      <c r="G1068" s="244" t="s">
        <v>60</v>
      </c>
      <c r="H1068" s="244" t="s">
        <v>99</v>
      </c>
      <c r="I1068" s="244">
        <v>4</v>
      </c>
      <c r="J1068" s="249"/>
      <c r="K1068" s="244" t="s">
        <v>1478</v>
      </c>
      <c r="L1068" s="244"/>
      <c r="M1068" s="244"/>
      <c r="N1068" s="244"/>
      <c r="O1068" s="244"/>
      <c r="P1068" s="244"/>
      <c r="Q1068" s="244"/>
      <c r="R1068" s="244"/>
      <c r="S1068" s="244"/>
      <c r="T1068" s="244"/>
      <c r="U1068" s="244"/>
      <c r="V1068" s="244"/>
    </row>
    <row r="1069" spans="1:22" ht="14.5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t="14.5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  <c r="L1070" s="244"/>
      <c r="M1070" s="244"/>
      <c r="N1070" s="244"/>
      <c r="O1070" s="244"/>
      <c r="P1070" s="244"/>
      <c r="Q1070" s="244"/>
      <c r="R1070" s="244"/>
      <c r="S1070" s="244"/>
      <c r="T1070" s="244"/>
      <c r="U1070" s="244"/>
      <c r="V1070" s="244"/>
    </row>
    <row r="1071" spans="1:22" ht="14.5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  <c r="L1071" s="247"/>
      <c r="M1071" s="247"/>
      <c r="N1071" s="247"/>
      <c r="O1071" s="247"/>
      <c r="P1071" s="247"/>
      <c r="Q1071" s="247"/>
      <c r="R1071" s="247"/>
      <c r="S1071" s="247"/>
      <c r="T1071" s="247"/>
      <c r="U1071" s="247"/>
      <c r="V1071" s="247"/>
    </row>
    <row r="1072" spans="1:22" ht="14.5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22" ht="14.5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  <c r="L1073" s="247"/>
      <c r="M1073" s="247"/>
      <c r="N1073" s="247"/>
      <c r="O1073" s="247"/>
      <c r="P1073" s="247"/>
      <c r="Q1073" s="247"/>
      <c r="R1073" s="247"/>
      <c r="S1073" s="247"/>
      <c r="T1073" s="247"/>
      <c r="U1073" s="247"/>
      <c r="V1073" s="247"/>
    </row>
    <row r="1074" spans="1:22" ht="14.5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  <c r="L1074" s="244"/>
      <c r="M1074" s="244"/>
      <c r="N1074" s="244"/>
      <c r="O1074" s="244"/>
      <c r="P1074" s="244"/>
      <c r="Q1074" s="244"/>
      <c r="R1074" s="244"/>
      <c r="S1074" s="244"/>
      <c r="T1074" s="244"/>
      <c r="U1074" s="244"/>
      <c r="V1074" s="244"/>
    </row>
    <row r="1075" spans="1:22" ht="14.5" hidden="1">
      <c r="A1075" s="247">
        <v>162</v>
      </c>
      <c r="B1075" s="247"/>
      <c r="C1075" s="247" t="s">
        <v>36</v>
      </c>
      <c r="D1075" s="247" t="s">
        <v>1980</v>
      </c>
      <c r="E1075" s="247" t="s">
        <v>172</v>
      </c>
      <c r="F1075" s="247" t="s">
        <v>35</v>
      </c>
      <c r="G1075" s="247" t="s">
        <v>40</v>
      </c>
      <c r="H1075" s="247" t="s">
        <v>336</v>
      </c>
      <c r="I1075" s="247">
        <v>3</v>
      </c>
      <c r="J1075" s="248"/>
      <c r="K1075" s="247" t="s">
        <v>1912</v>
      </c>
      <c r="L1075" s="247"/>
      <c r="M1075" s="247"/>
      <c r="N1075" s="247"/>
      <c r="O1075" s="247"/>
      <c r="P1075" s="247"/>
      <c r="Q1075" s="247"/>
      <c r="R1075" s="247"/>
      <c r="S1075" s="247"/>
      <c r="T1075" s="247"/>
      <c r="U1075" s="247"/>
      <c r="V1075" s="247"/>
    </row>
    <row r="1076" spans="1:22" ht="14.5" hidden="1">
      <c r="A1076" s="244">
        <v>163</v>
      </c>
      <c r="B1076" s="244"/>
      <c r="C1076" s="244" t="s">
        <v>36</v>
      </c>
      <c r="D1076" s="244" t="s">
        <v>1980</v>
      </c>
      <c r="E1076" s="244" t="s">
        <v>179</v>
      </c>
      <c r="F1076" s="244" t="s">
        <v>39</v>
      </c>
      <c r="G1076" s="244" t="s">
        <v>111</v>
      </c>
      <c r="H1076" s="244" t="s">
        <v>336</v>
      </c>
      <c r="I1076" s="244">
        <v>3</v>
      </c>
      <c r="J1076" s="249"/>
      <c r="K1076" s="244" t="s">
        <v>1910</v>
      </c>
      <c r="L1076" s="244"/>
      <c r="M1076" s="244"/>
      <c r="N1076" s="244"/>
      <c r="O1076" s="244"/>
      <c r="P1076" s="244"/>
      <c r="Q1076" s="244"/>
      <c r="R1076" s="244"/>
      <c r="S1076" s="244"/>
      <c r="T1076" s="244"/>
      <c r="U1076" s="244"/>
      <c r="V1076" s="244"/>
    </row>
    <row r="1077" spans="1:22" ht="14.5" hidden="1">
      <c r="A1077" s="247">
        <v>164</v>
      </c>
      <c r="B1077" s="247"/>
      <c r="C1077" s="247" t="s">
        <v>36</v>
      </c>
      <c r="D1077" s="247" t="s">
        <v>1980</v>
      </c>
      <c r="E1077" s="247" t="s">
        <v>341</v>
      </c>
      <c r="F1077" s="247" t="s">
        <v>14</v>
      </c>
      <c r="G1077" s="247" t="s">
        <v>1350</v>
      </c>
      <c r="H1077" s="247" t="s">
        <v>336</v>
      </c>
      <c r="I1077" s="247">
        <v>2</v>
      </c>
      <c r="J1077" s="248"/>
      <c r="K1077" s="247" t="s">
        <v>1913</v>
      </c>
      <c r="L1077" s="247"/>
      <c r="M1077" s="247"/>
      <c r="N1077" s="247"/>
      <c r="O1077" s="247"/>
      <c r="P1077" s="247"/>
      <c r="Q1077" s="247"/>
      <c r="R1077" s="247"/>
      <c r="S1077" s="247"/>
      <c r="T1077" s="247"/>
      <c r="U1077" s="247"/>
      <c r="V1077" s="247"/>
    </row>
    <row r="1078" spans="1:22" ht="14.5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  <c r="L1078" s="244"/>
      <c r="M1078" s="244"/>
      <c r="N1078" s="244"/>
      <c r="O1078" s="244"/>
      <c r="P1078" s="244"/>
      <c r="Q1078" s="244"/>
      <c r="R1078" s="244"/>
      <c r="S1078" s="244"/>
      <c r="T1078" s="244"/>
      <c r="U1078" s="244"/>
      <c r="V1078" s="244"/>
    </row>
    <row r="1079" spans="1:22" ht="14.5" hidden="1">
      <c r="A1079" s="247">
        <v>166</v>
      </c>
      <c r="B1079" s="247"/>
      <c r="C1079" s="247" t="s">
        <v>36</v>
      </c>
      <c r="D1079" s="247" t="s">
        <v>1980</v>
      </c>
      <c r="E1079" s="247" t="s">
        <v>181</v>
      </c>
      <c r="F1079" s="247" t="s">
        <v>56</v>
      </c>
      <c r="G1079" s="247" t="s">
        <v>198</v>
      </c>
      <c r="H1079" s="247" t="s">
        <v>336</v>
      </c>
      <c r="I1079" s="247">
        <v>1</v>
      </c>
      <c r="J1079" s="248"/>
      <c r="K1079" s="247" t="s">
        <v>1914</v>
      </c>
      <c r="L1079" s="247"/>
      <c r="M1079" s="247"/>
      <c r="N1079" s="247"/>
      <c r="O1079" s="247"/>
      <c r="P1079" s="247"/>
      <c r="Q1079" s="247"/>
      <c r="R1079" s="247"/>
      <c r="S1079" s="247"/>
      <c r="T1079" s="247"/>
      <c r="U1079" s="247"/>
      <c r="V1079" s="247"/>
    </row>
    <row r="1080" spans="1:22" ht="14.5" hidden="1">
      <c r="A1080" s="244">
        <v>167</v>
      </c>
      <c r="B1080" s="244"/>
      <c r="C1080" s="244" t="s">
        <v>36</v>
      </c>
      <c r="D1080" s="244" t="s">
        <v>1980</v>
      </c>
      <c r="E1080" s="244" t="s">
        <v>183</v>
      </c>
      <c r="F1080" s="244" t="s">
        <v>1476</v>
      </c>
      <c r="G1080" s="244" t="s">
        <v>52</v>
      </c>
      <c r="H1080" s="244" t="s">
        <v>557</v>
      </c>
      <c r="I1080" s="244">
        <v>2</v>
      </c>
      <c r="J1080" s="249"/>
      <c r="K1080" s="244" t="s">
        <v>1910</v>
      </c>
      <c r="L1080" s="244"/>
      <c r="M1080" s="244"/>
      <c r="N1080" s="244"/>
      <c r="O1080" s="244"/>
      <c r="P1080" s="244"/>
      <c r="Q1080" s="244"/>
      <c r="R1080" s="244"/>
      <c r="S1080" s="244"/>
      <c r="T1080" s="244"/>
      <c r="U1080" s="244"/>
      <c r="V1080" s="244"/>
    </row>
    <row r="1081" spans="1:22" ht="14.5" hidden="1">
      <c r="A1081" s="247">
        <v>168</v>
      </c>
      <c r="B1081" s="247"/>
      <c r="C1081" s="247" t="s">
        <v>36</v>
      </c>
      <c r="D1081" s="247" t="s">
        <v>1429</v>
      </c>
      <c r="E1081" s="247"/>
      <c r="F1081" s="247" t="s">
        <v>56</v>
      </c>
      <c r="G1081" s="247" t="s">
        <v>51</v>
      </c>
      <c r="H1081" s="247"/>
      <c r="I1081" s="247">
        <v>4</v>
      </c>
      <c r="J1081" s="248"/>
      <c r="K1081" s="247" t="s">
        <v>1981</v>
      </c>
      <c r="L1081" s="247"/>
      <c r="M1081" s="247"/>
      <c r="N1081" s="247"/>
      <c r="O1081" s="247"/>
      <c r="P1081" s="247"/>
      <c r="Q1081" s="247"/>
      <c r="R1081" s="247"/>
      <c r="S1081" s="247"/>
      <c r="T1081" s="247"/>
      <c r="U1081" s="247"/>
      <c r="V1081" s="247"/>
    </row>
    <row r="1082" spans="1:22" ht="14.5" hidden="1"/>
    <row r="1083" spans="1:22" ht="14.5" hidden="1"/>
    <row r="1084" spans="1:22" ht="14.5" hidden="1"/>
    <row r="1085" spans="1:22" ht="14.5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t="14.5" hidden="1">
      <c r="A1086">
        <v>4</v>
      </c>
      <c r="C1086" t="s">
        <v>28</v>
      </c>
      <c r="D1086" t="s">
        <v>1609</v>
      </c>
      <c r="E1086" t="s">
        <v>177</v>
      </c>
      <c r="F1086" t="s">
        <v>160</v>
      </c>
      <c r="G1086" t="s">
        <v>161</v>
      </c>
      <c r="H1086" t="s">
        <v>159</v>
      </c>
      <c r="I1086">
        <v>2</v>
      </c>
      <c r="K1086" t="s">
        <v>1510</v>
      </c>
    </row>
    <row r="1087" spans="1:22" ht="14.5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t="14.5" hidden="1">
      <c r="A1088">
        <v>6</v>
      </c>
      <c r="C1088" t="s">
        <v>28</v>
      </c>
      <c r="D1088" t="s">
        <v>1609</v>
      </c>
      <c r="E1088" t="s">
        <v>182</v>
      </c>
      <c r="F1088" t="s">
        <v>168</v>
      </c>
      <c r="G1088" t="s">
        <v>139</v>
      </c>
      <c r="H1088" t="s">
        <v>159</v>
      </c>
      <c r="I1088">
        <v>2</v>
      </c>
    </row>
    <row r="1089" spans="1:11" ht="14.5" hidden="1">
      <c r="A1089">
        <v>7</v>
      </c>
      <c r="C1089" t="s">
        <v>28</v>
      </c>
      <c r="D1089" t="s">
        <v>1609</v>
      </c>
      <c r="E1089" t="s">
        <v>182</v>
      </c>
      <c r="F1089" t="s">
        <v>168</v>
      </c>
      <c r="G1089" t="s">
        <v>1273</v>
      </c>
      <c r="H1089" t="s">
        <v>159</v>
      </c>
      <c r="I1089">
        <v>2</v>
      </c>
    </row>
    <row r="1090" spans="1:11" ht="14.5" hidden="1">
      <c r="A1090" s="247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11" ht="14.5" hidden="1">
      <c r="A1091" s="244">
        <v>9</v>
      </c>
      <c r="C1091" t="s">
        <v>28</v>
      </c>
      <c r="D1091" t="s">
        <v>1609</v>
      </c>
      <c r="E1091" t="s">
        <v>172</v>
      </c>
      <c r="F1091" t="s">
        <v>7</v>
      </c>
      <c r="G1091" t="s">
        <v>553</v>
      </c>
      <c r="H1091" t="s">
        <v>159</v>
      </c>
      <c r="I1091">
        <v>1</v>
      </c>
      <c r="K1091" t="s">
        <v>1374</v>
      </c>
    </row>
    <row r="1092" spans="1:11" ht="14.5" hidden="1">
      <c r="A1092">
        <v>10</v>
      </c>
      <c r="C1092" t="s">
        <v>28</v>
      </c>
      <c r="D1092" t="s">
        <v>1609</v>
      </c>
      <c r="E1092" t="s">
        <v>341</v>
      </c>
      <c r="F1092" t="s">
        <v>167</v>
      </c>
      <c r="G1092" t="s">
        <v>132</v>
      </c>
      <c r="H1092" t="s">
        <v>159</v>
      </c>
      <c r="I1092">
        <v>1</v>
      </c>
      <c r="K1092" t="s">
        <v>1372</v>
      </c>
    </row>
    <row r="1093" spans="1:11" ht="14.5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t="14.5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11" ht="14.5" hidden="1">
      <c r="A1095">
        <v>13</v>
      </c>
      <c r="C1095" t="s">
        <v>28</v>
      </c>
      <c r="D1095" t="s">
        <v>1609</v>
      </c>
      <c r="E1095" t="s">
        <v>182</v>
      </c>
      <c r="F1095" t="s">
        <v>137</v>
      </c>
      <c r="G1095" t="s">
        <v>132</v>
      </c>
      <c r="H1095" t="s">
        <v>159</v>
      </c>
      <c r="I1095">
        <v>1</v>
      </c>
    </row>
    <row r="1096" spans="1:11" ht="14.5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t="14.5" hidden="1">
      <c r="A1097">
        <v>15</v>
      </c>
      <c r="C1097" t="s">
        <v>28</v>
      </c>
      <c r="D1097" t="s">
        <v>1609</v>
      </c>
      <c r="F1097" t="s">
        <v>137</v>
      </c>
      <c r="G1097" t="s">
        <v>161</v>
      </c>
      <c r="H1097" t="s">
        <v>159</v>
      </c>
      <c r="I1097">
        <v>1</v>
      </c>
    </row>
    <row r="1098" spans="1:11" ht="14.5" hidden="1">
      <c r="A1098" s="56">
        <v>16</v>
      </c>
      <c r="C1098" t="s">
        <v>28</v>
      </c>
      <c r="D1098" t="s">
        <v>1609</v>
      </c>
      <c r="E1098" t="s">
        <v>177</v>
      </c>
      <c r="F1098" t="s">
        <v>137</v>
      </c>
      <c r="G1098" t="s">
        <v>139</v>
      </c>
      <c r="H1098" t="s">
        <v>159</v>
      </c>
      <c r="I1098">
        <v>2</v>
      </c>
    </row>
    <row r="1099" spans="1:11" ht="14.5" hidden="1">
      <c r="A1099" s="6">
        <v>17</v>
      </c>
      <c r="C1099" t="s">
        <v>28</v>
      </c>
      <c r="D1099" t="s">
        <v>1609</v>
      </c>
      <c r="E1099" t="s">
        <v>182</v>
      </c>
      <c r="F1099" t="s">
        <v>205</v>
      </c>
      <c r="G1099" t="s">
        <v>1273</v>
      </c>
      <c r="H1099" t="s">
        <v>159</v>
      </c>
      <c r="I1099">
        <v>1</v>
      </c>
      <c r="K1099" t="s">
        <v>1916</v>
      </c>
    </row>
    <row r="1100" spans="1:11" ht="14.5" hidden="1">
      <c r="A1100" s="56">
        <v>18</v>
      </c>
      <c r="C1100" t="s">
        <v>28</v>
      </c>
      <c r="D1100" t="s">
        <v>1609</v>
      </c>
      <c r="E1100" t="s">
        <v>182</v>
      </c>
      <c r="F1100" t="s">
        <v>165</v>
      </c>
      <c r="G1100" t="s">
        <v>1273</v>
      </c>
      <c r="H1100" t="s">
        <v>159</v>
      </c>
      <c r="I1100">
        <v>1</v>
      </c>
      <c r="K1100" t="s">
        <v>1916</v>
      </c>
    </row>
    <row r="1101" spans="1:11" ht="14.5" hidden="1">
      <c r="A1101" s="6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11" ht="14.5" hidden="1">
      <c r="A1102" s="56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t="14.5" hidden="1">
      <c r="A1103" s="6">
        <v>21</v>
      </c>
      <c r="C1103" t="s">
        <v>28</v>
      </c>
      <c r="D1103" t="s">
        <v>1609</v>
      </c>
      <c r="E1103" t="s">
        <v>182</v>
      </c>
      <c r="F1103" t="s">
        <v>164</v>
      </c>
      <c r="G1103" t="s">
        <v>1538</v>
      </c>
      <c r="H1103" t="s">
        <v>199</v>
      </c>
      <c r="I1103">
        <v>1</v>
      </c>
    </row>
    <row r="1104" spans="1:11" ht="14.5" hidden="1">
      <c r="A1104" s="56">
        <v>22</v>
      </c>
      <c r="C1104" t="s">
        <v>28</v>
      </c>
      <c r="D1104" t="s">
        <v>1609</v>
      </c>
      <c r="E1104" t="s">
        <v>172</v>
      </c>
      <c r="F1104" t="s">
        <v>162</v>
      </c>
      <c r="G1104" t="s">
        <v>553</v>
      </c>
      <c r="H1104" t="s">
        <v>159</v>
      </c>
      <c r="I1104">
        <v>1</v>
      </c>
      <c r="K1104" t="s">
        <v>1374</v>
      </c>
    </row>
    <row r="1105" spans="1:11" ht="14.5" hidden="1">
      <c r="A1105" s="6">
        <v>23</v>
      </c>
      <c r="C1105" t="s">
        <v>28</v>
      </c>
      <c r="D1105" t="s">
        <v>1609</v>
      </c>
      <c r="E1105" t="s">
        <v>410</v>
      </c>
      <c r="F1105" t="s">
        <v>204</v>
      </c>
      <c r="G1105" t="s">
        <v>148</v>
      </c>
      <c r="H1105" t="s">
        <v>151</v>
      </c>
      <c r="I1105">
        <v>4</v>
      </c>
      <c r="J1105" s="250">
        <v>2</v>
      </c>
      <c r="K1105" t="s">
        <v>1917</v>
      </c>
    </row>
    <row r="1106" spans="1:11" ht="14.5" hidden="1">
      <c r="A1106">
        <v>24</v>
      </c>
      <c r="C1106" t="s">
        <v>28</v>
      </c>
      <c r="D1106" t="s">
        <v>1609</v>
      </c>
      <c r="E1106" t="s">
        <v>1375</v>
      </c>
      <c r="F1106" t="s">
        <v>207</v>
      </c>
      <c r="G1106" t="s">
        <v>161</v>
      </c>
      <c r="H1106" t="s">
        <v>557</v>
      </c>
      <c r="I1106">
        <v>1</v>
      </c>
      <c r="J1106" s="250">
        <v>2</v>
      </c>
      <c r="K1106" t="s">
        <v>1918</v>
      </c>
    </row>
    <row r="1107" spans="1:11" ht="14.5" hidden="1">
      <c r="A1107" s="56">
        <v>25</v>
      </c>
      <c r="C1107" t="s">
        <v>28</v>
      </c>
      <c r="D1107" t="s">
        <v>1609</v>
      </c>
      <c r="E1107" t="s">
        <v>1375</v>
      </c>
      <c r="F1107" t="s">
        <v>160</v>
      </c>
      <c r="G1107" t="s">
        <v>161</v>
      </c>
      <c r="H1107" t="s">
        <v>557</v>
      </c>
      <c r="I1107">
        <v>1</v>
      </c>
      <c r="J1107" s="250">
        <v>2</v>
      </c>
      <c r="K1107" t="s">
        <v>1919</v>
      </c>
    </row>
    <row r="1108" spans="1:11" ht="14.5" hidden="1">
      <c r="A1108" s="6">
        <v>27</v>
      </c>
      <c r="C1108" t="s">
        <v>28</v>
      </c>
      <c r="D1108" t="s">
        <v>1611</v>
      </c>
      <c r="E1108" t="s">
        <v>219</v>
      </c>
      <c r="F1108" t="s">
        <v>48</v>
      </c>
      <c r="G1108" t="s">
        <v>45</v>
      </c>
      <c r="H1108" t="s">
        <v>169</v>
      </c>
      <c r="I1108">
        <v>2</v>
      </c>
      <c r="K1108" t="s">
        <v>1920</v>
      </c>
    </row>
    <row r="1109" spans="1:11" ht="14.5" hidden="1">
      <c r="A1109" s="39">
        <v>28</v>
      </c>
      <c r="C1109" t="s">
        <v>28</v>
      </c>
      <c r="D1109" t="s">
        <v>1611</v>
      </c>
      <c r="E1109" t="s">
        <v>177</v>
      </c>
      <c r="F1109" t="s">
        <v>160</v>
      </c>
      <c r="G1109" t="s">
        <v>161</v>
      </c>
      <c r="H1109" t="s">
        <v>169</v>
      </c>
      <c r="I1109">
        <v>2</v>
      </c>
      <c r="K1109" t="s">
        <v>1921</v>
      </c>
    </row>
    <row r="1110" spans="1:11" ht="14.5" hidden="1">
      <c r="A1110" s="6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t="14.5" hidden="1">
      <c r="A1111" s="56">
        <v>30</v>
      </c>
      <c r="C1111" t="s">
        <v>28</v>
      </c>
      <c r="D1111" t="s">
        <v>1611</v>
      </c>
      <c r="E1111" t="s">
        <v>182</v>
      </c>
      <c r="F1111" t="s">
        <v>168</v>
      </c>
      <c r="G1111" t="s">
        <v>49</v>
      </c>
      <c r="H1111" t="s">
        <v>169</v>
      </c>
      <c r="I1111">
        <v>2</v>
      </c>
    </row>
    <row r="1112" spans="1:11" ht="14.5" hidden="1">
      <c r="A1112" s="6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t="14.5" hidden="1">
      <c r="A1113" s="56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t="14.5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t="14.5" hidden="1">
      <c r="A1115">
        <v>34</v>
      </c>
      <c r="C1115" t="s">
        <v>28</v>
      </c>
      <c r="D1115" t="s">
        <v>1611</v>
      </c>
      <c r="E1115" t="s">
        <v>341</v>
      </c>
      <c r="F1115" t="s">
        <v>167</v>
      </c>
      <c r="G1115" t="s">
        <v>132</v>
      </c>
      <c r="H1115" t="s">
        <v>169</v>
      </c>
      <c r="I1115">
        <v>1</v>
      </c>
      <c r="K1115" t="s">
        <v>1372</v>
      </c>
    </row>
    <row r="1116" spans="1:11" ht="14.5" hidden="1">
      <c r="A1116">
        <v>35</v>
      </c>
      <c r="C1116" t="s">
        <v>28</v>
      </c>
      <c r="D1116" t="s">
        <v>1611</v>
      </c>
      <c r="E1116" t="s">
        <v>341</v>
      </c>
      <c r="F1116" t="s">
        <v>14</v>
      </c>
      <c r="G1116" t="s">
        <v>132</v>
      </c>
      <c r="H1116" t="s">
        <v>169</v>
      </c>
      <c r="I1116">
        <v>1</v>
      </c>
    </row>
    <row r="1117" spans="1:11" ht="14.5" hidden="1">
      <c r="A1117">
        <v>36</v>
      </c>
      <c r="C1117" t="s">
        <v>28</v>
      </c>
      <c r="D1117" t="s">
        <v>1611</v>
      </c>
      <c r="E1117" t="s">
        <v>182</v>
      </c>
      <c r="F1117" t="s">
        <v>137</v>
      </c>
      <c r="G1117" t="s">
        <v>49</v>
      </c>
      <c r="H1117" t="s">
        <v>169</v>
      </c>
      <c r="I1117">
        <v>4</v>
      </c>
    </row>
    <row r="1118" spans="1:11" ht="14.5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t="14.5" hidden="1">
      <c r="A1119">
        <v>38</v>
      </c>
      <c r="C1119" t="s">
        <v>28</v>
      </c>
      <c r="D1119" t="s">
        <v>1611</v>
      </c>
      <c r="E1119" t="s">
        <v>182</v>
      </c>
      <c r="F1119" t="s">
        <v>137</v>
      </c>
      <c r="G1119" t="s">
        <v>1074</v>
      </c>
      <c r="H1119" t="s">
        <v>169</v>
      </c>
      <c r="I1119">
        <v>1</v>
      </c>
    </row>
    <row r="1120" spans="1:11" ht="14.5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11" ht="14.5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11" ht="14.5" hidden="1">
      <c r="A1122">
        <v>42</v>
      </c>
      <c r="C1122" t="s">
        <v>28</v>
      </c>
      <c r="D1122" t="s">
        <v>1612</v>
      </c>
      <c r="E1122" t="s">
        <v>177</v>
      </c>
      <c r="F1122" t="s">
        <v>160</v>
      </c>
      <c r="G1122" t="s">
        <v>161</v>
      </c>
      <c r="H1122" t="s">
        <v>156</v>
      </c>
      <c r="I1122">
        <v>2</v>
      </c>
    </row>
    <row r="1123" spans="1:11" ht="14.5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11" ht="14.5" hidden="1">
      <c r="A1124">
        <v>44</v>
      </c>
      <c r="C1124" t="s">
        <v>28</v>
      </c>
      <c r="D1124" t="s">
        <v>1612</v>
      </c>
      <c r="E1124" t="s">
        <v>182</v>
      </c>
      <c r="F1124" t="s">
        <v>168</v>
      </c>
      <c r="G1124" t="s">
        <v>49</v>
      </c>
      <c r="H1124" t="s">
        <v>156</v>
      </c>
      <c r="I1124">
        <v>2</v>
      </c>
    </row>
    <row r="1125" spans="1:11" ht="14.5" hidden="1">
      <c r="A1125">
        <v>45</v>
      </c>
      <c r="C1125" t="s">
        <v>28</v>
      </c>
      <c r="D1125" t="s">
        <v>1612</v>
      </c>
      <c r="E1125" t="s">
        <v>182</v>
      </c>
      <c r="F1125" t="s">
        <v>168</v>
      </c>
      <c r="G1125" t="s">
        <v>553</v>
      </c>
      <c r="H1125" t="s">
        <v>156</v>
      </c>
      <c r="I1125">
        <v>2</v>
      </c>
    </row>
    <row r="1126" spans="1:11" ht="14.5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11" ht="14.5" hidden="1">
      <c r="A1127">
        <v>47</v>
      </c>
      <c r="C1127" t="s">
        <v>28</v>
      </c>
      <c r="D1127" t="s">
        <v>1612</v>
      </c>
      <c r="E1127" t="s">
        <v>172</v>
      </c>
      <c r="F1127" t="s">
        <v>7</v>
      </c>
      <c r="G1127" t="s">
        <v>553</v>
      </c>
      <c r="H1127" t="s">
        <v>156</v>
      </c>
      <c r="I1127">
        <v>2</v>
      </c>
    </row>
    <row r="1128" spans="1:11" ht="14.5" hidden="1">
      <c r="A1128">
        <v>48</v>
      </c>
      <c r="C1128" t="s">
        <v>28</v>
      </c>
      <c r="D1128" t="s">
        <v>1612</v>
      </c>
      <c r="E1128" t="s">
        <v>341</v>
      </c>
      <c r="F1128" t="s">
        <v>167</v>
      </c>
      <c r="G1128" t="s">
        <v>132</v>
      </c>
      <c r="H1128" t="s">
        <v>156</v>
      </c>
      <c r="I1128">
        <v>1</v>
      </c>
    </row>
    <row r="1129" spans="1:11" ht="14.5" hidden="1">
      <c r="A1129">
        <v>49</v>
      </c>
      <c r="C1129" t="s">
        <v>28</v>
      </c>
      <c r="D1129" t="s">
        <v>1612</v>
      </c>
      <c r="E1129" t="s">
        <v>341</v>
      </c>
      <c r="F1129" t="s">
        <v>14</v>
      </c>
      <c r="G1129" t="s">
        <v>132</v>
      </c>
      <c r="H1129" t="s">
        <v>156</v>
      </c>
      <c r="I1129">
        <v>1</v>
      </c>
    </row>
    <row r="1130" spans="1:11" ht="14.5" hidden="1">
      <c r="A1130">
        <v>50</v>
      </c>
      <c r="C1130" t="s">
        <v>28</v>
      </c>
      <c r="D1130" t="s">
        <v>1612</v>
      </c>
      <c r="E1130" t="s">
        <v>182</v>
      </c>
      <c r="F1130" t="s">
        <v>137</v>
      </c>
      <c r="G1130" t="s">
        <v>553</v>
      </c>
      <c r="H1130" t="s">
        <v>156</v>
      </c>
      <c r="I1130">
        <v>2</v>
      </c>
    </row>
    <row r="1131" spans="1:11" ht="14.5" hidden="1">
      <c r="A1131">
        <v>51</v>
      </c>
      <c r="C1131" t="s">
        <v>28</v>
      </c>
      <c r="D1131" t="s">
        <v>1612</v>
      </c>
      <c r="F1131" t="s">
        <v>137</v>
      </c>
      <c r="G1131" t="s">
        <v>161</v>
      </c>
      <c r="H1131" t="s">
        <v>156</v>
      </c>
      <c r="I1131">
        <v>1</v>
      </c>
    </row>
    <row r="1132" spans="1:11" ht="14.5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11" ht="14.5" hidden="1">
      <c r="A1133" s="56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11" ht="14.5" hidden="1">
      <c r="A1134" s="6">
        <v>55</v>
      </c>
      <c r="C1134" t="s">
        <v>28</v>
      </c>
      <c r="D1134" t="s">
        <v>1613</v>
      </c>
      <c r="E1134" t="s">
        <v>172</v>
      </c>
      <c r="F1134" t="s">
        <v>7</v>
      </c>
      <c r="G1134" t="s">
        <v>1437</v>
      </c>
      <c r="H1134" t="s">
        <v>159</v>
      </c>
      <c r="I1134">
        <v>2</v>
      </c>
      <c r="K1134" t="s">
        <v>1394</v>
      </c>
    </row>
    <row r="1135" spans="1:11" ht="14.5" hidden="1">
      <c r="A1135" s="56">
        <v>56</v>
      </c>
      <c r="C1135" t="s">
        <v>28</v>
      </c>
      <c r="D1135" t="s">
        <v>1613</v>
      </c>
      <c r="E1135" t="s">
        <v>182</v>
      </c>
      <c r="F1135" t="s">
        <v>168</v>
      </c>
      <c r="G1135" t="s">
        <v>1273</v>
      </c>
      <c r="H1135" t="s">
        <v>159</v>
      </c>
      <c r="I1135">
        <v>2</v>
      </c>
    </row>
    <row r="1136" spans="1:11" ht="14.5" hidden="1">
      <c r="A1136" s="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t="14.5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t="14.5" hidden="1">
      <c r="A1138" s="56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t="14.5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t="14.5" hidden="1">
      <c r="A1140" s="6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t="14.5" hidden="1">
      <c r="A1141" s="56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t="14.5" hidden="1">
      <c r="A1142" s="56">
        <v>63</v>
      </c>
      <c r="C1142" t="s">
        <v>28</v>
      </c>
      <c r="D1142" t="s">
        <v>1613</v>
      </c>
      <c r="E1142" t="s">
        <v>182</v>
      </c>
      <c r="F1142" t="s">
        <v>137</v>
      </c>
      <c r="G1142" t="s">
        <v>1273</v>
      </c>
      <c r="H1142" t="s">
        <v>159</v>
      </c>
      <c r="I1142">
        <v>2</v>
      </c>
    </row>
    <row r="1143" spans="1:11" ht="14.5" hidden="1">
      <c r="A1143" s="6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t="14.5" hidden="1">
      <c r="A1144" s="6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t="14.5" hidden="1">
      <c r="A1145" s="56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t="14.5" hidden="1">
      <c r="A1146" s="6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t="14.5" hidden="1">
      <c r="A1147" s="56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t="14.5" hidden="1">
      <c r="A1148" s="6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t="14.5" hidden="1">
      <c r="A1149" s="56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t="14.5" hidden="1">
      <c r="A1150" s="6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t="14.5" hidden="1">
      <c r="A1151" s="6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t="14.5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t="14.5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t="14.5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t="14.5" hidden="1">
      <c r="A1155">
        <v>78</v>
      </c>
      <c r="C1155" t="s">
        <v>28</v>
      </c>
      <c r="D1155" t="s">
        <v>1926</v>
      </c>
      <c r="E1155" t="s">
        <v>176</v>
      </c>
      <c r="F1155" t="s">
        <v>1175</v>
      </c>
      <c r="G1155" t="s">
        <v>1646</v>
      </c>
      <c r="H1155" t="s">
        <v>22</v>
      </c>
      <c r="I1155">
        <v>0</v>
      </c>
      <c r="K1155" t="s">
        <v>1928</v>
      </c>
    </row>
    <row r="1156" spans="1:11" ht="14.5" hidden="1">
      <c r="A1156">
        <v>79</v>
      </c>
      <c r="C1156" t="s">
        <v>28</v>
      </c>
      <c r="D1156" t="s">
        <v>1926</v>
      </c>
      <c r="E1156" t="s">
        <v>176</v>
      </c>
      <c r="F1156" t="s">
        <v>1175</v>
      </c>
      <c r="G1156" t="s">
        <v>1646</v>
      </c>
      <c r="H1156" t="s">
        <v>22</v>
      </c>
      <c r="I1156">
        <v>0</v>
      </c>
      <c r="K1156" t="s">
        <v>1928</v>
      </c>
    </row>
    <row r="1157" spans="1:11" ht="14.5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t="14.5" hidden="1">
      <c r="A1158">
        <v>81</v>
      </c>
      <c r="C1158" t="s">
        <v>28</v>
      </c>
      <c r="D1158" t="s">
        <v>1926</v>
      </c>
      <c r="E1158" t="s">
        <v>1170</v>
      </c>
      <c r="F1158" t="s">
        <v>1930</v>
      </c>
      <c r="G1158" t="s">
        <v>1665</v>
      </c>
      <c r="H1158" t="s">
        <v>22</v>
      </c>
      <c r="I1158">
        <v>0</v>
      </c>
      <c r="K1158" t="s">
        <v>1928</v>
      </c>
    </row>
    <row r="1159" spans="1:11" ht="14.5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t="14.5" hidden="1">
      <c r="A1160">
        <v>84</v>
      </c>
      <c r="C1160" t="s">
        <v>28</v>
      </c>
      <c r="D1160" t="s">
        <v>26</v>
      </c>
      <c r="E1160" t="s">
        <v>176</v>
      </c>
      <c r="F1160" t="s">
        <v>1168</v>
      </c>
      <c r="G1160" t="s">
        <v>25</v>
      </c>
      <c r="H1160" t="s">
        <v>27</v>
      </c>
      <c r="I1160">
        <v>2</v>
      </c>
      <c r="K1160" t="s">
        <v>753</v>
      </c>
    </row>
    <row r="1161" spans="1:11" ht="14.5" hidden="1">
      <c r="A1161">
        <v>85</v>
      </c>
      <c r="C1161" t="s">
        <v>28</v>
      </c>
      <c r="D1161" t="s">
        <v>26</v>
      </c>
      <c r="E1161" t="s">
        <v>1170</v>
      </c>
      <c r="F1161" t="s">
        <v>15</v>
      </c>
      <c r="G1161" t="s">
        <v>1646</v>
      </c>
      <c r="H1161" t="s">
        <v>27</v>
      </c>
      <c r="I1161">
        <v>1</v>
      </c>
      <c r="K1161" t="s">
        <v>1511</v>
      </c>
    </row>
    <row r="1162" spans="1:11" ht="14.5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t="14.5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t="14.5" hidden="1">
      <c r="A1164">
        <v>88</v>
      </c>
      <c r="C1164" t="s">
        <v>28</v>
      </c>
      <c r="D1164" t="s">
        <v>26</v>
      </c>
      <c r="E1164" t="s">
        <v>176</v>
      </c>
      <c r="F1164" t="s">
        <v>1168</v>
      </c>
      <c r="G1164" t="s">
        <v>1646</v>
      </c>
      <c r="H1164" t="s">
        <v>27</v>
      </c>
      <c r="I1164">
        <v>1</v>
      </c>
      <c r="K1164" t="s">
        <v>1401</v>
      </c>
    </row>
    <row r="1165" spans="1:11" ht="14.5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t="14.5" hidden="1">
      <c r="A1166" s="247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t="14.5" hidden="1">
      <c r="A1167" s="244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t="14.5" hidden="1">
      <c r="A1168" s="247">
        <v>93</v>
      </c>
      <c r="C1168" t="s">
        <v>28</v>
      </c>
      <c r="D1168" t="s">
        <v>30</v>
      </c>
      <c r="E1168" t="s">
        <v>1170</v>
      </c>
      <c r="F1168" t="s">
        <v>15</v>
      </c>
      <c r="G1168" t="s">
        <v>1646</v>
      </c>
      <c r="H1168" t="s">
        <v>31</v>
      </c>
      <c r="I1168">
        <v>1</v>
      </c>
      <c r="K1168" t="s">
        <v>753</v>
      </c>
    </row>
    <row r="1169" spans="1:11" ht="14.5" hidden="1">
      <c r="A1169" s="244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t="14.5" hidden="1">
      <c r="A1170" s="247">
        <v>95</v>
      </c>
      <c r="C1170" t="s">
        <v>28</v>
      </c>
      <c r="D1170" t="s">
        <v>30</v>
      </c>
      <c r="E1170" t="s">
        <v>176</v>
      </c>
      <c r="F1170" t="s">
        <v>1168</v>
      </c>
      <c r="G1170" t="s">
        <v>148</v>
      </c>
      <c r="H1170" t="s">
        <v>149</v>
      </c>
      <c r="I1170">
        <v>2</v>
      </c>
      <c r="K1170" t="s">
        <v>1931</v>
      </c>
    </row>
    <row r="1171" spans="1:11" ht="14.5" hidden="1">
      <c r="A1171" s="244">
        <v>96</v>
      </c>
      <c r="C1171" t="s">
        <v>28</v>
      </c>
      <c r="D1171" t="s">
        <v>30</v>
      </c>
      <c r="E1171" t="s">
        <v>1170</v>
      </c>
      <c r="F1171" t="s">
        <v>1168</v>
      </c>
      <c r="G1171" t="s">
        <v>25</v>
      </c>
      <c r="H1171" t="s">
        <v>1932</v>
      </c>
      <c r="I1171">
        <v>1</v>
      </c>
      <c r="K1171" t="s">
        <v>1933</v>
      </c>
    </row>
    <row r="1172" spans="1:11" ht="14.5" hidden="1">
      <c r="A1172" s="247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t="14.5" hidden="1">
      <c r="A1173" s="244">
        <v>99</v>
      </c>
      <c r="C1173" t="s">
        <v>28</v>
      </c>
      <c r="D1173" t="s">
        <v>33</v>
      </c>
      <c r="E1173" t="s">
        <v>176</v>
      </c>
      <c r="F1173" t="s">
        <v>1168</v>
      </c>
      <c r="G1173" t="s">
        <v>28</v>
      </c>
      <c r="H1173" t="s">
        <v>27</v>
      </c>
      <c r="I1173">
        <v>4</v>
      </c>
      <c r="K1173" t="s">
        <v>1172</v>
      </c>
    </row>
    <row r="1174" spans="1:11" ht="14.5" hidden="1">
      <c r="A1174" s="247">
        <v>100</v>
      </c>
      <c r="C1174" t="s">
        <v>28</v>
      </c>
      <c r="D1174" t="s">
        <v>33</v>
      </c>
      <c r="E1174" t="s">
        <v>176</v>
      </c>
      <c r="F1174" t="s">
        <v>1168</v>
      </c>
      <c r="G1174" t="s">
        <v>25</v>
      </c>
      <c r="H1174" t="s">
        <v>27</v>
      </c>
      <c r="I1174">
        <v>2</v>
      </c>
    </row>
    <row r="1175" spans="1:11" ht="14.5" hidden="1">
      <c r="A1175" s="244">
        <v>101</v>
      </c>
      <c r="C1175" t="s">
        <v>28</v>
      </c>
      <c r="D1175" t="s">
        <v>33</v>
      </c>
      <c r="E1175" t="s">
        <v>341</v>
      </c>
      <c r="F1175" t="s">
        <v>14</v>
      </c>
      <c r="G1175" t="s">
        <v>1646</v>
      </c>
      <c r="H1175" t="s">
        <v>27</v>
      </c>
      <c r="I1175">
        <v>1</v>
      </c>
    </row>
    <row r="1176" spans="1:11" ht="14.5" hidden="1">
      <c r="A1176" s="247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t="14.5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t="14.5" hidden="1">
      <c r="A1178" s="247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t="14.5" hidden="1">
      <c r="A1179" s="244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11" ht="14.5" hidden="1">
      <c r="A1180" s="247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t="14.5" hidden="1">
      <c r="A1181" s="244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t="14.5" hidden="1">
      <c r="A1182" s="247">
        <v>110</v>
      </c>
      <c r="C1182" t="s">
        <v>28</v>
      </c>
      <c r="D1182" t="s">
        <v>34</v>
      </c>
      <c r="E1182" t="s">
        <v>176</v>
      </c>
      <c r="F1182" t="s">
        <v>1168</v>
      </c>
      <c r="G1182" t="s">
        <v>1680</v>
      </c>
      <c r="H1182" t="s">
        <v>27</v>
      </c>
      <c r="I1182">
        <v>2</v>
      </c>
      <c r="K1182" t="s">
        <v>751</v>
      </c>
    </row>
    <row r="1183" spans="1:11" ht="14.5" hidden="1">
      <c r="A1183" s="247">
        <v>111</v>
      </c>
      <c r="C1183" t="s">
        <v>28</v>
      </c>
      <c r="D1183" t="s">
        <v>1926</v>
      </c>
      <c r="E1183" t="s">
        <v>1170</v>
      </c>
      <c r="F1183" t="s">
        <v>15</v>
      </c>
      <c r="G1183" t="s">
        <v>1646</v>
      </c>
      <c r="H1183" t="s">
        <v>22</v>
      </c>
      <c r="I1183">
        <v>1</v>
      </c>
      <c r="K1183" t="s">
        <v>1927</v>
      </c>
    </row>
    <row r="1184" spans="1:11" ht="14.5" hidden="1">
      <c r="A1184" s="24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11" ht="14.5" hidden="1">
      <c r="A1185" s="247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11" ht="14.5" hidden="1">
      <c r="A1186" s="244">
        <v>114</v>
      </c>
      <c r="C1186" t="s">
        <v>28</v>
      </c>
      <c r="D1186" t="s">
        <v>1926</v>
      </c>
      <c r="E1186" t="s">
        <v>176</v>
      </c>
      <c r="F1186" t="s">
        <v>1175</v>
      </c>
      <c r="G1186" t="s">
        <v>1646</v>
      </c>
      <c r="H1186" t="s">
        <v>22</v>
      </c>
      <c r="I1186">
        <v>1</v>
      </c>
      <c r="K1186" t="s">
        <v>1928</v>
      </c>
    </row>
    <row r="1187" spans="1:11" ht="14.5" hidden="1">
      <c r="A1187" s="247">
        <v>115</v>
      </c>
      <c r="C1187" t="s">
        <v>28</v>
      </c>
      <c r="D1187" t="s">
        <v>1926</v>
      </c>
      <c r="E1187" t="s">
        <v>176</v>
      </c>
      <c r="F1187" t="s">
        <v>19</v>
      </c>
      <c r="G1187" t="s">
        <v>51</v>
      </c>
      <c r="H1187" t="s">
        <v>199</v>
      </c>
      <c r="I1187">
        <v>1</v>
      </c>
      <c r="K1187" t="s">
        <v>1929</v>
      </c>
    </row>
    <row r="1188" spans="1:11" ht="14.5" hidden="1">
      <c r="A1188" s="244">
        <v>116</v>
      </c>
      <c r="C1188" t="s">
        <v>28</v>
      </c>
      <c r="D1188" t="s">
        <v>1926</v>
      </c>
      <c r="E1188" t="s">
        <v>1170</v>
      </c>
      <c r="F1188" t="s">
        <v>1930</v>
      </c>
      <c r="G1188" t="s">
        <v>1665</v>
      </c>
      <c r="H1188" t="s">
        <v>22</v>
      </c>
      <c r="I1188">
        <v>1</v>
      </c>
      <c r="K1188" t="s">
        <v>1934</v>
      </c>
    </row>
    <row r="1189" spans="1:11" ht="14.5" hidden="1">
      <c r="A1189" s="247">
        <v>118</v>
      </c>
      <c r="C1189" t="s">
        <v>28</v>
      </c>
      <c r="D1189" t="s">
        <v>549</v>
      </c>
      <c r="E1189" t="s">
        <v>176</v>
      </c>
      <c r="F1189" t="s">
        <v>1168</v>
      </c>
      <c r="G1189" t="s">
        <v>32</v>
      </c>
      <c r="H1189" t="s">
        <v>31</v>
      </c>
      <c r="I1189">
        <v>4</v>
      </c>
      <c r="K1189" t="s">
        <v>1169</v>
      </c>
    </row>
    <row r="1190" spans="1:11" ht="14.5" hidden="1">
      <c r="A1190" s="244">
        <v>119</v>
      </c>
      <c r="C1190" t="s">
        <v>28</v>
      </c>
      <c r="D1190" t="s">
        <v>549</v>
      </c>
      <c r="E1190" t="s">
        <v>176</v>
      </c>
      <c r="F1190" t="s">
        <v>1168</v>
      </c>
      <c r="G1190" t="s">
        <v>25</v>
      </c>
      <c r="H1190" t="s">
        <v>31</v>
      </c>
      <c r="I1190">
        <v>2</v>
      </c>
      <c r="K1190" t="s">
        <v>751</v>
      </c>
    </row>
    <row r="1191" spans="1:11" ht="14.5" hidden="1">
      <c r="A1191" s="247">
        <v>120</v>
      </c>
      <c r="C1191" t="s">
        <v>28</v>
      </c>
      <c r="D1191" t="s">
        <v>549</v>
      </c>
      <c r="F1191" t="s">
        <v>15</v>
      </c>
      <c r="G1191" t="s">
        <v>1646</v>
      </c>
      <c r="H1191" t="s">
        <v>31</v>
      </c>
      <c r="I1191">
        <v>1</v>
      </c>
      <c r="K1191" t="s">
        <v>751</v>
      </c>
    </row>
    <row r="1192" spans="1:11" ht="14.5" hidden="1">
      <c r="A1192" s="244">
        <v>121</v>
      </c>
      <c r="C1192" t="s">
        <v>28</v>
      </c>
      <c r="D1192" t="s">
        <v>549</v>
      </c>
      <c r="F1192" t="s">
        <v>7</v>
      </c>
      <c r="G1192" t="s">
        <v>1437</v>
      </c>
      <c r="H1192" t="s">
        <v>31</v>
      </c>
      <c r="I1192">
        <v>1</v>
      </c>
      <c r="K1192" t="s">
        <v>751</v>
      </c>
    </row>
    <row r="1193" spans="1:11" ht="14.5" hidden="1">
      <c r="A1193" s="247">
        <v>122</v>
      </c>
      <c r="C1193" t="s">
        <v>28</v>
      </c>
      <c r="D1193" t="s">
        <v>549</v>
      </c>
      <c r="E1193" t="s">
        <v>176</v>
      </c>
      <c r="F1193" t="s">
        <v>1168</v>
      </c>
      <c r="G1193" t="s">
        <v>25</v>
      </c>
      <c r="H1193" t="s">
        <v>31</v>
      </c>
      <c r="I1193">
        <v>2</v>
      </c>
      <c r="K1193" t="s">
        <v>1403</v>
      </c>
    </row>
    <row r="1194" spans="1:11" ht="14.5" hidden="1">
      <c r="A1194" s="244">
        <v>123</v>
      </c>
      <c r="C1194" t="s">
        <v>28</v>
      </c>
      <c r="D1194" t="s">
        <v>549</v>
      </c>
      <c r="E1194" t="s">
        <v>1170</v>
      </c>
      <c r="F1194" t="s">
        <v>567</v>
      </c>
      <c r="G1194" t="s">
        <v>1607</v>
      </c>
      <c r="H1194" t="s">
        <v>31</v>
      </c>
      <c r="I1194">
        <v>1</v>
      </c>
      <c r="K1194" t="s">
        <v>1398</v>
      </c>
    </row>
    <row r="1195" spans="1:11" ht="14.5" hidden="1">
      <c r="A1195" s="247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11" ht="14.5" hidden="1">
      <c r="A1196" s="244">
        <v>127</v>
      </c>
      <c r="C1196" t="s">
        <v>28</v>
      </c>
      <c r="D1196" t="s">
        <v>8</v>
      </c>
      <c r="E1196" t="s">
        <v>179</v>
      </c>
      <c r="F1196" t="s">
        <v>194</v>
      </c>
      <c r="G1196" t="s">
        <v>11</v>
      </c>
      <c r="H1196" t="s">
        <v>9</v>
      </c>
      <c r="I1196">
        <v>1</v>
      </c>
      <c r="K1196" t="s">
        <v>1405</v>
      </c>
    </row>
    <row r="1197" spans="1:11" ht="14.5" hidden="1">
      <c r="A1197" s="24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11" ht="14.5" hidden="1">
      <c r="A1198" s="244">
        <v>129</v>
      </c>
      <c r="C1198" t="s">
        <v>28</v>
      </c>
      <c r="D1198" t="s">
        <v>8</v>
      </c>
      <c r="E1198" t="s">
        <v>172</v>
      </c>
      <c r="F1198" t="s">
        <v>7</v>
      </c>
      <c r="G1198" t="s">
        <v>1437</v>
      </c>
      <c r="H1198" t="s">
        <v>9</v>
      </c>
      <c r="I1198">
        <v>1</v>
      </c>
      <c r="K1198" t="s">
        <v>1406</v>
      </c>
    </row>
    <row r="1199" spans="1:11" ht="14.5" hidden="1">
      <c r="A1199" s="247">
        <v>130</v>
      </c>
      <c r="C1199" t="s">
        <v>28</v>
      </c>
      <c r="D1199" t="s">
        <v>8</v>
      </c>
      <c r="E1199" t="s">
        <v>178</v>
      </c>
      <c r="F1199" t="s">
        <v>567</v>
      </c>
      <c r="G1199" t="s">
        <v>1607</v>
      </c>
      <c r="H1199" t="s">
        <v>9</v>
      </c>
      <c r="I1199">
        <v>1</v>
      </c>
      <c r="K1199" t="s">
        <v>1406</v>
      </c>
    </row>
    <row r="1200" spans="1:11" ht="14.5" hidden="1">
      <c r="A1200" s="247">
        <v>131</v>
      </c>
      <c r="C1200" t="s">
        <v>28</v>
      </c>
      <c r="D1200" t="s">
        <v>8</v>
      </c>
      <c r="E1200" t="s">
        <v>173</v>
      </c>
      <c r="F1200" t="s">
        <v>613</v>
      </c>
      <c r="G1200" t="s">
        <v>11</v>
      </c>
      <c r="H1200" t="s">
        <v>9</v>
      </c>
      <c r="I1200">
        <v>2</v>
      </c>
      <c r="K1200" t="s">
        <v>632</v>
      </c>
    </row>
    <row r="1201" spans="1:11" ht="14.5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t="14.5" hidden="1">
      <c r="A1202" s="247">
        <v>133</v>
      </c>
      <c r="C1202" t="s">
        <v>28</v>
      </c>
      <c r="D1202" t="s">
        <v>8</v>
      </c>
      <c r="E1202" t="s">
        <v>341</v>
      </c>
      <c r="F1202" t="s">
        <v>14</v>
      </c>
      <c r="G1202" t="s">
        <v>11</v>
      </c>
      <c r="H1202" t="s">
        <v>9</v>
      </c>
      <c r="I1202">
        <v>1</v>
      </c>
      <c r="K1202" t="s">
        <v>1377</v>
      </c>
    </row>
    <row r="1203" spans="1:11" ht="14.5" hidden="1">
      <c r="A1203" s="244">
        <v>134</v>
      </c>
      <c r="C1203" t="s">
        <v>28</v>
      </c>
      <c r="D1203" t="s">
        <v>8</v>
      </c>
      <c r="E1203" t="s">
        <v>1170</v>
      </c>
      <c r="F1203" t="s">
        <v>15</v>
      </c>
      <c r="G1203" t="s">
        <v>11</v>
      </c>
      <c r="H1203" t="s">
        <v>9</v>
      </c>
      <c r="I1203">
        <v>1</v>
      </c>
      <c r="K1203" t="s">
        <v>632</v>
      </c>
    </row>
    <row r="1204" spans="1:11" ht="14.5" hidden="1">
      <c r="A1204" s="247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t="14.5" hidden="1">
      <c r="A1205" s="244">
        <v>138</v>
      </c>
      <c r="C1205" t="s">
        <v>28</v>
      </c>
      <c r="D1205" t="s">
        <v>16</v>
      </c>
      <c r="F1205" t="s">
        <v>613</v>
      </c>
      <c r="G1205" t="s">
        <v>11</v>
      </c>
      <c r="H1205" t="s">
        <v>55</v>
      </c>
      <c r="I1205">
        <v>4</v>
      </c>
      <c r="J1205" s="250">
        <v>2</v>
      </c>
      <c r="K1205" t="s">
        <v>1937</v>
      </c>
    </row>
    <row r="1206" spans="1:11" ht="14.5" hidden="1">
      <c r="A1206" s="247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t="14.5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t="14.5" hidden="1">
      <c r="A1208" s="247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11" ht="14.5" hidden="1">
      <c r="A1209" s="244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11" ht="14.5" hidden="1">
      <c r="A1210" s="247">
        <v>144</v>
      </c>
      <c r="C1210" t="s">
        <v>28</v>
      </c>
      <c r="D1210" t="s">
        <v>17</v>
      </c>
      <c r="E1210" t="s">
        <v>172</v>
      </c>
      <c r="F1210" t="s">
        <v>7</v>
      </c>
      <c r="G1210" t="s">
        <v>1437</v>
      </c>
      <c r="H1210" t="s">
        <v>9</v>
      </c>
      <c r="I1210">
        <v>2</v>
      </c>
    </row>
    <row r="1211" spans="1:11" ht="14.5" hidden="1">
      <c r="A1211" s="244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t="14.5" hidden="1">
      <c r="A1212" s="247">
        <v>146</v>
      </c>
      <c r="C1212" t="s">
        <v>28</v>
      </c>
      <c r="D1212" t="s">
        <v>17</v>
      </c>
      <c r="E1212" t="s">
        <v>174</v>
      </c>
      <c r="F1212" t="s">
        <v>13</v>
      </c>
      <c r="G1212" t="s">
        <v>12</v>
      </c>
      <c r="H1212" t="s">
        <v>9</v>
      </c>
      <c r="I1212">
        <v>2</v>
      </c>
      <c r="K1212" t="s">
        <v>1939</v>
      </c>
    </row>
    <row r="1213" spans="1:11" ht="14.5" hidden="1">
      <c r="A1213" s="244">
        <v>147</v>
      </c>
      <c r="C1213" t="s">
        <v>28</v>
      </c>
      <c r="D1213" t="s">
        <v>17</v>
      </c>
      <c r="E1213" t="s">
        <v>173</v>
      </c>
      <c r="F1213" t="s">
        <v>613</v>
      </c>
      <c r="G1213" t="s">
        <v>11</v>
      </c>
      <c r="H1213" t="s">
        <v>9</v>
      </c>
      <c r="I1213">
        <v>4</v>
      </c>
    </row>
    <row r="1214" spans="1:11" ht="14.5" hidden="1">
      <c r="A1214" s="247">
        <v>148</v>
      </c>
      <c r="C1214" t="s">
        <v>28</v>
      </c>
      <c r="D1214" t="s">
        <v>17</v>
      </c>
      <c r="E1214" t="s">
        <v>341</v>
      </c>
      <c r="F1214" t="s">
        <v>14</v>
      </c>
      <c r="G1214" t="s">
        <v>11</v>
      </c>
      <c r="H1214" t="s">
        <v>9</v>
      </c>
      <c r="I1214">
        <v>1</v>
      </c>
    </row>
    <row r="1215" spans="1:11" ht="14.5" hidden="1">
      <c r="A1215" s="244">
        <v>149</v>
      </c>
      <c r="C1215" t="s">
        <v>28</v>
      </c>
      <c r="D1215" t="s">
        <v>17</v>
      </c>
      <c r="E1215" t="s">
        <v>1170</v>
      </c>
      <c r="F1215" t="s">
        <v>15</v>
      </c>
      <c r="G1215" t="s">
        <v>11</v>
      </c>
      <c r="H1215" t="s">
        <v>9</v>
      </c>
      <c r="I1215">
        <v>1</v>
      </c>
      <c r="K1215" t="s">
        <v>1515</v>
      </c>
    </row>
    <row r="1216" spans="1:11" ht="14.5" hidden="1">
      <c r="A1216" s="247"/>
    </row>
    <row r="1217" spans="1:9" ht="14.5" hidden="1">
      <c r="A1217" s="56"/>
    </row>
    <row r="1218" spans="1:9" ht="14.5" hidden="1">
      <c r="A1218" s="6"/>
    </row>
    <row r="1219" spans="1:9" ht="14.5" hidden="1">
      <c r="A1219" s="56">
        <v>3</v>
      </c>
      <c r="C1219" t="s">
        <v>272</v>
      </c>
      <c r="D1219" t="s">
        <v>218</v>
      </c>
      <c r="E1219" t="s">
        <v>175</v>
      </c>
      <c r="F1219" t="s">
        <v>19</v>
      </c>
      <c r="G1219" t="s">
        <v>51</v>
      </c>
      <c r="H1219" t="s">
        <v>199</v>
      </c>
      <c r="I1219">
        <v>2</v>
      </c>
    </row>
    <row r="1220" spans="1:9" ht="14.5" hidden="1">
      <c r="A1220" s="6">
        <v>4</v>
      </c>
      <c r="C1220" t="s">
        <v>272</v>
      </c>
      <c r="D1220" t="s">
        <v>218</v>
      </c>
      <c r="E1220" t="s">
        <v>469</v>
      </c>
      <c r="F1220" t="s">
        <v>789</v>
      </c>
      <c r="G1220" t="s">
        <v>1167</v>
      </c>
      <c r="H1220" t="s">
        <v>210</v>
      </c>
      <c r="I1220">
        <v>1</v>
      </c>
    </row>
    <row r="1221" spans="1:9" ht="14.5" hidden="1">
      <c r="A1221" s="56">
        <v>5</v>
      </c>
      <c r="C1221" t="s">
        <v>272</v>
      </c>
      <c r="D1221" t="s">
        <v>218</v>
      </c>
      <c r="E1221" t="s">
        <v>1369</v>
      </c>
      <c r="F1221" t="s">
        <v>215</v>
      </c>
      <c r="G1221" t="s">
        <v>29</v>
      </c>
      <c r="H1221" t="s">
        <v>169</v>
      </c>
      <c r="I1221">
        <v>2</v>
      </c>
    </row>
    <row r="1222" spans="1:9" ht="14.5" hidden="1">
      <c r="A1222" s="6">
        <v>6</v>
      </c>
      <c r="C1222" t="s">
        <v>272</v>
      </c>
      <c r="D1222" t="s">
        <v>218</v>
      </c>
      <c r="E1222" t="s">
        <v>178</v>
      </c>
      <c r="F1222" t="s">
        <v>37</v>
      </c>
      <c r="G1222" t="s">
        <v>1660</v>
      </c>
      <c r="H1222" t="s">
        <v>169</v>
      </c>
      <c r="I1222">
        <v>2</v>
      </c>
    </row>
    <row r="1223" spans="1:9" ht="14.5" hidden="1">
      <c r="A1223" s="56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9" ht="14.5" hidden="1">
      <c r="A1224" s="6">
        <v>8</v>
      </c>
      <c r="C1224" t="s">
        <v>272</v>
      </c>
      <c r="D1224" t="s">
        <v>218</v>
      </c>
      <c r="E1224" t="s">
        <v>182</v>
      </c>
      <c r="F1224" t="s">
        <v>558</v>
      </c>
      <c r="G1224" t="s">
        <v>96</v>
      </c>
      <c r="H1224" t="s">
        <v>169</v>
      </c>
      <c r="I1224">
        <v>4</v>
      </c>
    </row>
    <row r="1225" spans="1:9" ht="14.5" hidden="1">
      <c r="A1225" s="56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9" ht="14.5" hidden="1">
      <c r="A1226" s="6">
        <v>10</v>
      </c>
      <c r="C1226" t="s">
        <v>272</v>
      </c>
      <c r="D1226" t="s">
        <v>218</v>
      </c>
      <c r="E1226" t="s">
        <v>620</v>
      </c>
      <c r="F1226" t="s">
        <v>556</v>
      </c>
      <c r="G1226" t="s">
        <v>748</v>
      </c>
      <c r="H1226" t="s">
        <v>149</v>
      </c>
      <c r="I1226">
        <v>4</v>
      </c>
    </row>
    <row r="1227" spans="1:9" ht="14.5" hidden="1">
      <c r="A1227" s="56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9" ht="14.5" hidden="1">
      <c r="A1228" s="6">
        <v>12</v>
      </c>
      <c r="C1228" t="s">
        <v>272</v>
      </c>
      <c r="D1228" t="s">
        <v>218</v>
      </c>
      <c r="E1228" t="s">
        <v>176</v>
      </c>
      <c r="F1228" t="s">
        <v>555</v>
      </c>
      <c r="G1228" t="s">
        <v>1688</v>
      </c>
      <c r="H1228" t="s">
        <v>169</v>
      </c>
      <c r="I1228">
        <v>2</v>
      </c>
    </row>
    <row r="1229" spans="1:9" ht="14.5" hidden="1">
      <c r="A1229" s="56">
        <v>13</v>
      </c>
      <c r="C1229" t="s">
        <v>272</v>
      </c>
      <c r="D1229" t="s">
        <v>218</v>
      </c>
      <c r="E1229" t="s">
        <v>179</v>
      </c>
      <c r="F1229" t="s">
        <v>76</v>
      </c>
      <c r="G1229" t="s">
        <v>272</v>
      </c>
      <c r="H1229" t="s">
        <v>169</v>
      </c>
      <c r="I1229">
        <v>2</v>
      </c>
    </row>
    <row r="1230" spans="1:9" ht="14.5" hidden="1">
      <c r="A1230" s="6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9" ht="14.5" hidden="1">
      <c r="A1231" s="56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9" ht="14.5" hidden="1">
      <c r="A1232" s="6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11" ht="14.5" hidden="1">
      <c r="A1233" s="56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11" ht="14.5" hidden="1">
      <c r="A1234" s="247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11" ht="14.5" hidden="1">
      <c r="A1235" s="244">
        <v>21</v>
      </c>
      <c r="C1235" t="s">
        <v>272</v>
      </c>
      <c r="D1235" t="s">
        <v>170</v>
      </c>
      <c r="E1235" t="s">
        <v>1369</v>
      </c>
      <c r="F1235" t="s">
        <v>215</v>
      </c>
      <c r="G1235" t="s">
        <v>29</v>
      </c>
      <c r="H1235" t="s">
        <v>171</v>
      </c>
      <c r="I1235">
        <v>2</v>
      </c>
    </row>
    <row r="1236" spans="1:11" ht="14.5" hidden="1">
      <c r="A1236" s="247">
        <v>22</v>
      </c>
      <c r="C1236" t="s">
        <v>272</v>
      </c>
      <c r="D1236" t="s">
        <v>170</v>
      </c>
      <c r="E1236" t="s">
        <v>178</v>
      </c>
      <c r="F1236" t="s">
        <v>37</v>
      </c>
      <c r="G1236" t="s">
        <v>1660</v>
      </c>
      <c r="H1236" t="s">
        <v>171</v>
      </c>
      <c r="I1236">
        <v>2</v>
      </c>
    </row>
    <row r="1237" spans="1:11" ht="14.5" hidden="1">
      <c r="A1237" s="244">
        <v>23</v>
      </c>
      <c r="C1237" t="s">
        <v>272</v>
      </c>
      <c r="D1237" t="s">
        <v>170</v>
      </c>
      <c r="E1237" t="s">
        <v>182</v>
      </c>
      <c r="F1237" t="s">
        <v>558</v>
      </c>
      <c r="G1237" t="s">
        <v>96</v>
      </c>
      <c r="H1237" t="s">
        <v>171</v>
      </c>
      <c r="I1237">
        <v>0</v>
      </c>
    </row>
    <row r="1238" spans="1:11" ht="14.5" hidden="1">
      <c r="A1238" s="247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11" ht="14.5" hidden="1">
      <c r="A1239" s="244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11" ht="14.5" hidden="1">
      <c r="A1240" s="247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11" ht="14.5" hidden="1">
      <c r="A1241" s="244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11" ht="14.5" hidden="1">
      <c r="A1242" s="247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11" ht="14.5" hidden="1">
      <c r="A1243" s="244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11" ht="14.5" hidden="1">
      <c r="A1244" s="247">
        <v>30</v>
      </c>
      <c r="C1244" t="s">
        <v>272</v>
      </c>
      <c r="D1244" t="s">
        <v>170</v>
      </c>
      <c r="E1244" t="s">
        <v>176</v>
      </c>
      <c r="F1244" t="s">
        <v>555</v>
      </c>
      <c r="G1244" t="s">
        <v>1688</v>
      </c>
      <c r="H1244" t="s">
        <v>171</v>
      </c>
      <c r="I1244">
        <v>2</v>
      </c>
      <c r="K1244" t="s">
        <v>1940</v>
      </c>
    </row>
    <row r="1245" spans="1:11" ht="14.5" hidden="1">
      <c r="A1245" s="247">
        <v>31</v>
      </c>
      <c r="C1245" t="s">
        <v>272</v>
      </c>
      <c r="D1245" t="s">
        <v>170</v>
      </c>
      <c r="E1245" t="s">
        <v>175</v>
      </c>
      <c r="F1245" t="s">
        <v>19</v>
      </c>
      <c r="G1245" t="s">
        <v>51</v>
      </c>
      <c r="H1245" t="s">
        <v>199</v>
      </c>
      <c r="I1245">
        <v>2</v>
      </c>
    </row>
    <row r="1246" spans="1:11" ht="14.5" hidden="1">
      <c r="A1246" s="244">
        <v>32</v>
      </c>
      <c r="C1246" t="s">
        <v>272</v>
      </c>
      <c r="D1246" t="s">
        <v>170</v>
      </c>
      <c r="E1246" t="s">
        <v>182</v>
      </c>
      <c r="F1246" t="s">
        <v>558</v>
      </c>
      <c r="G1246" t="s">
        <v>96</v>
      </c>
      <c r="H1246" t="s">
        <v>171</v>
      </c>
      <c r="I1246">
        <v>4</v>
      </c>
    </row>
    <row r="1247" spans="1:11" ht="14.5" hidden="1">
      <c r="A1247" s="247">
        <v>33</v>
      </c>
      <c r="C1247" t="s">
        <v>272</v>
      </c>
      <c r="D1247" t="s">
        <v>170</v>
      </c>
      <c r="E1247" t="s">
        <v>179</v>
      </c>
      <c r="F1247" t="s">
        <v>76</v>
      </c>
      <c r="G1247" t="s">
        <v>272</v>
      </c>
      <c r="H1247" t="s">
        <v>171</v>
      </c>
      <c r="I1247">
        <v>2</v>
      </c>
    </row>
    <row r="1248" spans="1:11" ht="14.5" hidden="1">
      <c r="A1248" s="244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t="14.5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</row>
    <row r="1250" spans="1:11" ht="14.5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</row>
    <row r="1251" spans="1:11" ht="14.5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t="14.5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t="14.5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t="14.5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t="14.5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t="14.5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</row>
    <row r="1257" spans="1:11" ht="14.5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</row>
    <row r="1258" spans="1:11" ht="14.5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t="14.5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</row>
    <row r="1260" spans="1:11" ht="14.5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t="14.5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</row>
    <row r="1262" spans="1:11" ht="14.5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t="14.5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t="14.5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11" ht="14.5" hidden="1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</row>
    <row r="1266" spans="1:11" ht="14.5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</row>
    <row r="1267" spans="1:11" ht="14.5" hidden="1">
      <c r="A1267" s="24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11" ht="14.5" hidden="1">
      <c r="A1268" s="244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11" ht="14.5" hidden="1">
      <c r="A1269" s="247">
        <v>57</v>
      </c>
      <c r="C1269" t="s">
        <v>272</v>
      </c>
      <c r="D1269" t="s">
        <v>208</v>
      </c>
      <c r="E1269" t="s">
        <v>178</v>
      </c>
      <c r="F1269" t="s">
        <v>216</v>
      </c>
      <c r="G1269" t="s">
        <v>142</v>
      </c>
      <c r="H1269" t="s">
        <v>147</v>
      </c>
      <c r="I1269">
        <v>2</v>
      </c>
    </row>
    <row r="1270" spans="1:11" ht="14.5" hidden="1">
      <c r="A1270" s="244">
        <v>59</v>
      </c>
      <c r="C1270" t="s">
        <v>272</v>
      </c>
      <c r="D1270" t="s">
        <v>212</v>
      </c>
      <c r="E1270" t="s">
        <v>182</v>
      </c>
      <c r="F1270" t="s">
        <v>152</v>
      </c>
      <c r="G1270" t="s">
        <v>45</v>
      </c>
      <c r="H1270" t="s">
        <v>147</v>
      </c>
      <c r="I1270">
        <v>2</v>
      </c>
    </row>
    <row r="1271" spans="1:11" ht="14.5" hidden="1">
      <c r="A1271" s="247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11" ht="14.5" hidden="1">
      <c r="A1272" s="244">
        <v>61</v>
      </c>
      <c r="C1272" t="s">
        <v>272</v>
      </c>
      <c r="D1272" t="s">
        <v>212</v>
      </c>
      <c r="E1272" t="s">
        <v>179</v>
      </c>
      <c r="F1272" t="s">
        <v>76</v>
      </c>
      <c r="G1272" t="s">
        <v>36</v>
      </c>
      <c r="H1272" t="s">
        <v>147</v>
      </c>
      <c r="I1272">
        <v>2</v>
      </c>
    </row>
    <row r="1273" spans="1:11" ht="14.5" hidden="1">
      <c r="A1273" s="247">
        <v>62</v>
      </c>
      <c r="C1273" t="s">
        <v>272</v>
      </c>
      <c r="D1273" t="s">
        <v>212</v>
      </c>
      <c r="E1273" t="s">
        <v>341</v>
      </c>
      <c r="F1273" t="s">
        <v>14</v>
      </c>
      <c r="G1273" t="s">
        <v>272</v>
      </c>
      <c r="H1273" t="s">
        <v>147</v>
      </c>
      <c r="I1273">
        <v>2</v>
      </c>
    </row>
    <row r="1274" spans="1:11" ht="14.5" hidden="1">
      <c r="A1274" s="24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11" ht="14.5" hidden="1">
      <c r="A1275" s="247">
        <v>64</v>
      </c>
      <c r="C1275" t="s">
        <v>272</v>
      </c>
      <c r="D1275" t="s">
        <v>212</v>
      </c>
      <c r="E1275" t="s">
        <v>1370</v>
      </c>
      <c r="F1275" t="s">
        <v>215</v>
      </c>
      <c r="G1275" t="s">
        <v>101</v>
      </c>
      <c r="H1275" t="s">
        <v>147</v>
      </c>
      <c r="I1275">
        <v>2</v>
      </c>
    </row>
    <row r="1276" spans="1:11" ht="14.5" hidden="1">
      <c r="A1276" s="244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11" ht="14.5" hidden="1">
      <c r="A1277" s="247">
        <v>66</v>
      </c>
      <c r="C1277" t="s">
        <v>272</v>
      </c>
      <c r="D1277" t="s">
        <v>212</v>
      </c>
      <c r="E1277" t="s">
        <v>182</v>
      </c>
      <c r="F1277" t="s">
        <v>216</v>
      </c>
      <c r="G1277" t="s">
        <v>1670</v>
      </c>
      <c r="H1277" t="s">
        <v>147</v>
      </c>
      <c r="I1277">
        <v>3</v>
      </c>
    </row>
    <row r="1278" spans="1:11" ht="14.5" hidden="1">
      <c r="A1278" s="244">
        <v>67</v>
      </c>
      <c r="C1278" t="s">
        <v>272</v>
      </c>
      <c r="D1278" t="s">
        <v>212</v>
      </c>
      <c r="E1278" t="s">
        <v>172</v>
      </c>
      <c r="F1278" t="s">
        <v>7</v>
      </c>
      <c r="G1278" t="s">
        <v>1030</v>
      </c>
      <c r="H1278" t="s">
        <v>147</v>
      </c>
      <c r="I1278">
        <v>2</v>
      </c>
      <c r="K1278" t="s">
        <v>1635</v>
      </c>
    </row>
    <row r="1279" spans="1:11" ht="14.5" hidden="1">
      <c r="A1279" s="247">
        <v>68</v>
      </c>
      <c r="C1279" t="s">
        <v>272</v>
      </c>
      <c r="D1279" t="s">
        <v>212</v>
      </c>
      <c r="E1279" t="s">
        <v>187</v>
      </c>
      <c r="F1279" t="s">
        <v>788</v>
      </c>
      <c r="G1279" t="s">
        <v>1166</v>
      </c>
      <c r="H1279" t="s">
        <v>211</v>
      </c>
      <c r="I1279">
        <v>2</v>
      </c>
    </row>
    <row r="1280" spans="1:11" ht="14.5" hidden="1">
      <c r="A1280" s="244">
        <v>69</v>
      </c>
      <c r="C1280" t="s">
        <v>272</v>
      </c>
      <c r="D1280" t="s">
        <v>212</v>
      </c>
      <c r="E1280" t="s">
        <v>176</v>
      </c>
      <c r="F1280" t="s">
        <v>554</v>
      </c>
      <c r="G1280" t="s">
        <v>42</v>
      </c>
      <c r="H1280" t="s">
        <v>147</v>
      </c>
      <c r="I1280">
        <v>2</v>
      </c>
    </row>
    <row r="1281" spans="1:11" ht="14.5" hidden="1">
      <c r="A1281" s="247">
        <v>70</v>
      </c>
      <c r="C1281" t="s">
        <v>272</v>
      </c>
      <c r="D1281" t="s">
        <v>212</v>
      </c>
      <c r="E1281" t="s">
        <v>627</v>
      </c>
      <c r="F1281" t="s">
        <v>555</v>
      </c>
      <c r="G1281" t="s">
        <v>1680</v>
      </c>
      <c r="H1281" t="s">
        <v>147</v>
      </c>
      <c r="I1281">
        <v>2</v>
      </c>
      <c r="K1281" t="s">
        <v>1940</v>
      </c>
    </row>
    <row r="1282" spans="1:11" ht="14.5" hidden="1">
      <c r="A1282" s="244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11" ht="14.5" hidden="1">
      <c r="A1283" s="247">
        <v>72</v>
      </c>
      <c r="C1283" t="s">
        <v>272</v>
      </c>
      <c r="D1283" t="s">
        <v>212</v>
      </c>
      <c r="E1283" t="s">
        <v>174</v>
      </c>
      <c r="F1283" t="s">
        <v>13</v>
      </c>
      <c r="G1283" t="s">
        <v>1276</v>
      </c>
      <c r="H1283" t="s">
        <v>147</v>
      </c>
      <c r="I1283">
        <v>2</v>
      </c>
    </row>
    <row r="1284" spans="1:11" ht="14.5" hidden="1">
      <c r="A1284" s="247">
        <v>73</v>
      </c>
      <c r="C1284" t="s">
        <v>272</v>
      </c>
      <c r="D1284" t="s">
        <v>212</v>
      </c>
      <c r="E1284" t="s">
        <v>172</v>
      </c>
      <c r="F1284" t="s">
        <v>209</v>
      </c>
      <c r="G1284" t="s">
        <v>213</v>
      </c>
      <c r="H1284" t="s">
        <v>147</v>
      </c>
      <c r="I1284">
        <v>2</v>
      </c>
    </row>
    <row r="1285" spans="1:11" ht="14.5" hidden="1">
      <c r="A1285" s="247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11" ht="14.5" hidden="1">
      <c r="A1286" s="244">
        <v>75</v>
      </c>
      <c r="C1286" t="s">
        <v>272</v>
      </c>
      <c r="D1286" t="s">
        <v>212</v>
      </c>
      <c r="E1286" t="s">
        <v>178</v>
      </c>
      <c r="F1286" t="s">
        <v>37</v>
      </c>
      <c r="G1286" t="s">
        <v>402</v>
      </c>
      <c r="H1286" t="s">
        <v>147</v>
      </c>
      <c r="I1286">
        <v>2</v>
      </c>
    </row>
    <row r="1287" spans="1:11" ht="14.5" hidden="1">
      <c r="A1287" s="247">
        <v>76</v>
      </c>
      <c r="C1287" t="s">
        <v>272</v>
      </c>
      <c r="D1287" t="s">
        <v>212</v>
      </c>
      <c r="E1287" t="s">
        <v>178</v>
      </c>
      <c r="F1287" t="s">
        <v>216</v>
      </c>
      <c r="G1287" t="s">
        <v>142</v>
      </c>
      <c r="H1287" t="s">
        <v>147</v>
      </c>
      <c r="I1287">
        <v>2</v>
      </c>
    </row>
    <row r="1288" spans="1:11" ht="14.5" hidden="1">
      <c r="A1288" s="244">
        <v>78</v>
      </c>
      <c r="C1288" t="s">
        <v>272</v>
      </c>
      <c r="D1288" t="s">
        <v>146</v>
      </c>
      <c r="E1288" t="s">
        <v>620</v>
      </c>
      <c r="F1288" t="s">
        <v>556</v>
      </c>
      <c r="G1288" t="s">
        <v>148</v>
      </c>
      <c r="H1288" t="s">
        <v>151</v>
      </c>
      <c r="I1288">
        <v>4</v>
      </c>
      <c r="J1288" s="250">
        <v>2</v>
      </c>
      <c r="K1288" t="s">
        <v>1257</v>
      </c>
    </row>
    <row r="1289" spans="1:11" ht="14.5" hidden="1">
      <c r="A1289" s="247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11" ht="14.5" hidden="1">
      <c r="A1290" s="244">
        <v>80</v>
      </c>
      <c r="C1290" t="s">
        <v>272</v>
      </c>
      <c r="D1290" t="s">
        <v>146</v>
      </c>
      <c r="E1290" t="s">
        <v>469</v>
      </c>
      <c r="F1290" t="s">
        <v>153</v>
      </c>
      <c r="G1290" t="s">
        <v>1167</v>
      </c>
      <c r="H1290" t="s">
        <v>210</v>
      </c>
      <c r="I1290">
        <v>2</v>
      </c>
    </row>
    <row r="1291" spans="1:11" ht="14.5" hidden="1">
      <c r="A1291" s="247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11" ht="14.5" hidden="1">
      <c r="A1292" s="244">
        <v>82</v>
      </c>
      <c r="C1292" t="s">
        <v>272</v>
      </c>
      <c r="D1292" t="s">
        <v>146</v>
      </c>
      <c r="E1292" t="s">
        <v>620</v>
      </c>
      <c r="F1292" t="s">
        <v>556</v>
      </c>
      <c r="G1292" t="s">
        <v>1676</v>
      </c>
      <c r="H1292" t="s">
        <v>149</v>
      </c>
      <c r="I1292">
        <v>4</v>
      </c>
      <c r="J1292" s="250">
        <v>2</v>
      </c>
      <c r="K1292" t="s">
        <v>1486</v>
      </c>
    </row>
    <row r="1293" spans="1:11" ht="14.5" hidden="1">
      <c r="A1293" s="247">
        <v>83</v>
      </c>
      <c r="C1293" t="s">
        <v>272</v>
      </c>
      <c r="D1293" t="s">
        <v>146</v>
      </c>
      <c r="E1293" t="s">
        <v>341</v>
      </c>
      <c r="F1293" t="s">
        <v>14</v>
      </c>
      <c r="G1293" t="s">
        <v>29</v>
      </c>
      <c r="H1293" t="s">
        <v>158</v>
      </c>
      <c r="I1293">
        <v>2</v>
      </c>
    </row>
    <row r="1294" spans="1:11" ht="14.5" hidden="1">
      <c r="A1294" s="244">
        <v>84</v>
      </c>
      <c r="C1294" t="s">
        <v>272</v>
      </c>
      <c r="D1294" t="s">
        <v>146</v>
      </c>
      <c r="E1294" t="s">
        <v>172</v>
      </c>
      <c r="F1294" t="s">
        <v>7</v>
      </c>
      <c r="G1294" t="s">
        <v>1685</v>
      </c>
      <c r="H1294" t="s">
        <v>158</v>
      </c>
      <c r="I1294">
        <v>2</v>
      </c>
    </row>
    <row r="1295" spans="1:11" ht="14.5" hidden="1">
      <c r="A1295" s="247">
        <v>85</v>
      </c>
      <c r="C1295" t="s">
        <v>272</v>
      </c>
      <c r="D1295" t="s">
        <v>146</v>
      </c>
      <c r="E1295" t="s">
        <v>187</v>
      </c>
      <c r="F1295" t="s">
        <v>237</v>
      </c>
      <c r="G1295" t="s">
        <v>1166</v>
      </c>
      <c r="H1295" t="s">
        <v>211</v>
      </c>
      <c r="I1295">
        <v>2</v>
      </c>
    </row>
    <row r="1296" spans="1:11" ht="14.5" hidden="1">
      <c r="A1296" s="244">
        <v>86</v>
      </c>
      <c r="C1296" t="s">
        <v>272</v>
      </c>
      <c r="D1296" t="s">
        <v>146</v>
      </c>
      <c r="E1296" t="s">
        <v>176</v>
      </c>
      <c r="F1296" t="s">
        <v>554</v>
      </c>
      <c r="G1296" t="s">
        <v>42</v>
      </c>
      <c r="H1296" t="s">
        <v>158</v>
      </c>
      <c r="I1296">
        <v>2</v>
      </c>
    </row>
    <row r="1297" spans="1:11" ht="14.5" hidden="1">
      <c r="A1297" s="24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11" ht="14.5" hidden="1">
      <c r="A1298" s="244">
        <v>88</v>
      </c>
      <c r="C1298" t="s">
        <v>272</v>
      </c>
      <c r="D1298" t="s">
        <v>146</v>
      </c>
      <c r="E1298" t="s">
        <v>1369</v>
      </c>
      <c r="F1298" t="s">
        <v>215</v>
      </c>
      <c r="G1298" t="s">
        <v>96</v>
      </c>
      <c r="H1298" t="s">
        <v>158</v>
      </c>
      <c r="I1298">
        <v>2</v>
      </c>
    </row>
    <row r="1299" spans="1:11" ht="14.5" hidden="1">
      <c r="A1299" s="247">
        <v>89</v>
      </c>
      <c r="C1299" t="s">
        <v>272</v>
      </c>
      <c r="D1299" t="s">
        <v>146</v>
      </c>
      <c r="E1299" t="s">
        <v>182</v>
      </c>
      <c r="F1299" t="s">
        <v>138</v>
      </c>
      <c r="G1299" t="s">
        <v>51</v>
      </c>
      <c r="H1299" t="s">
        <v>158</v>
      </c>
      <c r="I1299">
        <v>2</v>
      </c>
    </row>
    <row r="1300" spans="1:11" ht="14.5" hidden="1">
      <c r="A1300" s="244">
        <v>90</v>
      </c>
      <c r="C1300" t="s">
        <v>272</v>
      </c>
      <c r="D1300" t="s">
        <v>146</v>
      </c>
      <c r="E1300" t="s">
        <v>174</v>
      </c>
      <c r="F1300" t="s">
        <v>13</v>
      </c>
      <c r="G1300" t="s">
        <v>1276</v>
      </c>
      <c r="H1300" t="s">
        <v>158</v>
      </c>
      <c r="I1300">
        <v>2</v>
      </c>
    </row>
    <row r="1301" spans="1:11" ht="14.5" hidden="1">
      <c r="A1301" s="247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11" ht="14.5" hidden="1">
      <c r="A1302" s="244">
        <v>92</v>
      </c>
      <c r="C1302" t="s">
        <v>272</v>
      </c>
      <c r="D1302" t="s">
        <v>146</v>
      </c>
      <c r="E1302" t="s">
        <v>175</v>
      </c>
      <c r="F1302" t="s">
        <v>19</v>
      </c>
      <c r="G1302" t="s">
        <v>1276</v>
      </c>
      <c r="H1302" t="s">
        <v>199</v>
      </c>
      <c r="I1302">
        <v>2</v>
      </c>
    </row>
    <row r="1303" spans="1:11" ht="14.5" hidden="1">
      <c r="A1303" s="247">
        <v>93</v>
      </c>
      <c r="C1303" t="s">
        <v>272</v>
      </c>
      <c r="D1303" t="s">
        <v>146</v>
      </c>
      <c r="E1303" t="s">
        <v>178</v>
      </c>
      <c r="F1303" t="s">
        <v>37</v>
      </c>
      <c r="G1303" t="s">
        <v>402</v>
      </c>
      <c r="H1303" t="s">
        <v>158</v>
      </c>
      <c r="I1303">
        <v>2</v>
      </c>
    </row>
    <row r="1304" spans="1:11" ht="14.5" hidden="1">
      <c r="A1304" s="244">
        <v>94</v>
      </c>
      <c r="C1304" t="s">
        <v>272</v>
      </c>
      <c r="D1304" t="s">
        <v>146</v>
      </c>
      <c r="E1304" t="s">
        <v>182</v>
      </c>
      <c r="F1304" t="s">
        <v>216</v>
      </c>
      <c r="G1304" t="s">
        <v>145</v>
      </c>
      <c r="H1304" t="s">
        <v>158</v>
      </c>
      <c r="I1304">
        <v>3</v>
      </c>
    </row>
    <row r="1305" spans="1:11" ht="14.5" hidden="1">
      <c r="A1305" s="6">
        <v>95</v>
      </c>
      <c r="C1305" t="s">
        <v>272</v>
      </c>
      <c r="D1305" t="s">
        <v>146</v>
      </c>
      <c r="E1305" t="s">
        <v>178</v>
      </c>
      <c r="F1305" t="s">
        <v>216</v>
      </c>
      <c r="G1305" t="s">
        <v>142</v>
      </c>
      <c r="H1305" t="s">
        <v>147</v>
      </c>
      <c r="I1305">
        <v>2</v>
      </c>
    </row>
    <row r="1306" spans="1:11" ht="14.5" hidden="1">
      <c r="A1306" s="247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11" ht="14.5" hidden="1">
      <c r="A1307" s="6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11" ht="14.5" hidden="1">
      <c r="A1308" s="56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t="14.5" hidden="1">
      <c r="A1309">
        <v>100</v>
      </c>
      <c r="C1309" t="s">
        <v>272</v>
      </c>
      <c r="D1309" t="s">
        <v>154</v>
      </c>
      <c r="E1309" t="s">
        <v>469</v>
      </c>
      <c r="F1309" t="s">
        <v>153</v>
      </c>
      <c r="G1309" t="s">
        <v>1167</v>
      </c>
      <c r="H1309" t="s">
        <v>210</v>
      </c>
      <c r="I1309">
        <v>2</v>
      </c>
    </row>
    <row r="1310" spans="1:11" ht="14.5" hidden="1">
      <c r="A1310" s="247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11" ht="14.5" hidden="1">
      <c r="A1311" s="244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11" ht="14.5" hidden="1">
      <c r="A1312" s="247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11" ht="14.5" hidden="1">
      <c r="A1313" s="244">
        <v>104</v>
      </c>
      <c r="C1313" t="s">
        <v>272</v>
      </c>
      <c r="D1313" t="s">
        <v>154</v>
      </c>
      <c r="E1313" t="s">
        <v>341</v>
      </c>
      <c r="F1313" t="s">
        <v>14</v>
      </c>
      <c r="G1313" t="s">
        <v>29</v>
      </c>
      <c r="H1313" t="s">
        <v>157</v>
      </c>
      <c r="I1313">
        <v>2</v>
      </c>
    </row>
    <row r="1314" spans="1:11" ht="14.5" hidden="1">
      <c r="A1314" s="247">
        <v>105</v>
      </c>
      <c r="C1314" t="s">
        <v>272</v>
      </c>
      <c r="D1314" t="s">
        <v>154</v>
      </c>
      <c r="E1314" t="s">
        <v>187</v>
      </c>
      <c r="F1314" t="s">
        <v>237</v>
      </c>
      <c r="G1314" t="s">
        <v>1166</v>
      </c>
      <c r="H1314" t="s">
        <v>211</v>
      </c>
      <c r="I1314">
        <v>2</v>
      </c>
    </row>
    <row r="1315" spans="1:11" ht="14.5" hidden="1">
      <c r="A1315" s="244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t="14.5" hidden="1">
      <c r="A1316" s="247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t="14.5" hidden="1">
      <c r="A1317" s="244">
        <v>108</v>
      </c>
      <c r="C1317" t="s">
        <v>272</v>
      </c>
      <c r="D1317" t="s">
        <v>154</v>
      </c>
      <c r="E1317" t="s">
        <v>172</v>
      </c>
      <c r="F1317" t="s">
        <v>209</v>
      </c>
      <c r="G1317" t="s">
        <v>1700</v>
      </c>
      <c r="H1317" t="s">
        <v>157</v>
      </c>
      <c r="I1317">
        <v>1</v>
      </c>
    </row>
    <row r="1318" spans="1:11" ht="14.5" hidden="1">
      <c r="A1318" s="247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11" ht="14.5" hidden="1">
      <c r="A1319" s="244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t="14.5" hidden="1">
      <c r="A1320" s="247">
        <v>111</v>
      </c>
      <c r="C1320" t="s">
        <v>272</v>
      </c>
      <c r="D1320" t="s">
        <v>154</v>
      </c>
      <c r="E1320" t="s">
        <v>182</v>
      </c>
      <c r="F1320" t="s">
        <v>216</v>
      </c>
      <c r="G1320" t="s">
        <v>217</v>
      </c>
      <c r="H1320" t="s">
        <v>157</v>
      </c>
      <c r="I1320">
        <v>3</v>
      </c>
    </row>
    <row r="1321" spans="1:11" ht="14.5" hidden="1">
      <c r="A1321" s="244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11" ht="14.5" hidden="1">
      <c r="A1322" s="247">
        <v>113</v>
      </c>
      <c r="C1322" t="s">
        <v>272</v>
      </c>
      <c r="D1322" t="s">
        <v>154</v>
      </c>
      <c r="E1322" t="s">
        <v>182</v>
      </c>
      <c r="F1322" t="s">
        <v>138</v>
      </c>
      <c r="G1322" t="s">
        <v>51</v>
      </c>
      <c r="H1322" t="s">
        <v>157</v>
      </c>
      <c r="I1322">
        <v>2</v>
      </c>
    </row>
    <row r="1323" spans="1:11" ht="14.5" hidden="1">
      <c r="A1323" s="244">
        <v>114</v>
      </c>
      <c r="C1323" t="s">
        <v>272</v>
      </c>
      <c r="D1323" t="s">
        <v>154</v>
      </c>
      <c r="E1323" t="s">
        <v>178</v>
      </c>
      <c r="F1323" t="s">
        <v>216</v>
      </c>
      <c r="G1323" t="s">
        <v>142</v>
      </c>
      <c r="H1323" t="s">
        <v>147</v>
      </c>
      <c r="I1323">
        <v>2</v>
      </c>
    </row>
    <row r="1324" spans="1:11" ht="14.5" hidden="1">
      <c r="A1324" s="247">
        <v>117</v>
      </c>
      <c r="C1324" t="s">
        <v>272</v>
      </c>
      <c r="D1324" t="s">
        <v>929</v>
      </c>
      <c r="E1324" t="s">
        <v>620</v>
      </c>
      <c r="F1324" t="s">
        <v>556</v>
      </c>
      <c r="G1324" t="s">
        <v>1676</v>
      </c>
      <c r="H1324" t="s">
        <v>151</v>
      </c>
      <c r="I1324">
        <v>4</v>
      </c>
      <c r="J1324" s="250">
        <v>2</v>
      </c>
      <c r="K1324" t="s">
        <v>1486</v>
      </c>
    </row>
    <row r="1325" spans="1:11" ht="14.5" hidden="1">
      <c r="A1325" s="244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t="14.5" hidden="1">
      <c r="A1326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t="14.5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t="14.5" hidden="1">
      <c r="A1328" s="247">
        <v>121</v>
      </c>
      <c r="C1328" t="s">
        <v>272</v>
      </c>
      <c r="D1328" t="s">
        <v>929</v>
      </c>
      <c r="E1328" t="s">
        <v>178</v>
      </c>
      <c r="F1328" t="s">
        <v>37</v>
      </c>
      <c r="G1328" t="s">
        <v>1030</v>
      </c>
      <c r="H1328" t="s">
        <v>333</v>
      </c>
      <c r="I1328">
        <v>2</v>
      </c>
    </row>
    <row r="1329" spans="1:11" ht="14.5" hidden="1">
      <c r="A1329" s="247">
        <v>122</v>
      </c>
      <c r="C1329" t="s">
        <v>272</v>
      </c>
      <c r="D1329" t="s">
        <v>929</v>
      </c>
      <c r="E1329" t="s">
        <v>174</v>
      </c>
      <c r="F1329" t="s">
        <v>13</v>
      </c>
      <c r="G1329" t="s">
        <v>1665</v>
      </c>
      <c r="H1329" t="s">
        <v>333</v>
      </c>
      <c r="I1329">
        <v>2</v>
      </c>
    </row>
    <row r="1330" spans="1:11" ht="14.5" hidden="1">
      <c r="A1330" s="244">
        <v>123</v>
      </c>
      <c r="C1330" t="s">
        <v>272</v>
      </c>
      <c r="D1330" t="s">
        <v>929</v>
      </c>
      <c r="E1330" t="s">
        <v>620</v>
      </c>
      <c r="F1330" t="s">
        <v>556</v>
      </c>
      <c r="G1330" t="s">
        <v>1430</v>
      </c>
      <c r="H1330" t="s">
        <v>149</v>
      </c>
      <c r="I1330">
        <v>4</v>
      </c>
      <c r="J1330" s="250">
        <v>2</v>
      </c>
      <c r="K1330" t="s">
        <v>1942</v>
      </c>
    </row>
    <row r="1331" spans="1:11" ht="14.5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11" ht="14.5" hidden="1">
      <c r="A1332" s="244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11" ht="14.5" hidden="1">
      <c r="A1333" s="247">
        <v>126</v>
      </c>
      <c r="C1333" t="s">
        <v>272</v>
      </c>
      <c r="D1333" t="s">
        <v>929</v>
      </c>
      <c r="E1333" t="s">
        <v>176</v>
      </c>
      <c r="F1333" t="s">
        <v>554</v>
      </c>
      <c r="G1333" t="s">
        <v>42</v>
      </c>
      <c r="H1333" t="s">
        <v>333</v>
      </c>
      <c r="I1333">
        <v>2</v>
      </c>
    </row>
    <row r="1334" spans="1:11" ht="14.5" hidden="1">
      <c r="A1334" s="24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11" ht="14.5" hidden="1">
      <c r="A1335" s="244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11" ht="14.5" hidden="1">
      <c r="A1336" s="247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11" ht="14.5" hidden="1">
      <c r="A1337" s="244">
        <v>130</v>
      </c>
      <c r="C1337" t="s">
        <v>272</v>
      </c>
      <c r="D1337" t="s">
        <v>929</v>
      </c>
      <c r="E1337" t="s">
        <v>172</v>
      </c>
      <c r="F1337" t="s">
        <v>209</v>
      </c>
      <c r="G1337" t="s">
        <v>213</v>
      </c>
      <c r="H1337" t="s">
        <v>333</v>
      </c>
      <c r="I1337">
        <v>1</v>
      </c>
    </row>
    <row r="1338" spans="1:11" ht="14.5" hidden="1">
      <c r="A1338" s="247">
        <v>131</v>
      </c>
      <c r="C1338" t="s">
        <v>272</v>
      </c>
      <c r="D1338" t="s">
        <v>929</v>
      </c>
      <c r="E1338" t="s">
        <v>172</v>
      </c>
      <c r="F1338" t="s">
        <v>7</v>
      </c>
      <c r="G1338" t="s">
        <v>1030</v>
      </c>
      <c r="H1338" t="s">
        <v>333</v>
      </c>
      <c r="I1338">
        <v>2</v>
      </c>
    </row>
    <row r="1339" spans="1:11" ht="14.5" hidden="1">
      <c r="A1339" s="244">
        <v>132</v>
      </c>
      <c r="C1339" t="s">
        <v>272</v>
      </c>
      <c r="D1339" t="s">
        <v>929</v>
      </c>
      <c r="E1339" t="s">
        <v>182</v>
      </c>
      <c r="F1339" t="s">
        <v>216</v>
      </c>
      <c r="G1339" t="s">
        <v>217</v>
      </c>
      <c r="H1339" t="s">
        <v>333</v>
      </c>
      <c r="I1339">
        <v>3</v>
      </c>
    </row>
    <row r="1340" spans="1:11" ht="14.5" hidden="1">
      <c r="A1340" s="244">
        <v>133</v>
      </c>
      <c r="C1340" t="s">
        <v>272</v>
      </c>
      <c r="D1340" t="s">
        <v>929</v>
      </c>
      <c r="E1340" t="s">
        <v>182</v>
      </c>
      <c r="F1340" t="s">
        <v>138</v>
      </c>
      <c r="G1340" t="s">
        <v>1685</v>
      </c>
      <c r="H1340" t="s">
        <v>333</v>
      </c>
      <c r="I1340">
        <v>1</v>
      </c>
    </row>
    <row r="1341" spans="1:11" ht="14.5" hidden="1">
      <c r="A1341" s="247">
        <v>134</v>
      </c>
      <c r="C1341" t="s">
        <v>272</v>
      </c>
      <c r="D1341" t="s">
        <v>929</v>
      </c>
      <c r="E1341" t="s">
        <v>178</v>
      </c>
      <c r="F1341" t="s">
        <v>216</v>
      </c>
      <c r="G1341" t="s">
        <v>142</v>
      </c>
      <c r="H1341" t="s">
        <v>147</v>
      </c>
      <c r="I1341">
        <v>2</v>
      </c>
    </row>
    <row r="1342" spans="1:11" ht="14.5" hidden="1">
      <c r="A1342" s="244"/>
    </row>
    <row r="1343" spans="1:11" ht="14.5" hidden="1">
      <c r="A1343" s="247"/>
    </row>
    <row r="1344" spans="1:11" ht="14.5" hidden="1">
      <c r="A1344" s="247"/>
    </row>
    <row r="1345" spans="1:11" ht="14.5" hidden="1">
      <c r="A1345" s="244">
        <v>2</v>
      </c>
      <c r="C1345" t="s">
        <v>228</v>
      </c>
      <c r="D1345" t="s">
        <v>869</v>
      </c>
      <c r="E1345" t="s">
        <v>179</v>
      </c>
      <c r="F1345" t="s">
        <v>76</v>
      </c>
      <c r="G1345" t="s">
        <v>36</v>
      </c>
      <c r="H1345" t="s">
        <v>224</v>
      </c>
      <c r="I1345">
        <v>3</v>
      </c>
    </row>
    <row r="1346" spans="1:11" ht="14.5" hidden="1">
      <c r="A1346" s="247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t="14.5" hidden="1">
      <c r="A1347" s="244">
        <v>4</v>
      </c>
      <c r="C1347" t="s">
        <v>228</v>
      </c>
      <c r="D1347" t="s">
        <v>869</v>
      </c>
      <c r="E1347" t="s">
        <v>172</v>
      </c>
      <c r="F1347" t="s">
        <v>225</v>
      </c>
      <c r="G1347" t="s">
        <v>236</v>
      </c>
      <c r="H1347" t="s">
        <v>224</v>
      </c>
      <c r="I1347">
        <v>3</v>
      </c>
      <c r="K1347" t="s">
        <v>1951</v>
      </c>
    </row>
    <row r="1348" spans="1:11" ht="14.5" hidden="1">
      <c r="A1348" s="244">
        <v>5</v>
      </c>
      <c r="C1348" t="s">
        <v>228</v>
      </c>
      <c r="D1348" t="s">
        <v>869</v>
      </c>
      <c r="E1348" t="s">
        <v>341</v>
      </c>
      <c r="F1348" t="s">
        <v>235</v>
      </c>
      <c r="G1348" t="s">
        <v>1665</v>
      </c>
      <c r="H1348" t="s">
        <v>224</v>
      </c>
      <c r="I1348">
        <v>2</v>
      </c>
    </row>
    <row r="1349" spans="1:11" ht="14.5" hidden="1">
      <c r="A1349" s="247">
        <v>6</v>
      </c>
      <c r="C1349" t="s">
        <v>228</v>
      </c>
      <c r="D1349" t="s">
        <v>869</v>
      </c>
      <c r="E1349" t="s">
        <v>182</v>
      </c>
      <c r="F1349" t="s">
        <v>230</v>
      </c>
      <c r="G1349" t="s">
        <v>139</v>
      </c>
      <c r="H1349" t="s">
        <v>224</v>
      </c>
      <c r="I1349">
        <v>3</v>
      </c>
    </row>
    <row r="1350" spans="1:11" ht="14.5" hidden="1">
      <c r="A1350" s="244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t="14.5" hidden="1">
      <c r="A1351" s="247">
        <v>8</v>
      </c>
      <c r="C1351" t="s">
        <v>228</v>
      </c>
      <c r="D1351" t="s">
        <v>869</v>
      </c>
      <c r="E1351" t="s">
        <v>180</v>
      </c>
      <c r="F1351" t="s">
        <v>222</v>
      </c>
      <c r="G1351" t="s">
        <v>1074</v>
      </c>
      <c r="H1351" t="s">
        <v>224</v>
      </c>
      <c r="I1351">
        <v>3</v>
      </c>
    </row>
    <row r="1352" spans="1:11" ht="14.5" hidden="1">
      <c r="A1352" s="244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t="14.5" hidden="1">
      <c r="A1353" s="247">
        <v>10</v>
      </c>
      <c r="C1353" t="s">
        <v>228</v>
      </c>
      <c r="D1353" t="s">
        <v>869</v>
      </c>
      <c r="E1353" t="s">
        <v>172</v>
      </c>
      <c r="F1353" t="s">
        <v>1325</v>
      </c>
      <c r="G1353" t="s">
        <v>43</v>
      </c>
      <c r="H1353" t="s">
        <v>224</v>
      </c>
      <c r="I1353">
        <v>1</v>
      </c>
    </row>
    <row r="1354" spans="1:11" ht="14.5" hidden="1">
      <c r="A1354" s="24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t="14.5" hidden="1">
      <c r="A1355" s="247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t="14.5" hidden="1">
      <c r="A1356" s="244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t="14.5" hidden="1">
      <c r="A1357" s="24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t="14.5" hidden="1">
      <c r="A1358" s="244">
        <v>15</v>
      </c>
      <c r="C1358" t="s">
        <v>228</v>
      </c>
      <c r="D1358" t="s">
        <v>869</v>
      </c>
      <c r="E1358" t="s">
        <v>182</v>
      </c>
      <c r="F1358" t="s">
        <v>1522</v>
      </c>
      <c r="G1358" t="s">
        <v>227</v>
      </c>
      <c r="H1358" t="s">
        <v>224</v>
      </c>
      <c r="I1358">
        <v>3</v>
      </c>
    </row>
    <row r="1359" spans="1:11" ht="14.5" hidden="1">
      <c r="A1359" s="247">
        <v>16</v>
      </c>
      <c r="C1359" t="s">
        <v>228</v>
      </c>
      <c r="D1359" t="s">
        <v>869</v>
      </c>
      <c r="E1359" t="s">
        <v>182</v>
      </c>
      <c r="F1359" t="s">
        <v>138</v>
      </c>
      <c r="G1359" t="s">
        <v>51</v>
      </c>
      <c r="H1359" t="s">
        <v>224</v>
      </c>
      <c r="I1359">
        <v>2</v>
      </c>
      <c r="K1359" t="s">
        <v>1952</v>
      </c>
    </row>
    <row r="1360" spans="1:11" ht="14.5" hidden="1">
      <c r="A1360" s="244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t="14.5" hidden="1">
      <c r="A1361" s="247">
        <v>18</v>
      </c>
      <c r="C1361" t="s">
        <v>228</v>
      </c>
      <c r="D1361" t="s">
        <v>836</v>
      </c>
      <c r="E1361" t="s">
        <v>179</v>
      </c>
      <c r="F1361" t="s">
        <v>76</v>
      </c>
      <c r="G1361" t="s">
        <v>1690</v>
      </c>
      <c r="H1361" t="s">
        <v>242</v>
      </c>
      <c r="I1361">
        <v>3</v>
      </c>
    </row>
    <row r="1362" spans="1:10" ht="14.5" hidden="1">
      <c r="A1362" s="244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10" ht="14.5" hidden="1">
      <c r="A1363" s="247">
        <v>20</v>
      </c>
      <c r="C1363" t="s">
        <v>228</v>
      </c>
      <c r="D1363" t="s">
        <v>836</v>
      </c>
      <c r="E1363" t="s">
        <v>172</v>
      </c>
      <c r="F1363" t="s">
        <v>244</v>
      </c>
      <c r="G1363" t="s">
        <v>240</v>
      </c>
      <c r="H1363" t="s">
        <v>242</v>
      </c>
      <c r="I1363">
        <v>2</v>
      </c>
    </row>
    <row r="1364" spans="1:10" ht="14.5" hidden="1">
      <c r="A1364" s="24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10" ht="14.5" hidden="1">
      <c r="A1365" s="247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t="14.5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10" ht="14.5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</row>
    <row r="1368" spans="1:10" ht="14.5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10" ht="14.5" hidden="1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</row>
    <row r="1370" spans="1:10" ht="14.5" hidden="1">
      <c r="A1370" s="247">
        <v>27</v>
      </c>
      <c r="B1370" s="247"/>
      <c r="C1370" s="247" t="s">
        <v>228</v>
      </c>
      <c r="D1370" s="247" t="s">
        <v>836</v>
      </c>
      <c r="E1370" s="247" t="s">
        <v>233</v>
      </c>
      <c r="F1370" s="247" t="s">
        <v>234</v>
      </c>
      <c r="G1370" s="247" t="s">
        <v>530</v>
      </c>
      <c r="H1370" s="247" t="s">
        <v>242</v>
      </c>
      <c r="I1370" s="247">
        <v>3</v>
      </c>
      <c r="J1370" s="250">
        <v>2</v>
      </c>
    </row>
    <row r="1371" spans="1:10" ht="14.5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</row>
    <row r="1372" spans="1:10" ht="14.5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t="14.5" hidden="1">
      <c r="A1373" s="244">
        <v>30</v>
      </c>
      <c r="B1373" s="244"/>
      <c r="C1373" s="244" t="s">
        <v>228</v>
      </c>
      <c r="D1373" s="244" t="s">
        <v>834</v>
      </c>
      <c r="E1373" s="244" t="s">
        <v>179</v>
      </c>
      <c r="F1373" s="244" t="s">
        <v>76</v>
      </c>
      <c r="G1373" s="244" t="s">
        <v>105</v>
      </c>
      <c r="H1373" s="244" t="s">
        <v>245</v>
      </c>
      <c r="I1373" s="244">
        <v>3</v>
      </c>
    </row>
    <row r="1374" spans="1:10" ht="14.5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t="14.5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t="14.5" hidden="1">
      <c r="A1376" s="247">
        <v>33</v>
      </c>
      <c r="B1376" s="247"/>
      <c r="C1376" s="247" t="s">
        <v>228</v>
      </c>
      <c r="D1376" s="247" t="s">
        <v>834</v>
      </c>
      <c r="E1376" s="247" t="s">
        <v>229</v>
      </c>
      <c r="F1376" s="247" t="s">
        <v>230</v>
      </c>
      <c r="G1376" s="247" t="s">
        <v>553</v>
      </c>
      <c r="H1376" s="247" t="s">
        <v>245</v>
      </c>
      <c r="I1376" s="247">
        <v>5</v>
      </c>
    </row>
    <row r="1377" spans="1:10" ht="14.5" hidden="1">
      <c r="A1377" s="244">
        <v>34</v>
      </c>
      <c r="B1377" s="244"/>
      <c r="C1377" s="244" t="s">
        <v>228</v>
      </c>
      <c r="D1377" s="244" t="s">
        <v>834</v>
      </c>
      <c r="E1377" s="244" t="s">
        <v>229</v>
      </c>
      <c r="F1377" s="244" t="s">
        <v>231</v>
      </c>
      <c r="G1377" s="244" t="s">
        <v>139</v>
      </c>
      <c r="H1377" s="244" t="s">
        <v>245</v>
      </c>
      <c r="I1377" s="244">
        <v>2</v>
      </c>
    </row>
    <row r="1378" spans="1:10" ht="14.5" hidden="1">
      <c r="A1378" s="247">
        <v>35</v>
      </c>
      <c r="B1378" s="247"/>
      <c r="C1378" s="247" t="s">
        <v>228</v>
      </c>
      <c r="D1378" s="247" t="s">
        <v>834</v>
      </c>
      <c r="E1378" s="247" t="s">
        <v>180</v>
      </c>
      <c r="F1378" s="247" t="s">
        <v>222</v>
      </c>
      <c r="G1378" s="247" t="s">
        <v>1423</v>
      </c>
      <c r="H1378" s="247" t="s">
        <v>245</v>
      </c>
      <c r="I1378" s="247">
        <v>5</v>
      </c>
    </row>
    <row r="1379" spans="1:10" ht="14.5" hidden="1">
      <c r="A1379" s="247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t="14.5" hidden="1">
      <c r="A1380" s="244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t="14.5" hidden="1">
      <c r="A1381" s="247">
        <v>38</v>
      </c>
      <c r="C1381" t="s">
        <v>228</v>
      </c>
      <c r="D1381" t="s">
        <v>834</v>
      </c>
      <c r="E1381" t="s">
        <v>178</v>
      </c>
      <c r="F1381" t="s">
        <v>37</v>
      </c>
      <c r="G1381" t="s">
        <v>228</v>
      </c>
      <c r="H1381" t="s">
        <v>245</v>
      </c>
      <c r="I1381">
        <v>3</v>
      </c>
    </row>
    <row r="1382" spans="1:10" ht="14.5" hidden="1">
      <c r="A1382" s="244">
        <v>39</v>
      </c>
      <c r="C1382" t="s">
        <v>228</v>
      </c>
      <c r="D1382" t="s">
        <v>834</v>
      </c>
      <c r="E1382" t="s">
        <v>233</v>
      </c>
      <c r="F1382" t="s">
        <v>234</v>
      </c>
      <c r="G1382" t="s">
        <v>228</v>
      </c>
      <c r="H1382" t="s">
        <v>245</v>
      </c>
      <c r="I1382">
        <v>3</v>
      </c>
      <c r="J1382" s="250">
        <v>2</v>
      </c>
    </row>
    <row r="1383" spans="1:10" ht="14.5" hidden="1">
      <c r="A1383" s="247">
        <v>40</v>
      </c>
      <c r="C1383" t="s">
        <v>228</v>
      </c>
      <c r="D1383" t="s">
        <v>834</v>
      </c>
      <c r="E1383" t="s">
        <v>182</v>
      </c>
      <c r="F1383" t="s">
        <v>1522</v>
      </c>
      <c r="G1383" t="s">
        <v>227</v>
      </c>
      <c r="H1383" t="s">
        <v>245</v>
      </c>
      <c r="I1383">
        <v>3</v>
      </c>
    </row>
    <row r="1384" spans="1:10" ht="14.5" hidden="1">
      <c r="A1384" s="244">
        <v>41</v>
      </c>
      <c r="C1384" t="s">
        <v>228</v>
      </c>
      <c r="D1384" t="s">
        <v>834</v>
      </c>
      <c r="E1384" t="s">
        <v>341</v>
      </c>
      <c r="F1384" t="s">
        <v>235</v>
      </c>
      <c r="G1384" t="s">
        <v>236</v>
      </c>
      <c r="H1384" t="s">
        <v>245</v>
      </c>
      <c r="I1384">
        <v>2</v>
      </c>
    </row>
    <row r="1385" spans="1:10" ht="14.5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10" ht="14.5" hidden="1">
      <c r="A1386">
        <v>43</v>
      </c>
      <c r="C1386" t="s">
        <v>228</v>
      </c>
      <c r="D1386" t="s">
        <v>249</v>
      </c>
      <c r="F1386" t="s">
        <v>137</v>
      </c>
      <c r="G1386" t="s">
        <v>136</v>
      </c>
      <c r="I1386">
        <v>1</v>
      </c>
    </row>
    <row r="1387" spans="1:10" ht="14.5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t="14.5" hidden="1">
      <c r="A1388">
        <v>45</v>
      </c>
      <c r="C1388" t="s">
        <v>228</v>
      </c>
      <c r="D1388" t="s">
        <v>249</v>
      </c>
      <c r="F1388" t="s">
        <v>137</v>
      </c>
      <c r="G1388" t="s">
        <v>43</v>
      </c>
      <c r="I1388">
        <v>1</v>
      </c>
    </row>
    <row r="1389" spans="1:10" ht="14.5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10" ht="14.5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10" ht="14.5" hidden="1">
      <c r="A1391">
        <v>48</v>
      </c>
      <c r="C1391" t="s">
        <v>228</v>
      </c>
      <c r="D1391" t="s">
        <v>249</v>
      </c>
      <c r="F1391" t="s">
        <v>137</v>
      </c>
      <c r="G1391" t="s">
        <v>240</v>
      </c>
      <c r="I1391">
        <v>2.5</v>
      </c>
    </row>
    <row r="1392" spans="1:10" ht="14.5" hidden="1">
      <c r="A1392">
        <v>49</v>
      </c>
      <c r="C1392" t="s">
        <v>228</v>
      </c>
      <c r="D1392" t="s">
        <v>249</v>
      </c>
      <c r="F1392" t="s">
        <v>137</v>
      </c>
      <c r="G1392" t="s">
        <v>228</v>
      </c>
      <c r="I1392">
        <v>1.5</v>
      </c>
    </row>
    <row r="1393" spans="1:11" ht="14.5" hidden="1">
      <c r="A1393">
        <v>50</v>
      </c>
      <c r="C1393" t="s">
        <v>228</v>
      </c>
      <c r="D1393" t="s">
        <v>249</v>
      </c>
      <c r="F1393" t="s">
        <v>137</v>
      </c>
      <c r="G1393" t="s">
        <v>227</v>
      </c>
      <c r="I1393">
        <v>1.5</v>
      </c>
    </row>
    <row r="1394" spans="1:11" ht="14.5" hidden="1">
      <c r="A1394" s="56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t="14.5" hidden="1">
      <c r="A1395" s="6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t="14.5" hidden="1">
      <c r="A1396" s="5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11" ht="14.5" hidden="1">
      <c r="A1397" s="6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t="14.5" hidden="1">
      <c r="A1398" s="56">
        <v>55</v>
      </c>
      <c r="C1398" t="s">
        <v>228</v>
      </c>
      <c r="D1398" t="s">
        <v>1953</v>
      </c>
      <c r="F1398" t="s">
        <v>137</v>
      </c>
      <c r="G1398" t="s">
        <v>142</v>
      </c>
      <c r="I1398">
        <v>0</v>
      </c>
      <c r="K1398" t="s">
        <v>1954</v>
      </c>
    </row>
    <row r="1399" spans="1:11" ht="14.5" hidden="1">
      <c r="A1399" s="6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11" ht="14.5" hidden="1">
      <c r="A1400" s="56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t="14.5" hidden="1">
      <c r="A1401" s="6">
        <v>58</v>
      </c>
      <c r="C1401" t="s">
        <v>228</v>
      </c>
      <c r="D1401" t="s">
        <v>1953</v>
      </c>
      <c r="F1401" t="s">
        <v>137</v>
      </c>
      <c r="G1401" t="s">
        <v>140</v>
      </c>
      <c r="I1401">
        <v>5</v>
      </c>
    </row>
    <row r="1402" spans="1:11" ht="14.5" hidden="1">
      <c r="A1402" s="56">
        <v>59</v>
      </c>
      <c r="C1402" t="s">
        <v>228</v>
      </c>
      <c r="D1402" t="s">
        <v>1953</v>
      </c>
      <c r="F1402" t="s">
        <v>137</v>
      </c>
      <c r="G1402" t="s">
        <v>143</v>
      </c>
      <c r="I1402">
        <v>4</v>
      </c>
    </row>
    <row r="1403" spans="1:11" ht="14.5" hidden="1">
      <c r="A1403" s="56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t="14.5" hidden="1">
      <c r="A1404" s="6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11" ht="14.5" hidden="1">
      <c r="A1405" s="56">
        <v>62</v>
      </c>
      <c r="C1405" t="s">
        <v>228</v>
      </c>
      <c r="D1405" t="s">
        <v>1953</v>
      </c>
      <c r="F1405" t="s">
        <v>137</v>
      </c>
      <c r="G1405" t="s">
        <v>51</v>
      </c>
      <c r="I1405">
        <v>2</v>
      </c>
    </row>
    <row r="1406" spans="1:11" ht="14.5" hidden="1">
      <c r="A1406" s="6">
        <v>63</v>
      </c>
      <c r="C1406" t="s">
        <v>228</v>
      </c>
      <c r="D1406" t="s">
        <v>252</v>
      </c>
      <c r="E1406" t="s">
        <v>182</v>
      </c>
      <c r="F1406" t="s">
        <v>1523</v>
      </c>
      <c r="G1406" t="s">
        <v>143</v>
      </c>
      <c r="H1406" t="s">
        <v>261</v>
      </c>
      <c r="I1406">
        <v>1</v>
      </c>
    </row>
    <row r="1407" spans="1:11" ht="14.5" hidden="1">
      <c r="A1407" s="247">
        <v>64</v>
      </c>
      <c r="C1407" t="s">
        <v>228</v>
      </c>
      <c r="D1407" t="s">
        <v>252</v>
      </c>
      <c r="E1407" t="s">
        <v>172</v>
      </c>
      <c r="F1407" t="s">
        <v>7</v>
      </c>
      <c r="G1407" t="s">
        <v>1623</v>
      </c>
      <c r="H1407" t="s">
        <v>261</v>
      </c>
      <c r="I1407">
        <v>2</v>
      </c>
    </row>
    <row r="1408" spans="1:11" ht="14.5" hidden="1">
      <c r="A1408" s="244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t="14.5" hidden="1">
      <c r="A1409" s="247">
        <v>66</v>
      </c>
      <c r="C1409" t="s">
        <v>228</v>
      </c>
      <c r="D1409" t="s">
        <v>252</v>
      </c>
      <c r="E1409" t="s">
        <v>172</v>
      </c>
      <c r="F1409" t="s">
        <v>1524</v>
      </c>
      <c r="G1409" t="s">
        <v>1437</v>
      </c>
      <c r="H1409" t="s">
        <v>261</v>
      </c>
      <c r="I1409">
        <v>1</v>
      </c>
      <c r="K1409" t="s">
        <v>1587</v>
      </c>
    </row>
    <row r="1410" spans="1:11" ht="14.5" hidden="1">
      <c r="A1410" s="244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t="14.5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t="14.5" hidden="1">
      <c r="A1412" s="244">
        <v>69</v>
      </c>
      <c r="C1412" t="s">
        <v>228</v>
      </c>
      <c r="D1412" t="s">
        <v>252</v>
      </c>
      <c r="E1412" t="s">
        <v>180</v>
      </c>
      <c r="F1412" t="s">
        <v>83</v>
      </c>
      <c r="G1412" t="s">
        <v>1700</v>
      </c>
      <c r="H1412" t="s">
        <v>261</v>
      </c>
      <c r="I1412">
        <v>1</v>
      </c>
      <c r="K1412" t="s">
        <v>1587</v>
      </c>
    </row>
    <row r="1413" spans="1:11" ht="14.5" hidden="1">
      <c r="A1413" s="247">
        <v>70</v>
      </c>
      <c r="C1413" t="s">
        <v>228</v>
      </c>
      <c r="D1413" t="s">
        <v>252</v>
      </c>
      <c r="E1413" t="s">
        <v>180</v>
      </c>
      <c r="F1413" t="s">
        <v>83</v>
      </c>
      <c r="G1413" t="s">
        <v>51</v>
      </c>
      <c r="H1413" t="s">
        <v>261</v>
      </c>
      <c r="I1413">
        <v>1</v>
      </c>
      <c r="K1413" t="s">
        <v>1955</v>
      </c>
    </row>
    <row r="1414" spans="1:11" ht="14.5" hidden="1">
      <c r="A1414" s="244">
        <v>71</v>
      </c>
      <c r="C1414" t="s">
        <v>228</v>
      </c>
      <c r="D1414" t="s">
        <v>252</v>
      </c>
      <c r="E1414" t="s">
        <v>178</v>
      </c>
      <c r="F1414" t="s">
        <v>37</v>
      </c>
      <c r="G1414" t="s">
        <v>136</v>
      </c>
      <c r="H1414" t="s">
        <v>261</v>
      </c>
      <c r="I1414">
        <v>1</v>
      </c>
    </row>
    <row r="1415" spans="1:11" ht="14.5" hidden="1">
      <c r="A1415" s="247">
        <v>72</v>
      </c>
      <c r="C1415" t="s">
        <v>228</v>
      </c>
      <c r="D1415" t="s">
        <v>252</v>
      </c>
      <c r="E1415" t="s">
        <v>182</v>
      </c>
      <c r="F1415" t="s">
        <v>1525</v>
      </c>
      <c r="G1415" t="s">
        <v>1629</v>
      </c>
      <c r="H1415" t="s">
        <v>261</v>
      </c>
      <c r="I1415">
        <v>2</v>
      </c>
    </row>
    <row r="1416" spans="1:11" ht="14.5" hidden="1">
      <c r="A1416" s="244">
        <v>73</v>
      </c>
      <c r="C1416" t="s">
        <v>228</v>
      </c>
      <c r="D1416" t="s">
        <v>252</v>
      </c>
      <c r="E1416" t="s">
        <v>980</v>
      </c>
      <c r="F1416" t="s">
        <v>1526</v>
      </c>
      <c r="G1416" t="s">
        <v>1167</v>
      </c>
      <c r="H1416" t="s">
        <v>210</v>
      </c>
      <c r="I1416">
        <v>2</v>
      </c>
    </row>
    <row r="1417" spans="1:11" ht="14.5" hidden="1">
      <c r="A1417" s="247">
        <v>74</v>
      </c>
      <c r="C1417" t="s">
        <v>228</v>
      </c>
      <c r="D1417" t="s">
        <v>252</v>
      </c>
      <c r="E1417" t="s">
        <v>182</v>
      </c>
      <c r="F1417" t="s">
        <v>1527</v>
      </c>
      <c r="G1417" t="s">
        <v>136</v>
      </c>
      <c r="H1417" t="s">
        <v>261</v>
      </c>
      <c r="I1417">
        <v>3</v>
      </c>
    </row>
    <row r="1418" spans="1:11" ht="14.5" hidden="1">
      <c r="A1418" s="244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11" ht="14.5" hidden="1">
      <c r="A1419" s="247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t="14.5" hidden="1">
      <c r="A1420" s="244">
        <v>77</v>
      </c>
      <c r="C1420" t="s">
        <v>228</v>
      </c>
      <c r="D1420" t="s">
        <v>252</v>
      </c>
      <c r="E1420" t="s">
        <v>182</v>
      </c>
      <c r="F1420" t="s">
        <v>1528</v>
      </c>
      <c r="G1420" t="s">
        <v>136</v>
      </c>
      <c r="H1420" t="s">
        <v>261</v>
      </c>
      <c r="I1420">
        <v>2</v>
      </c>
    </row>
    <row r="1421" spans="1:11" ht="14.5" hidden="1">
      <c r="A1421" s="247">
        <v>78</v>
      </c>
      <c r="C1421" t="s">
        <v>228</v>
      </c>
      <c r="D1421" t="s">
        <v>252</v>
      </c>
      <c r="E1421" t="s">
        <v>187</v>
      </c>
      <c r="F1421" t="s">
        <v>1529</v>
      </c>
      <c r="G1421" t="s">
        <v>228</v>
      </c>
      <c r="H1421" t="s">
        <v>211</v>
      </c>
      <c r="I1421">
        <v>1</v>
      </c>
      <c r="K1421" t="s">
        <v>1588</v>
      </c>
    </row>
    <row r="1422" spans="1:11" ht="14.5" hidden="1">
      <c r="A1422" s="56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t="14.5" hidden="1">
      <c r="A1423" s="244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t="14.5" hidden="1">
      <c r="A1424" s="247">
        <v>81</v>
      </c>
      <c r="C1424" t="s">
        <v>228</v>
      </c>
      <c r="D1424" t="s">
        <v>252</v>
      </c>
      <c r="E1424" t="s">
        <v>178</v>
      </c>
      <c r="F1424" t="s">
        <v>37</v>
      </c>
      <c r="G1424" t="s">
        <v>51</v>
      </c>
      <c r="H1424" t="s">
        <v>261</v>
      </c>
      <c r="I1424">
        <v>1</v>
      </c>
    </row>
    <row r="1425" spans="1:11" ht="14.5" hidden="1">
      <c r="A1425" s="6">
        <v>82</v>
      </c>
      <c r="C1425" t="s">
        <v>228</v>
      </c>
      <c r="D1425" t="s">
        <v>252</v>
      </c>
      <c r="E1425" t="s">
        <v>182</v>
      </c>
      <c r="F1425" t="s">
        <v>1531</v>
      </c>
      <c r="G1425" t="s">
        <v>1629</v>
      </c>
      <c r="H1425" t="s">
        <v>261</v>
      </c>
      <c r="I1425">
        <v>2</v>
      </c>
    </row>
    <row r="1426" spans="1:11" ht="14.5" hidden="1">
      <c r="A1426" s="56">
        <v>83</v>
      </c>
      <c r="C1426" t="s">
        <v>228</v>
      </c>
      <c r="D1426" t="s">
        <v>1957</v>
      </c>
      <c r="E1426" t="s">
        <v>182</v>
      </c>
      <c r="F1426" t="s">
        <v>254</v>
      </c>
      <c r="G1426" t="s">
        <v>51</v>
      </c>
      <c r="H1426" t="s">
        <v>261</v>
      </c>
      <c r="I1426">
        <v>2</v>
      </c>
      <c r="J1426" s="250">
        <v>2</v>
      </c>
      <c r="K1426" t="s">
        <v>777</v>
      </c>
    </row>
    <row r="1427" spans="1:11" ht="14.5" hidden="1">
      <c r="A1427" s="6">
        <v>84</v>
      </c>
      <c r="C1427" t="s">
        <v>228</v>
      </c>
      <c r="D1427" t="s">
        <v>1957</v>
      </c>
      <c r="E1427" t="s">
        <v>182</v>
      </c>
      <c r="F1427" t="s">
        <v>256</v>
      </c>
      <c r="G1427" t="s">
        <v>136</v>
      </c>
      <c r="H1427" t="s">
        <v>261</v>
      </c>
      <c r="I1427">
        <v>1</v>
      </c>
      <c r="J1427" s="250">
        <v>2</v>
      </c>
      <c r="K1427" t="s">
        <v>1532</v>
      </c>
    </row>
    <row r="1428" spans="1:11" ht="14.5" hidden="1">
      <c r="A1428" s="56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11" ht="14.5" hidden="1">
      <c r="A1429" s="6">
        <v>86</v>
      </c>
      <c r="C1429" t="s">
        <v>228</v>
      </c>
      <c r="D1429" t="s">
        <v>1957</v>
      </c>
      <c r="E1429" t="s">
        <v>182</v>
      </c>
      <c r="F1429" t="s">
        <v>254</v>
      </c>
      <c r="G1429" t="s">
        <v>145</v>
      </c>
      <c r="H1429" t="s">
        <v>263</v>
      </c>
      <c r="I1429">
        <v>2</v>
      </c>
      <c r="J1429" s="250">
        <v>2</v>
      </c>
      <c r="K1429" t="s">
        <v>777</v>
      </c>
    </row>
    <row r="1430" spans="1:11" ht="14.5" hidden="1">
      <c r="A1430" s="56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11" ht="14.5" hidden="1">
      <c r="A1431" s="6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t="14.5" hidden="1">
      <c r="A1432" s="56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t="14.25" hidden="1" customHeight="1">
      <c r="A1433" s="6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t="14.25" hidden="1" customHeight="1">
      <c r="A1434" s="56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t="14.25" hidden="1" customHeight="1">
      <c r="A1435" s="39">
        <v>92</v>
      </c>
      <c r="C1435" t="s">
        <v>228</v>
      </c>
      <c r="D1435" t="s">
        <v>257</v>
      </c>
      <c r="E1435" t="s">
        <v>172</v>
      </c>
      <c r="F1435" t="s">
        <v>1524</v>
      </c>
      <c r="G1435" t="s">
        <v>1437</v>
      </c>
      <c r="H1435" t="s">
        <v>263</v>
      </c>
      <c r="I1435">
        <v>1</v>
      </c>
      <c r="K1435" t="s">
        <v>1587</v>
      </c>
    </row>
    <row r="1436" spans="1:11" ht="14.25" hidden="1" customHeight="1">
      <c r="A1436" s="5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11" ht="14.25" hidden="1" customHeight="1">
      <c r="A1437" s="6">
        <v>94</v>
      </c>
      <c r="C1437" t="s">
        <v>228</v>
      </c>
      <c r="D1437" t="s">
        <v>257</v>
      </c>
      <c r="E1437" t="s">
        <v>180</v>
      </c>
      <c r="F1437" t="s">
        <v>83</v>
      </c>
      <c r="G1437" t="s">
        <v>1700</v>
      </c>
      <c r="H1437" t="s">
        <v>263</v>
      </c>
      <c r="I1437">
        <v>1</v>
      </c>
      <c r="K1437" t="s">
        <v>1587</v>
      </c>
    </row>
    <row r="1438" spans="1:11" ht="14.25" hidden="1" customHeight="1">
      <c r="A1438" s="56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11" ht="14.25" hidden="1" customHeight="1">
      <c r="A1439" s="247">
        <v>96</v>
      </c>
      <c r="C1439" t="s">
        <v>228</v>
      </c>
      <c r="D1439" t="s">
        <v>257</v>
      </c>
      <c r="E1439" t="s">
        <v>182</v>
      </c>
      <c r="F1439" t="s">
        <v>1527</v>
      </c>
      <c r="G1439" t="s">
        <v>220</v>
      </c>
      <c r="H1439" t="s">
        <v>258</v>
      </c>
      <c r="I1439">
        <v>3</v>
      </c>
    </row>
    <row r="1440" spans="1:11" ht="14.25" hidden="1" customHeight="1">
      <c r="A1440" s="244">
        <v>97</v>
      </c>
      <c r="C1440" t="s">
        <v>228</v>
      </c>
      <c r="D1440" t="s">
        <v>257</v>
      </c>
      <c r="E1440" t="s">
        <v>341</v>
      </c>
      <c r="F1440" t="s">
        <v>14</v>
      </c>
      <c r="G1440" t="s">
        <v>142</v>
      </c>
      <c r="H1440" t="s">
        <v>263</v>
      </c>
      <c r="I1440">
        <v>2</v>
      </c>
      <c r="K1440" t="s">
        <v>1956</v>
      </c>
    </row>
    <row r="1441" spans="1:11" ht="14.25" hidden="1" customHeight="1">
      <c r="A1441" s="247">
        <v>98</v>
      </c>
      <c r="C1441" t="s">
        <v>228</v>
      </c>
      <c r="D1441" t="s">
        <v>257</v>
      </c>
      <c r="E1441" t="s">
        <v>182</v>
      </c>
      <c r="F1441" t="s">
        <v>1528</v>
      </c>
      <c r="G1441" t="s">
        <v>145</v>
      </c>
      <c r="H1441" t="s">
        <v>263</v>
      </c>
      <c r="I1441">
        <v>2</v>
      </c>
      <c r="K1441" t="s">
        <v>1958</v>
      </c>
    </row>
    <row r="1442" spans="1:11" ht="14.25" hidden="1" customHeight="1">
      <c r="A1442" s="244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11" ht="14.25" hidden="1" customHeight="1">
      <c r="A1443" s="247">
        <v>100</v>
      </c>
      <c r="C1443" t="s">
        <v>228</v>
      </c>
      <c r="D1443" t="s">
        <v>257</v>
      </c>
      <c r="E1443" t="s">
        <v>182</v>
      </c>
      <c r="F1443" t="s">
        <v>1525</v>
      </c>
      <c r="G1443" t="s">
        <v>136</v>
      </c>
      <c r="H1443" t="s">
        <v>263</v>
      </c>
      <c r="I1443">
        <v>2</v>
      </c>
    </row>
    <row r="1444" spans="1:11" ht="14.25" hidden="1" customHeight="1">
      <c r="A1444" s="244">
        <v>101</v>
      </c>
      <c r="C1444" t="s">
        <v>228</v>
      </c>
      <c r="D1444" t="s">
        <v>257</v>
      </c>
      <c r="E1444" t="s">
        <v>980</v>
      </c>
      <c r="F1444" t="s">
        <v>1526</v>
      </c>
      <c r="G1444" t="s">
        <v>220</v>
      </c>
      <c r="H1444" t="s">
        <v>210</v>
      </c>
      <c r="I1444">
        <v>2</v>
      </c>
    </row>
    <row r="1445" spans="1:11" ht="14.25" hidden="1" customHeight="1">
      <c r="A1445" s="247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11" ht="14.25" hidden="1" customHeight="1">
      <c r="A1446" s="244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11" ht="14.25" hidden="1" customHeight="1">
      <c r="A1447" s="247">
        <v>104</v>
      </c>
      <c r="C1447" t="s">
        <v>228</v>
      </c>
      <c r="D1447" t="s">
        <v>257</v>
      </c>
      <c r="E1447" t="s">
        <v>187</v>
      </c>
      <c r="F1447" t="s">
        <v>1529</v>
      </c>
      <c r="G1447" t="s">
        <v>228</v>
      </c>
      <c r="H1447" t="s">
        <v>211</v>
      </c>
      <c r="I1447">
        <v>1</v>
      </c>
      <c r="K1447" t="s">
        <v>1588</v>
      </c>
    </row>
    <row r="1448" spans="1:11" ht="14.25" hidden="1" customHeight="1">
      <c r="A1448" s="244">
        <v>105</v>
      </c>
      <c r="C1448" t="s">
        <v>228</v>
      </c>
      <c r="D1448" t="s">
        <v>257</v>
      </c>
      <c r="E1448" t="s">
        <v>187</v>
      </c>
      <c r="F1448" t="s">
        <v>1529</v>
      </c>
      <c r="G1448" t="s">
        <v>51</v>
      </c>
      <c r="H1448" t="s">
        <v>211</v>
      </c>
      <c r="I1448">
        <v>1</v>
      </c>
      <c r="K1448" t="s">
        <v>1589</v>
      </c>
    </row>
    <row r="1449" spans="1:11" ht="14.25" hidden="1" customHeight="1">
      <c r="A1449" s="247">
        <v>106</v>
      </c>
      <c r="C1449" t="s">
        <v>228</v>
      </c>
      <c r="D1449" t="s">
        <v>257</v>
      </c>
      <c r="E1449" t="s">
        <v>175</v>
      </c>
      <c r="F1449" t="s">
        <v>1530</v>
      </c>
      <c r="G1449" t="s">
        <v>145</v>
      </c>
      <c r="H1449" t="s">
        <v>781</v>
      </c>
      <c r="I1449">
        <v>2</v>
      </c>
    </row>
    <row r="1450" spans="1:11" ht="14.25" hidden="1" customHeight="1">
      <c r="A1450" s="244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t="14.25" hidden="1" customHeight="1">
      <c r="A1451" s="247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11" ht="14.25" hidden="1" customHeight="1">
      <c r="A1452" s="244">
        <v>109</v>
      </c>
      <c r="C1452" t="s">
        <v>228</v>
      </c>
      <c r="D1452" t="s">
        <v>260</v>
      </c>
      <c r="E1452" t="s">
        <v>172</v>
      </c>
      <c r="F1452" t="s">
        <v>7</v>
      </c>
      <c r="G1452" t="s">
        <v>1120</v>
      </c>
      <c r="H1452" t="s">
        <v>155</v>
      </c>
      <c r="I1452">
        <v>2</v>
      </c>
    </row>
    <row r="1453" spans="1:11" ht="14.25" hidden="1" customHeight="1">
      <c r="A1453" s="247">
        <v>110</v>
      </c>
      <c r="C1453" t="s">
        <v>228</v>
      </c>
      <c r="D1453" t="s">
        <v>260</v>
      </c>
      <c r="E1453" t="s">
        <v>182</v>
      </c>
      <c r="F1453" t="s">
        <v>1523</v>
      </c>
      <c r="G1453" t="s">
        <v>143</v>
      </c>
      <c r="H1453" t="s">
        <v>155</v>
      </c>
      <c r="I1453">
        <v>3</v>
      </c>
    </row>
    <row r="1454" spans="1:11" ht="14.25" hidden="1" customHeight="1">
      <c r="A1454" s="244">
        <v>111</v>
      </c>
      <c r="C1454" t="s">
        <v>228</v>
      </c>
      <c r="D1454" t="s">
        <v>260</v>
      </c>
      <c r="E1454" t="s">
        <v>182</v>
      </c>
      <c r="F1454" t="s">
        <v>1523</v>
      </c>
      <c r="G1454" t="s">
        <v>1690</v>
      </c>
      <c r="H1454" t="s">
        <v>155</v>
      </c>
      <c r="I1454">
        <v>1</v>
      </c>
    </row>
    <row r="1455" spans="1:11" ht="14.25" hidden="1" customHeight="1">
      <c r="A1455" s="56">
        <v>112</v>
      </c>
      <c r="C1455" t="s">
        <v>228</v>
      </c>
      <c r="D1455" t="s">
        <v>260</v>
      </c>
      <c r="E1455" t="s">
        <v>178</v>
      </c>
      <c r="F1455" t="s">
        <v>37</v>
      </c>
      <c r="G1455" t="s">
        <v>1670</v>
      </c>
      <c r="H1455" t="s">
        <v>155</v>
      </c>
      <c r="I1455">
        <v>1</v>
      </c>
    </row>
    <row r="1456" spans="1:11" ht="14.25" hidden="1" customHeight="1">
      <c r="A1456">
        <v>113</v>
      </c>
      <c r="C1456" t="s">
        <v>228</v>
      </c>
      <c r="D1456" t="s">
        <v>260</v>
      </c>
      <c r="E1456" t="s">
        <v>174</v>
      </c>
      <c r="F1456" t="s">
        <v>247</v>
      </c>
      <c r="G1456" t="s">
        <v>248</v>
      </c>
      <c r="H1456" t="s">
        <v>155</v>
      </c>
      <c r="I1456">
        <v>2</v>
      </c>
    </row>
    <row r="1457" spans="1:11" ht="14.25" hidden="1" customHeight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t="14.25" hidden="1" customHeight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t="14.25" hidden="1" customHeight="1">
      <c r="A1459" s="56">
        <v>116</v>
      </c>
      <c r="C1459" t="s">
        <v>228</v>
      </c>
      <c r="D1459" t="s">
        <v>260</v>
      </c>
      <c r="E1459" t="s">
        <v>172</v>
      </c>
      <c r="F1459" t="s">
        <v>1524</v>
      </c>
      <c r="G1459" t="s">
        <v>1685</v>
      </c>
      <c r="H1459" t="s">
        <v>155</v>
      </c>
      <c r="I1459">
        <v>1</v>
      </c>
      <c r="K1459" t="s">
        <v>1587</v>
      </c>
    </row>
    <row r="1460" spans="1:11" ht="14.25" hidden="1" customHeight="1">
      <c r="A1460" s="6">
        <v>117</v>
      </c>
      <c r="C1460" t="s">
        <v>228</v>
      </c>
      <c r="D1460" t="s">
        <v>260</v>
      </c>
      <c r="E1460" t="s">
        <v>172</v>
      </c>
      <c r="F1460" t="s">
        <v>1524</v>
      </c>
      <c r="G1460" t="s">
        <v>51</v>
      </c>
      <c r="H1460" t="s">
        <v>155</v>
      </c>
      <c r="I1460">
        <v>1</v>
      </c>
      <c r="K1460" t="s">
        <v>1960</v>
      </c>
    </row>
    <row r="1461" spans="1:11" ht="14.25" hidden="1" customHeight="1">
      <c r="A1461" s="56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t="14.25" hidden="1" customHeight="1">
      <c r="A1462" s="6">
        <v>119</v>
      </c>
      <c r="C1462" t="s">
        <v>228</v>
      </c>
      <c r="D1462" t="s">
        <v>260</v>
      </c>
      <c r="E1462" t="s">
        <v>980</v>
      </c>
      <c r="F1462" t="s">
        <v>1526</v>
      </c>
      <c r="G1462" t="s">
        <v>51</v>
      </c>
      <c r="H1462" t="s">
        <v>210</v>
      </c>
      <c r="I1462">
        <v>1</v>
      </c>
      <c r="K1462" t="s">
        <v>2072</v>
      </c>
    </row>
    <row r="1463" spans="1:11" ht="14.25" hidden="1" customHeight="1">
      <c r="A1463" s="56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t="14.25" hidden="1" customHeight="1">
      <c r="A1464" s="6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t="14.25" hidden="1" customHeight="1">
      <c r="A1465" s="247">
        <v>122</v>
      </c>
      <c r="C1465" t="s">
        <v>228</v>
      </c>
      <c r="D1465" t="s">
        <v>260</v>
      </c>
      <c r="E1465" t="s">
        <v>187</v>
      </c>
      <c r="F1465" t="s">
        <v>1529</v>
      </c>
      <c r="G1465" t="s">
        <v>1166</v>
      </c>
      <c r="H1465" t="s">
        <v>211</v>
      </c>
      <c r="I1465">
        <v>2</v>
      </c>
    </row>
    <row r="1466" spans="1:11" ht="14.25" hidden="1" customHeight="1">
      <c r="A1466" s="244">
        <v>123</v>
      </c>
      <c r="C1466" t="s">
        <v>228</v>
      </c>
      <c r="D1466" t="s">
        <v>260</v>
      </c>
      <c r="E1466" t="s">
        <v>182</v>
      </c>
      <c r="F1466" t="s">
        <v>1531</v>
      </c>
      <c r="G1466" t="s">
        <v>1690</v>
      </c>
      <c r="H1466" t="s">
        <v>155</v>
      </c>
      <c r="I1466">
        <v>1</v>
      </c>
      <c r="K1466" t="s">
        <v>1587</v>
      </c>
    </row>
    <row r="1467" spans="1:11" ht="14.25" hidden="1" customHeight="1">
      <c r="A1467" s="24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t="14.25" hidden="1" customHeight="1">
      <c r="A1468" s="244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t="14.25" hidden="1" customHeight="1">
      <c r="A1469" s="247">
        <v>126</v>
      </c>
      <c r="C1469" t="s">
        <v>228</v>
      </c>
      <c r="D1469" t="s">
        <v>260</v>
      </c>
      <c r="E1469" t="s">
        <v>182</v>
      </c>
      <c r="F1469" t="s">
        <v>1525</v>
      </c>
      <c r="G1469" t="s">
        <v>51</v>
      </c>
      <c r="H1469" t="s">
        <v>155</v>
      </c>
      <c r="I1469">
        <v>1</v>
      </c>
      <c r="K1469" t="s">
        <v>1963</v>
      </c>
    </row>
    <row r="1470" spans="1:11" ht="14.25" hidden="1" customHeight="1">
      <c r="A1470" s="244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t="14.25" hidden="1" customHeight="1">
      <c r="A1471" s="247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t="14.25" hidden="1" customHeight="1">
      <c r="A1472" s="244">
        <v>129</v>
      </c>
      <c r="C1472" t="s">
        <v>228</v>
      </c>
      <c r="D1472" t="s">
        <v>1534</v>
      </c>
      <c r="E1472" t="s">
        <v>182</v>
      </c>
      <c r="F1472" t="s">
        <v>256</v>
      </c>
      <c r="G1472" t="s">
        <v>1670</v>
      </c>
      <c r="H1472" t="s">
        <v>155</v>
      </c>
      <c r="I1472">
        <v>1</v>
      </c>
      <c r="J1472" s="250">
        <v>2</v>
      </c>
      <c r="K1472" t="s">
        <v>1535</v>
      </c>
    </row>
    <row r="1473" spans="1:11" ht="14.25" hidden="1" customHeight="1">
      <c r="A1473" s="247">
        <v>130</v>
      </c>
      <c r="C1473" t="s">
        <v>228</v>
      </c>
      <c r="D1473" t="s">
        <v>1534</v>
      </c>
      <c r="E1473" t="s">
        <v>182</v>
      </c>
      <c r="F1473" t="s">
        <v>256</v>
      </c>
      <c r="G1473" t="s">
        <v>136</v>
      </c>
      <c r="H1473" t="s">
        <v>155</v>
      </c>
      <c r="I1473">
        <v>1</v>
      </c>
      <c r="J1473" s="250">
        <v>2</v>
      </c>
      <c r="K1473" t="s">
        <v>1536</v>
      </c>
    </row>
    <row r="1474" spans="1:11" ht="14.25" hidden="1" customHeight="1">
      <c r="A1474" s="6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11" ht="14.25" hidden="1" customHeight="1">
      <c r="A1475" s="244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11" ht="14.25" hidden="1" customHeight="1">
      <c r="A1476" s="247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11" ht="14.25" hidden="1" customHeight="1">
      <c r="A1477" s="244">
        <v>134</v>
      </c>
      <c r="C1477" t="s">
        <v>228</v>
      </c>
      <c r="D1477" t="s">
        <v>1534</v>
      </c>
      <c r="E1477" t="s">
        <v>182</v>
      </c>
      <c r="F1477" t="s">
        <v>256</v>
      </c>
      <c r="G1477" t="s">
        <v>136</v>
      </c>
      <c r="H1477" t="s">
        <v>261</v>
      </c>
      <c r="I1477">
        <v>1</v>
      </c>
      <c r="J1477" s="250">
        <v>2</v>
      </c>
      <c r="K1477" t="s">
        <v>1535</v>
      </c>
    </row>
    <row r="1478" spans="1:11" ht="14.25" hidden="1" customHeight="1">
      <c r="A1478" s="247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11" ht="14.25" hidden="1" customHeight="1">
      <c r="A1479" s="244">
        <v>136</v>
      </c>
      <c r="C1479" t="s">
        <v>228</v>
      </c>
      <c r="D1479" t="s">
        <v>262</v>
      </c>
      <c r="E1479" t="s">
        <v>172</v>
      </c>
      <c r="F1479" t="s">
        <v>7</v>
      </c>
      <c r="G1479" t="s">
        <v>240</v>
      </c>
      <c r="H1479" t="s">
        <v>261</v>
      </c>
      <c r="I1479">
        <v>2</v>
      </c>
    </row>
    <row r="1480" spans="1:11" ht="14.25" hidden="1" customHeight="1">
      <c r="A1480" s="247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11" ht="14.25" hidden="1" customHeight="1">
      <c r="A1481" s="244">
        <v>138</v>
      </c>
      <c r="C1481" t="s">
        <v>228</v>
      </c>
      <c r="D1481" t="s">
        <v>262</v>
      </c>
      <c r="E1481" t="s">
        <v>178</v>
      </c>
      <c r="F1481" t="s">
        <v>37</v>
      </c>
      <c r="G1481" t="s">
        <v>51</v>
      </c>
      <c r="H1481" t="s">
        <v>261</v>
      </c>
      <c r="I1481">
        <v>1</v>
      </c>
      <c r="K1481" t="s">
        <v>1590</v>
      </c>
    </row>
    <row r="1482" spans="1:11" ht="14.25" hidden="1" customHeight="1">
      <c r="A1482" s="247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11" ht="14.25" hidden="1" customHeight="1">
      <c r="A1483" s="244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11" ht="14.25" hidden="1" customHeight="1">
      <c r="A1484" s="247">
        <v>141</v>
      </c>
      <c r="C1484" t="s">
        <v>228</v>
      </c>
      <c r="D1484" t="s">
        <v>262</v>
      </c>
      <c r="E1484" t="s">
        <v>172</v>
      </c>
      <c r="F1484" t="s">
        <v>1524</v>
      </c>
      <c r="G1484" t="s">
        <v>51</v>
      </c>
      <c r="H1484" t="s">
        <v>261</v>
      </c>
      <c r="I1484">
        <v>1</v>
      </c>
      <c r="K1484" t="s">
        <v>1960</v>
      </c>
    </row>
    <row r="1485" spans="1:11" ht="14.25" hidden="1" customHeight="1">
      <c r="A1485" s="244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11" ht="14.25" hidden="1" customHeight="1">
      <c r="A1486" s="247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11" ht="14.25" hidden="1" customHeight="1">
      <c r="A1487">
        <v>144</v>
      </c>
      <c r="C1487" t="s">
        <v>228</v>
      </c>
      <c r="D1487" t="s">
        <v>262</v>
      </c>
      <c r="E1487" t="s">
        <v>182</v>
      </c>
      <c r="F1487" t="s">
        <v>1525</v>
      </c>
      <c r="G1487" t="s">
        <v>145</v>
      </c>
      <c r="H1487" t="s">
        <v>261</v>
      </c>
      <c r="I1487">
        <v>1</v>
      </c>
      <c r="K1487" t="s">
        <v>1587</v>
      </c>
    </row>
    <row r="1488" spans="1:11" ht="14.25" hidden="1" customHeight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t="14.25" hidden="1" customHeight="1">
      <c r="A1489" s="244">
        <v>146</v>
      </c>
      <c r="C1489" t="s">
        <v>228</v>
      </c>
      <c r="D1489" t="s">
        <v>262</v>
      </c>
      <c r="E1489" t="s">
        <v>980</v>
      </c>
      <c r="F1489" t="s">
        <v>1526</v>
      </c>
      <c r="G1489" t="s">
        <v>1167</v>
      </c>
      <c r="H1489" t="s">
        <v>210</v>
      </c>
      <c r="I1489">
        <v>1</v>
      </c>
    </row>
    <row r="1490" spans="1:11" ht="14.25" hidden="1" customHeight="1">
      <c r="A1490" s="247">
        <v>147</v>
      </c>
      <c r="C1490" t="s">
        <v>228</v>
      </c>
      <c r="D1490" t="s">
        <v>262</v>
      </c>
      <c r="E1490" t="s">
        <v>980</v>
      </c>
      <c r="F1490" t="s">
        <v>1526</v>
      </c>
      <c r="G1490" t="s">
        <v>51</v>
      </c>
      <c r="H1490" t="s">
        <v>210</v>
      </c>
      <c r="I1490">
        <v>1</v>
      </c>
      <c r="K1490" t="s">
        <v>2073</v>
      </c>
    </row>
    <row r="1491" spans="1:11" ht="14.25" hidden="1" customHeight="1">
      <c r="A1491" s="244">
        <v>148</v>
      </c>
      <c r="C1491" t="s">
        <v>228</v>
      </c>
      <c r="D1491" t="s">
        <v>262</v>
      </c>
      <c r="E1491" t="s">
        <v>341</v>
      </c>
      <c r="F1491" t="s">
        <v>14</v>
      </c>
      <c r="G1491" t="s">
        <v>142</v>
      </c>
      <c r="H1491" t="s">
        <v>261</v>
      </c>
      <c r="I1491">
        <v>2</v>
      </c>
      <c r="K1491" t="s">
        <v>1956</v>
      </c>
    </row>
    <row r="1492" spans="1:11" ht="14.25" hidden="1" customHeight="1">
      <c r="A1492" s="247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t="14.25" hidden="1" customHeight="1">
      <c r="A1493" s="244">
        <v>150</v>
      </c>
      <c r="C1493" t="s">
        <v>228</v>
      </c>
      <c r="D1493" t="s">
        <v>262</v>
      </c>
      <c r="E1493" t="s">
        <v>182</v>
      </c>
      <c r="F1493" t="s">
        <v>1523</v>
      </c>
      <c r="G1493" t="s">
        <v>145</v>
      </c>
      <c r="H1493" t="s">
        <v>261</v>
      </c>
      <c r="I1493">
        <v>3</v>
      </c>
    </row>
    <row r="1494" spans="1:11" ht="14.25" hidden="1" customHeight="1">
      <c r="A1494" s="244">
        <v>151</v>
      </c>
      <c r="C1494" t="s">
        <v>228</v>
      </c>
      <c r="D1494" t="s">
        <v>262</v>
      </c>
      <c r="E1494" t="s">
        <v>182</v>
      </c>
      <c r="F1494" t="s">
        <v>1523</v>
      </c>
      <c r="G1494" t="s">
        <v>145</v>
      </c>
      <c r="H1494" t="s">
        <v>261</v>
      </c>
      <c r="I1494">
        <v>1</v>
      </c>
    </row>
    <row r="1495" spans="1:11" ht="14.25" hidden="1" customHeight="1">
      <c r="A1495" s="247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t="14.25" hidden="1" customHeight="1">
      <c r="A1496" s="244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t="14.25" hidden="1" customHeight="1">
      <c r="A1497" s="247">
        <v>154</v>
      </c>
      <c r="C1497" t="s">
        <v>228</v>
      </c>
      <c r="D1497" t="s">
        <v>262</v>
      </c>
      <c r="E1497" t="s">
        <v>182</v>
      </c>
      <c r="F1497" t="s">
        <v>1531</v>
      </c>
      <c r="G1497" t="s">
        <v>145</v>
      </c>
      <c r="H1497" t="s">
        <v>261</v>
      </c>
      <c r="I1497">
        <v>1</v>
      </c>
      <c r="K1497" t="s">
        <v>1587</v>
      </c>
    </row>
    <row r="1498" spans="1:11" ht="14.25" hidden="1" customHeight="1">
      <c r="A1498" s="244">
        <v>155</v>
      </c>
      <c r="C1498" t="s">
        <v>228</v>
      </c>
      <c r="D1498" t="s">
        <v>262</v>
      </c>
      <c r="E1498" t="s">
        <v>182</v>
      </c>
      <c r="F1498" t="s">
        <v>1531</v>
      </c>
      <c r="G1498" t="s">
        <v>51</v>
      </c>
      <c r="H1498" t="s">
        <v>261</v>
      </c>
      <c r="I1498">
        <v>1</v>
      </c>
      <c r="K1498" t="s">
        <v>1966</v>
      </c>
    </row>
    <row r="1499" spans="1:11" ht="14.25" hidden="1" customHeight="1">
      <c r="A1499" s="247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t="14.25" hidden="1" customHeight="1">
      <c r="A1500" s="244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t="14.25" hidden="1" customHeight="1">
      <c r="A1501" s="247">
        <v>158</v>
      </c>
      <c r="C1501" t="s">
        <v>228</v>
      </c>
      <c r="D1501" t="s">
        <v>1537</v>
      </c>
      <c r="E1501" t="s">
        <v>182</v>
      </c>
      <c r="F1501" t="s">
        <v>1527</v>
      </c>
      <c r="G1501" t="s">
        <v>1120</v>
      </c>
      <c r="H1501" t="s">
        <v>289</v>
      </c>
      <c r="I1501">
        <v>2</v>
      </c>
    </row>
    <row r="1502" spans="1:11" ht="14.25" hidden="1" customHeight="1">
      <c r="A1502">
        <v>159</v>
      </c>
      <c r="C1502" t="s">
        <v>228</v>
      </c>
      <c r="D1502" t="s">
        <v>1537</v>
      </c>
      <c r="E1502" t="s">
        <v>182</v>
      </c>
      <c r="F1502" t="s">
        <v>1528</v>
      </c>
      <c r="G1502" t="s">
        <v>143</v>
      </c>
      <c r="H1502" t="s">
        <v>289</v>
      </c>
      <c r="I1502">
        <v>2</v>
      </c>
      <c r="K1502" t="s">
        <v>1961</v>
      </c>
    </row>
    <row r="1503" spans="1:11" ht="14.25" hidden="1" customHeight="1">
      <c r="A1503" s="244">
        <v>160</v>
      </c>
      <c r="C1503" t="s">
        <v>228</v>
      </c>
      <c r="D1503" t="s">
        <v>1537</v>
      </c>
      <c r="E1503" t="s">
        <v>175</v>
      </c>
      <c r="F1503" t="s">
        <v>1530</v>
      </c>
      <c r="G1503" t="s">
        <v>733</v>
      </c>
      <c r="H1503" t="s">
        <v>1967</v>
      </c>
      <c r="I1503">
        <v>2</v>
      </c>
    </row>
    <row r="1504" spans="1:11" ht="14.25" hidden="1" customHeight="1">
      <c r="A1504" s="247">
        <v>161</v>
      </c>
      <c r="C1504" t="s">
        <v>228</v>
      </c>
      <c r="D1504" t="s">
        <v>1537</v>
      </c>
      <c r="E1504" t="s">
        <v>182</v>
      </c>
      <c r="F1504" t="s">
        <v>1531</v>
      </c>
      <c r="G1504" t="s">
        <v>136</v>
      </c>
      <c r="H1504" t="s">
        <v>289</v>
      </c>
      <c r="I1504">
        <v>2</v>
      </c>
      <c r="K1504" t="s">
        <v>2074</v>
      </c>
    </row>
    <row r="1505" spans="1:11" ht="14.25" hidden="1" customHeight="1">
      <c r="A1505" s="244">
        <v>162</v>
      </c>
      <c r="C1505" t="s">
        <v>228</v>
      </c>
      <c r="D1505" t="s">
        <v>1537</v>
      </c>
      <c r="E1505" t="s">
        <v>182</v>
      </c>
      <c r="F1505" t="s">
        <v>254</v>
      </c>
      <c r="G1505" t="s">
        <v>51</v>
      </c>
      <c r="H1505" t="s">
        <v>289</v>
      </c>
      <c r="I1505">
        <v>2</v>
      </c>
      <c r="K1505" t="s">
        <v>2075</v>
      </c>
    </row>
    <row r="1506" spans="1:11" ht="14.25" hidden="1" customHeight="1">
      <c r="A1506" s="247">
        <v>163</v>
      </c>
      <c r="C1506" t="s">
        <v>228</v>
      </c>
      <c r="D1506" t="s">
        <v>1537</v>
      </c>
      <c r="E1506" t="s">
        <v>172</v>
      </c>
      <c r="F1506" t="s">
        <v>7</v>
      </c>
      <c r="G1506" t="s">
        <v>1623</v>
      </c>
      <c r="H1506" t="s">
        <v>289</v>
      </c>
      <c r="I1506">
        <v>2</v>
      </c>
    </row>
    <row r="1507" spans="1:11" ht="14.25" hidden="1" customHeight="1">
      <c r="A1507" s="244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11" ht="14.25" hidden="1" customHeight="1">
      <c r="A1508" s="247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11" ht="14.25" hidden="1" customHeight="1">
      <c r="A1509" s="244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11" ht="14.25" hidden="1" customHeight="1">
      <c r="A1510" s="247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11" ht="14.25" hidden="1" customHeight="1">
      <c r="A1511" s="244">
        <v>168</v>
      </c>
      <c r="C1511" t="s">
        <v>228</v>
      </c>
      <c r="D1511" t="s">
        <v>1989</v>
      </c>
      <c r="E1511" t="s">
        <v>182</v>
      </c>
      <c r="F1511" t="s">
        <v>137</v>
      </c>
      <c r="G1511" t="s">
        <v>1120</v>
      </c>
      <c r="H1511" t="s">
        <v>289</v>
      </c>
      <c r="I1511">
        <v>3</v>
      </c>
      <c r="K1511" t="s">
        <v>1968</v>
      </c>
    </row>
    <row r="1512" spans="1:11" ht="14.25" hidden="1" customHeight="1">
      <c r="A1512" s="247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11" ht="14.25" hidden="1" customHeight="1">
      <c r="A1513" s="244">
        <v>170</v>
      </c>
      <c r="C1513" t="s">
        <v>228</v>
      </c>
      <c r="D1513" t="s">
        <v>1989</v>
      </c>
      <c r="E1513" t="s">
        <v>182</v>
      </c>
      <c r="F1513" t="s">
        <v>137</v>
      </c>
      <c r="G1513" t="s">
        <v>1623</v>
      </c>
      <c r="H1513" t="s">
        <v>289</v>
      </c>
      <c r="I1513">
        <v>1</v>
      </c>
      <c r="K1513" t="s">
        <v>2076</v>
      </c>
    </row>
    <row r="1514" spans="1:11" ht="14.25" hidden="1" customHeight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K1514" t="s">
        <v>1969</v>
      </c>
    </row>
    <row r="1515" spans="1:11" ht="14.25" hidden="1" customHeight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11" ht="14.25" hidden="1" customHeight="1">
      <c r="A1516" s="247">
        <v>173</v>
      </c>
      <c r="B1516" s="247"/>
      <c r="C1516" s="247" t="s">
        <v>228</v>
      </c>
      <c r="D1516" s="247" t="s">
        <v>1989</v>
      </c>
      <c r="E1516" s="247" t="s">
        <v>182</v>
      </c>
      <c r="F1516" s="247" t="s">
        <v>137</v>
      </c>
      <c r="G1516" s="247" t="s">
        <v>248</v>
      </c>
      <c r="H1516" s="247" t="s">
        <v>158</v>
      </c>
      <c r="I1516" s="247">
        <v>2</v>
      </c>
      <c r="K1516" t="s">
        <v>2077</v>
      </c>
    </row>
    <row r="1517" spans="1:11" ht="14.25" hidden="1" customHeight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K1517" t="s">
        <v>2078</v>
      </c>
    </row>
    <row r="1518" spans="1:11" ht="14.25" hidden="1" customHeight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K1518" t="s">
        <v>1969</v>
      </c>
    </row>
    <row r="1519" spans="1:11" ht="14.25" hidden="1" customHeight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11" ht="14.25" hidden="1" customHeight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</row>
    <row r="1521" spans="1:11" ht="14.25" hidden="1" customHeight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11" ht="14.25" hidden="1" customHeight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11" ht="14.25" hidden="1" customHeight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11" ht="14.25" hidden="1" customHeight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11" ht="14.25" hidden="1" customHeight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11" ht="14.25" hidden="1" customHeight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</row>
    <row r="1527" spans="1:11" ht="14.25" hidden="1" customHeight="1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</row>
    <row r="1528" spans="1:11" ht="14.25" hidden="1" customHeight="1">
      <c r="A1528" s="247">
        <v>185</v>
      </c>
      <c r="B1528" s="247"/>
      <c r="C1528" s="247" t="s">
        <v>228</v>
      </c>
      <c r="D1528" s="247" t="s">
        <v>1571</v>
      </c>
      <c r="E1528" s="247" t="s">
        <v>341</v>
      </c>
      <c r="F1528" s="247" t="s">
        <v>14</v>
      </c>
      <c r="G1528" s="247" t="s">
        <v>1437</v>
      </c>
      <c r="H1528" s="247" t="s">
        <v>158</v>
      </c>
      <c r="I1528" s="247">
        <v>2</v>
      </c>
    </row>
    <row r="1529" spans="1:11" ht="14.25" hidden="1" customHeight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</row>
    <row r="1530" spans="1:11" ht="14.25" hidden="1" customHeight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K1530" t="s">
        <v>1961</v>
      </c>
    </row>
    <row r="1531" spans="1:11" ht="14.25" hidden="1" customHeight="1">
      <c r="A1531" s="244">
        <v>188</v>
      </c>
      <c r="B1531" s="244"/>
      <c r="C1531" s="244" t="s">
        <v>228</v>
      </c>
      <c r="D1531" s="244" t="s">
        <v>1972</v>
      </c>
      <c r="E1531" s="244" t="s">
        <v>182</v>
      </c>
      <c r="F1531" s="244" t="s">
        <v>1524</v>
      </c>
      <c r="G1531" s="244" t="s">
        <v>1120</v>
      </c>
      <c r="H1531" s="244" t="s">
        <v>289</v>
      </c>
      <c r="I1531" s="244">
        <v>2</v>
      </c>
    </row>
    <row r="1532" spans="1:11" ht="14.25" hidden="1" customHeight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11" ht="14.25" hidden="1" customHeight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11" ht="14.25" hidden="1" customHeight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11" ht="14.25" hidden="1" customHeight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11" ht="14.25" hidden="1" customHeight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t="14.25" hidden="1" customHeight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t="14.25" hidden="1" customHeight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t="14.25" hidden="1" customHeight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t="14.25" hidden="1" customHeight="1">
      <c r="A1540">
        <v>197</v>
      </c>
      <c r="C1540" t="s">
        <v>228</v>
      </c>
      <c r="D1540" t="s">
        <v>1990</v>
      </c>
      <c r="E1540" t="s">
        <v>182</v>
      </c>
      <c r="F1540" t="s">
        <v>137</v>
      </c>
      <c r="G1540" t="s">
        <v>143</v>
      </c>
      <c r="H1540" t="s">
        <v>289</v>
      </c>
      <c r="I1540">
        <v>1</v>
      </c>
      <c r="K1540" t="s">
        <v>2082</v>
      </c>
    </row>
    <row r="1541" spans="1:11" ht="14.25" hidden="1" customHeight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t="14.25" hidden="1" customHeight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t="14.25" hidden="1" customHeight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t="14.25" hidden="1" customHeight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t="14.25" hidden="1" customHeight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t="14.25" hidden="1" customHeight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t="14.25" hidden="1" customHeight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t="14.25" hidden="1" customHeight="1">
      <c r="A1548" s="247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t="14.25" hidden="1" customHeight="1">
      <c r="A1549" s="247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t="14.25" hidden="1" customHeight="1">
      <c r="A1550" s="247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t="14.25" hidden="1" customHeight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t="14.25" hidden="1" customHeight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t="14.25" hidden="1" customHeight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t="14.25" hidden="1" customHeight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t="14.25" hidden="1" customHeight="1"/>
    <row r="1556" spans="1:11" ht="14.25" hidden="1" customHeight="1"/>
    <row r="1557" spans="1:11" ht="14.25" hidden="1" customHeight="1"/>
    <row r="1558" spans="1:11" ht="14.25" hidden="1" customHeight="1"/>
    <row r="1559" spans="1:11" ht="14.25" hidden="1" customHeight="1">
      <c r="A1559">
        <v>162</v>
      </c>
      <c r="C1559" t="s">
        <v>228</v>
      </c>
      <c r="D1559" t="s">
        <v>1534</v>
      </c>
      <c r="E1559" t="s">
        <v>182</v>
      </c>
      <c r="F1559" t="s">
        <v>256</v>
      </c>
      <c r="G1559" t="s">
        <v>733</v>
      </c>
      <c r="H1559" t="s">
        <v>781</v>
      </c>
      <c r="I1559">
        <v>0</v>
      </c>
    </row>
    <row r="1560" spans="1:11" ht="14.25" hidden="1" customHeight="1">
      <c r="A1560">
        <v>163</v>
      </c>
      <c r="C1560" t="s">
        <v>228</v>
      </c>
      <c r="D1560" t="s">
        <v>1534</v>
      </c>
      <c r="E1560" t="s">
        <v>182</v>
      </c>
      <c r="F1560" t="s">
        <v>254</v>
      </c>
      <c r="G1560" t="s">
        <v>143</v>
      </c>
      <c r="H1560" t="s">
        <v>261</v>
      </c>
      <c r="I1560">
        <v>2</v>
      </c>
    </row>
    <row r="1561" spans="1:11" ht="14.25" hidden="1" customHeight="1">
      <c r="A1561">
        <v>164</v>
      </c>
      <c r="C1561" t="s">
        <v>228</v>
      </c>
      <c r="D1561" t="s">
        <v>1534</v>
      </c>
      <c r="E1561" t="s">
        <v>182</v>
      </c>
      <c r="F1561" t="s">
        <v>256</v>
      </c>
      <c r="G1561" t="s">
        <v>1562</v>
      </c>
      <c r="H1561" t="s">
        <v>263</v>
      </c>
      <c r="I1561">
        <v>2</v>
      </c>
    </row>
    <row r="1562" spans="1:11" ht="14.25" hidden="1" customHeight="1">
      <c r="A1562">
        <v>165</v>
      </c>
      <c r="C1562" t="s">
        <v>228</v>
      </c>
      <c r="D1562" t="s">
        <v>262</v>
      </c>
      <c r="E1562" t="s">
        <v>182</v>
      </c>
      <c r="F1562" t="s">
        <v>1527</v>
      </c>
      <c r="G1562" t="s">
        <v>220</v>
      </c>
      <c r="H1562" t="s">
        <v>263</v>
      </c>
      <c r="I1562">
        <v>3</v>
      </c>
    </row>
    <row r="1563" spans="1:11" ht="14.25" hidden="1" customHeight="1">
      <c r="A1563" s="247">
        <v>166</v>
      </c>
      <c r="C1563" t="s">
        <v>228</v>
      </c>
      <c r="D1563" t="s">
        <v>262</v>
      </c>
      <c r="E1563" t="s">
        <v>172</v>
      </c>
      <c r="F1563" t="s">
        <v>7</v>
      </c>
      <c r="G1563" t="s">
        <v>1437</v>
      </c>
      <c r="H1563" t="s">
        <v>263</v>
      </c>
      <c r="I1563">
        <v>2</v>
      </c>
    </row>
    <row r="1564" spans="1:11" ht="14.25" hidden="1" customHeight="1">
      <c r="A1564">
        <v>167</v>
      </c>
      <c r="C1564" t="s">
        <v>228</v>
      </c>
      <c r="D1564" t="s">
        <v>262</v>
      </c>
      <c r="E1564" t="s">
        <v>178</v>
      </c>
      <c r="F1564" t="s">
        <v>37</v>
      </c>
      <c r="G1564" t="s">
        <v>136</v>
      </c>
      <c r="H1564" t="s">
        <v>263</v>
      </c>
      <c r="I1564">
        <v>1</v>
      </c>
    </row>
    <row r="1565" spans="1:11" ht="14.25" hidden="1" customHeight="1">
      <c r="A1565">
        <v>168</v>
      </c>
      <c r="C1565" t="s">
        <v>228</v>
      </c>
      <c r="D1565" t="s">
        <v>262</v>
      </c>
      <c r="E1565" t="s">
        <v>178</v>
      </c>
      <c r="F1565" t="s">
        <v>37</v>
      </c>
      <c r="G1565" t="s">
        <v>51</v>
      </c>
      <c r="H1565" t="s">
        <v>263</v>
      </c>
      <c r="I1565">
        <v>1</v>
      </c>
    </row>
    <row r="1566" spans="1:11" ht="14.25" hidden="1" customHeight="1">
      <c r="A1566" s="244">
        <v>169</v>
      </c>
      <c r="C1566" t="s">
        <v>228</v>
      </c>
      <c r="D1566" t="s">
        <v>262</v>
      </c>
      <c r="E1566" t="s">
        <v>182</v>
      </c>
      <c r="F1566" t="s">
        <v>1524</v>
      </c>
      <c r="G1566" t="s">
        <v>733</v>
      </c>
      <c r="H1566" t="s">
        <v>263</v>
      </c>
      <c r="I1566">
        <v>0</v>
      </c>
    </row>
    <row r="1567" spans="1:11" ht="14.25" hidden="1" customHeight="1">
      <c r="A1567" s="247">
        <v>170</v>
      </c>
      <c r="C1567" t="s">
        <v>228</v>
      </c>
      <c r="D1567" t="s">
        <v>262</v>
      </c>
      <c r="E1567" t="s">
        <v>172</v>
      </c>
      <c r="F1567" t="s">
        <v>1524</v>
      </c>
      <c r="G1567" t="s">
        <v>1437</v>
      </c>
      <c r="H1567" t="s">
        <v>263</v>
      </c>
      <c r="I1567">
        <v>1</v>
      </c>
    </row>
    <row r="1568" spans="1:11" ht="14.25" hidden="1" customHeight="1">
      <c r="A1568" s="244">
        <v>171</v>
      </c>
      <c r="C1568" t="s">
        <v>228</v>
      </c>
      <c r="D1568" t="s">
        <v>262</v>
      </c>
      <c r="E1568" t="s">
        <v>172</v>
      </c>
      <c r="F1568" t="s">
        <v>1524</v>
      </c>
      <c r="G1568" t="s">
        <v>51</v>
      </c>
      <c r="H1568" t="s">
        <v>263</v>
      </c>
      <c r="I1568">
        <v>1</v>
      </c>
    </row>
    <row r="1569" spans="1:9" ht="14.25" hidden="1" customHeight="1">
      <c r="A1569">
        <v>172</v>
      </c>
      <c r="C1569" t="s">
        <v>228</v>
      </c>
      <c r="D1569" t="s">
        <v>262</v>
      </c>
      <c r="E1569" t="s">
        <v>174</v>
      </c>
      <c r="F1569" t="s">
        <v>247</v>
      </c>
      <c r="G1569" t="s">
        <v>248</v>
      </c>
      <c r="H1569" t="s">
        <v>263</v>
      </c>
      <c r="I1569">
        <v>1</v>
      </c>
    </row>
    <row r="1570" spans="1:9" ht="14.25" hidden="1" customHeight="1">
      <c r="A1570" s="247">
        <v>173</v>
      </c>
      <c r="C1570" t="s">
        <v>228</v>
      </c>
      <c r="D1570" t="s">
        <v>262</v>
      </c>
      <c r="E1570" t="s">
        <v>180</v>
      </c>
      <c r="F1570" t="s">
        <v>83</v>
      </c>
      <c r="G1570" t="s">
        <v>733</v>
      </c>
      <c r="H1570" t="s">
        <v>263</v>
      </c>
      <c r="I1570">
        <v>1</v>
      </c>
    </row>
    <row r="1571" spans="1:9" ht="14.25" hidden="1" customHeight="1">
      <c r="A1571" s="244">
        <v>174</v>
      </c>
      <c r="C1571" t="s">
        <v>228</v>
      </c>
      <c r="D1571" t="s">
        <v>262</v>
      </c>
      <c r="E1571" t="s">
        <v>180</v>
      </c>
      <c r="F1571" t="s">
        <v>83</v>
      </c>
      <c r="G1571" t="s">
        <v>51</v>
      </c>
      <c r="H1571" t="s">
        <v>263</v>
      </c>
      <c r="I1571">
        <v>1</v>
      </c>
    </row>
    <row r="1572" spans="1:9" ht="14.25" hidden="1" customHeight="1">
      <c r="A1572" s="247">
        <v>175</v>
      </c>
      <c r="C1572" t="s">
        <v>228</v>
      </c>
      <c r="D1572" t="s">
        <v>262</v>
      </c>
      <c r="E1572" t="s">
        <v>182</v>
      </c>
      <c r="F1572" t="s">
        <v>1525</v>
      </c>
      <c r="G1572" t="s">
        <v>136</v>
      </c>
      <c r="H1572" t="s">
        <v>263</v>
      </c>
      <c r="I1572">
        <v>1</v>
      </c>
    </row>
    <row r="1573" spans="1:9" ht="14.25" hidden="1" customHeight="1">
      <c r="A1573" s="244">
        <v>176</v>
      </c>
      <c r="C1573" t="s">
        <v>228</v>
      </c>
      <c r="D1573" t="s">
        <v>262</v>
      </c>
      <c r="E1573" t="s">
        <v>182</v>
      </c>
      <c r="F1573" t="s">
        <v>1525</v>
      </c>
      <c r="G1573" t="s">
        <v>51</v>
      </c>
      <c r="H1573" t="s">
        <v>263</v>
      </c>
      <c r="I1573">
        <v>1</v>
      </c>
    </row>
    <row r="1574" spans="1:9" ht="14.25" hidden="1" customHeight="1">
      <c r="A1574">
        <v>177</v>
      </c>
      <c r="C1574" t="s">
        <v>228</v>
      </c>
      <c r="D1574" t="s">
        <v>262</v>
      </c>
      <c r="E1574" t="s">
        <v>980</v>
      </c>
      <c r="F1574" t="s">
        <v>1526</v>
      </c>
      <c r="G1574" t="s">
        <v>220</v>
      </c>
      <c r="H1574" t="s">
        <v>210</v>
      </c>
      <c r="I1574">
        <v>2</v>
      </c>
    </row>
    <row r="1575" spans="1:9" ht="14.25" hidden="1" customHeight="1">
      <c r="A1575">
        <v>178</v>
      </c>
      <c r="C1575" t="s">
        <v>228</v>
      </c>
      <c r="D1575" t="s">
        <v>262</v>
      </c>
      <c r="E1575" t="s">
        <v>341</v>
      </c>
      <c r="F1575" t="s">
        <v>14</v>
      </c>
      <c r="G1575" t="s">
        <v>142</v>
      </c>
      <c r="H1575" t="s">
        <v>263</v>
      </c>
      <c r="I1575">
        <v>1</v>
      </c>
    </row>
    <row r="1576" spans="1:9" ht="14.25" hidden="1" customHeight="1">
      <c r="A1576">
        <v>179</v>
      </c>
      <c r="C1576" t="s">
        <v>228</v>
      </c>
      <c r="D1576" t="s">
        <v>262</v>
      </c>
      <c r="E1576" t="s">
        <v>341</v>
      </c>
      <c r="F1576" t="s">
        <v>14</v>
      </c>
      <c r="G1576" t="s">
        <v>51</v>
      </c>
      <c r="H1576" t="s">
        <v>263</v>
      </c>
      <c r="I1576">
        <v>1</v>
      </c>
    </row>
    <row r="1577" spans="1:9" ht="14.25" hidden="1" customHeight="1">
      <c r="A1577">
        <v>180</v>
      </c>
      <c r="C1577" t="s">
        <v>228</v>
      </c>
      <c r="D1577" t="s">
        <v>262</v>
      </c>
      <c r="E1577" t="s">
        <v>182</v>
      </c>
      <c r="F1577" t="s">
        <v>1528</v>
      </c>
      <c r="G1577" t="s">
        <v>1562</v>
      </c>
      <c r="H1577" t="s">
        <v>263</v>
      </c>
      <c r="I1577">
        <v>2</v>
      </c>
    </row>
    <row r="1578" spans="1:9" ht="14.25" hidden="1" customHeight="1">
      <c r="A1578">
        <v>181</v>
      </c>
      <c r="C1578" t="s">
        <v>228</v>
      </c>
      <c r="D1578" t="s">
        <v>262</v>
      </c>
      <c r="E1578" t="s">
        <v>182</v>
      </c>
      <c r="F1578" t="s">
        <v>1523</v>
      </c>
      <c r="G1578" t="s">
        <v>145</v>
      </c>
      <c r="H1578" t="s">
        <v>263</v>
      </c>
      <c r="I1578">
        <v>3</v>
      </c>
    </row>
    <row r="1579" spans="1:9" ht="14.25" hidden="1" customHeight="1">
      <c r="A1579">
        <v>182</v>
      </c>
      <c r="C1579" t="s">
        <v>228</v>
      </c>
      <c r="D1579" t="s">
        <v>262</v>
      </c>
      <c r="E1579" t="s">
        <v>182</v>
      </c>
      <c r="F1579" t="s">
        <v>1523</v>
      </c>
      <c r="G1579" t="s">
        <v>145</v>
      </c>
      <c r="H1579" t="s">
        <v>263</v>
      </c>
      <c r="I1579">
        <v>1</v>
      </c>
    </row>
    <row r="1580" spans="1:9" ht="14.25" hidden="1" customHeight="1">
      <c r="A1580">
        <v>183</v>
      </c>
      <c r="C1580" t="s">
        <v>228</v>
      </c>
      <c r="D1580" t="s">
        <v>262</v>
      </c>
      <c r="E1580" t="s">
        <v>187</v>
      </c>
      <c r="F1580" t="s">
        <v>1529</v>
      </c>
      <c r="G1580" t="s">
        <v>144</v>
      </c>
      <c r="H1580" t="s">
        <v>211</v>
      </c>
      <c r="I1580">
        <v>2</v>
      </c>
    </row>
    <row r="1581" spans="1:9" ht="14.25" hidden="1" customHeight="1">
      <c r="A1581">
        <v>184</v>
      </c>
      <c r="C1581" t="s">
        <v>228</v>
      </c>
      <c r="D1581" t="s">
        <v>262</v>
      </c>
      <c r="E1581" t="s">
        <v>175</v>
      </c>
      <c r="F1581" t="s">
        <v>1530</v>
      </c>
      <c r="G1581" t="s">
        <v>145</v>
      </c>
      <c r="H1581" t="s">
        <v>781</v>
      </c>
      <c r="I1581">
        <v>2</v>
      </c>
    </row>
    <row r="1582" spans="1:9" ht="14.25" hidden="1" customHeight="1">
      <c r="A1582">
        <v>185</v>
      </c>
      <c r="C1582" t="s">
        <v>228</v>
      </c>
      <c r="D1582" t="s">
        <v>262</v>
      </c>
      <c r="E1582" t="s">
        <v>182</v>
      </c>
      <c r="F1582" t="s">
        <v>1531</v>
      </c>
      <c r="G1582" t="s">
        <v>1559</v>
      </c>
      <c r="H1582" t="s">
        <v>263</v>
      </c>
      <c r="I1582">
        <v>2</v>
      </c>
    </row>
    <row r="1583" spans="1:9" ht="14.25" hidden="1" customHeight="1">
      <c r="A1583">
        <v>186</v>
      </c>
      <c r="C1583" t="s">
        <v>228</v>
      </c>
      <c r="D1583" t="s">
        <v>1537</v>
      </c>
      <c r="E1583" t="s">
        <v>182</v>
      </c>
      <c r="F1583" t="s">
        <v>1523</v>
      </c>
      <c r="G1583" t="s">
        <v>1270</v>
      </c>
      <c r="H1583" t="s">
        <v>255</v>
      </c>
      <c r="I1583">
        <v>3</v>
      </c>
    </row>
    <row r="1584" spans="1:9" ht="14.25" hidden="1" customHeight="1">
      <c r="A1584">
        <v>187</v>
      </c>
      <c r="C1584" t="s">
        <v>228</v>
      </c>
      <c r="D1584" t="s">
        <v>1537</v>
      </c>
      <c r="E1584" t="s">
        <v>182</v>
      </c>
      <c r="F1584" t="s">
        <v>1524</v>
      </c>
      <c r="G1584" t="s">
        <v>1270</v>
      </c>
      <c r="H1584" t="s">
        <v>255</v>
      </c>
      <c r="I1584">
        <v>3</v>
      </c>
    </row>
    <row r="1585" spans="1:9" ht="14.25" hidden="1" customHeight="1">
      <c r="A1585">
        <v>188</v>
      </c>
      <c r="C1585" t="s">
        <v>228</v>
      </c>
      <c r="D1585" t="s">
        <v>1537</v>
      </c>
      <c r="E1585" t="s">
        <v>182</v>
      </c>
      <c r="F1585" t="s">
        <v>1527</v>
      </c>
      <c r="G1585" t="s">
        <v>1120</v>
      </c>
      <c r="H1585" t="s">
        <v>255</v>
      </c>
      <c r="I1585">
        <v>2</v>
      </c>
    </row>
    <row r="1586" spans="1:9" ht="14.25" hidden="1" customHeight="1">
      <c r="A1586">
        <v>189</v>
      </c>
      <c r="C1586" t="s">
        <v>228</v>
      </c>
      <c r="D1586" t="s">
        <v>1537</v>
      </c>
      <c r="E1586" t="s">
        <v>182</v>
      </c>
      <c r="F1586" t="s">
        <v>1528</v>
      </c>
      <c r="G1586" t="s">
        <v>143</v>
      </c>
      <c r="H1586" t="s">
        <v>255</v>
      </c>
      <c r="I1586">
        <v>2</v>
      </c>
    </row>
    <row r="1587" spans="1:9" ht="14.25" hidden="1" customHeight="1">
      <c r="A1587">
        <v>190</v>
      </c>
      <c r="C1587" t="s">
        <v>228</v>
      </c>
      <c r="D1587" t="s">
        <v>1537</v>
      </c>
      <c r="E1587" t="s">
        <v>175</v>
      </c>
      <c r="F1587" t="s">
        <v>1530</v>
      </c>
      <c r="G1587" t="s">
        <v>733</v>
      </c>
      <c r="H1587" t="s">
        <v>779</v>
      </c>
      <c r="I1587">
        <v>2</v>
      </c>
    </row>
    <row r="1588" spans="1:9" ht="14.25" hidden="1" customHeight="1">
      <c r="A1588">
        <v>191</v>
      </c>
      <c r="C1588" t="s">
        <v>228</v>
      </c>
      <c r="D1588" t="s">
        <v>260</v>
      </c>
      <c r="E1588" t="s">
        <v>172</v>
      </c>
      <c r="F1588" t="s">
        <v>7</v>
      </c>
      <c r="G1588" t="s">
        <v>1120</v>
      </c>
      <c r="H1588" t="s">
        <v>261</v>
      </c>
      <c r="I1588">
        <v>0</v>
      </c>
    </row>
    <row r="1589" spans="1:9" ht="14.25" hidden="1" customHeight="1">
      <c r="A1589">
        <v>192</v>
      </c>
      <c r="C1589" t="s">
        <v>228</v>
      </c>
      <c r="D1589" t="s">
        <v>1537</v>
      </c>
      <c r="E1589" t="s">
        <v>182</v>
      </c>
      <c r="F1589" t="s">
        <v>1531</v>
      </c>
      <c r="G1589" t="s">
        <v>1120</v>
      </c>
      <c r="H1589" t="s">
        <v>255</v>
      </c>
      <c r="I1589">
        <v>2</v>
      </c>
    </row>
    <row r="1590" spans="1:9" ht="14.25" hidden="1" customHeight="1">
      <c r="A1590">
        <v>193</v>
      </c>
      <c r="C1590" t="s">
        <v>228</v>
      </c>
      <c r="D1590" t="s">
        <v>1537</v>
      </c>
      <c r="E1590" t="s">
        <v>182</v>
      </c>
      <c r="F1590" t="s">
        <v>254</v>
      </c>
      <c r="G1590" t="s">
        <v>1120</v>
      </c>
      <c r="H1590" t="s">
        <v>255</v>
      </c>
      <c r="I1590">
        <v>2</v>
      </c>
    </row>
    <row r="1591" spans="1:9" ht="14.25" hidden="1" customHeight="1">
      <c r="A1591">
        <v>194</v>
      </c>
      <c r="C1591" t="s">
        <v>228</v>
      </c>
      <c r="D1591" t="s">
        <v>1537</v>
      </c>
      <c r="E1591" t="s">
        <v>172</v>
      </c>
      <c r="F1591" t="s">
        <v>7</v>
      </c>
      <c r="G1591" t="s">
        <v>1270</v>
      </c>
      <c r="H1591" t="s">
        <v>255</v>
      </c>
      <c r="I1591">
        <v>2</v>
      </c>
    </row>
    <row r="1592" spans="1:9" ht="14.25" hidden="1" customHeight="1">
      <c r="A1592">
        <v>195</v>
      </c>
      <c r="C1592" t="s">
        <v>228</v>
      </c>
      <c r="D1592" t="s">
        <v>1537</v>
      </c>
      <c r="E1592" t="s">
        <v>178</v>
      </c>
      <c r="F1592" t="s">
        <v>37</v>
      </c>
      <c r="G1592" t="s">
        <v>228</v>
      </c>
      <c r="H1592" t="s">
        <v>255</v>
      </c>
      <c r="I1592">
        <v>2</v>
      </c>
    </row>
    <row r="1593" spans="1:9" ht="14.25" hidden="1" customHeight="1">
      <c r="A1593">
        <v>196</v>
      </c>
      <c r="C1593" t="s">
        <v>228</v>
      </c>
      <c r="D1593" t="s">
        <v>1537</v>
      </c>
      <c r="E1593" t="s">
        <v>341</v>
      </c>
      <c r="F1593" t="s">
        <v>14</v>
      </c>
      <c r="G1593" t="s">
        <v>227</v>
      </c>
      <c r="H1593" t="s">
        <v>255</v>
      </c>
      <c r="I1593">
        <v>2</v>
      </c>
    </row>
    <row r="1594" spans="1:9" ht="14.25" hidden="1" customHeight="1">
      <c r="A1594">
        <v>197</v>
      </c>
      <c r="C1594" t="s">
        <v>228</v>
      </c>
      <c r="D1594" t="s">
        <v>1537</v>
      </c>
      <c r="E1594" t="s">
        <v>174</v>
      </c>
      <c r="F1594" t="s">
        <v>247</v>
      </c>
      <c r="G1594" t="s">
        <v>248</v>
      </c>
      <c r="H1594" t="s">
        <v>255</v>
      </c>
      <c r="I1594">
        <v>2</v>
      </c>
    </row>
    <row r="1595" spans="1:9" ht="14.25" hidden="1" customHeight="1">
      <c r="A1595">
        <v>198</v>
      </c>
      <c r="C1595" t="s">
        <v>228</v>
      </c>
      <c r="D1595" t="s">
        <v>1570</v>
      </c>
      <c r="E1595" t="s">
        <v>182</v>
      </c>
      <c r="F1595" t="s">
        <v>137</v>
      </c>
      <c r="G1595" t="s">
        <v>1270</v>
      </c>
      <c r="H1595" t="s">
        <v>255</v>
      </c>
      <c r="I1595">
        <v>3</v>
      </c>
    </row>
    <row r="1596" spans="1:9" ht="14.25" hidden="1" customHeight="1">
      <c r="A1596">
        <v>199</v>
      </c>
      <c r="C1596" t="s">
        <v>228</v>
      </c>
      <c r="D1596" t="s">
        <v>1570</v>
      </c>
      <c r="E1596" t="s">
        <v>182</v>
      </c>
      <c r="F1596" t="s">
        <v>137</v>
      </c>
      <c r="G1596" t="s">
        <v>1629</v>
      </c>
      <c r="H1596" t="s">
        <v>255</v>
      </c>
      <c r="I1596">
        <v>2</v>
      </c>
    </row>
    <row r="1597" spans="1:9" ht="14.25" hidden="1" customHeight="1">
      <c r="A1597">
        <v>200</v>
      </c>
      <c r="C1597" t="s">
        <v>228</v>
      </c>
      <c r="D1597" t="s">
        <v>1570</v>
      </c>
      <c r="E1597" t="s">
        <v>182</v>
      </c>
      <c r="F1597" t="s">
        <v>137</v>
      </c>
      <c r="G1597" t="s">
        <v>143</v>
      </c>
      <c r="H1597" t="s">
        <v>255</v>
      </c>
      <c r="I1597">
        <v>3</v>
      </c>
    </row>
    <row r="1598" spans="1:9" ht="14.25" hidden="1" customHeight="1">
      <c r="A1598">
        <v>201</v>
      </c>
      <c r="C1598" t="s">
        <v>228</v>
      </c>
      <c r="D1598" t="s">
        <v>1570</v>
      </c>
      <c r="E1598" t="s">
        <v>182</v>
      </c>
      <c r="F1598" t="s">
        <v>137</v>
      </c>
      <c r="G1598" t="s">
        <v>1192</v>
      </c>
      <c r="H1598" t="s">
        <v>255</v>
      </c>
      <c r="I1598">
        <v>2</v>
      </c>
    </row>
    <row r="1599" spans="1:9" ht="14.25" hidden="1" customHeight="1">
      <c r="A1599">
        <v>202</v>
      </c>
      <c r="C1599" t="s">
        <v>228</v>
      </c>
      <c r="D1599" t="s">
        <v>1570</v>
      </c>
      <c r="E1599" t="s">
        <v>182</v>
      </c>
      <c r="F1599" t="s">
        <v>137</v>
      </c>
      <c r="G1599" t="s">
        <v>228</v>
      </c>
      <c r="H1599" t="s">
        <v>255</v>
      </c>
      <c r="I1599">
        <v>1</v>
      </c>
    </row>
    <row r="1600" spans="1:9" ht="14.25" hidden="1" customHeight="1">
      <c r="A1600">
        <v>203</v>
      </c>
      <c r="C1600" t="s">
        <v>228</v>
      </c>
      <c r="D1600" t="s">
        <v>1570</v>
      </c>
      <c r="E1600" t="s">
        <v>182</v>
      </c>
      <c r="F1600" t="s">
        <v>137</v>
      </c>
      <c r="G1600" t="s">
        <v>227</v>
      </c>
      <c r="H1600" t="s">
        <v>255</v>
      </c>
      <c r="I1600">
        <v>1</v>
      </c>
    </row>
    <row r="1601" spans="1:9" ht="14.25" hidden="1" customHeight="1">
      <c r="A1601">
        <v>204</v>
      </c>
      <c r="C1601" t="s">
        <v>228</v>
      </c>
      <c r="D1601" t="s">
        <v>1570</v>
      </c>
      <c r="E1601" t="s">
        <v>182</v>
      </c>
      <c r="F1601" t="s">
        <v>137</v>
      </c>
      <c r="G1601" t="s">
        <v>733</v>
      </c>
      <c r="H1601" t="s">
        <v>255</v>
      </c>
      <c r="I1601">
        <v>1</v>
      </c>
    </row>
    <row r="1602" spans="1:9" ht="14.25" hidden="1" customHeight="1">
      <c r="A1602">
        <v>205</v>
      </c>
      <c r="C1602" t="s">
        <v>228</v>
      </c>
      <c r="D1602" t="s">
        <v>1570</v>
      </c>
      <c r="E1602" t="s">
        <v>182</v>
      </c>
      <c r="F1602" t="s">
        <v>137</v>
      </c>
      <c r="G1602" t="s">
        <v>1120</v>
      </c>
      <c r="H1602" t="s">
        <v>255</v>
      </c>
      <c r="I1602">
        <v>1.5</v>
      </c>
    </row>
    <row r="1603" spans="1:9" ht="14.25" hidden="1" customHeight="1">
      <c r="A1603">
        <v>206</v>
      </c>
      <c r="C1603" t="s">
        <v>228</v>
      </c>
      <c r="D1603" t="s">
        <v>1571</v>
      </c>
      <c r="E1603" t="s">
        <v>182</v>
      </c>
      <c r="F1603" t="s">
        <v>1523</v>
      </c>
      <c r="G1603" t="s">
        <v>1192</v>
      </c>
      <c r="H1603" t="s">
        <v>255</v>
      </c>
      <c r="I1603">
        <v>3</v>
      </c>
    </row>
    <row r="1604" spans="1:9" ht="14.25" hidden="1" customHeight="1">
      <c r="A1604">
        <v>207</v>
      </c>
      <c r="C1604" t="s">
        <v>228</v>
      </c>
      <c r="D1604" t="s">
        <v>1571</v>
      </c>
      <c r="E1604" t="s">
        <v>182</v>
      </c>
      <c r="F1604" t="s">
        <v>1524</v>
      </c>
      <c r="G1604" t="s">
        <v>220</v>
      </c>
      <c r="H1604" t="s">
        <v>255</v>
      </c>
      <c r="I1604">
        <v>3</v>
      </c>
    </row>
    <row r="1605" spans="1:9" ht="14.25" hidden="1" customHeight="1">
      <c r="A1605">
        <v>208</v>
      </c>
      <c r="C1605" t="s">
        <v>228</v>
      </c>
      <c r="D1605" t="s">
        <v>1571</v>
      </c>
      <c r="E1605" t="s">
        <v>182</v>
      </c>
      <c r="F1605" t="s">
        <v>1527</v>
      </c>
      <c r="G1605" t="s">
        <v>1192</v>
      </c>
      <c r="H1605" t="s">
        <v>255</v>
      </c>
      <c r="I1605">
        <v>2</v>
      </c>
    </row>
    <row r="1606" spans="1:9" ht="14.25" hidden="1" customHeight="1">
      <c r="A1606">
        <v>209</v>
      </c>
      <c r="C1606" t="s">
        <v>228</v>
      </c>
      <c r="D1606" t="s">
        <v>1571</v>
      </c>
      <c r="E1606" t="s">
        <v>182</v>
      </c>
      <c r="F1606" t="s">
        <v>1528</v>
      </c>
      <c r="G1606" t="s">
        <v>143</v>
      </c>
      <c r="H1606" t="s">
        <v>255</v>
      </c>
      <c r="I1606">
        <v>2</v>
      </c>
    </row>
    <row r="1607" spans="1:9" ht="14.25" hidden="1" customHeight="1">
      <c r="A1607">
        <v>210</v>
      </c>
      <c r="C1607" t="s">
        <v>228</v>
      </c>
      <c r="D1607" t="s">
        <v>1571</v>
      </c>
      <c r="E1607" t="s">
        <v>175</v>
      </c>
      <c r="F1607" t="s">
        <v>1530</v>
      </c>
      <c r="G1607" t="s">
        <v>139</v>
      </c>
      <c r="H1607" t="s">
        <v>779</v>
      </c>
      <c r="I1607">
        <v>2</v>
      </c>
    </row>
    <row r="1608" spans="1:9" ht="14.25" hidden="1" customHeight="1">
      <c r="A1608">
        <v>211</v>
      </c>
      <c r="C1608" t="s">
        <v>228</v>
      </c>
      <c r="D1608" t="s">
        <v>1571</v>
      </c>
      <c r="E1608" t="s">
        <v>182</v>
      </c>
      <c r="F1608" t="s">
        <v>1531</v>
      </c>
      <c r="G1608" t="s">
        <v>1629</v>
      </c>
      <c r="H1608" t="s">
        <v>255</v>
      </c>
      <c r="I1608">
        <v>2</v>
      </c>
    </row>
    <row r="1609" spans="1:9" ht="14.25" hidden="1" customHeight="1">
      <c r="A1609">
        <v>212</v>
      </c>
      <c r="C1609" t="s">
        <v>228</v>
      </c>
      <c r="D1609" t="s">
        <v>1571</v>
      </c>
      <c r="E1609" t="s">
        <v>182</v>
      </c>
      <c r="F1609" t="s">
        <v>254</v>
      </c>
      <c r="G1609" t="s">
        <v>1629</v>
      </c>
      <c r="H1609" t="s">
        <v>255</v>
      </c>
      <c r="I1609">
        <v>2</v>
      </c>
    </row>
    <row r="1610" spans="1:9" ht="14.25" hidden="1" customHeight="1">
      <c r="A1610">
        <v>213</v>
      </c>
      <c r="C1610" t="s">
        <v>228</v>
      </c>
      <c r="D1610" t="s">
        <v>1571</v>
      </c>
      <c r="E1610" t="s">
        <v>172</v>
      </c>
      <c r="F1610" t="s">
        <v>7</v>
      </c>
      <c r="G1610" t="s">
        <v>1120</v>
      </c>
      <c r="H1610" t="s">
        <v>255</v>
      </c>
      <c r="I1610">
        <v>2</v>
      </c>
    </row>
    <row r="1611" spans="1:9" ht="14.25" hidden="1" customHeight="1">
      <c r="A1611">
        <v>214</v>
      </c>
      <c r="C1611" t="s">
        <v>228</v>
      </c>
      <c r="D1611" t="s">
        <v>1571</v>
      </c>
      <c r="E1611" t="s">
        <v>178</v>
      </c>
      <c r="F1611" t="s">
        <v>37</v>
      </c>
      <c r="G1611" t="s">
        <v>228</v>
      </c>
      <c r="H1611" t="s">
        <v>255</v>
      </c>
      <c r="I1611">
        <v>2</v>
      </c>
    </row>
    <row r="1612" spans="1:9" ht="14.25" hidden="1" customHeight="1">
      <c r="A1612">
        <v>215</v>
      </c>
      <c r="C1612" t="s">
        <v>228</v>
      </c>
      <c r="D1612" t="s">
        <v>1571</v>
      </c>
      <c r="E1612" t="s">
        <v>341</v>
      </c>
      <c r="F1612" t="s">
        <v>14</v>
      </c>
      <c r="G1612" t="s">
        <v>967</v>
      </c>
      <c r="H1612" t="s">
        <v>255</v>
      </c>
      <c r="I1612">
        <v>2</v>
      </c>
    </row>
    <row r="1613" spans="1:9" ht="14.25" hidden="1" customHeight="1">
      <c r="A1613">
        <v>216</v>
      </c>
      <c r="C1613" t="s">
        <v>228</v>
      </c>
      <c r="D1613" t="s">
        <v>1571</v>
      </c>
      <c r="E1613" t="s">
        <v>174</v>
      </c>
      <c r="F1613" t="s">
        <v>247</v>
      </c>
      <c r="G1613" t="s">
        <v>248</v>
      </c>
      <c r="H1613" t="s">
        <v>255</v>
      </c>
      <c r="I1613">
        <v>2</v>
      </c>
    </row>
    <row r="1614" spans="1:9" ht="14.25" hidden="1" customHeight="1"/>
    <row r="1615" spans="1:9" ht="14.25" hidden="1" customHeight="1"/>
    <row r="1616" spans="1:9" ht="14.25" hidden="1" customHeight="1"/>
    <row r="1617" ht="14.25" hidden="1" customHeight="1"/>
  </sheetData>
  <autoFilter ref="A1:N1617" xr:uid="{311F546A-C6E3-4AD6-8218-83E52AC53205}">
    <filterColumn colId="3">
      <customFilters>
        <customFilter val="*IT11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7" filterMode="1"/>
  <dimension ref="A1:V1609"/>
  <sheetViews>
    <sheetView zoomScale="145" zoomScaleNormal="14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10" sqref="D410"/>
    </sheetView>
  </sheetViews>
  <sheetFormatPr baseColWidth="10" defaultColWidth="10.7265625" defaultRowHeight="14.5"/>
  <cols>
    <col min="1" max="1" width="6.453125" customWidth="1"/>
    <col min="2" max="2" width="4.7265625" customWidth="1"/>
    <col min="3" max="3" width="6.81640625" customWidth="1"/>
    <col min="4" max="4" width="7.81640625" customWidth="1"/>
    <col min="6" max="7" width="8.1796875" customWidth="1"/>
    <col min="8" max="8" width="7.1796875" customWidth="1"/>
    <col min="9" max="9" width="7.4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1:9" hidden="1">
      <c r="A33" s="6"/>
      <c r="B33" s="6"/>
      <c r="C33" s="6"/>
      <c r="D33" s="6"/>
      <c r="E33" s="6" t="s">
        <v>606</v>
      </c>
      <c r="F33" s="6"/>
      <c r="G33" s="6" t="s">
        <v>307</v>
      </c>
      <c r="H33" s="6"/>
      <c r="I33" s="6">
        <v>0</v>
      </c>
    </row>
    <row r="34" spans="1:9" hidden="1">
      <c r="E34" t="s">
        <v>178</v>
      </c>
      <c r="G34" t="s">
        <v>402</v>
      </c>
      <c r="I34">
        <v>0</v>
      </c>
    </row>
    <row r="35" spans="1:9" hidden="1">
      <c r="E35" t="s">
        <v>174</v>
      </c>
      <c r="G35" t="s">
        <v>402</v>
      </c>
      <c r="I35">
        <v>0</v>
      </c>
    </row>
    <row r="36" spans="1:9" hidden="1">
      <c r="E36" t="s">
        <v>172</v>
      </c>
      <c r="G36" t="s">
        <v>69</v>
      </c>
      <c r="I36">
        <v>0</v>
      </c>
    </row>
    <row r="37" spans="1:9" hidden="1">
      <c r="E37" t="s">
        <v>396</v>
      </c>
      <c r="G37" t="s">
        <v>69</v>
      </c>
      <c r="I37">
        <v>0</v>
      </c>
    </row>
    <row r="38" spans="1:9" hidden="1">
      <c r="E38" t="s">
        <v>172</v>
      </c>
      <c r="G38" t="s">
        <v>268</v>
      </c>
      <c r="I38">
        <v>0</v>
      </c>
    </row>
    <row r="39" spans="1:9" hidden="1">
      <c r="E39" t="s">
        <v>179</v>
      </c>
      <c r="G39" t="s">
        <v>268</v>
      </c>
      <c r="I39">
        <v>0</v>
      </c>
    </row>
    <row r="40" spans="1:9" hidden="1">
      <c r="E40" t="s">
        <v>182</v>
      </c>
      <c r="G40" t="s">
        <v>1559</v>
      </c>
      <c r="I40">
        <v>0</v>
      </c>
    </row>
    <row r="41" spans="1:9" hidden="1">
      <c r="E41" t="s">
        <v>1566</v>
      </c>
      <c r="G41" t="s">
        <v>1559</v>
      </c>
      <c r="I41">
        <v>0</v>
      </c>
    </row>
    <row r="42" spans="1:9" hidden="1">
      <c r="E42" t="s">
        <v>186</v>
      </c>
      <c r="G42" t="s">
        <v>53</v>
      </c>
      <c r="I42">
        <v>0</v>
      </c>
    </row>
    <row r="43" spans="1:9" hidden="1">
      <c r="E43" t="s">
        <v>407</v>
      </c>
      <c r="G43" t="s">
        <v>53</v>
      </c>
      <c r="I43">
        <v>0</v>
      </c>
    </row>
    <row r="44" spans="1:9" hidden="1">
      <c r="E44" t="s">
        <v>189</v>
      </c>
      <c r="G44" t="s">
        <v>1660</v>
      </c>
      <c r="I44">
        <v>0</v>
      </c>
    </row>
    <row r="45" spans="1:9" hidden="1">
      <c r="E45" t="s">
        <v>178</v>
      </c>
      <c r="G45" t="s">
        <v>1660</v>
      </c>
      <c r="I45">
        <v>0</v>
      </c>
    </row>
    <row r="46" spans="1:9" hidden="1">
      <c r="E46" t="s">
        <v>176</v>
      </c>
      <c r="G46" t="s">
        <v>32</v>
      </c>
      <c r="I46">
        <v>0</v>
      </c>
    </row>
    <row r="47" spans="1:9" hidden="1">
      <c r="E47" t="s">
        <v>410</v>
      </c>
      <c r="G47" t="s">
        <v>32</v>
      </c>
      <c r="I47">
        <v>0</v>
      </c>
    </row>
    <row r="48" spans="1:9" hidden="1">
      <c r="E48" t="s">
        <v>627</v>
      </c>
      <c r="G48" t="s">
        <v>32</v>
      </c>
      <c r="I48">
        <v>0</v>
      </c>
    </row>
    <row r="49" spans="1:9" hidden="1">
      <c r="E49" t="s">
        <v>184</v>
      </c>
      <c r="G49" t="s">
        <v>323</v>
      </c>
      <c r="I49">
        <v>0</v>
      </c>
    </row>
    <row r="50" spans="1:9" hidden="1">
      <c r="A50" s="56"/>
      <c r="B50" s="56"/>
      <c r="C50" s="56"/>
      <c r="D50" s="56"/>
      <c r="E50" s="56" t="s">
        <v>172</v>
      </c>
      <c r="F50" s="56"/>
      <c r="G50" s="56" t="s">
        <v>323</v>
      </c>
      <c r="H50" s="56"/>
      <c r="I50" s="56">
        <v>0</v>
      </c>
    </row>
    <row r="51" spans="1:9" hidden="1">
      <c r="E51" t="s">
        <v>614</v>
      </c>
      <c r="G51" t="s">
        <v>72</v>
      </c>
      <c r="I51">
        <v>0</v>
      </c>
    </row>
    <row r="52" spans="1:9" hidden="1">
      <c r="E52" t="s">
        <v>174</v>
      </c>
      <c r="G52" t="s">
        <v>248</v>
      </c>
      <c r="I52">
        <v>0</v>
      </c>
    </row>
    <row r="53" spans="1:9" hidden="1">
      <c r="E53" t="s">
        <v>173</v>
      </c>
      <c r="G53" t="s">
        <v>12</v>
      </c>
      <c r="I53">
        <v>0</v>
      </c>
    </row>
    <row r="54" spans="1:9" hidden="1">
      <c r="E54" t="s">
        <v>174</v>
      </c>
      <c r="G54" t="s">
        <v>12</v>
      </c>
      <c r="I54">
        <v>0</v>
      </c>
    </row>
    <row r="55" spans="1:9" hidden="1">
      <c r="E55" t="s">
        <v>422</v>
      </c>
      <c r="G55" t="s">
        <v>236</v>
      </c>
      <c r="I55">
        <v>0</v>
      </c>
    </row>
    <row r="56" spans="1:9" hidden="1">
      <c r="E56" t="s">
        <v>172</v>
      </c>
      <c r="G56" t="s">
        <v>236</v>
      </c>
      <c r="I56">
        <v>0</v>
      </c>
    </row>
    <row r="57" spans="1:9" hidden="1">
      <c r="E57" t="s">
        <v>186</v>
      </c>
      <c r="G57" t="s">
        <v>318</v>
      </c>
      <c r="I57">
        <v>0</v>
      </c>
    </row>
    <row r="58" spans="1:9" hidden="1">
      <c r="E58" t="s">
        <v>407</v>
      </c>
      <c r="G58" t="s">
        <v>318</v>
      </c>
      <c r="I58">
        <v>0</v>
      </c>
    </row>
    <row r="59" spans="1:9" hidden="1">
      <c r="E59" t="s">
        <v>219</v>
      </c>
      <c r="G59" t="s">
        <v>45</v>
      </c>
      <c r="I59">
        <v>0</v>
      </c>
    </row>
    <row r="60" spans="1:9" hidden="1">
      <c r="E60" t="s">
        <v>396</v>
      </c>
      <c r="G60" t="s">
        <v>45</v>
      </c>
      <c r="I60">
        <v>0</v>
      </c>
    </row>
    <row r="61" spans="1:9" hidden="1">
      <c r="E61" t="s">
        <v>182</v>
      </c>
      <c r="G61" t="s">
        <v>139</v>
      </c>
      <c r="I61">
        <v>0</v>
      </c>
    </row>
    <row r="62" spans="1:9" hidden="1">
      <c r="E62" t="s">
        <v>175</v>
      </c>
      <c r="G62" t="s">
        <v>139</v>
      </c>
      <c r="I62">
        <v>0</v>
      </c>
    </row>
    <row r="63" spans="1:9" hidden="1">
      <c r="E63" t="s">
        <v>1469</v>
      </c>
      <c r="G63" t="s">
        <v>1665</v>
      </c>
      <c r="I63">
        <v>0</v>
      </c>
    </row>
    <row r="64" spans="1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247"/>
      <c r="B240" s="247"/>
      <c r="C240" s="247"/>
      <c r="D240" s="247"/>
      <c r="E240" s="247"/>
      <c r="F240" s="247"/>
      <c r="G240" s="247"/>
      <c r="H240" s="247"/>
      <c r="I240" s="247"/>
    </row>
    <row r="241" spans="1:22" hidden="1"/>
    <row r="242" spans="1:22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22" hidden="1">
      <c r="A243" s="56">
        <v>5</v>
      </c>
      <c r="B243" s="56"/>
      <c r="C243" s="56" t="s">
        <v>299</v>
      </c>
      <c r="D243" s="56" t="s">
        <v>1197</v>
      </c>
      <c r="E243" s="56" t="s">
        <v>184</v>
      </c>
      <c r="F243" s="56" t="s">
        <v>604</v>
      </c>
      <c r="G243" s="56" t="s">
        <v>293</v>
      </c>
      <c r="H243" s="56" t="s">
        <v>294</v>
      </c>
      <c r="I243" s="56">
        <v>6</v>
      </c>
      <c r="K243" t="s">
        <v>1415</v>
      </c>
    </row>
    <row r="244" spans="1:22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22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22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22" hidden="1">
      <c r="A247" s="56">
        <v>9</v>
      </c>
      <c r="B247" s="56"/>
      <c r="C247" s="56" t="s">
        <v>299</v>
      </c>
      <c r="D247" s="56" t="s">
        <v>1197</v>
      </c>
      <c r="E247" s="56" t="s">
        <v>184</v>
      </c>
      <c r="F247" s="56" t="s">
        <v>604</v>
      </c>
      <c r="G247" s="56" t="s">
        <v>278</v>
      </c>
      <c r="H247" s="56" t="s">
        <v>296</v>
      </c>
      <c r="I247" s="56">
        <v>4</v>
      </c>
      <c r="J247" s="250">
        <v>2</v>
      </c>
      <c r="K247" t="s">
        <v>1415</v>
      </c>
    </row>
    <row r="248" spans="1:22" hidden="1">
      <c r="A248" s="244">
        <v>10</v>
      </c>
      <c r="B248" s="244"/>
      <c r="C248" s="244" t="s">
        <v>299</v>
      </c>
      <c r="D248" s="244" t="s">
        <v>1197</v>
      </c>
      <c r="E248" s="244" t="s">
        <v>341</v>
      </c>
      <c r="F248" s="244" t="s">
        <v>14</v>
      </c>
      <c r="G248" s="244" t="s">
        <v>88</v>
      </c>
      <c r="H248" s="244" t="s">
        <v>294</v>
      </c>
      <c r="I248" s="244">
        <v>2</v>
      </c>
      <c r="K248" t="s">
        <v>1415</v>
      </c>
    </row>
    <row r="249" spans="1:22" hidden="1">
      <c r="A249" s="247">
        <v>11</v>
      </c>
      <c r="B249" s="247"/>
      <c r="C249" s="247" t="s">
        <v>299</v>
      </c>
      <c r="D249" s="247" t="s">
        <v>1197</v>
      </c>
      <c r="E249" s="247" t="s">
        <v>341</v>
      </c>
      <c r="F249" s="247" t="s">
        <v>15</v>
      </c>
      <c r="G249" s="247" t="s">
        <v>88</v>
      </c>
      <c r="H249" s="247" t="s">
        <v>294</v>
      </c>
      <c r="I249" s="247">
        <v>2</v>
      </c>
      <c r="K249" t="s">
        <v>1415</v>
      </c>
    </row>
    <row r="250" spans="1:22" hidden="1">
      <c r="A250" s="6">
        <v>12</v>
      </c>
      <c r="B250" s="6"/>
      <c r="C250" s="6" t="s">
        <v>299</v>
      </c>
      <c r="D250" s="6" t="s">
        <v>1197</v>
      </c>
      <c r="E250" s="6" t="s">
        <v>175</v>
      </c>
      <c r="F250" s="6" t="s">
        <v>19</v>
      </c>
      <c r="G250" s="6" t="s">
        <v>1707</v>
      </c>
      <c r="H250" s="6" t="s">
        <v>565</v>
      </c>
      <c r="I250" s="6">
        <v>2</v>
      </c>
      <c r="K250" t="s">
        <v>1415</v>
      </c>
    </row>
    <row r="251" spans="1:22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  <c r="L251" s="244"/>
      <c r="M251" s="244"/>
      <c r="N251" s="244"/>
      <c r="O251" s="247"/>
      <c r="P251" s="247"/>
      <c r="Q251" s="247"/>
      <c r="R251" s="247"/>
      <c r="S251" s="247"/>
      <c r="T251" s="247"/>
      <c r="U251" s="247"/>
      <c r="V251" s="247"/>
    </row>
    <row r="252" spans="1:22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22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22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K254" t="s">
        <v>1415</v>
      </c>
    </row>
    <row r="255" spans="1:22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K255" t="s">
        <v>1415</v>
      </c>
    </row>
    <row r="256" spans="1:22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  <c r="L256" s="247"/>
      <c r="M256" s="247"/>
      <c r="N256" s="247"/>
      <c r="O256" s="244"/>
      <c r="P256" s="244"/>
      <c r="Q256" s="244"/>
      <c r="R256" s="244"/>
      <c r="S256" s="244"/>
      <c r="T256" s="244"/>
      <c r="U256" s="244"/>
      <c r="V256" s="244"/>
    </row>
    <row r="257" spans="1:22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22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22" hidden="1">
      <c r="A259" s="56">
        <v>28</v>
      </c>
      <c r="B259" s="56"/>
      <c r="C259" s="56" t="s">
        <v>299</v>
      </c>
      <c r="D259" s="56" t="s">
        <v>907</v>
      </c>
      <c r="E259" s="56" t="s">
        <v>184</v>
      </c>
      <c r="F259" s="56" t="s">
        <v>604</v>
      </c>
      <c r="G259" s="56" t="s">
        <v>51</v>
      </c>
      <c r="H259" s="56" t="s">
        <v>298</v>
      </c>
      <c r="I259" s="56">
        <v>2.5</v>
      </c>
      <c r="K259" t="s">
        <v>1415</v>
      </c>
    </row>
    <row r="260" spans="1:22" hidden="1">
      <c r="A260" s="244">
        <v>29</v>
      </c>
      <c r="B260" s="244"/>
      <c r="C260" s="244" t="s">
        <v>299</v>
      </c>
      <c r="D260" s="244" t="s">
        <v>907</v>
      </c>
      <c r="E260" s="244" t="s">
        <v>184</v>
      </c>
      <c r="F260" s="244" t="s">
        <v>604</v>
      </c>
      <c r="G260" s="244" t="s">
        <v>326</v>
      </c>
      <c r="H260" s="244" t="s">
        <v>298</v>
      </c>
      <c r="I260" s="244">
        <v>0.83333333333333326</v>
      </c>
      <c r="K260" t="s">
        <v>1415</v>
      </c>
    </row>
    <row r="261" spans="1:22" hidden="1">
      <c r="A261" s="6">
        <v>30</v>
      </c>
      <c r="B261" s="6"/>
      <c r="C261" s="6" t="s">
        <v>299</v>
      </c>
      <c r="D261" s="6" t="s">
        <v>907</v>
      </c>
      <c r="E261" s="6" t="s">
        <v>341</v>
      </c>
      <c r="F261" s="6" t="s">
        <v>15</v>
      </c>
      <c r="G261" s="6" t="s">
        <v>967</v>
      </c>
      <c r="H261" s="6" t="s">
        <v>298</v>
      </c>
      <c r="I261" s="6">
        <v>0.83333333333333326</v>
      </c>
      <c r="K261" t="s">
        <v>1415</v>
      </c>
    </row>
    <row r="262" spans="1:22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22" hidden="1">
      <c r="A263" s="244">
        <v>33</v>
      </c>
      <c r="B263" s="244"/>
      <c r="C263" s="244" t="s">
        <v>299</v>
      </c>
      <c r="D263" s="244" t="s">
        <v>906</v>
      </c>
      <c r="E263" s="244" t="s">
        <v>184</v>
      </c>
      <c r="F263" s="244" t="s">
        <v>604</v>
      </c>
      <c r="G263" s="244" t="s">
        <v>61</v>
      </c>
      <c r="H263" s="244" t="s">
        <v>962</v>
      </c>
      <c r="I263" s="244">
        <v>2.5</v>
      </c>
      <c r="K263" t="s">
        <v>1415</v>
      </c>
    </row>
    <row r="264" spans="1:22" hidden="1">
      <c r="A264" s="56">
        <v>34</v>
      </c>
      <c r="B264" s="56"/>
      <c r="C264" s="56" t="s">
        <v>299</v>
      </c>
      <c r="D264" s="56" t="s">
        <v>906</v>
      </c>
      <c r="E264" s="56" t="s">
        <v>175</v>
      </c>
      <c r="F264" s="56" t="s">
        <v>19</v>
      </c>
      <c r="G264" s="56" t="s">
        <v>1707</v>
      </c>
      <c r="H264" s="56" t="s">
        <v>320</v>
      </c>
      <c r="I264" s="56">
        <v>0.41666666666666663</v>
      </c>
      <c r="K264" t="s">
        <v>1415</v>
      </c>
    </row>
    <row r="265" spans="1:22" hidden="1">
      <c r="A265" s="247">
        <v>35</v>
      </c>
      <c r="B265" s="247"/>
      <c r="C265" s="247" t="s">
        <v>299</v>
      </c>
      <c r="D265" s="247" t="s">
        <v>906</v>
      </c>
      <c r="E265" s="247" t="s">
        <v>184</v>
      </c>
      <c r="F265" s="247" t="s">
        <v>604</v>
      </c>
      <c r="G265" s="247" t="s">
        <v>299</v>
      </c>
      <c r="H265" s="247" t="s">
        <v>962</v>
      </c>
      <c r="I265" s="247">
        <v>1.6666666666666665</v>
      </c>
      <c r="K265" t="s">
        <v>1415</v>
      </c>
    </row>
    <row r="266" spans="1:22" hidden="1">
      <c r="A266" s="244">
        <v>36</v>
      </c>
      <c r="B266" s="244"/>
      <c r="C266" s="244" t="s">
        <v>299</v>
      </c>
      <c r="D266" s="244" t="s">
        <v>906</v>
      </c>
      <c r="E266" s="244" t="s">
        <v>172</v>
      </c>
      <c r="F266" s="244" t="s">
        <v>7</v>
      </c>
      <c r="G266" s="244" t="s">
        <v>967</v>
      </c>
      <c r="H266" s="244" t="s">
        <v>962</v>
      </c>
      <c r="I266" s="244">
        <v>0.83333333333333326</v>
      </c>
      <c r="J266" s="249"/>
      <c r="K266" s="244" t="s">
        <v>1415</v>
      </c>
      <c r="L266" s="244"/>
      <c r="M266" s="244"/>
      <c r="N266" s="244"/>
      <c r="O266" s="247"/>
      <c r="P266" s="247"/>
      <c r="Q266" s="247"/>
      <c r="R266" s="247"/>
      <c r="S266" s="247"/>
      <c r="T266" s="247"/>
      <c r="U266" s="247"/>
      <c r="V266" s="247"/>
    </row>
    <row r="267" spans="1:22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22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22" hidden="1">
      <c r="A269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22" hidden="1">
      <c r="A270" s="247">
        <v>40</v>
      </c>
      <c r="B270" s="247"/>
      <c r="C270" s="247" t="s">
        <v>299</v>
      </c>
      <c r="D270" s="247" t="s">
        <v>906</v>
      </c>
      <c r="E270" s="247" t="s">
        <v>184</v>
      </c>
      <c r="F270" s="247" t="s">
        <v>604</v>
      </c>
      <c r="G270" s="247" t="s">
        <v>326</v>
      </c>
      <c r="H270" s="247" t="s">
        <v>962</v>
      </c>
      <c r="I270" s="247">
        <v>0.83333333333333326</v>
      </c>
      <c r="K270" t="s">
        <v>1415</v>
      </c>
    </row>
    <row r="271" spans="1:22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K271" t="s">
        <v>1415</v>
      </c>
    </row>
    <row r="272" spans="1:22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22" hidden="1">
      <c r="A273" s="247">
        <v>44</v>
      </c>
      <c r="B273" s="247"/>
      <c r="C273" s="247" t="s">
        <v>299</v>
      </c>
      <c r="D273" s="247" t="s">
        <v>918</v>
      </c>
      <c r="E273" s="247" t="s">
        <v>184</v>
      </c>
      <c r="F273" s="247" t="s">
        <v>604</v>
      </c>
      <c r="G273" s="247" t="s">
        <v>61</v>
      </c>
      <c r="H273" s="247" t="s">
        <v>298</v>
      </c>
      <c r="I273" s="247">
        <v>2.1666666666666665</v>
      </c>
      <c r="K273" t="s">
        <v>1415</v>
      </c>
    </row>
    <row r="274" spans="1:22" hidden="1">
      <c r="A274" s="6">
        <v>45</v>
      </c>
      <c r="B274" s="6"/>
      <c r="C274" s="6" t="s">
        <v>299</v>
      </c>
      <c r="D274" s="6" t="s">
        <v>918</v>
      </c>
      <c r="E274" s="6" t="s">
        <v>175</v>
      </c>
      <c r="F274" s="6" t="s">
        <v>19</v>
      </c>
      <c r="G274" s="6" t="s">
        <v>1707</v>
      </c>
      <c r="H274" s="6" t="s">
        <v>320</v>
      </c>
      <c r="I274" s="6">
        <v>0.3611111111111111</v>
      </c>
      <c r="K274" t="s">
        <v>1415</v>
      </c>
    </row>
    <row r="275" spans="1:22" hidden="1">
      <c r="A275" s="56">
        <v>46</v>
      </c>
      <c r="B275" s="56"/>
      <c r="C275" s="56" t="s">
        <v>299</v>
      </c>
      <c r="D275" s="56" t="s">
        <v>918</v>
      </c>
      <c r="E275" s="56" t="s">
        <v>184</v>
      </c>
      <c r="F275" s="56" t="s">
        <v>604</v>
      </c>
      <c r="G275" s="56" t="s">
        <v>299</v>
      </c>
      <c r="H275" s="56" t="s">
        <v>298</v>
      </c>
      <c r="I275" s="56">
        <v>1.4444444444444444</v>
      </c>
      <c r="K275" t="s">
        <v>1415</v>
      </c>
    </row>
    <row r="276" spans="1:22" hidden="1">
      <c r="A276" s="247">
        <v>47</v>
      </c>
      <c r="B276" s="247"/>
      <c r="C276" s="247" t="s">
        <v>299</v>
      </c>
      <c r="D276" s="247" t="s">
        <v>918</v>
      </c>
      <c r="E276" s="247" t="s">
        <v>172</v>
      </c>
      <c r="F276" s="247" t="s">
        <v>7</v>
      </c>
      <c r="G276" s="247" t="s">
        <v>967</v>
      </c>
      <c r="H276" s="247" t="s">
        <v>298</v>
      </c>
      <c r="I276" s="247">
        <v>0.72222222222222221</v>
      </c>
      <c r="J276" s="248"/>
      <c r="K276" s="247" t="s">
        <v>1415</v>
      </c>
      <c r="L276" s="247"/>
      <c r="M276" s="247"/>
      <c r="N276" s="247"/>
      <c r="O276" s="244"/>
      <c r="P276" s="244"/>
      <c r="Q276" s="244"/>
      <c r="R276" s="244"/>
      <c r="S276" s="244"/>
      <c r="T276" s="244"/>
      <c r="U276" s="244"/>
      <c r="V276" s="244"/>
    </row>
    <row r="277" spans="1:22" hidden="1">
      <c r="A277" s="6">
        <v>48</v>
      </c>
      <c r="B277" s="6"/>
      <c r="C277" s="6" t="s">
        <v>299</v>
      </c>
      <c r="D277" s="6" t="s">
        <v>918</v>
      </c>
      <c r="E277" s="6" t="s">
        <v>174</v>
      </c>
      <c r="F277" s="6" t="s">
        <v>247</v>
      </c>
      <c r="G277" s="6" t="s">
        <v>1685</v>
      </c>
      <c r="H277" s="6" t="s">
        <v>298</v>
      </c>
      <c r="I277" s="6">
        <v>0.72222222222222221</v>
      </c>
    </row>
    <row r="278" spans="1:22" hidden="1">
      <c r="A278" s="247">
        <v>49</v>
      </c>
      <c r="B278" s="247"/>
      <c r="C278" s="247" t="s">
        <v>299</v>
      </c>
      <c r="D278" s="247" t="s">
        <v>918</v>
      </c>
      <c r="E278" s="247" t="s">
        <v>184</v>
      </c>
      <c r="F278" s="247" t="s">
        <v>604</v>
      </c>
      <c r="G278" s="247" t="s">
        <v>51</v>
      </c>
      <c r="H278" s="247" t="s">
        <v>298</v>
      </c>
      <c r="I278" s="247">
        <v>2.1666666666666665</v>
      </c>
      <c r="K278" t="s">
        <v>1415</v>
      </c>
    </row>
    <row r="279" spans="1:22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K279" t="s">
        <v>1415</v>
      </c>
    </row>
    <row r="280" spans="1:22" hidden="1">
      <c r="A280" s="244">
        <v>51</v>
      </c>
      <c r="B280" s="244"/>
      <c r="C280" s="244" t="s">
        <v>299</v>
      </c>
      <c r="D280" s="244" t="s">
        <v>918</v>
      </c>
      <c r="E280" s="244" t="s">
        <v>184</v>
      </c>
      <c r="F280" s="244" t="s">
        <v>604</v>
      </c>
      <c r="G280" s="244" t="s">
        <v>326</v>
      </c>
      <c r="H280" s="244" t="s">
        <v>298</v>
      </c>
      <c r="I280" s="244">
        <v>0.72222222222222221</v>
      </c>
      <c r="K280" t="s">
        <v>1415</v>
      </c>
    </row>
    <row r="281" spans="1:22" hidden="1">
      <c r="A281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22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22" hidden="1">
      <c r="A283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22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22" hidden="1">
      <c r="A285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22" hidden="1">
      <c r="A286" s="244">
        <v>58</v>
      </c>
      <c r="B286" s="244"/>
      <c r="C286" s="244" t="s">
        <v>299</v>
      </c>
      <c r="D286" s="244" t="s">
        <v>896</v>
      </c>
      <c r="E286" s="244" t="s">
        <v>172</v>
      </c>
      <c r="F286" s="244" t="s">
        <v>7</v>
      </c>
      <c r="G286" s="244" t="s">
        <v>967</v>
      </c>
      <c r="H286" s="244" t="s">
        <v>962</v>
      </c>
      <c r="I286" s="244">
        <v>0.72222222222222221</v>
      </c>
      <c r="J286" s="249"/>
      <c r="K286" s="244" t="s">
        <v>1415</v>
      </c>
      <c r="L286" s="244"/>
      <c r="M286" s="244"/>
      <c r="N286" s="244"/>
      <c r="O286" s="247"/>
      <c r="P286" s="247"/>
      <c r="Q286" s="247"/>
      <c r="R286" s="247"/>
      <c r="S286" s="247"/>
      <c r="T286" s="247"/>
      <c r="U286" s="247"/>
      <c r="V286" s="247"/>
    </row>
    <row r="287" spans="1:22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22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22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22" hidden="1">
      <c r="A290" s="247">
        <v>62</v>
      </c>
      <c r="B290" s="247"/>
      <c r="C290" s="247" t="s">
        <v>299</v>
      </c>
      <c r="D290" s="247" t="s">
        <v>896</v>
      </c>
      <c r="E290" s="247" t="s">
        <v>184</v>
      </c>
      <c r="F290" s="247" t="s">
        <v>604</v>
      </c>
      <c r="G290" s="247" t="s">
        <v>326</v>
      </c>
      <c r="H290" s="247" t="s">
        <v>962</v>
      </c>
      <c r="I290" s="247">
        <v>0.72222222222222221</v>
      </c>
      <c r="K290" t="s">
        <v>1415</v>
      </c>
    </row>
    <row r="291" spans="1:22" hidden="1">
      <c r="A291">
        <v>63</v>
      </c>
      <c r="C291" t="s">
        <v>299</v>
      </c>
      <c r="D291" t="s">
        <v>896</v>
      </c>
      <c r="E291" t="s">
        <v>341</v>
      </c>
      <c r="F291" t="s">
        <v>15</v>
      </c>
      <c r="G291" t="s">
        <v>967</v>
      </c>
      <c r="H291" t="s">
        <v>962</v>
      </c>
      <c r="I291">
        <v>0.72222222222222221</v>
      </c>
      <c r="K291" t="s">
        <v>1415</v>
      </c>
    </row>
    <row r="292" spans="1:22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22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22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22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22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22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22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22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  <c r="L299" s="247"/>
      <c r="M299" s="247"/>
      <c r="N299" s="247"/>
      <c r="O299" s="244"/>
      <c r="P299" s="244"/>
      <c r="Q299" s="244"/>
      <c r="R299" s="244"/>
      <c r="S299" s="244"/>
      <c r="T299" s="244"/>
      <c r="U299" s="244"/>
      <c r="V299" s="244"/>
    </row>
    <row r="300" spans="1:22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22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22" hidden="1">
      <c r="A302">
        <v>75</v>
      </c>
      <c r="C302" t="s">
        <v>299</v>
      </c>
      <c r="D302" t="s">
        <v>913</v>
      </c>
      <c r="E302" t="s">
        <v>184</v>
      </c>
      <c r="F302" t="s">
        <v>604</v>
      </c>
      <c r="G302" t="s">
        <v>300</v>
      </c>
      <c r="H302" t="s">
        <v>298</v>
      </c>
      <c r="I302">
        <v>1.3333333333333333</v>
      </c>
      <c r="K302" t="s">
        <v>1415</v>
      </c>
    </row>
    <row r="303" spans="1:22" hidden="1">
      <c r="A303" s="6">
        <v>76</v>
      </c>
      <c r="B303" s="6"/>
      <c r="C303" s="6" t="s">
        <v>299</v>
      </c>
      <c r="D303" s="6" t="s">
        <v>913</v>
      </c>
      <c r="E303" s="6" t="s">
        <v>184</v>
      </c>
      <c r="F303" s="6" t="s">
        <v>604</v>
      </c>
      <c r="G303" s="6" t="s">
        <v>51</v>
      </c>
      <c r="H303" s="6" t="s">
        <v>298</v>
      </c>
      <c r="I303" s="6">
        <v>1.3333333333333333</v>
      </c>
      <c r="K303" t="s">
        <v>1415</v>
      </c>
    </row>
    <row r="304" spans="1:22" hidden="1">
      <c r="A304" s="56">
        <v>77</v>
      </c>
      <c r="B304" s="56"/>
      <c r="C304" s="56" t="s">
        <v>299</v>
      </c>
      <c r="D304" s="56" t="s">
        <v>913</v>
      </c>
      <c r="E304" s="56" t="s">
        <v>184</v>
      </c>
      <c r="F304" s="56" t="s">
        <v>604</v>
      </c>
      <c r="G304" s="56" t="s">
        <v>51</v>
      </c>
      <c r="H304" s="56" t="s">
        <v>298</v>
      </c>
      <c r="I304" s="56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K306" t="s">
        <v>1415</v>
      </c>
    </row>
    <row r="307" spans="1:22" hidden="1">
      <c r="A307">
        <v>80</v>
      </c>
      <c r="C307" t="s">
        <v>299</v>
      </c>
      <c r="D307" t="s">
        <v>913</v>
      </c>
      <c r="E307" t="s">
        <v>341</v>
      </c>
      <c r="F307" t="s">
        <v>14</v>
      </c>
      <c r="G307" t="s">
        <v>1665</v>
      </c>
      <c r="H307" t="s">
        <v>298</v>
      </c>
      <c r="I307">
        <v>0.66666666666666663</v>
      </c>
      <c r="K307" t="s">
        <v>1415</v>
      </c>
    </row>
    <row r="308" spans="1:22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K308" t="s">
        <v>1415</v>
      </c>
    </row>
    <row r="309" spans="1:22" hidden="1">
      <c r="A309">
        <v>84</v>
      </c>
      <c r="C309" t="s">
        <v>299</v>
      </c>
      <c r="D309" t="s">
        <v>301</v>
      </c>
      <c r="E309" t="s">
        <v>341</v>
      </c>
      <c r="F309" t="s">
        <v>14</v>
      </c>
      <c r="G309" t="s">
        <v>293</v>
      </c>
      <c r="H309" t="s">
        <v>302</v>
      </c>
      <c r="I309">
        <v>1</v>
      </c>
      <c r="K309" t="s">
        <v>1415</v>
      </c>
    </row>
    <row r="310" spans="1:22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22" hidden="1">
      <c r="A311" s="6">
        <v>86</v>
      </c>
      <c r="B311" s="6"/>
      <c r="C311" s="6" t="s">
        <v>299</v>
      </c>
      <c r="D311" s="6" t="s">
        <v>301</v>
      </c>
      <c r="E311" s="6" t="s">
        <v>184</v>
      </c>
      <c r="F311" s="6" t="s">
        <v>604</v>
      </c>
      <c r="G311" s="6" t="s">
        <v>282</v>
      </c>
      <c r="H311" s="6" t="s">
        <v>302</v>
      </c>
      <c r="I311" s="6">
        <v>4</v>
      </c>
      <c r="K311" t="s">
        <v>1415</v>
      </c>
    </row>
    <row r="312" spans="1:22" hidden="1">
      <c r="A312" s="6">
        <v>87</v>
      </c>
      <c r="B312" s="6"/>
      <c r="C312" s="6" t="s">
        <v>299</v>
      </c>
      <c r="D312" s="6" t="s">
        <v>301</v>
      </c>
      <c r="E312" s="6" t="s">
        <v>184</v>
      </c>
      <c r="F312" s="6" t="s">
        <v>604</v>
      </c>
      <c r="G312" s="6" t="s">
        <v>295</v>
      </c>
      <c r="H312" s="6" t="s">
        <v>302</v>
      </c>
      <c r="I312" s="6">
        <v>2</v>
      </c>
      <c r="K312" t="s">
        <v>1415</v>
      </c>
    </row>
    <row r="313" spans="1:22" hidden="1">
      <c r="A313" s="244">
        <v>88</v>
      </c>
      <c r="B313" s="244"/>
      <c r="C313" s="244" t="s">
        <v>299</v>
      </c>
      <c r="D313" s="244" t="s">
        <v>301</v>
      </c>
      <c r="E313" s="244" t="s">
        <v>172</v>
      </c>
      <c r="F313" s="244" t="s">
        <v>7</v>
      </c>
      <c r="G313" s="244" t="s">
        <v>323</v>
      </c>
      <c r="H313" s="244" t="s">
        <v>302</v>
      </c>
      <c r="I313" s="244">
        <v>1</v>
      </c>
      <c r="J313" s="249"/>
      <c r="K313" s="244" t="s">
        <v>1415</v>
      </c>
      <c r="L313" s="244"/>
      <c r="M313" s="244"/>
      <c r="N313" s="244"/>
      <c r="O313" s="247"/>
      <c r="P313" s="247"/>
      <c r="Q313" s="247"/>
      <c r="R313" s="247"/>
      <c r="S313" s="247"/>
      <c r="T313" s="247"/>
      <c r="U313" s="247"/>
      <c r="V313" s="247"/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50">
        <v>2</v>
      </c>
      <c r="K317" t="s">
        <v>1415</v>
      </c>
    </row>
    <row r="318" spans="1:22" hidden="1">
      <c r="A318" s="56">
        <v>94</v>
      </c>
      <c r="B318" s="56"/>
      <c r="C318" s="56" t="s">
        <v>299</v>
      </c>
      <c r="D318" s="56" t="s">
        <v>303</v>
      </c>
      <c r="E318" s="56" t="s">
        <v>184</v>
      </c>
      <c r="F318" s="56" t="s">
        <v>604</v>
      </c>
      <c r="G318" s="56" t="s">
        <v>300</v>
      </c>
      <c r="H318" s="56" t="s">
        <v>302</v>
      </c>
      <c r="I318" s="56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7">
        <v>96</v>
      </c>
      <c r="B320" s="247"/>
      <c r="C320" s="247" t="s">
        <v>299</v>
      </c>
      <c r="D320" s="247" t="s">
        <v>303</v>
      </c>
      <c r="E320" s="247" t="s">
        <v>341</v>
      </c>
      <c r="F320" s="247" t="s">
        <v>14</v>
      </c>
      <c r="G320" s="247" t="s">
        <v>293</v>
      </c>
      <c r="H320" s="247" t="s">
        <v>302</v>
      </c>
      <c r="I320" s="247">
        <v>1</v>
      </c>
      <c r="K320" t="s">
        <v>1415</v>
      </c>
    </row>
    <row r="321" spans="1:22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K321" t="s">
        <v>1415</v>
      </c>
    </row>
    <row r="322" spans="1:22" hidden="1">
      <c r="A322" s="6">
        <v>98</v>
      </c>
      <c r="B322" s="6"/>
      <c r="C322" s="6" t="s">
        <v>299</v>
      </c>
      <c r="D322" s="6" t="s">
        <v>303</v>
      </c>
      <c r="E322" s="6" t="s">
        <v>184</v>
      </c>
      <c r="F322" s="6" t="s">
        <v>604</v>
      </c>
      <c r="G322" s="6" t="s">
        <v>300</v>
      </c>
      <c r="H322" s="6" t="s">
        <v>302</v>
      </c>
      <c r="I322" s="6">
        <v>4</v>
      </c>
      <c r="J322" s="250">
        <v>2</v>
      </c>
      <c r="K322" t="s">
        <v>1415</v>
      </c>
    </row>
    <row r="323" spans="1:22" hidden="1">
      <c r="A323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22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7">
        <v>103</v>
      </c>
      <c r="B326" s="247"/>
      <c r="C326" s="247" t="s">
        <v>299</v>
      </c>
      <c r="D326" s="247" t="s">
        <v>304</v>
      </c>
      <c r="E326" s="247" t="s">
        <v>172</v>
      </c>
      <c r="F326" s="247" t="s">
        <v>7</v>
      </c>
      <c r="G326" s="247" t="s">
        <v>323</v>
      </c>
      <c r="H326" s="247" t="s">
        <v>302</v>
      </c>
      <c r="I326" s="247">
        <v>1</v>
      </c>
      <c r="J326" s="248"/>
      <c r="K326" s="247" t="s">
        <v>1415</v>
      </c>
      <c r="L326" s="247"/>
      <c r="M326" s="247"/>
      <c r="N326" s="247"/>
      <c r="O326" s="244"/>
      <c r="P326" s="244"/>
      <c r="Q326" s="244"/>
      <c r="R326" s="244"/>
      <c r="S326" s="244"/>
      <c r="T326" s="244"/>
      <c r="U326" s="244"/>
      <c r="V326" s="244"/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22" hidden="1">
      <c r="A330" s="6">
        <v>107</v>
      </c>
      <c r="B330" s="6"/>
      <c r="C330" s="6" t="s">
        <v>299</v>
      </c>
      <c r="D330" s="6" t="s">
        <v>304</v>
      </c>
      <c r="E330" s="6" t="s">
        <v>175</v>
      </c>
      <c r="F330" s="6" t="s">
        <v>19</v>
      </c>
      <c r="G330" s="6" t="s">
        <v>1538</v>
      </c>
      <c r="H330" s="6" t="s">
        <v>206</v>
      </c>
      <c r="I330" s="6">
        <v>1</v>
      </c>
      <c r="K330" t="s">
        <v>1415</v>
      </c>
    </row>
    <row r="331" spans="1:22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K333" t="s">
        <v>1415</v>
      </c>
    </row>
    <row r="334" spans="1:22" hidden="1">
      <c r="A334" s="247">
        <v>113</v>
      </c>
      <c r="B334" s="247"/>
      <c r="C334" s="247" t="s">
        <v>299</v>
      </c>
      <c r="D334" s="247" t="s">
        <v>1198</v>
      </c>
      <c r="E334" s="247" t="s">
        <v>306</v>
      </c>
      <c r="F334" s="247" t="s">
        <v>605</v>
      </c>
      <c r="G334" s="247" t="s">
        <v>299</v>
      </c>
      <c r="H334" s="247" t="s">
        <v>305</v>
      </c>
      <c r="I334" s="247">
        <v>2</v>
      </c>
      <c r="K334" t="s">
        <v>1415</v>
      </c>
    </row>
    <row r="335" spans="1:22">
      <c r="A335" s="247">
        <v>114</v>
      </c>
      <c r="B335" s="247"/>
      <c r="C335" s="247" t="s">
        <v>299</v>
      </c>
      <c r="D335" s="247" t="s">
        <v>1198</v>
      </c>
      <c r="E335" s="247" t="s">
        <v>359</v>
      </c>
      <c r="F335" s="247" t="s">
        <v>47</v>
      </c>
      <c r="G335" s="247" t="s">
        <v>299</v>
      </c>
      <c r="H335" s="247" t="s">
        <v>296</v>
      </c>
      <c r="I335" s="247">
        <v>4</v>
      </c>
      <c r="J335" s="248"/>
      <c r="K335" s="247" t="s">
        <v>1415</v>
      </c>
      <c r="L335" s="247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</row>
    <row r="336" spans="1:22" hidden="1">
      <c r="A336" s="244">
        <v>115</v>
      </c>
      <c r="B336" s="244"/>
      <c r="C336" s="244" t="s">
        <v>299</v>
      </c>
      <c r="D336" s="244" t="s">
        <v>1198</v>
      </c>
      <c r="E336" s="244" t="s">
        <v>306</v>
      </c>
      <c r="F336" s="244" t="s">
        <v>605</v>
      </c>
      <c r="G336" s="244" t="s">
        <v>282</v>
      </c>
      <c r="H336" s="244" t="s">
        <v>305</v>
      </c>
      <c r="I336" s="244">
        <v>8</v>
      </c>
      <c r="K336" t="s">
        <v>1415</v>
      </c>
    </row>
    <row r="337" spans="1:22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50">
        <v>2</v>
      </c>
      <c r="K337" t="s">
        <v>1415</v>
      </c>
    </row>
    <row r="338" spans="1:22" hidden="1">
      <c r="A338" s="56">
        <v>117</v>
      </c>
      <c r="B338" s="56"/>
      <c r="C338" s="56" t="s">
        <v>299</v>
      </c>
      <c r="D338" s="56" t="s">
        <v>1198</v>
      </c>
      <c r="E338" s="56" t="s">
        <v>341</v>
      </c>
      <c r="F338" s="56" t="s">
        <v>15</v>
      </c>
      <c r="G338" s="56" t="s">
        <v>11</v>
      </c>
      <c r="H338" s="56" t="s">
        <v>305</v>
      </c>
      <c r="I338" s="56">
        <v>2</v>
      </c>
      <c r="K338" t="s">
        <v>1415</v>
      </c>
    </row>
    <row r="339" spans="1:22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22" hidden="1">
      <c r="A340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22" hidden="1">
      <c r="A341" s="244">
        <v>120</v>
      </c>
      <c r="B341" s="244"/>
      <c r="C341" s="244" t="s">
        <v>299</v>
      </c>
      <c r="D341" s="244" t="s">
        <v>1198</v>
      </c>
      <c r="E341" s="244" t="s">
        <v>172</v>
      </c>
      <c r="F341" s="244" t="s">
        <v>7</v>
      </c>
      <c r="G341" s="244" t="s">
        <v>1623</v>
      </c>
      <c r="H341" s="244" t="s">
        <v>305</v>
      </c>
      <c r="I341" s="244">
        <v>2</v>
      </c>
      <c r="J341" s="249"/>
      <c r="K341" s="244" t="s">
        <v>1415</v>
      </c>
      <c r="L341" s="244"/>
      <c r="M341" s="244"/>
      <c r="N341" s="244"/>
      <c r="O341" s="247"/>
      <c r="P341" s="247"/>
      <c r="Q341" s="247"/>
      <c r="R341" s="247"/>
      <c r="S341" s="247"/>
      <c r="T341" s="247"/>
      <c r="U341" s="247"/>
      <c r="V341" s="247"/>
    </row>
    <row r="342" spans="1:22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22" hidden="1">
      <c r="A343" s="244">
        <v>124</v>
      </c>
      <c r="B343" s="244"/>
      <c r="C343" s="244" t="s">
        <v>299</v>
      </c>
      <c r="D343" s="244" t="s">
        <v>309</v>
      </c>
      <c r="E343" s="244" t="s">
        <v>184</v>
      </c>
      <c r="F343" s="244" t="s">
        <v>607</v>
      </c>
      <c r="G343" s="244" t="s">
        <v>278</v>
      </c>
      <c r="H343" s="244" t="s">
        <v>310</v>
      </c>
      <c r="I343" s="244">
        <v>2</v>
      </c>
      <c r="K343" t="s">
        <v>1415</v>
      </c>
    </row>
    <row r="344" spans="1:22" hidden="1">
      <c r="A344" s="56">
        <v>125</v>
      </c>
      <c r="B344" s="56"/>
      <c r="C344" s="56" t="s">
        <v>299</v>
      </c>
      <c r="D344" s="56" t="s">
        <v>309</v>
      </c>
      <c r="E344" s="56" t="s">
        <v>184</v>
      </c>
      <c r="F344" s="56" t="s">
        <v>607</v>
      </c>
      <c r="G344" s="56" t="s">
        <v>88</v>
      </c>
      <c r="H344" s="56" t="s">
        <v>310</v>
      </c>
      <c r="I344" s="56">
        <v>2</v>
      </c>
      <c r="J344" s="250">
        <v>2</v>
      </c>
      <c r="K344" t="s">
        <v>1415</v>
      </c>
    </row>
    <row r="345" spans="1:22" hidden="1">
      <c r="A345" s="244">
        <v>126</v>
      </c>
      <c r="B345" s="244"/>
      <c r="C345" s="244" t="s">
        <v>299</v>
      </c>
      <c r="D345" s="244" t="s">
        <v>309</v>
      </c>
      <c r="E345" s="244" t="s">
        <v>184</v>
      </c>
      <c r="F345" s="244" t="s">
        <v>607</v>
      </c>
      <c r="G345" s="244" t="s">
        <v>88</v>
      </c>
      <c r="H345" s="244" t="s">
        <v>311</v>
      </c>
      <c r="I345" s="244">
        <v>1</v>
      </c>
      <c r="K345" t="s">
        <v>1415</v>
      </c>
    </row>
    <row r="346" spans="1:22" hidden="1">
      <c r="A346" s="247">
        <v>127</v>
      </c>
      <c r="B346" s="247"/>
      <c r="C346" s="247" t="s">
        <v>299</v>
      </c>
      <c r="D346" s="247" t="s">
        <v>309</v>
      </c>
      <c r="E346" s="247" t="s">
        <v>184</v>
      </c>
      <c r="F346" s="247" t="s">
        <v>607</v>
      </c>
      <c r="G346" s="247" t="s">
        <v>65</v>
      </c>
      <c r="H346" s="247" t="s">
        <v>310</v>
      </c>
      <c r="I346" s="247">
        <v>2</v>
      </c>
      <c r="K346" t="s">
        <v>1415</v>
      </c>
    </row>
    <row r="347" spans="1:22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22" hidden="1">
      <c r="A348" s="247">
        <v>129</v>
      </c>
      <c r="B348" s="247"/>
      <c r="C348" s="247" t="s">
        <v>299</v>
      </c>
      <c r="D348" s="247" t="s">
        <v>309</v>
      </c>
      <c r="E348" s="247" t="s">
        <v>341</v>
      </c>
      <c r="F348" s="247" t="s">
        <v>14</v>
      </c>
      <c r="G348" s="247" t="s">
        <v>1680</v>
      </c>
      <c r="H348" s="247" t="s">
        <v>310</v>
      </c>
      <c r="I348" s="247">
        <v>1</v>
      </c>
      <c r="K348" t="s">
        <v>1415</v>
      </c>
    </row>
    <row r="349" spans="1:22" hidden="1">
      <c r="A349" s="244">
        <v>130</v>
      </c>
      <c r="B349" s="244"/>
      <c r="C349" s="244" t="s">
        <v>299</v>
      </c>
      <c r="D349" s="244" t="s">
        <v>309</v>
      </c>
      <c r="E349" s="244" t="s">
        <v>341</v>
      </c>
      <c r="F349" s="244" t="s">
        <v>15</v>
      </c>
      <c r="G349" s="244" t="s">
        <v>1680</v>
      </c>
      <c r="H349" s="244" t="s">
        <v>310</v>
      </c>
      <c r="I349" s="244">
        <v>1</v>
      </c>
      <c r="K349" t="s">
        <v>1415</v>
      </c>
    </row>
    <row r="350" spans="1:22" hidden="1">
      <c r="A350" s="56">
        <v>131</v>
      </c>
      <c r="B350" s="56"/>
      <c r="C350" s="56" t="s">
        <v>299</v>
      </c>
      <c r="D350" s="56" t="s">
        <v>309</v>
      </c>
      <c r="E350" s="56" t="s">
        <v>175</v>
      </c>
      <c r="F350" s="56" t="s">
        <v>19</v>
      </c>
      <c r="G350" s="56" t="s">
        <v>1276</v>
      </c>
      <c r="H350" s="56" t="s">
        <v>310</v>
      </c>
      <c r="I350" s="56">
        <v>1</v>
      </c>
      <c r="K350" t="s">
        <v>1415</v>
      </c>
    </row>
    <row r="351" spans="1:22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  <c r="L351" s="247"/>
      <c r="M351" s="247"/>
      <c r="N351" s="247"/>
      <c r="O351" s="244"/>
      <c r="P351" s="244"/>
      <c r="Q351" s="244"/>
      <c r="R351" s="244"/>
      <c r="S351" s="244"/>
      <c r="T351" s="244"/>
      <c r="U351" s="244"/>
      <c r="V351" s="244"/>
    </row>
    <row r="352" spans="1:22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K352" t="s">
        <v>1415</v>
      </c>
    </row>
    <row r="353" spans="1:22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22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22" hidden="1">
      <c r="A355" s="247">
        <v>137</v>
      </c>
      <c r="B355" s="247"/>
      <c r="C355" s="247" t="s">
        <v>299</v>
      </c>
      <c r="D355" s="247" t="s">
        <v>312</v>
      </c>
      <c r="E355" s="247" t="s">
        <v>184</v>
      </c>
      <c r="F355" s="247" t="s">
        <v>607</v>
      </c>
      <c r="G355" s="247" t="s">
        <v>278</v>
      </c>
      <c r="H355" s="247" t="s">
        <v>311</v>
      </c>
      <c r="I355" s="247">
        <v>2</v>
      </c>
      <c r="K355" t="s">
        <v>1415</v>
      </c>
    </row>
    <row r="356" spans="1:22" hidden="1">
      <c r="A356" s="244">
        <v>138</v>
      </c>
      <c r="B356" s="244"/>
      <c r="C356" s="244" t="s">
        <v>299</v>
      </c>
      <c r="D356" s="244" t="s">
        <v>312</v>
      </c>
      <c r="E356" s="244" t="s">
        <v>341</v>
      </c>
      <c r="F356" s="244" t="s">
        <v>15</v>
      </c>
      <c r="G356" s="244" t="s">
        <v>88</v>
      </c>
      <c r="H356" s="244" t="s">
        <v>310</v>
      </c>
      <c r="I356" s="244">
        <v>1</v>
      </c>
      <c r="K356" t="s">
        <v>1415</v>
      </c>
    </row>
    <row r="357" spans="1:22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22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50">
        <v>2</v>
      </c>
      <c r="K358" t="s">
        <v>1415</v>
      </c>
    </row>
    <row r="359" spans="1:22" hidden="1">
      <c r="A359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22" hidden="1">
      <c r="A360" s="247">
        <v>143</v>
      </c>
      <c r="B360" s="247"/>
      <c r="C360" s="247" t="s">
        <v>299</v>
      </c>
      <c r="D360" s="247" t="s">
        <v>313</v>
      </c>
      <c r="E360" s="247" t="s">
        <v>184</v>
      </c>
      <c r="F360" s="247" t="s">
        <v>607</v>
      </c>
      <c r="G360" s="247" t="s">
        <v>65</v>
      </c>
      <c r="H360" s="247" t="s">
        <v>311</v>
      </c>
      <c r="I360" s="247">
        <v>2</v>
      </c>
      <c r="K360" t="s">
        <v>1415</v>
      </c>
    </row>
    <row r="361" spans="1:22" hidden="1">
      <c r="A361" s="56">
        <v>144</v>
      </c>
      <c r="B361" s="56"/>
      <c r="C361" s="56" t="s">
        <v>299</v>
      </c>
      <c r="D361" s="56" t="s">
        <v>313</v>
      </c>
      <c r="E361" s="56" t="s">
        <v>184</v>
      </c>
      <c r="F361" s="56" t="s">
        <v>607</v>
      </c>
      <c r="G361" s="56" t="s">
        <v>88</v>
      </c>
      <c r="H361" s="56" t="s">
        <v>310</v>
      </c>
      <c r="I361" s="56">
        <v>2</v>
      </c>
      <c r="J361" s="250">
        <v>2</v>
      </c>
      <c r="K361" t="s">
        <v>1415</v>
      </c>
    </row>
    <row r="362" spans="1:22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22" hidden="1">
      <c r="A363" s="244">
        <v>146</v>
      </c>
      <c r="B363" s="244"/>
      <c r="C363" s="244" t="s">
        <v>299</v>
      </c>
      <c r="D363" s="244" t="s">
        <v>313</v>
      </c>
      <c r="E363" s="244" t="s">
        <v>184</v>
      </c>
      <c r="F363" s="244" t="s">
        <v>14</v>
      </c>
      <c r="G363" s="244" t="s">
        <v>278</v>
      </c>
      <c r="H363" s="244" t="s">
        <v>310</v>
      </c>
      <c r="I363" s="244">
        <v>1</v>
      </c>
      <c r="K363" t="s">
        <v>1415</v>
      </c>
    </row>
    <row r="364" spans="1:22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22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J365" s="249"/>
      <c r="K365" s="244" t="s">
        <v>1415</v>
      </c>
      <c r="L365" s="244"/>
      <c r="M365" s="244"/>
      <c r="N365" s="244"/>
      <c r="O365" s="247"/>
      <c r="P365" s="247"/>
      <c r="Q365" s="247"/>
      <c r="R365" s="247"/>
      <c r="S365" s="247"/>
      <c r="T365" s="247"/>
      <c r="U365" s="247"/>
      <c r="V365" s="247"/>
    </row>
    <row r="366" spans="1:22" hidden="1">
      <c r="A366" s="247">
        <v>149</v>
      </c>
      <c r="B366" s="247"/>
      <c r="C366" s="247" t="s">
        <v>299</v>
      </c>
      <c r="D366" s="247" t="s">
        <v>313</v>
      </c>
      <c r="E366" s="247" t="s">
        <v>174</v>
      </c>
      <c r="F366" s="247" t="s">
        <v>13</v>
      </c>
      <c r="G366" s="247" t="s">
        <v>1665</v>
      </c>
      <c r="H366" s="247" t="s">
        <v>310</v>
      </c>
      <c r="I366" s="247">
        <v>1</v>
      </c>
      <c r="K366" t="s">
        <v>1415</v>
      </c>
    </row>
    <row r="367" spans="1:22" hidden="1">
      <c r="A367" s="6">
        <v>150</v>
      </c>
      <c r="B367" s="6"/>
      <c r="C367" s="6" t="s">
        <v>299</v>
      </c>
      <c r="D367" s="6" t="s">
        <v>313</v>
      </c>
      <c r="E367" s="6" t="s">
        <v>175</v>
      </c>
      <c r="F367" s="6" t="s">
        <v>19</v>
      </c>
      <c r="G367" s="6" t="s">
        <v>1276</v>
      </c>
      <c r="H367" s="6" t="s">
        <v>310</v>
      </c>
      <c r="I367" s="6">
        <v>1</v>
      </c>
      <c r="K367" t="s">
        <v>1415</v>
      </c>
    </row>
    <row r="368" spans="1:22" hidden="1">
      <c r="A368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22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7">
        <v>159</v>
      </c>
      <c r="B373" s="247"/>
      <c r="C373" s="247" t="s">
        <v>299</v>
      </c>
      <c r="D373" s="247" t="s">
        <v>889</v>
      </c>
      <c r="E373" s="247" t="s">
        <v>186</v>
      </c>
      <c r="F373" s="247" t="s">
        <v>608</v>
      </c>
      <c r="G373" s="247" t="s">
        <v>53</v>
      </c>
      <c r="H373" s="247" t="s">
        <v>311</v>
      </c>
      <c r="I373" s="247">
        <v>1</v>
      </c>
      <c r="K373" t="s">
        <v>1415</v>
      </c>
    </row>
    <row r="374" spans="1:22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K374" t="s">
        <v>1415</v>
      </c>
    </row>
    <row r="375" spans="1:22" hidden="1">
      <c r="A375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22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K376" t="s">
        <v>1415</v>
      </c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 s="6">
        <v>165</v>
      </c>
      <c r="B378" s="6"/>
      <c r="C378" s="6" t="s">
        <v>299</v>
      </c>
      <c r="D378" s="6" t="s">
        <v>315</v>
      </c>
      <c r="E378" s="6" t="s">
        <v>186</v>
      </c>
      <c r="F378" s="6" t="s">
        <v>608</v>
      </c>
      <c r="G378" s="6" t="s">
        <v>93</v>
      </c>
      <c r="H378" s="6" t="s">
        <v>316</v>
      </c>
      <c r="I378" s="6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 s="247">
        <v>167</v>
      </c>
      <c r="B380" s="247"/>
      <c r="C380" s="247" t="s">
        <v>299</v>
      </c>
      <c r="D380" s="247" t="s">
        <v>315</v>
      </c>
      <c r="E380" s="247" t="s">
        <v>186</v>
      </c>
      <c r="F380" s="247" t="s">
        <v>608</v>
      </c>
      <c r="G380" s="247" t="s">
        <v>318</v>
      </c>
      <c r="H380" s="247" t="s">
        <v>316</v>
      </c>
      <c r="I380" s="247">
        <v>2</v>
      </c>
      <c r="K380" t="s">
        <v>1415</v>
      </c>
    </row>
    <row r="381" spans="1:22" hidden="1">
      <c r="A381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22" hidden="1">
      <c r="A384" s="247">
        <v>171</v>
      </c>
      <c r="B384" s="247"/>
      <c r="C384" s="247" t="s">
        <v>299</v>
      </c>
      <c r="D384" s="247" t="s">
        <v>315</v>
      </c>
      <c r="E384" s="247" t="s">
        <v>172</v>
      </c>
      <c r="F384" s="247" t="s">
        <v>7</v>
      </c>
      <c r="G384" s="247" t="s">
        <v>268</v>
      </c>
      <c r="H384" s="247" t="s">
        <v>316</v>
      </c>
      <c r="I384" s="247">
        <v>2</v>
      </c>
      <c r="J384" s="248"/>
      <c r="K384" s="247" t="s">
        <v>1415</v>
      </c>
      <c r="L384" s="247"/>
      <c r="M384" s="247"/>
      <c r="N384" s="247"/>
      <c r="O384" s="244"/>
      <c r="P384" s="244"/>
      <c r="Q384" s="244"/>
      <c r="R384" s="244"/>
      <c r="S384" s="244"/>
      <c r="T384" s="244"/>
      <c r="U384" s="244"/>
      <c r="V384" s="244"/>
    </row>
    <row r="385" spans="1:22" hidden="1">
      <c r="A385" s="6">
        <v>173</v>
      </c>
      <c r="B385" s="6"/>
      <c r="C385" s="6" t="s">
        <v>299</v>
      </c>
      <c r="D385" s="6" t="s">
        <v>321</v>
      </c>
      <c r="E385" s="6" t="s">
        <v>186</v>
      </c>
      <c r="F385" s="6" t="s">
        <v>608</v>
      </c>
      <c r="G385" s="6" t="s">
        <v>53</v>
      </c>
      <c r="H385" s="6" t="s">
        <v>316</v>
      </c>
      <c r="I385" s="6">
        <v>2</v>
      </c>
      <c r="K385" t="s">
        <v>1415</v>
      </c>
    </row>
    <row r="386" spans="1:22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K386" t="s">
        <v>1415</v>
      </c>
    </row>
    <row r="387" spans="1:22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22" hidden="1">
      <c r="A388" s="56">
        <v>176</v>
      </c>
      <c r="B388" s="56"/>
      <c r="C388" s="56" t="s">
        <v>299</v>
      </c>
      <c r="D388" s="56" t="s">
        <v>321</v>
      </c>
      <c r="E388" s="56" t="s">
        <v>341</v>
      </c>
      <c r="F388" s="56" t="s">
        <v>14</v>
      </c>
      <c r="G388" s="56" t="s">
        <v>967</v>
      </c>
      <c r="H388" s="56" t="s">
        <v>316</v>
      </c>
      <c r="I388" s="56">
        <v>1</v>
      </c>
      <c r="K388" t="s">
        <v>1415</v>
      </c>
    </row>
    <row r="389" spans="1:22" hidden="1">
      <c r="A389" s="244">
        <v>177</v>
      </c>
      <c r="B389" s="244"/>
      <c r="C389" s="244" t="s">
        <v>299</v>
      </c>
      <c r="D389" s="244" t="s">
        <v>321</v>
      </c>
      <c r="E389" s="244" t="s">
        <v>341</v>
      </c>
      <c r="F389" s="244" t="s">
        <v>15</v>
      </c>
      <c r="G389" s="244" t="s">
        <v>967</v>
      </c>
      <c r="H389" s="244" t="s">
        <v>316</v>
      </c>
      <c r="I389" s="244">
        <v>1</v>
      </c>
      <c r="K389" t="s">
        <v>1415</v>
      </c>
    </row>
    <row r="390" spans="1:22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K390" t="s">
        <v>1415</v>
      </c>
    </row>
    <row r="391" spans="1:22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22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22" hidden="1">
      <c r="A393" s="56">
        <v>182</v>
      </c>
      <c r="B393" s="56"/>
      <c r="C393" s="56" t="s">
        <v>299</v>
      </c>
      <c r="D393" s="56" t="s">
        <v>322</v>
      </c>
      <c r="E393" s="56" t="s">
        <v>341</v>
      </c>
      <c r="F393" s="56" t="s">
        <v>14</v>
      </c>
      <c r="G393" s="56" t="s">
        <v>967</v>
      </c>
      <c r="H393" s="56" t="s">
        <v>316</v>
      </c>
      <c r="I393" s="56">
        <v>1</v>
      </c>
      <c r="K393" t="s">
        <v>1415</v>
      </c>
    </row>
    <row r="394" spans="1:22" hidden="1">
      <c r="A394" s="247">
        <v>183</v>
      </c>
      <c r="B394" s="247"/>
      <c r="C394" s="247" t="s">
        <v>299</v>
      </c>
      <c r="D394" s="247" t="s">
        <v>322</v>
      </c>
      <c r="E394" s="247" t="s">
        <v>341</v>
      </c>
      <c r="F394" s="247" t="s">
        <v>15</v>
      </c>
      <c r="G394" s="247" t="s">
        <v>967</v>
      </c>
      <c r="H394" s="247" t="s">
        <v>316</v>
      </c>
      <c r="I394" s="247">
        <v>1</v>
      </c>
      <c r="K394" t="s">
        <v>1415</v>
      </c>
    </row>
    <row r="395" spans="1:22" hidden="1">
      <c r="A395" s="244">
        <v>184</v>
      </c>
      <c r="B395" s="244"/>
      <c r="C395" s="244" t="s">
        <v>299</v>
      </c>
      <c r="D395" s="244" t="s">
        <v>322</v>
      </c>
      <c r="E395" s="244" t="s">
        <v>172</v>
      </c>
      <c r="F395" s="244" t="s">
        <v>7</v>
      </c>
      <c r="G395" s="244" t="s">
        <v>967</v>
      </c>
      <c r="H395" s="244" t="s">
        <v>316</v>
      </c>
      <c r="I395" s="244">
        <v>2</v>
      </c>
      <c r="J395" s="249"/>
      <c r="K395" s="244" t="s">
        <v>1415</v>
      </c>
      <c r="L395" s="244"/>
      <c r="M395" s="244"/>
      <c r="N395" s="244"/>
      <c r="O395" s="247"/>
      <c r="P395" s="247"/>
      <c r="Q395" s="247"/>
      <c r="R395" s="247"/>
      <c r="S395" s="247"/>
      <c r="T395" s="247"/>
      <c r="U395" s="247"/>
      <c r="V395" s="247"/>
    </row>
    <row r="396" spans="1:22" hidden="1">
      <c r="A396" s="6">
        <v>185</v>
      </c>
      <c r="B396" s="6"/>
      <c r="C396" s="6" t="s">
        <v>299</v>
      </c>
      <c r="D396" s="6" t="s">
        <v>322</v>
      </c>
      <c r="E396" s="6" t="s">
        <v>174</v>
      </c>
      <c r="F396" s="6" t="s">
        <v>13</v>
      </c>
      <c r="G396" s="6" t="s">
        <v>1276</v>
      </c>
      <c r="H396" s="6" t="s">
        <v>316</v>
      </c>
      <c r="I396" s="6">
        <v>2</v>
      </c>
      <c r="K396" t="s">
        <v>1415</v>
      </c>
    </row>
    <row r="397" spans="1:22" hidden="1">
      <c r="A397" s="244">
        <v>186</v>
      </c>
      <c r="B397" s="244"/>
      <c r="C397" s="244" t="s">
        <v>299</v>
      </c>
      <c r="D397" s="244" t="s">
        <v>322</v>
      </c>
      <c r="E397" s="244" t="s">
        <v>175</v>
      </c>
      <c r="F397" s="244" t="s">
        <v>19</v>
      </c>
      <c r="G397" s="244" t="s">
        <v>1276</v>
      </c>
      <c r="H397" s="244" t="s">
        <v>327</v>
      </c>
      <c r="I397" s="244">
        <v>2</v>
      </c>
      <c r="K397" t="s">
        <v>1415</v>
      </c>
    </row>
    <row r="398" spans="1:22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22" hidden="1"/>
    <row r="400" spans="1:22" hidden="1">
      <c r="A400" s="244"/>
      <c r="B400" s="244"/>
      <c r="C400" s="244"/>
      <c r="D400" s="244"/>
      <c r="E400" s="244"/>
      <c r="F400" s="244"/>
      <c r="G400" s="244"/>
      <c r="H400" s="244"/>
      <c r="I400" s="244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7">
        <v>12</v>
      </c>
      <c r="B407" s="247"/>
      <c r="C407" s="247" t="s">
        <v>95</v>
      </c>
      <c r="D407" s="247" t="s">
        <v>102</v>
      </c>
      <c r="E407" s="247" t="s">
        <v>185</v>
      </c>
      <c r="F407" s="247" t="s">
        <v>609</v>
      </c>
      <c r="G407" s="247" t="s">
        <v>97</v>
      </c>
      <c r="H407" s="247" t="s">
        <v>99</v>
      </c>
      <c r="I407" s="247">
        <v>2</v>
      </c>
    </row>
    <row r="408" spans="1:22" hidden="1">
      <c r="A408" s="247">
        <v>13</v>
      </c>
      <c r="B408" s="247"/>
      <c r="C408" s="247" t="s">
        <v>95</v>
      </c>
      <c r="D408" s="247" t="s">
        <v>102</v>
      </c>
      <c r="E408" s="247" t="s">
        <v>341</v>
      </c>
      <c r="F408" s="247" t="s">
        <v>15</v>
      </c>
      <c r="G408" s="247" t="s">
        <v>101</v>
      </c>
      <c r="H408" s="247" t="s">
        <v>99</v>
      </c>
      <c r="I408" s="247">
        <v>0.5</v>
      </c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4"/>
      <c r="P409" s="244"/>
      <c r="Q409" s="244"/>
      <c r="R409" s="244"/>
      <c r="S409" s="244"/>
      <c r="T409" s="244"/>
      <c r="U409" s="244"/>
      <c r="V409" s="244"/>
    </row>
    <row r="410" spans="1:22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idden="1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</row>
    <row r="412" spans="1:22" hidden="1">
      <c r="A412">
        <v>19</v>
      </c>
      <c r="C412" t="s">
        <v>95</v>
      </c>
      <c r="D412" t="s">
        <v>1199</v>
      </c>
      <c r="E412" t="s">
        <v>185</v>
      </c>
      <c r="F412" t="s">
        <v>609</v>
      </c>
      <c r="G412" t="s">
        <v>51</v>
      </c>
      <c r="H412" t="s">
        <v>103</v>
      </c>
      <c r="I412">
        <v>3</v>
      </c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</row>
    <row r="414" spans="1:22" hidden="1">
      <c r="A414" s="39">
        <v>21</v>
      </c>
      <c r="B414" s="39"/>
      <c r="C414" s="39" t="s">
        <v>95</v>
      </c>
      <c r="D414" s="39" t="s">
        <v>1199</v>
      </c>
      <c r="E414" s="39" t="s">
        <v>185</v>
      </c>
      <c r="F414" s="39" t="s">
        <v>609</v>
      </c>
      <c r="G414" s="39" t="s">
        <v>52</v>
      </c>
      <c r="H414" s="39" t="s">
        <v>103</v>
      </c>
      <c r="I414" s="39">
        <v>3</v>
      </c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>
        <v>26</v>
      </c>
      <c r="C419" t="s">
        <v>95</v>
      </c>
      <c r="D419" t="s">
        <v>1199</v>
      </c>
      <c r="E419" t="s">
        <v>185</v>
      </c>
      <c r="F419" t="s">
        <v>609</v>
      </c>
      <c r="G419" t="s">
        <v>97</v>
      </c>
      <c r="H419" t="s">
        <v>103</v>
      </c>
      <c r="I419">
        <v>3</v>
      </c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</row>
    <row r="421" spans="1:22" hidden="1">
      <c r="A421">
        <v>28</v>
      </c>
      <c r="C421" t="s">
        <v>95</v>
      </c>
      <c r="D421" t="s">
        <v>1199</v>
      </c>
      <c r="E421" t="s">
        <v>174</v>
      </c>
      <c r="F421" t="s">
        <v>13</v>
      </c>
      <c r="G421" t="s">
        <v>20</v>
      </c>
      <c r="H421" t="s">
        <v>103</v>
      </c>
      <c r="I421">
        <v>2</v>
      </c>
    </row>
    <row r="422" spans="1:22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  <c r="J425" s="249"/>
      <c r="K425" s="244"/>
      <c r="L425" s="244"/>
      <c r="M425" s="244"/>
      <c r="N425" s="244"/>
      <c r="O425" s="247"/>
      <c r="P425" s="247"/>
      <c r="Q425" s="247"/>
      <c r="R425" s="247"/>
      <c r="S425" s="247"/>
      <c r="T425" s="247"/>
      <c r="U425" s="247"/>
      <c r="V425" s="247"/>
    </row>
    <row r="426" spans="1:22">
      <c r="A426" s="247">
        <v>35</v>
      </c>
      <c r="B426" s="247"/>
      <c r="C426" s="247" t="s">
        <v>95</v>
      </c>
      <c r="D426" s="247" t="s">
        <v>1200</v>
      </c>
      <c r="E426" s="247" t="s">
        <v>183</v>
      </c>
      <c r="F426" s="247" t="s">
        <v>47</v>
      </c>
      <c r="G426" s="247" t="s">
        <v>51</v>
      </c>
      <c r="H426" s="247" t="s">
        <v>106</v>
      </c>
      <c r="I426" s="247">
        <v>1</v>
      </c>
      <c r="J426" s="248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</row>
    <row r="427" spans="1:22" hidden="1">
      <c r="A427">
        <v>36</v>
      </c>
      <c r="C427" t="s">
        <v>95</v>
      </c>
      <c r="D427" t="s">
        <v>1200</v>
      </c>
      <c r="E427" t="s">
        <v>178</v>
      </c>
      <c r="F427" t="s">
        <v>37</v>
      </c>
      <c r="G427" t="s">
        <v>402</v>
      </c>
      <c r="H427" t="s">
        <v>106</v>
      </c>
      <c r="I427">
        <v>2</v>
      </c>
    </row>
    <row r="428" spans="1:22" hidden="1">
      <c r="A428" s="247">
        <v>37</v>
      </c>
      <c r="B428" s="247"/>
      <c r="C428" s="247" t="s">
        <v>95</v>
      </c>
      <c r="D428" s="247" t="s">
        <v>1200</v>
      </c>
      <c r="E428" s="247" t="s">
        <v>185</v>
      </c>
      <c r="F428" s="247" t="s">
        <v>609</v>
      </c>
      <c r="G428" s="247" t="s">
        <v>51</v>
      </c>
      <c r="H428" s="247" t="s">
        <v>106</v>
      </c>
      <c r="I428" s="247">
        <v>3</v>
      </c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11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11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11" hidden="1">
      <c r="A435">
        <v>44</v>
      </c>
      <c r="C435" t="s">
        <v>95</v>
      </c>
      <c r="D435" t="s">
        <v>1200</v>
      </c>
      <c r="E435" t="s">
        <v>185</v>
      </c>
      <c r="F435" t="s">
        <v>609</v>
      </c>
      <c r="G435" t="s">
        <v>97</v>
      </c>
      <c r="H435" t="s">
        <v>106</v>
      </c>
      <c r="I435">
        <v>3</v>
      </c>
    </row>
    <row r="436" spans="1:11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11" hidden="1">
      <c r="A437" s="244">
        <v>46</v>
      </c>
      <c r="B437" s="244"/>
      <c r="C437" s="244" t="s">
        <v>95</v>
      </c>
      <c r="D437" s="244" t="s">
        <v>1200</v>
      </c>
      <c r="E437" s="244" t="s">
        <v>174</v>
      </c>
      <c r="F437" s="244" t="s">
        <v>13</v>
      </c>
      <c r="G437" s="244" t="s">
        <v>20</v>
      </c>
      <c r="H437" s="244" t="s">
        <v>106</v>
      </c>
      <c r="I437" s="244">
        <v>2</v>
      </c>
    </row>
    <row r="438" spans="1:11" hidden="1">
      <c r="A438" s="56">
        <v>47</v>
      </c>
      <c r="B438" s="56"/>
      <c r="C438" s="56" t="s">
        <v>95</v>
      </c>
      <c r="D438" s="56" t="s">
        <v>1200</v>
      </c>
      <c r="E438" s="56" t="s">
        <v>341</v>
      </c>
      <c r="F438" s="56" t="s">
        <v>14</v>
      </c>
      <c r="G438" s="56" t="s">
        <v>101</v>
      </c>
      <c r="H438" s="56" t="s">
        <v>106</v>
      </c>
      <c r="I438" s="56">
        <v>2</v>
      </c>
    </row>
    <row r="439" spans="1:11" hidden="1">
      <c r="A439">
        <v>48</v>
      </c>
      <c r="C439" t="s">
        <v>95</v>
      </c>
      <c r="D439" t="s">
        <v>1200</v>
      </c>
      <c r="E439" t="s">
        <v>175</v>
      </c>
      <c r="F439" t="s">
        <v>19</v>
      </c>
      <c r="G439" t="s">
        <v>44</v>
      </c>
      <c r="I439">
        <v>2</v>
      </c>
    </row>
    <row r="440" spans="1:11" hidden="1">
      <c r="A440" s="39">
        <v>49</v>
      </c>
      <c r="B440" s="39"/>
      <c r="C440" s="39" t="s">
        <v>95</v>
      </c>
      <c r="D440" s="39" t="s">
        <v>1200</v>
      </c>
      <c r="E440" s="39" t="s">
        <v>341</v>
      </c>
      <c r="F440" s="39" t="s">
        <v>15</v>
      </c>
      <c r="G440" s="39" t="s">
        <v>101</v>
      </c>
      <c r="H440" s="39" t="s">
        <v>106</v>
      </c>
      <c r="I440" s="39">
        <v>2</v>
      </c>
    </row>
    <row r="441" spans="1:11" hidden="1">
      <c r="A441" s="56">
        <v>54</v>
      </c>
      <c r="B441" s="56"/>
      <c r="C441" s="56" t="s">
        <v>95</v>
      </c>
      <c r="D441" s="56" t="s">
        <v>108</v>
      </c>
      <c r="E441" s="56" t="s">
        <v>185</v>
      </c>
      <c r="F441" s="56" t="s">
        <v>110</v>
      </c>
      <c r="G441" s="56" t="s">
        <v>100</v>
      </c>
      <c r="H441" s="56" t="s">
        <v>103</v>
      </c>
      <c r="I441" s="56">
        <v>2</v>
      </c>
      <c r="K441" t="s">
        <v>560</v>
      </c>
    </row>
    <row r="442" spans="1:11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11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K443" t="s">
        <v>560</v>
      </c>
    </row>
    <row r="444" spans="1:11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K444" t="s">
        <v>560</v>
      </c>
    </row>
    <row r="445" spans="1:11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11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11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11" hidden="1">
      <c r="A448" s="56">
        <v>62</v>
      </c>
      <c r="B448" s="56"/>
      <c r="C448" s="56" t="s">
        <v>95</v>
      </c>
      <c r="D448" s="56" t="s">
        <v>113</v>
      </c>
      <c r="E448" s="56" t="s">
        <v>359</v>
      </c>
      <c r="F448" s="56" t="s">
        <v>112</v>
      </c>
      <c r="G448" s="56" t="s">
        <v>111</v>
      </c>
      <c r="H448" s="56" t="s">
        <v>103</v>
      </c>
      <c r="I448" s="56">
        <v>1</v>
      </c>
      <c r="K448" t="s">
        <v>561</v>
      </c>
    </row>
    <row r="449" spans="1:22" hidden="1">
      <c r="A449" s="6">
        <v>63</v>
      </c>
      <c r="B449" s="6"/>
      <c r="C449" s="6" t="s">
        <v>95</v>
      </c>
      <c r="D449" s="6" t="s">
        <v>113</v>
      </c>
      <c r="E449" s="6" t="s">
        <v>188</v>
      </c>
      <c r="F449" s="6" t="s">
        <v>107</v>
      </c>
      <c r="G449" s="6" t="s">
        <v>97</v>
      </c>
      <c r="H449" s="6" t="s">
        <v>103</v>
      </c>
      <c r="I449" s="6">
        <v>1.5</v>
      </c>
      <c r="K449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  <c r="L450" s="244"/>
      <c r="M450" s="244"/>
      <c r="N450" s="244"/>
      <c r="O450" s="244"/>
      <c r="P450" s="244"/>
      <c r="Q450" s="244"/>
      <c r="R450" s="244"/>
      <c r="S450" s="244"/>
      <c r="T450" s="244"/>
      <c r="U450" s="244"/>
      <c r="V450" s="244"/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K451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22" hidden="1">
      <c r="A453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22" hidden="1">
      <c r="A454" s="247">
        <v>69</v>
      </c>
      <c r="B454" s="247"/>
      <c r="C454" s="247" t="s">
        <v>95</v>
      </c>
      <c r="D454" s="247" t="s">
        <v>114</v>
      </c>
      <c r="E454" s="247" t="s">
        <v>179</v>
      </c>
      <c r="F454" s="247" t="s">
        <v>76</v>
      </c>
      <c r="G454" s="247" t="s">
        <v>111</v>
      </c>
      <c r="H454" s="247" t="s">
        <v>106</v>
      </c>
      <c r="I454" s="247">
        <v>0.5</v>
      </c>
      <c r="K454" t="s">
        <v>560</v>
      </c>
    </row>
    <row r="455" spans="1:22" hidden="1">
      <c r="A455" s="6">
        <v>70</v>
      </c>
      <c r="B455" s="6"/>
      <c r="C455" s="6" t="s">
        <v>95</v>
      </c>
      <c r="D455" s="6" t="s">
        <v>114</v>
      </c>
      <c r="E455" s="6"/>
      <c r="F455" s="6" t="s">
        <v>117</v>
      </c>
      <c r="G455" s="6" t="s">
        <v>97</v>
      </c>
      <c r="H455" s="6" t="s">
        <v>106</v>
      </c>
      <c r="I455" s="6">
        <v>0.5</v>
      </c>
      <c r="K455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K456" t="s">
        <v>560</v>
      </c>
    </row>
    <row r="457" spans="1:22" hidden="1">
      <c r="A457" s="247">
        <v>72</v>
      </c>
      <c r="B457" s="247"/>
      <c r="C457" s="247" t="s">
        <v>95</v>
      </c>
      <c r="D457" s="247" t="s">
        <v>114</v>
      </c>
      <c r="E457" s="247" t="s">
        <v>172</v>
      </c>
      <c r="F457" s="247" t="s">
        <v>7</v>
      </c>
      <c r="G457" s="247" t="s">
        <v>40</v>
      </c>
      <c r="H457" s="247" t="s">
        <v>106</v>
      </c>
      <c r="I457" s="247">
        <v>1</v>
      </c>
      <c r="J457" s="248"/>
      <c r="K457" s="247" t="s">
        <v>560</v>
      </c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247"/>
    </row>
    <row r="458" spans="1:22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22" hidden="1">
      <c r="A459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22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22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K462" t="s">
        <v>561</v>
      </c>
    </row>
    <row r="463" spans="1:22" hidden="1">
      <c r="A463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K464" t="s">
        <v>561</v>
      </c>
    </row>
    <row r="465" spans="1:22" hidden="1">
      <c r="A465" s="244">
        <v>81</v>
      </c>
      <c r="B465" s="244"/>
      <c r="C465" s="244" t="s">
        <v>95</v>
      </c>
      <c r="D465" s="244" t="s">
        <v>118</v>
      </c>
      <c r="E465" s="244" t="s">
        <v>172</v>
      </c>
      <c r="F465" s="244" t="s">
        <v>7</v>
      </c>
      <c r="G465" s="244" t="s">
        <v>40</v>
      </c>
      <c r="H465" s="244" t="s">
        <v>106</v>
      </c>
      <c r="I465" s="244">
        <v>1</v>
      </c>
      <c r="J465" s="249"/>
      <c r="K465" s="244" t="s">
        <v>561</v>
      </c>
      <c r="L465" s="244"/>
      <c r="M465" s="244"/>
      <c r="N465" s="244"/>
      <c r="O465" s="244"/>
      <c r="P465" s="244"/>
      <c r="Q465" s="244"/>
      <c r="R465" s="244"/>
      <c r="S465" s="244"/>
      <c r="T465" s="244"/>
      <c r="U465" s="244"/>
      <c r="V465" s="244"/>
    </row>
    <row r="466" spans="1:22" hidden="1">
      <c r="A466" s="6">
        <v>82</v>
      </c>
      <c r="B466" s="6"/>
      <c r="C466" s="6" t="s">
        <v>95</v>
      </c>
      <c r="D466" s="6" t="s">
        <v>118</v>
      </c>
      <c r="E466" s="6" t="s">
        <v>185</v>
      </c>
      <c r="F466" s="6" t="s">
        <v>110</v>
      </c>
      <c r="G466" s="6" t="s">
        <v>57</v>
      </c>
      <c r="H466" s="6" t="s">
        <v>106</v>
      </c>
      <c r="I466" s="6">
        <v>1</v>
      </c>
      <c r="K466" t="s">
        <v>561</v>
      </c>
    </row>
    <row r="467" spans="1:22" hidden="1">
      <c r="A467" s="244">
        <v>87</v>
      </c>
      <c r="B467" s="244"/>
      <c r="C467" s="244" t="s">
        <v>95</v>
      </c>
      <c r="D467" s="244" t="s">
        <v>1290</v>
      </c>
      <c r="E467" s="244" t="s">
        <v>359</v>
      </c>
      <c r="F467" s="244" t="s">
        <v>610</v>
      </c>
      <c r="G467" s="244" t="s">
        <v>52</v>
      </c>
      <c r="H467" s="244" t="s">
        <v>55</v>
      </c>
      <c r="I467" s="244">
        <v>2</v>
      </c>
      <c r="K467" t="s">
        <v>1785</v>
      </c>
    </row>
    <row r="468" spans="1:22" hidden="1">
      <c r="A468">
        <v>88</v>
      </c>
      <c r="C468" t="s">
        <v>95</v>
      </c>
      <c r="D468" t="s">
        <v>1290</v>
      </c>
      <c r="E468" t="s">
        <v>359</v>
      </c>
      <c r="F468" t="s">
        <v>610</v>
      </c>
      <c r="G468" t="s">
        <v>115</v>
      </c>
      <c r="H468" t="s">
        <v>55</v>
      </c>
      <c r="I468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>
        <v>91</v>
      </c>
      <c r="C471" t="s">
        <v>95</v>
      </c>
      <c r="D471" t="s">
        <v>1290</v>
      </c>
      <c r="E471" t="s">
        <v>341</v>
      </c>
      <c r="F471" t="s">
        <v>14</v>
      </c>
      <c r="G471" t="s">
        <v>101</v>
      </c>
      <c r="H471" t="s">
        <v>55</v>
      </c>
      <c r="I471">
        <v>1</v>
      </c>
    </row>
    <row r="472" spans="1:22" hidden="1">
      <c r="A472" s="247">
        <v>92</v>
      </c>
      <c r="B472" s="247"/>
      <c r="C472" s="247" t="s">
        <v>95</v>
      </c>
      <c r="D472" s="247" t="s">
        <v>1290</v>
      </c>
      <c r="E472" s="247" t="s">
        <v>172</v>
      </c>
      <c r="F472" s="247" t="s">
        <v>7</v>
      </c>
      <c r="G472" s="247" t="s">
        <v>20</v>
      </c>
      <c r="H472" s="247" t="s">
        <v>55</v>
      </c>
      <c r="I472" s="247">
        <v>1</v>
      </c>
      <c r="J472" s="248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  <c r="U472" s="247"/>
      <c r="V472" s="247"/>
    </row>
    <row r="473" spans="1:22" hidden="1">
      <c r="A473" s="6">
        <v>93</v>
      </c>
      <c r="B473" s="6"/>
      <c r="C473" s="6" t="s">
        <v>95</v>
      </c>
      <c r="D473" s="6" t="s">
        <v>1290</v>
      </c>
      <c r="E473" s="6" t="s">
        <v>178</v>
      </c>
      <c r="F473" s="6" t="s">
        <v>37</v>
      </c>
      <c r="G473" s="6" t="s">
        <v>40</v>
      </c>
      <c r="H473" s="6" t="s">
        <v>55</v>
      </c>
      <c r="I473" s="6">
        <v>1</v>
      </c>
    </row>
    <row r="474" spans="1:22" hidden="1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K474" t="s">
        <v>1785</v>
      </c>
    </row>
    <row r="475" spans="1:22" hidden="1">
      <c r="A475" s="6">
        <v>97</v>
      </c>
      <c r="B475" s="6"/>
      <c r="C475" s="6" t="s">
        <v>95</v>
      </c>
      <c r="D475" s="6" t="s">
        <v>1291</v>
      </c>
      <c r="E475" s="6" t="s">
        <v>359</v>
      </c>
      <c r="F475" s="6" t="s">
        <v>610</v>
      </c>
      <c r="G475" s="6" t="s">
        <v>115</v>
      </c>
      <c r="H475" s="6" t="s">
        <v>55</v>
      </c>
      <c r="I475" s="6">
        <v>2</v>
      </c>
    </row>
    <row r="476" spans="1:22" hidden="1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</row>
    <row r="477" spans="1:22" hidden="1">
      <c r="A47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  <c r="L480" s="244"/>
      <c r="M480" s="244"/>
      <c r="N480" s="244"/>
      <c r="O480" s="244"/>
      <c r="P480" s="244"/>
      <c r="Q480" s="244"/>
      <c r="R480" s="244"/>
      <c r="S480" s="244"/>
      <c r="T480" s="244"/>
      <c r="U480" s="244"/>
      <c r="V480" s="244"/>
    </row>
    <row r="481" spans="1:9" hidden="1">
      <c r="A481" s="6">
        <v>105</v>
      </c>
      <c r="B481" s="6"/>
      <c r="C481" s="6" t="s">
        <v>95</v>
      </c>
      <c r="D481" s="6" t="s">
        <v>1355</v>
      </c>
      <c r="E481" s="6" t="s">
        <v>175</v>
      </c>
      <c r="F481" s="6" t="s">
        <v>19</v>
      </c>
      <c r="G481" s="6" t="s">
        <v>145</v>
      </c>
      <c r="H481" s="6" t="s">
        <v>55</v>
      </c>
      <c r="I481" s="6">
        <v>2</v>
      </c>
    </row>
    <row r="482" spans="1:9" hidden="1">
      <c r="A482" s="244">
        <v>106</v>
      </c>
      <c r="B482" s="244"/>
      <c r="C482" s="244" t="s">
        <v>95</v>
      </c>
      <c r="D482" s="244" t="s">
        <v>1355</v>
      </c>
      <c r="E482" s="244" t="s">
        <v>359</v>
      </c>
      <c r="F482" s="244" t="s">
        <v>610</v>
      </c>
      <c r="G482" s="244" t="s">
        <v>115</v>
      </c>
      <c r="H482" s="244" t="s">
        <v>55</v>
      </c>
      <c r="I482" s="244">
        <v>2</v>
      </c>
    </row>
    <row r="483" spans="1:9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9" hidden="1">
      <c r="A484" s="6">
        <v>108</v>
      </c>
      <c r="B484" s="6"/>
      <c r="C484" s="6" t="s">
        <v>95</v>
      </c>
      <c r="D484" s="6" t="s">
        <v>1355</v>
      </c>
      <c r="E484" s="6" t="s">
        <v>359</v>
      </c>
      <c r="F484" s="6" t="s">
        <v>610</v>
      </c>
      <c r="G484" s="6" t="s">
        <v>115</v>
      </c>
      <c r="H484" s="6" t="s">
        <v>55</v>
      </c>
      <c r="I484" s="6">
        <v>2</v>
      </c>
    </row>
    <row r="485" spans="1:9" hidden="1">
      <c r="A485" s="247">
        <v>109</v>
      </c>
      <c r="B485" s="247"/>
      <c r="C485" s="247" t="s">
        <v>95</v>
      </c>
      <c r="D485" s="247" t="s">
        <v>1355</v>
      </c>
      <c r="E485" s="247" t="s">
        <v>359</v>
      </c>
      <c r="F485" s="247" t="s">
        <v>610</v>
      </c>
      <c r="G485" s="247" t="s">
        <v>115</v>
      </c>
      <c r="H485" s="247" t="s">
        <v>55</v>
      </c>
      <c r="I485" s="247">
        <v>2</v>
      </c>
    </row>
    <row r="486" spans="1:9" hidden="1">
      <c r="A486" s="244">
        <v>110</v>
      </c>
      <c r="B486" s="244"/>
      <c r="C486" s="244" t="s">
        <v>95</v>
      </c>
      <c r="D486" s="244" t="s">
        <v>1355</v>
      </c>
      <c r="E486" s="244" t="s">
        <v>178</v>
      </c>
      <c r="F486" s="244" t="s">
        <v>37</v>
      </c>
      <c r="G486" s="244" t="s">
        <v>402</v>
      </c>
      <c r="H486" s="244" t="s">
        <v>55</v>
      </c>
      <c r="I486" s="244">
        <v>2</v>
      </c>
    </row>
    <row r="487" spans="1:9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9" hidden="1">
      <c r="A488" s="244">
        <v>112</v>
      </c>
      <c r="B488" s="244"/>
      <c r="C488" s="244" t="s">
        <v>95</v>
      </c>
      <c r="D488" s="244" t="s">
        <v>1355</v>
      </c>
      <c r="E488" s="244" t="s">
        <v>174</v>
      </c>
      <c r="F488" s="244" t="s">
        <v>13</v>
      </c>
      <c r="G488" s="244" t="s">
        <v>51</v>
      </c>
      <c r="H488" s="244" t="s">
        <v>55</v>
      </c>
      <c r="I488" s="244">
        <v>2</v>
      </c>
    </row>
    <row r="489" spans="1:9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</row>
    <row r="490" spans="1:9" hidden="1">
      <c r="A490">
        <v>116</v>
      </c>
      <c r="C490" t="s">
        <v>95</v>
      </c>
      <c r="D490" t="s">
        <v>1356</v>
      </c>
      <c r="E490" t="s">
        <v>175</v>
      </c>
      <c r="F490" t="s">
        <v>19</v>
      </c>
      <c r="G490" t="s">
        <v>50</v>
      </c>
      <c r="H490" t="s">
        <v>55</v>
      </c>
      <c r="I490">
        <v>2</v>
      </c>
    </row>
    <row r="491" spans="1:9" hidden="1">
      <c r="A491">
        <v>117</v>
      </c>
      <c r="C491" t="s">
        <v>95</v>
      </c>
      <c r="D491" t="s">
        <v>1356</v>
      </c>
      <c r="E491" t="s">
        <v>359</v>
      </c>
      <c r="F491" t="s">
        <v>610</v>
      </c>
      <c r="G491" t="s">
        <v>95</v>
      </c>
      <c r="I491">
        <v>4</v>
      </c>
    </row>
    <row r="492" spans="1:9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9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9" hidden="1">
      <c r="A494">
        <v>120</v>
      </c>
      <c r="C494" t="s">
        <v>95</v>
      </c>
      <c r="D494" t="s">
        <v>1356</v>
      </c>
      <c r="E494" t="s">
        <v>341</v>
      </c>
      <c r="F494" t="s">
        <v>126</v>
      </c>
      <c r="G494" t="s">
        <v>1350</v>
      </c>
      <c r="H494" t="s">
        <v>55</v>
      </c>
      <c r="I494">
        <v>2</v>
      </c>
    </row>
    <row r="495" spans="1:9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</row>
    <row r="496" spans="1:9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247">
        <v>125</v>
      </c>
      <c r="B497" s="247"/>
      <c r="C497" s="247" t="s">
        <v>95</v>
      </c>
      <c r="D497" s="247" t="s">
        <v>1492</v>
      </c>
      <c r="E497" s="247" t="s">
        <v>341</v>
      </c>
      <c r="F497" s="247" t="s">
        <v>126</v>
      </c>
      <c r="G497" s="247" t="s">
        <v>101</v>
      </c>
      <c r="H497" s="247" t="s">
        <v>55</v>
      </c>
      <c r="I497" s="247">
        <v>2</v>
      </c>
    </row>
    <row r="498" spans="1:22" hidden="1">
      <c r="A498" s="56">
        <v>126</v>
      </c>
      <c r="B498" s="56"/>
      <c r="C498" s="56" t="s">
        <v>95</v>
      </c>
      <c r="D498" s="56" t="s">
        <v>1492</v>
      </c>
      <c r="E498" s="56" t="s">
        <v>341</v>
      </c>
      <c r="F498" s="56" t="s">
        <v>14</v>
      </c>
      <c r="G498" s="56" t="s">
        <v>101</v>
      </c>
      <c r="H498" s="56" t="s">
        <v>55</v>
      </c>
      <c r="I498" s="56">
        <v>1</v>
      </c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  <c r="U499" s="247"/>
      <c r="V499" s="247"/>
    </row>
    <row r="500" spans="1:22" hidden="1">
      <c r="A500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22" hidden="1">
      <c r="A501" s="247">
        <v>131</v>
      </c>
      <c r="B501" s="247"/>
      <c r="C501" s="247" t="s">
        <v>95</v>
      </c>
      <c r="D501" s="247" t="s">
        <v>1493</v>
      </c>
      <c r="E501" s="247" t="s">
        <v>341</v>
      </c>
      <c r="F501" s="247" t="s">
        <v>126</v>
      </c>
      <c r="G501" s="247" t="s">
        <v>1350</v>
      </c>
      <c r="H501" s="247" t="s">
        <v>55</v>
      </c>
      <c r="I501" s="247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</row>
    <row r="504" spans="1:22" hidden="1">
      <c r="A504" s="247">
        <v>134</v>
      </c>
      <c r="B504" s="247"/>
      <c r="C504" s="247" t="s">
        <v>95</v>
      </c>
      <c r="D504" s="247" t="s">
        <v>1493</v>
      </c>
      <c r="E504" s="247" t="s">
        <v>172</v>
      </c>
      <c r="F504" s="247" t="s">
        <v>7</v>
      </c>
      <c r="G504" s="247" t="s">
        <v>20</v>
      </c>
      <c r="H504" s="247" t="s">
        <v>55</v>
      </c>
      <c r="I504" s="247">
        <v>1</v>
      </c>
      <c r="J504" s="248"/>
      <c r="K504" s="247"/>
      <c r="L504" s="247"/>
      <c r="M504" s="247"/>
      <c r="N504" s="247"/>
      <c r="O504" s="244"/>
      <c r="P504" s="244"/>
      <c r="Q504" s="244"/>
      <c r="R504" s="244"/>
      <c r="S504" s="244"/>
      <c r="T504" s="244"/>
      <c r="U504" s="244"/>
      <c r="V504" s="244"/>
    </row>
    <row r="505" spans="1:22" hidden="1">
      <c r="A505" s="244">
        <v>135</v>
      </c>
      <c r="B505" s="244"/>
      <c r="C505" s="244" t="s">
        <v>95</v>
      </c>
      <c r="D505" s="244" t="s">
        <v>1493</v>
      </c>
      <c r="E505" s="244" t="s">
        <v>359</v>
      </c>
      <c r="F505" s="244" t="s">
        <v>611</v>
      </c>
      <c r="G505" s="244" t="s">
        <v>562</v>
      </c>
      <c r="H505" s="244" t="s">
        <v>55</v>
      </c>
      <c r="I505" s="244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  <c r="L508" s="244"/>
      <c r="M508" s="244"/>
      <c r="N508" s="244"/>
      <c r="O508" s="247"/>
      <c r="P508" s="247"/>
      <c r="Q508" s="247"/>
      <c r="R508" s="247"/>
      <c r="S508" s="247"/>
      <c r="T508" s="247"/>
      <c r="U508" s="247"/>
      <c r="V508" s="247"/>
    </row>
    <row r="509" spans="1:22" hidden="1">
      <c r="A509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</row>
    <row r="512" spans="1:22" hidden="1">
      <c r="A512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idden="1">
      <c r="A513" s="247">
        <v>147</v>
      </c>
      <c r="B513" s="247"/>
      <c r="C513" s="247" t="s">
        <v>95</v>
      </c>
      <c r="D513" s="247" t="s">
        <v>134</v>
      </c>
      <c r="E513" s="247" t="s">
        <v>341</v>
      </c>
      <c r="F513" s="247" t="s">
        <v>14</v>
      </c>
      <c r="G513" s="247" t="s">
        <v>51</v>
      </c>
      <c r="H513" s="247" t="s">
        <v>130</v>
      </c>
      <c r="I513" s="247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  <c r="L517" s="247"/>
      <c r="M517" s="247"/>
      <c r="N517" s="247"/>
      <c r="O517" s="244"/>
      <c r="P517" s="244"/>
      <c r="Q517" s="244"/>
      <c r="R517" s="244"/>
      <c r="S517" s="244"/>
      <c r="T517" s="244"/>
      <c r="U517" s="244"/>
      <c r="V517" s="244"/>
    </row>
    <row r="518" spans="1:22" hidden="1">
      <c r="A518">
        <v>153</v>
      </c>
      <c r="C518" t="s">
        <v>95</v>
      </c>
      <c r="D518" t="s">
        <v>129</v>
      </c>
      <c r="E518" t="s">
        <v>178</v>
      </c>
      <c r="F518" t="s">
        <v>37</v>
      </c>
      <c r="G518" t="s">
        <v>402</v>
      </c>
      <c r="H518" t="s">
        <v>130</v>
      </c>
      <c r="I518">
        <v>2</v>
      </c>
    </row>
    <row r="519" spans="1:22" hidden="1">
      <c r="A519" s="56">
        <v>154</v>
      </c>
      <c r="B519" s="56"/>
      <c r="C519" s="56" t="s">
        <v>95</v>
      </c>
      <c r="D519" s="56" t="s">
        <v>129</v>
      </c>
      <c r="E519" s="56" t="s">
        <v>185</v>
      </c>
      <c r="F519" s="56" t="s">
        <v>612</v>
      </c>
      <c r="G519" s="56" t="s">
        <v>100</v>
      </c>
      <c r="H519" s="56" t="s">
        <v>130</v>
      </c>
      <c r="I519" s="56">
        <v>2</v>
      </c>
    </row>
    <row r="520" spans="1:22" hidden="1">
      <c r="A520" s="244">
        <v>155</v>
      </c>
      <c r="B520" s="244"/>
      <c r="C520" s="244" t="s">
        <v>95</v>
      </c>
      <c r="D520" s="244" t="s">
        <v>129</v>
      </c>
      <c r="E520" s="244" t="s">
        <v>186</v>
      </c>
      <c r="F520" s="244" t="s">
        <v>612</v>
      </c>
      <c r="G520" s="244" t="s">
        <v>53</v>
      </c>
      <c r="H520" s="244" t="s">
        <v>130</v>
      </c>
      <c r="I520" s="244">
        <v>2</v>
      </c>
    </row>
    <row r="521" spans="1:22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</row>
    <row r="522" spans="1:22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</row>
    <row r="523" spans="1:22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</row>
    <row r="524" spans="1:22" hidden="1">
      <c r="A524" s="244">
        <v>159</v>
      </c>
      <c r="B524" s="244"/>
      <c r="C524" s="244" t="s">
        <v>95</v>
      </c>
      <c r="D524" s="244" t="s">
        <v>129</v>
      </c>
      <c r="E524" s="244" t="s">
        <v>341</v>
      </c>
      <c r="F524" s="244" t="s">
        <v>14</v>
      </c>
      <c r="G524" s="244" t="s">
        <v>54</v>
      </c>
      <c r="H524" s="244" t="s">
        <v>130</v>
      </c>
      <c r="I524" s="244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idden="1">
      <c r="A529" s="244">
        <v>166</v>
      </c>
      <c r="B529" s="244"/>
      <c r="C529" s="244" t="s">
        <v>95</v>
      </c>
      <c r="D529" s="244" t="s">
        <v>133</v>
      </c>
      <c r="E529" s="244" t="s">
        <v>341</v>
      </c>
      <c r="F529" s="244" t="s">
        <v>14</v>
      </c>
      <c r="G529" s="244" t="s">
        <v>54</v>
      </c>
      <c r="H529" s="244" t="s">
        <v>130</v>
      </c>
      <c r="I529" s="244">
        <v>1</v>
      </c>
    </row>
    <row r="530" spans="1:9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</row>
    <row r="531" spans="1:9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244">
        <v>172</v>
      </c>
      <c r="B534" s="244"/>
      <c r="C534" s="244" t="s">
        <v>95</v>
      </c>
      <c r="D534" s="244" t="s">
        <v>128</v>
      </c>
      <c r="E534" s="244" t="s">
        <v>341</v>
      </c>
      <c r="F534" s="244" t="s">
        <v>14</v>
      </c>
      <c r="G534" s="244" t="s">
        <v>54</v>
      </c>
      <c r="H534" s="244" t="s">
        <v>99</v>
      </c>
      <c r="I534" s="244">
        <v>0.5</v>
      </c>
    </row>
    <row r="535" spans="1:9" hidden="1">
      <c r="A535" s="56">
        <v>173</v>
      </c>
      <c r="B535" s="56"/>
      <c r="C535" s="56" t="s">
        <v>95</v>
      </c>
      <c r="D535" s="56" t="s">
        <v>128</v>
      </c>
      <c r="E535" s="56" t="s">
        <v>341</v>
      </c>
      <c r="F535" s="56" t="s">
        <v>15</v>
      </c>
      <c r="G535" s="56" t="s">
        <v>54</v>
      </c>
      <c r="H535" s="56" t="s">
        <v>99</v>
      </c>
      <c r="I535" s="56">
        <v>0.5</v>
      </c>
    </row>
    <row r="536" spans="1:9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</row>
    <row r="537" spans="1:9" hidden="1">
      <c r="A537" s="244">
        <v>179</v>
      </c>
      <c r="B537" s="244"/>
      <c r="C537" s="244" t="s">
        <v>95</v>
      </c>
      <c r="D537" s="244" t="s">
        <v>1598</v>
      </c>
      <c r="E537" s="244" t="s">
        <v>186</v>
      </c>
      <c r="F537" s="244" t="s">
        <v>612</v>
      </c>
      <c r="G537" s="244" t="s">
        <v>1408</v>
      </c>
      <c r="H537" s="244" t="s">
        <v>130</v>
      </c>
      <c r="I537" s="244">
        <v>0</v>
      </c>
    </row>
    <row r="538" spans="1:9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</row>
    <row r="539" spans="1:9" hidden="1">
      <c r="A539" s="6">
        <v>181</v>
      </c>
      <c r="B539" s="6"/>
      <c r="C539" s="6" t="s">
        <v>95</v>
      </c>
      <c r="D539" s="6" t="s">
        <v>1598</v>
      </c>
      <c r="E539" s="6" t="s">
        <v>186</v>
      </c>
      <c r="F539" s="6" t="s">
        <v>612</v>
      </c>
      <c r="G539" s="6" t="s">
        <v>1665</v>
      </c>
      <c r="H539" s="6" t="s">
        <v>130</v>
      </c>
      <c r="I539" s="6">
        <v>0</v>
      </c>
    </row>
    <row r="540" spans="1:9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</row>
    <row r="541" spans="1:9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</row>
    <row r="542" spans="1:9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idden="1">
      <c r="A543" s="6">
        <v>185</v>
      </c>
      <c r="B543" s="6"/>
      <c r="C543" s="6" t="s">
        <v>95</v>
      </c>
      <c r="D543" s="6" t="s">
        <v>1598</v>
      </c>
      <c r="E543" s="6" t="s">
        <v>186</v>
      </c>
      <c r="F543" s="6" t="s">
        <v>612</v>
      </c>
      <c r="G543" s="6" t="s">
        <v>1660</v>
      </c>
      <c r="H543" s="6" t="s">
        <v>130</v>
      </c>
      <c r="I543" s="6">
        <v>0</v>
      </c>
    </row>
    <row r="544" spans="1:9" hidden="1">
      <c r="A544" s="244">
        <v>186</v>
      </c>
      <c r="B544" s="244"/>
      <c r="C544" s="244" t="s">
        <v>95</v>
      </c>
      <c r="D544" s="244" t="s">
        <v>1598</v>
      </c>
      <c r="E544" s="244" t="s">
        <v>186</v>
      </c>
      <c r="F544" s="244" t="s">
        <v>612</v>
      </c>
      <c r="G544" s="244" t="s">
        <v>1690</v>
      </c>
      <c r="H544" s="244" t="s">
        <v>130</v>
      </c>
      <c r="I544" s="244">
        <v>0</v>
      </c>
    </row>
    <row r="545" spans="1:11" hidden="1">
      <c r="A545" s="247">
        <v>187</v>
      </c>
      <c r="B545" s="247"/>
      <c r="C545" s="247" t="s">
        <v>95</v>
      </c>
      <c r="D545" s="247" t="s">
        <v>1598</v>
      </c>
      <c r="E545" s="247" t="s">
        <v>186</v>
      </c>
      <c r="F545" s="247" t="s">
        <v>612</v>
      </c>
      <c r="G545" s="247" t="s">
        <v>1680</v>
      </c>
      <c r="H545" s="247" t="s">
        <v>130</v>
      </c>
      <c r="I545" s="247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56"/>
      <c r="B547" s="56"/>
      <c r="C547" s="56"/>
      <c r="D547" s="56"/>
      <c r="E547" s="56"/>
      <c r="F547" s="56"/>
      <c r="G547" s="56"/>
      <c r="H547" s="56"/>
      <c r="I547" s="56"/>
    </row>
    <row r="548" spans="1:11" hidden="1"/>
    <row r="549" spans="1:11" hidden="1">
      <c r="A549" s="56"/>
      <c r="B549" s="56"/>
      <c r="C549" s="56"/>
      <c r="D549" s="56"/>
      <c r="E549" s="56"/>
      <c r="F549" s="56"/>
      <c r="G549" s="56"/>
      <c r="H549" s="56"/>
      <c r="I549" s="56"/>
    </row>
    <row r="550" spans="1:11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B551" s="247"/>
      <c r="C551" s="247" t="s">
        <v>69</v>
      </c>
      <c r="D551" s="247" t="s">
        <v>62</v>
      </c>
      <c r="E551" s="247" t="s">
        <v>184</v>
      </c>
      <c r="F551" s="247" t="s">
        <v>5</v>
      </c>
      <c r="G551" s="247" t="s">
        <v>61</v>
      </c>
      <c r="H551" s="247" t="s">
        <v>63</v>
      </c>
      <c r="I551" s="247">
        <v>3</v>
      </c>
      <c r="K551" t="s">
        <v>752</v>
      </c>
    </row>
    <row r="552" spans="1:11" hidden="1">
      <c r="A552" s="244">
        <v>4</v>
      </c>
      <c r="B552" s="244"/>
      <c r="C552" s="244" t="s">
        <v>69</v>
      </c>
      <c r="D552" s="244" t="s">
        <v>62</v>
      </c>
      <c r="E552" s="244" t="s">
        <v>341</v>
      </c>
      <c r="F552" s="244" t="s">
        <v>14</v>
      </c>
      <c r="G552" s="244" t="s">
        <v>61</v>
      </c>
      <c r="H552" s="244" t="s">
        <v>63</v>
      </c>
      <c r="I552" s="244">
        <v>1</v>
      </c>
      <c r="K552" t="s">
        <v>752</v>
      </c>
    </row>
    <row r="553" spans="1:11" hidden="1">
      <c r="A553" s="247">
        <v>5</v>
      </c>
      <c r="B553" s="247"/>
      <c r="C553" s="247" t="s">
        <v>69</v>
      </c>
      <c r="D553" s="247" t="s">
        <v>62</v>
      </c>
      <c r="E553" s="247" t="s">
        <v>1170</v>
      </c>
      <c r="F553" s="247" t="s">
        <v>15</v>
      </c>
      <c r="G553" s="247" t="s">
        <v>61</v>
      </c>
      <c r="H553" s="247" t="s">
        <v>63</v>
      </c>
      <c r="I553" s="247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6">
        <v>7</v>
      </c>
      <c r="B555" s="6"/>
      <c r="C555" s="6" t="s">
        <v>69</v>
      </c>
      <c r="D555" s="6" t="s">
        <v>62</v>
      </c>
      <c r="E555" s="6" t="s">
        <v>175</v>
      </c>
      <c r="F555" s="6" t="s">
        <v>19</v>
      </c>
      <c r="G555" s="6" t="s">
        <v>67</v>
      </c>
      <c r="H555" s="6"/>
      <c r="I555" s="6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6">
        <v>11</v>
      </c>
      <c r="B557" s="6"/>
      <c r="C557" s="6" t="s">
        <v>69</v>
      </c>
      <c r="D557" s="6" t="s">
        <v>66</v>
      </c>
      <c r="E557" s="6" t="s">
        <v>1170</v>
      </c>
      <c r="F557" s="6" t="s">
        <v>14</v>
      </c>
      <c r="G557" s="6" t="s">
        <v>61</v>
      </c>
      <c r="H557" s="6" t="s">
        <v>63</v>
      </c>
      <c r="I557" s="6">
        <v>1</v>
      </c>
      <c r="K557" t="s">
        <v>754</v>
      </c>
    </row>
    <row r="558" spans="1:11" hidden="1">
      <c r="A558" s="247">
        <v>12</v>
      </c>
      <c r="B558" s="247"/>
      <c r="C558" s="247" t="s">
        <v>69</v>
      </c>
      <c r="D558" s="247" t="s">
        <v>66</v>
      </c>
      <c r="E558" s="247" t="s">
        <v>341</v>
      </c>
      <c r="F558" s="247" t="s">
        <v>15</v>
      </c>
      <c r="G558" s="247" t="s">
        <v>61</v>
      </c>
      <c r="H558" s="247" t="s">
        <v>63</v>
      </c>
      <c r="I558" s="247">
        <v>1</v>
      </c>
      <c r="K558" t="s">
        <v>754</v>
      </c>
    </row>
    <row r="559" spans="1:11" hidden="1">
      <c r="A559" s="244">
        <v>13</v>
      </c>
      <c r="B559" s="244"/>
      <c r="C559" s="244" t="s">
        <v>69</v>
      </c>
      <c r="D559" s="244" t="s">
        <v>66</v>
      </c>
      <c r="E559" s="244" t="s">
        <v>184</v>
      </c>
      <c r="F559" s="244" t="s">
        <v>5</v>
      </c>
      <c r="G559" s="244" t="s">
        <v>65</v>
      </c>
      <c r="H559" s="244" t="s">
        <v>63</v>
      </c>
      <c r="I559" s="244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  <c r="L562" s="244"/>
      <c r="M562" s="244"/>
      <c r="N562" s="244"/>
      <c r="O562" s="247"/>
      <c r="P562" s="247"/>
      <c r="Q562" s="247"/>
      <c r="R562" s="247"/>
      <c r="S562" s="247"/>
      <c r="T562" s="247"/>
      <c r="U562" s="247"/>
      <c r="V562" s="247"/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  <c r="L563" s="247"/>
      <c r="M563" s="247"/>
      <c r="N563" s="247"/>
      <c r="O563" s="244"/>
      <c r="P563" s="244"/>
      <c r="Q563" s="244"/>
      <c r="R563" s="244"/>
      <c r="S563" s="244"/>
      <c r="T563" s="244"/>
      <c r="U563" s="244"/>
      <c r="V563" s="244"/>
    </row>
    <row r="564" spans="1:22" hidden="1">
      <c r="A564" s="247">
        <v>19</v>
      </c>
      <c r="B564" s="247"/>
      <c r="C564" s="247" t="s">
        <v>69</v>
      </c>
      <c r="D564" s="247" t="s">
        <v>70</v>
      </c>
      <c r="E564" s="247" t="s">
        <v>1184</v>
      </c>
      <c r="F564" s="247" t="s">
        <v>115</v>
      </c>
      <c r="G564" s="247" t="s">
        <v>69</v>
      </c>
      <c r="H564" s="247" t="s">
        <v>1320</v>
      </c>
      <c r="I564" s="247">
        <v>2</v>
      </c>
      <c r="K56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K565" t="s">
        <v>752</v>
      </c>
    </row>
    <row r="566" spans="1:22" hidden="1">
      <c r="A566" s="244">
        <v>21</v>
      </c>
      <c r="B566" s="244"/>
      <c r="C566" s="244" t="s">
        <v>69</v>
      </c>
      <c r="D566" s="244" t="s">
        <v>70</v>
      </c>
      <c r="E566" s="244" t="s">
        <v>614</v>
      </c>
      <c r="F566" s="244" t="s">
        <v>73</v>
      </c>
      <c r="G566" s="244" t="s">
        <v>72</v>
      </c>
      <c r="H566" s="244" t="s">
        <v>230</v>
      </c>
      <c r="I566" s="244">
        <v>6</v>
      </c>
      <c r="K566" t="s">
        <v>2015</v>
      </c>
    </row>
    <row r="567" spans="1:22" hidden="1">
      <c r="A567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22" hidden="1">
      <c r="A568" s="244">
        <v>23</v>
      </c>
      <c r="B568" s="244"/>
      <c r="C568" s="244" t="s">
        <v>69</v>
      </c>
      <c r="D568" s="244" t="s">
        <v>70</v>
      </c>
      <c r="E568" s="244" t="s">
        <v>1489</v>
      </c>
      <c r="F568" s="244" t="s">
        <v>1490</v>
      </c>
      <c r="G568" s="244" t="s">
        <v>57</v>
      </c>
      <c r="H568" s="244" t="s">
        <v>82</v>
      </c>
      <c r="I568" s="244">
        <v>2</v>
      </c>
      <c r="K568" t="s">
        <v>754</v>
      </c>
    </row>
    <row r="569" spans="1:22" hidden="1">
      <c r="A569" s="247">
        <v>24</v>
      </c>
      <c r="B569" s="247"/>
      <c r="C569" s="247" t="s">
        <v>69</v>
      </c>
      <c r="D569" s="247" t="s">
        <v>70</v>
      </c>
      <c r="E569" s="247" t="s">
        <v>615</v>
      </c>
      <c r="F569" s="247" t="s">
        <v>73</v>
      </c>
      <c r="G569" s="247" t="s">
        <v>1431</v>
      </c>
      <c r="H569" s="247" t="s">
        <v>1786</v>
      </c>
      <c r="I569" s="247">
        <v>2</v>
      </c>
      <c r="K569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 hidden="1">
      <c r="A573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K574" t="s">
        <v>632</v>
      </c>
    </row>
    <row r="575" spans="1:22" hidden="1">
      <c r="A575" s="56">
        <v>32</v>
      </c>
      <c r="B575" s="56"/>
      <c r="C575" s="56" t="s">
        <v>69</v>
      </c>
      <c r="D575" s="56" t="s">
        <v>78</v>
      </c>
      <c r="E575" s="56" t="s">
        <v>341</v>
      </c>
      <c r="F575" s="56" t="s">
        <v>14</v>
      </c>
      <c r="G575" s="56" t="s">
        <v>69</v>
      </c>
      <c r="H575" s="56" t="s">
        <v>80</v>
      </c>
      <c r="I575" s="56">
        <v>2</v>
      </c>
      <c r="K575" t="s">
        <v>632</v>
      </c>
    </row>
    <row r="576" spans="1:22" hidden="1">
      <c r="A576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22" hidden="1">
      <c r="A577" s="247">
        <v>35</v>
      </c>
      <c r="B577" s="247"/>
      <c r="C577" s="247" t="s">
        <v>69</v>
      </c>
      <c r="D577" s="247" t="s">
        <v>78</v>
      </c>
      <c r="E577" s="247" t="s">
        <v>1170</v>
      </c>
      <c r="F577" s="247" t="s">
        <v>15</v>
      </c>
      <c r="G577" s="247" t="s">
        <v>1350</v>
      </c>
      <c r="H577" s="247" t="s">
        <v>80</v>
      </c>
      <c r="I577" s="247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244">
        <v>37</v>
      </c>
      <c r="B579" s="244"/>
      <c r="C579" s="244" t="s">
        <v>69</v>
      </c>
      <c r="D579" s="244" t="s">
        <v>78</v>
      </c>
      <c r="E579" s="244" t="s">
        <v>179</v>
      </c>
      <c r="F579" s="244" t="s">
        <v>76</v>
      </c>
      <c r="G579" s="244" t="s">
        <v>75</v>
      </c>
      <c r="H579" s="244" t="s">
        <v>80</v>
      </c>
      <c r="I579" s="244">
        <v>2</v>
      </c>
      <c r="K579" t="s">
        <v>752</v>
      </c>
    </row>
    <row r="580" spans="1:22" hidden="1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K580" t="s">
        <v>754</v>
      </c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K582" t="s">
        <v>632</v>
      </c>
    </row>
    <row r="583" spans="1:22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J584" s="248"/>
      <c r="K584" s="247" t="s">
        <v>2018</v>
      </c>
      <c r="L584" s="247"/>
      <c r="M584" s="247"/>
      <c r="N584" s="247"/>
      <c r="O584" s="247"/>
      <c r="P584" s="247"/>
      <c r="Q584" s="247"/>
      <c r="R584" s="247"/>
      <c r="S584" s="247"/>
      <c r="T584" s="247"/>
      <c r="U584" s="247"/>
      <c r="V584" s="247"/>
    </row>
    <row r="585" spans="1:22" hidden="1">
      <c r="A585" s="247">
        <v>45</v>
      </c>
      <c r="B585" s="247"/>
      <c r="C585" s="247" t="s">
        <v>69</v>
      </c>
      <c r="D585" s="247" t="s">
        <v>86</v>
      </c>
      <c r="E585" s="247" t="s">
        <v>179</v>
      </c>
      <c r="F585" s="247" t="s">
        <v>76</v>
      </c>
      <c r="G585" s="247" t="s">
        <v>88</v>
      </c>
      <c r="H585" s="247" t="s">
        <v>82</v>
      </c>
      <c r="I585" s="247">
        <v>2</v>
      </c>
      <c r="K585" t="s">
        <v>751</v>
      </c>
    </row>
    <row r="586" spans="1:22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22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  <c r="L589" s="244"/>
      <c r="M589" s="244"/>
      <c r="N589" s="244"/>
      <c r="O589" s="244"/>
      <c r="P589" s="244"/>
      <c r="Q589" s="244"/>
      <c r="R589" s="244"/>
      <c r="S589" s="244"/>
      <c r="T589" s="244"/>
      <c r="U589" s="244"/>
      <c r="V589" s="244"/>
    </row>
    <row r="590" spans="1:22" hidden="1">
      <c r="A590" s="244">
        <v>50</v>
      </c>
      <c r="B590" s="244"/>
      <c r="C590" s="244" t="s">
        <v>69</v>
      </c>
      <c r="D590" s="244" t="s">
        <v>86</v>
      </c>
      <c r="E590" s="244" t="s">
        <v>341</v>
      </c>
      <c r="F590" s="244" t="s">
        <v>14</v>
      </c>
      <c r="G590" s="244" t="s">
        <v>1350</v>
      </c>
      <c r="H590" s="244" t="s">
        <v>82</v>
      </c>
      <c r="I590" s="244">
        <v>1</v>
      </c>
      <c r="K590" t="s">
        <v>751</v>
      </c>
    </row>
    <row r="591" spans="1:22" hidden="1">
      <c r="A591" s="6">
        <v>51</v>
      </c>
      <c r="B591" s="6"/>
      <c r="C591" s="6" t="s">
        <v>69</v>
      </c>
      <c r="D591" s="6" t="s">
        <v>86</v>
      </c>
      <c r="E591" s="6" t="s">
        <v>1170</v>
      </c>
      <c r="F591" s="6" t="s">
        <v>15</v>
      </c>
      <c r="G591" s="6" t="s">
        <v>1350</v>
      </c>
      <c r="H591" s="6" t="s">
        <v>82</v>
      </c>
      <c r="I591" s="6">
        <v>2</v>
      </c>
      <c r="K591" t="s">
        <v>751</v>
      </c>
    </row>
    <row r="592" spans="1:22" hidden="1">
      <c r="A592" s="244">
        <v>52</v>
      </c>
      <c r="B592" s="244"/>
      <c r="C592" s="244" t="s">
        <v>69</v>
      </c>
      <c r="D592" s="244" t="s">
        <v>86</v>
      </c>
      <c r="E592" s="244" t="s">
        <v>617</v>
      </c>
      <c r="F592" s="244" t="s">
        <v>73</v>
      </c>
      <c r="G592" s="244" t="s">
        <v>87</v>
      </c>
      <c r="H592" s="244" t="s">
        <v>1789</v>
      </c>
      <c r="I592" s="244">
        <v>17</v>
      </c>
      <c r="K592" t="s">
        <v>2019</v>
      </c>
    </row>
    <row r="593" spans="1:11" hidden="1">
      <c r="A593" s="6">
        <v>53</v>
      </c>
      <c r="B593" s="6"/>
      <c r="C593" s="6" t="s">
        <v>69</v>
      </c>
      <c r="D593" s="6" t="s">
        <v>86</v>
      </c>
      <c r="E593" s="6" t="s">
        <v>178</v>
      </c>
      <c r="F593" s="6" t="s">
        <v>37</v>
      </c>
      <c r="G593" s="6" t="s">
        <v>1623</v>
      </c>
      <c r="H593" s="6" t="s">
        <v>80</v>
      </c>
      <c r="I593" s="6">
        <v>2</v>
      </c>
      <c r="K593" t="s">
        <v>754</v>
      </c>
    </row>
    <row r="594" spans="1:11" hidden="1">
      <c r="A594" s="247">
        <v>54</v>
      </c>
      <c r="B594" s="247"/>
      <c r="C594" s="247" t="s">
        <v>69</v>
      </c>
      <c r="D594" s="247" t="s">
        <v>86</v>
      </c>
      <c r="E594" s="247" t="s">
        <v>175</v>
      </c>
      <c r="F594" s="247" t="s">
        <v>19</v>
      </c>
      <c r="G594" s="247" t="s">
        <v>67</v>
      </c>
      <c r="H594" s="247"/>
      <c r="I594" s="247">
        <v>2</v>
      </c>
      <c r="K594" t="s">
        <v>753</v>
      </c>
    </row>
    <row r="595" spans="1:11" hidden="1">
      <c r="A595" s="56">
        <v>55</v>
      </c>
      <c r="B595" s="56"/>
      <c r="C595" s="56" t="s">
        <v>69</v>
      </c>
      <c r="D595" s="56" t="s">
        <v>86</v>
      </c>
      <c r="E595" s="56" t="s">
        <v>1576</v>
      </c>
      <c r="F595" s="56" t="s">
        <v>1576</v>
      </c>
      <c r="G595" s="56" t="s">
        <v>69</v>
      </c>
      <c r="H595" s="56" t="s">
        <v>1789</v>
      </c>
      <c r="I595" s="56">
        <v>2</v>
      </c>
      <c r="K595" t="s">
        <v>2020</v>
      </c>
    </row>
    <row r="596" spans="1:11" hidden="1">
      <c r="A596" s="6">
        <v>57</v>
      </c>
      <c r="B596" s="6"/>
      <c r="C596" s="6" t="s">
        <v>69</v>
      </c>
      <c r="D596" s="6" t="s">
        <v>89</v>
      </c>
      <c r="E596" s="6" t="s">
        <v>184</v>
      </c>
      <c r="F596" s="6" t="s">
        <v>5</v>
      </c>
      <c r="G596" s="6" t="s">
        <v>88</v>
      </c>
      <c r="H596" s="6" t="s">
        <v>1790</v>
      </c>
      <c r="I596" s="6">
        <v>3</v>
      </c>
      <c r="K596" t="s">
        <v>751</v>
      </c>
    </row>
    <row r="597" spans="1:11" hidden="1">
      <c r="A597" s="6">
        <v>58</v>
      </c>
      <c r="B597" s="6"/>
      <c r="C597" s="6" t="s">
        <v>69</v>
      </c>
      <c r="D597" s="6" t="s">
        <v>89</v>
      </c>
      <c r="E597" s="6" t="s">
        <v>184</v>
      </c>
      <c r="F597" s="6" t="s">
        <v>5</v>
      </c>
      <c r="G597" s="6" t="s">
        <v>323</v>
      </c>
      <c r="H597" s="6" t="s">
        <v>1790</v>
      </c>
      <c r="I597" s="6">
        <v>3</v>
      </c>
      <c r="K597" t="s">
        <v>632</v>
      </c>
    </row>
    <row r="598" spans="1:11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K598" t="s">
        <v>751</v>
      </c>
    </row>
    <row r="599" spans="1:11" hidden="1">
      <c r="A599" s="39">
        <v>60</v>
      </c>
      <c r="B599" s="39"/>
      <c r="C599" s="39" t="s">
        <v>69</v>
      </c>
      <c r="D599" s="39" t="s">
        <v>89</v>
      </c>
      <c r="E599" s="39" t="s">
        <v>341</v>
      </c>
      <c r="F599" s="39" t="s">
        <v>14</v>
      </c>
      <c r="G599" s="39" t="s">
        <v>65</v>
      </c>
      <c r="H599" s="39" t="s">
        <v>1790</v>
      </c>
      <c r="I599" s="39">
        <v>1</v>
      </c>
      <c r="K599" t="s">
        <v>632</v>
      </c>
    </row>
    <row r="600" spans="1:11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K600" t="s">
        <v>632</v>
      </c>
    </row>
    <row r="601" spans="1:11" hidden="1">
      <c r="A601" s="244">
        <v>62</v>
      </c>
      <c r="B601" s="244"/>
      <c r="C601" s="244" t="s">
        <v>69</v>
      </c>
      <c r="D601" s="244" t="s">
        <v>89</v>
      </c>
      <c r="E601" s="244" t="s">
        <v>175</v>
      </c>
      <c r="F601" s="244" t="s">
        <v>19</v>
      </c>
      <c r="G601" s="244" t="s">
        <v>67</v>
      </c>
      <c r="H601" s="244"/>
      <c r="I601" s="244">
        <v>2</v>
      </c>
      <c r="K601" t="s">
        <v>751</v>
      </c>
    </row>
    <row r="602" spans="1:11" hidden="1">
      <c r="A602" s="56">
        <v>63</v>
      </c>
      <c r="B602" s="56"/>
      <c r="C602" s="56" t="s">
        <v>69</v>
      </c>
      <c r="D602" s="56" t="s">
        <v>89</v>
      </c>
      <c r="E602" s="56" t="s">
        <v>1791</v>
      </c>
      <c r="F602" s="56" t="s">
        <v>5</v>
      </c>
      <c r="G602" s="56" t="s">
        <v>65</v>
      </c>
      <c r="H602" s="56" t="s">
        <v>1790</v>
      </c>
      <c r="I602" s="56">
        <v>2</v>
      </c>
      <c r="K602" t="s">
        <v>632</v>
      </c>
    </row>
    <row r="603" spans="1:11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11" hidden="1">
      <c r="A604" s="247">
        <v>67</v>
      </c>
      <c r="B604" s="247"/>
      <c r="C604" s="247" t="s">
        <v>69</v>
      </c>
      <c r="D604" s="247" t="s">
        <v>90</v>
      </c>
      <c r="E604" s="247" t="s">
        <v>1489</v>
      </c>
      <c r="F604" s="247" t="s">
        <v>1490</v>
      </c>
      <c r="G604" s="247" t="s">
        <v>57</v>
      </c>
      <c r="H604" s="247" t="s">
        <v>79</v>
      </c>
      <c r="I604" s="247">
        <v>3</v>
      </c>
      <c r="K604" t="s">
        <v>754</v>
      </c>
    </row>
    <row r="605" spans="1:11" hidden="1">
      <c r="A605" s="244">
        <v>68</v>
      </c>
      <c r="B605" s="244"/>
      <c r="C605" s="244" t="s">
        <v>69</v>
      </c>
      <c r="D605" s="244" t="s">
        <v>90</v>
      </c>
      <c r="E605" s="244" t="s">
        <v>615</v>
      </c>
      <c r="F605" s="244" t="s">
        <v>73</v>
      </c>
      <c r="G605" s="244" t="s">
        <v>1431</v>
      </c>
      <c r="H605" s="244" t="s">
        <v>1786</v>
      </c>
      <c r="I605" s="244">
        <v>5</v>
      </c>
      <c r="K605" t="s">
        <v>751</v>
      </c>
    </row>
    <row r="606" spans="1:11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K606" t="s">
        <v>2022</v>
      </c>
    </row>
    <row r="607" spans="1:11" hidden="1">
      <c r="A607" s="6">
        <v>70</v>
      </c>
      <c r="B607" s="6"/>
      <c r="C607" s="6" t="s">
        <v>69</v>
      </c>
      <c r="D607" s="6" t="s">
        <v>90</v>
      </c>
      <c r="E607" s="6" t="s">
        <v>179</v>
      </c>
      <c r="F607" s="6" t="s">
        <v>76</v>
      </c>
      <c r="G607" s="6" t="s">
        <v>75</v>
      </c>
      <c r="H607" s="6" t="s">
        <v>80</v>
      </c>
      <c r="I607" s="6">
        <v>2</v>
      </c>
      <c r="K607" t="s">
        <v>753</v>
      </c>
    </row>
    <row r="608" spans="1:11" hidden="1">
      <c r="A608" s="247">
        <v>71</v>
      </c>
      <c r="B608" s="247"/>
      <c r="C608" s="247" t="s">
        <v>69</v>
      </c>
      <c r="D608" s="247" t="s">
        <v>90</v>
      </c>
      <c r="E608" s="247" t="s">
        <v>619</v>
      </c>
      <c r="F608" s="247" t="s">
        <v>83</v>
      </c>
      <c r="G608" s="247" t="s">
        <v>75</v>
      </c>
      <c r="H608" s="247" t="s">
        <v>79</v>
      </c>
      <c r="I608" s="247">
        <v>1</v>
      </c>
      <c r="K608" t="s">
        <v>754</v>
      </c>
    </row>
    <row r="609" spans="1:22" hidden="1">
      <c r="A609" s="244">
        <v>72</v>
      </c>
      <c r="B609" s="244"/>
      <c r="C609" s="244" t="s">
        <v>69</v>
      </c>
      <c r="D609" s="244" t="s">
        <v>90</v>
      </c>
      <c r="E609" s="244" t="s">
        <v>341</v>
      </c>
      <c r="F609" s="244" t="s">
        <v>14</v>
      </c>
      <c r="G609" s="244" t="s">
        <v>75</v>
      </c>
      <c r="H609" s="244" t="s">
        <v>80</v>
      </c>
      <c r="I609" s="244">
        <v>1</v>
      </c>
      <c r="K609" t="s">
        <v>754</v>
      </c>
    </row>
    <row r="610" spans="1:22" hidden="1">
      <c r="A610" s="247">
        <v>73</v>
      </c>
      <c r="B610" s="247"/>
      <c r="C610" s="247" t="s">
        <v>69</v>
      </c>
      <c r="D610" s="247" t="s">
        <v>90</v>
      </c>
      <c r="E610" s="247" t="s">
        <v>172</v>
      </c>
      <c r="F610" s="247" t="s">
        <v>7</v>
      </c>
      <c r="G610" s="247" t="s">
        <v>69</v>
      </c>
      <c r="H610" s="247" t="s">
        <v>80</v>
      </c>
      <c r="I610" s="247">
        <v>1</v>
      </c>
      <c r="J610" s="248"/>
      <c r="K610" s="247" t="s">
        <v>632</v>
      </c>
      <c r="L610" s="247"/>
      <c r="M610" s="247"/>
      <c r="N610" s="247"/>
      <c r="O610" s="247"/>
      <c r="P610" s="247"/>
      <c r="Q610" s="247"/>
      <c r="R610" s="247"/>
      <c r="S610" s="247"/>
      <c r="T610" s="247"/>
      <c r="U610" s="247"/>
      <c r="V610" s="247"/>
    </row>
    <row r="611" spans="1:22" hidden="1">
      <c r="A611" s="244">
        <v>74</v>
      </c>
      <c r="B611" s="244"/>
      <c r="C611" s="244" t="s">
        <v>69</v>
      </c>
      <c r="D611" s="244" t="s">
        <v>90</v>
      </c>
      <c r="E611" s="244" t="s">
        <v>1170</v>
      </c>
      <c r="F611" s="244" t="s">
        <v>15</v>
      </c>
      <c r="G611" s="244" t="s">
        <v>69</v>
      </c>
      <c r="H611" s="244" t="s">
        <v>80</v>
      </c>
      <c r="I611" s="244">
        <v>1</v>
      </c>
      <c r="K611" t="s">
        <v>632</v>
      </c>
    </row>
    <row r="612" spans="1:22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22" hidden="1">
      <c r="A613" s="56">
        <v>79</v>
      </c>
      <c r="B613" s="56"/>
      <c r="C613" s="56" t="s">
        <v>69</v>
      </c>
      <c r="D613" s="56" t="s">
        <v>91</v>
      </c>
      <c r="E613" s="56" t="s">
        <v>619</v>
      </c>
      <c r="F613" s="56" t="s">
        <v>83</v>
      </c>
      <c r="G613" s="56" t="s">
        <v>69</v>
      </c>
      <c r="H613" s="56" t="s">
        <v>82</v>
      </c>
      <c r="I613" s="56">
        <v>2</v>
      </c>
      <c r="K613" t="s">
        <v>753</v>
      </c>
    </row>
    <row r="614" spans="1:22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22" hidden="1">
      <c r="A615" s="6">
        <v>81</v>
      </c>
      <c r="B615" s="6"/>
      <c r="C615" s="6" t="s">
        <v>69</v>
      </c>
      <c r="D615" s="6" t="s">
        <v>91</v>
      </c>
      <c r="E615" s="6" t="s">
        <v>341</v>
      </c>
      <c r="F615" s="6" t="s">
        <v>14</v>
      </c>
      <c r="G615" s="6" t="s">
        <v>1646</v>
      </c>
      <c r="H615" s="6" t="s">
        <v>82</v>
      </c>
      <c r="I615" s="6">
        <v>1</v>
      </c>
      <c r="K615" t="s">
        <v>752</v>
      </c>
    </row>
    <row r="616" spans="1:22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K616" t="s">
        <v>752</v>
      </c>
    </row>
    <row r="617" spans="1:22" hidden="1">
      <c r="A617" s="244">
        <v>83</v>
      </c>
      <c r="B617" s="244"/>
      <c r="C617" s="244" t="s">
        <v>69</v>
      </c>
      <c r="D617" s="244" t="s">
        <v>91</v>
      </c>
      <c r="E617" s="244" t="s">
        <v>1792</v>
      </c>
      <c r="F617" s="244" t="s">
        <v>84</v>
      </c>
      <c r="G617" s="244" t="s">
        <v>61</v>
      </c>
      <c r="H617" s="244" t="s">
        <v>63</v>
      </c>
      <c r="I617" s="244">
        <v>1</v>
      </c>
      <c r="K617" t="s">
        <v>754</v>
      </c>
    </row>
    <row r="618" spans="1:22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</row>
    <row r="619" spans="1:22" hidden="1">
      <c r="A619" s="247">
        <v>85</v>
      </c>
      <c r="B619" s="247"/>
      <c r="C619" s="247" t="s">
        <v>69</v>
      </c>
      <c r="D619" s="247" t="s">
        <v>91</v>
      </c>
      <c r="E619" s="247" t="s">
        <v>179</v>
      </c>
      <c r="F619" s="247" t="s">
        <v>76</v>
      </c>
      <c r="G619" s="247" t="s">
        <v>61</v>
      </c>
      <c r="H619" s="247" t="s">
        <v>63</v>
      </c>
      <c r="I619" s="247">
        <v>1</v>
      </c>
      <c r="K619" t="s">
        <v>754</v>
      </c>
    </row>
    <row r="620" spans="1:22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22" hidden="1">
      <c r="A621" s="244">
        <v>87</v>
      </c>
      <c r="B621" s="244"/>
      <c r="C621" s="244" t="s">
        <v>69</v>
      </c>
      <c r="D621" s="244" t="s">
        <v>91</v>
      </c>
      <c r="E621" s="244" t="s">
        <v>172</v>
      </c>
      <c r="F621" s="244" t="s">
        <v>7</v>
      </c>
      <c r="G621" s="244" t="s">
        <v>51</v>
      </c>
      <c r="H621" s="244"/>
      <c r="I621" s="244">
        <v>3</v>
      </c>
      <c r="J621" s="249"/>
      <c r="K621" s="244" t="s">
        <v>2018</v>
      </c>
      <c r="L621" s="244"/>
      <c r="M621" s="244"/>
      <c r="N621" s="244"/>
      <c r="O621" s="244"/>
      <c r="P621" s="244"/>
      <c r="Q621" s="244"/>
      <c r="R621" s="244"/>
      <c r="S621" s="244"/>
      <c r="T621" s="244"/>
      <c r="U621" s="244"/>
      <c r="V621" s="244"/>
    </row>
    <row r="622" spans="1:22" hidden="1">
      <c r="A622" s="247">
        <v>90</v>
      </c>
      <c r="B622" s="247"/>
      <c r="C622" s="247" t="s">
        <v>69</v>
      </c>
      <c r="D622" s="247" t="s">
        <v>94</v>
      </c>
      <c r="E622" s="247" t="s">
        <v>614</v>
      </c>
      <c r="F622" s="247" t="s">
        <v>73</v>
      </c>
      <c r="G622" s="247" t="s">
        <v>72</v>
      </c>
      <c r="H622" s="247" t="s">
        <v>230</v>
      </c>
      <c r="I622" s="247">
        <v>2</v>
      </c>
      <c r="K622" t="s">
        <v>2023</v>
      </c>
    </row>
    <row r="623" spans="1:22" hidden="1">
      <c r="A623" s="244">
        <v>91</v>
      </c>
      <c r="B623" s="244"/>
      <c r="C623" s="244" t="s">
        <v>69</v>
      </c>
      <c r="D623" s="244" t="s">
        <v>94</v>
      </c>
      <c r="E623" s="244" t="s">
        <v>1491</v>
      </c>
      <c r="F623" s="244" t="s">
        <v>1490</v>
      </c>
      <c r="G623" s="244" t="s">
        <v>1273</v>
      </c>
      <c r="H623" s="244" t="s">
        <v>82</v>
      </c>
      <c r="I623" s="244">
        <v>2</v>
      </c>
      <c r="K623" t="s">
        <v>632</v>
      </c>
    </row>
    <row r="624" spans="1:22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J624" s="249"/>
      <c r="K624" s="244" t="s">
        <v>754</v>
      </c>
      <c r="L624" s="244"/>
      <c r="M624" s="244"/>
      <c r="N624" s="244"/>
      <c r="O624" s="247"/>
      <c r="P624" s="247"/>
      <c r="Q624" s="247"/>
      <c r="R624" s="247"/>
      <c r="S624" s="247"/>
      <c r="T624" s="247"/>
      <c r="U624" s="247"/>
      <c r="V624" s="247"/>
    </row>
    <row r="625" spans="1:22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22" hidden="1">
      <c r="A626" s="6">
        <v>94</v>
      </c>
      <c r="B626" s="6"/>
      <c r="C626" s="6" t="s">
        <v>69</v>
      </c>
      <c r="D626" s="6" t="s">
        <v>94</v>
      </c>
      <c r="E626" s="6"/>
      <c r="F626" s="6" t="s">
        <v>85</v>
      </c>
      <c r="G626" s="6" t="s">
        <v>51</v>
      </c>
      <c r="H626" s="6" t="s">
        <v>80</v>
      </c>
      <c r="I626" s="6">
        <v>2</v>
      </c>
    </row>
    <row r="627" spans="1:22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22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22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22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</row>
    <row r="631" spans="1:22" hidden="1">
      <c r="A631" s="247">
        <v>99</v>
      </c>
      <c r="B631" s="247"/>
      <c r="C631" s="247" t="s">
        <v>69</v>
      </c>
      <c r="D631" s="247" t="s">
        <v>94</v>
      </c>
      <c r="E631" s="247" t="s">
        <v>175</v>
      </c>
      <c r="F631" s="247" t="s">
        <v>19</v>
      </c>
      <c r="G631" s="247" t="s">
        <v>67</v>
      </c>
      <c r="H631" s="247"/>
      <c r="I631" s="247">
        <v>2</v>
      </c>
      <c r="K631" t="s">
        <v>751</v>
      </c>
    </row>
    <row r="632" spans="1:22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K632" t="s">
        <v>751</v>
      </c>
    </row>
    <row r="633" spans="1:22" hidden="1">
      <c r="A633">
        <v>103</v>
      </c>
      <c r="C633" t="s">
        <v>69</v>
      </c>
      <c r="D633" t="s">
        <v>1794</v>
      </c>
      <c r="E633" t="s">
        <v>186</v>
      </c>
      <c r="F633" t="s">
        <v>5</v>
      </c>
      <c r="G633" t="s">
        <v>1707</v>
      </c>
      <c r="H633" t="s">
        <v>79</v>
      </c>
      <c r="I633">
        <v>4</v>
      </c>
      <c r="K633" t="s">
        <v>751</v>
      </c>
    </row>
    <row r="634" spans="1:22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22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22" hidden="1">
      <c r="A636" s="247">
        <v>106</v>
      </c>
      <c r="B636" s="247"/>
      <c r="C636" s="247" t="s">
        <v>69</v>
      </c>
      <c r="D636" s="247" t="s">
        <v>1794</v>
      </c>
      <c r="E636" s="247" t="s">
        <v>172</v>
      </c>
      <c r="F636" s="247" t="s">
        <v>7</v>
      </c>
      <c r="G636" s="247" t="s">
        <v>69</v>
      </c>
      <c r="H636" s="247" t="s">
        <v>82</v>
      </c>
      <c r="I636" s="247">
        <v>1</v>
      </c>
      <c r="J636" s="248"/>
      <c r="K636" s="247" t="s">
        <v>753</v>
      </c>
      <c r="L636" s="247"/>
      <c r="M636" s="247"/>
      <c r="N636" s="247"/>
      <c r="O636" s="244"/>
      <c r="P636" s="244"/>
      <c r="Q636" s="244"/>
      <c r="R636" s="244"/>
      <c r="S636" s="244"/>
      <c r="T636" s="244"/>
      <c r="U636" s="244"/>
      <c r="V636" s="244"/>
    </row>
    <row r="637" spans="1:22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K637" t="s">
        <v>752</v>
      </c>
    </row>
    <row r="638" spans="1:22" hidden="1">
      <c r="A638" s="247">
        <v>110</v>
      </c>
      <c r="B638" s="247"/>
      <c r="C638" s="247" t="s">
        <v>69</v>
      </c>
      <c r="D638" s="247" t="s">
        <v>68</v>
      </c>
      <c r="E638" s="247" t="s">
        <v>186</v>
      </c>
      <c r="F638" s="247" t="s">
        <v>5</v>
      </c>
      <c r="G638" s="247" t="s">
        <v>1707</v>
      </c>
      <c r="H638" s="247" t="s">
        <v>79</v>
      </c>
      <c r="I638" s="247">
        <v>5</v>
      </c>
      <c r="K638" t="s">
        <v>632</v>
      </c>
    </row>
    <row r="639" spans="1:22" hidden="1">
      <c r="A639" s="244">
        <v>111</v>
      </c>
      <c r="B639" s="244"/>
      <c r="C639" s="244" t="s">
        <v>69</v>
      </c>
      <c r="D639" s="244" t="s">
        <v>68</v>
      </c>
      <c r="E639" s="244" t="s">
        <v>186</v>
      </c>
      <c r="F639" s="244" t="s">
        <v>5</v>
      </c>
      <c r="G639" s="244" t="s">
        <v>93</v>
      </c>
      <c r="H639" s="244" t="s">
        <v>79</v>
      </c>
      <c r="I639" s="244">
        <v>5</v>
      </c>
      <c r="K639" t="s">
        <v>752</v>
      </c>
    </row>
    <row r="640" spans="1:22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244"/>
      <c r="B642" s="244"/>
      <c r="C642" s="244"/>
      <c r="D642" s="244"/>
      <c r="E642" s="244"/>
      <c r="F642" s="244"/>
      <c r="G642" s="244"/>
      <c r="H642" s="244"/>
      <c r="I642" s="244"/>
    </row>
    <row r="643" spans="1:22" hidden="1">
      <c r="A643" s="56"/>
      <c r="B643" s="56"/>
      <c r="C643" s="56"/>
      <c r="D643" s="56"/>
      <c r="E643" s="56"/>
      <c r="F643" s="56"/>
      <c r="G643" s="56"/>
      <c r="H643" s="56"/>
      <c r="I643" s="56"/>
    </row>
    <row r="644" spans="1:22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  <c r="L644" s="244"/>
      <c r="M644" s="244"/>
      <c r="N644" s="244"/>
      <c r="O644" s="247"/>
      <c r="P644" s="247"/>
      <c r="Q644" s="247"/>
      <c r="R644" s="247"/>
      <c r="S644" s="247"/>
      <c r="T644" s="247"/>
      <c r="U644" s="247"/>
      <c r="V644" s="247"/>
    </row>
    <row r="645" spans="1:22" hidden="1">
      <c r="A645" s="247">
        <v>6</v>
      </c>
      <c r="B645" s="247"/>
      <c r="C645" s="247" t="s">
        <v>1267</v>
      </c>
      <c r="D645" s="247" t="s">
        <v>324</v>
      </c>
      <c r="E645" s="247" t="s">
        <v>172</v>
      </c>
      <c r="F645" s="247" t="s">
        <v>1576</v>
      </c>
      <c r="G645" s="247" t="s">
        <v>50</v>
      </c>
      <c r="H645" s="247" t="s">
        <v>156</v>
      </c>
      <c r="I645" s="247">
        <v>0</v>
      </c>
      <c r="K645" t="s">
        <v>2052</v>
      </c>
    </row>
    <row r="646" spans="1:22" hidden="1">
      <c r="A646" s="247">
        <v>7</v>
      </c>
      <c r="B646" s="247"/>
      <c r="C646" s="247" t="s">
        <v>1267</v>
      </c>
      <c r="D646" s="247" t="s">
        <v>324</v>
      </c>
      <c r="E646" s="247" t="s">
        <v>179</v>
      </c>
      <c r="F646" s="247" t="s">
        <v>76</v>
      </c>
      <c r="G646" s="247" t="s">
        <v>1267</v>
      </c>
      <c r="H646" s="247" t="s">
        <v>156</v>
      </c>
      <c r="I646" s="247">
        <v>2</v>
      </c>
    </row>
    <row r="647" spans="1:22" hidden="1">
      <c r="A647">
        <v>8</v>
      </c>
      <c r="C647" t="s">
        <v>1267</v>
      </c>
      <c r="D647" t="s">
        <v>324</v>
      </c>
      <c r="E647" t="s">
        <v>341</v>
      </c>
      <c r="F647" t="s">
        <v>14</v>
      </c>
      <c r="G647" t="s">
        <v>45</v>
      </c>
      <c r="H647" t="s">
        <v>22</v>
      </c>
      <c r="I647">
        <v>1</v>
      </c>
    </row>
    <row r="648" spans="1:22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</row>
    <row r="649" spans="1:22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K649" t="s">
        <v>1494</v>
      </c>
    </row>
    <row r="650" spans="1:22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K650" t="s">
        <v>1575</v>
      </c>
    </row>
    <row r="651" spans="1:22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K651" t="s">
        <v>1495</v>
      </c>
    </row>
    <row r="652" spans="1:22" hidden="1">
      <c r="A652" s="56">
        <v>13</v>
      </c>
      <c r="B652" s="56"/>
      <c r="C652" s="56" t="s">
        <v>1267</v>
      </c>
      <c r="D652" s="56" t="s">
        <v>324</v>
      </c>
      <c r="E652" s="56" t="s">
        <v>174</v>
      </c>
      <c r="F652" s="56" t="s">
        <v>1392</v>
      </c>
      <c r="G652" s="56" t="s">
        <v>1556</v>
      </c>
      <c r="H652" s="56" t="s">
        <v>296</v>
      </c>
      <c r="I652" s="56">
        <v>1</v>
      </c>
      <c r="K652" t="s">
        <v>1495</v>
      </c>
    </row>
    <row r="653" spans="1:22" hidden="1">
      <c r="A653" s="39">
        <v>14</v>
      </c>
      <c r="B653" s="39"/>
      <c r="C653" s="39" t="s">
        <v>1267</v>
      </c>
      <c r="D653" s="39" t="s">
        <v>324</v>
      </c>
      <c r="E653" s="39" t="s">
        <v>614</v>
      </c>
      <c r="F653" s="39" t="s">
        <v>634</v>
      </c>
      <c r="G653" s="39" t="s">
        <v>355</v>
      </c>
      <c r="H653" s="39" t="s">
        <v>356</v>
      </c>
      <c r="I653" s="39">
        <v>2</v>
      </c>
      <c r="J653" s="250">
        <v>2</v>
      </c>
      <c r="K653" t="s">
        <v>954</v>
      </c>
    </row>
    <row r="654" spans="1:22" hidden="1">
      <c r="A654" s="247">
        <v>15</v>
      </c>
      <c r="B654" s="247"/>
      <c r="C654" s="247" t="s">
        <v>1267</v>
      </c>
      <c r="D654" s="247" t="s">
        <v>324</v>
      </c>
      <c r="E654" s="247" t="s">
        <v>615</v>
      </c>
      <c r="F654" s="247" t="s">
        <v>1576</v>
      </c>
      <c r="G654" s="247" t="s">
        <v>318</v>
      </c>
      <c r="H654" s="247" t="s">
        <v>328</v>
      </c>
      <c r="I654" s="247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4"/>
      <c r="P655" s="244"/>
      <c r="Q655" s="244"/>
      <c r="R655" s="244"/>
      <c r="S655" s="244"/>
      <c r="T655" s="244"/>
      <c r="U655" s="244"/>
      <c r="V655" s="244"/>
    </row>
    <row r="656" spans="1:22" hidden="1">
      <c r="A656" s="6">
        <v>18</v>
      </c>
      <c r="B656" s="6"/>
      <c r="C656" s="6" t="s">
        <v>1267</v>
      </c>
      <c r="D656" s="6" t="s">
        <v>329</v>
      </c>
      <c r="E656" s="6" t="s">
        <v>172</v>
      </c>
      <c r="F656" s="6" t="s">
        <v>1576</v>
      </c>
      <c r="G656" s="6" t="s">
        <v>50</v>
      </c>
      <c r="H656" s="6" t="s">
        <v>336</v>
      </c>
      <c r="I656" s="6">
        <v>2</v>
      </c>
      <c r="J656" s="250">
        <v>2</v>
      </c>
    </row>
    <row r="657" spans="1:22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</row>
    <row r="658" spans="1:22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7">
        <v>22</v>
      </c>
      <c r="B660" s="247"/>
      <c r="C660" s="247" t="s">
        <v>1267</v>
      </c>
      <c r="D660" s="247" t="s">
        <v>329</v>
      </c>
      <c r="E660" s="247" t="s">
        <v>175</v>
      </c>
      <c r="F660" s="247" t="s">
        <v>19</v>
      </c>
      <c r="G660" s="247" t="s">
        <v>1707</v>
      </c>
      <c r="H660" s="247" t="s">
        <v>327</v>
      </c>
      <c r="I660" s="247">
        <v>1</v>
      </c>
      <c r="K660" t="s">
        <v>1577</v>
      </c>
    </row>
    <row r="661" spans="1:22" hidden="1">
      <c r="A661" s="244">
        <v>23</v>
      </c>
      <c r="B661" s="244"/>
      <c r="C661" s="244" t="s">
        <v>1267</v>
      </c>
      <c r="D661" s="244" t="s">
        <v>329</v>
      </c>
      <c r="E661" s="244" t="s">
        <v>619</v>
      </c>
      <c r="F661" s="244" t="s">
        <v>83</v>
      </c>
      <c r="G661" s="244" t="s">
        <v>220</v>
      </c>
      <c r="H661" s="244" t="s">
        <v>344</v>
      </c>
      <c r="I661" s="244">
        <v>1</v>
      </c>
    </row>
    <row r="662" spans="1:22" hidden="1">
      <c r="A662" s="6">
        <v>24</v>
      </c>
      <c r="B662" s="6"/>
      <c r="C662" s="6" t="s">
        <v>1267</v>
      </c>
      <c r="D662" s="6" t="s">
        <v>329</v>
      </c>
      <c r="E662" s="6" t="s">
        <v>178</v>
      </c>
      <c r="F662" s="6" t="s">
        <v>37</v>
      </c>
      <c r="G662" s="6" t="s">
        <v>50</v>
      </c>
      <c r="H662" s="6" t="s">
        <v>296</v>
      </c>
      <c r="I662" s="6">
        <v>1</v>
      </c>
      <c r="K662" t="s">
        <v>1494</v>
      </c>
    </row>
    <row r="663" spans="1:22" hidden="1">
      <c r="A663" s="244">
        <v>25</v>
      </c>
      <c r="B663" s="244"/>
      <c r="C663" s="244" t="s">
        <v>1267</v>
      </c>
      <c r="D663" s="244" t="s">
        <v>329</v>
      </c>
      <c r="E663" s="244" t="s">
        <v>174</v>
      </c>
      <c r="F663" s="244" t="s">
        <v>1392</v>
      </c>
      <c r="G663" s="244" t="s">
        <v>1556</v>
      </c>
      <c r="H663" s="244" t="s">
        <v>296</v>
      </c>
      <c r="I663" s="244">
        <v>1</v>
      </c>
      <c r="K663" t="s">
        <v>1495</v>
      </c>
    </row>
    <row r="664" spans="1:22" hidden="1">
      <c r="A664" s="56">
        <v>26</v>
      </c>
      <c r="B664" s="56"/>
      <c r="C664" s="56" t="s">
        <v>1267</v>
      </c>
      <c r="D664" s="56" t="s">
        <v>329</v>
      </c>
      <c r="E664" s="56" t="s">
        <v>614</v>
      </c>
      <c r="F664" s="56" t="s">
        <v>634</v>
      </c>
      <c r="G664" s="56" t="s">
        <v>355</v>
      </c>
      <c r="H664" s="56" t="s">
        <v>356</v>
      </c>
      <c r="I664" s="56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  <c r="L666" s="247"/>
      <c r="M666" s="247"/>
      <c r="N666" s="247"/>
      <c r="O666" s="247"/>
      <c r="P666" s="247"/>
      <c r="Q666" s="247"/>
      <c r="R666" s="247"/>
      <c r="S666" s="247"/>
      <c r="T666" s="247"/>
      <c r="U666" s="247"/>
      <c r="V666" s="247"/>
    </row>
    <row r="667" spans="1:22" hidden="1">
      <c r="A667" s="244">
        <v>30</v>
      </c>
      <c r="B667" s="244"/>
      <c r="C667" s="244" t="s">
        <v>1267</v>
      </c>
      <c r="D667" s="244" t="s">
        <v>330</v>
      </c>
      <c r="E667" s="244" t="s">
        <v>172</v>
      </c>
      <c r="F667" s="244" t="s">
        <v>1576</v>
      </c>
      <c r="G667" s="244" t="s">
        <v>1556</v>
      </c>
      <c r="H667" s="244" t="s">
        <v>156</v>
      </c>
      <c r="I667" s="244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4">
        <v>32</v>
      </c>
      <c r="B669" s="244"/>
      <c r="C669" s="244" t="s">
        <v>1267</v>
      </c>
      <c r="D669" s="244" t="s">
        <v>330</v>
      </c>
      <c r="E669" s="244" t="s">
        <v>341</v>
      </c>
      <c r="F669" s="244" t="s">
        <v>14</v>
      </c>
      <c r="G669" s="244" t="s">
        <v>45</v>
      </c>
      <c r="H669" s="244" t="s">
        <v>351</v>
      </c>
      <c r="I669" s="244">
        <v>1</v>
      </c>
    </row>
    <row r="670" spans="1:22" hidden="1">
      <c r="A670" s="56">
        <v>33</v>
      </c>
      <c r="B670" s="56"/>
      <c r="C670" s="56" t="s">
        <v>1267</v>
      </c>
      <c r="D670" s="56" t="s">
        <v>330</v>
      </c>
      <c r="E670" s="56" t="s">
        <v>15</v>
      </c>
      <c r="F670" s="56" t="s">
        <v>15</v>
      </c>
      <c r="G670" s="56" t="s">
        <v>45</v>
      </c>
      <c r="H670" s="56" t="s">
        <v>351</v>
      </c>
      <c r="I670" s="56">
        <v>1</v>
      </c>
    </row>
    <row r="671" spans="1:22" hidden="1">
      <c r="A671" s="56">
        <v>34</v>
      </c>
      <c r="B671" s="56"/>
      <c r="C671" s="56" t="s">
        <v>1267</v>
      </c>
      <c r="D671" s="56" t="s">
        <v>330</v>
      </c>
      <c r="E671" s="56" t="s">
        <v>175</v>
      </c>
      <c r="F671" s="56" t="s">
        <v>19</v>
      </c>
      <c r="G671" s="56" t="s">
        <v>1707</v>
      </c>
      <c r="H671" s="56" t="s">
        <v>327</v>
      </c>
      <c r="I671" s="56">
        <v>1</v>
      </c>
      <c r="K671" t="s">
        <v>1494</v>
      </c>
    </row>
    <row r="672" spans="1:22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K672" t="s">
        <v>1495</v>
      </c>
    </row>
    <row r="673" spans="1:22" hidden="1">
      <c r="A673" s="56">
        <v>36</v>
      </c>
      <c r="B673" s="56"/>
      <c r="C673" s="56" t="s">
        <v>1267</v>
      </c>
      <c r="D673" s="56" t="s">
        <v>330</v>
      </c>
      <c r="E673" s="56" t="s">
        <v>174</v>
      </c>
      <c r="F673" s="56" t="s">
        <v>1392</v>
      </c>
      <c r="G673" s="56" t="s">
        <v>1556</v>
      </c>
      <c r="H673" s="56" t="s">
        <v>296</v>
      </c>
      <c r="I673" s="56">
        <v>1</v>
      </c>
      <c r="K673" t="s">
        <v>1494</v>
      </c>
    </row>
    <row r="674" spans="1:22" hidden="1">
      <c r="A674" s="247">
        <v>37</v>
      </c>
      <c r="B674" s="247"/>
      <c r="C674" s="247" t="s">
        <v>1267</v>
      </c>
      <c r="D674" s="247" t="s">
        <v>330</v>
      </c>
      <c r="E674" s="247" t="s">
        <v>178</v>
      </c>
      <c r="F674" s="247" t="s">
        <v>37</v>
      </c>
      <c r="G674" s="247" t="s">
        <v>1082</v>
      </c>
      <c r="H674" s="247" t="s">
        <v>296</v>
      </c>
      <c r="I674" s="247">
        <v>1</v>
      </c>
      <c r="K674" t="s">
        <v>1496</v>
      </c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  <c r="L677" s="244"/>
      <c r="M677" s="244"/>
      <c r="N677" s="244"/>
      <c r="O677" s="244"/>
      <c r="P677" s="244"/>
      <c r="Q677" s="244"/>
      <c r="R677" s="244"/>
      <c r="S677" s="244"/>
      <c r="T677" s="244"/>
      <c r="U677" s="244"/>
      <c r="V677" s="244"/>
    </row>
    <row r="678" spans="1:22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</row>
    <row r="679" spans="1:22" hidden="1">
      <c r="A679" s="247">
        <v>43</v>
      </c>
      <c r="B679" s="247"/>
      <c r="C679" s="247" t="s">
        <v>1267</v>
      </c>
      <c r="D679" s="247" t="s">
        <v>342</v>
      </c>
      <c r="E679" s="247" t="s">
        <v>341</v>
      </c>
      <c r="F679" s="247" t="s">
        <v>14</v>
      </c>
      <c r="G679" s="247" t="s">
        <v>49</v>
      </c>
      <c r="H679" s="247" t="s">
        <v>344</v>
      </c>
      <c r="I679" s="247">
        <v>1</v>
      </c>
    </row>
    <row r="680" spans="1:22" hidden="1">
      <c r="A680" s="244">
        <v>44</v>
      </c>
      <c r="B680" s="244"/>
      <c r="C680" s="244" t="s">
        <v>1267</v>
      </c>
      <c r="D680" s="244" t="s">
        <v>342</v>
      </c>
      <c r="E680" s="244" t="s">
        <v>15</v>
      </c>
      <c r="F680" s="244" t="s">
        <v>15</v>
      </c>
      <c r="G680" s="244" t="s">
        <v>49</v>
      </c>
      <c r="H680" s="244" t="s">
        <v>344</v>
      </c>
      <c r="I680" s="244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</row>
    <row r="683" spans="1:22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K683" t="s">
        <v>1586</v>
      </c>
    </row>
    <row r="684" spans="1:22" hidden="1">
      <c r="A684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22" hidden="1">
      <c r="A685" s="244">
        <v>49</v>
      </c>
      <c r="B685" s="244"/>
      <c r="C685" s="244" t="s">
        <v>1267</v>
      </c>
      <c r="D685" s="244" t="s">
        <v>342</v>
      </c>
      <c r="E685" s="244" t="s">
        <v>1184</v>
      </c>
      <c r="F685" s="244" t="s">
        <v>115</v>
      </c>
      <c r="G685" s="244" t="s">
        <v>49</v>
      </c>
      <c r="H685" s="244" t="s">
        <v>344</v>
      </c>
      <c r="I685" s="244">
        <v>2</v>
      </c>
    </row>
    <row r="686" spans="1:22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</row>
    <row r="687" spans="1:22" hidden="1">
      <c r="A687" s="247">
        <v>51</v>
      </c>
      <c r="B687" s="247"/>
      <c r="C687" s="247" t="s">
        <v>1267</v>
      </c>
      <c r="D687" s="247" t="s">
        <v>342</v>
      </c>
      <c r="E687" s="247" t="s">
        <v>620</v>
      </c>
      <c r="F687" s="247" t="s">
        <v>621</v>
      </c>
      <c r="G687" s="247" t="s">
        <v>1676</v>
      </c>
      <c r="H687" s="247" t="s">
        <v>344</v>
      </c>
      <c r="I687" s="247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6">
        <v>53</v>
      </c>
      <c r="B689" s="6"/>
      <c r="C689" s="6" t="s">
        <v>1267</v>
      </c>
      <c r="D689" s="6" t="s">
        <v>342</v>
      </c>
      <c r="E689" s="6" t="s">
        <v>606</v>
      </c>
      <c r="F689" s="6" t="s">
        <v>622</v>
      </c>
      <c r="G689" s="6" t="s">
        <v>1695</v>
      </c>
      <c r="H689" s="6" t="s">
        <v>308</v>
      </c>
      <c r="I689" s="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6">
        <v>55</v>
      </c>
      <c r="B691" s="6"/>
      <c r="C691" s="6" t="s">
        <v>1267</v>
      </c>
      <c r="D691" s="6" t="s">
        <v>342</v>
      </c>
      <c r="E691" s="6" t="s">
        <v>1358</v>
      </c>
      <c r="F691" s="6" t="s">
        <v>137</v>
      </c>
      <c r="G691" s="6" t="s">
        <v>49</v>
      </c>
      <c r="H691" s="6" t="s">
        <v>344</v>
      </c>
      <c r="I691" s="6">
        <v>3</v>
      </c>
      <c r="K691" t="s">
        <v>1414</v>
      </c>
    </row>
    <row r="692" spans="1:22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  <c r="L692" s="244"/>
      <c r="M692" s="244"/>
      <c r="N692" s="244"/>
      <c r="O692" s="247"/>
      <c r="P692" s="247"/>
      <c r="Q692" s="247"/>
      <c r="R692" s="247"/>
      <c r="S692" s="247"/>
      <c r="T692" s="247"/>
      <c r="U692" s="247"/>
      <c r="V692" s="247"/>
    </row>
    <row r="693" spans="1:22" hidden="1">
      <c r="A693" s="247">
        <v>58</v>
      </c>
      <c r="B693" s="247"/>
      <c r="C693" s="247" t="s">
        <v>1267</v>
      </c>
      <c r="D693" s="247" t="s">
        <v>1185</v>
      </c>
      <c r="E693" s="247" t="s">
        <v>172</v>
      </c>
      <c r="F693" s="247" t="s">
        <v>7</v>
      </c>
      <c r="G693" s="247" t="s">
        <v>1273</v>
      </c>
      <c r="H693" s="247" t="s">
        <v>344</v>
      </c>
      <c r="I693" s="247">
        <v>2</v>
      </c>
      <c r="J693" s="248">
        <v>2</v>
      </c>
      <c r="K693" s="247" t="s">
        <v>1581</v>
      </c>
      <c r="L693" s="247"/>
      <c r="M693" s="247"/>
      <c r="N693" s="247"/>
      <c r="O693" s="244"/>
      <c r="P693" s="244"/>
      <c r="Q693" s="244"/>
      <c r="R693" s="244"/>
      <c r="S693" s="244"/>
      <c r="T693" s="244"/>
      <c r="U693" s="244"/>
      <c r="V693" s="244"/>
    </row>
    <row r="694" spans="1:22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50">
        <v>2</v>
      </c>
      <c r="K694" t="s">
        <v>2024</v>
      </c>
    </row>
    <row r="695" spans="1:22" hidden="1">
      <c r="A695" s="247">
        <v>60</v>
      </c>
      <c r="B695" s="247"/>
      <c r="C695" s="247" t="s">
        <v>1267</v>
      </c>
      <c r="D695" s="247" t="s">
        <v>1185</v>
      </c>
      <c r="E695" s="247" t="s">
        <v>179</v>
      </c>
      <c r="F695" s="247" t="s">
        <v>76</v>
      </c>
      <c r="G695" s="247" t="s">
        <v>49</v>
      </c>
      <c r="H695" s="247" t="s">
        <v>344</v>
      </c>
      <c r="I695" s="247">
        <v>2</v>
      </c>
    </row>
    <row r="696" spans="1:22" hidden="1">
      <c r="A69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6">
        <v>64</v>
      </c>
      <c r="B699" s="6"/>
      <c r="C699" s="6" t="s">
        <v>1267</v>
      </c>
      <c r="D699" s="6" t="s">
        <v>1185</v>
      </c>
      <c r="E699" s="6" t="s">
        <v>619</v>
      </c>
      <c r="F699" s="6" t="s">
        <v>83</v>
      </c>
      <c r="G699" s="6" t="s">
        <v>51</v>
      </c>
      <c r="H699" s="6" t="s">
        <v>296</v>
      </c>
      <c r="I699" s="6">
        <v>1</v>
      </c>
    </row>
    <row r="700" spans="1:22" hidden="1">
      <c r="A700" s="6">
        <v>65</v>
      </c>
      <c r="B700" s="6"/>
      <c r="C700" s="6" t="s">
        <v>1267</v>
      </c>
      <c r="D700" s="6" t="s">
        <v>1185</v>
      </c>
      <c r="E700" s="6" t="s">
        <v>178</v>
      </c>
      <c r="F700" s="6" t="s">
        <v>37</v>
      </c>
      <c r="G700" s="6" t="s">
        <v>51</v>
      </c>
      <c r="H700" s="6" t="s">
        <v>296</v>
      </c>
      <c r="I700" s="6">
        <v>1</v>
      </c>
      <c r="K700" t="s">
        <v>1586</v>
      </c>
    </row>
    <row r="701" spans="1:22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</row>
    <row r="702" spans="1:22" hidden="1">
      <c r="A702" s="247">
        <v>67</v>
      </c>
      <c r="B702" s="247"/>
      <c r="C702" s="247" t="s">
        <v>1267</v>
      </c>
      <c r="D702" s="247" t="s">
        <v>1185</v>
      </c>
      <c r="E702" s="247" t="s">
        <v>1497</v>
      </c>
      <c r="F702" s="247" t="s">
        <v>1497</v>
      </c>
      <c r="G702" s="247" t="s">
        <v>50</v>
      </c>
      <c r="H702" s="247" t="s">
        <v>344</v>
      </c>
      <c r="I702" s="247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56">
        <v>72</v>
      </c>
      <c r="B707" s="56"/>
      <c r="C707" s="56" t="s">
        <v>1267</v>
      </c>
      <c r="D707" s="56" t="s">
        <v>1185</v>
      </c>
      <c r="E707" s="56" t="s">
        <v>1358</v>
      </c>
      <c r="F707" s="56" t="s">
        <v>137</v>
      </c>
      <c r="G707" s="56" t="s">
        <v>1273</v>
      </c>
      <c r="H707" s="56" t="s">
        <v>344</v>
      </c>
      <c r="I707" s="56">
        <v>3</v>
      </c>
      <c r="K70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244">
        <v>76</v>
      </c>
      <c r="B710" s="244"/>
      <c r="C710" s="244" t="s">
        <v>1267</v>
      </c>
      <c r="D710" s="244" t="s">
        <v>331</v>
      </c>
      <c r="E710" s="244" t="s">
        <v>179</v>
      </c>
      <c r="F710" s="244" t="s">
        <v>1576</v>
      </c>
      <c r="G710" s="244" t="s">
        <v>50</v>
      </c>
      <c r="H710" s="244" t="s">
        <v>121</v>
      </c>
      <c r="I710" s="244">
        <v>0</v>
      </c>
    </row>
    <row r="711" spans="1:11" hidden="1">
      <c r="A711" s="56">
        <v>78</v>
      </c>
      <c r="B711" s="56"/>
      <c r="C711" s="56" t="s">
        <v>1267</v>
      </c>
      <c r="D711" s="56" t="s">
        <v>331</v>
      </c>
      <c r="E711" s="56" t="s">
        <v>1359</v>
      </c>
      <c r="F711" s="56" t="s">
        <v>15</v>
      </c>
      <c r="G711" s="56" t="s">
        <v>51</v>
      </c>
      <c r="H711" s="56" t="s">
        <v>121</v>
      </c>
      <c r="I711" s="56">
        <v>0</v>
      </c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</row>
    <row r="713" spans="1:11" hidden="1">
      <c r="A713" s="247">
        <v>80</v>
      </c>
      <c r="B713" s="247"/>
      <c r="C713" s="247" t="s">
        <v>1267</v>
      </c>
      <c r="D713" s="247" t="s">
        <v>331</v>
      </c>
      <c r="E713" s="247" t="s">
        <v>619</v>
      </c>
      <c r="F713" s="247" t="s">
        <v>83</v>
      </c>
      <c r="G713" s="247" t="s">
        <v>1423</v>
      </c>
      <c r="H713" s="247" t="s">
        <v>296</v>
      </c>
      <c r="I713" s="247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 s="247">
        <v>82</v>
      </c>
      <c r="B715" s="247"/>
      <c r="C715" s="247" t="s">
        <v>1267</v>
      </c>
      <c r="D715" s="247" t="s">
        <v>331</v>
      </c>
      <c r="E715" s="247" t="s">
        <v>178</v>
      </c>
      <c r="F715" s="247" t="s">
        <v>37</v>
      </c>
      <c r="G715" s="247" t="s">
        <v>104</v>
      </c>
      <c r="H715" s="247" t="s">
        <v>121</v>
      </c>
      <c r="I715" s="247">
        <v>0</v>
      </c>
      <c r="K715" t="s">
        <v>1495</v>
      </c>
    </row>
    <row r="716" spans="1:11" hidden="1">
      <c r="A716" s="244">
        <v>83</v>
      </c>
      <c r="B716" s="244"/>
      <c r="C716" s="244" t="s">
        <v>1267</v>
      </c>
      <c r="D716" s="244" t="s">
        <v>331</v>
      </c>
      <c r="E716" s="244" t="s">
        <v>1184</v>
      </c>
      <c r="F716" s="244" t="s">
        <v>115</v>
      </c>
      <c r="G716" s="244" t="s">
        <v>50</v>
      </c>
      <c r="H716" s="244" t="s">
        <v>121</v>
      </c>
      <c r="I716" s="244">
        <v>0</v>
      </c>
      <c r="K716" t="s">
        <v>954</v>
      </c>
    </row>
    <row r="717" spans="1:11" hidden="1">
      <c r="A717" s="6">
        <v>84</v>
      </c>
      <c r="B717" s="6"/>
      <c r="C717" s="6" t="s">
        <v>1267</v>
      </c>
      <c r="D717" s="6" t="s">
        <v>331</v>
      </c>
      <c r="E717" s="6" t="s">
        <v>1184</v>
      </c>
      <c r="F717" s="6" t="s">
        <v>1576</v>
      </c>
      <c r="G717" s="6" t="s">
        <v>1267</v>
      </c>
      <c r="H717" s="6" t="s">
        <v>121</v>
      </c>
      <c r="I717" s="6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K719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K720" t="s">
        <v>1499</v>
      </c>
    </row>
    <row r="721" spans="1:22" hidden="1">
      <c r="A721" s="247">
        <v>88</v>
      </c>
      <c r="B721" s="247"/>
      <c r="C721" s="247" t="s">
        <v>1267</v>
      </c>
      <c r="D721" s="247" t="s">
        <v>331</v>
      </c>
      <c r="E721" s="247" t="s">
        <v>606</v>
      </c>
      <c r="F721" s="247" t="s">
        <v>622</v>
      </c>
      <c r="G721" s="247" t="s">
        <v>1695</v>
      </c>
      <c r="H721" s="247" t="s">
        <v>308</v>
      </c>
      <c r="I721" s="247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244">
        <v>90</v>
      </c>
      <c r="B723" s="244"/>
      <c r="C723" s="244" t="s">
        <v>1267</v>
      </c>
      <c r="D723" s="244" t="s">
        <v>331</v>
      </c>
      <c r="E723" s="244" t="s">
        <v>1358</v>
      </c>
      <c r="F723" s="244" t="s">
        <v>137</v>
      </c>
      <c r="G723" s="244" t="s">
        <v>50</v>
      </c>
      <c r="H723" s="244"/>
      <c r="I723" s="244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idden="1">
      <c r="A726" s="56">
        <v>94</v>
      </c>
      <c r="B726" s="56"/>
      <c r="C726" s="56" t="s">
        <v>1267</v>
      </c>
      <c r="D726" s="56" t="s">
        <v>331</v>
      </c>
      <c r="E726" s="56" t="s">
        <v>172</v>
      </c>
      <c r="F726" s="56" t="s">
        <v>1576</v>
      </c>
      <c r="G726" s="56" t="s">
        <v>51</v>
      </c>
      <c r="H726" s="56" t="s">
        <v>121</v>
      </c>
      <c r="I726" s="56">
        <v>2</v>
      </c>
    </row>
    <row r="727" spans="1:22" hidden="1">
      <c r="A727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22" hidden="1">
      <c r="A728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22" hidden="1">
      <c r="A729" s="56">
        <v>98</v>
      </c>
      <c r="B729" s="56"/>
      <c r="C729" s="56" t="s">
        <v>1267</v>
      </c>
      <c r="D729" s="56" t="s">
        <v>335</v>
      </c>
      <c r="E729" s="56" t="s">
        <v>1359</v>
      </c>
      <c r="F729" s="56" t="s">
        <v>15</v>
      </c>
      <c r="G729" s="56" t="s">
        <v>1267</v>
      </c>
      <c r="H729" s="56" t="s">
        <v>338</v>
      </c>
      <c r="I729" s="56">
        <v>1</v>
      </c>
    </row>
    <row r="730" spans="1:22" hidden="1">
      <c r="A730" s="247">
        <v>99</v>
      </c>
      <c r="B730" s="247"/>
      <c r="C730" s="247" t="s">
        <v>1267</v>
      </c>
      <c r="D730" s="247" t="s">
        <v>335</v>
      </c>
      <c r="E730" s="247" t="s">
        <v>175</v>
      </c>
      <c r="F730" s="247" t="s">
        <v>19</v>
      </c>
      <c r="G730" s="247" t="s">
        <v>1276</v>
      </c>
      <c r="H730" s="247"/>
      <c r="I730" s="247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22" hidden="1">
      <c r="A733" s="56">
        <v>103</v>
      </c>
      <c r="B733" s="56"/>
      <c r="C733" s="56" t="s">
        <v>1267</v>
      </c>
      <c r="D733" s="56" t="s">
        <v>335</v>
      </c>
      <c r="E733" s="56" t="s">
        <v>178</v>
      </c>
      <c r="F733" s="56" t="s">
        <v>37</v>
      </c>
      <c r="G733" s="56" t="s">
        <v>104</v>
      </c>
      <c r="H733" s="56" t="s">
        <v>338</v>
      </c>
      <c r="I733" s="56">
        <v>2</v>
      </c>
    </row>
    <row r="734" spans="1:22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50">
        <v>2</v>
      </c>
      <c r="K734" t="s">
        <v>1407</v>
      </c>
    </row>
    <row r="735" spans="1:22" hidden="1">
      <c r="A735" s="6">
        <v>105</v>
      </c>
      <c r="B735" s="6"/>
      <c r="C735" s="6" t="s">
        <v>1267</v>
      </c>
      <c r="D735" s="6" t="s">
        <v>335</v>
      </c>
      <c r="E735" s="6" t="s">
        <v>1184</v>
      </c>
      <c r="F735" s="6" t="s">
        <v>1576</v>
      </c>
      <c r="G735" s="6" t="s">
        <v>50</v>
      </c>
      <c r="H735" s="6" t="s">
        <v>338</v>
      </c>
      <c r="I735" s="6">
        <v>2</v>
      </c>
      <c r="J735" s="250">
        <v>2</v>
      </c>
      <c r="K735" t="s">
        <v>954</v>
      </c>
    </row>
    <row r="736" spans="1:22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50">
        <v>2</v>
      </c>
    </row>
    <row r="737" spans="1:22" hidden="1">
      <c r="A737" s="247">
        <v>108</v>
      </c>
      <c r="B737" s="247"/>
      <c r="C737" s="247" t="s">
        <v>1267</v>
      </c>
      <c r="D737" s="247" t="s">
        <v>335</v>
      </c>
      <c r="E737" s="247" t="s">
        <v>2058</v>
      </c>
      <c r="F737" s="247" t="s">
        <v>352</v>
      </c>
      <c r="G737" s="247" t="s">
        <v>748</v>
      </c>
      <c r="H737" s="247" t="s">
        <v>338</v>
      </c>
      <c r="I737" s="247">
        <v>2</v>
      </c>
      <c r="K737" t="s">
        <v>2059</v>
      </c>
    </row>
    <row r="738" spans="1:22" hidden="1">
      <c r="A738" s="244">
        <v>109</v>
      </c>
      <c r="B738" s="244"/>
      <c r="C738" s="244" t="s">
        <v>1267</v>
      </c>
      <c r="D738" s="244" t="s">
        <v>335</v>
      </c>
      <c r="E738" s="244" t="s">
        <v>2058</v>
      </c>
      <c r="F738" s="244" t="s">
        <v>352</v>
      </c>
      <c r="G738" s="244" t="s">
        <v>1276</v>
      </c>
      <c r="H738" s="244" t="s">
        <v>338</v>
      </c>
      <c r="I738" s="244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 s="56">
        <v>111</v>
      </c>
      <c r="B740" s="56"/>
      <c r="C740" s="56" t="s">
        <v>1267</v>
      </c>
      <c r="D740" s="56" t="s">
        <v>335</v>
      </c>
      <c r="E740" s="56" t="s">
        <v>606</v>
      </c>
      <c r="F740" s="56" t="s">
        <v>622</v>
      </c>
      <c r="G740" s="56" t="s">
        <v>1695</v>
      </c>
      <c r="H740" s="56" t="s">
        <v>308</v>
      </c>
      <c r="I740" s="56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7">
        <v>113</v>
      </c>
      <c r="B742" s="247"/>
      <c r="C742" s="247" t="s">
        <v>1267</v>
      </c>
      <c r="D742" s="247" t="s">
        <v>335</v>
      </c>
      <c r="E742" s="247" t="s">
        <v>615</v>
      </c>
      <c r="F742" s="247" t="s">
        <v>618</v>
      </c>
      <c r="G742" s="247" t="s">
        <v>1431</v>
      </c>
      <c r="H742" s="247"/>
      <c r="I742" s="247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50">
        <v>2</v>
      </c>
      <c r="K744" t="s">
        <v>2062</v>
      </c>
    </row>
    <row r="745" spans="1:22" hidden="1">
      <c r="A745" s="6">
        <v>116</v>
      </c>
      <c r="B745" s="6"/>
      <c r="C745" s="6" t="s">
        <v>1267</v>
      </c>
      <c r="D745" s="6" t="s">
        <v>335</v>
      </c>
      <c r="E745" s="6" t="s">
        <v>620</v>
      </c>
      <c r="F745" s="6" t="s">
        <v>621</v>
      </c>
      <c r="G745" s="6" t="s">
        <v>50</v>
      </c>
      <c r="H745" s="6" t="s">
        <v>308</v>
      </c>
      <c r="I745" s="6">
        <v>4</v>
      </c>
      <c r="J745" s="250">
        <v>2</v>
      </c>
      <c r="K745" t="s">
        <v>2063</v>
      </c>
    </row>
    <row r="746" spans="1:22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  <c r="U746" s="247"/>
      <c r="V746" s="247"/>
    </row>
    <row r="747" spans="1:22" hidden="1">
      <c r="A747" s="56">
        <v>119</v>
      </c>
      <c r="B747" s="56"/>
      <c r="C747" s="56" t="s">
        <v>1267</v>
      </c>
      <c r="D747" s="56" t="s">
        <v>782</v>
      </c>
      <c r="E747" s="56" t="s">
        <v>179</v>
      </c>
      <c r="F747" s="56" t="s">
        <v>1321</v>
      </c>
      <c r="G747" s="56" t="s">
        <v>1183</v>
      </c>
      <c r="H747" s="56" t="s">
        <v>121</v>
      </c>
      <c r="I747" s="56">
        <v>2</v>
      </c>
    </row>
    <row r="748" spans="1:22" hidden="1">
      <c r="A748" s="247">
        <v>120</v>
      </c>
      <c r="B748" s="247"/>
      <c r="C748" s="247" t="s">
        <v>1267</v>
      </c>
      <c r="D748" s="247" t="s">
        <v>782</v>
      </c>
      <c r="E748" s="247" t="s">
        <v>174</v>
      </c>
      <c r="F748" s="247" t="s">
        <v>13</v>
      </c>
      <c r="G748" s="247" t="s">
        <v>1665</v>
      </c>
      <c r="H748" s="247" t="s">
        <v>121</v>
      </c>
      <c r="I748" s="247">
        <v>1</v>
      </c>
      <c r="K748" t="s">
        <v>1494</v>
      </c>
    </row>
    <row r="749" spans="1:22" hidden="1">
      <c r="A749" s="6">
        <v>121</v>
      </c>
      <c r="B749" s="6"/>
      <c r="C749" s="6" t="s">
        <v>1267</v>
      </c>
      <c r="D749" s="6" t="s">
        <v>782</v>
      </c>
      <c r="E749" s="6" t="s">
        <v>341</v>
      </c>
      <c r="F749" s="6" t="s">
        <v>14</v>
      </c>
      <c r="G749" s="6" t="s">
        <v>1665</v>
      </c>
      <c r="H749" s="6" t="s">
        <v>121</v>
      </c>
      <c r="I749" s="6">
        <v>1</v>
      </c>
      <c r="K749" t="s">
        <v>1586</v>
      </c>
    </row>
    <row r="750" spans="1:22" hidden="1">
      <c r="A750">
        <v>122</v>
      </c>
      <c r="C750" t="s">
        <v>1267</v>
      </c>
      <c r="D750" t="s">
        <v>782</v>
      </c>
      <c r="E750" t="s">
        <v>175</v>
      </c>
      <c r="F750" t="s">
        <v>19</v>
      </c>
      <c r="G750" t="s">
        <v>1269</v>
      </c>
      <c r="I750">
        <v>1</v>
      </c>
      <c r="K750" t="s">
        <v>1495</v>
      </c>
    </row>
    <row r="751" spans="1:22" hidden="1">
      <c r="A751">
        <v>125</v>
      </c>
      <c r="C751" t="s">
        <v>1267</v>
      </c>
      <c r="D751" t="s">
        <v>782</v>
      </c>
      <c r="E751" t="s">
        <v>178</v>
      </c>
      <c r="F751" t="s">
        <v>323</v>
      </c>
      <c r="G751" t="s">
        <v>1269</v>
      </c>
      <c r="H751" t="s">
        <v>121</v>
      </c>
      <c r="I751">
        <v>2</v>
      </c>
    </row>
    <row r="752" spans="1:22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22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22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22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22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22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22" hidden="1">
      <c r="A758" s="56">
        <v>133</v>
      </c>
      <c r="B758" s="56"/>
      <c r="C758" s="56" t="s">
        <v>1267</v>
      </c>
      <c r="D758" s="56" t="s">
        <v>566</v>
      </c>
      <c r="E758" s="56" t="s">
        <v>1364</v>
      </c>
      <c r="F758" s="56" t="s">
        <v>1181</v>
      </c>
      <c r="G758" s="56" t="s">
        <v>1273</v>
      </c>
      <c r="H758" s="56"/>
      <c r="I758" s="56">
        <v>2</v>
      </c>
      <c r="K758" t="s">
        <v>1363</v>
      </c>
    </row>
    <row r="759" spans="1:22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J759" s="249"/>
      <c r="K759" s="244" t="s">
        <v>1495</v>
      </c>
      <c r="L759" s="244"/>
      <c r="M759" s="244"/>
      <c r="N759" s="244"/>
      <c r="O759" s="244"/>
      <c r="P759" s="244"/>
      <c r="Q759" s="244"/>
      <c r="R759" s="244"/>
      <c r="S759" s="244"/>
      <c r="T759" s="244"/>
      <c r="U759" s="244"/>
      <c r="V759" s="244"/>
    </row>
    <row r="760" spans="1:22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22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22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22" hidden="1">
      <c r="A763" s="244">
        <v>138</v>
      </c>
      <c r="B763" s="244"/>
      <c r="C763" s="244" t="s">
        <v>1267</v>
      </c>
      <c r="D763" s="244" t="s">
        <v>566</v>
      </c>
      <c r="E763" s="244" t="s">
        <v>174</v>
      </c>
      <c r="F763" s="244" t="s">
        <v>13</v>
      </c>
      <c r="G763" s="244" t="s">
        <v>1183</v>
      </c>
      <c r="H763" s="244"/>
      <c r="I763" s="244">
        <v>1</v>
      </c>
      <c r="K763" t="s">
        <v>1494</v>
      </c>
    </row>
    <row r="764" spans="1:22" hidden="1">
      <c r="A764" s="56">
        <v>141</v>
      </c>
      <c r="B764" s="56"/>
      <c r="C764" s="56" t="s">
        <v>1267</v>
      </c>
      <c r="D764" s="56" t="s">
        <v>755</v>
      </c>
      <c r="E764" s="56" t="s">
        <v>1179</v>
      </c>
      <c r="F764" s="56" t="s">
        <v>1180</v>
      </c>
      <c r="G764" s="56" t="s">
        <v>148</v>
      </c>
      <c r="H764" s="56" t="s">
        <v>149</v>
      </c>
      <c r="I764" s="56">
        <v>4</v>
      </c>
    </row>
    <row r="765" spans="1:22" hidden="1">
      <c r="A765" s="6">
        <v>142</v>
      </c>
      <c r="B765" s="6"/>
      <c r="C765" s="6" t="s">
        <v>1267</v>
      </c>
      <c r="D765" s="6" t="s">
        <v>755</v>
      </c>
      <c r="E765" s="6" t="s">
        <v>1364</v>
      </c>
      <c r="F765" s="6" t="s">
        <v>1181</v>
      </c>
      <c r="G765" s="6" t="s">
        <v>1074</v>
      </c>
      <c r="H765" s="6" t="s">
        <v>156</v>
      </c>
      <c r="I765" s="6">
        <v>3</v>
      </c>
      <c r="K765" t="s">
        <v>2026</v>
      </c>
    </row>
    <row r="766" spans="1:22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22" hidden="1">
      <c r="A767" s="247">
        <v>144</v>
      </c>
      <c r="B767" s="247"/>
      <c r="C767" s="247" t="s">
        <v>1267</v>
      </c>
      <c r="D767" s="247" t="s">
        <v>755</v>
      </c>
      <c r="E767" s="247" t="s">
        <v>172</v>
      </c>
      <c r="F767" s="247" t="s">
        <v>7</v>
      </c>
      <c r="G767" s="247" t="s">
        <v>553</v>
      </c>
      <c r="H767" s="247" t="s">
        <v>156</v>
      </c>
      <c r="I767" s="247">
        <v>1</v>
      </c>
      <c r="J767" s="248"/>
      <c r="K767" s="247" t="s">
        <v>1506</v>
      </c>
      <c r="L767" s="247"/>
      <c r="M767" s="247"/>
      <c r="N767" s="247"/>
      <c r="O767" s="247"/>
      <c r="P767" s="247"/>
      <c r="Q767" s="247"/>
      <c r="R767" s="247"/>
      <c r="S767" s="247"/>
      <c r="T767" s="247"/>
      <c r="U767" s="247"/>
      <c r="V767" s="247"/>
    </row>
    <row r="768" spans="1:22" hidden="1">
      <c r="A768" s="244">
        <v>146</v>
      </c>
      <c r="B768" s="244"/>
      <c r="C768" s="244" t="s">
        <v>1267</v>
      </c>
      <c r="D768" s="244" t="s">
        <v>755</v>
      </c>
      <c r="E768" s="244" t="s">
        <v>1170</v>
      </c>
      <c r="F768" s="244" t="s">
        <v>15</v>
      </c>
      <c r="G768" s="244" t="s">
        <v>1350</v>
      </c>
      <c r="H768" s="244" t="s">
        <v>156</v>
      </c>
      <c r="I768" s="244">
        <v>1</v>
      </c>
    </row>
    <row r="769" spans="1:22" hidden="1">
      <c r="A769" s="56">
        <v>147</v>
      </c>
      <c r="B769" s="56"/>
      <c r="C769" s="56" t="s">
        <v>1267</v>
      </c>
      <c r="D769" s="56" t="s">
        <v>755</v>
      </c>
      <c r="E769" s="56" t="s">
        <v>1182</v>
      </c>
      <c r="F769" s="56" t="s">
        <v>14</v>
      </c>
      <c r="G769" s="56" t="s">
        <v>1350</v>
      </c>
      <c r="H769" s="56" t="s">
        <v>156</v>
      </c>
      <c r="I769" s="56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7"/>
      <c r="B771" s="247"/>
      <c r="C771" s="247"/>
      <c r="D771" s="247"/>
      <c r="E771" s="247"/>
      <c r="F771" s="247"/>
      <c r="G771" s="247"/>
      <c r="H771" s="247"/>
      <c r="I771" s="247"/>
    </row>
    <row r="772" spans="1:22" hidden="1">
      <c r="A772" s="247"/>
      <c r="B772" s="247"/>
      <c r="C772" s="247"/>
      <c r="D772" s="247"/>
      <c r="E772" s="247"/>
      <c r="F772" s="247"/>
      <c r="G772" s="247"/>
      <c r="H772" s="247"/>
      <c r="I772" s="247"/>
    </row>
    <row r="773" spans="1:22" hidden="1">
      <c r="A773" s="56"/>
      <c r="B773" s="56"/>
      <c r="C773" s="56"/>
      <c r="D773" s="56"/>
      <c r="E773" s="56"/>
      <c r="F773" s="56"/>
      <c r="G773" s="56"/>
      <c r="H773" s="56"/>
      <c r="I773" s="56"/>
    </row>
    <row r="774" spans="1:22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4"/>
      <c r="P774" s="244"/>
      <c r="Q774" s="244"/>
      <c r="R774" s="244"/>
      <c r="S774" s="244"/>
      <c r="T774" s="244"/>
      <c r="U774" s="244"/>
      <c r="V774" s="244"/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7"/>
      <c r="P775" s="247"/>
      <c r="Q775" s="247"/>
      <c r="R775" s="247"/>
      <c r="S775" s="247"/>
      <c r="T775" s="247"/>
      <c r="U775" s="247"/>
      <c r="V775" s="247"/>
    </row>
    <row r="776" spans="1:22" hidden="1">
      <c r="A776" s="56">
        <v>5</v>
      </c>
      <c r="B776" s="56"/>
      <c r="C776" s="56" t="s">
        <v>58</v>
      </c>
      <c r="D776" s="56" t="s">
        <v>1812</v>
      </c>
      <c r="E776" s="56" t="s">
        <v>1813</v>
      </c>
      <c r="F776" s="56" t="s">
        <v>1814</v>
      </c>
      <c r="G776" s="56" t="s">
        <v>1082</v>
      </c>
      <c r="H776" s="56" t="s">
        <v>344</v>
      </c>
      <c r="I776" s="56">
        <v>4</v>
      </c>
      <c r="K776" t="s">
        <v>1815</v>
      </c>
    </row>
    <row r="777" spans="1:22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</row>
    <row r="778" spans="1:22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</row>
    <row r="779" spans="1:22" hidden="1">
      <c r="A779">
        <v>8</v>
      </c>
      <c r="C779" t="s">
        <v>58</v>
      </c>
      <c r="D779" t="s">
        <v>786</v>
      </c>
      <c r="E779" t="s">
        <v>341</v>
      </c>
      <c r="F779" t="s">
        <v>14</v>
      </c>
      <c r="G779" t="s">
        <v>58</v>
      </c>
      <c r="H779" t="s">
        <v>344</v>
      </c>
      <c r="I779">
        <v>1</v>
      </c>
      <c r="K779" t="s">
        <v>1995</v>
      </c>
    </row>
    <row r="780" spans="1:22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  <c r="L780" s="244"/>
      <c r="M780" s="244"/>
      <c r="N780" s="244"/>
      <c r="O780" s="244"/>
      <c r="P780" s="244"/>
      <c r="Q780" s="244"/>
      <c r="R780" s="244"/>
      <c r="S780" s="244"/>
      <c r="T780" s="244"/>
      <c r="U780" s="244"/>
      <c r="V780" s="244"/>
    </row>
    <row r="781" spans="1:22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</row>
    <row r="782" spans="1:22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</row>
    <row r="783" spans="1:22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</row>
    <row r="784" spans="1:22" hidden="1">
      <c r="A784" s="244">
        <v>13</v>
      </c>
      <c r="B784" s="244"/>
      <c r="C784" s="244" t="s">
        <v>58</v>
      </c>
      <c r="D784" s="244" t="s">
        <v>786</v>
      </c>
      <c r="E784" s="244" t="s">
        <v>1187</v>
      </c>
      <c r="F784" s="244" t="s">
        <v>343</v>
      </c>
      <c r="G784" s="244" t="s">
        <v>1082</v>
      </c>
      <c r="H784" s="244" t="s">
        <v>344</v>
      </c>
      <c r="I784" s="244">
        <v>2</v>
      </c>
    </row>
    <row r="785" spans="1:22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22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22" hidden="1">
      <c r="A787" s="247">
        <v>16</v>
      </c>
      <c r="B787" s="247"/>
      <c r="C787" s="247" t="s">
        <v>58</v>
      </c>
      <c r="D787" s="247" t="s">
        <v>786</v>
      </c>
      <c r="E787" s="247" t="s">
        <v>615</v>
      </c>
      <c r="F787" s="247" t="s">
        <v>618</v>
      </c>
      <c r="G787" s="247" t="s">
        <v>337</v>
      </c>
      <c r="H787" s="247" t="s">
        <v>328</v>
      </c>
      <c r="I787" s="247">
        <v>4</v>
      </c>
    </row>
    <row r="788" spans="1:22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</row>
    <row r="789" spans="1:22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22" hidden="1">
      <c r="A790" s="244">
        <v>21</v>
      </c>
      <c r="B790" s="244"/>
      <c r="C790" s="244" t="s">
        <v>58</v>
      </c>
      <c r="D790" s="244" t="s">
        <v>783</v>
      </c>
      <c r="E790" s="244" t="s">
        <v>172</v>
      </c>
      <c r="F790" s="244" t="s">
        <v>7</v>
      </c>
      <c r="G790" s="244" t="s">
        <v>41</v>
      </c>
      <c r="H790" s="244" t="s">
        <v>325</v>
      </c>
      <c r="I790" s="244">
        <v>0</v>
      </c>
      <c r="J790" s="250">
        <v>0</v>
      </c>
      <c r="K790" t="s">
        <v>1556</v>
      </c>
    </row>
    <row r="791" spans="1:22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  <c r="L791" s="247"/>
      <c r="M791" s="247"/>
      <c r="N791" s="247"/>
      <c r="O791" s="244"/>
      <c r="P791" s="244"/>
      <c r="Q791" s="244"/>
      <c r="R791" s="244"/>
      <c r="S791" s="244"/>
      <c r="T791" s="244"/>
      <c r="U791" s="244"/>
      <c r="V791" s="244"/>
    </row>
    <row r="792" spans="1:22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  <c r="L792" s="244"/>
      <c r="M792" s="244"/>
      <c r="N792" s="244"/>
      <c r="O792" s="247"/>
      <c r="P792" s="247"/>
      <c r="Q792" s="247"/>
      <c r="R792" s="247"/>
      <c r="S792" s="247"/>
      <c r="T792" s="247"/>
      <c r="U792" s="247"/>
      <c r="V792" s="247"/>
    </row>
    <row r="793" spans="1:22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22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</row>
    <row r="797" spans="1:22" hidden="1">
      <c r="A797">
        <v>28</v>
      </c>
      <c r="C797" t="s">
        <v>58</v>
      </c>
      <c r="D797" t="s">
        <v>783</v>
      </c>
      <c r="E797" t="s">
        <v>341</v>
      </c>
      <c r="F797" t="s">
        <v>14</v>
      </c>
      <c r="G797" t="s">
        <v>299</v>
      </c>
      <c r="H797" t="s">
        <v>325</v>
      </c>
      <c r="I797">
        <v>2</v>
      </c>
    </row>
    <row r="798" spans="1:22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22" hidden="1">
      <c r="A799">
        <v>30</v>
      </c>
      <c r="C799" t="s">
        <v>58</v>
      </c>
      <c r="D799" t="s">
        <v>783</v>
      </c>
      <c r="E799" t="s">
        <v>174</v>
      </c>
      <c r="F799" t="s">
        <v>13</v>
      </c>
      <c r="G799" t="s">
        <v>1556</v>
      </c>
      <c r="H799" t="s">
        <v>325</v>
      </c>
      <c r="I799">
        <v>2</v>
      </c>
    </row>
    <row r="800" spans="1:22" hidden="1">
      <c r="A800" s="56">
        <v>31</v>
      </c>
      <c r="B800" s="56"/>
      <c r="C800" s="56" t="s">
        <v>58</v>
      </c>
      <c r="D800" s="56" t="s">
        <v>783</v>
      </c>
      <c r="E800" s="56" t="s">
        <v>620</v>
      </c>
      <c r="F800" s="56" t="s">
        <v>621</v>
      </c>
      <c r="G800" s="56" t="s">
        <v>1676</v>
      </c>
      <c r="H800" s="56" t="s">
        <v>151</v>
      </c>
      <c r="I800" s="56">
        <v>2</v>
      </c>
      <c r="K800" t="s">
        <v>1991</v>
      </c>
    </row>
    <row r="801" spans="1:22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</row>
    <row r="802" spans="1:22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</row>
    <row r="803" spans="1:22" hidden="1">
      <c r="A803" s="6">
        <v>34</v>
      </c>
      <c r="B803" s="6"/>
      <c r="C803" s="6" t="s">
        <v>58</v>
      </c>
      <c r="D803" s="6" t="s">
        <v>1812</v>
      </c>
      <c r="E803" s="6" t="s">
        <v>1813</v>
      </c>
      <c r="F803" s="6" t="s">
        <v>1814</v>
      </c>
      <c r="G803" s="6" t="s">
        <v>1082</v>
      </c>
      <c r="H803" s="6" t="s">
        <v>344</v>
      </c>
      <c r="I803" s="6">
        <v>0</v>
      </c>
      <c r="K803" t="s">
        <v>1817</v>
      </c>
    </row>
    <row r="804" spans="1:22" hidden="1">
      <c r="A804" s="6">
        <v>35</v>
      </c>
      <c r="B804" s="6"/>
      <c r="C804" s="6" t="s">
        <v>58</v>
      </c>
      <c r="D804" s="6" t="s">
        <v>783</v>
      </c>
      <c r="E804" s="6" t="s">
        <v>615</v>
      </c>
      <c r="F804" s="6" t="s">
        <v>618</v>
      </c>
      <c r="G804" s="6" t="s">
        <v>337</v>
      </c>
      <c r="H804" s="6" t="s">
        <v>328</v>
      </c>
      <c r="I804" s="6">
        <v>4</v>
      </c>
    </row>
    <row r="805" spans="1:22" hidden="1">
      <c r="A805">
        <v>36</v>
      </c>
      <c r="C805" t="s">
        <v>58</v>
      </c>
      <c r="D805" t="s">
        <v>783</v>
      </c>
      <c r="E805" t="s">
        <v>1327</v>
      </c>
      <c r="F805" t="s">
        <v>194</v>
      </c>
      <c r="G805" t="s">
        <v>1556</v>
      </c>
      <c r="H805" t="s">
        <v>325</v>
      </c>
      <c r="I805">
        <v>2</v>
      </c>
    </row>
    <row r="806" spans="1:22" hidden="1">
      <c r="A806" s="56">
        <v>37</v>
      </c>
      <c r="B806" s="56"/>
      <c r="C806" s="56" t="s">
        <v>58</v>
      </c>
      <c r="D806" s="56" t="s">
        <v>783</v>
      </c>
      <c r="E806" s="56" t="s">
        <v>1187</v>
      </c>
      <c r="F806" s="56" t="s">
        <v>343</v>
      </c>
      <c r="G806" s="56" t="s">
        <v>1670</v>
      </c>
      <c r="H806" s="56" t="s">
        <v>325</v>
      </c>
      <c r="I806" s="56">
        <v>0</v>
      </c>
      <c r="K806" t="s">
        <v>1818</v>
      </c>
    </row>
    <row r="807" spans="1:22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50">
        <v>2</v>
      </c>
      <c r="K807" t="s">
        <v>1390</v>
      </c>
    </row>
    <row r="808" spans="1:22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50">
        <v>2</v>
      </c>
      <c r="K808" t="s">
        <v>1390</v>
      </c>
    </row>
    <row r="809" spans="1:22" hidden="1">
      <c r="A809" s="247">
        <v>40</v>
      </c>
      <c r="B809" s="247"/>
      <c r="C809" s="247" t="s">
        <v>58</v>
      </c>
      <c r="D809" s="247" t="s">
        <v>1541</v>
      </c>
      <c r="E809" s="247" t="s">
        <v>585</v>
      </c>
      <c r="F809" s="247" t="s">
        <v>14</v>
      </c>
      <c r="G809" s="247" t="s">
        <v>58</v>
      </c>
      <c r="H809" s="247"/>
      <c r="I809" s="247">
        <v>2</v>
      </c>
      <c r="J809" s="250">
        <v>2</v>
      </c>
      <c r="K809" t="s">
        <v>1390</v>
      </c>
    </row>
    <row r="810" spans="1:22" hidden="1">
      <c r="A810" s="244">
        <v>41</v>
      </c>
      <c r="B810" s="244"/>
      <c r="C810" s="244" t="s">
        <v>58</v>
      </c>
      <c r="D810" s="244" t="s">
        <v>1541</v>
      </c>
      <c r="E810" s="244" t="s">
        <v>585</v>
      </c>
      <c r="F810" s="244" t="s">
        <v>1517</v>
      </c>
      <c r="G810" s="244" t="s">
        <v>1123</v>
      </c>
      <c r="H810" s="244"/>
      <c r="I810" s="244">
        <v>2</v>
      </c>
      <c r="J810" s="250">
        <v>0</v>
      </c>
      <c r="K810" t="s">
        <v>1390</v>
      </c>
    </row>
    <row r="811" spans="1:22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22" hidden="1">
      <c r="A812" s="247">
        <v>45</v>
      </c>
      <c r="B812" s="247"/>
      <c r="C812" s="247" t="s">
        <v>58</v>
      </c>
      <c r="D812" s="247" t="s">
        <v>785</v>
      </c>
      <c r="E812" s="247" t="s">
        <v>1327</v>
      </c>
      <c r="F812" s="247" t="s">
        <v>194</v>
      </c>
      <c r="G812" s="247" t="s">
        <v>1082</v>
      </c>
      <c r="H812" s="247" t="s">
        <v>1425</v>
      </c>
      <c r="I812" s="247">
        <v>2</v>
      </c>
    </row>
    <row r="813" spans="1:22" hidden="1">
      <c r="A813" s="244">
        <v>46</v>
      </c>
      <c r="B813" s="244"/>
      <c r="C813" s="244" t="s">
        <v>58</v>
      </c>
      <c r="D813" s="244" t="s">
        <v>785</v>
      </c>
      <c r="E813" s="244" t="s">
        <v>1383</v>
      </c>
      <c r="F813" s="244" t="s">
        <v>83</v>
      </c>
      <c r="G813" s="244" t="s">
        <v>1700</v>
      </c>
      <c r="H813" s="244" t="s">
        <v>1425</v>
      </c>
      <c r="I813" s="244">
        <v>3</v>
      </c>
    </row>
    <row r="814" spans="1:22" hidden="1">
      <c r="A814" s="56">
        <v>47</v>
      </c>
      <c r="B814" s="56"/>
      <c r="C814" s="56" t="s">
        <v>58</v>
      </c>
      <c r="D814" s="56" t="s">
        <v>785</v>
      </c>
      <c r="E814" s="56" t="s">
        <v>174</v>
      </c>
      <c r="F814" s="56" t="s">
        <v>13</v>
      </c>
      <c r="G814" s="56" t="s">
        <v>1556</v>
      </c>
      <c r="H814" s="56" t="s">
        <v>1425</v>
      </c>
      <c r="I814" s="56">
        <v>2</v>
      </c>
    </row>
    <row r="815" spans="1:22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4"/>
      <c r="P815" s="244"/>
      <c r="Q815" s="244"/>
      <c r="R815" s="244"/>
      <c r="S815" s="244"/>
      <c r="T815" s="244"/>
      <c r="U815" s="244"/>
      <c r="V815" s="244"/>
    </row>
    <row r="816" spans="1:22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</row>
    <row r="817" spans="1:11" hidden="1">
      <c r="A817" s="244">
        <v>50</v>
      </c>
      <c r="B817" s="244"/>
      <c r="C817" s="244" t="s">
        <v>58</v>
      </c>
      <c r="D817" s="244" t="s">
        <v>785</v>
      </c>
      <c r="E817" s="244" t="s">
        <v>606</v>
      </c>
      <c r="F817" s="244" t="s">
        <v>1576</v>
      </c>
      <c r="G817" s="244" t="s">
        <v>1695</v>
      </c>
      <c r="H817" s="244" t="s">
        <v>308</v>
      </c>
      <c r="I817" s="244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 s="244">
        <v>52</v>
      </c>
      <c r="B819" s="244"/>
      <c r="C819" s="244" t="s">
        <v>58</v>
      </c>
      <c r="D819" s="244" t="s">
        <v>785</v>
      </c>
      <c r="E819" s="244" t="s">
        <v>620</v>
      </c>
      <c r="F819" s="244" t="s">
        <v>621</v>
      </c>
      <c r="G819" s="244" t="s">
        <v>1676</v>
      </c>
      <c r="H819" s="244" t="s">
        <v>151</v>
      </c>
      <c r="I819" s="244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6">
        <v>54</v>
      </c>
      <c r="B821" s="6"/>
      <c r="C821" s="6" t="s">
        <v>58</v>
      </c>
      <c r="D821" s="6" t="s">
        <v>785</v>
      </c>
      <c r="E821" s="6" t="s">
        <v>615</v>
      </c>
      <c r="F821" s="6" t="s">
        <v>618</v>
      </c>
      <c r="G821" s="6" t="s">
        <v>1431</v>
      </c>
      <c r="H821" s="6" t="s">
        <v>328</v>
      </c>
      <c r="I821" s="6">
        <v>2</v>
      </c>
      <c r="K821" t="s">
        <v>1994</v>
      </c>
    </row>
    <row r="822" spans="1:11" hidden="1">
      <c r="A822">
        <v>55</v>
      </c>
      <c r="C822" t="s">
        <v>58</v>
      </c>
      <c r="D822" t="s">
        <v>1258</v>
      </c>
      <c r="E822" t="s">
        <v>1820</v>
      </c>
      <c r="F822" t="s">
        <v>1517</v>
      </c>
      <c r="G822" t="s">
        <v>1082</v>
      </c>
      <c r="I822">
        <v>4</v>
      </c>
      <c r="K822" t="s">
        <v>1821</v>
      </c>
    </row>
    <row r="823" spans="1:11" hidden="1">
      <c r="A823" s="6">
        <v>56</v>
      </c>
      <c r="B823" s="6"/>
      <c r="C823" s="6" t="s">
        <v>58</v>
      </c>
      <c r="D823" s="6" t="s">
        <v>1258</v>
      </c>
      <c r="E823" s="6" t="s">
        <v>585</v>
      </c>
      <c r="F823" s="6" t="s">
        <v>14</v>
      </c>
      <c r="G823" s="6" t="s">
        <v>1556</v>
      </c>
      <c r="H823" s="6"/>
      <c r="I823" s="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50">
        <v>0</v>
      </c>
      <c r="K825" t="s">
        <v>1390</v>
      </c>
    </row>
    <row r="826" spans="1:11" hidden="1">
      <c r="A826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22" hidden="1">
      <c r="A833" s="244">
        <v>68</v>
      </c>
      <c r="B833" s="244"/>
      <c r="C833" s="244" t="s">
        <v>58</v>
      </c>
      <c r="D833" s="244" t="s">
        <v>345</v>
      </c>
      <c r="E833" s="244" t="s">
        <v>186</v>
      </c>
      <c r="F833" s="244" t="s">
        <v>349</v>
      </c>
      <c r="G833" s="244" t="s">
        <v>318</v>
      </c>
      <c r="H833" s="244" t="s">
        <v>354</v>
      </c>
      <c r="I833" s="244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56">
        <v>70</v>
      </c>
      <c r="B835" s="56"/>
      <c r="C835" s="56" t="s">
        <v>58</v>
      </c>
      <c r="D835" s="56" t="s">
        <v>345</v>
      </c>
      <c r="E835" s="56" t="s">
        <v>1825</v>
      </c>
      <c r="F835" s="56" t="s">
        <v>77</v>
      </c>
      <c r="G835" s="56" t="s">
        <v>307</v>
      </c>
      <c r="H835" s="56" t="s">
        <v>308</v>
      </c>
      <c r="I835" s="56">
        <v>3</v>
      </c>
    </row>
    <row r="836" spans="1:22" hidden="1">
      <c r="A836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22" hidden="1">
      <c r="A837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22" hidden="1">
      <c r="A838" s="56">
        <v>73</v>
      </c>
      <c r="B838" s="56"/>
      <c r="C838" s="56" t="s">
        <v>58</v>
      </c>
      <c r="D838" s="56" t="s">
        <v>345</v>
      </c>
      <c r="E838" s="56" t="s">
        <v>178</v>
      </c>
      <c r="F838" s="56" t="s">
        <v>1576</v>
      </c>
      <c r="G838" s="56" t="s">
        <v>71</v>
      </c>
      <c r="H838" s="56" t="s">
        <v>354</v>
      </c>
      <c r="I838" s="56">
        <v>2</v>
      </c>
    </row>
    <row r="839" spans="1:22" hidden="1">
      <c r="A839" s="244">
        <v>74</v>
      </c>
      <c r="B839" s="244"/>
      <c r="C839" s="244" t="s">
        <v>58</v>
      </c>
      <c r="D839" s="244" t="s">
        <v>345</v>
      </c>
      <c r="E839" s="244" t="s">
        <v>172</v>
      </c>
      <c r="F839" s="244" t="s">
        <v>7</v>
      </c>
      <c r="G839" s="244" t="s">
        <v>1685</v>
      </c>
      <c r="H839" s="244" t="s">
        <v>354</v>
      </c>
      <c r="I839" s="244">
        <v>4</v>
      </c>
      <c r="J839" s="249"/>
      <c r="K839" s="244"/>
      <c r="L839" s="244"/>
      <c r="M839" s="244"/>
      <c r="N839" s="244"/>
      <c r="O839" s="247"/>
      <c r="P839" s="247"/>
      <c r="Q839" s="247"/>
      <c r="R839" s="247"/>
      <c r="S839" s="247"/>
      <c r="T839" s="247"/>
      <c r="U839" s="247"/>
      <c r="V839" s="247"/>
    </row>
    <row r="840" spans="1:22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K840" t="s">
        <v>2002</v>
      </c>
    </row>
    <row r="841" spans="1:22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K841" t="s">
        <v>560</v>
      </c>
    </row>
    <row r="842" spans="1:22">
      <c r="A842" s="247">
        <v>77</v>
      </c>
      <c r="B842" s="247"/>
      <c r="C842" s="247" t="s">
        <v>58</v>
      </c>
      <c r="D842" s="247" t="s">
        <v>345</v>
      </c>
      <c r="E842" s="247" t="s">
        <v>1382</v>
      </c>
      <c r="F842" s="247" t="s">
        <v>47</v>
      </c>
      <c r="G842" s="247" t="s">
        <v>58</v>
      </c>
      <c r="H842" s="247" t="s">
        <v>296</v>
      </c>
      <c r="I842" s="247">
        <v>1</v>
      </c>
      <c r="J842" s="248"/>
      <c r="K842" s="247" t="s">
        <v>560</v>
      </c>
      <c r="L842" s="247"/>
      <c r="M842" s="247"/>
      <c r="N842" s="247"/>
      <c r="O842" s="247"/>
      <c r="P842" s="247"/>
      <c r="Q842" s="247"/>
      <c r="R842" s="247"/>
      <c r="S842" s="247"/>
      <c r="T842" s="247"/>
      <c r="U842" s="247"/>
      <c r="V842" s="247"/>
    </row>
    <row r="843" spans="1:22" hidden="1">
      <c r="A843" s="6">
        <v>78</v>
      </c>
      <c r="B843" s="6"/>
      <c r="C843" s="6" t="s">
        <v>58</v>
      </c>
      <c r="D843" s="6" t="s">
        <v>345</v>
      </c>
      <c r="E843" s="6" t="s">
        <v>175</v>
      </c>
      <c r="F843" s="6" t="s">
        <v>19</v>
      </c>
      <c r="G843" s="6" t="s">
        <v>1707</v>
      </c>
      <c r="H843" s="6" t="s">
        <v>206</v>
      </c>
      <c r="I843" s="6">
        <v>1</v>
      </c>
      <c r="K843" t="s">
        <v>2002</v>
      </c>
    </row>
    <row r="844" spans="1:22" hidden="1">
      <c r="A844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22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K845" t="s">
        <v>1826</v>
      </c>
    </row>
    <row r="846" spans="1:22" hidden="1">
      <c r="A846" s="247">
        <v>81</v>
      </c>
      <c r="B846" s="247"/>
      <c r="C846" s="247" t="s">
        <v>58</v>
      </c>
      <c r="D846" s="247" t="s">
        <v>345</v>
      </c>
      <c r="E846" s="247" t="s">
        <v>1184</v>
      </c>
      <c r="F846" s="247" t="s">
        <v>115</v>
      </c>
      <c r="G846" s="247" t="s">
        <v>1670</v>
      </c>
      <c r="H846" s="247" t="s">
        <v>354</v>
      </c>
      <c r="I846" s="247">
        <v>2</v>
      </c>
    </row>
    <row r="847" spans="1:22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K847" t="s">
        <v>1827</v>
      </c>
    </row>
    <row r="848" spans="1:22" hidden="1">
      <c r="A848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 hidden="1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</row>
    <row r="852" spans="1:22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</row>
    <row r="853" spans="1:22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  <c r="L853" s="244"/>
      <c r="M853" s="244"/>
      <c r="N853" s="244"/>
      <c r="O853" s="244"/>
      <c r="P853" s="244"/>
      <c r="Q853" s="244"/>
      <c r="R853" s="244"/>
      <c r="S853" s="244"/>
      <c r="T853" s="244"/>
      <c r="U853" s="244"/>
      <c r="V853" s="244"/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K855" t="s">
        <v>2003</v>
      </c>
    </row>
    <row r="856" spans="1:22">
      <c r="A856" s="244">
        <v>92</v>
      </c>
      <c r="B856" s="244"/>
      <c r="C856" s="244" t="s">
        <v>58</v>
      </c>
      <c r="D856" s="244" t="s">
        <v>350</v>
      </c>
      <c r="E856" s="244" t="s">
        <v>1382</v>
      </c>
      <c r="F856" s="244" t="s">
        <v>47</v>
      </c>
      <c r="G856" s="244" t="s">
        <v>58</v>
      </c>
      <c r="H856" s="244" t="s">
        <v>344</v>
      </c>
      <c r="I856" s="244">
        <v>1</v>
      </c>
      <c r="J856" s="249"/>
      <c r="K856" s="244" t="s">
        <v>2003</v>
      </c>
      <c r="L856" s="244"/>
      <c r="M856" s="244"/>
      <c r="N856" s="244"/>
      <c r="O856" s="244"/>
      <c r="P856" s="244"/>
      <c r="Q856" s="244"/>
      <c r="R856" s="244"/>
      <c r="S856" s="244"/>
      <c r="T856" s="244"/>
      <c r="U856" s="244"/>
      <c r="V856" s="244"/>
    </row>
    <row r="857" spans="1:22" hidden="1">
      <c r="A857" s="247">
        <v>93</v>
      </c>
      <c r="B857" s="247"/>
      <c r="C857" s="247" t="s">
        <v>58</v>
      </c>
      <c r="D857" s="247" t="s">
        <v>350</v>
      </c>
      <c r="E857" s="247" t="s">
        <v>175</v>
      </c>
      <c r="F857" s="247" t="s">
        <v>19</v>
      </c>
      <c r="G857" s="247" t="s">
        <v>1707</v>
      </c>
      <c r="H857" s="247" t="s">
        <v>206</v>
      </c>
      <c r="I857" s="247">
        <v>1</v>
      </c>
      <c r="K857" t="s">
        <v>2003</v>
      </c>
    </row>
    <row r="858" spans="1:22" hidden="1">
      <c r="A858" s="244">
        <v>94</v>
      </c>
      <c r="B858" s="244"/>
      <c r="C858" s="244" t="s">
        <v>58</v>
      </c>
      <c r="D858" s="244" t="s">
        <v>350</v>
      </c>
      <c r="E858" s="244" t="s">
        <v>1187</v>
      </c>
      <c r="F858" s="244" t="s">
        <v>343</v>
      </c>
      <c r="G858" s="244" t="s">
        <v>1670</v>
      </c>
      <c r="H858" s="244" t="s">
        <v>344</v>
      </c>
      <c r="I858" s="244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 s="6">
        <v>97</v>
      </c>
      <c r="B861" s="6"/>
      <c r="C861" s="6" t="s">
        <v>58</v>
      </c>
      <c r="D861" s="6" t="s">
        <v>350</v>
      </c>
      <c r="E861" s="6" t="s">
        <v>1542</v>
      </c>
      <c r="F861" s="6" t="s">
        <v>1543</v>
      </c>
      <c r="G861" s="6" t="s">
        <v>1183</v>
      </c>
      <c r="H861" s="6" t="s">
        <v>344</v>
      </c>
      <c r="I861" s="6">
        <v>2</v>
      </c>
    </row>
    <row r="862" spans="1:22" hidden="1">
      <c r="A862" s="247">
        <v>98</v>
      </c>
      <c r="B862" s="247"/>
      <c r="C862" s="247" t="s">
        <v>58</v>
      </c>
      <c r="D862" s="247" t="s">
        <v>1828</v>
      </c>
      <c r="E862" s="247" t="s">
        <v>1516</v>
      </c>
      <c r="F862" s="247" t="s">
        <v>1517</v>
      </c>
      <c r="G862" s="247" t="s">
        <v>1123</v>
      </c>
      <c r="H862" s="247" t="s">
        <v>344</v>
      </c>
      <c r="I862" s="247">
        <v>4</v>
      </c>
      <c r="J862" s="250">
        <v>0</v>
      </c>
      <c r="K862" t="s">
        <v>1518</v>
      </c>
    </row>
    <row r="863" spans="1:22" hidden="1">
      <c r="A863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50">
        <v>2</v>
      </c>
      <c r="K865" t="s">
        <v>2005</v>
      </c>
    </row>
    <row r="866" spans="1:22" hidden="1">
      <c r="A866" s="247">
        <v>103</v>
      </c>
      <c r="B866" s="247"/>
      <c r="C866" s="247" t="s">
        <v>58</v>
      </c>
      <c r="D866" s="247" t="s">
        <v>1829</v>
      </c>
      <c r="E866" s="247" t="s">
        <v>623</v>
      </c>
      <c r="F866" s="247" t="s">
        <v>624</v>
      </c>
      <c r="G866" s="247" t="s">
        <v>323</v>
      </c>
      <c r="H866" s="247" t="s">
        <v>770</v>
      </c>
      <c r="I866" s="247">
        <v>3</v>
      </c>
      <c r="J866" s="250">
        <v>2</v>
      </c>
      <c r="K866" t="s">
        <v>954</v>
      </c>
    </row>
    <row r="867" spans="1:22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50">
        <v>2</v>
      </c>
      <c r="K867" t="s">
        <v>954</v>
      </c>
    </row>
    <row r="868" spans="1:22" hidden="1">
      <c r="A868" s="56">
        <v>105</v>
      </c>
      <c r="B868" s="56"/>
      <c r="C868" s="56" t="s">
        <v>58</v>
      </c>
      <c r="D868" s="56" t="s">
        <v>1829</v>
      </c>
      <c r="E868" s="56" t="s">
        <v>606</v>
      </c>
      <c r="F868" s="56" t="s">
        <v>347</v>
      </c>
      <c r="G868" s="56" t="s">
        <v>307</v>
      </c>
      <c r="H868" s="56" t="s">
        <v>308</v>
      </c>
      <c r="I868" s="56">
        <v>3</v>
      </c>
      <c r="J868" s="250">
        <v>2</v>
      </c>
      <c r="K868" t="s">
        <v>954</v>
      </c>
    </row>
    <row r="869" spans="1:22" hidden="1">
      <c r="A869" s="6">
        <v>106</v>
      </c>
      <c r="B869" s="6"/>
      <c r="C869" s="6" t="s">
        <v>58</v>
      </c>
      <c r="D869" s="6" t="s">
        <v>1829</v>
      </c>
      <c r="E869" s="6" t="s">
        <v>615</v>
      </c>
      <c r="F869" s="6" t="s">
        <v>349</v>
      </c>
      <c r="G869" s="6" t="s">
        <v>337</v>
      </c>
      <c r="H869" s="6" t="s">
        <v>328</v>
      </c>
      <c r="I869" s="6">
        <v>0.5</v>
      </c>
      <c r="K869" t="s">
        <v>2006</v>
      </c>
    </row>
    <row r="870" spans="1:22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50">
        <v>2</v>
      </c>
      <c r="K870" t="s">
        <v>2012</v>
      </c>
    </row>
    <row r="871" spans="1:22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K871" t="s">
        <v>1995</v>
      </c>
    </row>
    <row r="872" spans="1:22" hidden="1">
      <c r="A872" s="6">
        <v>109</v>
      </c>
      <c r="B872" s="6"/>
      <c r="C872" s="6" t="s">
        <v>58</v>
      </c>
      <c r="D872" s="6" t="s">
        <v>1829</v>
      </c>
      <c r="E872" s="6" t="s">
        <v>185</v>
      </c>
      <c r="F872" s="6" t="s">
        <v>348</v>
      </c>
      <c r="G872" s="6" t="s">
        <v>355</v>
      </c>
      <c r="H872" s="6" t="s">
        <v>356</v>
      </c>
      <c r="I872" s="6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</row>
    <row r="875" spans="1:22" hidden="1">
      <c r="A875" s="244">
        <v>112</v>
      </c>
      <c r="B875" s="244"/>
      <c r="C875" s="244" t="s">
        <v>58</v>
      </c>
      <c r="D875" s="244" t="s">
        <v>1829</v>
      </c>
      <c r="E875" s="244" t="s">
        <v>620</v>
      </c>
      <c r="F875" s="244" t="s">
        <v>346</v>
      </c>
      <c r="G875" s="244" t="s">
        <v>1430</v>
      </c>
      <c r="H875" s="244" t="s">
        <v>351</v>
      </c>
      <c r="I875" s="244">
        <v>2</v>
      </c>
    </row>
    <row r="876" spans="1:22" hidden="1">
      <c r="A876" s="6">
        <v>113</v>
      </c>
      <c r="B876" s="6"/>
      <c r="C876" s="6" t="s">
        <v>58</v>
      </c>
      <c r="D876" s="6" t="s">
        <v>1829</v>
      </c>
      <c r="E876" s="6" t="s">
        <v>620</v>
      </c>
      <c r="F876" s="6" t="s">
        <v>352</v>
      </c>
      <c r="G876" s="6" t="s">
        <v>1688</v>
      </c>
      <c r="H876" s="6" t="s">
        <v>351</v>
      </c>
      <c r="I876" s="6">
        <v>2</v>
      </c>
    </row>
    <row r="877" spans="1:22" hidden="1">
      <c r="A877" s="6">
        <v>114</v>
      </c>
      <c r="B877" s="6"/>
      <c r="C877" s="6" t="s">
        <v>58</v>
      </c>
      <c r="D877" s="6" t="s">
        <v>1829</v>
      </c>
      <c r="E877" s="6" t="s">
        <v>179</v>
      </c>
      <c r="F877" s="6" t="s">
        <v>76</v>
      </c>
      <c r="G877" s="6" t="s">
        <v>1183</v>
      </c>
      <c r="H877" s="6" t="s">
        <v>354</v>
      </c>
      <c r="I877" s="6">
        <v>4</v>
      </c>
    </row>
    <row r="878" spans="1:22" hidden="1">
      <c r="A878" s="56">
        <v>115</v>
      </c>
      <c r="B878" s="56"/>
      <c r="C878" s="56" t="s">
        <v>58</v>
      </c>
      <c r="D878" s="56" t="s">
        <v>1829</v>
      </c>
      <c r="E878" s="56" t="s">
        <v>178</v>
      </c>
      <c r="F878" s="56" t="s">
        <v>37</v>
      </c>
      <c r="G878" s="56" t="s">
        <v>104</v>
      </c>
      <c r="H878" s="56" t="s">
        <v>354</v>
      </c>
      <c r="I878" s="56">
        <v>3</v>
      </c>
    </row>
    <row r="879" spans="1:22" hidden="1">
      <c r="A879" s="244">
        <v>116</v>
      </c>
      <c r="B879" s="244"/>
      <c r="C879" s="244" t="s">
        <v>58</v>
      </c>
      <c r="D879" s="244" t="s">
        <v>1829</v>
      </c>
      <c r="E879" s="244" t="s">
        <v>178</v>
      </c>
      <c r="F879" s="244" t="s">
        <v>1576</v>
      </c>
      <c r="G879" s="244" t="s">
        <v>71</v>
      </c>
      <c r="H879" s="244" t="s">
        <v>354</v>
      </c>
      <c r="I879" s="244">
        <v>2</v>
      </c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  <c r="J880" s="248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  <c r="U880" s="247"/>
      <c r="V880" s="247"/>
    </row>
    <row r="881" spans="1:22" hidden="1">
      <c r="A881" s="56">
        <v>118</v>
      </c>
      <c r="B881" s="56"/>
      <c r="C881" s="56" t="s">
        <v>58</v>
      </c>
      <c r="D881" s="56" t="s">
        <v>1829</v>
      </c>
      <c r="E881" s="56" t="s">
        <v>1370</v>
      </c>
      <c r="F881" s="56" t="s">
        <v>15</v>
      </c>
      <c r="G881" s="56" t="s">
        <v>1680</v>
      </c>
      <c r="H881" s="56" t="s">
        <v>354</v>
      </c>
      <c r="I881" s="56">
        <v>1</v>
      </c>
      <c r="K881" t="s">
        <v>2002</v>
      </c>
    </row>
    <row r="882" spans="1:22" hidden="1">
      <c r="A882" s="6">
        <v>119</v>
      </c>
      <c r="B882" s="6"/>
      <c r="C882" s="6" t="s">
        <v>58</v>
      </c>
      <c r="D882" s="6" t="s">
        <v>1829</v>
      </c>
      <c r="E882" s="6" t="s">
        <v>341</v>
      </c>
      <c r="F882" s="6" t="s">
        <v>14</v>
      </c>
      <c r="G882" s="6" t="s">
        <v>1680</v>
      </c>
      <c r="H882" s="6" t="s">
        <v>354</v>
      </c>
      <c r="I882" s="6">
        <v>1</v>
      </c>
      <c r="K882" t="s">
        <v>2003</v>
      </c>
    </row>
    <row r="883" spans="1:22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  <c r="L883" s="247"/>
      <c r="M883" s="247"/>
      <c r="N883" s="247"/>
      <c r="O883" s="247"/>
      <c r="P883" s="247"/>
      <c r="Q883" s="247"/>
      <c r="R883" s="247"/>
      <c r="S883" s="247"/>
      <c r="T883" s="247"/>
      <c r="U883" s="247"/>
      <c r="V883" s="247"/>
    </row>
    <row r="884" spans="1:22" hidden="1">
      <c r="A884" s="6">
        <v>121</v>
      </c>
      <c r="B884" s="6"/>
      <c r="C884" s="6" t="s">
        <v>58</v>
      </c>
      <c r="D884" s="6" t="s">
        <v>1829</v>
      </c>
      <c r="E884" s="6" t="s">
        <v>175</v>
      </c>
      <c r="F884" s="6" t="s">
        <v>19</v>
      </c>
      <c r="G884" s="6" t="s">
        <v>51</v>
      </c>
      <c r="H884" s="6" t="s">
        <v>206</v>
      </c>
      <c r="I884" s="6">
        <v>2</v>
      </c>
    </row>
    <row r="885" spans="1:22" hidden="1">
      <c r="A885" s="6">
        <v>122</v>
      </c>
      <c r="B885" s="6"/>
      <c r="C885" s="6" t="s">
        <v>58</v>
      </c>
      <c r="D885" s="6" t="s">
        <v>1829</v>
      </c>
      <c r="E885" s="6" t="s">
        <v>1187</v>
      </c>
      <c r="F885" s="6" t="s">
        <v>343</v>
      </c>
      <c r="G885" s="6" t="s">
        <v>1670</v>
      </c>
      <c r="H885" s="6" t="s">
        <v>354</v>
      </c>
      <c r="I885" s="6">
        <v>0</v>
      </c>
    </row>
    <row r="886" spans="1:22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22" hidden="1">
      <c r="A887" s="6">
        <v>124</v>
      </c>
      <c r="B887" s="6"/>
      <c r="C887" s="6" t="s">
        <v>58</v>
      </c>
      <c r="D887" s="6" t="s">
        <v>1829</v>
      </c>
      <c r="E887" s="6" t="s">
        <v>1184</v>
      </c>
      <c r="F887" s="6" t="s">
        <v>115</v>
      </c>
      <c r="G887" s="6" t="s">
        <v>1670</v>
      </c>
      <c r="H887" s="6" t="s">
        <v>354</v>
      </c>
      <c r="I887" s="6">
        <v>2</v>
      </c>
    </row>
    <row r="888" spans="1:22" hidden="1">
      <c r="A888" s="247">
        <v>125</v>
      </c>
      <c r="B888" s="247"/>
      <c r="C888" s="247" t="s">
        <v>58</v>
      </c>
      <c r="D888" s="247" t="s">
        <v>1829</v>
      </c>
      <c r="E888" s="247" t="s">
        <v>979</v>
      </c>
      <c r="F888" s="247" t="s">
        <v>194</v>
      </c>
      <c r="G888" s="247" t="s">
        <v>323</v>
      </c>
      <c r="H888" s="247" t="s">
        <v>277</v>
      </c>
      <c r="I888" s="247">
        <v>2</v>
      </c>
    </row>
    <row r="889" spans="1:22" hidden="1">
      <c r="A889" s="56">
        <v>127</v>
      </c>
      <c r="B889" s="56"/>
      <c r="C889" s="56" t="s">
        <v>58</v>
      </c>
      <c r="D889" s="56" t="s">
        <v>546</v>
      </c>
      <c r="E889" s="56" t="s">
        <v>185</v>
      </c>
      <c r="F889" s="56" t="s">
        <v>1189</v>
      </c>
      <c r="G889" s="56" t="s">
        <v>355</v>
      </c>
      <c r="H889" s="56" t="s">
        <v>356</v>
      </c>
      <c r="I889" s="56">
        <v>2</v>
      </c>
      <c r="K889" t="s">
        <v>1519</v>
      </c>
    </row>
    <row r="890" spans="1:22" hidden="1">
      <c r="A890" s="244">
        <v>128</v>
      </c>
      <c r="B890" s="244"/>
      <c r="C890" s="244" t="s">
        <v>58</v>
      </c>
      <c r="D890" s="244" t="s">
        <v>546</v>
      </c>
      <c r="E890" s="244" t="s">
        <v>185</v>
      </c>
      <c r="F890" s="244" t="s">
        <v>1188</v>
      </c>
      <c r="G890" s="244" t="s">
        <v>60</v>
      </c>
      <c r="H890" s="244" t="s">
        <v>277</v>
      </c>
      <c r="I890" s="244">
        <v>2</v>
      </c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</row>
    <row r="892" spans="1:22" hidden="1">
      <c r="A892" s="6">
        <v>130</v>
      </c>
      <c r="B892" s="6"/>
      <c r="C892" s="6" t="s">
        <v>58</v>
      </c>
      <c r="D892" s="6" t="s">
        <v>546</v>
      </c>
      <c r="E892" s="6" t="s">
        <v>614</v>
      </c>
      <c r="F892" s="6" t="s">
        <v>634</v>
      </c>
      <c r="G892" s="6" t="s">
        <v>355</v>
      </c>
      <c r="H892" s="6" t="s">
        <v>356</v>
      </c>
      <c r="I892" s="6">
        <v>4</v>
      </c>
      <c r="J892" s="250">
        <v>2</v>
      </c>
      <c r="K892" t="s">
        <v>1391</v>
      </c>
    </row>
    <row r="893" spans="1:22" hidden="1">
      <c r="A893" s="247">
        <v>131</v>
      </c>
      <c r="B893" s="247"/>
      <c r="C893" s="247" t="s">
        <v>58</v>
      </c>
      <c r="D893" s="247" t="s">
        <v>546</v>
      </c>
      <c r="E893" s="247" t="s">
        <v>614</v>
      </c>
      <c r="F893" s="247" t="s">
        <v>634</v>
      </c>
      <c r="G893" s="247" t="s">
        <v>60</v>
      </c>
      <c r="H893" s="247" t="s">
        <v>277</v>
      </c>
      <c r="I893" s="247">
        <v>0</v>
      </c>
      <c r="J893" s="250">
        <v>0</v>
      </c>
      <c r="K893" t="s">
        <v>1229</v>
      </c>
    </row>
    <row r="894" spans="1:22" hidden="1">
      <c r="A894" s="6">
        <v>132</v>
      </c>
      <c r="B894" s="6"/>
      <c r="C894" s="6" t="s">
        <v>58</v>
      </c>
      <c r="D894" s="6" t="s">
        <v>546</v>
      </c>
      <c r="E894" s="6" t="s">
        <v>614</v>
      </c>
      <c r="F894" s="6" t="s">
        <v>634</v>
      </c>
      <c r="G894" s="6" t="s">
        <v>355</v>
      </c>
      <c r="H894" s="6" t="s">
        <v>356</v>
      </c>
      <c r="I894" s="6">
        <v>4</v>
      </c>
      <c r="J894" s="250">
        <v>2</v>
      </c>
      <c r="K894" t="s">
        <v>1322</v>
      </c>
    </row>
    <row r="895" spans="1:22" hidden="1">
      <c r="A895" s="56">
        <v>133</v>
      </c>
      <c r="B895" s="56"/>
      <c r="C895" s="56" t="s">
        <v>58</v>
      </c>
      <c r="D895" s="56" t="s">
        <v>546</v>
      </c>
      <c r="E895" s="56" t="s">
        <v>615</v>
      </c>
      <c r="F895" s="56" t="s">
        <v>348</v>
      </c>
      <c r="G895" s="56" t="s">
        <v>337</v>
      </c>
      <c r="H895" s="56" t="s">
        <v>328</v>
      </c>
      <c r="I895" s="56">
        <v>4</v>
      </c>
      <c r="J895" s="250">
        <v>2</v>
      </c>
      <c r="K895" t="s">
        <v>1323</v>
      </c>
    </row>
    <row r="896" spans="1:22" hidden="1">
      <c r="A896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22" hidden="1">
      <c r="A897" s="6">
        <v>135</v>
      </c>
      <c r="B897" s="6"/>
      <c r="C897" s="6" t="s">
        <v>58</v>
      </c>
      <c r="D897" s="6" t="s">
        <v>546</v>
      </c>
      <c r="E897" s="6" t="s">
        <v>179</v>
      </c>
      <c r="F897" s="6" t="s">
        <v>76</v>
      </c>
      <c r="G897" s="6" t="s">
        <v>357</v>
      </c>
      <c r="H897" s="6" t="s">
        <v>277</v>
      </c>
      <c r="I897" s="6">
        <v>2</v>
      </c>
      <c r="K897" t="s">
        <v>2002</v>
      </c>
    </row>
    <row r="898" spans="1:22" hidden="1">
      <c r="A898" s="56">
        <v>136</v>
      </c>
      <c r="B898" s="56"/>
      <c r="C898" s="56" t="s">
        <v>58</v>
      </c>
      <c r="D898" s="56" t="s">
        <v>546</v>
      </c>
      <c r="E898" s="56" t="s">
        <v>178</v>
      </c>
      <c r="F898" s="56" t="s">
        <v>37</v>
      </c>
      <c r="G898" s="56" t="s">
        <v>1269</v>
      </c>
      <c r="H898" s="56" t="s">
        <v>277</v>
      </c>
      <c r="I898" s="56">
        <v>3</v>
      </c>
      <c r="K898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K899" t="s">
        <v>2011</v>
      </c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  <c r="J900" s="248"/>
      <c r="K900" s="247"/>
      <c r="L900" s="247"/>
      <c r="M900" s="247"/>
      <c r="N900" s="247"/>
      <c r="O900" s="244"/>
      <c r="P900" s="244"/>
      <c r="Q900" s="244"/>
      <c r="R900" s="244"/>
      <c r="S900" s="244"/>
      <c r="T900" s="244"/>
      <c r="U900" s="244"/>
      <c r="V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>
      <c r="A903" s="244">
        <v>141</v>
      </c>
      <c r="B903" s="244"/>
      <c r="C903" s="244" t="s">
        <v>58</v>
      </c>
      <c r="D903" s="244" t="s">
        <v>546</v>
      </c>
      <c r="E903" s="244" t="s">
        <v>359</v>
      </c>
      <c r="F903" s="244" t="s">
        <v>47</v>
      </c>
      <c r="G903" s="244" t="s">
        <v>58</v>
      </c>
      <c r="H903" s="244" t="s">
        <v>296</v>
      </c>
      <c r="I903" s="244">
        <v>2</v>
      </c>
      <c r="J903" s="249">
        <v>2</v>
      </c>
      <c r="K903" s="244" t="s">
        <v>1229</v>
      </c>
      <c r="L903" s="244"/>
      <c r="M903" s="244"/>
      <c r="N903" s="244"/>
      <c r="O903" s="244"/>
      <c r="P903" s="244"/>
      <c r="Q903" s="244"/>
      <c r="R903" s="244"/>
      <c r="S903" s="244"/>
      <c r="T903" s="244"/>
      <c r="U903" s="244"/>
      <c r="V903" s="244"/>
    </row>
    <row r="904" spans="1:22" hidden="1">
      <c r="A904" s="247">
        <v>142</v>
      </c>
      <c r="B904" s="247"/>
      <c r="C904" s="247" t="s">
        <v>58</v>
      </c>
      <c r="D904" s="247" t="s">
        <v>546</v>
      </c>
      <c r="E904" s="247" t="s">
        <v>175</v>
      </c>
      <c r="F904" s="247" t="s">
        <v>19</v>
      </c>
      <c r="G904" s="247" t="s">
        <v>1269</v>
      </c>
      <c r="H904" s="247" t="s">
        <v>206</v>
      </c>
      <c r="I904" s="247">
        <v>2</v>
      </c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K905" t="s">
        <v>561</v>
      </c>
    </row>
    <row r="906" spans="1:22" hidden="1">
      <c r="A906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50">
        <v>2</v>
      </c>
      <c r="K908" t="s">
        <v>1229</v>
      </c>
    </row>
    <row r="909" spans="1:22" hidden="1">
      <c r="A909" s="244">
        <v>149</v>
      </c>
      <c r="B909" s="244"/>
      <c r="C909" s="244" t="s">
        <v>58</v>
      </c>
      <c r="D909" s="244" t="s">
        <v>547</v>
      </c>
      <c r="E909" s="244" t="s">
        <v>615</v>
      </c>
      <c r="F909" s="244" t="s">
        <v>348</v>
      </c>
      <c r="G909" s="244" t="s">
        <v>337</v>
      </c>
      <c r="H909" s="244" t="s">
        <v>311</v>
      </c>
      <c r="I909" s="244">
        <v>2</v>
      </c>
      <c r="K909" t="s">
        <v>1834</v>
      </c>
    </row>
    <row r="910" spans="1:22" hidden="1">
      <c r="A910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22" hidden="1">
      <c r="A913" s="244">
        <v>153</v>
      </c>
      <c r="B913" s="244"/>
      <c r="C913" s="244" t="s">
        <v>58</v>
      </c>
      <c r="D913" s="244" t="s">
        <v>547</v>
      </c>
      <c r="E913" s="244" t="s">
        <v>614</v>
      </c>
      <c r="F913" s="244" t="s">
        <v>1189</v>
      </c>
      <c r="G913" s="244" t="s">
        <v>355</v>
      </c>
      <c r="H913" s="244" t="s">
        <v>356</v>
      </c>
      <c r="I913" s="244">
        <v>4</v>
      </c>
      <c r="J913" s="250">
        <v>2</v>
      </c>
      <c r="K913" t="s">
        <v>1324</v>
      </c>
    </row>
    <row r="914" spans="1:22" hidden="1">
      <c r="A91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22" hidden="1">
      <c r="A915" s="6">
        <v>155</v>
      </c>
      <c r="B915" s="6"/>
      <c r="C915" s="6" t="s">
        <v>58</v>
      </c>
      <c r="D915" s="6" t="s">
        <v>547</v>
      </c>
      <c r="E915" s="6" t="s">
        <v>179</v>
      </c>
      <c r="F915" s="6" t="s">
        <v>76</v>
      </c>
      <c r="G915" s="6" t="s">
        <v>268</v>
      </c>
      <c r="H915" s="6" t="s">
        <v>311</v>
      </c>
      <c r="I915" s="6">
        <v>2</v>
      </c>
      <c r="K915" t="s">
        <v>1994</v>
      </c>
    </row>
    <row r="916" spans="1:22" hidden="1">
      <c r="A916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22" hidden="1">
      <c r="A917" s="244">
        <v>157</v>
      </c>
      <c r="B917" s="244"/>
      <c r="C917" s="244" t="s">
        <v>58</v>
      </c>
      <c r="D917" s="244" t="s">
        <v>1832</v>
      </c>
      <c r="E917" s="244" t="s">
        <v>1833</v>
      </c>
      <c r="F917" s="244" t="s">
        <v>37</v>
      </c>
      <c r="G917" s="244" t="s">
        <v>71</v>
      </c>
      <c r="H917" s="244" t="s">
        <v>277</v>
      </c>
      <c r="I917" s="244">
        <v>0</v>
      </c>
    </row>
    <row r="918" spans="1:22" hidden="1">
      <c r="A918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  <c r="L919" s="244"/>
      <c r="M919" s="244"/>
      <c r="N919" s="244"/>
      <c r="O919" s="247"/>
      <c r="P919" s="247"/>
      <c r="Q919" s="247"/>
      <c r="R919" s="247"/>
      <c r="S919" s="247"/>
      <c r="T919" s="247"/>
      <c r="U919" s="247"/>
      <c r="V919" s="247"/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K921" t="s">
        <v>1995</v>
      </c>
    </row>
    <row r="922" spans="1:22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  <c r="L922" s="247"/>
      <c r="M922" s="247"/>
      <c r="N922" s="247"/>
      <c r="O922" s="247"/>
      <c r="P922" s="247"/>
      <c r="Q922" s="247"/>
      <c r="R922" s="247"/>
      <c r="S922" s="247"/>
      <c r="T922" s="247"/>
      <c r="U922" s="247"/>
      <c r="V922" s="247"/>
    </row>
    <row r="923" spans="1:22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</row>
    <row r="924" spans="1:22" hidden="1">
      <c r="A924" s="6">
        <v>164</v>
      </c>
      <c r="B924" s="6"/>
      <c r="C924" s="6" t="s">
        <v>58</v>
      </c>
      <c r="D924" s="6" t="s">
        <v>547</v>
      </c>
      <c r="E924" s="6" t="s">
        <v>181</v>
      </c>
      <c r="F924" s="6" t="s">
        <v>56</v>
      </c>
      <c r="G924" s="6" t="s">
        <v>198</v>
      </c>
      <c r="H924" s="6" t="s">
        <v>358</v>
      </c>
      <c r="I924" s="6">
        <v>1</v>
      </c>
      <c r="K924" t="s">
        <v>2002</v>
      </c>
    </row>
    <row r="925" spans="1:22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56">
        <v>167</v>
      </c>
      <c r="B927" s="56"/>
      <c r="C927" s="56" t="s">
        <v>58</v>
      </c>
      <c r="D927" s="56" t="s">
        <v>547</v>
      </c>
      <c r="E927" s="56" t="s">
        <v>979</v>
      </c>
      <c r="F927" s="56" t="s">
        <v>115</v>
      </c>
      <c r="G927" s="56" t="s">
        <v>318</v>
      </c>
      <c r="H927" s="56" t="s">
        <v>311</v>
      </c>
      <c r="I927" s="5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/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>
      <c r="A931" s="56"/>
      <c r="B931" s="56"/>
      <c r="C931" s="56"/>
      <c r="D931" s="56"/>
      <c r="E931" s="56"/>
      <c r="F931" s="56"/>
      <c r="G931" s="56"/>
      <c r="H931" s="56"/>
      <c r="I931" s="56"/>
    </row>
    <row r="932" spans="1:22" hidden="1">
      <c r="A932" s="247">
        <v>2</v>
      </c>
      <c r="B932" s="247"/>
      <c r="C932" s="247" t="s">
        <v>36</v>
      </c>
      <c r="D932" s="247" t="s">
        <v>265</v>
      </c>
      <c r="E932" s="247" t="s">
        <v>172</v>
      </c>
      <c r="F932" s="247" t="s">
        <v>35</v>
      </c>
      <c r="G932" s="247" t="s">
        <v>213</v>
      </c>
      <c r="H932" s="247" t="s">
        <v>266</v>
      </c>
      <c r="I932" s="247">
        <v>2</v>
      </c>
      <c r="J932" s="248"/>
      <c r="K932" s="247"/>
      <c r="L932" s="247"/>
      <c r="M932" s="247"/>
      <c r="N932" s="247"/>
      <c r="O932" s="244"/>
      <c r="P932" s="244"/>
      <c r="Q932" s="244"/>
      <c r="R932" s="244"/>
      <c r="S932" s="244"/>
      <c r="T932" s="244"/>
      <c r="U932" s="244"/>
      <c r="V932" s="244"/>
    </row>
    <row r="933" spans="1:22" hidden="1">
      <c r="A933" s="56">
        <v>3</v>
      </c>
      <c r="B933" s="56"/>
      <c r="C933" s="56" t="s">
        <v>36</v>
      </c>
      <c r="D933" s="56" t="s">
        <v>265</v>
      </c>
      <c r="E933" s="56" t="s">
        <v>178</v>
      </c>
      <c r="F933" s="56" t="s">
        <v>38</v>
      </c>
      <c r="G933" s="56" t="s">
        <v>1082</v>
      </c>
      <c r="H933" s="56" t="s">
        <v>266</v>
      </c>
      <c r="I933" s="56">
        <v>2</v>
      </c>
      <c r="K933" t="s">
        <v>2042</v>
      </c>
    </row>
    <row r="934" spans="1:22" hidden="1">
      <c r="A934" s="247">
        <v>4</v>
      </c>
      <c r="B934" s="247"/>
      <c r="C934" s="247" t="s">
        <v>36</v>
      </c>
      <c r="D934" s="247" t="s">
        <v>265</v>
      </c>
      <c r="E934" s="247" t="s">
        <v>229</v>
      </c>
      <c r="F934" s="247" t="s">
        <v>230</v>
      </c>
      <c r="G934" s="247" t="s">
        <v>41</v>
      </c>
      <c r="H934" s="247" t="s">
        <v>266</v>
      </c>
      <c r="I934" s="247">
        <v>2</v>
      </c>
      <c r="K934" t="s">
        <v>1836</v>
      </c>
    </row>
    <row r="935" spans="1:22" hidden="1">
      <c r="A935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22" hidden="1">
      <c r="A93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22" hidden="1">
      <c r="A937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4">
        <v>9</v>
      </c>
      <c r="B939" s="244"/>
      <c r="C939" s="244" t="s">
        <v>36</v>
      </c>
      <c r="D939" s="244" t="s">
        <v>265</v>
      </c>
      <c r="E939" s="244" t="s">
        <v>1318</v>
      </c>
      <c r="F939" s="244" t="s">
        <v>757</v>
      </c>
      <c r="G939" s="244" t="s">
        <v>1607</v>
      </c>
      <c r="H939" s="244" t="s">
        <v>266</v>
      </c>
      <c r="I939" s="244">
        <v>1</v>
      </c>
    </row>
    <row r="940" spans="1:22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</row>
    <row r="941" spans="1:22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  <c r="L941" s="244"/>
      <c r="M941" s="244"/>
      <c r="N941" s="244"/>
      <c r="O941" s="247"/>
      <c r="P941" s="247"/>
      <c r="Q941" s="247"/>
      <c r="R941" s="247"/>
      <c r="S941" s="247"/>
      <c r="T941" s="247"/>
      <c r="U941" s="247"/>
      <c r="V941" s="247"/>
    </row>
    <row r="942" spans="1:22" hidden="1">
      <c r="A942" s="56">
        <v>12</v>
      </c>
      <c r="B942" s="56"/>
      <c r="C942" s="56" t="s">
        <v>36</v>
      </c>
      <c r="D942" s="56" t="s">
        <v>269</v>
      </c>
      <c r="E942" s="56" t="s">
        <v>341</v>
      </c>
      <c r="F942" s="56" t="s">
        <v>14</v>
      </c>
      <c r="G942" s="56" t="s">
        <v>236</v>
      </c>
      <c r="H942" s="56" t="s">
        <v>270</v>
      </c>
      <c r="I942" s="56">
        <v>1</v>
      </c>
      <c r="K942" t="s">
        <v>1840</v>
      </c>
    </row>
    <row r="943" spans="1:22" hidden="1">
      <c r="A943" s="244">
        <v>13</v>
      </c>
      <c r="B943" s="244"/>
      <c r="C943" s="244" t="s">
        <v>36</v>
      </c>
      <c r="D943" s="244" t="s">
        <v>269</v>
      </c>
      <c r="E943" s="244" t="s">
        <v>229</v>
      </c>
      <c r="F943" s="244" t="s">
        <v>230</v>
      </c>
      <c r="G943" s="244" t="s">
        <v>41</v>
      </c>
      <c r="H943" s="244" t="s">
        <v>270</v>
      </c>
      <c r="I943" s="244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 hidden="1">
      <c r="A945" s="56">
        <v>15</v>
      </c>
      <c r="B945" s="56"/>
      <c r="C945" s="56" t="s">
        <v>36</v>
      </c>
      <c r="D945" s="56" t="s">
        <v>269</v>
      </c>
      <c r="E945" s="56" t="s">
        <v>178</v>
      </c>
      <c r="F945" s="56" t="s">
        <v>38</v>
      </c>
      <c r="G945" s="56" t="s">
        <v>43</v>
      </c>
      <c r="H945" s="56" t="s">
        <v>270</v>
      </c>
      <c r="I945" s="56">
        <v>2</v>
      </c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244">
        <v>17</v>
      </c>
      <c r="B947" s="244"/>
      <c r="C947" s="244" t="s">
        <v>36</v>
      </c>
      <c r="D947" s="244" t="s">
        <v>269</v>
      </c>
      <c r="E947" s="244" t="s">
        <v>174</v>
      </c>
      <c r="F947" s="244" t="s">
        <v>13</v>
      </c>
      <c r="G947" s="244" t="s">
        <v>20</v>
      </c>
      <c r="H947" s="244" t="s">
        <v>270</v>
      </c>
      <c r="I947" s="244">
        <v>1</v>
      </c>
      <c r="K947" t="s">
        <v>1843</v>
      </c>
    </row>
    <row r="948" spans="1:22" hidden="1">
      <c r="A948" s="6">
        <v>18</v>
      </c>
      <c r="B948" s="6"/>
      <c r="C948" s="6" t="s">
        <v>36</v>
      </c>
      <c r="D948" s="6" t="s">
        <v>271</v>
      </c>
      <c r="E948" s="6" t="s">
        <v>174</v>
      </c>
      <c r="F948" s="6" t="s">
        <v>13</v>
      </c>
      <c r="G948" s="6" t="s">
        <v>213</v>
      </c>
      <c r="H948" s="6" t="s">
        <v>266</v>
      </c>
      <c r="I948" s="6">
        <v>1</v>
      </c>
      <c r="K948" t="s">
        <v>1844</v>
      </c>
    </row>
    <row r="949" spans="1:22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</row>
    <row r="950" spans="1:22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K950" t="s">
        <v>1845</v>
      </c>
    </row>
    <row r="951" spans="1:22" hidden="1">
      <c r="A951" s="56">
        <v>21</v>
      </c>
      <c r="B951" s="56"/>
      <c r="C951" s="56" t="s">
        <v>36</v>
      </c>
      <c r="D951" s="56" t="s">
        <v>271</v>
      </c>
      <c r="E951" s="56" t="s">
        <v>177</v>
      </c>
      <c r="F951" s="56" t="s">
        <v>267</v>
      </c>
      <c r="G951" s="56" t="s">
        <v>1607</v>
      </c>
      <c r="H951" s="56" t="s">
        <v>266</v>
      </c>
      <c r="I951" s="56">
        <v>2</v>
      </c>
      <c r="K951" t="s">
        <v>1846</v>
      </c>
    </row>
    <row r="952" spans="1:22" hidden="1">
      <c r="A952" s="56">
        <v>22</v>
      </c>
      <c r="B952" s="56"/>
      <c r="C952" s="56" t="s">
        <v>36</v>
      </c>
      <c r="D952" s="56" t="s">
        <v>271</v>
      </c>
      <c r="E952" s="56" t="s">
        <v>341</v>
      </c>
      <c r="F952" s="56" t="s">
        <v>14</v>
      </c>
      <c r="G952" s="56" t="s">
        <v>1350</v>
      </c>
      <c r="H952" s="56" t="s">
        <v>266</v>
      </c>
      <c r="I952" s="56">
        <v>1</v>
      </c>
      <c r="K952" t="s">
        <v>1847</v>
      </c>
    </row>
    <row r="953" spans="1:22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  <c r="L953" s="244"/>
      <c r="M953" s="244"/>
      <c r="N953" s="244"/>
      <c r="O953" s="244"/>
      <c r="P953" s="244"/>
      <c r="Q953" s="244"/>
      <c r="R953" s="244"/>
      <c r="S953" s="244"/>
      <c r="T953" s="244"/>
      <c r="U953" s="244"/>
      <c r="V953" s="244"/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6">
        <v>25</v>
      </c>
      <c r="B955" s="6"/>
      <c r="C955" s="6" t="s">
        <v>36</v>
      </c>
      <c r="D955" s="6" t="s">
        <v>271</v>
      </c>
      <c r="E955" s="6" t="s">
        <v>179</v>
      </c>
      <c r="F955" s="6" t="s">
        <v>39</v>
      </c>
      <c r="G955" s="6" t="s">
        <v>1690</v>
      </c>
      <c r="H955" s="6" t="s">
        <v>266</v>
      </c>
      <c r="I955" s="6">
        <v>2</v>
      </c>
      <c r="K955" t="s">
        <v>1849</v>
      </c>
    </row>
    <row r="956" spans="1:22" hidden="1">
      <c r="A956" s="56">
        <v>26</v>
      </c>
      <c r="B956" s="56"/>
      <c r="C956" s="56" t="s">
        <v>36</v>
      </c>
      <c r="D956" s="56" t="s">
        <v>273</v>
      </c>
      <c r="E956" s="56" t="s">
        <v>178</v>
      </c>
      <c r="F956" s="56" t="s">
        <v>38</v>
      </c>
      <c r="G956" s="56" t="s">
        <v>43</v>
      </c>
      <c r="H956" s="56" t="s">
        <v>270</v>
      </c>
      <c r="I956" s="56">
        <v>2</v>
      </c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 s="247">
        <v>29</v>
      </c>
      <c r="B959" s="247"/>
      <c r="C959" s="247" t="s">
        <v>36</v>
      </c>
      <c r="D959" s="247" t="s">
        <v>273</v>
      </c>
      <c r="E959" s="247" t="s">
        <v>172</v>
      </c>
      <c r="F959" s="247" t="s">
        <v>35</v>
      </c>
      <c r="G959" s="247" t="s">
        <v>236</v>
      </c>
      <c r="H959" s="247" t="s">
        <v>270</v>
      </c>
      <c r="I959" s="247">
        <v>2</v>
      </c>
      <c r="J959" s="248"/>
      <c r="K959" s="247" t="s">
        <v>1852</v>
      </c>
      <c r="L959" s="247"/>
      <c r="M959" s="247"/>
      <c r="N959" s="247"/>
      <c r="O959" s="247"/>
      <c r="P959" s="247"/>
      <c r="Q959" s="247"/>
      <c r="R959" s="247"/>
      <c r="S959" s="247"/>
      <c r="T959" s="247"/>
      <c r="U959" s="247"/>
      <c r="V959" s="247"/>
    </row>
    <row r="960" spans="1:22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39">
        <v>32</v>
      </c>
      <c r="B962" s="39"/>
      <c r="C962" s="39" t="s">
        <v>36</v>
      </c>
      <c r="D962" s="39" t="s">
        <v>273</v>
      </c>
      <c r="E962" s="39" t="s">
        <v>341</v>
      </c>
      <c r="F962" s="39" t="s">
        <v>14</v>
      </c>
      <c r="G962" s="39" t="s">
        <v>1350</v>
      </c>
      <c r="H962" s="39" t="s">
        <v>270</v>
      </c>
      <c r="I962" s="39">
        <v>1</v>
      </c>
      <c r="K962" t="s">
        <v>1854</v>
      </c>
    </row>
    <row r="963" spans="1:22" hidden="1">
      <c r="A963" s="56">
        <v>33</v>
      </c>
      <c r="B963" s="56"/>
      <c r="C963" s="56" t="s">
        <v>36</v>
      </c>
      <c r="D963" s="56" t="s">
        <v>273</v>
      </c>
      <c r="E963" s="56" t="s">
        <v>229</v>
      </c>
      <c r="F963" s="56" t="s">
        <v>230</v>
      </c>
      <c r="G963" s="56" t="s">
        <v>217</v>
      </c>
      <c r="H963" s="56" t="s">
        <v>270</v>
      </c>
      <c r="I963" s="56">
        <v>2</v>
      </c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K964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K965" t="s">
        <v>1856</v>
      </c>
    </row>
    <row r="966" spans="1:22" hidden="1">
      <c r="A966" s="244">
        <v>36</v>
      </c>
      <c r="B966" s="244"/>
      <c r="C966" s="244" t="s">
        <v>36</v>
      </c>
      <c r="D966" s="244" t="s">
        <v>283</v>
      </c>
      <c r="E966" s="244" t="s">
        <v>178</v>
      </c>
      <c r="F966" s="244" t="s">
        <v>38</v>
      </c>
      <c r="G966" s="244" t="s">
        <v>1660</v>
      </c>
      <c r="H966" s="244" t="s">
        <v>276</v>
      </c>
      <c r="I966" s="244">
        <v>4</v>
      </c>
      <c r="K966" t="s">
        <v>1857</v>
      </c>
    </row>
    <row r="967" spans="1:22" hidden="1">
      <c r="A967" s="56">
        <v>37</v>
      </c>
      <c r="B967" s="56"/>
      <c r="C967" s="56" t="s">
        <v>36</v>
      </c>
      <c r="D967" s="56" t="s">
        <v>283</v>
      </c>
      <c r="E967" s="56" t="s">
        <v>179</v>
      </c>
      <c r="F967" s="56" t="s">
        <v>39</v>
      </c>
      <c r="G967" s="56" t="s">
        <v>36</v>
      </c>
      <c r="H967" s="56" t="s">
        <v>276</v>
      </c>
      <c r="I967" s="56">
        <v>4</v>
      </c>
      <c r="K967" t="s">
        <v>1858</v>
      </c>
    </row>
    <row r="968" spans="1:22" hidden="1">
      <c r="A968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22" hidden="1">
      <c r="A969" s="247">
        <v>39</v>
      </c>
      <c r="B969" s="247"/>
      <c r="C969" s="247" t="s">
        <v>36</v>
      </c>
      <c r="D969" s="247" t="s">
        <v>283</v>
      </c>
      <c r="E969" s="247" t="s">
        <v>219</v>
      </c>
      <c r="F969" s="247" t="s">
        <v>48</v>
      </c>
      <c r="G969" s="247" t="s">
        <v>1629</v>
      </c>
      <c r="H969" s="247" t="s">
        <v>276</v>
      </c>
      <c r="I969" s="247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6">
        <v>41</v>
      </c>
      <c r="B971" s="6"/>
      <c r="C971" s="6" t="s">
        <v>36</v>
      </c>
      <c r="D971" s="6" t="s">
        <v>283</v>
      </c>
      <c r="E971" s="6" t="s">
        <v>1370</v>
      </c>
      <c r="F971" s="6" t="s">
        <v>292</v>
      </c>
      <c r="G971" s="6" t="s">
        <v>29</v>
      </c>
      <c r="H971" s="6" t="s">
        <v>276</v>
      </c>
      <c r="I971" s="6">
        <v>2</v>
      </c>
      <c r="K971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K974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  <c r="L975" s="244"/>
      <c r="M975" s="244"/>
      <c r="N975" s="244"/>
      <c r="O975" s="244"/>
      <c r="P975" s="244"/>
      <c r="Q975" s="244"/>
      <c r="R975" s="244"/>
      <c r="S975" s="244"/>
      <c r="T975" s="244"/>
      <c r="U975" s="244"/>
      <c r="V975" s="244"/>
    </row>
    <row r="976" spans="1:22" hidden="1">
      <c r="A97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22" hidden="1">
      <c r="A977" s="6">
        <v>47</v>
      </c>
      <c r="B977" s="6"/>
      <c r="C977" s="6" t="s">
        <v>36</v>
      </c>
      <c r="D977" s="6" t="s">
        <v>284</v>
      </c>
      <c r="E977" s="6" t="s">
        <v>229</v>
      </c>
      <c r="F977" s="6" t="s">
        <v>230</v>
      </c>
      <c r="G977" s="6" t="s">
        <v>1120</v>
      </c>
      <c r="H977" s="6" t="s">
        <v>285</v>
      </c>
      <c r="I977" s="6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6">
        <v>49</v>
      </c>
      <c r="B979" s="6"/>
      <c r="C979" s="6" t="s">
        <v>36</v>
      </c>
      <c r="D979" s="6" t="s">
        <v>284</v>
      </c>
      <c r="E979" s="6" t="s">
        <v>183</v>
      </c>
      <c r="F979" s="6" t="s">
        <v>1158</v>
      </c>
      <c r="G979" s="6" t="s">
        <v>52</v>
      </c>
      <c r="H979" s="6" t="s">
        <v>625</v>
      </c>
      <c r="I979" s="6">
        <v>2</v>
      </c>
      <c r="K979" t="s">
        <v>1568</v>
      </c>
    </row>
    <row r="980" spans="1:22" hidden="1">
      <c r="A980" s="56">
        <v>50</v>
      </c>
      <c r="B980" s="56"/>
      <c r="C980" s="56" t="s">
        <v>36</v>
      </c>
      <c r="D980" s="56" t="s">
        <v>284</v>
      </c>
      <c r="E980" s="56" t="s">
        <v>177</v>
      </c>
      <c r="F980" s="56" t="s">
        <v>267</v>
      </c>
      <c r="G980" s="56" t="s">
        <v>32</v>
      </c>
      <c r="H980" s="56" t="s">
        <v>285</v>
      </c>
      <c r="I980" s="56">
        <v>2</v>
      </c>
      <c r="K980" t="s">
        <v>1865</v>
      </c>
    </row>
    <row r="981" spans="1:22" hidden="1">
      <c r="A981" s="6">
        <v>51</v>
      </c>
      <c r="B981" s="6"/>
      <c r="C981" s="6" t="s">
        <v>36</v>
      </c>
      <c r="D981" s="6" t="s">
        <v>284</v>
      </c>
      <c r="E981" s="6" t="s">
        <v>341</v>
      </c>
      <c r="F981" s="6" t="s">
        <v>14</v>
      </c>
      <c r="G981" s="6" t="s">
        <v>236</v>
      </c>
      <c r="H981" s="6" t="s">
        <v>285</v>
      </c>
      <c r="I981" s="6">
        <v>2</v>
      </c>
      <c r="K981" t="s">
        <v>1865</v>
      </c>
    </row>
    <row r="982" spans="1:22" hidden="1">
      <c r="A982" s="56">
        <v>52</v>
      </c>
      <c r="B982" s="56"/>
      <c r="C982" s="56" t="s">
        <v>36</v>
      </c>
      <c r="D982" s="56" t="s">
        <v>284</v>
      </c>
      <c r="E982" s="56" t="s">
        <v>175</v>
      </c>
      <c r="F982" s="56" t="s">
        <v>19</v>
      </c>
      <c r="G982" s="56" t="s">
        <v>50</v>
      </c>
      <c r="H982" s="56" t="s">
        <v>199</v>
      </c>
      <c r="I982" s="56">
        <v>2</v>
      </c>
    </row>
    <row r="983" spans="1:22" hidden="1">
      <c r="A983" s="247">
        <v>53</v>
      </c>
      <c r="B983" s="247"/>
      <c r="C983" s="247" t="s">
        <v>36</v>
      </c>
      <c r="D983" s="247" t="s">
        <v>284</v>
      </c>
      <c r="E983" s="247" t="s">
        <v>178</v>
      </c>
      <c r="F983" s="247" t="s">
        <v>38</v>
      </c>
      <c r="G983" s="247" t="s">
        <v>43</v>
      </c>
      <c r="H983" s="247" t="s">
        <v>285</v>
      </c>
      <c r="I983" s="247">
        <v>4</v>
      </c>
      <c r="K983" t="s">
        <v>1865</v>
      </c>
    </row>
    <row r="984" spans="1:22" hidden="1">
      <c r="A984" s="247">
        <v>54</v>
      </c>
      <c r="B984" s="247"/>
      <c r="C984" s="247" t="s">
        <v>36</v>
      </c>
      <c r="D984" s="247" t="s">
        <v>284</v>
      </c>
      <c r="E984" s="247" t="s">
        <v>174</v>
      </c>
      <c r="F984" s="247" t="s">
        <v>13</v>
      </c>
      <c r="G984" s="247" t="s">
        <v>43</v>
      </c>
      <c r="H984" s="247" t="s">
        <v>285</v>
      </c>
      <c r="I984" s="247">
        <v>2</v>
      </c>
      <c r="K984" t="s">
        <v>1866</v>
      </c>
    </row>
    <row r="985" spans="1:22" hidden="1">
      <c r="A985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56">
        <v>58</v>
      </c>
      <c r="B988" s="56"/>
      <c r="C988" s="56" t="s">
        <v>36</v>
      </c>
      <c r="D988" s="56" t="s">
        <v>284</v>
      </c>
      <c r="E988" s="56" t="s">
        <v>1370</v>
      </c>
      <c r="F988" s="56" t="s">
        <v>292</v>
      </c>
      <c r="G988" s="56" t="s">
        <v>29</v>
      </c>
      <c r="H988" s="56" t="s">
        <v>285</v>
      </c>
      <c r="I988" s="56">
        <v>2</v>
      </c>
      <c r="K988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  <c r="L989" s="247"/>
      <c r="M989" s="247"/>
      <c r="N989" s="247"/>
      <c r="O989" s="247"/>
      <c r="P989" s="247"/>
      <c r="Q989" s="247"/>
      <c r="R989" s="247"/>
      <c r="S989" s="247"/>
      <c r="T989" s="247"/>
      <c r="U989" s="247"/>
      <c r="V989" s="247"/>
    </row>
    <row r="990" spans="1:22" hidden="1">
      <c r="A990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22" hidden="1">
      <c r="A991" s="247">
        <v>61</v>
      </c>
      <c r="B991" s="247"/>
      <c r="C991" s="247" t="s">
        <v>36</v>
      </c>
      <c r="D991" s="247" t="s">
        <v>286</v>
      </c>
      <c r="E991" s="247" t="s">
        <v>175</v>
      </c>
      <c r="F991" s="247" t="s">
        <v>19</v>
      </c>
      <c r="G991" s="247" t="s">
        <v>1538</v>
      </c>
      <c r="H991" s="247" t="s">
        <v>199</v>
      </c>
      <c r="I991" s="247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  <c r="L992" s="247"/>
      <c r="M992" s="247"/>
      <c r="N992" s="247"/>
      <c r="O992" s="244"/>
      <c r="P992" s="244"/>
      <c r="Q992" s="244"/>
      <c r="R992" s="244"/>
      <c r="S992" s="244"/>
      <c r="T992" s="244"/>
      <c r="U992" s="244"/>
      <c r="V992" s="244"/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K993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247">
        <v>66</v>
      </c>
      <c r="B996" s="247"/>
      <c r="C996" s="247" t="s">
        <v>36</v>
      </c>
      <c r="D996" s="247" t="s">
        <v>286</v>
      </c>
      <c r="E996" s="247" t="s">
        <v>219</v>
      </c>
      <c r="F996" s="247" t="s">
        <v>48</v>
      </c>
      <c r="G996" s="247" t="s">
        <v>45</v>
      </c>
      <c r="H996" s="247" t="s">
        <v>287</v>
      </c>
      <c r="I996" s="247">
        <v>2</v>
      </c>
      <c r="J996" s="250">
        <v>2</v>
      </c>
      <c r="K996" t="s">
        <v>1874</v>
      </c>
    </row>
    <row r="997" spans="1:22" hidden="1">
      <c r="A997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idden="1">
      <c r="A998" s="244">
        <v>68</v>
      </c>
      <c r="B998" s="244"/>
      <c r="C998" s="244" t="s">
        <v>36</v>
      </c>
      <c r="D998" s="244" t="s">
        <v>286</v>
      </c>
      <c r="E998" s="244" t="s">
        <v>178</v>
      </c>
      <c r="F998" s="244" t="s">
        <v>38</v>
      </c>
      <c r="G998" s="244" t="s">
        <v>1660</v>
      </c>
      <c r="H998" s="244" t="s">
        <v>287</v>
      </c>
      <c r="I998" s="244">
        <v>4</v>
      </c>
      <c r="K998" t="s">
        <v>1876</v>
      </c>
    </row>
    <row r="999" spans="1:22" hidden="1">
      <c r="A999" s="244">
        <v>69</v>
      </c>
      <c r="B999" s="244"/>
      <c r="C999" s="244" t="s">
        <v>36</v>
      </c>
      <c r="D999" s="244" t="s">
        <v>286</v>
      </c>
      <c r="E999" s="244" t="s">
        <v>229</v>
      </c>
      <c r="F999" s="244" t="s">
        <v>230</v>
      </c>
      <c r="G999" s="244" t="s">
        <v>217</v>
      </c>
      <c r="H999" s="244" t="s">
        <v>287</v>
      </c>
      <c r="I999" s="244">
        <v>4</v>
      </c>
      <c r="K999" t="s">
        <v>1877</v>
      </c>
    </row>
    <row r="1000" spans="1:22" hidden="1">
      <c r="A1000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K1001" t="s">
        <v>1869</v>
      </c>
    </row>
    <row r="1002" spans="1:22" hidden="1">
      <c r="A1002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K1003" t="s">
        <v>1880</v>
      </c>
    </row>
    <row r="1004" spans="1:22" hidden="1">
      <c r="A1004" s="244">
        <v>74</v>
      </c>
      <c r="B1004" s="244"/>
      <c r="C1004" s="244" t="s">
        <v>36</v>
      </c>
      <c r="D1004" s="244" t="s">
        <v>120</v>
      </c>
      <c r="E1004" s="244" t="s">
        <v>188</v>
      </c>
      <c r="F1004" s="244" t="s">
        <v>559</v>
      </c>
      <c r="G1004" s="244" t="s">
        <v>53</v>
      </c>
      <c r="H1004" s="244" t="s">
        <v>317</v>
      </c>
      <c r="I1004" s="244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7"/>
      <c r="P1005" s="247"/>
      <c r="Q1005" s="247"/>
      <c r="R1005" s="247"/>
      <c r="S1005" s="247"/>
      <c r="T1005" s="247"/>
      <c r="U1005" s="247"/>
      <c r="V1005" s="247"/>
    </row>
    <row r="1006" spans="1:22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  <c r="L1006" s="244"/>
      <c r="M1006" s="244"/>
      <c r="N1006" s="244"/>
      <c r="O1006" s="244"/>
      <c r="P1006" s="244"/>
      <c r="Q1006" s="244"/>
      <c r="R1006" s="244"/>
      <c r="S1006" s="244"/>
      <c r="T1006" s="244"/>
      <c r="U1006" s="244"/>
      <c r="V1006" s="244"/>
    </row>
    <row r="1007" spans="1:22" hidden="1">
      <c r="A1007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50">
        <v>2</v>
      </c>
      <c r="K1008" t="s">
        <v>1885</v>
      </c>
    </row>
    <row r="1009" spans="1:22" hidden="1">
      <c r="A1009" s="56">
        <v>79</v>
      </c>
      <c r="B1009" s="56"/>
      <c r="C1009" s="56" t="s">
        <v>36</v>
      </c>
      <c r="D1009" s="56" t="s">
        <v>120</v>
      </c>
      <c r="E1009" s="56" t="s">
        <v>185</v>
      </c>
      <c r="F1009" s="56" t="s">
        <v>1354</v>
      </c>
      <c r="G1009" s="56" t="s">
        <v>355</v>
      </c>
      <c r="H1009" s="56" t="s">
        <v>317</v>
      </c>
      <c r="I1009" s="56">
        <v>1</v>
      </c>
      <c r="J1009" s="250">
        <v>2</v>
      </c>
      <c r="K1009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K1010" t="s">
        <v>1887</v>
      </c>
    </row>
    <row r="1011" spans="1:22" hidden="1">
      <c r="A1011">
        <v>81</v>
      </c>
      <c r="C1011" t="s">
        <v>36</v>
      </c>
      <c r="D1011" t="s">
        <v>120</v>
      </c>
      <c r="E1011" t="s">
        <v>174</v>
      </c>
      <c r="F1011" t="s">
        <v>13</v>
      </c>
      <c r="G1011" t="s">
        <v>562</v>
      </c>
      <c r="H1011" t="s">
        <v>317</v>
      </c>
      <c r="I1011">
        <v>2</v>
      </c>
      <c r="K1011" t="s">
        <v>1888</v>
      </c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K1014" t="s">
        <v>1882</v>
      </c>
    </row>
    <row r="1015" spans="1:22" hidden="1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56">
        <v>89</v>
      </c>
      <c r="B1019" s="56"/>
      <c r="C1019" s="56" t="s">
        <v>36</v>
      </c>
      <c r="D1019" s="56" t="s">
        <v>1427</v>
      </c>
      <c r="E1019" s="56" t="s">
        <v>184</v>
      </c>
      <c r="F1019" s="56" t="s">
        <v>1228</v>
      </c>
      <c r="G1019" s="56" t="s">
        <v>282</v>
      </c>
      <c r="H1019" s="56" t="s">
        <v>557</v>
      </c>
      <c r="I1019" s="56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idden="1">
      <c r="A1022" s="247">
        <v>92</v>
      </c>
      <c r="B1022" s="247"/>
      <c r="C1022" s="247" t="s">
        <v>36</v>
      </c>
      <c r="D1022" s="247" t="s">
        <v>1427</v>
      </c>
      <c r="E1022" s="247" t="s">
        <v>172</v>
      </c>
      <c r="F1022" s="247" t="s">
        <v>35</v>
      </c>
      <c r="G1022" s="247" t="s">
        <v>1685</v>
      </c>
      <c r="H1022" s="247" t="s">
        <v>280</v>
      </c>
      <c r="I1022" s="247">
        <v>3</v>
      </c>
      <c r="J1022" s="248"/>
      <c r="K1022" s="247" t="s">
        <v>2043</v>
      </c>
      <c r="L1022" s="247"/>
      <c r="M1022" s="247"/>
      <c r="N1022" s="247"/>
      <c r="O1022" s="244"/>
      <c r="P1022" s="244"/>
      <c r="Q1022" s="244"/>
      <c r="R1022" s="244"/>
      <c r="S1022" s="244"/>
      <c r="T1022" s="244"/>
      <c r="U1022" s="244"/>
      <c r="V1022" s="244"/>
    </row>
    <row r="1023" spans="1:22" hidden="1">
      <c r="A1023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22" hidden="1">
      <c r="A1026" s="247">
        <v>96</v>
      </c>
      <c r="B1026" s="247"/>
      <c r="C1026" s="247" t="s">
        <v>36</v>
      </c>
      <c r="D1026" s="247" t="s">
        <v>1427</v>
      </c>
      <c r="E1026" s="247" t="s">
        <v>179</v>
      </c>
      <c r="F1026" s="247" t="s">
        <v>39</v>
      </c>
      <c r="G1026" s="247" t="s">
        <v>1408</v>
      </c>
      <c r="H1026" s="247" t="s">
        <v>280</v>
      </c>
      <c r="I1026" s="247">
        <v>3</v>
      </c>
      <c r="K1026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K1027" t="s">
        <v>1896</v>
      </c>
    </row>
    <row r="1028" spans="1:22" hidden="1">
      <c r="A1028" s="56">
        <v>98</v>
      </c>
      <c r="B1028" s="56"/>
      <c r="C1028" s="56" t="s">
        <v>36</v>
      </c>
      <c r="D1028" s="56" t="s">
        <v>1427</v>
      </c>
      <c r="E1028" s="56" t="s">
        <v>341</v>
      </c>
      <c r="F1028" s="56" t="s">
        <v>14</v>
      </c>
      <c r="G1028" s="56" t="s">
        <v>1350</v>
      </c>
      <c r="H1028" s="56" t="s">
        <v>280</v>
      </c>
      <c r="I1028" s="56">
        <v>2</v>
      </c>
      <c r="K1028" t="s">
        <v>2045</v>
      </c>
    </row>
    <row r="1029" spans="1:22" hidden="1">
      <c r="A1029" s="6">
        <v>99</v>
      </c>
      <c r="B1029" s="6"/>
      <c r="C1029" s="6" t="s">
        <v>36</v>
      </c>
      <c r="D1029" s="6" t="s">
        <v>1427</v>
      </c>
      <c r="E1029" s="6" t="s">
        <v>1370</v>
      </c>
      <c r="F1029" s="6" t="s">
        <v>15</v>
      </c>
      <c r="G1029" s="6" t="s">
        <v>1350</v>
      </c>
      <c r="H1029" s="6" t="s">
        <v>280</v>
      </c>
      <c r="I1029" s="6">
        <v>2</v>
      </c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K1030" t="s">
        <v>2046</v>
      </c>
    </row>
    <row r="1031" spans="1:22" hidden="1">
      <c r="A1031" s="244">
        <v>101</v>
      </c>
      <c r="B1031" s="244"/>
      <c r="C1031" s="244" t="s">
        <v>36</v>
      </c>
      <c r="D1031" s="244" t="s">
        <v>1428</v>
      </c>
      <c r="E1031" s="244" t="s">
        <v>172</v>
      </c>
      <c r="F1031" s="244" t="s">
        <v>35</v>
      </c>
      <c r="G1031" s="244" t="s">
        <v>268</v>
      </c>
      <c r="H1031" s="244" t="s">
        <v>280</v>
      </c>
      <c r="I1031" s="244">
        <v>3</v>
      </c>
      <c r="J1031" s="249"/>
      <c r="K1031" s="244" t="s">
        <v>2047</v>
      </c>
      <c r="L1031" s="244"/>
      <c r="M1031" s="244"/>
      <c r="N1031" s="244"/>
      <c r="O1031" s="247"/>
      <c r="P1031" s="247"/>
      <c r="Q1031" s="247"/>
      <c r="R1031" s="247"/>
      <c r="S1031" s="247"/>
      <c r="T1031" s="247"/>
      <c r="U1031" s="247"/>
      <c r="V1031" s="247"/>
    </row>
    <row r="1032" spans="1:22" hidden="1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K1032" t="s">
        <v>2048</v>
      </c>
    </row>
    <row r="1033" spans="1:22" hidden="1">
      <c r="A1033" s="56">
        <v>103</v>
      </c>
      <c r="B1033" s="56"/>
      <c r="C1033" s="56" t="s">
        <v>36</v>
      </c>
      <c r="D1033" s="56" t="s">
        <v>1428</v>
      </c>
      <c r="E1033" s="56" t="s">
        <v>174</v>
      </c>
      <c r="F1033" s="56" t="s">
        <v>13</v>
      </c>
      <c r="G1033" s="56" t="s">
        <v>402</v>
      </c>
      <c r="H1033" s="56" t="s">
        <v>280</v>
      </c>
      <c r="I1033" s="56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22" hidden="1">
      <c r="A1036" s="244">
        <v>106</v>
      </c>
      <c r="B1036" s="244"/>
      <c r="C1036" s="244" t="s">
        <v>36</v>
      </c>
      <c r="D1036" s="244" t="s">
        <v>1428</v>
      </c>
      <c r="E1036" s="244" t="s">
        <v>181</v>
      </c>
      <c r="F1036" s="244" t="s">
        <v>56</v>
      </c>
      <c r="G1036" s="244" t="s">
        <v>198</v>
      </c>
      <c r="H1036" s="244" t="s">
        <v>280</v>
      </c>
      <c r="I1036" s="244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22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idden="1">
      <c r="A1041" s="56">
        <v>111</v>
      </c>
      <c r="B1041" s="56"/>
      <c r="C1041" s="56" t="s">
        <v>36</v>
      </c>
      <c r="D1041" s="56" t="s">
        <v>1428</v>
      </c>
      <c r="E1041" s="56" t="s">
        <v>185</v>
      </c>
      <c r="F1041" s="56" t="s">
        <v>1477</v>
      </c>
      <c r="G1041" s="56" t="s">
        <v>105</v>
      </c>
      <c r="H1041" s="56" t="s">
        <v>121</v>
      </c>
      <c r="I1041" s="56">
        <v>2</v>
      </c>
      <c r="K1041" t="s">
        <v>1898</v>
      </c>
    </row>
    <row r="1042" spans="1:11" hidden="1">
      <c r="A1042" s="6">
        <v>112</v>
      </c>
      <c r="B1042" s="6"/>
      <c r="C1042" s="6" t="s">
        <v>36</v>
      </c>
      <c r="D1042" s="6" t="s">
        <v>1428</v>
      </c>
      <c r="E1042" s="6" t="s">
        <v>188</v>
      </c>
      <c r="F1042" s="6" t="s">
        <v>559</v>
      </c>
      <c r="G1042" s="6" t="s">
        <v>53</v>
      </c>
      <c r="H1042" s="6" t="s">
        <v>121</v>
      </c>
      <c r="I1042" s="6">
        <v>1</v>
      </c>
      <c r="K1042" t="s">
        <v>1474</v>
      </c>
    </row>
    <row r="1043" spans="1:11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K1043" t="s">
        <v>1473</v>
      </c>
    </row>
    <row r="1044" spans="1:11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idden="1">
      <c r="A1045" s="247">
        <v>115</v>
      </c>
      <c r="B1045" s="247"/>
      <c r="C1045" s="247" t="s">
        <v>36</v>
      </c>
      <c r="D1045" s="247" t="s">
        <v>1428</v>
      </c>
      <c r="E1045" s="247" t="s">
        <v>185</v>
      </c>
      <c r="F1045" s="247" t="s">
        <v>1477</v>
      </c>
      <c r="G1045" s="247" t="s">
        <v>60</v>
      </c>
      <c r="H1045" s="247" t="s">
        <v>121</v>
      </c>
      <c r="I1045" s="247">
        <v>2</v>
      </c>
    </row>
    <row r="1046" spans="1:11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</row>
    <row r="1047" spans="1:11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</row>
    <row r="1049" spans="1:11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idden="1">
      <c r="A1050" s="6">
        <v>120</v>
      </c>
      <c r="B1050" s="6"/>
      <c r="C1050" s="6" t="s">
        <v>36</v>
      </c>
      <c r="D1050" s="6" t="s">
        <v>125</v>
      </c>
      <c r="E1050" s="6" t="s">
        <v>175</v>
      </c>
      <c r="F1050" s="6" t="s">
        <v>19</v>
      </c>
      <c r="G1050" s="6" t="s">
        <v>50</v>
      </c>
      <c r="H1050" s="6" t="s">
        <v>1289</v>
      </c>
      <c r="I1050" s="6">
        <v>2</v>
      </c>
      <c r="K1050" t="s">
        <v>1475</v>
      </c>
    </row>
    <row r="1051" spans="1:11" hidden="1">
      <c r="A1051" s="6">
        <v>121</v>
      </c>
      <c r="B1051" s="6"/>
      <c r="C1051" s="6" t="s">
        <v>36</v>
      </c>
      <c r="D1051" s="6" t="s">
        <v>125</v>
      </c>
      <c r="E1051" s="6" t="s">
        <v>359</v>
      </c>
      <c r="F1051" s="6" t="s">
        <v>122</v>
      </c>
      <c r="G1051" s="6" t="s">
        <v>95</v>
      </c>
      <c r="H1051" s="6" t="s">
        <v>1289</v>
      </c>
      <c r="I1051" s="6">
        <v>6</v>
      </c>
      <c r="K1051" t="s">
        <v>1900</v>
      </c>
    </row>
    <row r="1052" spans="1:11" hidden="1">
      <c r="A1052" s="56">
        <v>122</v>
      </c>
      <c r="B1052" s="56"/>
      <c r="C1052" s="56" t="s">
        <v>36</v>
      </c>
      <c r="D1052" s="56" t="s">
        <v>125</v>
      </c>
      <c r="E1052" s="56" t="s">
        <v>178</v>
      </c>
      <c r="F1052" s="56" t="s">
        <v>38</v>
      </c>
      <c r="G1052" s="56" t="s">
        <v>530</v>
      </c>
      <c r="H1052" s="56" t="s">
        <v>1289</v>
      </c>
      <c r="I1052" s="56">
        <v>3</v>
      </c>
      <c r="K1052" t="s">
        <v>1901</v>
      </c>
    </row>
    <row r="1053" spans="1:11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idden="1">
      <c r="A1054" s="244">
        <v>124</v>
      </c>
      <c r="B1054" s="244"/>
      <c r="C1054" s="244" t="s">
        <v>36</v>
      </c>
      <c r="D1054" s="244" t="s">
        <v>125</v>
      </c>
      <c r="E1054" s="244" t="s">
        <v>341</v>
      </c>
      <c r="F1054" s="244" t="s">
        <v>15</v>
      </c>
      <c r="G1054" s="244" t="s">
        <v>1660</v>
      </c>
      <c r="H1054" s="244" t="s">
        <v>1289</v>
      </c>
      <c r="I1054" s="244">
        <v>2</v>
      </c>
      <c r="K1054" t="s">
        <v>1475</v>
      </c>
    </row>
    <row r="1055" spans="1:11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idden="1">
      <c r="A1056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  <c r="L1058" s="247"/>
      <c r="M1058" s="247"/>
      <c r="N1058" s="247"/>
      <c r="O1058" s="244"/>
      <c r="P1058" s="244"/>
      <c r="Q1058" s="244"/>
      <c r="R1058" s="244"/>
      <c r="S1058" s="244"/>
      <c r="T1058" s="244"/>
      <c r="U1058" s="244"/>
      <c r="V1058" s="244"/>
    </row>
    <row r="1059" spans="1:22" hidden="1">
      <c r="A1059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idden="1">
      <c r="A1060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idden="1">
      <c r="A1061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idden="1">
      <c r="A1062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idden="1">
      <c r="A1063" s="56">
        <v>141</v>
      </c>
      <c r="B1063" s="56"/>
      <c r="C1063" s="56" t="s">
        <v>36</v>
      </c>
      <c r="D1063" s="56" t="s">
        <v>1385</v>
      </c>
      <c r="E1063" s="56" t="s">
        <v>184</v>
      </c>
      <c r="F1063" s="56" t="s">
        <v>1227</v>
      </c>
      <c r="G1063" s="56" t="s">
        <v>88</v>
      </c>
      <c r="H1063" s="56" t="s">
        <v>336</v>
      </c>
      <c r="I1063" s="56">
        <v>2</v>
      </c>
    </row>
    <row r="1064" spans="1:22" hidden="1">
      <c r="A106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idden="1">
      <c r="A1065" s="56">
        <v>143</v>
      </c>
      <c r="B1065" s="56"/>
      <c r="C1065" s="56" t="s">
        <v>36</v>
      </c>
      <c r="D1065" s="56" t="s">
        <v>1385</v>
      </c>
      <c r="E1065" s="56" t="s">
        <v>184</v>
      </c>
      <c r="F1065" s="56" t="s">
        <v>1227</v>
      </c>
      <c r="G1065" s="56" t="s">
        <v>326</v>
      </c>
      <c r="H1065" s="56" t="s">
        <v>336</v>
      </c>
      <c r="I1065" s="56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>
        <v>154</v>
      </c>
      <c r="C1067" t="s">
        <v>36</v>
      </c>
      <c r="D1067" t="s">
        <v>1429</v>
      </c>
      <c r="E1067" t="s">
        <v>185</v>
      </c>
      <c r="F1067" t="s">
        <v>1477</v>
      </c>
      <c r="G1067" t="s">
        <v>51</v>
      </c>
      <c r="H1067" t="s">
        <v>99</v>
      </c>
      <c r="I1067">
        <v>4</v>
      </c>
      <c r="K1067" t="s">
        <v>1554</v>
      </c>
    </row>
    <row r="1068" spans="1:22" hidden="1">
      <c r="A1068" s="6">
        <v>155</v>
      </c>
      <c r="B1068" s="6"/>
      <c r="C1068" s="6" t="s">
        <v>36</v>
      </c>
      <c r="D1068" s="6" t="s">
        <v>1429</v>
      </c>
      <c r="E1068" s="6" t="s">
        <v>185</v>
      </c>
      <c r="F1068" s="6" t="s">
        <v>1477</v>
      </c>
      <c r="G1068" s="6" t="s">
        <v>60</v>
      </c>
      <c r="H1068" s="6" t="s">
        <v>99</v>
      </c>
      <c r="I1068" s="6">
        <v>4</v>
      </c>
      <c r="K1068" t="s">
        <v>1478</v>
      </c>
    </row>
    <row r="1069" spans="1:22" hidden="1">
      <c r="A1069">
        <v>156</v>
      </c>
      <c r="C1069" t="s">
        <v>36</v>
      </c>
      <c r="D1069" t="s">
        <v>1429</v>
      </c>
      <c r="E1069" t="s">
        <v>185</v>
      </c>
      <c r="F1069" t="s">
        <v>1479</v>
      </c>
      <c r="G1069" t="s">
        <v>57</v>
      </c>
      <c r="H1069" t="s">
        <v>99</v>
      </c>
      <c r="I1069">
        <v>2</v>
      </c>
      <c r="K1069" t="s">
        <v>1478</v>
      </c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K1070" t="s">
        <v>1908</v>
      </c>
    </row>
    <row r="1071" spans="1:22" hidden="1">
      <c r="A1071" s="6">
        <v>158</v>
      </c>
      <c r="B1071" s="6"/>
      <c r="C1071" s="6" t="s">
        <v>36</v>
      </c>
      <c r="D1071" s="6" t="s">
        <v>1429</v>
      </c>
      <c r="E1071" s="6" t="s">
        <v>185</v>
      </c>
      <c r="F1071" s="6" t="s">
        <v>1480</v>
      </c>
      <c r="G1071" s="6" t="s">
        <v>355</v>
      </c>
      <c r="H1071" s="6" t="s">
        <v>356</v>
      </c>
      <c r="I1071" s="6">
        <v>2</v>
      </c>
      <c r="K1071" t="s">
        <v>1909</v>
      </c>
    </row>
    <row r="1072" spans="1:22" hidden="1">
      <c r="A1072" s="56">
        <v>159</v>
      </c>
      <c r="B1072" s="56"/>
      <c r="C1072" s="56" t="s">
        <v>36</v>
      </c>
      <c r="D1072" s="56" t="s">
        <v>1980</v>
      </c>
      <c r="E1072" s="56" t="s">
        <v>178</v>
      </c>
      <c r="F1072" s="56" t="s">
        <v>38</v>
      </c>
      <c r="G1072" s="56" t="s">
        <v>1623</v>
      </c>
      <c r="H1072" s="56" t="s">
        <v>336</v>
      </c>
      <c r="I1072" s="56">
        <v>3</v>
      </c>
      <c r="K1072" t="s">
        <v>1910</v>
      </c>
    </row>
    <row r="1073" spans="1:22" hidden="1">
      <c r="A1073">
        <v>160</v>
      </c>
      <c r="C1073" t="s">
        <v>36</v>
      </c>
      <c r="D1073" t="s">
        <v>1980</v>
      </c>
      <c r="E1073" t="s">
        <v>175</v>
      </c>
      <c r="F1073" t="s">
        <v>19</v>
      </c>
      <c r="G1073" t="s">
        <v>44</v>
      </c>
      <c r="H1073" t="s">
        <v>336</v>
      </c>
      <c r="I1073">
        <v>2</v>
      </c>
      <c r="K1073" t="s">
        <v>1911</v>
      </c>
    </row>
    <row r="1074" spans="1:22" hidden="1">
      <c r="A1074" s="6">
        <v>161</v>
      </c>
      <c r="B1074" s="6"/>
      <c r="C1074" s="6" t="s">
        <v>36</v>
      </c>
      <c r="D1074" s="6" t="s">
        <v>1980</v>
      </c>
      <c r="E1074" s="6" t="s">
        <v>174</v>
      </c>
      <c r="F1074" s="6" t="s">
        <v>247</v>
      </c>
      <c r="G1074" s="6" t="s">
        <v>248</v>
      </c>
      <c r="H1074" s="6" t="s">
        <v>336</v>
      </c>
      <c r="I1074" s="6">
        <v>2</v>
      </c>
      <c r="K1074" t="s">
        <v>1911</v>
      </c>
    </row>
    <row r="1075" spans="1:22" hidden="1">
      <c r="A1075" s="244">
        <v>162</v>
      </c>
      <c r="B1075" s="244"/>
      <c r="C1075" s="244" t="s">
        <v>36</v>
      </c>
      <c r="D1075" s="244" t="s">
        <v>1980</v>
      </c>
      <c r="E1075" s="244" t="s">
        <v>172</v>
      </c>
      <c r="F1075" s="244" t="s">
        <v>35</v>
      </c>
      <c r="G1075" s="244" t="s">
        <v>40</v>
      </c>
      <c r="H1075" s="244" t="s">
        <v>336</v>
      </c>
      <c r="I1075" s="244">
        <v>3</v>
      </c>
      <c r="J1075" s="249"/>
      <c r="K1075" s="244" t="s">
        <v>1912</v>
      </c>
      <c r="L1075" s="244"/>
      <c r="M1075" s="244"/>
      <c r="N1075" s="244"/>
      <c r="O1075" s="247"/>
      <c r="P1075" s="247"/>
      <c r="Q1075" s="247"/>
      <c r="R1075" s="247"/>
      <c r="S1075" s="247"/>
      <c r="T1075" s="247"/>
      <c r="U1075" s="247"/>
      <c r="V1075" s="247"/>
    </row>
    <row r="1076" spans="1:22" hidden="1">
      <c r="A1076">
        <v>163</v>
      </c>
      <c r="C1076" t="s">
        <v>36</v>
      </c>
      <c r="D1076" t="s">
        <v>1980</v>
      </c>
      <c r="E1076" t="s">
        <v>179</v>
      </c>
      <c r="F1076" t="s">
        <v>39</v>
      </c>
      <c r="G1076" t="s">
        <v>111</v>
      </c>
      <c r="H1076" t="s">
        <v>336</v>
      </c>
      <c r="I1076">
        <v>3</v>
      </c>
      <c r="K1076" t="s">
        <v>1910</v>
      </c>
    </row>
    <row r="1077" spans="1:22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22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22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22" hidden="1">
      <c r="A1080" s="56">
        <v>167</v>
      </c>
      <c r="B1080" s="56"/>
      <c r="C1080" s="56" t="s">
        <v>36</v>
      </c>
      <c r="D1080" s="56" t="s">
        <v>1980</v>
      </c>
      <c r="E1080" s="56" t="s">
        <v>183</v>
      </c>
      <c r="F1080" s="56" t="s">
        <v>1476</v>
      </c>
      <c r="G1080" s="56" t="s">
        <v>52</v>
      </c>
      <c r="H1080" s="56" t="s">
        <v>557</v>
      </c>
      <c r="I1080" s="56">
        <v>2</v>
      </c>
      <c r="K1080" t="s">
        <v>1910</v>
      </c>
    </row>
    <row r="1081" spans="1:22" hidden="1">
      <c r="A1081" s="6">
        <v>168</v>
      </c>
      <c r="B1081" s="6"/>
      <c r="C1081" s="6" t="s">
        <v>36</v>
      </c>
      <c r="D1081" s="6" t="s">
        <v>1429</v>
      </c>
      <c r="E1081" s="6"/>
      <c r="F1081" s="6" t="s">
        <v>56</v>
      </c>
      <c r="G1081" s="6" t="s">
        <v>51</v>
      </c>
      <c r="H1081" s="6"/>
      <c r="I1081" s="6">
        <v>4</v>
      </c>
      <c r="K1081" t="s">
        <v>1981</v>
      </c>
    </row>
    <row r="1082" spans="1:22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22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22" hidden="1"/>
    <row r="1085" spans="1:22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K1086" t="s">
        <v>1510</v>
      </c>
    </row>
    <row r="1087" spans="1:22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idden="1">
      <c r="A1088" s="39">
        <v>6</v>
      </c>
      <c r="B1088" s="39"/>
      <c r="C1088" s="39" t="s">
        <v>28</v>
      </c>
      <c r="D1088" s="39" t="s">
        <v>1609</v>
      </c>
      <c r="E1088" s="39" t="s">
        <v>182</v>
      </c>
      <c r="F1088" s="39" t="s">
        <v>168</v>
      </c>
      <c r="G1088" s="39" t="s">
        <v>139</v>
      </c>
      <c r="H1088" s="39" t="s">
        <v>159</v>
      </c>
      <c r="I1088" s="39">
        <v>2</v>
      </c>
    </row>
    <row r="1089" spans="1:22" hidden="1">
      <c r="A1089" s="247">
        <v>7</v>
      </c>
      <c r="B1089" s="247"/>
      <c r="C1089" s="247" t="s">
        <v>28</v>
      </c>
      <c r="D1089" s="247" t="s">
        <v>1609</v>
      </c>
      <c r="E1089" s="247" t="s">
        <v>182</v>
      </c>
      <c r="F1089" s="247" t="s">
        <v>168</v>
      </c>
      <c r="G1089" s="247" t="s">
        <v>1273</v>
      </c>
      <c r="H1089" s="247" t="s">
        <v>159</v>
      </c>
      <c r="I1089" s="247">
        <v>2</v>
      </c>
    </row>
    <row r="1090" spans="1:22" hidden="1">
      <c r="A1090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22" hidden="1">
      <c r="A1091" s="247">
        <v>9</v>
      </c>
      <c r="B1091" s="247"/>
      <c r="C1091" s="247" t="s">
        <v>28</v>
      </c>
      <c r="D1091" s="247" t="s">
        <v>1609</v>
      </c>
      <c r="E1091" s="247" t="s">
        <v>172</v>
      </c>
      <c r="F1091" s="247" t="s">
        <v>7</v>
      </c>
      <c r="G1091" s="247" t="s">
        <v>553</v>
      </c>
      <c r="H1091" s="247" t="s">
        <v>159</v>
      </c>
      <c r="I1091" s="247">
        <v>1</v>
      </c>
      <c r="J1091" s="248"/>
      <c r="K1091" s="247" t="s">
        <v>1374</v>
      </c>
      <c r="L1091" s="247"/>
      <c r="M1091" s="247"/>
      <c r="N1091" s="247"/>
      <c r="O1091" s="244"/>
      <c r="P1091" s="244"/>
      <c r="Q1091" s="244"/>
      <c r="R1091" s="244"/>
      <c r="S1091" s="244"/>
      <c r="T1091" s="244"/>
      <c r="U1091" s="244"/>
      <c r="V1091" s="244"/>
    </row>
    <row r="1092" spans="1:22" hidden="1">
      <c r="A1092" s="6">
        <v>10</v>
      </c>
      <c r="B1092" s="6"/>
      <c r="C1092" s="6" t="s">
        <v>28</v>
      </c>
      <c r="D1092" s="6" t="s">
        <v>1609</v>
      </c>
      <c r="E1092" s="6" t="s">
        <v>341</v>
      </c>
      <c r="F1092" s="6" t="s">
        <v>167</v>
      </c>
      <c r="G1092" s="6" t="s">
        <v>132</v>
      </c>
      <c r="H1092" s="6" t="s">
        <v>159</v>
      </c>
      <c r="I1092" s="6">
        <v>1</v>
      </c>
      <c r="K1092" t="s">
        <v>1372</v>
      </c>
    </row>
    <row r="1093" spans="1:22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22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22" hidden="1">
      <c r="A1095" s="56">
        <v>13</v>
      </c>
      <c r="B1095" s="56"/>
      <c r="C1095" s="56" t="s">
        <v>28</v>
      </c>
      <c r="D1095" s="56" t="s">
        <v>1609</v>
      </c>
      <c r="E1095" s="56" t="s">
        <v>182</v>
      </c>
      <c r="F1095" s="56" t="s">
        <v>137</v>
      </c>
      <c r="G1095" s="56" t="s">
        <v>132</v>
      </c>
      <c r="H1095" s="56" t="s">
        <v>159</v>
      </c>
      <c r="I1095" s="56">
        <v>1</v>
      </c>
    </row>
    <row r="1096" spans="1:22" hidden="1">
      <c r="A1096" s="6">
        <v>14</v>
      </c>
      <c r="B1096" s="6"/>
      <c r="C1096" s="6" t="s">
        <v>28</v>
      </c>
      <c r="D1096" s="6" t="s">
        <v>1609</v>
      </c>
      <c r="E1096" s="6" t="s">
        <v>182</v>
      </c>
      <c r="F1096" s="6" t="s">
        <v>137</v>
      </c>
      <c r="G1096" s="6" t="s">
        <v>28</v>
      </c>
      <c r="H1096" s="6" t="s">
        <v>159</v>
      </c>
      <c r="I1096" s="6">
        <v>2</v>
      </c>
    </row>
    <row r="1097" spans="1:22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22" hidden="1">
      <c r="A1098" s="244">
        <v>16</v>
      </c>
      <c r="B1098" s="244"/>
      <c r="C1098" s="244" t="s">
        <v>28</v>
      </c>
      <c r="D1098" s="244" t="s">
        <v>1609</v>
      </c>
      <c r="E1098" s="244" t="s">
        <v>177</v>
      </c>
      <c r="F1098" s="244" t="s">
        <v>137</v>
      </c>
      <c r="G1098" s="244" t="s">
        <v>139</v>
      </c>
      <c r="H1098" s="244" t="s">
        <v>159</v>
      </c>
      <c r="I1098" s="244">
        <v>2</v>
      </c>
    </row>
    <row r="1099" spans="1:22" hidden="1">
      <c r="A1099" s="6">
        <v>17</v>
      </c>
      <c r="B1099" s="6"/>
      <c r="C1099" s="6" t="s">
        <v>28</v>
      </c>
      <c r="D1099" s="6" t="s">
        <v>1609</v>
      </c>
      <c r="E1099" s="6" t="s">
        <v>182</v>
      </c>
      <c r="F1099" s="6" t="s">
        <v>205</v>
      </c>
      <c r="G1099" s="6" t="s">
        <v>1273</v>
      </c>
      <c r="H1099" s="6" t="s">
        <v>159</v>
      </c>
      <c r="I1099" s="6">
        <v>1</v>
      </c>
      <c r="K1099" t="s">
        <v>1916</v>
      </c>
    </row>
    <row r="1100" spans="1:22" hidden="1">
      <c r="A1100" s="56">
        <v>18</v>
      </c>
      <c r="B1100" s="56"/>
      <c r="C1100" s="56" t="s">
        <v>28</v>
      </c>
      <c r="D1100" s="56" t="s">
        <v>1609</v>
      </c>
      <c r="E1100" s="56" t="s">
        <v>182</v>
      </c>
      <c r="F1100" s="56" t="s">
        <v>165</v>
      </c>
      <c r="G1100" s="56" t="s">
        <v>1273</v>
      </c>
      <c r="H1100" s="56" t="s">
        <v>159</v>
      </c>
      <c r="I1100" s="56">
        <v>1</v>
      </c>
      <c r="K1100" t="s">
        <v>1916</v>
      </c>
    </row>
    <row r="1101" spans="1:22" hidden="1">
      <c r="A1101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22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22" hidden="1">
      <c r="A1103" s="56">
        <v>21</v>
      </c>
      <c r="B1103" s="56"/>
      <c r="C1103" s="56" t="s">
        <v>28</v>
      </c>
      <c r="D1103" s="56" t="s">
        <v>1609</v>
      </c>
      <c r="E1103" s="56" t="s">
        <v>182</v>
      </c>
      <c r="F1103" s="56" t="s">
        <v>164</v>
      </c>
      <c r="G1103" s="56" t="s">
        <v>1538</v>
      </c>
      <c r="H1103" s="56" t="s">
        <v>199</v>
      </c>
      <c r="I1103" s="56">
        <v>1</v>
      </c>
    </row>
    <row r="1104" spans="1:22" hidden="1">
      <c r="A1104" s="56">
        <v>22</v>
      </c>
      <c r="B1104" s="56"/>
      <c r="C1104" s="56" t="s">
        <v>28</v>
      </c>
      <c r="D1104" s="56" t="s">
        <v>1609</v>
      </c>
      <c r="E1104" s="56" t="s">
        <v>172</v>
      </c>
      <c r="F1104" s="56" t="s">
        <v>162</v>
      </c>
      <c r="G1104" s="56" t="s">
        <v>553</v>
      </c>
      <c r="H1104" s="56" t="s">
        <v>159</v>
      </c>
      <c r="I1104" s="56">
        <v>1</v>
      </c>
      <c r="K1104" t="s">
        <v>1374</v>
      </c>
    </row>
    <row r="1105" spans="1:22" hidden="1">
      <c r="A1105" s="247">
        <v>23</v>
      </c>
      <c r="B1105" s="247"/>
      <c r="C1105" s="247" t="s">
        <v>28</v>
      </c>
      <c r="D1105" s="247" t="s">
        <v>1609</v>
      </c>
      <c r="E1105" s="247" t="s">
        <v>410</v>
      </c>
      <c r="F1105" s="247" t="s">
        <v>204</v>
      </c>
      <c r="G1105" s="247" t="s">
        <v>148</v>
      </c>
      <c r="H1105" s="247" t="s">
        <v>151</v>
      </c>
      <c r="I1105" s="247">
        <v>4</v>
      </c>
      <c r="J1105" s="250">
        <v>2</v>
      </c>
      <c r="K1105" t="s">
        <v>1917</v>
      </c>
    </row>
    <row r="1106" spans="1:22" hidden="1">
      <c r="A1106" s="244">
        <v>24</v>
      </c>
      <c r="B1106" s="244"/>
      <c r="C1106" s="244" t="s">
        <v>28</v>
      </c>
      <c r="D1106" s="244" t="s">
        <v>1609</v>
      </c>
      <c r="E1106" s="244" t="s">
        <v>1375</v>
      </c>
      <c r="F1106" s="244" t="s">
        <v>207</v>
      </c>
      <c r="G1106" s="244" t="s">
        <v>161</v>
      </c>
      <c r="H1106" s="244" t="s">
        <v>557</v>
      </c>
      <c r="I1106" s="244">
        <v>1</v>
      </c>
      <c r="J1106" s="250">
        <v>2</v>
      </c>
      <c r="K1106" t="s">
        <v>1918</v>
      </c>
    </row>
    <row r="1107" spans="1:22" hidden="1">
      <c r="A1107" s="247">
        <v>25</v>
      </c>
      <c r="B1107" s="247"/>
      <c r="C1107" s="247" t="s">
        <v>28</v>
      </c>
      <c r="D1107" s="247" t="s">
        <v>1609</v>
      </c>
      <c r="E1107" s="247" t="s">
        <v>1375</v>
      </c>
      <c r="F1107" s="247" t="s">
        <v>160</v>
      </c>
      <c r="G1107" s="247" t="s">
        <v>161</v>
      </c>
      <c r="H1107" s="247" t="s">
        <v>557</v>
      </c>
      <c r="I1107" s="247">
        <v>1</v>
      </c>
      <c r="J1107" s="250">
        <v>2</v>
      </c>
      <c r="K1107" t="s">
        <v>1919</v>
      </c>
    </row>
    <row r="1108" spans="1:22" hidden="1">
      <c r="A1108" s="56">
        <v>27</v>
      </c>
      <c r="B1108" s="56"/>
      <c r="C1108" s="56" t="s">
        <v>28</v>
      </c>
      <c r="D1108" s="56" t="s">
        <v>1611</v>
      </c>
      <c r="E1108" s="56" t="s">
        <v>219</v>
      </c>
      <c r="F1108" s="56" t="s">
        <v>48</v>
      </c>
      <c r="G1108" s="56" t="s">
        <v>45</v>
      </c>
      <c r="H1108" s="56" t="s">
        <v>169</v>
      </c>
      <c r="I1108" s="56">
        <v>2</v>
      </c>
      <c r="K1108" t="s">
        <v>1920</v>
      </c>
    </row>
    <row r="1109" spans="1:22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K1109" t="s">
        <v>1921</v>
      </c>
    </row>
    <row r="1110" spans="1:22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22" hidden="1">
      <c r="A1111" s="56">
        <v>30</v>
      </c>
      <c r="B1111" s="56"/>
      <c r="C1111" s="56" t="s">
        <v>28</v>
      </c>
      <c r="D1111" s="56" t="s">
        <v>1611</v>
      </c>
      <c r="E1111" s="56" t="s">
        <v>182</v>
      </c>
      <c r="F1111" s="56" t="s">
        <v>168</v>
      </c>
      <c r="G1111" s="56" t="s">
        <v>49</v>
      </c>
      <c r="H1111" s="56" t="s">
        <v>169</v>
      </c>
      <c r="I1111" s="56">
        <v>2</v>
      </c>
    </row>
    <row r="1112" spans="1:22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</row>
    <row r="1113" spans="1:22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22" hidden="1">
      <c r="A1114" s="244">
        <v>33</v>
      </c>
      <c r="B1114" s="244"/>
      <c r="C1114" s="244" t="s">
        <v>28</v>
      </c>
      <c r="D1114" s="244" t="s">
        <v>1611</v>
      </c>
      <c r="E1114" s="244" t="s">
        <v>172</v>
      </c>
      <c r="F1114" s="244" t="s">
        <v>7</v>
      </c>
      <c r="G1114" s="244" t="s">
        <v>553</v>
      </c>
      <c r="H1114" s="244" t="s">
        <v>169</v>
      </c>
      <c r="I1114" s="244">
        <v>2</v>
      </c>
      <c r="J1114" s="249"/>
      <c r="K1114" s="244"/>
      <c r="L1114" s="244"/>
      <c r="M1114" s="244"/>
      <c r="N1114" s="244"/>
      <c r="O1114" s="247"/>
      <c r="P1114" s="247"/>
      <c r="Q1114" s="247"/>
      <c r="R1114" s="247"/>
      <c r="S1114" s="247"/>
      <c r="T1114" s="247"/>
      <c r="U1114" s="247"/>
      <c r="V1114" s="247"/>
    </row>
    <row r="1115" spans="1:22" hidden="1">
      <c r="A1115" s="6">
        <v>34</v>
      </c>
      <c r="B1115" s="6"/>
      <c r="C1115" s="6" t="s">
        <v>28</v>
      </c>
      <c r="D1115" s="6" t="s">
        <v>1611</v>
      </c>
      <c r="E1115" s="6" t="s">
        <v>341</v>
      </c>
      <c r="F1115" s="6" t="s">
        <v>167</v>
      </c>
      <c r="G1115" s="6" t="s">
        <v>132</v>
      </c>
      <c r="H1115" s="6" t="s">
        <v>169</v>
      </c>
      <c r="I1115" s="6">
        <v>1</v>
      </c>
      <c r="K1115" t="s">
        <v>1372</v>
      </c>
    </row>
    <row r="1116" spans="1:22" hidden="1">
      <c r="A1116" s="56">
        <v>35</v>
      </c>
      <c r="B1116" s="56"/>
      <c r="C1116" s="56" t="s">
        <v>28</v>
      </c>
      <c r="D1116" s="56" t="s">
        <v>1611</v>
      </c>
      <c r="E1116" s="56" t="s">
        <v>341</v>
      </c>
      <c r="F1116" s="56" t="s">
        <v>14</v>
      </c>
      <c r="G1116" s="56" t="s">
        <v>132</v>
      </c>
      <c r="H1116" s="56" t="s">
        <v>169</v>
      </c>
      <c r="I1116" s="56">
        <v>1</v>
      </c>
    </row>
    <row r="1117" spans="1:22" hidden="1">
      <c r="A1117" s="244">
        <v>36</v>
      </c>
      <c r="B1117" s="244"/>
      <c r="C1117" s="244" t="s">
        <v>28</v>
      </c>
      <c r="D1117" s="244" t="s">
        <v>1611</v>
      </c>
      <c r="E1117" s="244" t="s">
        <v>182</v>
      </c>
      <c r="F1117" s="244" t="s">
        <v>137</v>
      </c>
      <c r="G1117" s="244" t="s">
        <v>49</v>
      </c>
      <c r="H1117" s="244" t="s">
        <v>169</v>
      </c>
      <c r="I1117" s="244">
        <v>4</v>
      </c>
    </row>
    <row r="1118" spans="1:22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22" hidden="1">
      <c r="A1119" s="247">
        <v>38</v>
      </c>
      <c r="B1119" s="247"/>
      <c r="C1119" s="247" t="s">
        <v>28</v>
      </c>
      <c r="D1119" s="247" t="s">
        <v>1611</v>
      </c>
      <c r="E1119" s="247" t="s">
        <v>182</v>
      </c>
      <c r="F1119" s="247" t="s">
        <v>137</v>
      </c>
      <c r="G1119" s="247" t="s">
        <v>1074</v>
      </c>
      <c r="H1119" s="247" t="s">
        <v>169</v>
      </c>
      <c r="I1119" s="247">
        <v>1</v>
      </c>
    </row>
    <row r="1120" spans="1:22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</row>
    <row r="1121" spans="1:22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22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</row>
    <row r="1123" spans="1:22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22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 s="247">
        <v>46</v>
      </c>
      <c r="B1126" s="247"/>
      <c r="C1126" s="247" t="s">
        <v>28</v>
      </c>
      <c r="D1126" s="247" t="s">
        <v>1612</v>
      </c>
      <c r="E1126" s="247" t="s">
        <v>174</v>
      </c>
      <c r="F1126" s="247" t="s">
        <v>13</v>
      </c>
      <c r="G1126" s="247" t="s">
        <v>132</v>
      </c>
      <c r="H1126" s="247" t="s">
        <v>156</v>
      </c>
      <c r="I1126" s="247">
        <v>2</v>
      </c>
    </row>
    <row r="1127" spans="1:22" hidden="1">
      <c r="A1127" s="247">
        <v>47</v>
      </c>
      <c r="B1127" s="247"/>
      <c r="C1127" s="247" t="s">
        <v>28</v>
      </c>
      <c r="D1127" s="247" t="s">
        <v>1612</v>
      </c>
      <c r="E1127" s="247" t="s">
        <v>172</v>
      </c>
      <c r="F1127" s="247" t="s">
        <v>7</v>
      </c>
      <c r="G1127" s="247" t="s">
        <v>553</v>
      </c>
      <c r="H1127" s="247" t="s">
        <v>156</v>
      </c>
      <c r="I1127" s="247">
        <v>2</v>
      </c>
      <c r="J1127" s="248"/>
      <c r="K1127" s="247"/>
      <c r="L1127" s="247"/>
      <c r="M1127" s="247"/>
      <c r="N1127" s="247"/>
      <c r="O1127" s="244"/>
      <c r="P1127" s="244"/>
      <c r="Q1127" s="244"/>
      <c r="R1127" s="244"/>
      <c r="S1127" s="244"/>
      <c r="T1127" s="244"/>
      <c r="U1127" s="244"/>
      <c r="V1127" s="244"/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 s="56">
        <v>52</v>
      </c>
      <c r="B1132" s="56"/>
      <c r="C1132" s="56" t="s">
        <v>28</v>
      </c>
      <c r="D1132" s="56" t="s">
        <v>1612</v>
      </c>
      <c r="E1132" s="56" t="s">
        <v>182</v>
      </c>
      <c r="F1132" s="56" t="s">
        <v>137</v>
      </c>
      <c r="G1132" s="56" t="s">
        <v>28</v>
      </c>
      <c r="H1132" s="56" t="s">
        <v>156</v>
      </c>
      <c r="I1132" s="56">
        <v>1</v>
      </c>
    </row>
    <row r="1133" spans="1:22" hidden="1">
      <c r="A1133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22" hidden="1">
      <c r="A1134" s="244">
        <v>55</v>
      </c>
      <c r="B1134" s="244"/>
      <c r="C1134" s="244" t="s">
        <v>28</v>
      </c>
      <c r="D1134" s="244" t="s">
        <v>1613</v>
      </c>
      <c r="E1134" s="244" t="s">
        <v>172</v>
      </c>
      <c r="F1134" s="244" t="s">
        <v>7</v>
      </c>
      <c r="G1134" s="244" t="s">
        <v>1437</v>
      </c>
      <c r="H1134" s="244" t="s">
        <v>159</v>
      </c>
      <c r="I1134" s="244">
        <v>2</v>
      </c>
      <c r="J1134" s="249"/>
      <c r="K1134" s="244" t="s">
        <v>1394</v>
      </c>
      <c r="L1134" s="244"/>
      <c r="M1134" s="244"/>
      <c r="N1134" s="244"/>
      <c r="O1134" s="247"/>
      <c r="P1134" s="247"/>
      <c r="Q1134" s="247"/>
      <c r="R1134" s="247"/>
      <c r="S1134" s="247"/>
      <c r="T1134" s="247"/>
      <c r="U1134" s="247"/>
      <c r="V1134" s="247"/>
    </row>
    <row r="1135" spans="1:22" hidden="1">
      <c r="A1135" s="6">
        <v>56</v>
      </c>
      <c r="B1135" s="6"/>
      <c r="C1135" s="6" t="s">
        <v>28</v>
      </c>
      <c r="D1135" s="6" t="s">
        <v>1613</v>
      </c>
      <c r="E1135" s="6" t="s">
        <v>182</v>
      </c>
      <c r="F1135" s="6" t="s">
        <v>168</v>
      </c>
      <c r="G1135" s="6" t="s">
        <v>1273</v>
      </c>
      <c r="H1135" s="6" t="s">
        <v>159</v>
      </c>
      <c r="I1135" s="6">
        <v>2</v>
      </c>
    </row>
    <row r="1136" spans="1:22" hidden="1">
      <c r="A113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</row>
    <row r="1142" spans="1:11" hidden="1">
      <c r="A1142" s="244">
        <v>63</v>
      </c>
      <c r="B1142" s="244"/>
      <c r="C1142" s="244" t="s">
        <v>28</v>
      </c>
      <c r="D1142" s="244" t="s">
        <v>1613</v>
      </c>
      <c r="E1142" s="244" t="s">
        <v>182</v>
      </c>
      <c r="F1142" s="244" t="s">
        <v>137</v>
      </c>
      <c r="G1142" s="244" t="s">
        <v>1273</v>
      </c>
      <c r="H1142" s="244" t="s">
        <v>159</v>
      </c>
      <c r="I1142" s="244">
        <v>2</v>
      </c>
    </row>
    <row r="1143" spans="1:11" hidden="1">
      <c r="A1143" s="244">
        <v>64</v>
      </c>
      <c r="B1143" s="244"/>
      <c r="C1143" s="244" t="s">
        <v>28</v>
      </c>
      <c r="D1143" s="244" t="s">
        <v>1613</v>
      </c>
      <c r="E1143" s="244" t="s">
        <v>182</v>
      </c>
      <c r="F1143" s="244" t="s">
        <v>137</v>
      </c>
      <c r="G1143" s="244" t="s">
        <v>28</v>
      </c>
      <c r="H1143" s="244" t="s">
        <v>159</v>
      </c>
      <c r="I1143" s="244">
        <v>1</v>
      </c>
    </row>
    <row r="1144" spans="1:11" hidden="1">
      <c r="A1144" s="6">
        <v>65</v>
      </c>
      <c r="B1144" s="6"/>
      <c r="C1144" s="6" t="s">
        <v>28</v>
      </c>
      <c r="D1144" s="6" t="s">
        <v>1613</v>
      </c>
      <c r="E1144" s="6" t="s">
        <v>182</v>
      </c>
      <c r="F1144" s="6" t="s">
        <v>137</v>
      </c>
      <c r="G1144" s="6" t="s">
        <v>1074</v>
      </c>
      <c r="H1144" s="6" t="s">
        <v>159</v>
      </c>
      <c r="I1144" s="6">
        <v>2</v>
      </c>
    </row>
    <row r="1145" spans="1:11" hidden="1">
      <c r="A1145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idden="1">
      <c r="A1146" s="56">
        <v>67</v>
      </c>
      <c r="B1146" s="56"/>
      <c r="C1146" s="56" t="s">
        <v>28</v>
      </c>
      <c r="D1146" s="56" t="s">
        <v>1613</v>
      </c>
      <c r="E1146" s="56"/>
      <c r="F1146" s="56" t="s">
        <v>137</v>
      </c>
      <c r="G1146" s="56" t="s">
        <v>49</v>
      </c>
      <c r="H1146" s="56" t="s">
        <v>159</v>
      </c>
      <c r="I1146" s="56">
        <v>1</v>
      </c>
    </row>
    <row r="1147" spans="1:11" hidden="1">
      <c r="A1147" s="6">
        <v>68</v>
      </c>
      <c r="B1147" s="6"/>
      <c r="C1147" s="6" t="s">
        <v>28</v>
      </c>
      <c r="D1147" s="6" t="s">
        <v>1613</v>
      </c>
      <c r="E1147" s="6" t="s">
        <v>182</v>
      </c>
      <c r="F1147" s="6" t="s">
        <v>137</v>
      </c>
      <c r="G1147" s="6" t="s">
        <v>132</v>
      </c>
      <c r="H1147" s="6" t="s">
        <v>159</v>
      </c>
      <c r="I1147" s="6">
        <v>1</v>
      </c>
    </row>
    <row r="1148" spans="1:11" hidden="1">
      <c r="A1148" s="6">
        <v>70</v>
      </c>
      <c r="B1148" s="6"/>
      <c r="C1148" s="6" t="s">
        <v>28</v>
      </c>
      <c r="D1148" s="6" t="s">
        <v>552</v>
      </c>
      <c r="E1148" s="6" t="s">
        <v>176</v>
      </c>
      <c r="F1148" s="6" t="s">
        <v>1175</v>
      </c>
      <c r="G1148" s="6" t="s">
        <v>23</v>
      </c>
      <c r="H1148" s="6" t="s">
        <v>22</v>
      </c>
      <c r="I1148" s="6">
        <v>6</v>
      </c>
    </row>
    <row r="1149" spans="1:11" hidden="1">
      <c r="A1149" s="247">
        <v>71</v>
      </c>
      <c r="B1149" s="247"/>
      <c r="C1149" s="247" t="s">
        <v>28</v>
      </c>
      <c r="D1149" s="247" t="s">
        <v>1177</v>
      </c>
      <c r="E1149" s="247" t="s">
        <v>341</v>
      </c>
      <c r="F1149" s="247" t="s">
        <v>14</v>
      </c>
      <c r="G1149" s="247" t="s">
        <v>1646</v>
      </c>
      <c r="H1149" s="247" t="s">
        <v>22</v>
      </c>
      <c r="I1149" s="247">
        <v>0</v>
      </c>
      <c r="K1149" t="s">
        <v>1178</v>
      </c>
    </row>
    <row r="1150" spans="1:11" hidden="1">
      <c r="A1150" s="6">
        <v>72</v>
      </c>
      <c r="B1150" s="6"/>
      <c r="C1150" s="6" t="s">
        <v>28</v>
      </c>
      <c r="D1150" s="6" t="s">
        <v>1177</v>
      </c>
      <c r="E1150" s="6" t="s">
        <v>1170</v>
      </c>
      <c r="F1150" s="6" t="s">
        <v>15</v>
      </c>
      <c r="G1150" s="6" t="s">
        <v>1646</v>
      </c>
      <c r="H1150" s="6" t="s">
        <v>22</v>
      </c>
      <c r="I1150" s="6">
        <v>0</v>
      </c>
      <c r="K1150" t="s">
        <v>1178</v>
      </c>
    </row>
    <row r="1151" spans="1:11" hidden="1">
      <c r="A1151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idden="1">
      <c r="A1153" s="6">
        <v>76</v>
      </c>
      <c r="B1153" s="6"/>
      <c r="C1153" s="6" t="s">
        <v>28</v>
      </c>
      <c r="D1153" s="6" t="s">
        <v>1926</v>
      </c>
      <c r="E1153" s="6" t="s">
        <v>1170</v>
      </c>
      <c r="F1153" s="6" t="s">
        <v>15</v>
      </c>
      <c r="G1153" s="6" t="s">
        <v>1646</v>
      </c>
      <c r="H1153" s="6" t="s">
        <v>22</v>
      </c>
      <c r="I1153" s="6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247">
        <v>78</v>
      </c>
      <c r="B1155" s="247"/>
      <c r="C1155" s="247" t="s">
        <v>28</v>
      </c>
      <c r="D1155" s="247" t="s">
        <v>1926</v>
      </c>
      <c r="E1155" s="247" t="s">
        <v>176</v>
      </c>
      <c r="F1155" s="247" t="s">
        <v>1175</v>
      </c>
      <c r="G1155" s="247" t="s">
        <v>1646</v>
      </c>
      <c r="H1155" s="247" t="s">
        <v>22</v>
      </c>
      <c r="I1155" s="247">
        <v>0</v>
      </c>
      <c r="K1155" t="s">
        <v>1928</v>
      </c>
    </row>
    <row r="1156" spans="1:11" hidden="1">
      <c r="A1156" s="244">
        <v>79</v>
      </c>
      <c r="B1156" s="244"/>
      <c r="C1156" s="244" t="s">
        <v>28</v>
      </c>
      <c r="D1156" s="244" t="s">
        <v>1926</v>
      </c>
      <c r="E1156" s="244" t="s">
        <v>176</v>
      </c>
      <c r="F1156" s="244" t="s">
        <v>1175</v>
      </c>
      <c r="G1156" s="244" t="s">
        <v>1646</v>
      </c>
      <c r="H1156" s="244" t="s">
        <v>22</v>
      </c>
      <c r="I1156" s="244">
        <v>0</v>
      </c>
      <c r="K1156" t="s">
        <v>1928</v>
      </c>
    </row>
    <row r="1157" spans="1:11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idden="1">
      <c r="A1158" s="56">
        <v>81</v>
      </c>
      <c r="B1158" s="56"/>
      <c r="C1158" s="56" t="s">
        <v>28</v>
      </c>
      <c r="D1158" s="56" t="s">
        <v>1926</v>
      </c>
      <c r="E1158" s="56" t="s">
        <v>1170</v>
      </c>
      <c r="F1158" s="56" t="s">
        <v>1930</v>
      </c>
      <c r="G1158" s="56" t="s">
        <v>1665</v>
      </c>
      <c r="H1158" s="56" t="s">
        <v>22</v>
      </c>
      <c r="I1158" s="56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56">
        <v>84</v>
      </c>
      <c r="B1160" s="56"/>
      <c r="C1160" s="56" t="s">
        <v>28</v>
      </c>
      <c r="D1160" s="56" t="s">
        <v>26</v>
      </c>
      <c r="E1160" s="56" t="s">
        <v>176</v>
      </c>
      <c r="F1160" s="56" t="s">
        <v>1168</v>
      </c>
      <c r="G1160" s="56" t="s">
        <v>25</v>
      </c>
      <c r="H1160" s="56" t="s">
        <v>27</v>
      </c>
      <c r="I1160" s="56">
        <v>2</v>
      </c>
      <c r="K1160" t="s">
        <v>753</v>
      </c>
    </row>
    <row r="1161" spans="1:11" hidden="1">
      <c r="A1161" s="247">
        <v>85</v>
      </c>
      <c r="B1161" s="247"/>
      <c r="C1161" s="247" t="s">
        <v>28</v>
      </c>
      <c r="D1161" s="247" t="s">
        <v>26</v>
      </c>
      <c r="E1161" s="247" t="s">
        <v>1170</v>
      </c>
      <c r="F1161" s="247" t="s">
        <v>15</v>
      </c>
      <c r="G1161" s="247" t="s">
        <v>1646</v>
      </c>
      <c r="H1161" s="247" t="s">
        <v>27</v>
      </c>
      <c r="I1161" s="247">
        <v>1</v>
      </c>
      <c r="K1161" t="s">
        <v>1511</v>
      </c>
    </row>
    <row r="1162" spans="1:11" hidden="1">
      <c r="A1162" s="244">
        <v>86</v>
      </c>
      <c r="B1162" s="244"/>
      <c r="C1162" s="244" t="s">
        <v>28</v>
      </c>
      <c r="D1162" s="244" t="s">
        <v>26</v>
      </c>
      <c r="E1162" s="244" t="s">
        <v>1182</v>
      </c>
      <c r="F1162" s="244" t="s">
        <v>14</v>
      </c>
      <c r="G1162" s="244" t="s">
        <v>1646</v>
      </c>
      <c r="H1162" s="244" t="s">
        <v>27</v>
      </c>
      <c r="I1162" s="244">
        <v>1</v>
      </c>
      <c r="K1162" t="s">
        <v>1512</v>
      </c>
    </row>
    <row r="1163" spans="1:11" hidden="1">
      <c r="A1163" s="56">
        <v>87</v>
      </c>
      <c r="B1163" s="56"/>
      <c r="C1163" s="56" t="s">
        <v>28</v>
      </c>
      <c r="D1163" s="56" t="s">
        <v>26</v>
      </c>
      <c r="E1163" s="56" t="s">
        <v>176</v>
      </c>
      <c r="F1163" s="56" t="s">
        <v>1168</v>
      </c>
      <c r="G1163" s="56" t="s">
        <v>25</v>
      </c>
      <c r="H1163" s="56" t="s">
        <v>27</v>
      </c>
      <c r="I1163" s="56">
        <v>2</v>
      </c>
      <c r="K1163" t="s">
        <v>1400</v>
      </c>
    </row>
    <row r="1164" spans="1:11" hidden="1">
      <c r="A1164" s="6">
        <v>88</v>
      </c>
      <c r="B1164" s="6"/>
      <c r="C1164" s="6" t="s">
        <v>28</v>
      </c>
      <c r="D1164" s="6" t="s">
        <v>26</v>
      </c>
      <c r="E1164" s="6" t="s">
        <v>176</v>
      </c>
      <c r="F1164" s="6" t="s">
        <v>1168</v>
      </c>
      <c r="G1164" s="6" t="s">
        <v>1646</v>
      </c>
      <c r="H1164" s="6" t="s">
        <v>27</v>
      </c>
      <c r="I1164" s="6">
        <v>1</v>
      </c>
      <c r="K1164" t="s">
        <v>1401</v>
      </c>
    </row>
    <row r="1165" spans="1:11" hidden="1">
      <c r="A1165" s="247">
        <v>89</v>
      </c>
      <c r="B1165" s="247"/>
      <c r="C1165" s="247" t="s">
        <v>28</v>
      </c>
      <c r="D1165" s="247" t="s">
        <v>26</v>
      </c>
      <c r="E1165" s="247" t="s">
        <v>175</v>
      </c>
      <c r="F1165" s="247" t="s">
        <v>567</v>
      </c>
      <c r="G1165" s="247" t="s">
        <v>1607</v>
      </c>
      <c r="H1165" s="247" t="s">
        <v>27</v>
      </c>
      <c r="I1165" s="247">
        <v>1</v>
      </c>
      <c r="K1165" t="s">
        <v>1401</v>
      </c>
    </row>
    <row r="1166" spans="1:11" hidden="1">
      <c r="A1166" s="56">
        <v>91</v>
      </c>
      <c r="B1166" s="56"/>
      <c r="C1166" s="56" t="s">
        <v>28</v>
      </c>
      <c r="D1166" s="56" t="s">
        <v>30</v>
      </c>
      <c r="E1166" s="56" t="s">
        <v>176</v>
      </c>
      <c r="F1166" s="56" t="s">
        <v>1168</v>
      </c>
      <c r="G1166" s="56" t="s">
        <v>32</v>
      </c>
      <c r="H1166" s="56" t="s">
        <v>31</v>
      </c>
      <c r="I1166" s="56">
        <v>4</v>
      </c>
      <c r="K1166" t="s">
        <v>1171</v>
      </c>
    </row>
    <row r="1167" spans="1:11" hidden="1">
      <c r="A1167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idden="1">
      <c r="A1168" s="247">
        <v>93</v>
      </c>
      <c r="B1168" s="247"/>
      <c r="C1168" s="247" t="s">
        <v>28</v>
      </c>
      <c r="D1168" s="247" t="s">
        <v>30</v>
      </c>
      <c r="E1168" s="247" t="s">
        <v>1170</v>
      </c>
      <c r="F1168" s="247" t="s">
        <v>15</v>
      </c>
      <c r="G1168" s="247" t="s">
        <v>1646</v>
      </c>
      <c r="H1168" s="247" t="s">
        <v>31</v>
      </c>
      <c r="I1168" s="247">
        <v>1</v>
      </c>
      <c r="K1168" t="s">
        <v>753</v>
      </c>
    </row>
    <row r="1169" spans="1:22" hidden="1">
      <c r="A1169" s="247">
        <v>94</v>
      </c>
      <c r="B1169" s="247"/>
      <c r="C1169" s="247" t="s">
        <v>28</v>
      </c>
      <c r="D1169" s="247" t="s">
        <v>30</v>
      </c>
      <c r="E1169" s="247" t="s">
        <v>1170</v>
      </c>
      <c r="F1169" s="247" t="s">
        <v>14</v>
      </c>
      <c r="G1169" s="247" t="s">
        <v>1646</v>
      </c>
      <c r="H1169" s="247" t="s">
        <v>31</v>
      </c>
      <c r="I1169" s="247">
        <v>1</v>
      </c>
      <c r="K1169" t="s">
        <v>753</v>
      </c>
    </row>
    <row r="1170" spans="1:22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22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22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K1172" t="s">
        <v>1933</v>
      </c>
    </row>
    <row r="1173" spans="1:22" hidden="1">
      <c r="A1173" s="6">
        <v>99</v>
      </c>
      <c r="B1173" s="6"/>
      <c r="C1173" s="6" t="s">
        <v>28</v>
      </c>
      <c r="D1173" s="6" t="s">
        <v>33</v>
      </c>
      <c r="E1173" s="6" t="s">
        <v>176</v>
      </c>
      <c r="F1173" s="6" t="s">
        <v>1168</v>
      </c>
      <c r="G1173" s="6" t="s">
        <v>28</v>
      </c>
      <c r="H1173" s="6" t="s">
        <v>27</v>
      </c>
      <c r="I1173" s="6">
        <v>4</v>
      </c>
      <c r="K1173" t="s">
        <v>1172</v>
      </c>
    </row>
    <row r="1174" spans="1:22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</row>
    <row r="1175" spans="1:22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22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</row>
    <row r="1177" spans="1:22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22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</row>
    <row r="1179" spans="1:22" hidden="1">
      <c r="A1179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22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K1180" t="s">
        <v>1174</v>
      </c>
    </row>
    <row r="1181" spans="1:22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22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K1182" t="s">
        <v>751</v>
      </c>
    </row>
    <row r="1183" spans="1:22" hidden="1">
      <c r="A1183" s="56">
        <v>111</v>
      </c>
      <c r="B1183" s="56"/>
      <c r="C1183" s="56" t="s">
        <v>28</v>
      </c>
      <c r="D1183" s="56" t="s">
        <v>1926</v>
      </c>
      <c r="E1183" s="56" t="s">
        <v>1170</v>
      </c>
      <c r="F1183" s="56" t="s">
        <v>15</v>
      </c>
      <c r="G1183" s="56" t="s">
        <v>1646</v>
      </c>
      <c r="H1183" s="56" t="s">
        <v>22</v>
      </c>
      <c r="I1183" s="56">
        <v>1</v>
      </c>
      <c r="K1183" t="s">
        <v>1927</v>
      </c>
    </row>
    <row r="1184" spans="1:22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  <c r="L1184" s="247"/>
      <c r="M1184" s="247"/>
      <c r="N1184" s="247"/>
      <c r="O1184" s="244"/>
      <c r="P1184" s="244"/>
      <c r="Q1184" s="244"/>
      <c r="R1184" s="244"/>
      <c r="S1184" s="244"/>
      <c r="T1184" s="244"/>
      <c r="U1184" s="244"/>
      <c r="V1184" s="244"/>
    </row>
    <row r="1185" spans="1:22" hidden="1">
      <c r="A1185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7">
        <v>115</v>
      </c>
      <c r="B1187" s="247"/>
      <c r="C1187" s="247" t="s">
        <v>28</v>
      </c>
      <c r="D1187" s="247" t="s">
        <v>1926</v>
      </c>
      <c r="E1187" s="247" t="s">
        <v>176</v>
      </c>
      <c r="F1187" s="247" t="s">
        <v>19</v>
      </c>
      <c r="G1187" s="247" t="s">
        <v>51</v>
      </c>
      <c r="H1187" s="247" t="s">
        <v>199</v>
      </c>
      <c r="I1187" s="247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56">
        <v>118</v>
      </c>
      <c r="B1189" s="56"/>
      <c r="C1189" s="56" t="s">
        <v>28</v>
      </c>
      <c r="D1189" s="56" t="s">
        <v>549</v>
      </c>
      <c r="E1189" s="56" t="s">
        <v>176</v>
      </c>
      <c r="F1189" s="56" t="s">
        <v>1168</v>
      </c>
      <c r="G1189" s="56" t="s">
        <v>32</v>
      </c>
      <c r="H1189" s="56" t="s">
        <v>31</v>
      </c>
      <c r="I1189" s="56">
        <v>4</v>
      </c>
      <c r="K1189" t="s">
        <v>1169</v>
      </c>
    </row>
    <row r="1190" spans="1:22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K1190" t="s">
        <v>751</v>
      </c>
    </row>
    <row r="1191" spans="1:22" hidden="1">
      <c r="A1191" s="6">
        <v>120</v>
      </c>
      <c r="B1191" s="6"/>
      <c r="C1191" s="6" t="s">
        <v>28</v>
      </c>
      <c r="D1191" s="6" t="s">
        <v>549</v>
      </c>
      <c r="E1191" s="6"/>
      <c r="F1191" s="6" t="s">
        <v>15</v>
      </c>
      <c r="G1191" s="6" t="s">
        <v>1646</v>
      </c>
      <c r="H1191" s="6" t="s">
        <v>31</v>
      </c>
      <c r="I1191" s="6">
        <v>1</v>
      </c>
      <c r="K1191" t="s">
        <v>751</v>
      </c>
    </row>
    <row r="1192" spans="1:22" hidden="1">
      <c r="A1192" s="244">
        <v>121</v>
      </c>
      <c r="B1192" s="244"/>
      <c r="C1192" s="244" t="s">
        <v>28</v>
      </c>
      <c r="D1192" s="244" t="s">
        <v>549</v>
      </c>
      <c r="E1192" s="244"/>
      <c r="F1192" s="244" t="s">
        <v>7</v>
      </c>
      <c r="G1192" s="244" t="s">
        <v>1437</v>
      </c>
      <c r="H1192" s="244" t="s">
        <v>31</v>
      </c>
      <c r="I1192" s="244">
        <v>1</v>
      </c>
      <c r="J1192" s="249"/>
      <c r="K1192" s="244" t="s">
        <v>751</v>
      </c>
      <c r="L1192" s="244"/>
      <c r="M1192" s="244"/>
      <c r="N1192" s="244"/>
      <c r="O1192" s="247"/>
      <c r="P1192" s="247"/>
      <c r="Q1192" s="247"/>
      <c r="R1192" s="247"/>
      <c r="S1192" s="247"/>
      <c r="T1192" s="247"/>
      <c r="U1192" s="247"/>
      <c r="V1192" s="247"/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244">
        <v>123</v>
      </c>
      <c r="B1194" s="244"/>
      <c r="C1194" s="244" t="s">
        <v>28</v>
      </c>
      <c r="D1194" s="244" t="s">
        <v>549</v>
      </c>
      <c r="E1194" s="244" t="s">
        <v>1170</v>
      </c>
      <c r="F1194" s="244" t="s">
        <v>567</v>
      </c>
      <c r="G1194" s="244" t="s">
        <v>1607</v>
      </c>
      <c r="H1194" s="244" t="s">
        <v>31</v>
      </c>
      <c r="I1194" s="244">
        <v>1</v>
      </c>
      <c r="K1194" t="s">
        <v>1398</v>
      </c>
    </row>
    <row r="1195" spans="1:22" hidden="1">
      <c r="A1195" s="247">
        <v>124</v>
      </c>
      <c r="B1195" s="247"/>
      <c r="C1195" s="247" t="s">
        <v>28</v>
      </c>
      <c r="D1195" s="247" t="s">
        <v>549</v>
      </c>
      <c r="E1195" s="247" t="s">
        <v>174</v>
      </c>
      <c r="F1195" s="247" t="s">
        <v>13</v>
      </c>
      <c r="G1195" s="247" t="s">
        <v>20</v>
      </c>
      <c r="H1195" s="247" t="s">
        <v>31</v>
      </c>
      <c r="I1195" s="247">
        <v>1</v>
      </c>
      <c r="K1195" t="s">
        <v>1404</v>
      </c>
    </row>
    <row r="1196" spans="1:22" hidden="1">
      <c r="A1196" s="6">
        <v>127</v>
      </c>
      <c r="B1196" s="6"/>
      <c r="C1196" s="6" t="s">
        <v>28</v>
      </c>
      <c r="D1196" s="6" t="s">
        <v>8</v>
      </c>
      <c r="E1196" s="6" t="s">
        <v>179</v>
      </c>
      <c r="F1196" s="6" t="s">
        <v>194</v>
      </c>
      <c r="G1196" s="6" t="s">
        <v>11</v>
      </c>
      <c r="H1196" s="6" t="s">
        <v>9</v>
      </c>
      <c r="I1196" s="6">
        <v>1</v>
      </c>
      <c r="K1196" t="s">
        <v>1405</v>
      </c>
    </row>
    <row r="1197" spans="1:22" hidden="1">
      <c r="A119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22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  <c r="L1198" s="247"/>
      <c r="M1198" s="247"/>
      <c r="N1198" s="247"/>
      <c r="O1198" s="244"/>
      <c r="P1198" s="244"/>
      <c r="Q1198" s="244"/>
      <c r="R1198" s="244"/>
      <c r="S1198" s="244"/>
      <c r="T1198" s="244"/>
      <c r="U1198" s="244"/>
      <c r="V1198" s="244"/>
    </row>
    <row r="1199" spans="1:22" hidden="1">
      <c r="A1199" s="56">
        <v>130</v>
      </c>
      <c r="B1199" s="56"/>
      <c r="C1199" s="56" t="s">
        <v>28</v>
      </c>
      <c r="D1199" s="56" t="s">
        <v>8</v>
      </c>
      <c r="E1199" s="56" t="s">
        <v>178</v>
      </c>
      <c r="F1199" s="56" t="s">
        <v>567</v>
      </c>
      <c r="G1199" s="56" t="s">
        <v>1607</v>
      </c>
      <c r="H1199" s="56" t="s">
        <v>9</v>
      </c>
      <c r="I1199" s="56">
        <v>1</v>
      </c>
      <c r="K1199" t="s">
        <v>1406</v>
      </c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22" hidden="1">
      <c r="A1201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22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K1202" t="s">
        <v>1377</v>
      </c>
    </row>
    <row r="1203" spans="1:22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22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50">
        <v>2</v>
      </c>
      <c r="K1204" t="s">
        <v>1513</v>
      </c>
    </row>
    <row r="1205" spans="1:22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22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22" hidden="1">
      <c r="A1207" s="247">
        <v>140</v>
      </c>
      <c r="B1207" s="247"/>
      <c r="C1207" s="247" t="s">
        <v>28</v>
      </c>
      <c r="D1207" s="247" t="s">
        <v>16</v>
      </c>
      <c r="E1207" s="247" t="s">
        <v>341</v>
      </c>
      <c r="F1207" s="247" t="s">
        <v>14</v>
      </c>
      <c r="G1207" s="247" t="s">
        <v>11</v>
      </c>
      <c r="H1207" s="247" t="s">
        <v>9</v>
      </c>
      <c r="I1207" s="247">
        <v>1</v>
      </c>
      <c r="K1207" t="s">
        <v>1515</v>
      </c>
    </row>
    <row r="1208" spans="1:22" hidden="1">
      <c r="A1208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22" hidden="1">
      <c r="A1209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22" hidden="1">
      <c r="A1210" s="244">
        <v>144</v>
      </c>
      <c r="B1210" s="244"/>
      <c r="C1210" s="244" t="s">
        <v>28</v>
      </c>
      <c r="D1210" s="244" t="s">
        <v>17</v>
      </c>
      <c r="E1210" s="244" t="s">
        <v>172</v>
      </c>
      <c r="F1210" s="244" t="s">
        <v>7</v>
      </c>
      <c r="G1210" s="244" t="s">
        <v>1437</v>
      </c>
      <c r="H1210" s="244" t="s">
        <v>9</v>
      </c>
      <c r="I1210" s="244">
        <v>2</v>
      </c>
      <c r="J1210" s="249"/>
      <c r="K1210" s="244"/>
      <c r="L1210" s="244"/>
      <c r="M1210" s="244"/>
      <c r="N1210" s="244"/>
      <c r="O1210" s="247"/>
      <c r="P1210" s="247"/>
      <c r="Q1210" s="247"/>
      <c r="R1210" s="247"/>
      <c r="S1210" s="247"/>
      <c r="T1210" s="247"/>
      <c r="U1210" s="247"/>
      <c r="V1210" s="247"/>
    </row>
    <row r="1211" spans="1:22" hidden="1">
      <c r="A1211" s="247">
        <v>145</v>
      </c>
      <c r="B1211" s="247"/>
      <c r="C1211" s="247" t="s">
        <v>28</v>
      </c>
      <c r="D1211" s="247" t="s">
        <v>17</v>
      </c>
      <c r="E1211" s="247" t="s">
        <v>175</v>
      </c>
      <c r="F1211" s="247" t="s">
        <v>19</v>
      </c>
      <c r="G1211" s="247" t="s">
        <v>1538</v>
      </c>
      <c r="H1211" s="247" t="s">
        <v>199</v>
      </c>
      <c r="I1211" s="247">
        <v>2</v>
      </c>
    </row>
    <row r="1212" spans="1:22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22" hidden="1">
      <c r="A1213" s="6">
        <v>147</v>
      </c>
      <c r="B1213" s="6"/>
      <c r="C1213" s="6" t="s">
        <v>28</v>
      </c>
      <c r="D1213" s="6" t="s">
        <v>17</v>
      </c>
      <c r="E1213" s="6" t="s">
        <v>173</v>
      </c>
      <c r="F1213" s="6" t="s">
        <v>613</v>
      </c>
      <c r="G1213" s="6" t="s">
        <v>11</v>
      </c>
      <c r="H1213" s="6" t="s">
        <v>9</v>
      </c>
      <c r="I1213" s="6">
        <v>4</v>
      </c>
    </row>
    <row r="1214" spans="1:22" hidden="1">
      <c r="A1214" s="6">
        <v>148</v>
      </c>
      <c r="B1214" s="6"/>
      <c r="C1214" s="6" t="s">
        <v>28</v>
      </c>
      <c r="D1214" s="6" t="s">
        <v>17</v>
      </c>
      <c r="E1214" s="6" t="s">
        <v>341</v>
      </c>
      <c r="F1214" s="6" t="s">
        <v>14</v>
      </c>
      <c r="G1214" s="6" t="s">
        <v>11</v>
      </c>
      <c r="H1214" s="6" t="s">
        <v>9</v>
      </c>
      <c r="I1214" s="6">
        <v>1</v>
      </c>
    </row>
    <row r="1215" spans="1:22" hidden="1">
      <c r="A1215" s="244">
        <v>149</v>
      </c>
      <c r="B1215" s="244"/>
      <c r="C1215" s="244" t="s">
        <v>28</v>
      </c>
      <c r="D1215" s="244" t="s">
        <v>17</v>
      </c>
      <c r="E1215" s="244" t="s">
        <v>1170</v>
      </c>
      <c r="F1215" s="244" t="s">
        <v>15</v>
      </c>
      <c r="G1215" s="244" t="s">
        <v>11</v>
      </c>
      <c r="H1215" s="244" t="s">
        <v>9</v>
      </c>
      <c r="I1215" s="244">
        <v>1</v>
      </c>
      <c r="K1215" t="s">
        <v>1515</v>
      </c>
    </row>
    <row r="1216" spans="1:22" hidden="1">
      <c r="A1216" s="244"/>
      <c r="B1216" s="244"/>
      <c r="C1216" s="244"/>
      <c r="D1216" s="244"/>
      <c r="E1216" s="244"/>
      <c r="F1216" s="244"/>
      <c r="G1216" s="244"/>
      <c r="H1216" s="244"/>
      <c r="I1216" s="244"/>
    </row>
    <row r="1217" spans="1:22" hidden="1">
      <c r="A1217" s="244"/>
      <c r="B1217" s="244"/>
      <c r="C1217" s="244"/>
      <c r="D1217" s="244"/>
      <c r="E1217" s="244"/>
      <c r="F1217" s="244"/>
      <c r="G1217" s="244"/>
      <c r="H1217" s="244"/>
      <c r="I1217" s="244"/>
    </row>
    <row r="1218" spans="1:22" hidden="1"/>
    <row r="1219" spans="1:22" hidden="1">
      <c r="A1219" s="247">
        <v>3</v>
      </c>
      <c r="B1219" s="247"/>
      <c r="C1219" s="247" t="s">
        <v>272</v>
      </c>
      <c r="D1219" s="247" t="s">
        <v>218</v>
      </c>
      <c r="E1219" s="247" t="s">
        <v>175</v>
      </c>
      <c r="F1219" s="247" t="s">
        <v>19</v>
      </c>
      <c r="G1219" s="247" t="s">
        <v>51</v>
      </c>
      <c r="H1219" s="247" t="s">
        <v>199</v>
      </c>
      <c r="I1219" s="247">
        <v>2</v>
      </c>
    </row>
    <row r="1220" spans="1:22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</row>
    <row r="1221" spans="1:22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</row>
    <row r="1222" spans="1:22" hidden="1">
      <c r="A1222" s="6">
        <v>6</v>
      </c>
      <c r="B1222" s="6"/>
      <c r="C1222" s="6" t="s">
        <v>272</v>
      </c>
      <c r="D1222" s="6" t="s">
        <v>218</v>
      </c>
      <c r="E1222" s="6" t="s">
        <v>178</v>
      </c>
      <c r="F1222" s="6" t="s">
        <v>37</v>
      </c>
      <c r="G1222" s="6" t="s">
        <v>1660</v>
      </c>
      <c r="H1222" s="6" t="s">
        <v>169</v>
      </c>
      <c r="I1222" s="6">
        <v>2</v>
      </c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 s="244">
        <v>9</v>
      </c>
      <c r="B1225" s="244"/>
      <c r="C1225" s="244" t="s">
        <v>272</v>
      </c>
      <c r="D1225" s="244" t="s">
        <v>218</v>
      </c>
      <c r="E1225" s="244" t="s">
        <v>177</v>
      </c>
      <c r="F1225" s="244" t="s">
        <v>554</v>
      </c>
      <c r="G1225" s="244" t="s">
        <v>733</v>
      </c>
      <c r="H1225" s="244" t="s">
        <v>169</v>
      </c>
      <c r="I1225" s="244">
        <v>2</v>
      </c>
    </row>
    <row r="1226" spans="1:22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</row>
    <row r="1227" spans="1:22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</row>
    <row r="1228" spans="1:22" hidden="1">
      <c r="A1228" s="244">
        <v>12</v>
      </c>
      <c r="B1228" s="244"/>
      <c r="C1228" s="244" t="s">
        <v>272</v>
      </c>
      <c r="D1228" s="244" t="s">
        <v>218</v>
      </c>
      <c r="E1228" s="244" t="s">
        <v>176</v>
      </c>
      <c r="F1228" s="244" t="s">
        <v>555</v>
      </c>
      <c r="G1228" s="244" t="s">
        <v>1688</v>
      </c>
      <c r="H1228" s="244" t="s">
        <v>169</v>
      </c>
      <c r="I1228" s="244">
        <v>2</v>
      </c>
    </row>
    <row r="1229" spans="1:22" hidden="1">
      <c r="A1229" s="247">
        <v>13</v>
      </c>
      <c r="B1229" s="247"/>
      <c r="C1229" s="247" t="s">
        <v>272</v>
      </c>
      <c r="D1229" s="247" t="s">
        <v>218</v>
      </c>
      <c r="E1229" s="247" t="s">
        <v>179</v>
      </c>
      <c r="F1229" s="247" t="s">
        <v>76</v>
      </c>
      <c r="G1229" s="247" t="s">
        <v>272</v>
      </c>
      <c r="H1229" s="247" t="s">
        <v>169</v>
      </c>
      <c r="I1229" s="247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  <c r="J1230" s="248"/>
      <c r="K1230" s="247"/>
      <c r="L1230" s="247"/>
      <c r="M1230" s="247"/>
      <c r="N1230" s="247"/>
      <c r="O1230" s="244"/>
      <c r="P1230" s="244"/>
      <c r="Q1230" s="244"/>
      <c r="R1230" s="244"/>
      <c r="S1230" s="244"/>
      <c r="T1230" s="244"/>
      <c r="U1230" s="244"/>
      <c r="V1230" s="244"/>
    </row>
    <row r="1231" spans="1:22" hidden="1">
      <c r="A1231" s="247">
        <v>15</v>
      </c>
      <c r="B1231" s="247"/>
      <c r="C1231" s="247" t="s">
        <v>272</v>
      </c>
      <c r="D1231" s="247" t="s">
        <v>218</v>
      </c>
      <c r="E1231" s="247" t="s">
        <v>174</v>
      </c>
      <c r="F1231" s="247" t="s">
        <v>13</v>
      </c>
      <c r="G1231" s="247" t="s">
        <v>1665</v>
      </c>
      <c r="H1231" s="247" t="s">
        <v>169</v>
      </c>
      <c r="I1231" s="247">
        <v>2</v>
      </c>
    </row>
    <row r="1232" spans="1:22" hidden="1">
      <c r="A1232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22" hidden="1">
      <c r="A1233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22" hidden="1">
      <c r="A1234" s="6">
        <v>20</v>
      </c>
      <c r="B1234" s="6"/>
      <c r="C1234" s="6" t="s">
        <v>272</v>
      </c>
      <c r="D1234" s="6" t="s">
        <v>170</v>
      </c>
      <c r="E1234" s="6" t="s">
        <v>187</v>
      </c>
      <c r="F1234" s="6" t="s">
        <v>788</v>
      </c>
      <c r="G1234" s="6" t="s">
        <v>1166</v>
      </c>
      <c r="H1234" s="6" t="s">
        <v>211</v>
      </c>
      <c r="I1234" s="6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 hidden="1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</row>
    <row r="1237" spans="1:22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</row>
    <row r="1238" spans="1:22" hidden="1">
      <c r="A1238" s="247">
        <v>24</v>
      </c>
      <c r="B1238" s="247"/>
      <c r="C1238" s="247" t="s">
        <v>272</v>
      </c>
      <c r="D1238" s="247" t="s">
        <v>170</v>
      </c>
      <c r="E1238" s="247" t="s">
        <v>341</v>
      </c>
      <c r="F1238" s="247" t="s">
        <v>14</v>
      </c>
      <c r="G1238" s="247" t="s">
        <v>29</v>
      </c>
      <c r="H1238" s="247" t="s">
        <v>171</v>
      </c>
      <c r="I1238" s="247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22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</row>
    <row r="1243" spans="1:22" hidden="1">
      <c r="A1243" s="56">
        <v>29</v>
      </c>
      <c r="B1243" s="56"/>
      <c r="C1243" s="56" t="s">
        <v>272</v>
      </c>
      <c r="D1243" s="56" t="s">
        <v>170</v>
      </c>
      <c r="E1243" s="56" t="s">
        <v>177</v>
      </c>
      <c r="F1243" s="56" t="s">
        <v>554</v>
      </c>
      <c r="G1243" s="56" t="s">
        <v>1074</v>
      </c>
      <c r="H1243" s="56" t="s">
        <v>171</v>
      </c>
      <c r="I1243" s="56">
        <v>2</v>
      </c>
    </row>
    <row r="1244" spans="1:22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K1244" t="s">
        <v>1940</v>
      </c>
    </row>
    <row r="1245" spans="1:22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</row>
    <row r="1246" spans="1:22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</row>
    <row r="1247" spans="1:22" hidden="1">
      <c r="A1247" s="56">
        <v>33</v>
      </c>
      <c r="B1247" s="56"/>
      <c r="C1247" s="56" t="s">
        <v>272</v>
      </c>
      <c r="D1247" s="56" t="s">
        <v>170</v>
      </c>
      <c r="E1247" s="56" t="s">
        <v>179</v>
      </c>
      <c r="F1247" s="56" t="s">
        <v>76</v>
      </c>
      <c r="G1247" s="56" t="s">
        <v>272</v>
      </c>
      <c r="H1247" s="56" t="s">
        <v>171</v>
      </c>
      <c r="I1247" s="56">
        <v>2</v>
      </c>
    </row>
    <row r="1248" spans="1:22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  <c r="L1248" s="244"/>
      <c r="M1248" s="244"/>
      <c r="N1248" s="244"/>
      <c r="O1248" s="247"/>
      <c r="P1248" s="247"/>
      <c r="Q1248" s="247"/>
      <c r="R1248" s="247"/>
      <c r="S1248" s="247"/>
      <c r="T1248" s="247"/>
      <c r="U1248" s="247"/>
      <c r="V1248" s="247"/>
    </row>
    <row r="1249" spans="1:11" hidden="1">
      <c r="A1249" s="244">
        <v>35</v>
      </c>
      <c r="B1249" s="244"/>
      <c r="C1249" s="244" t="s">
        <v>272</v>
      </c>
      <c r="D1249" s="244" t="s">
        <v>170</v>
      </c>
      <c r="E1249" s="244" t="s">
        <v>174</v>
      </c>
      <c r="F1249" s="244" t="s">
        <v>13</v>
      </c>
      <c r="G1249" s="244" t="s">
        <v>1665</v>
      </c>
      <c r="H1249" s="244" t="s">
        <v>171</v>
      </c>
      <c r="I1249" s="244">
        <v>2</v>
      </c>
    </row>
    <row r="1250" spans="1:11" hidden="1">
      <c r="A1250" s="56">
        <v>36</v>
      </c>
      <c r="B1250" s="56"/>
      <c r="C1250" s="56" t="s">
        <v>272</v>
      </c>
      <c r="D1250" s="56" t="s">
        <v>170</v>
      </c>
      <c r="E1250" s="56" t="s">
        <v>469</v>
      </c>
      <c r="F1250" s="56" t="s">
        <v>789</v>
      </c>
      <c r="G1250" s="56" t="s">
        <v>1167</v>
      </c>
      <c r="H1250" s="56" t="s">
        <v>210</v>
      </c>
      <c r="I1250" s="56">
        <v>1</v>
      </c>
    </row>
    <row r="1251" spans="1:11" hidden="1">
      <c r="A1251" s="244">
        <v>37</v>
      </c>
      <c r="B1251" s="244"/>
      <c r="C1251" s="244" t="s">
        <v>272</v>
      </c>
      <c r="D1251" s="244" t="s">
        <v>170</v>
      </c>
      <c r="E1251" s="244" t="s">
        <v>182</v>
      </c>
      <c r="F1251" s="244" t="s">
        <v>558</v>
      </c>
      <c r="G1251" s="244" t="s">
        <v>553</v>
      </c>
      <c r="H1251" s="244" t="s">
        <v>171</v>
      </c>
      <c r="I1251" s="244">
        <v>2</v>
      </c>
    </row>
    <row r="1252" spans="1:11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7">
        <v>42</v>
      </c>
      <c r="B1254" s="247"/>
      <c r="C1254" s="247" t="s">
        <v>272</v>
      </c>
      <c r="D1254" s="247" t="s">
        <v>208</v>
      </c>
      <c r="E1254" s="247" t="s">
        <v>469</v>
      </c>
      <c r="F1254" s="247" t="s">
        <v>153</v>
      </c>
      <c r="G1254" s="247" t="s">
        <v>1167</v>
      </c>
      <c r="H1254" s="247" t="s">
        <v>210</v>
      </c>
      <c r="I1254" s="247">
        <v>1</v>
      </c>
    </row>
    <row r="1255" spans="1:11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idden="1">
      <c r="A1256" s="247">
        <v>44</v>
      </c>
      <c r="B1256" s="247"/>
      <c r="C1256" s="247" t="s">
        <v>272</v>
      </c>
      <c r="D1256" s="247" t="s">
        <v>208</v>
      </c>
      <c r="E1256" s="247" t="s">
        <v>341</v>
      </c>
      <c r="F1256" s="247" t="s">
        <v>14</v>
      </c>
      <c r="G1256" s="247" t="s">
        <v>272</v>
      </c>
      <c r="H1256" s="247" t="s">
        <v>157</v>
      </c>
      <c r="I1256" s="247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idden="1">
      <c r="A1259" s="244">
        <v>47</v>
      </c>
      <c r="B1259" s="244"/>
      <c r="C1259" s="244" t="s">
        <v>272</v>
      </c>
      <c r="D1259" s="244" t="s">
        <v>208</v>
      </c>
      <c r="E1259" s="244" t="s">
        <v>620</v>
      </c>
      <c r="F1259" s="244" t="s">
        <v>556</v>
      </c>
      <c r="G1259" s="244" t="s">
        <v>748</v>
      </c>
      <c r="H1259" s="244" t="s">
        <v>151</v>
      </c>
      <c r="I1259" s="244">
        <v>4</v>
      </c>
    </row>
    <row r="1260" spans="1:11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56">
        <v>52</v>
      </c>
      <c r="B1264" s="56"/>
      <c r="C1264" s="56" t="s">
        <v>272</v>
      </c>
      <c r="D1264" s="56" t="s">
        <v>208</v>
      </c>
      <c r="E1264" s="56" t="s">
        <v>172</v>
      </c>
      <c r="F1264" s="56" t="s">
        <v>209</v>
      </c>
      <c r="G1264" s="56" t="s">
        <v>213</v>
      </c>
      <c r="H1264" s="56" t="s">
        <v>155</v>
      </c>
      <c r="I1264" s="56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 hidden="1">
      <c r="A126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22" hidden="1">
      <c r="A1268" s="247">
        <v>56</v>
      </c>
      <c r="B1268" s="247"/>
      <c r="C1268" s="247" t="s">
        <v>272</v>
      </c>
      <c r="D1268" s="247" t="s">
        <v>208</v>
      </c>
      <c r="E1268" s="247" t="s">
        <v>172</v>
      </c>
      <c r="F1268" s="247" t="s">
        <v>7</v>
      </c>
      <c r="G1268" s="247" t="s">
        <v>1030</v>
      </c>
      <c r="H1268" s="247" t="s">
        <v>155</v>
      </c>
      <c r="I1268" s="247">
        <v>2</v>
      </c>
      <c r="J1268" s="248"/>
      <c r="K1268" s="247"/>
      <c r="L1268" s="247"/>
      <c r="M1268" s="247"/>
      <c r="N1268" s="247"/>
      <c r="O1268" s="244"/>
      <c r="P1268" s="244"/>
      <c r="Q1268" s="244"/>
      <c r="R1268" s="244"/>
      <c r="S1268" s="244"/>
      <c r="T1268" s="244"/>
      <c r="U1268" s="244"/>
      <c r="V1268" s="244"/>
    </row>
    <row r="1269" spans="1:22" hidden="1">
      <c r="A1269" s="247">
        <v>57</v>
      </c>
      <c r="B1269" s="247"/>
      <c r="C1269" s="247" t="s">
        <v>272</v>
      </c>
      <c r="D1269" s="247" t="s">
        <v>208</v>
      </c>
      <c r="E1269" s="247" t="s">
        <v>178</v>
      </c>
      <c r="F1269" s="247" t="s">
        <v>216</v>
      </c>
      <c r="G1269" s="247" t="s">
        <v>142</v>
      </c>
      <c r="H1269" s="247" t="s">
        <v>147</v>
      </c>
      <c r="I1269" s="247">
        <v>2</v>
      </c>
    </row>
    <row r="1270" spans="1:22" hidden="1">
      <c r="A1270" s="244">
        <v>59</v>
      </c>
      <c r="B1270" s="244"/>
      <c r="C1270" s="244" t="s">
        <v>272</v>
      </c>
      <c r="D1270" s="244" t="s">
        <v>212</v>
      </c>
      <c r="E1270" s="244" t="s">
        <v>182</v>
      </c>
      <c r="F1270" s="244" t="s">
        <v>152</v>
      </c>
      <c r="G1270" s="244" t="s">
        <v>45</v>
      </c>
      <c r="H1270" s="244" t="s">
        <v>147</v>
      </c>
      <c r="I1270" s="244">
        <v>2</v>
      </c>
    </row>
    <row r="1271" spans="1:22" hidden="1">
      <c r="A1271" s="244">
        <v>60</v>
      </c>
      <c r="B1271" s="244"/>
      <c r="C1271" s="244" t="s">
        <v>272</v>
      </c>
      <c r="D1271" s="244" t="s">
        <v>212</v>
      </c>
      <c r="E1271" s="244" t="s">
        <v>469</v>
      </c>
      <c r="F1271" s="244" t="s">
        <v>153</v>
      </c>
      <c r="G1271" s="244" t="s">
        <v>1167</v>
      </c>
      <c r="H1271" s="244" t="s">
        <v>210</v>
      </c>
      <c r="I1271" s="244">
        <v>1</v>
      </c>
    </row>
    <row r="1272" spans="1:22" hidden="1">
      <c r="A1272" s="56">
        <v>61</v>
      </c>
      <c r="B1272" s="56"/>
      <c r="C1272" s="56" t="s">
        <v>272</v>
      </c>
      <c r="D1272" s="56" t="s">
        <v>212</v>
      </c>
      <c r="E1272" s="56" t="s">
        <v>179</v>
      </c>
      <c r="F1272" s="56" t="s">
        <v>76</v>
      </c>
      <c r="G1272" s="56" t="s">
        <v>36</v>
      </c>
      <c r="H1272" s="56" t="s">
        <v>147</v>
      </c>
      <c r="I1272" s="56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 s="6">
        <v>63</v>
      </c>
      <c r="B1274" s="6"/>
      <c r="C1274" s="6" t="s">
        <v>272</v>
      </c>
      <c r="D1274" s="6" t="s">
        <v>212</v>
      </c>
      <c r="E1274" s="6" t="s">
        <v>620</v>
      </c>
      <c r="F1274" s="6" t="s">
        <v>556</v>
      </c>
      <c r="G1274" s="6" t="s">
        <v>148</v>
      </c>
      <c r="H1274" s="6" t="s">
        <v>151</v>
      </c>
      <c r="I1274" s="6">
        <v>4</v>
      </c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</row>
    <row r="1276" spans="1:22" hidden="1">
      <c r="A1276" s="247">
        <v>65</v>
      </c>
      <c r="B1276" s="247"/>
      <c r="C1276" s="247" t="s">
        <v>272</v>
      </c>
      <c r="D1276" s="247" t="s">
        <v>212</v>
      </c>
      <c r="E1276" s="247" t="s">
        <v>620</v>
      </c>
      <c r="F1276" s="247" t="s">
        <v>556</v>
      </c>
      <c r="G1276" s="247" t="s">
        <v>748</v>
      </c>
      <c r="H1276" s="247" t="s">
        <v>149</v>
      </c>
      <c r="I1276" s="247">
        <v>4</v>
      </c>
    </row>
    <row r="1277" spans="1:22" hidden="1">
      <c r="A1277" s="56">
        <v>66</v>
      </c>
      <c r="B1277" s="56"/>
      <c r="C1277" s="56" t="s">
        <v>272</v>
      </c>
      <c r="D1277" s="56" t="s">
        <v>212</v>
      </c>
      <c r="E1277" s="56" t="s">
        <v>182</v>
      </c>
      <c r="F1277" s="56" t="s">
        <v>216</v>
      </c>
      <c r="G1277" s="56" t="s">
        <v>1670</v>
      </c>
      <c r="H1277" s="56" t="s">
        <v>147</v>
      </c>
      <c r="I1277" s="56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  <c r="L1278" s="244"/>
      <c r="M1278" s="244"/>
      <c r="N1278" s="244"/>
      <c r="O1278" s="247"/>
      <c r="P1278" s="247"/>
      <c r="Q1278" s="247"/>
      <c r="R1278" s="247"/>
      <c r="S1278" s="247"/>
      <c r="T1278" s="247"/>
      <c r="U1278" s="247"/>
      <c r="V1278" s="247"/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4">
        <v>70</v>
      </c>
      <c r="B1281" s="244"/>
      <c r="C1281" s="244" t="s">
        <v>272</v>
      </c>
      <c r="D1281" s="244" t="s">
        <v>212</v>
      </c>
      <c r="E1281" s="244" t="s">
        <v>627</v>
      </c>
      <c r="F1281" s="244" t="s">
        <v>555</v>
      </c>
      <c r="G1281" s="244" t="s">
        <v>1680</v>
      </c>
      <c r="H1281" s="244" t="s">
        <v>147</v>
      </c>
      <c r="I1281" s="244">
        <v>2</v>
      </c>
      <c r="K1281" t="s">
        <v>1940</v>
      </c>
    </row>
    <row r="1282" spans="1:22" hidden="1">
      <c r="A1282" s="247">
        <v>71</v>
      </c>
      <c r="B1282" s="247"/>
      <c r="C1282" s="247" t="s">
        <v>272</v>
      </c>
      <c r="D1282" s="247" t="s">
        <v>212</v>
      </c>
      <c r="E1282" s="247" t="s">
        <v>182</v>
      </c>
      <c r="F1282" s="247" t="s">
        <v>138</v>
      </c>
      <c r="G1282" s="247" t="s">
        <v>1166</v>
      </c>
      <c r="H1282" s="247" t="s">
        <v>147</v>
      </c>
      <c r="I1282" s="247">
        <v>2</v>
      </c>
      <c r="K1282" t="s">
        <v>1166</v>
      </c>
    </row>
    <row r="1283" spans="1:22" hidden="1">
      <c r="A1283" s="247">
        <v>72</v>
      </c>
      <c r="B1283" s="247"/>
      <c r="C1283" s="247" t="s">
        <v>272</v>
      </c>
      <c r="D1283" s="247" t="s">
        <v>212</v>
      </c>
      <c r="E1283" s="247" t="s">
        <v>174</v>
      </c>
      <c r="F1283" s="247" t="s">
        <v>13</v>
      </c>
      <c r="G1283" s="247" t="s">
        <v>1276</v>
      </c>
      <c r="H1283" s="247" t="s">
        <v>147</v>
      </c>
      <c r="I1283" s="247">
        <v>2</v>
      </c>
    </row>
    <row r="1284" spans="1:22" hidden="1">
      <c r="A1284" s="56">
        <v>73</v>
      </c>
      <c r="B1284" s="56"/>
      <c r="C1284" s="56" t="s">
        <v>272</v>
      </c>
      <c r="D1284" s="56" t="s">
        <v>212</v>
      </c>
      <c r="E1284" s="56" t="s">
        <v>172</v>
      </c>
      <c r="F1284" s="56" t="s">
        <v>209</v>
      </c>
      <c r="G1284" s="56" t="s">
        <v>213</v>
      </c>
      <c r="H1284" s="56" t="s">
        <v>147</v>
      </c>
      <c r="I1284" s="56">
        <v>2</v>
      </c>
    </row>
    <row r="1285" spans="1:22" hidden="1">
      <c r="A1285" s="6">
        <v>74</v>
      </c>
      <c r="B1285" s="6"/>
      <c r="C1285" s="6" t="s">
        <v>272</v>
      </c>
      <c r="D1285" s="6" t="s">
        <v>212</v>
      </c>
      <c r="E1285" s="6" t="s">
        <v>175</v>
      </c>
      <c r="F1285" s="6" t="s">
        <v>19</v>
      </c>
      <c r="G1285" s="6" t="s">
        <v>1276</v>
      </c>
      <c r="H1285" s="6" t="s">
        <v>199</v>
      </c>
      <c r="I1285" s="6">
        <v>2</v>
      </c>
    </row>
    <row r="1286" spans="1:22" hidden="1">
      <c r="A1286" s="244">
        <v>75</v>
      </c>
      <c r="B1286" s="244"/>
      <c r="C1286" s="244" t="s">
        <v>272</v>
      </c>
      <c r="D1286" s="244" t="s">
        <v>212</v>
      </c>
      <c r="E1286" s="244" t="s">
        <v>178</v>
      </c>
      <c r="F1286" s="244" t="s">
        <v>37</v>
      </c>
      <c r="G1286" s="244" t="s">
        <v>402</v>
      </c>
      <c r="H1286" s="244" t="s">
        <v>147</v>
      </c>
      <c r="I1286" s="244">
        <v>2</v>
      </c>
    </row>
    <row r="1287" spans="1:22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</row>
    <row r="1288" spans="1:22" hidden="1">
      <c r="A1288" s="247">
        <v>78</v>
      </c>
      <c r="B1288" s="247"/>
      <c r="C1288" s="247" t="s">
        <v>272</v>
      </c>
      <c r="D1288" s="247" t="s">
        <v>146</v>
      </c>
      <c r="E1288" s="247" t="s">
        <v>620</v>
      </c>
      <c r="F1288" s="247" t="s">
        <v>556</v>
      </c>
      <c r="G1288" s="247" t="s">
        <v>148</v>
      </c>
      <c r="H1288" s="247" t="s">
        <v>151</v>
      </c>
      <c r="I1288" s="247">
        <v>4</v>
      </c>
      <c r="J1288" s="250">
        <v>2</v>
      </c>
      <c r="K1288" t="s">
        <v>1257</v>
      </c>
    </row>
    <row r="1289" spans="1:22" hidden="1">
      <c r="A1289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4">
        <v>83</v>
      </c>
      <c r="B1293" s="244"/>
      <c r="C1293" s="244" t="s">
        <v>272</v>
      </c>
      <c r="D1293" s="244" t="s">
        <v>146</v>
      </c>
      <c r="E1293" s="244" t="s">
        <v>341</v>
      </c>
      <c r="F1293" s="244" t="s">
        <v>14</v>
      </c>
      <c r="G1293" s="244" t="s">
        <v>29</v>
      </c>
      <c r="H1293" s="244" t="s">
        <v>158</v>
      </c>
      <c r="I1293" s="244">
        <v>2</v>
      </c>
    </row>
    <row r="1294" spans="1:22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  <c r="L1294" s="244"/>
      <c r="M1294" s="244"/>
      <c r="N1294" s="244"/>
      <c r="O1294" s="244"/>
      <c r="P1294" s="244"/>
      <c r="Q1294" s="244"/>
      <c r="R1294" s="244"/>
      <c r="S1294" s="244"/>
      <c r="T1294" s="244"/>
      <c r="U1294" s="244"/>
      <c r="V1294" s="244"/>
    </row>
    <row r="1295" spans="1:22" hidden="1">
      <c r="A1295" s="244">
        <v>85</v>
      </c>
      <c r="B1295" s="244"/>
      <c r="C1295" s="244" t="s">
        <v>272</v>
      </c>
      <c r="D1295" s="244" t="s">
        <v>146</v>
      </c>
      <c r="E1295" s="244" t="s">
        <v>187</v>
      </c>
      <c r="F1295" s="244" t="s">
        <v>237</v>
      </c>
      <c r="G1295" s="244" t="s">
        <v>1166</v>
      </c>
      <c r="H1295" s="244" t="s">
        <v>211</v>
      </c>
      <c r="I1295" s="244">
        <v>2</v>
      </c>
    </row>
    <row r="1296" spans="1:22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</row>
    <row r="1297" spans="1:22" hidden="1">
      <c r="A1297" s="244">
        <v>87</v>
      </c>
      <c r="B1297" s="244"/>
      <c r="C1297" s="244" t="s">
        <v>272</v>
      </c>
      <c r="D1297" s="244" t="s">
        <v>1371</v>
      </c>
      <c r="E1297" s="244" t="s">
        <v>177</v>
      </c>
      <c r="F1297" s="244" t="s">
        <v>555</v>
      </c>
      <c r="G1297" s="244" t="s">
        <v>1688</v>
      </c>
      <c r="H1297" s="244" t="s">
        <v>158</v>
      </c>
      <c r="I1297" s="244">
        <v>2</v>
      </c>
    </row>
    <row r="1298" spans="1:22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</row>
    <row r="1299" spans="1:22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</row>
    <row r="1300" spans="1:22" hidden="1">
      <c r="A1300" s="56">
        <v>90</v>
      </c>
      <c r="B1300" s="56"/>
      <c r="C1300" s="56" t="s">
        <v>272</v>
      </c>
      <c r="D1300" s="56" t="s">
        <v>146</v>
      </c>
      <c r="E1300" s="56" t="s">
        <v>174</v>
      </c>
      <c r="F1300" s="56" t="s">
        <v>13</v>
      </c>
      <c r="G1300" s="56" t="s">
        <v>1276</v>
      </c>
      <c r="H1300" s="56" t="s">
        <v>158</v>
      </c>
      <c r="I1300" s="56">
        <v>2</v>
      </c>
    </row>
    <row r="1301" spans="1:22" hidden="1">
      <c r="A1301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22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</row>
    <row r="1303" spans="1:22" hidden="1">
      <c r="A1303" s="6">
        <v>93</v>
      </c>
      <c r="B1303" s="6"/>
      <c r="C1303" s="6" t="s">
        <v>272</v>
      </c>
      <c r="D1303" s="6" t="s">
        <v>146</v>
      </c>
      <c r="E1303" s="6" t="s">
        <v>178</v>
      </c>
      <c r="F1303" s="6" t="s">
        <v>37</v>
      </c>
      <c r="G1303" s="6" t="s">
        <v>402</v>
      </c>
      <c r="H1303" s="6" t="s">
        <v>158</v>
      </c>
      <c r="I1303" s="6">
        <v>2</v>
      </c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 hidden="1">
      <c r="A1305" s="247">
        <v>95</v>
      </c>
      <c r="B1305" s="247"/>
      <c r="C1305" s="247" t="s">
        <v>272</v>
      </c>
      <c r="D1305" s="247" t="s">
        <v>146</v>
      </c>
      <c r="E1305" s="247" t="s">
        <v>178</v>
      </c>
      <c r="F1305" s="247" t="s">
        <v>216</v>
      </c>
      <c r="G1305" s="247" t="s">
        <v>142</v>
      </c>
      <c r="H1305" s="247" t="s">
        <v>147</v>
      </c>
      <c r="I1305" s="247">
        <v>2</v>
      </c>
    </row>
    <row r="1306" spans="1:22" hidden="1">
      <c r="A1306" s="244">
        <v>97</v>
      </c>
      <c r="B1306" s="244"/>
      <c r="C1306" s="244" t="s">
        <v>272</v>
      </c>
      <c r="D1306" s="244" t="s">
        <v>154</v>
      </c>
      <c r="E1306" s="244" t="s">
        <v>172</v>
      </c>
      <c r="F1306" s="244" t="s">
        <v>7</v>
      </c>
      <c r="G1306" s="244" t="s">
        <v>1030</v>
      </c>
      <c r="H1306" s="244" t="s">
        <v>157</v>
      </c>
      <c r="I1306" s="244">
        <v>2</v>
      </c>
      <c r="J1306" s="249"/>
      <c r="K1306" s="244"/>
      <c r="L1306" s="244"/>
      <c r="M1306" s="244"/>
      <c r="N1306" s="244"/>
      <c r="O1306" s="247"/>
      <c r="P1306" s="247"/>
      <c r="Q1306" s="247"/>
      <c r="R1306" s="247"/>
      <c r="S1306" s="247"/>
      <c r="T1306" s="247"/>
      <c r="U1306" s="247"/>
      <c r="V1306" s="247"/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56">
        <v>99</v>
      </c>
      <c r="B1308" s="56"/>
      <c r="C1308" s="56" t="s">
        <v>272</v>
      </c>
      <c r="D1308" s="56" t="s">
        <v>154</v>
      </c>
      <c r="E1308" s="56" t="s">
        <v>182</v>
      </c>
      <c r="F1308" s="56" t="s">
        <v>152</v>
      </c>
      <c r="G1308" s="56" t="s">
        <v>1167</v>
      </c>
      <c r="H1308" s="56" t="s">
        <v>157</v>
      </c>
      <c r="I1308" s="56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50">
        <v>2</v>
      </c>
      <c r="K1310" t="s">
        <v>1942</v>
      </c>
    </row>
    <row r="1311" spans="1:22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50">
        <v>2</v>
      </c>
      <c r="K1311" t="s">
        <v>1257</v>
      </c>
    </row>
    <row r="1312" spans="1:22" hidden="1">
      <c r="A1312" s="247">
        <v>103</v>
      </c>
      <c r="B1312" s="247"/>
      <c r="C1312" s="247" t="s">
        <v>272</v>
      </c>
      <c r="D1312" s="247" t="s">
        <v>154</v>
      </c>
      <c r="E1312" s="247" t="s">
        <v>1369</v>
      </c>
      <c r="F1312" s="247" t="s">
        <v>215</v>
      </c>
      <c r="G1312" s="247" t="s">
        <v>96</v>
      </c>
      <c r="H1312" s="247" t="s">
        <v>157</v>
      </c>
      <c r="I1312" s="247">
        <v>2</v>
      </c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11" hidden="1">
      <c r="A1314" s="247">
        <v>105</v>
      </c>
      <c r="B1314" s="247"/>
      <c r="C1314" s="247" t="s">
        <v>272</v>
      </c>
      <c r="D1314" s="247" t="s">
        <v>154</v>
      </c>
      <c r="E1314" s="247" t="s">
        <v>187</v>
      </c>
      <c r="F1314" s="247" t="s">
        <v>237</v>
      </c>
      <c r="G1314" s="247" t="s">
        <v>1166</v>
      </c>
      <c r="H1314" s="247" t="s">
        <v>211</v>
      </c>
      <c r="I1314" s="247">
        <v>2</v>
      </c>
    </row>
    <row r="1315" spans="1:11" hidden="1">
      <c r="A1315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idden="1">
      <c r="A1316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idden="1">
      <c r="A1317" s="244">
        <v>108</v>
      </c>
      <c r="B1317" s="244"/>
      <c r="C1317" s="244" t="s">
        <v>272</v>
      </c>
      <c r="D1317" s="244" t="s">
        <v>154</v>
      </c>
      <c r="E1317" s="244" t="s">
        <v>172</v>
      </c>
      <c r="F1317" s="244" t="s">
        <v>209</v>
      </c>
      <c r="G1317" s="244" t="s">
        <v>1700</v>
      </c>
      <c r="H1317" s="244" t="s">
        <v>157</v>
      </c>
      <c r="I1317" s="244">
        <v>1</v>
      </c>
    </row>
    <row r="1318" spans="1:11" hidden="1">
      <c r="A1318" s="244">
        <v>109</v>
      </c>
      <c r="B1318" s="244"/>
      <c r="C1318" s="244" t="s">
        <v>272</v>
      </c>
      <c r="D1318" s="244" t="s">
        <v>154</v>
      </c>
      <c r="E1318" s="244" t="s">
        <v>174</v>
      </c>
      <c r="F1318" s="244" t="s">
        <v>13</v>
      </c>
      <c r="G1318" s="244" t="s">
        <v>1665</v>
      </c>
      <c r="H1318" s="244" t="s">
        <v>157</v>
      </c>
      <c r="I1318" s="244">
        <v>2</v>
      </c>
    </row>
    <row r="1319" spans="1:11" hidden="1">
      <c r="A1319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idden="1">
      <c r="A1320" s="56">
        <v>111</v>
      </c>
      <c r="B1320" s="56"/>
      <c r="C1320" s="56" t="s">
        <v>272</v>
      </c>
      <c r="D1320" s="56" t="s">
        <v>154</v>
      </c>
      <c r="E1320" s="56" t="s">
        <v>182</v>
      </c>
      <c r="F1320" s="56" t="s">
        <v>216</v>
      </c>
      <c r="G1320" s="56" t="s">
        <v>217</v>
      </c>
      <c r="H1320" s="56" t="s">
        <v>157</v>
      </c>
      <c r="I1320" s="56">
        <v>3</v>
      </c>
    </row>
    <row r="1321" spans="1:11" hidden="1">
      <c r="A1321" s="244">
        <v>112</v>
      </c>
      <c r="B1321" s="244"/>
      <c r="C1321" s="244" t="s">
        <v>272</v>
      </c>
      <c r="D1321" s="244" t="s">
        <v>154</v>
      </c>
      <c r="E1321" s="244" t="s">
        <v>175</v>
      </c>
      <c r="F1321" s="244" t="s">
        <v>19</v>
      </c>
      <c r="G1321" s="244" t="s">
        <v>145</v>
      </c>
      <c r="H1321" s="244" t="s">
        <v>199</v>
      </c>
      <c r="I1321" s="244">
        <v>2</v>
      </c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</row>
    <row r="1324" spans="1:11" hidden="1">
      <c r="A1324" s="244">
        <v>117</v>
      </c>
      <c r="B1324" s="244"/>
      <c r="C1324" s="244" t="s">
        <v>272</v>
      </c>
      <c r="D1324" s="244" t="s">
        <v>929</v>
      </c>
      <c r="E1324" s="244" t="s">
        <v>620</v>
      </c>
      <c r="F1324" s="244" t="s">
        <v>556</v>
      </c>
      <c r="G1324" s="244" t="s">
        <v>1676</v>
      </c>
      <c r="H1324" s="244" t="s">
        <v>151</v>
      </c>
      <c r="I1324" s="244">
        <v>4</v>
      </c>
      <c r="J1324" s="250">
        <v>2</v>
      </c>
      <c r="K1324" t="s">
        <v>1486</v>
      </c>
    </row>
    <row r="1325" spans="1:11" hidden="1">
      <c r="A1325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idden="1">
      <c r="A1326" s="6">
        <v>119</v>
      </c>
      <c r="B1326" s="6"/>
      <c r="C1326" s="6" t="s">
        <v>272</v>
      </c>
      <c r="D1326" s="6" t="s">
        <v>929</v>
      </c>
      <c r="E1326" s="6" t="s">
        <v>469</v>
      </c>
      <c r="F1326" s="6" t="s">
        <v>153</v>
      </c>
      <c r="G1326" s="6" t="s">
        <v>1167</v>
      </c>
      <c r="H1326" s="6" t="s">
        <v>210</v>
      </c>
      <c r="I1326" s="6">
        <v>2</v>
      </c>
    </row>
    <row r="1327" spans="1:11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idden="1">
      <c r="A1328" s="6">
        <v>121</v>
      </c>
      <c r="B1328" s="6"/>
      <c r="C1328" s="6" t="s">
        <v>272</v>
      </c>
      <c r="D1328" s="6" t="s">
        <v>929</v>
      </c>
      <c r="E1328" s="6" t="s">
        <v>178</v>
      </c>
      <c r="F1328" s="6" t="s">
        <v>37</v>
      </c>
      <c r="G1328" s="6" t="s">
        <v>1030</v>
      </c>
      <c r="H1328" s="6" t="s">
        <v>333</v>
      </c>
      <c r="I1328" s="6">
        <v>2</v>
      </c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244">
        <v>123</v>
      </c>
      <c r="B1330" s="244"/>
      <c r="C1330" s="244" t="s">
        <v>272</v>
      </c>
      <c r="D1330" s="244" t="s">
        <v>929</v>
      </c>
      <c r="E1330" s="244" t="s">
        <v>620</v>
      </c>
      <c r="F1330" s="244" t="s">
        <v>556</v>
      </c>
      <c r="G1330" s="244" t="s">
        <v>1430</v>
      </c>
      <c r="H1330" s="244" t="s">
        <v>149</v>
      </c>
      <c r="I1330" s="244">
        <v>4</v>
      </c>
      <c r="J1330" s="250">
        <v>2</v>
      </c>
      <c r="K1330" t="s">
        <v>1942</v>
      </c>
    </row>
    <row r="1331" spans="1:22" hidden="1">
      <c r="A1331" s="56">
        <v>124</v>
      </c>
      <c r="B1331" s="56"/>
      <c r="C1331" s="56" t="s">
        <v>272</v>
      </c>
      <c r="D1331" s="56" t="s">
        <v>929</v>
      </c>
      <c r="E1331" s="56" t="s">
        <v>341</v>
      </c>
      <c r="F1331" s="56" t="s">
        <v>14</v>
      </c>
      <c r="G1331" s="56" t="s">
        <v>29</v>
      </c>
      <c r="H1331" s="56" t="s">
        <v>333</v>
      </c>
      <c r="I1331" s="56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  <c r="J1338" s="248"/>
      <c r="K1338" s="247"/>
      <c r="L1338" s="247"/>
      <c r="M1338" s="247"/>
      <c r="N1338" s="247"/>
      <c r="O1338" s="244"/>
      <c r="P1338" s="244"/>
      <c r="Q1338" s="244"/>
      <c r="R1338" s="244"/>
      <c r="S1338" s="244"/>
      <c r="T1338" s="244"/>
      <c r="U1338" s="244"/>
      <c r="V1338" s="244"/>
    </row>
    <row r="1339" spans="1:22" hidden="1">
      <c r="A1339" s="247">
        <v>132</v>
      </c>
      <c r="B1339" s="247"/>
      <c r="C1339" s="247" t="s">
        <v>272</v>
      </c>
      <c r="D1339" s="247" t="s">
        <v>929</v>
      </c>
      <c r="E1339" s="247" t="s">
        <v>182</v>
      </c>
      <c r="F1339" s="247" t="s">
        <v>216</v>
      </c>
      <c r="G1339" s="247" t="s">
        <v>217</v>
      </c>
      <c r="H1339" s="247" t="s">
        <v>333</v>
      </c>
      <c r="I1339" s="247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</row>
    <row r="1342" spans="1:22" hidden="1">
      <c r="A1342" s="247"/>
      <c r="B1342" s="247"/>
      <c r="C1342" s="247"/>
      <c r="D1342" s="247"/>
      <c r="E1342" s="247"/>
      <c r="F1342" s="247"/>
      <c r="G1342" s="247"/>
      <c r="H1342" s="247"/>
      <c r="I1342" s="247"/>
    </row>
    <row r="1343" spans="1:22" hidden="1"/>
    <row r="1344" spans="1:22" hidden="1">
      <c r="A1344" s="247"/>
      <c r="B1344" s="247"/>
      <c r="C1344" s="247"/>
      <c r="D1344" s="247"/>
      <c r="E1344" s="247"/>
      <c r="F1344" s="247"/>
      <c r="G1344" s="247"/>
      <c r="H1344" s="247"/>
      <c r="I1344" s="247"/>
    </row>
    <row r="1345" spans="1:11" hidden="1">
      <c r="A1345" s="247">
        <v>2</v>
      </c>
      <c r="B1345" s="247"/>
      <c r="C1345" s="247" t="s">
        <v>228</v>
      </c>
      <c r="D1345" s="247" t="s">
        <v>869</v>
      </c>
      <c r="E1345" s="247" t="s">
        <v>179</v>
      </c>
      <c r="F1345" s="247" t="s">
        <v>76</v>
      </c>
      <c r="G1345" s="247" t="s">
        <v>36</v>
      </c>
      <c r="H1345" s="247" t="s">
        <v>224</v>
      </c>
      <c r="I1345" s="247">
        <v>3</v>
      </c>
    </row>
    <row r="1346" spans="1:11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11" hidden="1">
      <c r="A1348" s="6">
        <v>5</v>
      </c>
      <c r="B1348" s="6"/>
      <c r="C1348" s="6" t="s">
        <v>228</v>
      </c>
      <c r="D1348" s="6" t="s">
        <v>869</v>
      </c>
      <c r="E1348" s="6" t="s">
        <v>341</v>
      </c>
      <c r="F1348" s="6" t="s">
        <v>235</v>
      </c>
      <c r="G1348" s="6" t="s">
        <v>1665</v>
      </c>
      <c r="H1348" s="6" t="s">
        <v>224</v>
      </c>
      <c r="I1348" s="6">
        <v>2</v>
      </c>
    </row>
    <row r="1349" spans="1:11" hidden="1">
      <c r="A1349" s="247">
        <v>6</v>
      </c>
      <c r="B1349" s="247"/>
      <c r="C1349" s="247" t="s">
        <v>228</v>
      </c>
      <c r="D1349" s="247" t="s">
        <v>869</v>
      </c>
      <c r="E1349" s="247" t="s">
        <v>182</v>
      </c>
      <c r="F1349" s="247" t="s">
        <v>230</v>
      </c>
      <c r="G1349" s="247" t="s">
        <v>139</v>
      </c>
      <c r="H1349" s="247" t="s">
        <v>224</v>
      </c>
      <c r="I1349" s="247">
        <v>3</v>
      </c>
    </row>
    <row r="1350" spans="1:11" hidden="1">
      <c r="A1350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idden="1">
      <c r="A1351" s="247">
        <v>8</v>
      </c>
      <c r="B1351" s="247"/>
      <c r="C1351" s="247" t="s">
        <v>228</v>
      </c>
      <c r="D1351" s="247" t="s">
        <v>869</v>
      </c>
      <c r="E1351" s="247" t="s">
        <v>180</v>
      </c>
      <c r="F1351" s="247" t="s">
        <v>222</v>
      </c>
      <c r="G1351" s="247" t="s">
        <v>1074</v>
      </c>
      <c r="H1351" s="247" t="s">
        <v>224</v>
      </c>
      <c r="I1351" s="247">
        <v>3</v>
      </c>
    </row>
    <row r="1352" spans="1:11" hidden="1">
      <c r="A1352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11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idden="1">
      <c r="A1355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idden="1">
      <c r="A135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11" hidden="1">
      <c r="A1359" s="6">
        <v>16</v>
      </c>
      <c r="B1359" s="6"/>
      <c r="C1359" s="6" t="s">
        <v>228</v>
      </c>
      <c r="D1359" s="6" t="s">
        <v>869</v>
      </c>
      <c r="E1359" s="6" t="s">
        <v>182</v>
      </c>
      <c r="F1359" s="6" t="s">
        <v>138</v>
      </c>
      <c r="G1359" s="6" t="s">
        <v>51</v>
      </c>
      <c r="H1359" s="6" t="s">
        <v>224</v>
      </c>
      <c r="I1359" s="6">
        <v>2</v>
      </c>
      <c r="K1359" t="s">
        <v>1952</v>
      </c>
    </row>
    <row r="1360" spans="1:11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</row>
    <row r="1362" spans="1:10" hidden="1">
      <c r="A1362" s="244">
        <v>19</v>
      </c>
      <c r="B1362" s="244"/>
      <c r="C1362" s="244" t="s">
        <v>228</v>
      </c>
      <c r="D1362" s="244" t="s">
        <v>836</v>
      </c>
      <c r="E1362" s="244" t="s">
        <v>172</v>
      </c>
      <c r="F1362" s="244" t="s">
        <v>225</v>
      </c>
      <c r="G1362" s="244" t="s">
        <v>240</v>
      </c>
      <c r="H1362" s="244" t="s">
        <v>242</v>
      </c>
      <c r="I1362" s="244">
        <v>3</v>
      </c>
    </row>
    <row r="1363" spans="1:10" hidden="1">
      <c r="A1363" s="6">
        <v>20</v>
      </c>
      <c r="B1363" s="6"/>
      <c r="C1363" s="6" t="s">
        <v>228</v>
      </c>
      <c r="D1363" s="6" t="s">
        <v>836</v>
      </c>
      <c r="E1363" s="6" t="s">
        <v>172</v>
      </c>
      <c r="F1363" s="6" t="s">
        <v>244</v>
      </c>
      <c r="G1363" s="6" t="s">
        <v>240</v>
      </c>
      <c r="H1363" s="6" t="s">
        <v>242</v>
      </c>
      <c r="I1363" s="6">
        <v>2</v>
      </c>
    </row>
    <row r="1364" spans="1:10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</row>
    <row r="1365" spans="1:10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idden="1">
      <c r="A1366" s="244">
        <v>23</v>
      </c>
      <c r="B1366" s="244"/>
      <c r="C1366" s="244" t="s">
        <v>228</v>
      </c>
      <c r="D1366" s="244" t="s">
        <v>836</v>
      </c>
      <c r="E1366" s="244" t="s">
        <v>980</v>
      </c>
      <c r="F1366" s="244" t="s">
        <v>141</v>
      </c>
      <c r="G1366" s="244" t="s">
        <v>1167</v>
      </c>
      <c r="H1366" s="244" t="s">
        <v>210</v>
      </c>
      <c r="I1366" s="244">
        <v>2</v>
      </c>
    </row>
    <row r="1367" spans="1:10" hidden="1">
      <c r="A1367">
        <v>24</v>
      </c>
      <c r="C1367" t="s">
        <v>228</v>
      </c>
      <c r="D1367" t="s">
        <v>836</v>
      </c>
      <c r="E1367" t="s">
        <v>180</v>
      </c>
      <c r="F1367" t="s">
        <v>222</v>
      </c>
      <c r="G1367" t="s">
        <v>43</v>
      </c>
      <c r="H1367" t="s">
        <v>242</v>
      </c>
      <c r="I1367">
        <v>5</v>
      </c>
    </row>
    <row r="1368" spans="1:10" hidden="1">
      <c r="A1368" s="6">
        <v>25</v>
      </c>
      <c r="B1368" s="6"/>
      <c r="C1368" s="6" t="s">
        <v>228</v>
      </c>
      <c r="D1368" s="6" t="s">
        <v>836</v>
      </c>
      <c r="E1368" s="6" t="s">
        <v>229</v>
      </c>
      <c r="F1368" s="6" t="s">
        <v>230</v>
      </c>
      <c r="G1368" s="6" t="s">
        <v>139</v>
      </c>
      <c r="H1368" s="6" t="s">
        <v>242</v>
      </c>
      <c r="I1368" s="6">
        <v>5</v>
      </c>
    </row>
    <row r="1369" spans="1:10" hidden="1">
      <c r="A1369">
        <v>26</v>
      </c>
      <c r="C1369" t="s">
        <v>228</v>
      </c>
      <c r="D1369" t="s">
        <v>836</v>
      </c>
      <c r="E1369" t="s">
        <v>178</v>
      </c>
      <c r="F1369" t="s">
        <v>37</v>
      </c>
      <c r="G1369" t="s">
        <v>530</v>
      </c>
      <c r="H1369" t="s">
        <v>242</v>
      </c>
      <c r="I1369">
        <v>3</v>
      </c>
    </row>
    <row r="1370" spans="1:10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10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10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10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10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10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10" hidden="1">
      <c r="A1379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idden="1">
      <c r="A1380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</row>
    <row r="1382" spans="1:10" hidden="1">
      <c r="A1382" s="6">
        <v>39</v>
      </c>
      <c r="B1382" s="6"/>
      <c r="C1382" s="6" t="s">
        <v>228</v>
      </c>
      <c r="D1382" s="6" t="s">
        <v>834</v>
      </c>
      <c r="E1382" s="6" t="s">
        <v>233</v>
      </c>
      <c r="F1382" s="6" t="s">
        <v>234</v>
      </c>
      <c r="G1382" s="6" t="s">
        <v>228</v>
      </c>
      <c r="H1382" s="6" t="s">
        <v>245</v>
      </c>
      <c r="I1382" s="6">
        <v>3</v>
      </c>
      <c r="J1382" s="250">
        <v>2</v>
      </c>
    </row>
    <row r="1383" spans="1:10" hidden="1">
      <c r="A1383" s="6">
        <v>40</v>
      </c>
      <c r="B1383" s="6"/>
      <c r="C1383" s="6" t="s">
        <v>228</v>
      </c>
      <c r="D1383" s="6" t="s">
        <v>834</v>
      </c>
      <c r="E1383" s="6" t="s">
        <v>182</v>
      </c>
      <c r="F1383" s="6" t="s">
        <v>1522</v>
      </c>
      <c r="G1383" s="6" t="s">
        <v>227</v>
      </c>
      <c r="H1383" s="6" t="s">
        <v>245</v>
      </c>
      <c r="I1383" s="6">
        <v>3</v>
      </c>
    </row>
    <row r="1384" spans="1:10" hidden="1">
      <c r="A1384" s="56">
        <v>41</v>
      </c>
      <c r="B1384" s="56"/>
      <c r="C1384" s="56" t="s">
        <v>228</v>
      </c>
      <c r="D1384" s="56" t="s">
        <v>834</v>
      </c>
      <c r="E1384" s="56" t="s">
        <v>341</v>
      </c>
      <c r="F1384" s="56" t="s">
        <v>235</v>
      </c>
      <c r="G1384" s="56" t="s">
        <v>236</v>
      </c>
      <c r="H1384" s="56" t="s">
        <v>245</v>
      </c>
      <c r="I1384" s="56">
        <v>2</v>
      </c>
    </row>
    <row r="1385" spans="1:10" hidden="1">
      <c r="A1385" s="6">
        <v>42</v>
      </c>
      <c r="B1385" s="6"/>
      <c r="C1385" s="6" t="s">
        <v>228</v>
      </c>
      <c r="D1385" s="6" t="s">
        <v>834</v>
      </c>
      <c r="E1385" s="6" t="s">
        <v>182</v>
      </c>
      <c r="F1385" s="6" t="s">
        <v>138</v>
      </c>
      <c r="G1385" s="6" t="s">
        <v>227</v>
      </c>
      <c r="H1385" s="6" t="s">
        <v>245</v>
      </c>
      <c r="I1385" s="6">
        <v>2</v>
      </c>
    </row>
    <row r="1386" spans="1:10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10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</row>
    <row r="1389" spans="1:10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</row>
    <row r="1390" spans="1:10" hidden="1">
      <c r="A1390" s="6">
        <v>47</v>
      </c>
      <c r="B1390" s="6"/>
      <c r="C1390" s="6" t="s">
        <v>228</v>
      </c>
      <c r="D1390" s="6" t="s">
        <v>249</v>
      </c>
      <c r="E1390" s="6"/>
      <c r="F1390" s="6" t="s">
        <v>137</v>
      </c>
      <c r="G1390" s="6" t="s">
        <v>140</v>
      </c>
      <c r="H1390" s="6"/>
      <c r="I1390" s="6">
        <v>1</v>
      </c>
    </row>
    <row r="1391" spans="1:10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10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</row>
    <row r="1393" spans="1:22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22" hidden="1">
      <c r="A1394" s="247">
        <v>51</v>
      </c>
      <c r="B1394" s="247"/>
      <c r="C1394" s="247" t="s">
        <v>228</v>
      </c>
      <c r="D1394" s="247" t="s">
        <v>1251</v>
      </c>
      <c r="E1394" s="247"/>
      <c r="F1394" s="247" t="s">
        <v>137</v>
      </c>
      <c r="G1394" s="247" t="s">
        <v>145</v>
      </c>
      <c r="H1394" s="247"/>
      <c r="I1394" s="247">
        <v>4</v>
      </c>
    </row>
    <row r="1395" spans="1:22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</row>
    <row r="1396" spans="1:22" hidden="1">
      <c r="A139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22" hidden="1">
      <c r="A1397" s="6">
        <v>54</v>
      </c>
      <c r="B1397" s="6"/>
      <c r="C1397" s="6" t="s">
        <v>228</v>
      </c>
      <c r="D1397" s="6" t="s">
        <v>1953</v>
      </c>
      <c r="E1397" s="6"/>
      <c r="F1397" s="6" t="s">
        <v>137</v>
      </c>
      <c r="G1397" s="6" t="s">
        <v>1120</v>
      </c>
      <c r="H1397" s="6"/>
      <c r="I1397" s="6">
        <v>2</v>
      </c>
    </row>
    <row r="1398" spans="1:22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22" hidden="1">
      <c r="A1399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22" hidden="1">
      <c r="A1400" s="56">
        <v>57</v>
      </c>
      <c r="B1400" s="56"/>
      <c r="C1400" s="56" t="s">
        <v>228</v>
      </c>
      <c r="D1400" s="56" t="s">
        <v>1953</v>
      </c>
      <c r="E1400" s="56"/>
      <c r="F1400" s="56" t="s">
        <v>137</v>
      </c>
      <c r="G1400" s="56" t="s">
        <v>144</v>
      </c>
      <c r="H1400" s="56"/>
      <c r="I1400" s="56">
        <v>4</v>
      </c>
    </row>
    <row r="1401" spans="1:22" hidden="1">
      <c r="A1401" s="6">
        <v>58</v>
      </c>
      <c r="B1401" s="6"/>
      <c r="C1401" s="6" t="s">
        <v>228</v>
      </c>
      <c r="D1401" s="6" t="s">
        <v>1953</v>
      </c>
      <c r="E1401" s="6"/>
      <c r="F1401" s="6" t="s">
        <v>137</v>
      </c>
      <c r="G1401" s="6" t="s">
        <v>140</v>
      </c>
      <c r="H1401" s="6"/>
      <c r="I1401" s="6">
        <v>5</v>
      </c>
    </row>
    <row r="1402" spans="1:22" hidden="1">
      <c r="A1402" s="247">
        <v>59</v>
      </c>
      <c r="B1402" s="247"/>
      <c r="C1402" s="247" t="s">
        <v>228</v>
      </c>
      <c r="D1402" s="247" t="s">
        <v>1953</v>
      </c>
      <c r="E1402" s="247"/>
      <c r="F1402" s="247" t="s">
        <v>137</v>
      </c>
      <c r="G1402" s="247" t="s">
        <v>143</v>
      </c>
      <c r="H1402" s="247"/>
      <c r="I1402" s="247">
        <v>4</v>
      </c>
    </row>
    <row r="1403" spans="1:22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</row>
    <row r="1404" spans="1:22" hidden="1">
      <c r="A1404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22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22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22" hidden="1">
      <c r="A1407" s="244">
        <v>64</v>
      </c>
      <c r="B1407" s="244"/>
      <c r="C1407" s="244" t="s">
        <v>228</v>
      </c>
      <c r="D1407" s="244" t="s">
        <v>252</v>
      </c>
      <c r="E1407" s="244" t="s">
        <v>172</v>
      </c>
      <c r="F1407" s="244" t="s">
        <v>7</v>
      </c>
      <c r="G1407" s="244" t="s">
        <v>1623</v>
      </c>
      <c r="H1407" s="244" t="s">
        <v>261</v>
      </c>
      <c r="I1407" s="244">
        <v>2</v>
      </c>
      <c r="J1407" s="249"/>
      <c r="K1407" s="244"/>
      <c r="L1407" s="244"/>
      <c r="M1407" s="244"/>
      <c r="N1407" s="244"/>
      <c r="O1407" s="247"/>
      <c r="P1407" s="247"/>
      <c r="Q1407" s="247"/>
      <c r="R1407" s="247"/>
      <c r="S1407" s="247"/>
      <c r="T1407" s="247"/>
      <c r="U1407" s="247"/>
      <c r="V1407" s="247"/>
    </row>
    <row r="1408" spans="1:22" hidden="1">
      <c r="A1408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11" hidden="1">
      <c r="A1410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11" hidden="1">
      <c r="A1412" s="56">
        <v>69</v>
      </c>
      <c r="B1412" s="56"/>
      <c r="C1412" s="56" t="s">
        <v>228</v>
      </c>
      <c r="D1412" s="56" t="s">
        <v>252</v>
      </c>
      <c r="E1412" s="56" t="s">
        <v>180</v>
      </c>
      <c r="F1412" s="56" t="s">
        <v>83</v>
      </c>
      <c r="G1412" s="56" t="s">
        <v>1700</v>
      </c>
      <c r="H1412" s="56" t="s">
        <v>261</v>
      </c>
      <c r="I1412" s="56">
        <v>1</v>
      </c>
      <c r="K1412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K1413" t="s">
        <v>1955</v>
      </c>
    </row>
    <row r="1414" spans="1:11" hidden="1">
      <c r="A1414" s="56">
        <v>71</v>
      </c>
      <c r="B1414" s="56"/>
      <c r="C1414" s="56" t="s">
        <v>228</v>
      </c>
      <c r="D1414" s="56" t="s">
        <v>252</v>
      </c>
      <c r="E1414" s="56" t="s">
        <v>178</v>
      </c>
      <c r="F1414" s="56" t="s">
        <v>37</v>
      </c>
      <c r="G1414" s="56" t="s">
        <v>136</v>
      </c>
      <c r="H1414" s="56" t="s">
        <v>261</v>
      </c>
      <c r="I1414" s="56">
        <v>1</v>
      </c>
    </row>
    <row r="1415" spans="1:11" hidden="1">
      <c r="A1415" s="56">
        <v>72</v>
      </c>
      <c r="B1415" s="56"/>
      <c r="C1415" s="56" t="s">
        <v>228</v>
      </c>
      <c r="D1415" s="56" t="s">
        <v>252</v>
      </c>
      <c r="E1415" s="56" t="s">
        <v>182</v>
      </c>
      <c r="F1415" s="56" t="s">
        <v>1525</v>
      </c>
      <c r="G1415" s="56" t="s">
        <v>1629</v>
      </c>
      <c r="H1415" s="56" t="s">
        <v>261</v>
      </c>
      <c r="I1415" s="56">
        <v>2</v>
      </c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</row>
    <row r="1417" spans="1:11" hidden="1">
      <c r="A1417" s="247">
        <v>74</v>
      </c>
      <c r="B1417" s="247"/>
      <c r="C1417" s="247" t="s">
        <v>228</v>
      </c>
      <c r="D1417" s="247" t="s">
        <v>252</v>
      </c>
      <c r="E1417" s="247" t="s">
        <v>182</v>
      </c>
      <c r="F1417" s="247" t="s">
        <v>1527</v>
      </c>
      <c r="G1417" s="247" t="s">
        <v>136</v>
      </c>
      <c r="H1417" s="247" t="s">
        <v>261</v>
      </c>
      <c r="I1417" s="247">
        <v>3</v>
      </c>
    </row>
    <row r="1418" spans="1:11" hidden="1">
      <c r="A1418" s="6">
        <v>75</v>
      </c>
      <c r="B1418" s="6"/>
      <c r="C1418" s="6" t="s">
        <v>228</v>
      </c>
      <c r="D1418" s="6" t="s">
        <v>252</v>
      </c>
      <c r="E1418" s="6" t="s">
        <v>341</v>
      </c>
      <c r="F1418" s="6" t="s">
        <v>14</v>
      </c>
      <c r="G1418" s="6" t="s">
        <v>142</v>
      </c>
      <c r="H1418" s="6" t="s">
        <v>261</v>
      </c>
      <c r="I1418" s="6">
        <v>2</v>
      </c>
      <c r="K1418" t="s">
        <v>1956</v>
      </c>
    </row>
    <row r="1419" spans="1:11" hidden="1">
      <c r="A1419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11" hidden="1">
      <c r="A1422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</row>
    <row r="1425" spans="1:22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22" hidden="1">
      <c r="A1426" s="6">
        <v>83</v>
      </c>
      <c r="B1426" s="6"/>
      <c r="C1426" s="6" t="s">
        <v>228</v>
      </c>
      <c r="D1426" s="6" t="s">
        <v>1957</v>
      </c>
      <c r="E1426" s="6" t="s">
        <v>182</v>
      </c>
      <c r="F1426" s="6" t="s">
        <v>254</v>
      </c>
      <c r="G1426" s="6" t="s">
        <v>51</v>
      </c>
      <c r="H1426" s="6" t="s">
        <v>261</v>
      </c>
      <c r="I1426" s="6">
        <v>2</v>
      </c>
      <c r="J1426" s="250">
        <v>2</v>
      </c>
      <c r="K1426" t="s">
        <v>777</v>
      </c>
    </row>
    <row r="1427" spans="1:22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50">
        <v>2</v>
      </c>
      <c r="K1427" t="s">
        <v>1532</v>
      </c>
    </row>
    <row r="1428" spans="1:22" hidden="1">
      <c r="A1428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22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50">
        <v>2</v>
      </c>
      <c r="K1429" t="s">
        <v>777</v>
      </c>
    </row>
    <row r="1430" spans="1:22" hidden="1">
      <c r="A1430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22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50">
        <v>2</v>
      </c>
      <c r="K1431" t="s">
        <v>1533</v>
      </c>
    </row>
    <row r="1432" spans="1:22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22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  <c r="L1433" s="247"/>
      <c r="M1433" s="247"/>
      <c r="N1433" s="247"/>
      <c r="O1433" s="244"/>
      <c r="P1433" s="244"/>
      <c r="Q1433" s="244"/>
      <c r="R1433" s="244"/>
      <c r="S1433" s="244"/>
      <c r="T1433" s="244"/>
      <c r="U1433" s="244"/>
      <c r="V1433" s="244"/>
    </row>
    <row r="1434" spans="1:22" hidden="1">
      <c r="A1434" s="6">
        <v>91</v>
      </c>
      <c r="B1434" s="6"/>
      <c r="C1434" s="6" t="s">
        <v>228</v>
      </c>
      <c r="D1434" s="6" t="s">
        <v>257</v>
      </c>
      <c r="E1434" s="6" t="s">
        <v>182</v>
      </c>
      <c r="F1434" s="6" t="s">
        <v>1524</v>
      </c>
      <c r="G1434" s="6" t="s">
        <v>733</v>
      </c>
      <c r="H1434" s="6" t="s">
        <v>263</v>
      </c>
      <c r="I1434" s="6">
        <v>3</v>
      </c>
    </row>
    <row r="1435" spans="1:22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K1435" t="s">
        <v>1587</v>
      </c>
    </row>
    <row r="1436" spans="1:22" hidden="1">
      <c r="A143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22" hidden="1">
      <c r="A1437" s="244">
        <v>94</v>
      </c>
      <c r="B1437" s="244"/>
      <c r="C1437" s="244" t="s">
        <v>228</v>
      </c>
      <c r="D1437" s="244" t="s">
        <v>257</v>
      </c>
      <c r="E1437" s="244" t="s">
        <v>180</v>
      </c>
      <c r="F1437" s="244" t="s">
        <v>83</v>
      </c>
      <c r="G1437" s="244" t="s">
        <v>1700</v>
      </c>
      <c r="H1437" s="244" t="s">
        <v>263</v>
      </c>
      <c r="I1437" s="244">
        <v>1</v>
      </c>
      <c r="K1437" t="s">
        <v>1587</v>
      </c>
    </row>
    <row r="1438" spans="1:22" hidden="1">
      <c r="A1438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22" hidden="1">
      <c r="A1439" s="6">
        <v>96</v>
      </c>
      <c r="B1439" s="6"/>
      <c r="C1439" s="6" t="s">
        <v>228</v>
      </c>
      <c r="D1439" s="6" t="s">
        <v>257</v>
      </c>
      <c r="E1439" s="6" t="s">
        <v>182</v>
      </c>
      <c r="F1439" s="6" t="s">
        <v>1527</v>
      </c>
      <c r="G1439" s="6" t="s">
        <v>220</v>
      </c>
      <c r="H1439" s="6" t="s">
        <v>258</v>
      </c>
      <c r="I1439" s="6">
        <v>3</v>
      </c>
    </row>
    <row r="1440" spans="1:22" hidden="1">
      <c r="A1440" s="6">
        <v>97</v>
      </c>
      <c r="B1440" s="6"/>
      <c r="C1440" s="6" t="s">
        <v>228</v>
      </c>
      <c r="D1440" s="6" t="s">
        <v>257</v>
      </c>
      <c r="E1440" s="6" t="s">
        <v>341</v>
      </c>
      <c r="F1440" s="6" t="s">
        <v>14</v>
      </c>
      <c r="G1440" s="6" t="s">
        <v>142</v>
      </c>
      <c r="H1440" s="6" t="s">
        <v>263</v>
      </c>
      <c r="I1440" s="6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 hidden="1">
      <c r="A1442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22" hidden="1">
      <c r="A1443" s="244">
        <v>100</v>
      </c>
      <c r="B1443" s="244"/>
      <c r="C1443" s="244" t="s">
        <v>228</v>
      </c>
      <c r="D1443" s="244" t="s">
        <v>257</v>
      </c>
      <c r="E1443" s="244" t="s">
        <v>182</v>
      </c>
      <c r="F1443" s="244" t="s">
        <v>1525</v>
      </c>
      <c r="G1443" s="244" t="s">
        <v>136</v>
      </c>
      <c r="H1443" s="244" t="s">
        <v>263</v>
      </c>
      <c r="I1443" s="244">
        <v>2</v>
      </c>
    </row>
    <row r="1444" spans="1:22" hidden="1">
      <c r="A1444" s="247">
        <v>101</v>
      </c>
      <c r="B1444" s="247"/>
      <c r="C1444" s="247" t="s">
        <v>228</v>
      </c>
      <c r="D1444" s="247" t="s">
        <v>257</v>
      </c>
      <c r="E1444" s="247" t="s">
        <v>980</v>
      </c>
      <c r="F1444" s="247" t="s">
        <v>1526</v>
      </c>
      <c r="G1444" s="247" t="s">
        <v>220</v>
      </c>
      <c r="H1444" s="247" t="s">
        <v>210</v>
      </c>
      <c r="I1444" s="247">
        <v>2</v>
      </c>
    </row>
    <row r="1445" spans="1:22" hidden="1">
      <c r="A1445" s="247">
        <v>102</v>
      </c>
      <c r="B1445" s="247"/>
      <c r="C1445" s="247" t="s">
        <v>228</v>
      </c>
      <c r="D1445" s="247" t="s">
        <v>257</v>
      </c>
      <c r="E1445" s="247" t="s">
        <v>182</v>
      </c>
      <c r="F1445" s="247" t="s">
        <v>1523</v>
      </c>
      <c r="G1445" s="247" t="s">
        <v>51</v>
      </c>
      <c r="H1445" s="247" t="s">
        <v>263</v>
      </c>
      <c r="I1445" s="247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7">
        <v>107</v>
      </c>
      <c r="B1450" s="247"/>
      <c r="C1450" s="247" t="s">
        <v>228</v>
      </c>
      <c r="D1450" s="247" t="s">
        <v>257</v>
      </c>
      <c r="E1450" s="247" t="s">
        <v>182</v>
      </c>
      <c r="F1450" s="247" t="s">
        <v>1531</v>
      </c>
      <c r="G1450" s="247" t="s">
        <v>136</v>
      </c>
      <c r="H1450" s="247" t="s">
        <v>263</v>
      </c>
      <c r="I1450" s="247">
        <v>2</v>
      </c>
    </row>
    <row r="1451" spans="1:22" hidden="1">
      <c r="A1451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22" hidden="1">
      <c r="A1452" s="244">
        <v>109</v>
      </c>
      <c r="B1452" s="244"/>
      <c r="C1452" s="244" t="s">
        <v>228</v>
      </c>
      <c r="D1452" s="244" t="s">
        <v>260</v>
      </c>
      <c r="E1452" s="244" t="s">
        <v>172</v>
      </c>
      <c r="F1452" s="244" t="s">
        <v>7</v>
      </c>
      <c r="G1452" s="244" t="s">
        <v>1120</v>
      </c>
      <c r="H1452" s="244" t="s">
        <v>155</v>
      </c>
      <c r="I1452" s="244">
        <v>2</v>
      </c>
      <c r="J1452" s="249"/>
      <c r="K1452" s="244"/>
      <c r="L1452" s="244"/>
      <c r="M1452" s="244"/>
      <c r="N1452" s="244"/>
      <c r="O1452" s="247"/>
      <c r="P1452" s="247"/>
      <c r="Q1452" s="247"/>
      <c r="R1452" s="247"/>
      <c r="S1452" s="247"/>
      <c r="T1452" s="247"/>
      <c r="U1452" s="247"/>
      <c r="V1452" s="247"/>
    </row>
    <row r="1453" spans="1:22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 hidden="1">
      <c r="A1455" s="247">
        <v>112</v>
      </c>
      <c r="B1455" s="247"/>
      <c r="C1455" s="247" t="s">
        <v>228</v>
      </c>
      <c r="D1455" s="247" t="s">
        <v>260</v>
      </c>
      <c r="E1455" s="247" t="s">
        <v>178</v>
      </c>
      <c r="F1455" s="247" t="s">
        <v>37</v>
      </c>
      <c r="G1455" s="247" t="s">
        <v>1670</v>
      </c>
      <c r="H1455" s="247" t="s">
        <v>155</v>
      </c>
      <c r="I1455" s="247">
        <v>1</v>
      </c>
    </row>
    <row r="1456" spans="1:22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K1460" t="s">
        <v>1960</v>
      </c>
    </row>
    <row r="1461" spans="1:11" hidden="1">
      <c r="A1461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idden="1">
      <c r="A1465" s="244">
        <v>122</v>
      </c>
      <c r="B1465" s="244"/>
      <c r="C1465" s="244" t="s">
        <v>228</v>
      </c>
      <c r="D1465" s="244" t="s">
        <v>260</v>
      </c>
      <c r="E1465" s="244" t="s">
        <v>187</v>
      </c>
      <c r="F1465" s="244" t="s">
        <v>1529</v>
      </c>
      <c r="G1465" s="244" t="s">
        <v>1166</v>
      </c>
      <c r="H1465" s="244" t="s">
        <v>211</v>
      </c>
      <c r="I1465" s="244">
        <v>2</v>
      </c>
    </row>
    <row r="1466" spans="1:11" hidden="1">
      <c r="A1466" s="56">
        <v>123</v>
      </c>
      <c r="B1466" s="56"/>
      <c r="C1466" s="56" t="s">
        <v>228</v>
      </c>
      <c r="D1466" s="56" t="s">
        <v>260</v>
      </c>
      <c r="E1466" s="56" t="s">
        <v>182</v>
      </c>
      <c r="F1466" s="56" t="s">
        <v>1531</v>
      </c>
      <c r="G1466" s="56" t="s">
        <v>1690</v>
      </c>
      <c r="H1466" s="56" t="s">
        <v>155</v>
      </c>
      <c r="I1466" s="56">
        <v>1</v>
      </c>
      <c r="K1466" t="s">
        <v>1587</v>
      </c>
    </row>
    <row r="1467" spans="1:11" hidden="1">
      <c r="A146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 s="6">
        <v>127</v>
      </c>
      <c r="B1470" s="6"/>
      <c r="C1470" s="6" t="s">
        <v>228</v>
      </c>
      <c r="D1470" s="6" t="s">
        <v>260</v>
      </c>
      <c r="E1470" s="6" t="s">
        <v>175</v>
      </c>
      <c r="F1470" s="6" t="s">
        <v>1530</v>
      </c>
      <c r="G1470" s="6" t="s">
        <v>217</v>
      </c>
      <c r="H1470" s="6" t="s">
        <v>1964</v>
      </c>
      <c r="I1470" s="6">
        <v>2</v>
      </c>
    </row>
    <row r="1471" spans="1:11" hidden="1">
      <c r="A1471" s="56">
        <v>128</v>
      </c>
      <c r="B1471" s="56"/>
      <c r="C1471" s="56" t="s">
        <v>228</v>
      </c>
      <c r="D1471" s="56" t="s">
        <v>260</v>
      </c>
      <c r="E1471" s="56" t="s">
        <v>182</v>
      </c>
      <c r="F1471" s="56" t="s">
        <v>1527</v>
      </c>
      <c r="G1471" s="56" t="s">
        <v>1120</v>
      </c>
      <c r="H1471" s="56" t="s">
        <v>155</v>
      </c>
      <c r="I1471" s="56">
        <v>3</v>
      </c>
    </row>
    <row r="1472" spans="1:11" hidden="1">
      <c r="A1472" s="247">
        <v>129</v>
      </c>
      <c r="B1472" s="247"/>
      <c r="C1472" s="247" t="s">
        <v>228</v>
      </c>
      <c r="D1472" s="247" t="s">
        <v>1534</v>
      </c>
      <c r="E1472" s="247" t="s">
        <v>182</v>
      </c>
      <c r="F1472" s="247" t="s">
        <v>256</v>
      </c>
      <c r="G1472" s="247" t="s">
        <v>1670</v>
      </c>
      <c r="H1472" s="247" t="s">
        <v>155</v>
      </c>
      <c r="I1472" s="247">
        <v>1</v>
      </c>
      <c r="J1472" s="250">
        <v>2</v>
      </c>
      <c r="K1472" t="s">
        <v>1535</v>
      </c>
    </row>
    <row r="1473" spans="1:22" hidden="1">
      <c r="A1473" s="244">
        <v>130</v>
      </c>
      <c r="B1473" s="244"/>
      <c r="C1473" s="244" t="s">
        <v>228</v>
      </c>
      <c r="D1473" s="244" t="s">
        <v>1534</v>
      </c>
      <c r="E1473" s="244" t="s">
        <v>182</v>
      </c>
      <c r="F1473" s="244" t="s">
        <v>256</v>
      </c>
      <c r="G1473" s="244" t="s">
        <v>136</v>
      </c>
      <c r="H1473" s="244" t="s">
        <v>155</v>
      </c>
      <c r="I1473" s="244">
        <v>1</v>
      </c>
      <c r="J1473" s="250">
        <v>2</v>
      </c>
      <c r="K1473" t="s">
        <v>1536</v>
      </c>
    </row>
    <row r="1474" spans="1:22" hidden="1">
      <c r="A1474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22" hidden="1">
      <c r="A1475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22" hidden="1">
      <c r="A1476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22" hidden="1">
      <c r="A1477" s="6">
        <v>134</v>
      </c>
      <c r="B1477" s="6"/>
      <c r="C1477" s="6" t="s">
        <v>228</v>
      </c>
      <c r="D1477" s="6" t="s">
        <v>1534</v>
      </c>
      <c r="E1477" s="6" t="s">
        <v>182</v>
      </c>
      <c r="F1477" s="6" t="s">
        <v>256</v>
      </c>
      <c r="G1477" s="6" t="s">
        <v>136</v>
      </c>
      <c r="H1477" s="6" t="s">
        <v>261</v>
      </c>
      <c r="I1477" s="6">
        <v>1</v>
      </c>
      <c r="J1477" s="250">
        <v>2</v>
      </c>
      <c r="K1477" t="s">
        <v>1535</v>
      </c>
    </row>
    <row r="1478" spans="1:22" hidden="1">
      <c r="A1478" s="56">
        <v>135</v>
      </c>
      <c r="B1478" s="56"/>
      <c r="C1478" s="56" t="s">
        <v>228</v>
      </c>
      <c r="D1478" s="56" t="s">
        <v>262</v>
      </c>
      <c r="E1478" s="56" t="s">
        <v>182</v>
      </c>
      <c r="F1478" s="56" t="s">
        <v>1527</v>
      </c>
      <c r="G1478" s="56" t="s">
        <v>1629</v>
      </c>
      <c r="H1478" s="56" t="s">
        <v>261</v>
      </c>
      <c r="I1478" s="56">
        <v>3</v>
      </c>
    </row>
    <row r="1479" spans="1:22" hidden="1">
      <c r="A1479" s="247">
        <v>136</v>
      </c>
      <c r="B1479" s="247"/>
      <c r="C1479" s="247" t="s">
        <v>228</v>
      </c>
      <c r="D1479" s="247" t="s">
        <v>262</v>
      </c>
      <c r="E1479" s="247" t="s">
        <v>172</v>
      </c>
      <c r="F1479" s="247" t="s">
        <v>7</v>
      </c>
      <c r="G1479" s="247" t="s">
        <v>240</v>
      </c>
      <c r="H1479" s="247" t="s">
        <v>261</v>
      </c>
      <c r="I1479" s="247">
        <v>2</v>
      </c>
      <c r="J1479" s="248"/>
      <c r="K1479" s="247"/>
      <c r="L1479" s="247"/>
      <c r="M1479" s="247"/>
      <c r="N1479" s="247"/>
      <c r="O1479" s="244"/>
      <c r="P1479" s="244"/>
      <c r="Q1479" s="244"/>
      <c r="R1479" s="244"/>
      <c r="S1479" s="244"/>
      <c r="T1479" s="244"/>
      <c r="U1479" s="244"/>
      <c r="V1479" s="244"/>
    </row>
    <row r="1480" spans="1:22" hidden="1">
      <c r="A1480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22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K1481" t="s">
        <v>1590</v>
      </c>
    </row>
    <row r="1482" spans="1:22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56">
        <v>141</v>
      </c>
      <c r="B1484" s="56"/>
      <c r="C1484" s="56" t="s">
        <v>228</v>
      </c>
      <c r="D1484" s="56" t="s">
        <v>262</v>
      </c>
      <c r="E1484" s="56" t="s">
        <v>172</v>
      </c>
      <c r="F1484" s="56" t="s">
        <v>1524</v>
      </c>
      <c r="G1484" s="56" t="s">
        <v>51</v>
      </c>
      <c r="H1484" s="56" t="s">
        <v>261</v>
      </c>
      <c r="I1484" s="56">
        <v>1</v>
      </c>
      <c r="K1484" t="s">
        <v>1960</v>
      </c>
    </row>
    <row r="1485" spans="1:22" hidden="1">
      <c r="A1485" s="6">
        <v>142</v>
      </c>
      <c r="B1485" s="6"/>
      <c r="C1485" s="6" t="s">
        <v>228</v>
      </c>
      <c r="D1485" s="6" t="s">
        <v>262</v>
      </c>
      <c r="E1485" s="6" t="s">
        <v>174</v>
      </c>
      <c r="F1485" s="6" t="s">
        <v>247</v>
      </c>
      <c r="G1485" s="6" t="s">
        <v>248</v>
      </c>
      <c r="H1485" s="6" t="s">
        <v>261</v>
      </c>
      <c r="I1485" s="6">
        <v>2</v>
      </c>
    </row>
    <row r="1486" spans="1:22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</row>
    <row r="1487" spans="1:22" hidden="1">
      <c r="A1487" s="244">
        <v>144</v>
      </c>
      <c r="B1487" s="244"/>
      <c r="C1487" s="244" t="s">
        <v>228</v>
      </c>
      <c r="D1487" s="244" t="s">
        <v>262</v>
      </c>
      <c r="E1487" s="244" t="s">
        <v>182</v>
      </c>
      <c r="F1487" s="244" t="s">
        <v>1525</v>
      </c>
      <c r="G1487" s="244" t="s">
        <v>145</v>
      </c>
      <c r="H1487" s="244" t="s">
        <v>261</v>
      </c>
      <c r="I1487" s="244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</row>
    <row r="1490" spans="1:11" hidden="1">
      <c r="A1490" s="247">
        <v>147</v>
      </c>
      <c r="B1490" s="247"/>
      <c r="C1490" s="247" t="s">
        <v>228</v>
      </c>
      <c r="D1490" s="247" t="s">
        <v>262</v>
      </c>
      <c r="E1490" s="247" t="s">
        <v>980</v>
      </c>
      <c r="F1490" s="247" t="s">
        <v>1526</v>
      </c>
      <c r="G1490" s="247" t="s">
        <v>51</v>
      </c>
      <c r="H1490" s="247" t="s">
        <v>210</v>
      </c>
      <c r="I1490" s="247">
        <v>1</v>
      </c>
      <c r="K1490" t="s">
        <v>2073</v>
      </c>
    </row>
    <row r="1491" spans="1:11" hidden="1">
      <c r="A1491" s="244">
        <v>148</v>
      </c>
      <c r="B1491" s="244"/>
      <c r="C1491" s="244" t="s">
        <v>228</v>
      </c>
      <c r="D1491" s="244" t="s">
        <v>262</v>
      </c>
      <c r="E1491" s="244" t="s">
        <v>341</v>
      </c>
      <c r="F1491" s="244" t="s">
        <v>14</v>
      </c>
      <c r="G1491" s="244" t="s">
        <v>142</v>
      </c>
      <c r="H1491" s="244" t="s">
        <v>261</v>
      </c>
      <c r="I1491" s="244">
        <v>2</v>
      </c>
      <c r="K1491" t="s">
        <v>1956</v>
      </c>
    </row>
    <row r="1492" spans="1:11" hidden="1">
      <c r="A1492" s="6">
        <v>149</v>
      </c>
      <c r="B1492" s="6"/>
      <c r="C1492" s="6" t="s">
        <v>228</v>
      </c>
      <c r="D1492" s="6" t="s">
        <v>262</v>
      </c>
      <c r="E1492" s="6" t="s">
        <v>182</v>
      </c>
      <c r="F1492" s="6" t="s">
        <v>1528</v>
      </c>
      <c r="G1492" s="6" t="s">
        <v>217</v>
      </c>
      <c r="H1492" s="6" t="s">
        <v>261</v>
      </c>
      <c r="I1492" s="6">
        <v>2</v>
      </c>
    </row>
    <row r="1493" spans="1:11" hidden="1">
      <c r="A1493" s="247">
        <v>150</v>
      </c>
      <c r="B1493" s="247"/>
      <c r="C1493" s="247" t="s">
        <v>228</v>
      </c>
      <c r="D1493" s="247" t="s">
        <v>262</v>
      </c>
      <c r="E1493" s="247" t="s">
        <v>182</v>
      </c>
      <c r="F1493" s="247" t="s">
        <v>1523</v>
      </c>
      <c r="G1493" s="247" t="s">
        <v>145</v>
      </c>
      <c r="H1493" s="247" t="s">
        <v>261</v>
      </c>
      <c r="I1493" s="247">
        <v>3</v>
      </c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7">
        <v>155</v>
      </c>
      <c r="B1498" s="247"/>
      <c r="C1498" s="247" t="s">
        <v>228</v>
      </c>
      <c r="D1498" s="247" t="s">
        <v>262</v>
      </c>
      <c r="E1498" s="247" t="s">
        <v>182</v>
      </c>
      <c r="F1498" s="247" t="s">
        <v>1531</v>
      </c>
      <c r="G1498" s="247" t="s">
        <v>51</v>
      </c>
      <c r="H1498" s="247" t="s">
        <v>261</v>
      </c>
      <c r="I1498" s="247">
        <v>1</v>
      </c>
      <c r="K1498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56">
        <v>159</v>
      </c>
      <c r="B1502" s="56"/>
      <c r="C1502" s="56" t="s">
        <v>228</v>
      </c>
      <c r="D1502" s="56" t="s">
        <v>1537</v>
      </c>
      <c r="E1502" s="56" t="s">
        <v>182</v>
      </c>
      <c r="F1502" s="56" t="s">
        <v>1528</v>
      </c>
      <c r="G1502" s="56" t="s">
        <v>143</v>
      </c>
      <c r="H1502" s="56" t="s">
        <v>289</v>
      </c>
      <c r="I1502" s="56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  <c r="L1506" s="244"/>
      <c r="M1506" s="244"/>
      <c r="N1506" s="244"/>
      <c r="O1506" s="247"/>
      <c r="P1506" s="247"/>
      <c r="Q1506" s="247"/>
      <c r="R1506" s="247"/>
      <c r="S1506" s="247"/>
      <c r="T1506" s="247"/>
      <c r="U1506" s="247"/>
      <c r="V1506" s="247"/>
    </row>
    <row r="1507" spans="1:22" hidden="1">
      <c r="A1507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22" hidden="1">
      <c r="A1508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22" hidden="1">
      <c r="A1509" s="56">
        <v>166</v>
      </c>
      <c r="B1509" s="56"/>
      <c r="C1509" s="56" t="s">
        <v>228</v>
      </c>
      <c r="D1509" s="56" t="s">
        <v>1537</v>
      </c>
      <c r="E1509" s="56" t="s">
        <v>174</v>
      </c>
      <c r="F1509" s="56" t="s">
        <v>247</v>
      </c>
      <c r="G1509" s="56" t="s">
        <v>248</v>
      </c>
      <c r="H1509" s="56" t="s">
        <v>289</v>
      </c>
      <c r="I1509" s="56">
        <v>2</v>
      </c>
    </row>
    <row r="1510" spans="1:22" hidden="1">
      <c r="A1510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 s="244">
        <v>175</v>
      </c>
      <c r="B1518" s="244"/>
      <c r="C1518" s="244" t="s">
        <v>228</v>
      </c>
      <c r="D1518" s="244" t="s">
        <v>1989</v>
      </c>
      <c r="E1518" s="244" t="s">
        <v>182</v>
      </c>
      <c r="F1518" s="244" t="s">
        <v>137</v>
      </c>
      <c r="G1518" s="244" t="s">
        <v>1437</v>
      </c>
      <c r="H1518" s="244" t="s">
        <v>158</v>
      </c>
      <c r="I1518" s="244">
        <v>1</v>
      </c>
      <c r="K1518" t="s">
        <v>1969</v>
      </c>
    </row>
    <row r="1519" spans="1:22" hidden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22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K1522" t="s">
        <v>1961</v>
      </c>
    </row>
    <row r="1523" spans="1:22" hidden="1">
      <c r="A1523">
        <v>180</v>
      </c>
      <c r="C1523" t="s">
        <v>228</v>
      </c>
      <c r="D1523" t="s">
        <v>1571</v>
      </c>
      <c r="E1523" t="s">
        <v>175</v>
      </c>
      <c r="F1523" t="s">
        <v>1530</v>
      </c>
      <c r="G1523" t="s">
        <v>139</v>
      </c>
      <c r="H1523" t="s">
        <v>1971</v>
      </c>
      <c r="I1523">
        <v>2</v>
      </c>
    </row>
    <row r="1524" spans="1:22" hidden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22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K1525" t="s">
        <v>2080</v>
      </c>
    </row>
    <row r="1526" spans="1:22" hidden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  <c r="J1526" s="248"/>
      <c r="K1526" s="247"/>
      <c r="L1526" s="247"/>
      <c r="M1526" s="247"/>
      <c r="N1526" s="247"/>
      <c r="O1526" s="244"/>
      <c r="P1526" s="244"/>
      <c r="Q1526" s="244"/>
      <c r="R1526" s="244"/>
      <c r="S1526" s="244"/>
      <c r="T1526" s="244"/>
      <c r="U1526" s="244"/>
      <c r="V1526" s="244"/>
    </row>
    <row r="1527" spans="1:22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>
        <v>190</v>
      </c>
      <c r="C1533" t="s">
        <v>228</v>
      </c>
      <c r="D1533" t="s">
        <v>1972</v>
      </c>
      <c r="E1533" t="s">
        <v>182</v>
      </c>
      <c r="F1533" t="s">
        <v>1526</v>
      </c>
      <c r="G1533" t="s">
        <v>220</v>
      </c>
      <c r="H1533" t="s">
        <v>210</v>
      </c>
      <c r="I1533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  <c r="L1536" s="244"/>
      <c r="M1536" s="244"/>
      <c r="N1536" s="244"/>
      <c r="O1536" s="247"/>
      <c r="P1536" s="247"/>
      <c r="Q1536" s="247"/>
      <c r="R1536" s="247"/>
      <c r="S1536" s="247"/>
      <c r="T1536" s="247"/>
      <c r="U1536" s="247"/>
      <c r="V1536" s="247"/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22" hidden="1">
      <c r="A1553" s="247">
        <v>210</v>
      </c>
      <c r="B1553" s="247"/>
      <c r="C1553" s="247" t="s">
        <v>228</v>
      </c>
      <c r="D1553" s="247" t="s">
        <v>1975</v>
      </c>
      <c r="E1553" s="247" t="s">
        <v>172</v>
      </c>
      <c r="F1553" s="247" t="s">
        <v>7</v>
      </c>
      <c r="G1553" s="247" t="s">
        <v>1437</v>
      </c>
      <c r="H1553" s="247" t="s">
        <v>158</v>
      </c>
      <c r="I1553" s="247">
        <v>1</v>
      </c>
      <c r="J1553" s="248"/>
      <c r="K1553" s="247" t="s">
        <v>1587</v>
      </c>
      <c r="L1553" s="247"/>
      <c r="M1553" s="247"/>
      <c r="N1553" s="247"/>
      <c r="O1553" s="244"/>
      <c r="P1553" s="244"/>
      <c r="Q1553" s="244"/>
      <c r="R1553" s="244"/>
      <c r="S1553" s="244"/>
      <c r="T1553" s="244"/>
      <c r="U1553" s="244"/>
      <c r="V1553" s="244"/>
    </row>
    <row r="1554" spans="1:22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22" hidden="1">
      <c r="A1555" s="244"/>
      <c r="B1555" s="244"/>
      <c r="C1555" s="244"/>
      <c r="D1555" s="244"/>
      <c r="E1555" s="244"/>
      <c r="F1555" s="244"/>
      <c r="G1555" s="244"/>
      <c r="H1555" s="244"/>
      <c r="I1555" s="244"/>
    </row>
    <row r="1556" spans="1:22" hidden="1">
      <c r="A1556" s="247"/>
      <c r="B1556" s="247"/>
      <c r="C1556" s="247"/>
      <c r="D1556" s="247"/>
      <c r="E1556" s="247"/>
      <c r="F1556" s="247"/>
      <c r="G1556" s="247"/>
      <c r="H1556" s="247"/>
      <c r="I1556" s="247"/>
    </row>
    <row r="1557" spans="1:22" hidden="1">
      <c r="A1557" s="244"/>
      <c r="B1557" s="244"/>
      <c r="C1557" s="244"/>
      <c r="D1557" s="244"/>
      <c r="E1557" s="244"/>
      <c r="F1557" s="244"/>
      <c r="G1557" s="244"/>
      <c r="H1557" s="244"/>
      <c r="I1557" s="244"/>
    </row>
    <row r="1558" spans="1:22" hidden="1"/>
    <row r="1559" spans="1:22" hidden="1">
      <c r="A1559">
        <v>169</v>
      </c>
      <c r="C1559" t="s">
        <v>228</v>
      </c>
      <c r="D1559" t="s">
        <v>262</v>
      </c>
      <c r="E1559" t="s">
        <v>172</v>
      </c>
      <c r="F1559" t="s">
        <v>1524</v>
      </c>
      <c r="G1559" t="s">
        <v>1437</v>
      </c>
      <c r="H1559" t="s">
        <v>263</v>
      </c>
      <c r="I1559">
        <v>1</v>
      </c>
    </row>
    <row r="1560" spans="1:22" hidden="1">
      <c r="A1560">
        <v>170</v>
      </c>
      <c r="C1560" t="s">
        <v>228</v>
      </c>
      <c r="D1560" t="s">
        <v>262</v>
      </c>
      <c r="E1560" t="s">
        <v>172</v>
      </c>
      <c r="F1560" t="s">
        <v>1524</v>
      </c>
      <c r="G1560" t="s">
        <v>51</v>
      </c>
      <c r="H1560" t="s">
        <v>263</v>
      </c>
      <c r="I1560">
        <v>1</v>
      </c>
    </row>
    <row r="1561" spans="1:22" hidden="1">
      <c r="A1561">
        <v>171</v>
      </c>
      <c r="C1561" t="s">
        <v>228</v>
      </c>
      <c r="D1561" t="s">
        <v>262</v>
      </c>
      <c r="E1561" t="s">
        <v>174</v>
      </c>
      <c r="F1561" t="s">
        <v>247</v>
      </c>
      <c r="G1561" t="s">
        <v>248</v>
      </c>
      <c r="H1561" t="s">
        <v>263</v>
      </c>
      <c r="I1561">
        <v>1</v>
      </c>
    </row>
    <row r="1562" spans="1:22" hidden="1">
      <c r="A1562">
        <v>172</v>
      </c>
      <c r="C1562" t="s">
        <v>228</v>
      </c>
      <c r="D1562" t="s">
        <v>262</v>
      </c>
      <c r="E1562" t="s">
        <v>180</v>
      </c>
      <c r="F1562" t="s">
        <v>83</v>
      </c>
      <c r="G1562" t="s">
        <v>733</v>
      </c>
      <c r="H1562" t="s">
        <v>263</v>
      </c>
      <c r="I1562">
        <v>1</v>
      </c>
    </row>
    <row r="1563" spans="1:22" hidden="1">
      <c r="A1563">
        <v>173</v>
      </c>
      <c r="C1563" t="s">
        <v>228</v>
      </c>
      <c r="D1563" t="s">
        <v>262</v>
      </c>
      <c r="E1563" t="s">
        <v>180</v>
      </c>
      <c r="F1563" t="s">
        <v>83</v>
      </c>
      <c r="G1563" t="s">
        <v>51</v>
      </c>
      <c r="H1563" t="s">
        <v>263</v>
      </c>
      <c r="I1563">
        <v>1</v>
      </c>
    </row>
    <row r="1564" spans="1:22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22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22" hidden="1">
      <c r="A1566" s="247"/>
      <c r="B1566" s="247"/>
      <c r="C1566" s="247"/>
      <c r="D1566" s="247"/>
      <c r="E1566" s="247"/>
      <c r="F1566" s="247"/>
      <c r="G1566" s="247"/>
      <c r="H1566" s="247"/>
      <c r="I1566" s="247"/>
    </row>
    <row r="1567" spans="1:22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22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>
        <v>183</v>
      </c>
      <c r="C1573" t="s">
        <v>228</v>
      </c>
      <c r="D1573" t="s">
        <v>262</v>
      </c>
      <c r="E1573" t="s">
        <v>175</v>
      </c>
      <c r="F1573" t="s">
        <v>1530</v>
      </c>
      <c r="G1573" t="s">
        <v>145</v>
      </c>
      <c r="H1573" t="s">
        <v>781</v>
      </c>
      <c r="I1573">
        <v>2</v>
      </c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>
        <v>189</v>
      </c>
      <c r="C1579" t="s">
        <v>228</v>
      </c>
      <c r="D1579" t="s">
        <v>1537</v>
      </c>
      <c r="E1579" t="s">
        <v>175</v>
      </c>
      <c r="F1579" t="s">
        <v>1530</v>
      </c>
      <c r="G1579" t="s">
        <v>1629</v>
      </c>
      <c r="H1579" t="s">
        <v>779</v>
      </c>
      <c r="I1579">
        <v>2</v>
      </c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7"/>
      <c r="B1584" s="247"/>
      <c r="C1584" s="247"/>
      <c r="D1584" s="247"/>
      <c r="E1584" s="247"/>
      <c r="F1584" s="247"/>
      <c r="G1584" s="247"/>
      <c r="H1584" s="247"/>
      <c r="I1584" s="247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8F14B9BA-4A08-4D15-AB8C-A2BCEA87A0AA}">
    <filterColumn colId="5">
      <customFilters>
        <customFilter val="*DV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9" filterMode="1"/>
  <dimension ref="A1:V1609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27" sqref="D427"/>
    </sheetView>
  </sheetViews>
  <sheetFormatPr baseColWidth="10" defaultColWidth="10.7265625" defaultRowHeight="14.5"/>
  <cols>
    <col min="1" max="4" width="6.453125" customWidth="1"/>
    <col min="5" max="5" width="14.54296875" customWidth="1"/>
    <col min="6" max="8" width="6.453125" customWidth="1"/>
    <col min="9" max="9" width="5.5429687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6"/>
      <c r="B240" s="6"/>
      <c r="C240" s="6"/>
      <c r="D240" s="6"/>
      <c r="E240" s="6"/>
      <c r="F240" s="6"/>
      <c r="G240" s="6"/>
      <c r="H240" s="6"/>
      <c r="I240" s="6"/>
    </row>
    <row r="241" spans="1:11" hidden="1"/>
    <row r="242" spans="1:11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B247" s="244"/>
      <c r="C247" s="244" t="s">
        <v>299</v>
      </c>
      <c r="D247" s="244" t="s">
        <v>1197</v>
      </c>
      <c r="E247" s="244" t="s">
        <v>184</v>
      </c>
      <c r="F247" s="244" t="s">
        <v>604</v>
      </c>
      <c r="G247" s="244" t="s">
        <v>278</v>
      </c>
      <c r="H247" s="244" t="s">
        <v>296</v>
      </c>
      <c r="I247" s="244">
        <v>4</v>
      </c>
      <c r="J247" s="250">
        <v>2</v>
      </c>
      <c r="K247" t="s">
        <v>1415</v>
      </c>
    </row>
    <row r="248" spans="1:11" hidden="1">
      <c r="A248" s="56">
        <v>10</v>
      </c>
      <c r="B248" s="56"/>
      <c r="C248" s="56" t="s">
        <v>299</v>
      </c>
      <c r="D248" s="56" t="s">
        <v>1197</v>
      </c>
      <c r="E248" s="56" t="s">
        <v>341</v>
      </c>
      <c r="F248" s="56" t="s">
        <v>14</v>
      </c>
      <c r="G248" s="56" t="s">
        <v>88</v>
      </c>
      <c r="H248" s="56" t="s">
        <v>294</v>
      </c>
      <c r="I248" s="56">
        <v>2</v>
      </c>
      <c r="K248" t="s">
        <v>1415</v>
      </c>
    </row>
    <row r="249" spans="1:11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idden="1">
      <c r="A250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idden="1">
      <c r="A251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idden="1">
      <c r="A254" s="244">
        <v>23</v>
      </c>
      <c r="B254" s="244"/>
      <c r="C254" s="244" t="s">
        <v>299</v>
      </c>
      <c r="D254" s="244" t="s">
        <v>907</v>
      </c>
      <c r="E254" s="244" t="s">
        <v>175</v>
      </c>
      <c r="F254" s="244" t="s">
        <v>19</v>
      </c>
      <c r="G254" s="244" t="s">
        <v>1707</v>
      </c>
      <c r="H254" s="244" t="s">
        <v>320</v>
      </c>
      <c r="I254" s="244">
        <v>0.41666666666666663</v>
      </c>
      <c r="K254" t="s">
        <v>1415</v>
      </c>
    </row>
    <row r="255" spans="1:11" hidden="1">
      <c r="A255" s="6">
        <v>24</v>
      </c>
      <c r="B255" s="6"/>
      <c r="C255" s="6" t="s">
        <v>299</v>
      </c>
      <c r="D255" s="6" t="s">
        <v>907</v>
      </c>
      <c r="E255" s="6" t="s">
        <v>184</v>
      </c>
      <c r="F255" s="6" t="s">
        <v>604</v>
      </c>
      <c r="G255" s="6" t="s">
        <v>299</v>
      </c>
      <c r="H255" s="6" t="s">
        <v>298</v>
      </c>
      <c r="I255" s="6">
        <v>1.6666666666666665</v>
      </c>
      <c r="K255" t="s">
        <v>1415</v>
      </c>
    </row>
    <row r="256" spans="1:11" hidden="1">
      <c r="A256" s="6">
        <v>25</v>
      </c>
      <c r="B256" s="6"/>
      <c r="C256" s="6" t="s">
        <v>299</v>
      </c>
      <c r="D256" s="6" t="s">
        <v>907</v>
      </c>
      <c r="E256" s="6" t="s">
        <v>172</v>
      </c>
      <c r="F256" s="6" t="s">
        <v>7</v>
      </c>
      <c r="G256" s="6" t="s">
        <v>967</v>
      </c>
      <c r="H256" s="6" t="s">
        <v>298</v>
      </c>
      <c r="I256" s="6">
        <v>0.83333333333333326</v>
      </c>
      <c r="K256" t="s">
        <v>1415</v>
      </c>
    </row>
    <row r="257" spans="1:11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11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11" hidden="1">
      <c r="A259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idden="1">
      <c r="A260" s="56">
        <v>29</v>
      </c>
      <c r="B260" s="56"/>
      <c r="C260" s="56" t="s">
        <v>299</v>
      </c>
      <c r="D260" s="56" t="s">
        <v>907</v>
      </c>
      <c r="E260" s="56" t="s">
        <v>184</v>
      </c>
      <c r="F260" s="56" t="s">
        <v>604</v>
      </c>
      <c r="G260" s="56" t="s">
        <v>326</v>
      </c>
      <c r="H260" s="56" t="s">
        <v>298</v>
      </c>
      <c r="I260" s="56">
        <v>0.83333333333333326</v>
      </c>
      <c r="K260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K261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K263" t="s">
        <v>1415</v>
      </c>
    </row>
    <row r="264" spans="1:11" hidden="1">
      <c r="A264" s="247">
        <v>34</v>
      </c>
      <c r="B264" s="247"/>
      <c r="C264" s="247" t="s">
        <v>299</v>
      </c>
      <c r="D264" s="247" t="s">
        <v>906</v>
      </c>
      <c r="E264" s="247" t="s">
        <v>175</v>
      </c>
      <c r="F264" s="247" t="s">
        <v>19</v>
      </c>
      <c r="G264" s="247" t="s">
        <v>1707</v>
      </c>
      <c r="H264" s="247" t="s">
        <v>320</v>
      </c>
      <c r="I264" s="247">
        <v>0.41666666666666663</v>
      </c>
      <c r="K26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K265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K266" t="s">
        <v>1415</v>
      </c>
    </row>
    <row r="267" spans="1:11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11" hidden="1">
      <c r="A269" s="56">
        <v>39</v>
      </c>
      <c r="B269" s="56"/>
      <c r="C269" s="56" t="s">
        <v>299</v>
      </c>
      <c r="D269" s="56" t="s">
        <v>906</v>
      </c>
      <c r="E269" s="56" t="s">
        <v>184</v>
      </c>
      <c r="F269" s="56" t="s">
        <v>604</v>
      </c>
      <c r="G269" s="56" t="s">
        <v>51</v>
      </c>
      <c r="H269" s="56" t="s">
        <v>962</v>
      </c>
      <c r="I269" s="56">
        <v>2.5</v>
      </c>
      <c r="K269" t="s">
        <v>1415</v>
      </c>
    </row>
    <row r="270" spans="1:11" hidden="1">
      <c r="A270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idden="1">
      <c r="A271" s="6">
        <v>41</v>
      </c>
      <c r="B271" s="6"/>
      <c r="C271" s="6" t="s">
        <v>299</v>
      </c>
      <c r="D271" s="6" t="s">
        <v>906</v>
      </c>
      <c r="E271" s="6" t="s">
        <v>341</v>
      </c>
      <c r="F271" s="6" t="s">
        <v>15</v>
      </c>
      <c r="G271" s="6" t="s">
        <v>967</v>
      </c>
      <c r="H271" s="6" t="s">
        <v>962</v>
      </c>
      <c r="I271" s="6">
        <v>0.83333333333333326</v>
      </c>
      <c r="K271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11" hidden="1">
      <c r="A273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idden="1">
      <c r="A274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idden="1">
      <c r="A275" s="6">
        <v>46</v>
      </c>
      <c r="B275" s="6"/>
      <c r="C275" s="6" t="s">
        <v>299</v>
      </c>
      <c r="D275" s="6" t="s">
        <v>918</v>
      </c>
      <c r="E275" s="6" t="s">
        <v>184</v>
      </c>
      <c r="F275" s="6" t="s">
        <v>604</v>
      </c>
      <c r="G275" s="6" t="s">
        <v>299</v>
      </c>
      <c r="H275" s="6" t="s">
        <v>298</v>
      </c>
      <c r="I275" s="6">
        <v>1.4444444444444444</v>
      </c>
      <c r="K275" t="s">
        <v>1415</v>
      </c>
    </row>
    <row r="276" spans="1:11" hidden="1">
      <c r="A276" s="56">
        <v>47</v>
      </c>
      <c r="B276" s="56"/>
      <c r="C276" s="56" t="s">
        <v>299</v>
      </c>
      <c r="D276" s="56" t="s">
        <v>918</v>
      </c>
      <c r="E276" s="56" t="s">
        <v>172</v>
      </c>
      <c r="F276" s="56" t="s">
        <v>7</v>
      </c>
      <c r="G276" s="56" t="s">
        <v>967</v>
      </c>
      <c r="H276" s="56" t="s">
        <v>298</v>
      </c>
      <c r="I276" s="56">
        <v>0.72222222222222221</v>
      </c>
      <c r="K276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K278" t="s">
        <v>1415</v>
      </c>
    </row>
    <row r="279" spans="1:11" hidden="1">
      <c r="A279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idden="1">
      <c r="A280" s="6">
        <v>51</v>
      </c>
      <c r="B280" s="6"/>
      <c r="C280" s="6" t="s">
        <v>299</v>
      </c>
      <c r="D280" s="6" t="s">
        <v>918</v>
      </c>
      <c r="E280" s="6" t="s">
        <v>184</v>
      </c>
      <c r="F280" s="6" t="s">
        <v>604</v>
      </c>
      <c r="G280" s="6" t="s">
        <v>326</v>
      </c>
      <c r="H280" s="6" t="s">
        <v>298</v>
      </c>
      <c r="I280" s="6">
        <v>0.72222222222222221</v>
      </c>
      <c r="K280" t="s">
        <v>1415</v>
      </c>
    </row>
    <row r="281" spans="1:11" hidden="1">
      <c r="A281" s="56">
        <v>52</v>
      </c>
      <c r="B281" s="56"/>
      <c r="C281" s="56" t="s">
        <v>299</v>
      </c>
      <c r="D281" s="56" t="s">
        <v>918</v>
      </c>
      <c r="E281" s="56" t="s">
        <v>341</v>
      </c>
      <c r="F281" s="56" t="s">
        <v>15</v>
      </c>
      <c r="G281" s="56" t="s">
        <v>967</v>
      </c>
      <c r="H281" s="56" t="s">
        <v>298</v>
      </c>
      <c r="I281" s="56">
        <v>0.72222222222222221</v>
      </c>
      <c r="K281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K283" t="s">
        <v>1415</v>
      </c>
    </row>
    <row r="284" spans="1:11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idden="1">
      <c r="A285" s="247">
        <v>57</v>
      </c>
      <c r="B285" s="247"/>
      <c r="C285" s="247" t="s">
        <v>299</v>
      </c>
      <c r="D285" s="247" t="s">
        <v>896</v>
      </c>
      <c r="E285" s="247" t="s">
        <v>184</v>
      </c>
      <c r="F285" s="247" t="s">
        <v>604</v>
      </c>
      <c r="G285" s="247" t="s">
        <v>299</v>
      </c>
      <c r="H285" s="247" t="s">
        <v>962</v>
      </c>
      <c r="I285" s="247">
        <v>1.4444444444444444</v>
      </c>
      <c r="K285" t="s">
        <v>1415</v>
      </c>
    </row>
    <row r="286" spans="1:11" hidden="1">
      <c r="A286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11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11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11" hidden="1">
      <c r="A290" s="6">
        <v>62</v>
      </c>
      <c r="B290" s="6"/>
      <c r="C290" s="6" t="s">
        <v>299</v>
      </c>
      <c r="D290" s="6" t="s">
        <v>896</v>
      </c>
      <c r="E290" s="6" t="s">
        <v>184</v>
      </c>
      <c r="F290" s="6" t="s">
        <v>604</v>
      </c>
      <c r="G290" s="6" t="s">
        <v>326</v>
      </c>
      <c r="H290" s="6" t="s">
        <v>962</v>
      </c>
      <c r="I290" s="6">
        <v>0.72222222222222221</v>
      </c>
      <c r="K290" t="s">
        <v>1415</v>
      </c>
    </row>
    <row r="291" spans="1:11" hidden="1">
      <c r="A291" s="247">
        <v>63</v>
      </c>
      <c r="B291" s="247"/>
      <c r="C291" s="247" t="s">
        <v>299</v>
      </c>
      <c r="D291" s="247" t="s">
        <v>896</v>
      </c>
      <c r="E291" s="247" t="s">
        <v>341</v>
      </c>
      <c r="F291" s="247" t="s">
        <v>15</v>
      </c>
      <c r="G291" s="247" t="s">
        <v>967</v>
      </c>
      <c r="H291" s="247" t="s">
        <v>962</v>
      </c>
      <c r="I291" s="247">
        <v>0.72222222222222221</v>
      </c>
      <c r="K291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idden="1">
      <c r="A293" s="247">
        <v>66</v>
      </c>
      <c r="B293" s="247"/>
      <c r="C293" s="247" t="s">
        <v>299</v>
      </c>
      <c r="D293" s="247" t="s">
        <v>913</v>
      </c>
      <c r="E293" s="247" t="s">
        <v>184</v>
      </c>
      <c r="F293" s="247" t="s">
        <v>604</v>
      </c>
      <c r="G293" s="247" t="s">
        <v>61</v>
      </c>
      <c r="H293" s="247" t="s">
        <v>298</v>
      </c>
      <c r="I293" s="247">
        <v>0.66666666666666663</v>
      </c>
      <c r="J293" s="250">
        <v>2</v>
      </c>
      <c r="K293" t="s">
        <v>1415</v>
      </c>
    </row>
    <row r="294" spans="1:11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11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K29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50">
        <v>2</v>
      </c>
      <c r="K298" t="s">
        <v>1415</v>
      </c>
    </row>
    <row r="299" spans="1:11" hidden="1">
      <c r="A299" s="56">
        <v>72</v>
      </c>
      <c r="B299" s="56"/>
      <c r="C299" s="56" t="s">
        <v>299</v>
      </c>
      <c r="D299" s="56" t="s">
        <v>913</v>
      </c>
      <c r="E299" s="56" t="s">
        <v>172</v>
      </c>
      <c r="F299" s="56" t="s">
        <v>7</v>
      </c>
      <c r="G299" s="56" t="s">
        <v>967</v>
      </c>
      <c r="H299" s="56" t="s">
        <v>298</v>
      </c>
      <c r="I299" s="56">
        <v>0.66666666666666663</v>
      </c>
      <c r="K299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50">
        <v>2</v>
      </c>
      <c r="K301" t="s">
        <v>1415</v>
      </c>
    </row>
    <row r="302" spans="1:11" hidden="1">
      <c r="A302" s="6">
        <v>75</v>
      </c>
      <c r="B302" s="6"/>
      <c r="C302" s="6" t="s">
        <v>299</v>
      </c>
      <c r="D302" s="6" t="s">
        <v>913</v>
      </c>
      <c r="E302" s="6" t="s">
        <v>184</v>
      </c>
      <c r="F302" s="6" t="s">
        <v>604</v>
      </c>
      <c r="G302" s="6" t="s">
        <v>300</v>
      </c>
      <c r="H302" s="6" t="s">
        <v>298</v>
      </c>
      <c r="I302" s="6">
        <v>1.3333333333333333</v>
      </c>
      <c r="K302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K303" t="s">
        <v>1415</v>
      </c>
    </row>
    <row r="304" spans="1:11" hidden="1">
      <c r="A304">
        <v>77</v>
      </c>
      <c r="C304" t="s">
        <v>299</v>
      </c>
      <c r="D304" t="s">
        <v>913</v>
      </c>
      <c r="E304" t="s">
        <v>184</v>
      </c>
      <c r="F304" t="s">
        <v>604</v>
      </c>
      <c r="G304" t="s">
        <v>51</v>
      </c>
      <c r="H304" t="s">
        <v>298</v>
      </c>
      <c r="I304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6">
        <v>79</v>
      </c>
      <c r="B306" s="6"/>
      <c r="C306" s="6" t="s">
        <v>299</v>
      </c>
      <c r="D306" s="6" t="s">
        <v>913</v>
      </c>
      <c r="E306" s="6" t="s">
        <v>341</v>
      </c>
      <c r="F306" s="6" t="s">
        <v>15</v>
      </c>
      <c r="G306" s="6" t="s">
        <v>967</v>
      </c>
      <c r="H306" s="6" t="s">
        <v>298</v>
      </c>
      <c r="I306" s="6">
        <v>0.66666666666666663</v>
      </c>
      <c r="K306" t="s">
        <v>1415</v>
      </c>
    </row>
    <row r="307" spans="1:22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22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J308" s="248"/>
      <c r="K308" s="247" t="s">
        <v>1415</v>
      </c>
      <c r="L308" s="247"/>
      <c r="M308" s="247"/>
      <c r="N308" s="247"/>
      <c r="O308" s="247"/>
      <c r="P308" s="247"/>
      <c r="Q308" s="247"/>
      <c r="R308" s="247"/>
      <c r="S308" s="247"/>
      <c r="T308" s="247"/>
      <c r="U308" s="247"/>
      <c r="V308" s="247"/>
    </row>
    <row r="309" spans="1:22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22" hidden="1">
      <c r="A310" s="56">
        <v>85</v>
      </c>
      <c r="B310" s="56"/>
      <c r="C310" s="56" t="s">
        <v>299</v>
      </c>
      <c r="D310" s="56" t="s">
        <v>301</v>
      </c>
      <c r="E310" s="56" t="s">
        <v>341</v>
      </c>
      <c r="F310" s="56" t="s">
        <v>15</v>
      </c>
      <c r="G310" s="56" t="s">
        <v>293</v>
      </c>
      <c r="H310" s="56" t="s">
        <v>302</v>
      </c>
      <c r="I310" s="56">
        <v>1</v>
      </c>
      <c r="K310" t="s">
        <v>1415</v>
      </c>
    </row>
    <row r="311" spans="1:22" hidden="1">
      <c r="A311">
        <v>86</v>
      </c>
      <c r="C311" t="s">
        <v>299</v>
      </c>
      <c r="D311" t="s">
        <v>301</v>
      </c>
      <c r="E311" t="s">
        <v>184</v>
      </c>
      <c r="F311" t="s">
        <v>604</v>
      </c>
      <c r="G311" t="s">
        <v>282</v>
      </c>
      <c r="H311" t="s">
        <v>302</v>
      </c>
      <c r="I311">
        <v>4</v>
      </c>
      <c r="K311" t="s">
        <v>1415</v>
      </c>
    </row>
    <row r="312" spans="1:22" hidden="1">
      <c r="A312">
        <v>87</v>
      </c>
      <c r="C312" t="s">
        <v>299</v>
      </c>
      <c r="D312" t="s">
        <v>301</v>
      </c>
      <c r="E312" t="s">
        <v>184</v>
      </c>
      <c r="F312" t="s">
        <v>604</v>
      </c>
      <c r="G312" t="s">
        <v>295</v>
      </c>
      <c r="H312" t="s">
        <v>302</v>
      </c>
      <c r="I312">
        <v>2</v>
      </c>
      <c r="K312" t="s">
        <v>1415</v>
      </c>
    </row>
    <row r="313" spans="1:22" hidden="1">
      <c r="A313" s="6">
        <v>88</v>
      </c>
      <c r="B313" s="6"/>
      <c r="C313" s="6" t="s">
        <v>299</v>
      </c>
      <c r="D313" s="6" t="s">
        <v>301</v>
      </c>
      <c r="E313" s="6" t="s">
        <v>172</v>
      </c>
      <c r="F313" s="6" t="s">
        <v>7</v>
      </c>
      <c r="G313" s="6" t="s">
        <v>323</v>
      </c>
      <c r="H313" s="6" t="s">
        <v>302</v>
      </c>
      <c r="I313" s="6">
        <v>1</v>
      </c>
      <c r="K313" t="s">
        <v>1415</v>
      </c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22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K320" t="s">
        <v>1415</v>
      </c>
    </row>
    <row r="321" spans="1:22" hidden="1">
      <c r="A321" s="6">
        <v>97</v>
      </c>
      <c r="B321" s="6"/>
      <c r="C321" s="6" t="s">
        <v>299</v>
      </c>
      <c r="D321" s="6" t="s">
        <v>303</v>
      </c>
      <c r="E321" s="6" t="s">
        <v>341</v>
      </c>
      <c r="F321" s="6" t="s">
        <v>15</v>
      </c>
      <c r="G321" s="6" t="s">
        <v>293</v>
      </c>
      <c r="H321" s="6" t="s">
        <v>302</v>
      </c>
      <c r="I321" s="6">
        <v>1</v>
      </c>
      <c r="K321" t="s">
        <v>1415</v>
      </c>
    </row>
    <row r="322" spans="1:22" hidden="1">
      <c r="A322" s="247">
        <v>98</v>
      </c>
      <c r="B322" s="247"/>
      <c r="C322" s="247" t="s">
        <v>299</v>
      </c>
      <c r="D322" s="247" t="s">
        <v>303</v>
      </c>
      <c r="E322" s="247" t="s">
        <v>184</v>
      </c>
      <c r="F322" s="247" t="s">
        <v>604</v>
      </c>
      <c r="G322" s="247" t="s">
        <v>300</v>
      </c>
      <c r="H322" s="247" t="s">
        <v>302</v>
      </c>
      <c r="I322" s="247">
        <v>4</v>
      </c>
      <c r="J322" s="250">
        <v>2</v>
      </c>
      <c r="K322" t="s">
        <v>1415</v>
      </c>
    </row>
    <row r="323" spans="1:22" hidden="1">
      <c r="A323" s="244">
        <v>99</v>
      </c>
      <c r="B323" s="244"/>
      <c r="C323" s="244" t="s">
        <v>299</v>
      </c>
      <c r="D323" s="244" t="s">
        <v>303</v>
      </c>
      <c r="E323" s="244" t="s">
        <v>184</v>
      </c>
      <c r="F323" s="244" t="s">
        <v>604</v>
      </c>
      <c r="G323" s="244" t="s">
        <v>293</v>
      </c>
      <c r="H323" s="244" t="s">
        <v>302</v>
      </c>
      <c r="I323" s="244">
        <v>4</v>
      </c>
      <c r="J323" s="250">
        <v>2</v>
      </c>
      <c r="K323" t="s">
        <v>1415</v>
      </c>
    </row>
    <row r="324" spans="1:22" hidden="1">
      <c r="A324" s="56">
        <v>101</v>
      </c>
      <c r="B324" s="56"/>
      <c r="C324" s="56" t="s">
        <v>299</v>
      </c>
      <c r="D324" s="56" t="s">
        <v>304</v>
      </c>
      <c r="E324" s="56" t="s">
        <v>184</v>
      </c>
      <c r="F324" s="56" t="s">
        <v>604</v>
      </c>
      <c r="G324" s="56" t="s">
        <v>295</v>
      </c>
      <c r="H324" s="56" t="s">
        <v>302</v>
      </c>
      <c r="I324" s="56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K326" t="s">
        <v>1415</v>
      </c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56">
        <v>106</v>
      </c>
      <c r="B329" s="56"/>
      <c r="C329" s="56" t="s">
        <v>299</v>
      </c>
      <c r="D329" s="56" t="s">
        <v>304</v>
      </c>
      <c r="E329" s="56" t="s">
        <v>174</v>
      </c>
      <c r="F329" s="56" t="s">
        <v>13</v>
      </c>
      <c r="G329" s="56" t="s">
        <v>20</v>
      </c>
      <c r="H329" s="56" t="s">
        <v>302</v>
      </c>
      <c r="I329" s="56">
        <v>1</v>
      </c>
      <c r="K329" t="s">
        <v>1415</v>
      </c>
    </row>
    <row r="330" spans="1:22" hidden="1">
      <c r="A330" s="56">
        <v>107</v>
      </c>
      <c r="B330" s="56"/>
      <c r="C330" s="56" t="s">
        <v>299</v>
      </c>
      <c r="D330" s="56" t="s">
        <v>304</v>
      </c>
      <c r="E330" s="56" t="s">
        <v>175</v>
      </c>
      <c r="F330" s="56" t="s">
        <v>19</v>
      </c>
      <c r="G330" s="56" t="s">
        <v>1538</v>
      </c>
      <c r="H330" s="56" t="s">
        <v>206</v>
      </c>
      <c r="I330" s="56">
        <v>1</v>
      </c>
      <c r="K330" t="s">
        <v>1415</v>
      </c>
    </row>
    <row r="331" spans="1:22" hidden="1">
      <c r="A331" s="244">
        <v>110</v>
      </c>
      <c r="B331" s="244"/>
      <c r="C331" s="244" t="s">
        <v>299</v>
      </c>
      <c r="D331" s="244" t="s">
        <v>1198</v>
      </c>
      <c r="E331" s="244" t="s">
        <v>306</v>
      </c>
      <c r="F331" s="244" t="s">
        <v>605</v>
      </c>
      <c r="G331" s="244" t="s">
        <v>293</v>
      </c>
      <c r="H331" s="244" t="s">
        <v>305</v>
      </c>
      <c r="I331" s="244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>
      <c r="A333" s="244">
        <v>112</v>
      </c>
      <c r="B333" s="244"/>
      <c r="C333" s="244" t="s">
        <v>299</v>
      </c>
      <c r="D333" s="244" t="s">
        <v>1198</v>
      </c>
      <c r="E333" s="244" t="s">
        <v>178</v>
      </c>
      <c r="F333" s="244" t="s">
        <v>37</v>
      </c>
      <c r="G333" s="244" t="s">
        <v>1623</v>
      </c>
      <c r="H333" s="244" t="s">
        <v>305</v>
      </c>
      <c r="I333" s="244">
        <v>2</v>
      </c>
      <c r="J333" s="249"/>
      <c r="K333" s="244" t="s">
        <v>1415</v>
      </c>
      <c r="L333" s="244"/>
      <c r="M333" s="244"/>
      <c r="N333" s="244"/>
      <c r="O333" s="244"/>
      <c r="P333" s="244"/>
      <c r="Q333" s="244"/>
      <c r="R333" s="244"/>
      <c r="S333" s="244"/>
      <c r="T333" s="244"/>
      <c r="U333" s="244"/>
      <c r="V333" s="244"/>
    </row>
    <row r="334" spans="1:22" hidden="1">
      <c r="A334" s="6">
        <v>113</v>
      </c>
      <c r="B334" s="6"/>
      <c r="C334" s="6" t="s">
        <v>299</v>
      </c>
      <c r="D334" s="6" t="s">
        <v>1198</v>
      </c>
      <c r="E334" s="6" t="s">
        <v>306</v>
      </c>
      <c r="F334" s="6" t="s">
        <v>605</v>
      </c>
      <c r="G334" s="6" t="s">
        <v>299</v>
      </c>
      <c r="H334" s="6" t="s">
        <v>305</v>
      </c>
      <c r="I334" s="6">
        <v>2</v>
      </c>
      <c r="K334" t="s">
        <v>1415</v>
      </c>
    </row>
    <row r="335" spans="1:22" hidden="1">
      <c r="A335" s="56">
        <v>114</v>
      </c>
      <c r="B335" s="56"/>
      <c r="C335" s="56" t="s">
        <v>299</v>
      </c>
      <c r="D335" s="56" t="s">
        <v>1198</v>
      </c>
      <c r="E335" s="56" t="s">
        <v>359</v>
      </c>
      <c r="F335" s="56" t="s">
        <v>47</v>
      </c>
      <c r="G335" s="56" t="s">
        <v>299</v>
      </c>
      <c r="H335" s="56" t="s">
        <v>296</v>
      </c>
      <c r="I335" s="56">
        <v>4</v>
      </c>
      <c r="K335" t="s">
        <v>1415</v>
      </c>
    </row>
    <row r="336" spans="1:22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K336" t="s">
        <v>1415</v>
      </c>
    </row>
    <row r="337" spans="1:11" hidden="1">
      <c r="A337" s="244">
        <v>116</v>
      </c>
      <c r="B337" s="244"/>
      <c r="C337" s="244" t="s">
        <v>299</v>
      </c>
      <c r="D337" s="244" t="s">
        <v>1198</v>
      </c>
      <c r="E337" s="244" t="s">
        <v>306</v>
      </c>
      <c r="F337" s="244" t="s">
        <v>605</v>
      </c>
      <c r="G337" s="244" t="s">
        <v>282</v>
      </c>
      <c r="H337" s="244" t="s">
        <v>296</v>
      </c>
      <c r="I337" s="244">
        <v>4</v>
      </c>
      <c r="J337" s="250">
        <v>2</v>
      </c>
      <c r="K337" t="s">
        <v>1415</v>
      </c>
    </row>
    <row r="338" spans="1:11" hidden="1">
      <c r="A338" s="247">
        <v>117</v>
      </c>
      <c r="B338" s="247"/>
      <c r="C338" s="247" t="s">
        <v>299</v>
      </c>
      <c r="D338" s="247" t="s">
        <v>1198</v>
      </c>
      <c r="E338" s="247" t="s">
        <v>341</v>
      </c>
      <c r="F338" s="247" t="s">
        <v>15</v>
      </c>
      <c r="G338" s="247" t="s">
        <v>11</v>
      </c>
      <c r="H338" s="247" t="s">
        <v>305</v>
      </c>
      <c r="I338" s="247">
        <v>2</v>
      </c>
      <c r="K338" t="s">
        <v>1415</v>
      </c>
    </row>
    <row r="339" spans="1:11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11" hidden="1">
      <c r="A340" s="247">
        <v>119</v>
      </c>
      <c r="B340" s="247"/>
      <c r="C340" s="247" t="s">
        <v>299</v>
      </c>
      <c r="D340" s="247" t="s">
        <v>1198</v>
      </c>
      <c r="E340" s="247" t="s">
        <v>175</v>
      </c>
      <c r="F340" s="247" t="s">
        <v>19</v>
      </c>
      <c r="G340" s="247" t="s">
        <v>1538</v>
      </c>
      <c r="H340" s="247" t="s">
        <v>305</v>
      </c>
      <c r="I340" s="247">
        <v>2</v>
      </c>
      <c r="K340" t="s">
        <v>1415</v>
      </c>
    </row>
    <row r="341" spans="1:11" hidden="1">
      <c r="A341" s="6">
        <v>120</v>
      </c>
      <c r="B341" s="6"/>
      <c r="C341" s="6" t="s">
        <v>299</v>
      </c>
      <c r="D341" s="6" t="s">
        <v>1198</v>
      </c>
      <c r="E341" s="6" t="s">
        <v>172</v>
      </c>
      <c r="F341" s="6" t="s">
        <v>7</v>
      </c>
      <c r="G341" s="6" t="s">
        <v>1623</v>
      </c>
      <c r="H341" s="6" t="s">
        <v>305</v>
      </c>
      <c r="I341" s="6">
        <v>2</v>
      </c>
      <c r="K341" t="s">
        <v>1415</v>
      </c>
    </row>
    <row r="342" spans="1:11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K343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50">
        <v>2</v>
      </c>
      <c r="K344" t="s">
        <v>1415</v>
      </c>
    </row>
    <row r="345" spans="1:11" hidden="1">
      <c r="A345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idden="1">
      <c r="A346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11" hidden="1">
      <c r="A348" s="6">
        <v>129</v>
      </c>
      <c r="B348" s="6"/>
      <c r="C348" s="6" t="s">
        <v>299</v>
      </c>
      <c r="D348" s="6" t="s">
        <v>309</v>
      </c>
      <c r="E348" s="6" t="s">
        <v>341</v>
      </c>
      <c r="F348" s="6" t="s">
        <v>14</v>
      </c>
      <c r="G348" s="6" t="s">
        <v>1680</v>
      </c>
      <c r="H348" s="6" t="s">
        <v>310</v>
      </c>
      <c r="I348" s="6">
        <v>1</v>
      </c>
      <c r="K348" t="s">
        <v>1415</v>
      </c>
    </row>
    <row r="349" spans="1:11" hidden="1">
      <c r="A349" s="56">
        <v>130</v>
      </c>
      <c r="B349" s="56"/>
      <c r="C349" s="56" t="s">
        <v>299</v>
      </c>
      <c r="D349" s="56" t="s">
        <v>309</v>
      </c>
      <c r="E349" s="56" t="s">
        <v>341</v>
      </c>
      <c r="F349" s="56" t="s">
        <v>15</v>
      </c>
      <c r="G349" s="56" t="s">
        <v>1680</v>
      </c>
      <c r="H349" s="56" t="s">
        <v>310</v>
      </c>
      <c r="I349" s="56">
        <v>1</v>
      </c>
      <c r="K349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K350" t="s">
        <v>1415</v>
      </c>
    </row>
    <row r="351" spans="1:11" hidden="1">
      <c r="A351" s="56">
        <v>132</v>
      </c>
      <c r="B351" s="56"/>
      <c r="C351" s="56" t="s">
        <v>299</v>
      </c>
      <c r="D351" s="56" t="s">
        <v>309</v>
      </c>
      <c r="E351" s="56" t="s">
        <v>172</v>
      </c>
      <c r="F351" s="56" t="s">
        <v>7</v>
      </c>
      <c r="G351" s="56" t="s">
        <v>967</v>
      </c>
      <c r="H351" s="56" t="s">
        <v>310</v>
      </c>
      <c r="I351" s="56">
        <v>1</v>
      </c>
      <c r="K351" t="s">
        <v>1415</v>
      </c>
    </row>
    <row r="352" spans="1:11" hidden="1">
      <c r="A352" s="247">
        <v>133</v>
      </c>
      <c r="B352" s="247"/>
      <c r="C352" s="247" t="s">
        <v>299</v>
      </c>
      <c r="D352" s="247" t="s">
        <v>309</v>
      </c>
      <c r="E352" s="247" t="s">
        <v>174</v>
      </c>
      <c r="F352" s="247" t="s">
        <v>13</v>
      </c>
      <c r="G352" s="247" t="s">
        <v>1665</v>
      </c>
      <c r="H352" s="247" t="s">
        <v>310</v>
      </c>
      <c r="I352" s="247">
        <v>1</v>
      </c>
      <c r="K352" t="s">
        <v>1415</v>
      </c>
    </row>
    <row r="353" spans="1:11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idden="1">
      <c r="A356">
        <v>138</v>
      </c>
      <c r="C356" t="s">
        <v>299</v>
      </c>
      <c r="D356" t="s">
        <v>312</v>
      </c>
      <c r="E356" t="s">
        <v>341</v>
      </c>
      <c r="F356" t="s">
        <v>15</v>
      </c>
      <c r="G356" t="s">
        <v>88</v>
      </c>
      <c r="H356" t="s">
        <v>310</v>
      </c>
      <c r="I356">
        <v>1</v>
      </c>
      <c r="K356" t="s">
        <v>1415</v>
      </c>
    </row>
    <row r="357" spans="1:11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idden="1">
      <c r="A358">
        <v>141</v>
      </c>
      <c r="C358" t="s">
        <v>299</v>
      </c>
      <c r="D358" t="s">
        <v>313</v>
      </c>
      <c r="E358" t="s">
        <v>184</v>
      </c>
      <c r="F358" t="s">
        <v>607</v>
      </c>
      <c r="G358" t="s">
        <v>278</v>
      </c>
      <c r="H358" t="s">
        <v>311</v>
      </c>
      <c r="I358">
        <v>2</v>
      </c>
      <c r="J358" s="250">
        <v>2</v>
      </c>
      <c r="K358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K359" t="s">
        <v>1415</v>
      </c>
    </row>
    <row r="360" spans="1:11" hidden="1">
      <c r="A360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idden="1">
      <c r="A361" s="244">
        <v>144</v>
      </c>
      <c r="B361" s="244"/>
      <c r="C361" s="244" t="s">
        <v>299</v>
      </c>
      <c r="D361" s="244" t="s">
        <v>313</v>
      </c>
      <c r="E361" s="244" t="s">
        <v>184</v>
      </c>
      <c r="F361" s="244" t="s">
        <v>607</v>
      </c>
      <c r="G361" s="244" t="s">
        <v>88</v>
      </c>
      <c r="H361" s="244" t="s">
        <v>310</v>
      </c>
      <c r="I361" s="244">
        <v>2</v>
      </c>
      <c r="J361" s="250">
        <v>2</v>
      </c>
      <c r="K361" t="s">
        <v>1415</v>
      </c>
    </row>
    <row r="362" spans="1:11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idden="1">
      <c r="A363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11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K365" t="s">
        <v>1415</v>
      </c>
    </row>
    <row r="366" spans="1:11" hidden="1">
      <c r="A366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K367" t="s">
        <v>1415</v>
      </c>
    </row>
    <row r="368" spans="1:11" hidden="1">
      <c r="A368" s="56">
        <v>153</v>
      </c>
      <c r="B368" s="56"/>
      <c r="C368" s="56" t="s">
        <v>299</v>
      </c>
      <c r="D368" s="56" t="s">
        <v>314</v>
      </c>
      <c r="E368" s="56" t="s">
        <v>186</v>
      </c>
      <c r="F368" s="56" t="s">
        <v>608</v>
      </c>
      <c r="G368" s="56" t="s">
        <v>93</v>
      </c>
      <c r="H368" s="56" t="s">
        <v>311</v>
      </c>
      <c r="I368" s="56">
        <v>2</v>
      </c>
      <c r="K368" t="s">
        <v>1415</v>
      </c>
    </row>
    <row r="369" spans="1:22" hidden="1">
      <c r="A369" s="56">
        <v>154</v>
      </c>
      <c r="B369" s="56"/>
      <c r="C369" s="56" t="s">
        <v>299</v>
      </c>
      <c r="D369" s="56" t="s">
        <v>314</v>
      </c>
      <c r="E369" s="56" t="s">
        <v>186</v>
      </c>
      <c r="F369" s="56" t="s">
        <v>608</v>
      </c>
      <c r="G369" s="56" t="s">
        <v>53</v>
      </c>
      <c r="H369" s="56" t="s">
        <v>311</v>
      </c>
      <c r="I369" s="56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K373" t="s">
        <v>1415</v>
      </c>
    </row>
    <row r="374" spans="1:22" hidden="1">
      <c r="A37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22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K375" t="s">
        <v>1415</v>
      </c>
    </row>
    <row r="376" spans="1:22">
      <c r="A376" s="247">
        <v>163</v>
      </c>
      <c r="B376" s="247"/>
      <c r="C376" s="247" t="s">
        <v>299</v>
      </c>
      <c r="D376" s="247" t="s">
        <v>315</v>
      </c>
      <c r="E376" s="247" t="s">
        <v>178</v>
      </c>
      <c r="F376" s="247" t="s">
        <v>37</v>
      </c>
      <c r="G376" s="247" t="s">
        <v>40</v>
      </c>
      <c r="H376" s="247" t="s">
        <v>316</v>
      </c>
      <c r="I376" s="247">
        <v>2</v>
      </c>
      <c r="J376" s="248"/>
      <c r="K376" s="247" t="s">
        <v>1415</v>
      </c>
      <c r="L376" s="247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22" hidden="1">
      <c r="A381" s="6">
        <v>168</v>
      </c>
      <c r="B381" s="6"/>
      <c r="C381" s="6" t="s">
        <v>299</v>
      </c>
      <c r="D381" s="6" t="s">
        <v>315</v>
      </c>
      <c r="E381" s="6" t="s">
        <v>341</v>
      </c>
      <c r="F381" s="6" t="s">
        <v>14</v>
      </c>
      <c r="G381" s="6" t="s">
        <v>1646</v>
      </c>
      <c r="H381" s="6" t="s">
        <v>316</v>
      </c>
      <c r="I381" s="6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 s="56">
        <v>170</v>
      </c>
      <c r="B383" s="56"/>
      <c r="C383" s="56" t="s">
        <v>299</v>
      </c>
      <c r="D383" s="56" t="s">
        <v>315</v>
      </c>
      <c r="E383" s="56" t="s">
        <v>175</v>
      </c>
      <c r="F383" s="56" t="s">
        <v>19</v>
      </c>
      <c r="G383" s="56" t="s">
        <v>1538</v>
      </c>
      <c r="H383" s="56" t="s">
        <v>320</v>
      </c>
      <c r="I383" s="56">
        <v>2</v>
      </c>
      <c r="K383" t="s">
        <v>1415</v>
      </c>
    </row>
    <row r="384" spans="1:22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K384" t="s">
        <v>1415</v>
      </c>
    </row>
    <row r="385" spans="1:11" hidden="1">
      <c r="A385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idden="1">
      <c r="A386" s="247">
        <v>174</v>
      </c>
      <c r="B386" s="247"/>
      <c r="C386" s="247" t="s">
        <v>299</v>
      </c>
      <c r="D386" s="247" t="s">
        <v>321</v>
      </c>
      <c r="E386" s="247" t="s">
        <v>186</v>
      </c>
      <c r="F386" s="247" t="s">
        <v>608</v>
      </c>
      <c r="G386" s="247" t="s">
        <v>318</v>
      </c>
      <c r="H386" s="247" t="s">
        <v>316</v>
      </c>
      <c r="I386" s="247">
        <v>2</v>
      </c>
      <c r="K386" t="s">
        <v>1415</v>
      </c>
    </row>
    <row r="387" spans="1:11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11" hidden="1">
      <c r="A388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idden="1">
      <c r="A389" s="6">
        <v>177</v>
      </c>
      <c r="B389" s="6"/>
      <c r="C389" s="6" t="s">
        <v>299</v>
      </c>
      <c r="D389" s="6" t="s">
        <v>321</v>
      </c>
      <c r="E389" s="6" t="s">
        <v>341</v>
      </c>
      <c r="F389" s="6" t="s">
        <v>15</v>
      </c>
      <c r="G389" s="6" t="s">
        <v>967</v>
      </c>
      <c r="H389" s="6" t="s">
        <v>316</v>
      </c>
      <c r="I389" s="6">
        <v>1</v>
      </c>
      <c r="K389" t="s">
        <v>1415</v>
      </c>
    </row>
    <row r="390" spans="1:11" hidden="1">
      <c r="A390" s="247">
        <v>179</v>
      </c>
      <c r="B390" s="247"/>
      <c r="C390" s="247" t="s">
        <v>299</v>
      </c>
      <c r="D390" s="247" t="s">
        <v>322</v>
      </c>
      <c r="E390" s="247" t="s">
        <v>186</v>
      </c>
      <c r="F390" s="247" t="s">
        <v>608</v>
      </c>
      <c r="G390" s="247" t="s">
        <v>318</v>
      </c>
      <c r="H390" s="247" t="s">
        <v>316</v>
      </c>
      <c r="I390" s="247">
        <v>4</v>
      </c>
      <c r="K390" t="s">
        <v>1415</v>
      </c>
    </row>
    <row r="391" spans="1:11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11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idden="1">
      <c r="A393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idden="1">
      <c r="A394" s="6">
        <v>183</v>
      </c>
      <c r="B394" s="6"/>
      <c r="C394" s="6" t="s">
        <v>299</v>
      </c>
      <c r="D394" s="6" t="s">
        <v>322</v>
      </c>
      <c r="E394" s="6" t="s">
        <v>341</v>
      </c>
      <c r="F394" s="6" t="s">
        <v>15</v>
      </c>
      <c r="G394" s="6" t="s">
        <v>967</v>
      </c>
      <c r="H394" s="6" t="s">
        <v>316</v>
      </c>
      <c r="I394" s="6">
        <v>1</v>
      </c>
      <c r="K394" t="s">
        <v>1415</v>
      </c>
    </row>
    <row r="395" spans="1:11" hidden="1">
      <c r="A395" s="6">
        <v>184</v>
      </c>
      <c r="B395" s="6"/>
      <c r="C395" s="6" t="s">
        <v>299</v>
      </c>
      <c r="D395" s="6" t="s">
        <v>322</v>
      </c>
      <c r="E395" s="6" t="s">
        <v>172</v>
      </c>
      <c r="F395" s="6" t="s">
        <v>7</v>
      </c>
      <c r="G395" s="6" t="s">
        <v>967</v>
      </c>
      <c r="H395" s="6" t="s">
        <v>316</v>
      </c>
      <c r="I395" s="6">
        <v>2</v>
      </c>
      <c r="K395" t="s">
        <v>1415</v>
      </c>
    </row>
    <row r="396" spans="1:11" hidden="1">
      <c r="A39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K39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11" hidden="1">
      <c r="A399" s="6"/>
      <c r="B399" s="6"/>
      <c r="C399" s="6"/>
      <c r="D399" s="6"/>
      <c r="E399" s="6"/>
      <c r="F399" s="6"/>
      <c r="G399" s="6"/>
      <c r="H399" s="6"/>
      <c r="I399" s="6"/>
    </row>
    <row r="400" spans="1:11" hidden="1">
      <c r="A400" s="56"/>
      <c r="B400" s="56"/>
      <c r="C400" s="56"/>
      <c r="D400" s="56"/>
      <c r="E400" s="56"/>
      <c r="F400" s="56"/>
      <c r="G400" s="56"/>
      <c r="H400" s="56"/>
      <c r="I400" s="56"/>
    </row>
    <row r="401" spans="1:22" hidden="1">
      <c r="A401" s="56">
        <v>4</v>
      </c>
      <c r="B401" s="56"/>
      <c r="C401" s="56" t="s">
        <v>95</v>
      </c>
      <c r="D401" s="56" t="s">
        <v>98</v>
      </c>
      <c r="E401" s="56" t="s">
        <v>185</v>
      </c>
      <c r="F401" s="56" t="s">
        <v>609</v>
      </c>
      <c r="G401" s="56" t="s">
        <v>100</v>
      </c>
      <c r="H401" s="56" t="s">
        <v>99</v>
      </c>
      <c r="I401" s="56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 s="244">
        <v>10</v>
      </c>
      <c r="B405" s="244"/>
      <c r="C405" s="244" t="s">
        <v>95</v>
      </c>
      <c r="D405" s="244" t="s">
        <v>102</v>
      </c>
      <c r="E405" s="244" t="s">
        <v>185</v>
      </c>
      <c r="F405" s="244" t="s">
        <v>609</v>
      </c>
      <c r="G405" s="244" t="s">
        <v>100</v>
      </c>
      <c r="H405" s="244" t="s">
        <v>99</v>
      </c>
      <c r="I405" s="244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4">
        <v>12</v>
      </c>
      <c r="B407" s="244"/>
      <c r="C407" s="244" t="s">
        <v>95</v>
      </c>
      <c r="D407" s="244" t="s">
        <v>102</v>
      </c>
      <c r="E407" s="244" t="s">
        <v>185</v>
      </c>
      <c r="F407" s="244" t="s">
        <v>609</v>
      </c>
      <c r="G407" s="244" t="s">
        <v>97</v>
      </c>
      <c r="H407" s="244" t="s">
        <v>99</v>
      </c>
      <c r="I407" s="244">
        <v>2</v>
      </c>
    </row>
    <row r="408" spans="1:22" hidden="1">
      <c r="A408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idden="1">
      <c r="A409" s="6">
        <v>16</v>
      </c>
      <c r="B409" s="6"/>
      <c r="C409" s="6" t="s">
        <v>95</v>
      </c>
      <c r="D409" s="6" t="s">
        <v>1199</v>
      </c>
      <c r="E409" s="6" t="s">
        <v>172</v>
      </c>
      <c r="F409" s="6" t="s">
        <v>7</v>
      </c>
      <c r="G409" s="6" t="s">
        <v>20</v>
      </c>
      <c r="H409" s="6" t="s">
        <v>103</v>
      </c>
      <c r="I409" s="6">
        <v>2</v>
      </c>
    </row>
    <row r="410" spans="1:22" hidden="1">
      <c r="A410" s="247">
        <v>17</v>
      </c>
      <c r="B410" s="247"/>
      <c r="C410" s="247" t="s">
        <v>95</v>
      </c>
      <c r="D410" s="247" t="s">
        <v>1199</v>
      </c>
      <c r="E410" s="247" t="s">
        <v>183</v>
      </c>
      <c r="F410" s="247" t="s">
        <v>47</v>
      </c>
      <c r="G410" s="247" t="s">
        <v>51</v>
      </c>
      <c r="H410" s="247" t="s">
        <v>103</v>
      </c>
      <c r="I410" s="247">
        <v>1</v>
      </c>
    </row>
    <row r="411" spans="1:22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  <c r="J411" s="249"/>
      <c r="K411" s="244"/>
      <c r="L411" s="244"/>
      <c r="M411" s="244"/>
      <c r="N411" s="244"/>
      <c r="O411" s="244"/>
      <c r="P411" s="244"/>
      <c r="Q411" s="244"/>
      <c r="R411" s="244"/>
      <c r="S411" s="244"/>
      <c r="T411" s="244"/>
      <c r="U411" s="244"/>
      <c r="V411" s="244"/>
    </row>
    <row r="412" spans="1:22" hidden="1">
      <c r="A412" s="56">
        <v>19</v>
      </c>
      <c r="B412" s="56"/>
      <c r="C412" s="56" t="s">
        <v>95</v>
      </c>
      <c r="D412" s="56" t="s">
        <v>1199</v>
      </c>
      <c r="E412" s="56" t="s">
        <v>185</v>
      </c>
      <c r="F412" s="56" t="s">
        <v>609</v>
      </c>
      <c r="G412" s="56" t="s">
        <v>51</v>
      </c>
      <c r="H412" s="56" t="s">
        <v>103</v>
      </c>
      <c r="I412" s="56">
        <v>3</v>
      </c>
    </row>
    <row r="413" spans="1:22" hidden="1">
      <c r="A413" s="56">
        <v>20</v>
      </c>
      <c r="B413" s="56"/>
      <c r="C413" s="56" t="s">
        <v>95</v>
      </c>
      <c r="D413" s="56" t="s">
        <v>1199</v>
      </c>
      <c r="E413" s="56" t="s">
        <v>185</v>
      </c>
      <c r="F413" s="56" t="s">
        <v>609</v>
      </c>
      <c r="G413" s="56" t="s">
        <v>52</v>
      </c>
      <c r="H413" s="56" t="s">
        <v>103</v>
      </c>
      <c r="I413" s="56">
        <v>1</v>
      </c>
    </row>
    <row r="414" spans="1:22" hidden="1">
      <c r="A414" s="6">
        <v>21</v>
      </c>
      <c r="B414" s="6"/>
      <c r="C414" s="6" t="s">
        <v>95</v>
      </c>
      <c r="D414" s="6" t="s">
        <v>1199</v>
      </c>
      <c r="E414" s="6" t="s">
        <v>185</v>
      </c>
      <c r="F414" s="6" t="s">
        <v>609</v>
      </c>
      <c r="G414" s="6" t="s">
        <v>52</v>
      </c>
      <c r="H414" s="6" t="s">
        <v>103</v>
      </c>
      <c r="I414" s="6">
        <v>3</v>
      </c>
    </row>
    <row r="415" spans="1:22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 s="244">
        <v>26</v>
      </c>
      <c r="B419" s="244"/>
      <c r="C419" s="244" t="s">
        <v>95</v>
      </c>
      <c r="D419" s="244" t="s">
        <v>1199</v>
      </c>
      <c r="E419" s="244" t="s">
        <v>185</v>
      </c>
      <c r="F419" s="244" t="s">
        <v>609</v>
      </c>
      <c r="G419" s="244" t="s">
        <v>97</v>
      </c>
      <c r="H419" s="244" t="s">
        <v>103</v>
      </c>
      <c r="I419" s="244">
        <v>3</v>
      </c>
    </row>
    <row r="420" spans="1:22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</row>
    <row r="427" spans="1:22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idden="1">
      <c r="A428">
        <v>37</v>
      </c>
      <c r="C428" t="s">
        <v>95</v>
      </c>
      <c r="D428" t="s">
        <v>1200</v>
      </c>
      <c r="E428" t="s">
        <v>185</v>
      </c>
      <c r="F428" t="s">
        <v>609</v>
      </c>
      <c r="G428" t="s">
        <v>51</v>
      </c>
      <c r="H428" t="s">
        <v>106</v>
      </c>
      <c r="I428">
        <v>3</v>
      </c>
    </row>
    <row r="429" spans="1:22" hidden="1">
      <c r="A429" s="56">
        <v>38</v>
      </c>
      <c r="B429" s="56"/>
      <c r="C429" s="56" t="s">
        <v>95</v>
      </c>
      <c r="D429" s="56" t="s">
        <v>1200</v>
      </c>
      <c r="E429" s="56" t="s">
        <v>185</v>
      </c>
      <c r="F429" s="56" t="s">
        <v>609</v>
      </c>
      <c r="G429" s="56" t="s">
        <v>52</v>
      </c>
      <c r="H429" s="56" t="s">
        <v>106</v>
      </c>
      <c r="I429" s="56">
        <v>1</v>
      </c>
    </row>
    <row r="430" spans="1:22" hidden="1">
      <c r="A430" s="247">
        <v>39</v>
      </c>
      <c r="B430" s="247"/>
      <c r="C430" s="247" t="s">
        <v>95</v>
      </c>
      <c r="D430" s="247" t="s">
        <v>1200</v>
      </c>
      <c r="E430" s="247" t="s">
        <v>185</v>
      </c>
      <c r="F430" s="247" t="s">
        <v>609</v>
      </c>
      <c r="G430" s="247" t="s">
        <v>52</v>
      </c>
      <c r="H430" s="247" t="s">
        <v>106</v>
      </c>
      <c r="I430" s="247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22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22" hidden="1">
      <c r="A435" s="244">
        <v>44</v>
      </c>
      <c r="B435" s="244"/>
      <c r="C435" s="244" t="s">
        <v>95</v>
      </c>
      <c r="D435" s="244" t="s">
        <v>1200</v>
      </c>
      <c r="E435" s="244" t="s">
        <v>185</v>
      </c>
      <c r="F435" s="244" t="s">
        <v>609</v>
      </c>
      <c r="G435" s="244" t="s">
        <v>97</v>
      </c>
      <c r="H435" s="244" t="s">
        <v>106</v>
      </c>
      <c r="I435" s="244">
        <v>3</v>
      </c>
    </row>
    <row r="436" spans="1:22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</row>
    <row r="438" spans="1:22" hidden="1">
      <c r="A438" s="6">
        <v>47</v>
      </c>
      <c r="B438" s="6"/>
      <c r="C438" s="6" t="s">
        <v>95</v>
      </c>
      <c r="D438" s="6" t="s">
        <v>1200</v>
      </c>
      <c r="E438" s="6" t="s">
        <v>341</v>
      </c>
      <c r="F438" s="6" t="s">
        <v>14</v>
      </c>
      <c r="G438" s="6" t="s">
        <v>101</v>
      </c>
      <c r="H438" s="6" t="s">
        <v>106</v>
      </c>
      <c r="I438" s="6">
        <v>2</v>
      </c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</row>
    <row r="440" spans="1:22" hidden="1">
      <c r="A440" s="247">
        <v>49</v>
      </c>
      <c r="B440" s="247"/>
      <c r="C440" s="247" t="s">
        <v>95</v>
      </c>
      <c r="D440" s="247" t="s">
        <v>1200</v>
      </c>
      <c r="E440" s="247" t="s">
        <v>341</v>
      </c>
      <c r="F440" s="247" t="s">
        <v>15</v>
      </c>
      <c r="G440" s="247" t="s">
        <v>101</v>
      </c>
      <c r="H440" s="247" t="s">
        <v>106</v>
      </c>
      <c r="I440" s="247">
        <v>2</v>
      </c>
    </row>
    <row r="441" spans="1:22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K442" t="s">
        <v>560</v>
      </c>
    </row>
    <row r="443" spans="1:22" hidden="1">
      <c r="A443">
        <v>56</v>
      </c>
      <c r="C443" t="s">
        <v>95</v>
      </c>
      <c r="D443" t="s">
        <v>108</v>
      </c>
      <c r="E443" t="s">
        <v>359</v>
      </c>
      <c r="F443" t="s">
        <v>112</v>
      </c>
      <c r="G443" t="s">
        <v>111</v>
      </c>
      <c r="H443" t="s">
        <v>103</v>
      </c>
      <c r="I443">
        <v>1</v>
      </c>
      <c r="K443" t="s">
        <v>560</v>
      </c>
    </row>
    <row r="444" spans="1:22" hidden="1">
      <c r="A444" s="6">
        <v>57</v>
      </c>
      <c r="B444" s="6"/>
      <c r="C444" s="6" t="s">
        <v>95</v>
      </c>
      <c r="D444" s="6" t="s">
        <v>108</v>
      </c>
      <c r="E444" s="6" t="s">
        <v>188</v>
      </c>
      <c r="F444" s="6" t="s">
        <v>107</v>
      </c>
      <c r="G444" s="6" t="s">
        <v>97</v>
      </c>
      <c r="H444" s="6" t="s">
        <v>103</v>
      </c>
      <c r="I444" s="6">
        <v>1.5</v>
      </c>
      <c r="K444" t="s">
        <v>560</v>
      </c>
    </row>
    <row r="445" spans="1:22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J445" s="249"/>
      <c r="K445" s="244" t="s">
        <v>560</v>
      </c>
      <c r="L445" s="244"/>
      <c r="M445" s="244"/>
      <c r="N445" s="244"/>
      <c r="O445" s="244"/>
      <c r="P445" s="244"/>
      <c r="Q445" s="244"/>
      <c r="R445" s="244"/>
      <c r="S445" s="244"/>
      <c r="T445" s="244"/>
      <c r="U445" s="244"/>
      <c r="V445" s="244"/>
    </row>
    <row r="446" spans="1:22" hidden="1">
      <c r="A446" s="56">
        <v>60</v>
      </c>
      <c r="B446" s="56"/>
      <c r="C446" s="56" t="s">
        <v>95</v>
      </c>
      <c r="D446" s="56" t="s">
        <v>113</v>
      </c>
      <c r="E446" s="56" t="s">
        <v>185</v>
      </c>
      <c r="F446" s="56" t="s">
        <v>110</v>
      </c>
      <c r="G446" s="56" t="s">
        <v>100</v>
      </c>
      <c r="H446" s="56" t="s">
        <v>103</v>
      </c>
      <c r="I446" s="56">
        <v>2</v>
      </c>
      <c r="K446" t="s">
        <v>561</v>
      </c>
    </row>
    <row r="447" spans="1:22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K448" t="s">
        <v>561</v>
      </c>
    </row>
    <row r="449" spans="1:11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idden="1">
      <c r="A451">
        <v>66</v>
      </c>
      <c r="C451" t="s">
        <v>95</v>
      </c>
      <c r="D451" t="s">
        <v>114</v>
      </c>
      <c r="E451" t="s">
        <v>188</v>
      </c>
      <c r="F451" t="s">
        <v>107</v>
      </c>
      <c r="G451" t="s">
        <v>115</v>
      </c>
      <c r="H451" t="s">
        <v>106</v>
      </c>
      <c r="I451">
        <v>1</v>
      </c>
      <c r="K451" t="s">
        <v>560</v>
      </c>
    </row>
    <row r="452" spans="1:11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11" hidden="1">
      <c r="A453" s="6">
        <v>68</v>
      </c>
      <c r="B453" s="6"/>
      <c r="C453" s="6" t="s">
        <v>95</v>
      </c>
      <c r="D453" s="6" t="s">
        <v>114</v>
      </c>
      <c r="E453" s="6" t="s">
        <v>359</v>
      </c>
      <c r="F453" s="6" t="s">
        <v>112</v>
      </c>
      <c r="G453" s="6" t="s">
        <v>111</v>
      </c>
      <c r="H453" s="6" t="s">
        <v>106</v>
      </c>
      <c r="I453" s="6">
        <v>1</v>
      </c>
      <c r="K453" t="s">
        <v>560</v>
      </c>
    </row>
    <row r="454" spans="1:11" hidden="1">
      <c r="A454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K455" t="s">
        <v>560</v>
      </c>
    </row>
    <row r="456" spans="1:11" hidden="1">
      <c r="A456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K457" t="s">
        <v>560</v>
      </c>
    </row>
    <row r="458" spans="1:11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idden="1">
      <c r="A459" s="247">
        <v>75</v>
      </c>
      <c r="B459" s="247"/>
      <c r="C459" s="247" t="s">
        <v>95</v>
      </c>
      <c r="D459" s="247" t="s">
        <v>118</v>
      </c>
      <c r="E459" s="247" t="s">
        <v>188</v>
      </c>
      <c r="F459" s="247" t="s">
        <v>107</v>
      </c>
      <c r="G459" s="247" t="s">
        <v>115</v>
      </c>
      <c r="H459" s="247" t="s">
        <v>106</v>
      </c>
      <c r="I459" s="247">
        <v>1</v>
      </c>
      <c r="K459" t="s">
        <v>561</v>
      </c>
    </row>
    <row r="460" spans="1:11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11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11" hidden="1">
      <c r="A462" s="56">
        <v>78</v>
      </c>
      <c r="B462" s="56"/>
      <c r="C462" s="56" t="s">
        <v>95</v>
      </c>
      <c r="D462" s="56" t="s">
        <v>118</v>
      </c>
      <c r="E462" s="56" t="s">
        <v>179</v>
      </c>
      <c r="F462" s="56" t="s">
        <v>76</v>
      </c>
      <c r="G462" s="56" t="s">
        <v>111</v>
      </c>
      <c r="H462" s="56" t="s">
        <v>106</v>
      </c>
      <c r="I462" s="56">
        <v>0.5</v>
      </c>
      <c r="K462" t="s">
        <v>561</v>
      </c>
    </row>
    <row r="463" spans="1:11" hidden="1">
      <c r="A463" s="56">
        <v>79</v>
      </c>
      <c r="B463" s="56"/>
      <c r="C463" s="56" t="s">
        <v>95</v>
      </c>
      <c r="D463" s="56" t="s">
        <v>118</v>
      </c>
      <c r="E463" s="56" t="s">
        <v>188</v>
      </c>
      <c r="F463" s="56" t="s">
        <v>107</v>
      </c>
      <c r="G463" s="56" t="s">
        <v>97</v>
      </c>
      <c r="H463" s="56" t="s">
        <v>106</v>
      </c>
      <c r="I463" s="56">
        <v>1</v>
      </c>
      <c r="K463" t="s">
        <v>561</v>
      </c>
    </row>
    <row r="464" spans="1:11" hidden="1">
      <c r="A464" s="244">
        <v>80</v>
      </c>
      <c r="B464" s="244"/>
      <c r="C464" s="244" t="s">
        <v>95</v>
      </c>
      <c r="D464" s="244" t="s">
        <v>118</v>
      </c>
      <c r="E464" s="244" t="s">
        <v>185</v>
      </c>
      <c r="F464" s="244" t="s">
        <v>117</v>
      </c>
      <c r="G464" s="244" t="s">
        <v>97</v>
      </c>
      <c r="H464" s="244" t="s">
        <v>106</v>
      </c>
      <c r="I464" s="244">
        <v>0.5</v>
      </c>
      <c r="K464" t="s">
        <v>561</v>
      </c>
    </row>
    <row r="465" spans="1:22" hidden="1">
      <c r="A465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K466" t="s">
        <v>561</v>
      </c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K467" t="s">
        <v>1785</v>
      </c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</row>
    <row r="473" spans="1:22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idden="1">
      <c r="A474" s="244">
        <v>96</v>
      </c>
      <c r="B474" s="244"/>
      <c r="C474" s="244" t="s">
        <v>95</v>
      </c>
      <c r="D474" s="244" t="s">
        <v>1291</v>
      </c>
      <c r="E474" s="244" t="s">
        <v>359</v>
      </c>
      <c r="F474" s="244" t="s">
        <v>610</v>
      </c>
      <c r="G474" s="244" t="s">
        <v>562</v>
      </c>
      <c r="H474" s="244" t="s">
        <v>55</v>
      </c>
      <c r="I474" s="244">
        <v>2</v>
      </c>
      <c r="K474" t="s">
        <v>1785</v>
      </c>
    </row>
    <row r="475" spans="1:22" hidden="1">
      <c r="A475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idden="1">
      <c r="A476" s="247">
        <v>98</v>
      </c>
      <c r="B476" s="247"/>
      <c r="C476" s="247" t="s">
        <v>95</v>
      </c>
      <c r="D476" s="247" t="s">
        <v>1291</v>
      </c>
      <c r="E476" s="247" t="s">
        <v>359</v>
      </c>
      <c r="F476" s="247" t="s">
        <v>610</v>
      </c>
      <c r="G476" s="247" t="s">
        <v>562</v>
      </c>
      <c r="H476" s="247" t="s">
        <v>55</v>
      </c>
      <c r="I476" s="247">
        <v>2</v>
      </c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</row>
    <row r="478" spans="1:22" hidden="1">
      <c r="A478" s="6">
        <v>100</v>
      </c>
      <c r="B478" s="6"/>
      <c r="C478" s="6" t="s">
        <v>95</v>
      </c>
      <c r="D478" s="6" t="s">
        <v>1291</v>
      </c>
      <c r="E478" s="6" t="s">
        <v>341</v>
      </c>
      <c r="F478" s="6" t="s">
        <v>14</v>
      </c>
      <c r="G478" s="6" t="s">
        <v>1350</v>
      </c>
      <c r="H478" s="6" t="s">
        <v>55</v>
      </c>
      <c r="I478" s="6">
        <v>1</v>
      </c>
    </row>
    <row r="479" spans="1:22">
      <c r="A479" s="244">
        <v>101</v>
      </c>
      <c r="B479" s="244"/>
      <c r="C479" s="244" t="s">
        <v>95</v>
      </c>
      <c r="D479" s="244" t="s">
        <v>1291</v>
      </c>
      <c r="E479" s="244" t="s">
        <v>178</v>
      </c>
      <c r="F479" s="244" t="s">
        <v>37</v>
      </c>
      <c r="G479" s="244" t="s">
        <v>40</v>
      </c>
      <c r="H479" s="244" t="s">
        <v>55</v>
      </c>
      <c r="I479" s="244">
        <v>1</v>
      </c>
      <c r="J479" s="249"/>
      <c r="K479" s="244"/>
      <c r="L479" s="244"/>
      <c r="M479" s="244"/>
      <c r="N479" s="244"/>
      <c r="O479" s="244"/>
      <c r="P479" s="244"/>
      <c r="Q479" s="244"/>
      <c r="R479" s="244"/>
      <c r="S479" s="244"/>
      <c r="T479" s="244"/>
      <c r="U479" s="244"/>
      <c r="V479" s="244"/>
    </row>
    <row r="480" spans="1:22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idden="1">
      <c r="A482" s="56">
        <v>106</v>
      </c>
      <c r="B482" s="56"/>
      <c r="C482" s="56" t="s">
        <v>95</v>
      </c>
      <c r="D482" s="56" t="s">
        <v>1355</v>
      </c>
      <c r="E482" s="56" t="s">
        <v>359</v>
      </c>
      <c r="F482" s="56" t="s">
        <v>610</v>
      </c>
      <c r="G482" s="56" t="s">
        <v>115</v>
      </c>
      <c r="H482" s="56" t="s">
        <v>55</v>
      </c>
      <c r="I482" s="56">
        <v>2</v>
      </c>
    </row>
    <row r="483" spans="1:22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22" hidden="1">
      <c r="A484">
        <v>108</v>
      </c>
      <c r="C484" t="s">
        <v>95</v>
      </c>
      <c r="D484" t="s">
        <v>1355</v>
      </c>
      <c r="E484" t="s">
        <v>359</v>
      </c>
      <c r="F484" t="s">
        <v>610</v>
      </c>
      <c r="G484" t="s">
        <v>115</v>
      </c>
      <c r="H484" t="s">
        <v>55</v>
      </c>
      <c r="I484">
        <v>2</v>
      </c>
    </row>
    <row r="485" spans="1:22" hidden="1">
      <c r="A485" s="6">
        <v>109</v>
      </c>
      <c r="B485" s="6"/>
      <c r="C485" s="6" t="s">
        <v>95</v>
      </c>
      <c r="D485" s="6" t="s">
        <v>1355</v>
      </c>
      <c r="E485" s="6" t="s">
        <v>359</v>
      </c>
      <c r="F485" s="6" t="s">
        <v>610</v>
      </c>
      <c r="G485" s="6" t="s">
        <v>115</v>
      </c>
      <c r="H485" s="6" t="s">
        <v>55</v>
      </c>
      <c r="I485" s="6">
        <v>2</v>
      </c>
    </row>
    <row r="486" spans="1:22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  <c r="U486" s="247"/>
      <c r="V486" s="247"/>
    </row>
    <row r="487" spans="1:22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idden="1">
      <c r="A489" s="244">
        <v>115</v>
      </c>
      <c r="B489" s="244"/>
      <c r="C489" s="244" t="s">
        <v>95</v>
      </c>
      <c r="D489" s="244" t="s">
        <v>1356</v>
      </c>
      <c r="E489" s="244" t="s">
        <v>359</v>
      </c>
      <c r="F489" s="244" t="s">
        <v>610</v>
      </c>
      <c r="G489" s="244" t="s">
        <v>115</v>
      </c>
      <c r="H489" s="244" t="s">
        <v>55</v>
      </c>
      <c r="I489" s="244">
        <v>2</v>
      </c>
    </row>
    <row r="490" spans="1:22" hidden="1">
      <c r="A490" s="56">
        <v>116</v>
      </c>
      <c r="B490" s="56"/>
      <c r="C490" s="56" t="s">
        <v>95</v>
      </c>
      <c r="D490" s="56" t="s">
        <v>1356</v>
      </c>
      <c r="E490" s="56" t="s">
        <v>175</v>
      </c>
      <c r="F490" s="56" t="s">
        <v>19</v>
      </c>
      <c r="G490" s="56" t="s">
        <v>50</v>
      </c>
      <c r="H490" s="56" t="s">
        <v>55</v>
      </c>
      <c r="I490" s="56">
        <v>2</v>
      </c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</row>
    <row r="492" spans="1:22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22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22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</row>
    <row r="495" spans="1:22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  <c r="L495" s="244"/>
      <c r="M495" s="244"/>
      <c r="N495" s="244"/>
      <c r="O495" s="244"/>
      <c r="P495" s="244"/>
      <c r="Q495" s="244"/>
      <c r="R495" s="244"/>
      <c r="S495" s="244"/>
      <c r="T495" s="244"/>
      <c r="U495" s="244"/>
      <c r="V495" s="244"/>
    </row>
    <row r="496" spans="1:22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56">
        <v>125</v>
      </c>
      <c r="B497" s="56"/>
      <c r="C497" s="56" t="s">
        <v>95</v>
      </c>
      <c r="D497" s="56" t="s">
        <v>1492</v>
      </c>
      <c r="E497" s="56" t="s">
        <v>341</v>
      </c>
      <c r="F497" s="56" t="s">
        <v>126</v>
      </c>
      <c r="G497" s="56" t="s">
        <v>101</v>
      </c>
      <c r="H497" s="56" t="s">
        <v>55</v>
      </c>
      <c r="I497" s="56">
        <v>2</v>
      </c>
    </row>
    <row r="498" spans="1:22" hidden="1">
      <c r="A498" s="6">
        <v>126</v>
      </c>
      <c r="B498" s="6"/>
      <c r="C498" s="6" t="s">
        <v>95</v>
      </c>
      <c r="D498" s="6" t="s">
        <v>1492</v>
      </c>
      <c r="E498" s="6" t="s">
        <v>341</v>
      </c>
      <c r="F498" s="6" t="s">
        <v>14</v>
      </c>
      <c r="G498" s="6" t="s">
        <v>101</v>
      </c>
      <c r="H498" s="6" t="s">
        <v>55</v>
      </c>
      <c r="I498" s="6">
        <v>1</v>
      </c>
    </row>
    <row r="499" spans="1:22" hidden="1">
      <c r="A499" s="56">
        <v>127</v>
      </c>
      <c r="B499" s="56"/>
      <c r="C499" s="56" t="s">
        <v>95</v>
      </c>
      <c r="D499" s="56" t="s">
        <v>1492</v>
      </c>
      <c r="E499" s="56" t="s">
        <v>172</v>
      </c>
      <c r="F499" s="56" t="s">
        <v>7</v>
      </c>
      <c r="G499" s="56" t="s">
        <v>20</v>
      </c>
      <c r="H499" s="56" t="s">
        <v>55</v>
      </c>
      <c r="I499" s="56">
        <v>1</v>
      </c>
    </row>
    <row r="500" spans="1:22">
      <c r="A500" s="247">
        <v>128</v>
      </c>
      <c r="B500" s="247"/>
      <c r="C500" s="247" t="s">
        <v>95</v>
      </c>
      <c r="D500" s="247" t="s">
        <v>1492</v>
      </c>
      <c r="E500" s="247" t="s">
        <v>178</v>
      </c>
      <c r="F500" s="247" t="s">
        <v>37</v>
      </c>
      <c r="G500" s="247" t="s">
        <v>530</v>
      </c>
      <c r="H500" s="247" t="s">
        <v>55</v>
      </c>
      <c r="I500" s="247">
        <v>1</v>
      </c>
      <c r="J500" s="248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  <c r="U500" s="247"/>
      <c r="V500" s="247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>
      <c r="A503" s="244">
        <v>133</v>
      </c>
      <c r="B503" s="244"/>
      <c r="C503" s="244" t="s">
        <v>95</v>
      </c>
      <c r="D503" s="244" t="s">
        <v>1493</v>
      </c>
      <c r="E503" s="244" t="s">
        <v>178</v>
      </c>
      <c r="F503" s="244" t="s">
        <v>37</v>
      </c>
      <c r="G503" s="244" t="s">
        <v>530</v>
      </c>
      <c r="H503" s="244" t="s">
        <v>55</v>
      </c>
      <c r="I503" s="244">
        <v>1</v>
      </c>
      <c r="J503" s="249"/>
      <c r="K503" s="244"/>
      <c r="L503" s="244"/>
      <c r="M503" s="244"/>
      <c r="N503" s="244"/>
      <c r="O503" s="244"/>
      <c r="P503" s="244"/>
      <c r="Q503" s="244"/>
      <c r="R503" s="244"/>
      <c r="S503" s="244"/>
      <c r="T503" s="244"/>
      <c r="U503" s="244"/>
      <c r="V503" s="244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</row>
    <row r="505" spans="1:22" hidden="1">
      <c r="A505" s="6">
        <v>135</v>
      </c>
      <c r="B505" s="6"/>
      <c r="C505" s="6" t="s">
        <v>95</v>
      </c>
      <c r="D505" s="6" t="s">
        <v>1493</v>
      </c>
      <c r="E505" s="6" t="s">
        <v>359</v>
      </c>
      <c r="F505" s="6" t="s">
        <v>611</v>
      </c>
      <c r="G505" s="6" t="s">
        <v>562</v>
      </c>
      <c r="H505" s="6" t="s">
        <v>55</v>
      </c>
      <c r="I505" s="6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6">
        <v>142</v>
      </c>
      <c r="B508" s="6"/>
      <c r="C508" s="6" t="s">
        <v>95</v>
      </c>
      <c r="D508" s="6" t="s">
        <v>134</v>
      </c>
      <c r="E508" s="6" t="s">
        <v>172</v>
      </c>
      <c r="F508" s="6" t="s">
        <v>7</v>
      </c>
      <c r="G508" s="6" t="s">
        <v>20</v>
      </c>
      <c r="H508" s="6" t="s">
        <v>130</v>
      </c>
      <c r="I508" s="6">
        <v>1</v>
      </c>
    </row>
    <row r="509" spans="1:22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  <c r="U509" s="247"/>
      <c r="V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7">
        <v>145</v>
      </c>
      <c r="B511" s="247"/>
      <c r="C511" s="247" t="s">
        <v>95</v>
      </c>
      <c r="D511" s="247" t="s">
        <v>134</v>
      </c>
      <c r="E511" s="247" t="s">
        <v>186</v>
      </c>
      <c r="F511" s="247" t="s">
        <v>612</v>
      </c>
      <c r="G511" s="247" t="s">
        <v>53</v>
      </c>
      <c r="H511" s="247" t="s">
        <v>130</v>
      </c>
      <c r="I511" s="247">
        <v>4</v>
      </c>
    </row>
    <row r="512" spans="1:22" hidden="1">
      <c r="A512" s="56">
        <v>146</v>
      </c>
      <c r="B512" s="56"/>
      <c r="C512" s="56" t="s">
        <v>95</v>
      </c>
      <c r="D512" s="56" t="s">
        <v>134</v>
      </c>
      <c r="E512" s="56" t="s">
        <v>188</v>
      </c>
      <c r="F512" s="56" t="s">
        <v>612</v>
      </c>
      <c r="G512" s="56" t="s">
        <v>97</v>
      </c>
      <c r="H512" s="56" t="s">
        <v>130</v>
      </c>
      <c r="I512" s="56">
        <v>2</v>
      </c>
    </row>
    <row r="513" spans="1:22" hidden="1">
      <c r="A513" s="56">
        <v>147</v>
      </c>
      <c r="B513" s="56"/>
      <c r="C513" s="56" t="s">
        <v>95</v>
      </c>
      <c r="D513" s="56" t="s">
        <v>134</v>
      </c>
      <c r="E513" s="56" t="s">
        <v>341</v>
      </c>
      <c r="F513" s="56" t="s">
        <v>14</v>
      </c>
      <c r="G513" s="56" t="s">
        <v>51</v>
      </c>
      <c r="H513" s="56" t="s">
        <v>130</v>
      </c>
      <c r="I513" s="56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6">
        <v>152</v>
      </c>
      <c r="B517" s="6"/>
      <c r="C517" s="6" t="s">
        <v>95</v>
      </c>
      <c r="D517" s="6" t="s">
        <v>129</v>
      </c>
      <c r="E517" s="6" t="s">
        <v>172</v>
      </c>
      <c r="F517" s="6" t="s">
        <v>7</v>
      </c>
      <c r="G517" s="6" t="s">
        <v>40</v>
      </c>
      <c r="H517" s="6" t="s">
        <v>130</v>
      </c>
      <c r="I517" s="6">
        <v>1</v>
      </c>
    </row>
    <row r="518" spans="1:22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  <c r="L518" s="244"/>
      <c r="M518" s="244"/>
      <c r="N518" s="244"/>
      <c r="O518" s="244"/>
      <c r="P518" s="244"/>
      <c r="Q518" s="244"/>
      <c r="R518" s="244"/>
      <c r="S518" s="244"/>
      <c r="T518" s="244"/>
      <c r="U518" s="244"/>
      <c r="V518" s="244"/>
    </row>
    <row r="519" spans="1:22" hidden="1">
      <c r="A519">
        <v>154</v>
      </c>
      <c r="C519" t="s">
        <v>95</v>
      </c>
      <c r="D519" t="s">
        <v>129</v>
      </c>
      <c r="E519" t="s">
        <v>185</v>
      </c>
      <c r="F519" t="s">
        <v>612</v>
      </c>
      <c r="G519" t="s">
        <v>100</v>
      </c>
      <c r="H519" t="s">
        <v>130</v>
      </c>
      <c r="I519">
        <v>2</v>
      </c>
    </row>
    <row r="520" spans="1:22" hidden="1">
      <c r="A520" s="6">
        <v>155</v>
      </c>
      <c r="B520" s="6"/>
      <c r="C520" s="6" t="s">
        <v>95</v>
      </c>
      <c r="D520" s="6" t="s">
        <v>129</v>
      </c>
      <c r="E520" s="6" t="s">
        <v>186</v>
      </c>
      <c r="F520" s="6" t="s">
        <v>612</v>
      </c>
      <c r="G520" s="6" t="s">
        <v>53</v>
      </c>
      <c r="H520" s="6" t="s">
        <v>130</v>
      </c>
      <c r="I520" s="6">
        <v>2</v>
      </c>
    </row>
    <row r="521" spans="1:22" hidden="1">
      <c r="A521" s="6">
        <v>156</v>
      </c>
      <c r="B521" s="6"/>
      <c r="C521" s="6" t="s">
        <v>95</v>
      </c>
      <c r="D521" s="6" t="s">
        <v>129</v>
      </c>
      <c r="E521" s="6" t="s">
        <v>188</v>
      </c>
      <c r="F521" s="6" t="s">
        <v>612</v>
      </c>
      <c r="G521" s="6" t="s">
        <v>1621</v>
      </c>
      <c r="H521" s="6" t="s">
        <v>130</v>
      </c>
      <c r="I521" s="6">
        <v>2</v>
      </c>
    </row>
    <row r="522" spans="1:22" hidden="1">
      <c r="A522" s="56">
        <v>157</v>
      </c>
      <c r="B522" s="56"/>
      <c r="C522" s="56" t="s">
        <v>95</v>
      </c>
      <c r="D522" s="56" t="s">
        <v>129</v>
      </c>
      <c r="E522" s="56" t="s">
        <v>186</v>
      </c>
      <c r="F522" s="56" t="s">
        <v>612</v>
      </c>
      <c r="G522" s="56" t="s">
        <v>97</v>
      </c>
      <c r="H522" s="56" t="s">
        <v>130</v>
      </c>
      <c r="I522" s="56">
        <v>2</v>
      </c>
    </row>
    <row r="523" spans="1:22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</row>
    <row r="524" spans="1:22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 s="56">
        <v>165</v>
      </c>
      <c r="B528" s="56"/>
      <c r="C528" s="56" t="s">
        <v>95</v>
      </c>
      <c r="D528" s="56" t="s">
        <v>133</v>
      </c>
      <c r="E528" s="56" t="s">
        <v>186</v>
      </c>
      <c r="F528" s="56" t="s">
        <v>612</v>
      </c>
      <c r="G528" s="56" t="s">
        <v>97</v>
      </c>
      <c r="H528" s="56" t="s">
        <v>130</v>
      </c>
      <c r="I528" s="56">
        <v>2</v>
      </c>
    </row>
    <row r="529" spans="1:9" hidden="1">
      <c r="A529" s="6">
        <v>166</v>
      </c>
      <c r="B529" s="6"/>
      <c r="C529" s="6" t="s">
        <v>95</v>
      </c>
      <c r="D529" s="6" t="s">
        <v>133</v>
      </c>
      <c r="E529" s="6" t="s">
        <v>341</v>
      </c>
      <c r="F529" s="6" t="s">
        <v>14</v>
      </c>
      <c r="G529" s="6" t="s">
        <v>54</v>
      </c>
      <c r="H529" s="6" t="s">
        <v>130</v>
      </c>
      <c r="I529" s="6">
        <v>1</v>
      </c>
    </row>
    <row r="530" spans="1:9" hidden="1">
      <c r="A530" s="244">
        <v>167</v>
      </c>
      <c r="B530" s="244"/>
      <c r="C530" s="244" t="s">
        <v>95</v>
      </c>
      <c r="D530" s="244" t="s">
        <v>133</v>
      </c>
      <c r="E530" s="244" t="s">
        <v>341</v>
      </c>
      <c r="F530" s="244" t="s">
        <v>15</v>
      </c>
      <c r="G530" s="244" t="s">
        <v>54</v>
      </c>
      <c r="H530" s="244" t="s">
        <v>130</v>
      </c>
      <c r="I530" s="244">
        <v>1</v>
      </c>
    </row>
    <row r="531" spans="1:9" hidden="1">
      <c r="A531" s="244">
        <v>169</v>
      </c>
      <c r="B531" s="244"/>
      <c r="C531" s="244" t="s">
        <v>95</v>
      </c>
      <c r="D531" s="244" t="s">
        <v>128</v>
      </c>
      <c r="E531" s="244" t="s">
        <v>186</v>
      </c>
      <c r="F531" s="244" t="s">
        <v>612</v>
      </c>
      <c r="G531" s="244" t="s">
        <v>53</v>
      </c>
      <c r="H531" s="244" t="s">
        <v>99</v>
      </c>
      <c r="I531" s="244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56">
        <v>172</v>
      </c>
      <c r="B534" s="56"/>
      <c r="C534" s="56" t="s">
        <v>95</v>
      </c>
      <c r="D534" s="56" t="s">
        <v>128</v>
      </c>
      <c r="E534" s="56" t="s">
        <v>341</v>
      </c>
      <c r="F534" s="56" t="s">
        <v>14</v>
      </c>
      <c r="G534" s="56" t="s">
        <v>54</v>
      </c>
      <c r="H534" s="56" t="s">
        <v>99</v>
      </c>
      <c r="I534" s="56">
        <v>0.5</v>
      </c>
    </row>
    <row r="535" spans="1:9" hidden="1">
      <c r="A535" s="6">
        <v>173</v>
      </c>
      <c r="B535" s="6"/>
      <c r="C535" s="6" t="s">
        <v>95</v>
      </c>
      <c r="D535" s="6" t="s">
        <v>128</v>
      </c>
      <c r="E535" s="6" t="s">
        <v>341</v>
      </c>
      <c r="F535" s="6" t="s">
        <v>15</v>
      </c>
      <c r="G535" s="6" t="s">
        <v>54</v>
      </c>
      <c r="H535" s="6" t="s">
        <v>99</v>
      </c>
      <c r="I535" s="6">
        <v>0.5</v>
      </c>
    </row>
    <row r="536" spans="1:9" hidden="1">
      <c r="A536" s="56">
        <v>178</v>
      </c>
      <c r="B536" s="56"/>
      <c r="C536" s="56" t="s">
        <v>95</v>
      </c>
      <c r="D536" s="56" t="s">
        <v>1598</v>
      </c>
      <c r="E536" s="56" t="s">
        <v>186</v>
      </c>
      <c r="F536" s="56" t="s">
        <v>612</v>
      </c>
      <c r="G536" s="56" t="s">
        <v>357</v>
      </c>
      <c r="H536" s="56" t="s">
        <v>130</v>
      </c>
      <c r="I536" s="56">
        <v>0</v>
      </c>
    </row>
    <row r="537" spans="1:9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</row>
    <row r="538" spans="1:9" hidden="1">
      <c r="A538" s="6">
        <v>180</v>
      </c>
      <c r="B538" s="6"/>
      <c r="C538" s="6" t="s">
        <v>95</v>
      </c>
      <c r="D538" s="6" t="s">
        <v>1598</v>
      </c>
      <c r="E538" s="6" t="s">
        <v>186</v>
      </c>
      <c r="F538" s="6" t="s">
        <v>612</v>
      </c>
      <c r="G538" s="6" t="s">
        <v>1585</v>
      </c>
      <c r="H538" s="6" t="s">
        <v>130</v>
      </c>
      <c r="I538" s="6">
        <v>0</v>
      </c>
    </row>
    <row r="539" spans="1:9" hidden="1">
      <c r="A539" s="56">
        <v>181</v>
      </c>
      <c r="B539" s="56"/>
      <c r="C539" s="56" t="s">
        <v>95</v>
      </c>
      <c r="D539" s="56" t="s">
        <v>1598</v>
      </c>
      <c r="E539" s="56" t="s">
        <v>186</v>
      </c>
      <c r="F539" s="56" t="s">
        <v>612</v>
      </c>
      <c r="G539" s="56" t="s">
        <v>1665</v>
      </c>
      <c r="H539" s="56" t="s">
        <v>130</v>
      </c>
      <c r="I539" s="56">
        <v>0</v>
      </c>
    </row>
    <row r="540" spans="1:9" hidden="1">
      <c r="A540" s="6">
        <v>182</v>
      </c>
      <c r="B540" s="6"/>
      <c r="C540" s="6" t="s">
        <v>95</v>
      </c>
      <c r="D540" s="6" t="s">
        <v>1598</v>
      </c>
      <c r="E540" s="6" t="s">
        <v>186</v>
      </c>
      <c r="F540" s="6" t="s">
        <v>612</v>
      </c>
      <c r="G540" s="6" t="s">
        <v>1670</v>
      </c>
      <c r="H540" s="6" t="s">
        <v>130</v>
      </c>
      <c r="I540" s="6">
        <v>0</v>
      </c>
    </row>
    <row r="541" spans="1:9" hidden="1">
      <c r="A541" s="244">
        <v>183</v>
      </c>
      <c r="B541" s="244"/>
      <c r="C541" s="244" t="s">
        <v>95</v>
      </c>
      <c r="D541" s="244" t="s">
        <v>1598</v>
      </c>
      <c r="E541" s="244" t="s">
        <v>186</v>
      </c>
      <c r="F541" s="244" t="s">
        <v>612</v>
      </c>
      <c r="G541" s="244" t="s">
        <v>1676</v>
      </c>
      <c r="H541" s="244" t="s">
        <v>130</v>
      </c>
      <c r="I541" s="244">
        <v>0</v>
      </c>
    </row>
    <row r="542" spans="1:9" hidden="1">
      <c r="A542" s="247">
        <v>184</v>
      </c>
      <c r="B542" s="247"/>
      <c r="C542" s="247" t="s">
        <v>95</v>
      </c>
      <c r="D542" s="247" t="s">
        <v>1598</v>
      </c>
      <c r="E542" s="247" t="s">
        <v>186</v>
      </c>
      <c r="F542" s="247" t="s">
        <v>612</v>
      </c>
      <c r="G542" s="247" t="s">
        <v>1685</v>
      </c>
      <c r="H542" s="247" t="s">
        <v>130</v>
      </c>
      <c r="I542" s="247">
        <v>0</v>
      </c>
    </row>
    <row r="543" spans="1:9" hidden="1">
      <c r="A543" s="247">
        <v>185</v>
      </c>
      <c r="B543" s="247"/>
      <c r="C543" s="247" t="s">
        <v>95</v>
      </c>
      <c r="D543" s="247" t="s">
        <v>1598</v>
      </c>
      <c r="E543" s="247" t="s">
        <v>186</v>
      </c>
      <c r="F543" s="247" t="s">
        <v>612</v>
      </c>
      <c r="G543" s="247" t="s">
        <v>1660</v>
      </c>
      <c r="H543" s="247" t="s">
        <v>130</v>
      </c>
      <c r="I543" s="247">
        <v>0</v>
      </c>
    </row>
    <row r="544" spans="1:9" hidden="1">
      <c r="A544" s="247">
        <v>186</v>
      </c>
      <c r="B544" s="247"/>
      <c r="C544" s="247" t="s">
        <v>95</v>
      </c>
      <c r="D544" s="247" t="s">
        <v>1598</v>
      </c>
      <c r="E544" s="247" t="s">
        <v>186</v>
      </c>
      <c r="F544" s="247" t="s">
        <v>612</v>
      </c>
      <c r="G544" s="247" t="s">
        <v>1690</v>
      </c>
      <c r="H544" s="247" t="s">
        <v>130</v>
      </c>
      <c r="I544" s="247">
        <v>0</v>
      </c>
    </row>
    <row r="545" spans="1:11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247"/>
      <c r="B547" s="247"/>
      <c r="C547" s="247"/>
      <c r="D547" s="247"/>
      <c r="E547" s="247"/>
      <c r="F547" s="247"/>
      <c r="G547" s="247"/>
      <c r="H547" s="247"/>
      <c r="I547" s="247"/>
    </row>
    <row r="548" spans="1:11" hidden="1"/>
    <row r="549" spans="1:11" hidden="1">
      <c r="A549" s="6"/>
      <c r="B549" s="6"/>
      <c r="C549" s="6"/>
      <c r="D549" s="6"/>
      <c r="E549" s="6"/>
      <c r="F549" s="6"/>
      <c r="G549" s="6"/>
      <c r="H549" s="6"/>
      <c r="I549" s="6"/>
    </row>
    <row r="550" spans="1:11" hidden="1">
      <c r="A550" s="56">
        <v>2</v>
      </c>
      <c r="B550" s="56"/>
      <c r="C550" s="56" t="s">
        <v>69</v>
      </c>
      <c r="D550" s="56" t="s">
        <v>62</v>
      </c>
      <c r="E550" s="56" t="s">
        <v>184</v>
      </c>
      <c r="F550" s="56" t="s">
        <v>5</v>
      </c>
      <c r="G550" s="56" t="s">
        <v>65</v>
      </c>
      <c r="H550" s="56" t="s">
        <v>63</v>
      </c>
      <c r="I550" s="56">
        <v>2</v>
      </c>
      <c r="K550" t="s">
        <v>751</v>
      </c>
    </row>
    <row r="551" spans="1:11" hidden="1">
      <c r="A551" s="244">
        <v>3</v>
      </c>
      <c r="B551" s="244"/>
      <c r="C551" s="244" t="s">
        <v>69</v>
      </c>
      <c r="D551" s="244" t="s">
        <v>62</v>
      </c>
      <c r="E551" s="244" t="s">
        <v>184</v>
      </c>
      <c r="F551" s="244" t="s">
        <v>5</v>
      </c>
      <c r="G551" s="244" t="s">
        <v>61</v>
      </c>
      <c r="H551" s="244" t="s">
        <v>63</v>
      </c>
      <c r="I551" s="244">
        <v>3</v>
      </c>
      <c r="K551" t="s">
        <v>752</v>
      </c>
    </row>
    <row r="552" spans="1:11" hidden="1">
      <c r="A552" s="247">
        <v>4</v>
      </c>
      <c r="B552" s="247"/>
      <c r="C552" s="247" t="s">
        <v>69</v>
      </c>
      <c r="D552" s="247" t="s">
        <v>62</v>
      </c>
      <c r="E552" s="247" t="s">
        <v>341</v>
      </c>
      <c r="F552" s="247" t="s">
        <v>14</v>
      </c>
      <c r="G552" s="247" t="s">
        <v>61</v>
      </c>
      <c r="H552" s="247" t="s">
        <v>63</v>
      </c>
      <c r="I552" s="247">
        <v>1</v>
      </c>
      <c r="K552" t="s">
        <v>752</v>
      </c>
    </row>
    <row r="553" spans="1:11" hidden="1">
      <c r="A553" s="244">
        <v>5</v>
      </c>
      <c r="B553" s="244"/>
      <c r="C553" s="244" t="s">
        <v>69</v>
      </c>
      <c r="D553" s="244" t="s">
        <v>62</v>
      </c>
      <c r="E553" s="244" t="s">
        <v>1170</v>
      </c>
      <c r="F553" s="244" t="s">
        <v>15</v>
      </c>
      <c r="G553" s="244" t="s">
        <v>61</v>
      </c>
      <c r="H553" s="244" t="s">
        <v>63</v>
      </c>
      <c r="I553" s="244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244">
        <v>7</v>
      </c>
      <c r="B555" s="244"/>
      <c r="C555" s="244" t="s">
        <v>69</v>
      </c>
      <c r="D555" s="244" t="s">
        <v>62</v>
      </c>
      <c r="E555" s="244" t="s">
        <v>175</v>
      </c>
      <c r="F555" s="244" t="s">
        <v>19</v>
      </c>
      <c r="G555" s="244" t="s">
        <v>67</v>
      </c>
      <c r="H555" s="244"/>
      <c r="I555" s="244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K55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K558" t="s">
        <v>754</v>
      </c>
    </row>
    <row r="559" spans="1:11" hidden="1">
      <c r="A559" s="56">
        <v>13</v>
      </c>
      <c r="B559" s="56"/>
      <c r="C559" s="56" t="s">
        <v>69</v>
      </c>
      <c r="D559" s="56" t="s">
        <v>66</v>
      </c>
      <c r="E559" s="56" t="s">
        <v>184</v>
      </c>
      <c r="F559" s="56" t="s">
        <v>5</v>
      </c>
      <c r="G559" s="56" t="s">
        <v>65</v>
      </c>
      <c r="H559" s="56" t="s">
        <v>63</v>
      </c>
      <c r="I559" s="56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6">
        <v>16</v>
      </c>
      <c r="B562" s="6"/>
      <c r="C562" s="6" t="s">
        <v>69</v>
      </c>
      <c r="D562" s="6" t="s">
        <v>66</v>
      </c>
      <c r="E562" s="6" t="s">
        <v>172</v>
      </c>
      <c r="F562" s="6" t="s">
        <v>7</v>
      </c>
      <c r="G562" s="6" t="s">
        <v>323</v>
      </c>
      <c r="H562" s="6" t="s">
        <v>63</v>
      </c>
      <c r="I562" s="6">
        <v>2</v>
      </c>
      <c r="K562" t="s">
        <v>632</v>
      </c>
    </row>
    <row r="563" spans="1:22" hidden="1">
      <c r="A563" s="56">
        <v>18</v>
      </c>
      <c r="B563" s="56"/>
      <c r="C563" s="56" t="s">
        <v>69</v>
      </c>
      <c r="D563" s="56" t="s">
        <v>70</v>
      </c>
      <c r="E563" s="56" t="s">
        <v>172</v>
      </c>
      <c r="F563" s="56" t="s">
        <v>7</v>
      </c>
      <c r="G563" s="56" t="s">
        <v>69</v>
      </c>
      <c r="H563" s="56" t="s">
        <v>82</v>
      </c>
      <c r="I563" s="56">
        <v>3</v>
      </c>
      <c r="K563" t="s">
        <v>753</v>
      </c>
    </row>
    <row r="564" spans="1:22" hidden="1">
      <c r="A564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22" hidden="1">
      <c r="A565" s="244">
        <v>20</v>
      </c>
      <c r="B565" s="244"/>
      <c r="C565" s="244" t="s">
        <v>69</v>
      </c>
      <c r="D565" s="244" t="s">
        <v>70</v>
      </c>
      <c r="E565" s="244" t="s">
        <v>1170</v>
      </c>
      <c r="F565" s="244" t="s">
        <v>15</v>
      </c>
      <c r="G565" s="244" t="s">
        <v>1646</v>
      </c>
      <c r="H565" s="244" t="s">
        <v>1320</v>
      </c>
      <c r="I565" s="244">
        <v>2</v>
      </c>
      <c r="K565" t="s">
        <v>752</v>
      </c>
    </row>
    <row r="566" spans="1:22" hidden="1">
      <c r="A566" s="247">
        <v>21</v>
      </c>
      <c r="B566" s="247"/>
      <c r="C566" s="247" t="s">
        <v>69</v>
      </c>
      <c r="D566" s="247" t="s">
        <v>70</v>
      </c>
      <c r="E566" s="247" t="s">
        <v>614</v>
      </c>
      <c r="F566" s="247" t="s">
        <v>73</v>
      </c>
      <c r="G566" s="247" t="s">
        <v>72</v>
      </c>
      <c r="H566" s="247" t="s">
        <v>230</v>
      </c>
      <c r="I566" s="247">
        <v>6</v>
      </c>
      <c r="K566" t="s">
        <v>2015</v>
      </c>
    </row>
    <row r="567" spans="1:22" hidden="1">
      <c r="A567" s="6">
        <v>22</v>
      </c>
      <c r="B567" s="6"/>
      <c r="C567" s="6" t="s">
        <v>69</v>
      </c>
      <c r="D567" s="6" t="s">
        <v>70</v>
      </c>
      <c r="E567" s="6" t="s">
        <v>614</v>
      </c>
      <c r="F567" s="6" t="s">
        <v>73</v>
      </c>
      <c r="G567" s="6" t="s">
        <v>72</v>
      </c>
      <c r="H567" s="6" t="s">
        <v>230</v>
      </c>
      <c r="I567" s="6">
        <v>2</v>
      </c>
      <c r="K567" t="s">
        <v>753</v>
      </c>
    </row>
    <row r="568" spans="1:22" hidden="1">
      <c r="A568" s="6">
        <v>23</v>
      </c>
      <c r="B568" s="6"/>
      <c r="C568" s="6" t="s">
        <v>69</v>
      </c>
      <c r="D568" s="6" t="s">
        <v>70</v>
      </c>
      <c r="E568" s="6" t="s">
        <v>1489</v>
      </c>
      <c r="F568" s="6" t="s">
        <v>1490</v>
      </c>
      <c r="G568" s="6" t="s">
        <v>57</v>
      </c>
      <c r="H568" s="6" t="s">
        <v>82</v>
      </c>
      <c r="I568" s="6">
        <v>2</v>
      </c>
      <c r="K568" t="s">
        <v>754</v>
      </c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K569" t="s">
        <v>754</v>
      </c>
    </row>
    <row r="570" spans="1:22" hidden="1">
      <c r="A570" s="247">
        <v>25</v>
      </c>
      <c r="B570" s="247"/>
      <c r="C570" s="247" t="s">
        <v>69</v>
      </c>
      <c r="D570" s="247" t="s">
        <v>70</v>
      </c>
      <c r="E570" s="247" t="s">
        <v>615</v>
      </c>
      <c r="F570" s="247" t="s">
        <v>73</v>
      </c>
      <c r="G570" s="247" t="s">
        <v>1431</v>
      </c>
      <c r="H570" s="247" t="s">
        <v>1786</v>
      </c>
      <c r="I570" s="247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>
      <c r="A573" s="247">
        <v>28</v>
      </c>
      <c r="B573" s="247"/>
      <c r="C573" s="247" t="s">
        <v>69</v>
      </c>
      <c r="D573" s="247" t="s">
        <v>70</v>
      </c>
      <c r="E573" s="247" t="s">
        <v>178</v>
      </c>
      <c r="F573" s="247" t="s">
        <v>37</v>
      </c>
      <c r="G573" s="247" t="s">
        <v>1623</v>
      </c>
      <c r="H573" s="247" t="s">
        <v>82</v>
      </c>
      <c r="I573" s="247">
        <v>3</v>
      </c>
      <c r="J573" s="248"/>
      <c r="K573" s="247" t="s">
        <v>754</v>
      </c>
      <c r="L573" s="247"/>
      <c r="M573" s="247"/>
      <c r="N573" s="247"/>
      <c r="O573" s="247"/>
      <c r="P573" s="247"/>
      <c r="Q573" s="247"/>
      <c r="R573" s="247"/>
      <c r="S573" s="247"/>
      <c r="T573" s="247"/>
      <c r="U573" s="247"/>
      <c r="V573" s="247"/>
    </row>
    <row r="574" spans="1:22" hidden="1">
      <c r="A574" s="244">
        <v>29</v>
      </c>
      <c r="B574" s="244"/>
      <c r="C574" s="244" t="s">
        <v>69</v>
      </c>
      <c r="D574" s="244" t="s">
        <v>70</v>
      </c>
      <c r="E574" s="244" t="s">
        <v>175</v>
      </c>
      <c r="F574" s="244" t="s">
        <v>19</v>
      </c>
      <c r="G574" s="244" t="s">
        <v>67</v>
      </c>
      <c r="H574" s="244"/>
      <c r="I574" s="244">
        <v>2</v>
      </c>
      <c r="K574" t="s">
        <v>632</v>
      </c>
    </row>
    <row r="575" spans="1:22" hidden="1">
      <c r="A575" s="247">
        <v>32</v>
      </c>
      <c r="B575" s="247"/>
      <c r="C575" s="247" t="s">
        <v>69</v>
      </c>
      <c r="D575" s="247" t="s">
        <v>78</v>
      </c>
      <c r="E575" s="247" t="s">
        <v>341</v>
      </c>
      <c r="F575" s="247" t="s">
        <v>14</v>
      </c>
      <c r="G575" s="247" t="s">
        <v>69</v>
      </c>
      <c r="H575" s="247" t="s">
        <v>80</v>
      </c>
      <c r="I575" s="247">
        <v>2</v>
      </c>
      <c r="K575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K576" t="s">
        <v>751</v>
      </c>
    </row>
    <row r="577" spans="1:22" hidden="1">
      <c r="A577" s="6">
        <v>35</v>
      </c>
      <c r="B577" s="6"/>
      <c r="C577" s="6" t="s">
        <v>69</v>
      </c>
      <c r="D577" s="6" t="s">
        <v>78</v>
      </c>
      <c r="E577" s="6" t="s">
        <v>1170</v>
      </c>
      <c r="F577" s="6" t="s">
        <v>15</v>
      </c>
      <c r="G577" s="6" t="s">
        <v>1350</v>
      </c>
      <c r="H577" s="6" t="s">
        <v>80</v>
      </c>
      <c r="I577" s="6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6">
        <v>37</v>
      </c>
      <c r="B579" s="6"/>
      <c r="C579" s="6" t="s">
        <v>69</v>
      </c>
      <c r="D579" s="6" t="s">
        <v>78</v>
      </c>
      <c r="E579" s="6" t="s">
        <v>179</v>
      </c>
      <c r="F579" s="6" t="s">
        <v>76</v>
      </c>
      <c r="G579" s="6" t="s">
        <v>75</v>
      </c>
      <c r="H579" s="6" t="s">
        <v>80</v>
      </c>
      <c r="I579" s="6">
        <v>2</v>
      </c>
      <c r="K579" t="s">
        <v>752</v>
      </c>
    </row>
    <row r="580" spans="1:22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J580" s="249"/>
      <c r="K580" s="244" t="s">
        <v>754</v>
      </c>
      <c r="L580" s="244"/>
      <c r="M580" s="244"/>
      <c r="N580" s="244"/>
      <c r="O580" s="244"/>
      <c r="P580" s="244"/>
      <c r="Q580" s="244"/>
      <c r="R580" s="244"/>
      <c r="S580" s="244"/>
      <c r="T580" s="244"/>
      <c r="U580" s="244"/>
      <c r="V580" s="244"/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4">
        <v>40</v>
      </c>
      <c r="B582" s="244"/>
      <c r="C582" s="244" t="s">
        <v>69</v>
      </c>
      <c r="D582" s="244" t="s">
        <v>78</v>
      </c>
      <c r="E582" s="244" t="s">
        <v>468</v>
      </c>
      <c r="F582" s="244" t="s">
        <v>84</v>
      </c>
      <c r="G582" s="244" t="s">
        <v>1273</v>
      </c>
      <c r="H582" s="244" t="s">
        <v>80</v>
      </c>
      <c r="I582" s="244">
        <v>1</v>
      </c>
      <c r="K582" t="s">
        <v>632</v>
      </c>
    </row>
    <row r="583" spans="1:22" hidden="1">
      <c r="A583" s="244">
        <v>41</v>
      </c>
      <c r="B583" s="244"/>
      <c r="C583" s="244" t="s">
        <v>69</v>
      </c>
      <c r="D583" s="244" t="s">
        <v>78</v>
      </c>
      <c r="E583" s="244" t="s">
        <v>175</v>
      </c>
      <c r="F583" s="244" t="s">
        <v>19</v>
      </c>
      <c r="G583" s="244" t="s">
        <v>67</v>
      </c>
      <c r="H583" s="244"/>
      <c r="I583" s="244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K584" t="s">
        <v>2018</v>
      </c>
    </row>
    <row r="585" spans="1:22" hidden="1">
      <c r="A585" s="6">
        <v>45</v>
      </c>
      <c r="B585" s="6"/>
      <c r="C585" s="6" t="s">
        <v>69</v>
      </c>
      <c r="D585" s="6" t="s">
        <v>86</v>
      </c>
      <c r="E585" s="6" t="s">
        <v>179</v>
      </c>
      <c r="F585" s="6" t="s">
        <v>76</v>
      </c>
      <c r="G585" s="6" t="s">
        <v>88</v>
      </c>
      <c r="H585" s="6" t="s">
        <v>82</v>
      </c>
      <c r="I585" s="6">
        <v>2</v>
      </c>
      <c r="K585" t="s">
        <v>751</v>
      </c>
    </row>
    <row r="586" spans="1:22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K586" t="s">
        <v>751</v>
      </c>
    </row>
    <row r="587" spans="1:22" hidden="1">
      <c r="A587" s="56">
        <v>47</v>
      </c>
      <c r="B587" s="56"/>
      <c r="C587" s="56" t="s">
        <v>69</v>
      </c>
      <c r="D587" s="56" t="s">
        <v>86</v>
      </c>
      <c r="E587" s="56" t="s">
        <v>184</v>
      </c>
      <c r="F587" s="56" t="s">
        <v>84</v>
      </c>
      <c r="G587" s="56" t="s">
        <v>323</v>
      </c>
      <c r="H587" s="56" t="s">
        <v>82</v>
      </c>
      <c r="I587" s="56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K589" t="s">
        <v>632</v>
      </c>
    </row>
    <row r="590" spans="1:22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K590" t="s">
        <v>751</v>
      </c>
    </row>
    <row r="591" spans="1:22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22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K592" t="s">
        <v>2019</v>
      </c>
    </row>
    <row r="593" spans="1:22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  <c r="L593" s="247"/>
      <c r="M593" s="247"/>
      <c r="N593" s="247"/>
      <c r="O593" s="247"/>
      <c r="P593" s="247"/>
      <c r="Q593" s="247"/>
      <c r="R593" s="247"/>
      <c r="S593" s="247"/>
      <c r="T593" s="247"/>
      <c r="U593" s="247"/>
      <c r="V593" s="247"/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K59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K595" t="s">
        <v>2020</v>
      </c>
    </row>
    <row r="596" spans="1:22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22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22" hidden="1">
      <c r="A598" s="247">
        <v>59</v>
      </c>
      <c r="B598" s="247"/>
      <c r="C598" s="247" t="s">
        <v>69</v>
      </c>
      <c r="D598" s="247" t="s">
        <v>89</v>
      </c>
      <c r="E598" s="247" t="s">
        <v>184</v>
      </c>
      <c r="F598" s="247" t="s">
        <v>5</v>
      </c>
      <c r="G598" s="247" t="s">
        <v>65</v>
      </c>
      <c r="H598" s="247" t="s">
        <v>1790</v>
      </c>
      <c r="I598" s="247">
        <v>2</v>
      </c>
      <c r="K598" t="s">
        <v>751</v>
      </c>
    </row>
    <row r="599" spans="1:22" hidden="1">
      <c r="A599" s="6">
        <v>60</v>
      </c>
      <c r="B599" s="6"/>
      <c r="C599" s="6" t="s">
        <v>69</v>
      </c>
      <c r="D599" s="6" t="s">
        <v>89</v>
      </c>
      <c r="E599" s="6" t="s">
        <v>341</v>
      </c>
      <c r="F599" s="6" t="s">
        <v>14</v>
      </c>
      <c r="G599" s="6" t="s">
        <v>65</v>
      </c>
      <c r="H599" s="6" t="s">
        <v>1790</v>
      </c>
      <c r="I599" s="6">
        <v>1</v>
      </c>
      <c r="K599" t="s">
        <v>632</v>
      </c>
    </row>
    <row r="600" spans="1:22" hidden="1">
      <c r="A600" s="56">
        <v>61</v>
      </c>
      <c r="B600" s="56"/>
      <c r="C600" s="56" t="s">
        <v>69</v>
      </c>
      <c r="D600" s="56" t="s">
        <v>89</v>
      </c>
      <c r="E600" s="56" t="s">
        <v>1170</v>
      </c>
      <c r="F600" s="56" t="s">
        <v>15</v>
      </c>
      <c r="G600" s="56" t="s">
        <v>65</v>
      </c>
      <c r="H600" s="56" t="s">
        <v>1790</v>
      </c>
      <c r="I600" s="56">
        <v>1</v>
      </c>
      <c r="K600" t="s">
        <v>632</v>
      </c>
    </row>
    <row r="601" spans="1:22" hidden="1">
      <c r="A601" s="56">
        <v>62</v>
      </c>
      <c r="B601" s="56"/>
      <c r="C601" s="56" t="s">
        <v>69</v>
      </c>
      <c r="D601" s="56" t="s">
        <v>89</v>
      </c>
      <c r="E601" s="56" t="s">
        <v>175</v>
      </c>
      <c r="F601" s="56" t="s">
        <v>19</v>
      </c>
      <c r="G601" s="56" t="s">
        <v>67</v>
      </c>
      <c r="H601" s="56"/>
      <c r="I601" s="56">
        <v>2</v>
      </c>
      <c r="K601" t="s">
        <v>751</v>
      </c>
    </row>
    <row r="602" spans="1:22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K604" t="s">
        <v>754</v>
      </c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K605" t="s">
        <v>751</v>
      </c>
    </row>
    <row r="606" spans="1:22" hidden="1">
      <c r="A606" s="247">
        <v>69</v>
      </c>
      <c r="B606" s="247"/>
      <c r="C606" s="247" t="s">
        <v>69</v>
      </c>
      <c r="D606" s="247" t="s">
        <v>90</v>
      </c>
      <c r="E606" s="247" t="s">
        <v>615</v>
      </c>
      <c r="F606" s="247" t="s">
        <v>73</v>
      </c>
      <c r="G606" s="247" t="s">
        <v>1431</v>
      </c>
      <c r="H606" s="247" t="s">
        <v>1786</v>
      </c>
      <c r="I606" s="247">
        <v>3</v>
      </c>
      <c r="K606" t="s">
        <v>2022</v>
      </c>
    </row>
    <row r="607" spans="1:22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22" hidden="1">
      <c r="A608" s="6">
        <v>71</v>
      </c>
      <c r="B608" s="6"/>
      <c r="C608" s="6" t="s">
        <v>69</v>
      </c>
      <c r="D608" s="6" t="s">
        <v>90</v>
      </c>
      <c r="E608" s="6" t="s">
        <v>619</v>
      </c>
      <c r="F608" s="6" t="s">
        <v>83</v>
      </c>
      <c r="G608" s="6" t="s">
        <v>75</v>
      </c>
      <c r="H608" s="6" t="s">
        <v>79</v>
      </c>
      <c r="I608" s="6">
        <v>1</v>
      </c>
      <c r="K608" t="s">
        <v>754</v>
      </c>
    </row>
    <row r="609" spans="1:11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K610" t="s">
        <v>632</v>
      </c>
    </row>
    <row r="611" spans="1:11" hidden="1">
      <c r="A611" s="56">
        <v>74</v>
      </c>
      <c r="B611" s="56"/>
      <c r="C611" s="56" t="s">
        <v>69</v>
      </c>
      <c r="D611" s="56" t="s">
        <v>90</v>
      </c>
      <c r="E611" s="56" t="s">
        <v>1170</v>
      </c>
      <c r="F611" s="56" t="s">
        <v>15</v>
      </c>
      <c r="G611" s="56" t="s">
        <v>69</v>
      </c>
      <c r="H611" s="56" t="s">
        <v>80</v>
      </c>
      <c r="I611" s="56">
        <v>1</v>
      </c>
      <c r="K611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11" hidden="1">
      <c r="A613" s="6">
        <v>79</v>
      </c>
      <c r="B613" s="6"/>
      <c r="C613" s="6" t="s">
        <v>69</v>
      </c>
      <c r="D613" s="6" t="s">
        <v>91</v>
      </c>
      <c r="E613" s="6" t="s">
        <v>619</v>
      </c>
      <c r="F613" s="6" t="s">
        <v>83</v>
      </c>
      <c r="G613" s="6" t="s">
        <v>69</v>
      </c>
      <c r="H613" s="6" t="s">
        <v>82</v>
      </c>
      <c r="I613" s="6">
        <v>2</v>
      </c>
      <c r="K613" t="s">
        <v>753</v>
      </c>
    </row>
    <row r="614" spans="1:11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idden="1">
      <c r="A615" s="244">
        <v>81</v>
      </c>
      <c r="B615" s="244"/>
      <c r="C615" s="244" t="s">
        <v>69</v>
      </c>
      <c r="D615" s="244" t="s">
        <v>91</v>
      </c>
      <c r="E615" s="244" t="s">
        <v>341</v>
      </c>
      <c r="F615" s="244" t="s">
        <v>14</v>
      </c>
      <c r="G615" s="244" t="s">
        <v>1646</v>
      </c>
      <c r="H615" s="244" t="s">
        <v>82</v>
      </c>
      <c r="I615" s="244">
        <v>1</v>
      </c>
      <c r="K615" t="s">
        <v>752</v>
      </c>
    </row>
    <row r="616" spans="1:11" hidden="1">
      <c r="A616" s="247">
        <v>82</v>
      </c>
      <c r="B616" s="247"/>
      <c r="C616" s="247" t="s">
        <v>69</v>
      </c>
      <c r="D616" s="247" t="s">
        <v>91</v>
      </c>
      <c r="E616" s="247" t="s">
        <v>1170</v>
      </c>
      <c r="F616" s="247" t="s">
        <v>15</v>
      </c>
      <c r="G616" s="247" t="s">
        <v>1646</v>
      </c>
      <c r="H616" s="247" t="s">
        <v>82</v>
      </c>
      <c r="I616" s="247">
        <v>2</v>
      </c>
      <c r="K616" t="s">
        <v>752</v>
      </c>
    </row>
    <row r="617" spans="1:11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idden="1">
      <c r="A618" s="247">
        <v>84</v>
      </c>
      <c r="B618" s="247"/>
      <c r="C618" s="247" t="s">
        <v>69</v>
      </c>
      <c r="D618" s="247" t="s">
        <v>91</v>
      </c>
      <c r="E618" s="247" t="s">
        <v>617</v>
      </c>
      <c r="F618" s="247" t="s">
        <v>73</v>
      </c>
      <c r="G618" s="247" t="s">
        <v>87</v>
      </c>
      <c r="H618" s="247" t="s">
        <v>1789</v>
      </c>
      <c r="I618" s="247">
        <v>10</v>
      </c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K619" t="s">
        <v>754</v>
      </c>
    </row>
    <row r="620" spans="1:11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11" hidden="1">
      <c r="A621" s="56">
        <v>87</v>
      </c>
      <c r="B621" s="56"/>
      <c r="C621" s="56" t="s">
        <v>69</v>
      </c>
      <c r="D621" s="56" t="s">
        <v>91</v>
      </c>
      <c r="E621" s="56" t="s">
        <v>172</v>
      </c>
      <c r="F621" s="56" t="s">
        <v>7</v>
      </c>
      <c r="G621" s="56" t="s">
        <v>51</v>
      </c>
      <c r="H621" s="56"/>
      <c r="I621" s="56">
        <v>3</v>
      </c>
      <c r="K621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K622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K623" t="s">
        <v>632</v>
      </c>
    </row>
    <row r="624" spans="1:11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K624" t="s">
        <v>754</v>
      </c>
    </row>
    <row r="625" spans="1:11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11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K62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K628" t="s">
        <v>1793</v>
      </c>
    </row>
    <row r="629" spans="1:11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11" hidden="1">
      <c r="A630">
        <v>98</v>
      </c>
      <c r="C630" t="s">
        <v>69</v>
      </c>
      <c r="D630" t="s">
        <v>94</v>
      </c>
      <c r="E630" t="s">
        <v>616</v>
      </c>
      <c r="F630" t="s">
        <v>73</v>
      </c>
      <c r="G630" t="s">
        <v>81</v>
      </c>
      <c r="H630" t="s">
        <v>1788</v>
      </c>
      <c r="I630">
        <v>12</v>
      </c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11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idden="1">
      <c r="A637" s="244">
        <v>107</v>
      </c>
      <c r="B637" s="244"/>
      <c r="C637" s="244" t="s">
        <v>69</v>
      </c>
      <c r="D637" s="244" t="s">
        <v>1794</v>
      </c>
      <c r="E637" s="244" t="s">
        <v>175</v>
      </c>
      <c r="F637" s="244" t="s">
        <v>19</v>
      </c>
      <c r="G637" s="244" t="s">
        <v>67</v>
      </c>
      <c r="H637" s="244"/>
      <c r="I637" s="244">
        <v>2</v>
      </c>
      <c r="K637" t="s">
        <v>752</v>
      </c>
    </row>
    <row r="638" spans="1:11" hidden="1">
      <c r="A638" s="6">
        <v>110</v>
      </c>
      <c r="B638" s="6"/>
      <c r="C638" s="6" t="s">
        <v>69</v>
      </c>
      <c r="D638" s="6" t="s">
        <v>68</v>
      </c>
      <c r="E638" s="6" t="s">
        <v>186</v>
      </c>
      <c r="F638" s="6" t="s">
        <v>5</v>
      </c>
      <c r="G638" s="6" t="s">
        <v>1707</v>
      </c>
      <c r="H638" s="6" t="s">
        <v>79</v>
      </c>
      <c r="I638" s="6">
        <v>5</v>
      </c>
      <c r="K638" t="s">
        <v>632</v>
      </c>
    </row>
    <row r="639" spans="1:11" hidden="1">
      <c r="A639" s="56">
        <v>111</v>
      </c>
      <c r="B639" s="56"/>
      <c r="C639" s="56" t="s">
        <v>69</v>
      </c>
      <c r="D639" s="56" t="s">
        <v>68</v>
      </c>
      <c r="E639" s="56" t="s">
        <v>186</v>
      </c>
      <c r="F639" s="56" t="s">
        <v>5</v>
      </c>
      <c r="G639" s="56" t="s">
        <v>93</v>
      </c>
      <c r="H639" s="56" t="s">
        <v>79</v>
      </c>
      <c r="I639" s="56">
        <v>5</v>
      </c>
      <c r="K639" t="s">
        <v>752</v>
      </c>
    </row>
    <row r="640" spans="1:11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6"/>
      <c r="B642" s="6"/>
      <c r="C642" s="6"/>
      <c r="D642" s="6"/>
      <c r="E642" s="6"/>
      <c r="F642" s="6"/>
      <c r="G642" s="6"/>
      <c r="H642" s="6"/>
      <c r="I642" s="6"/>
    </row>
    <row r="643" spans="1:22" hidden="1">
      <c r="A643" s="244"/>
      <c r="B643" s="244"/>
      <c r="C643" s="244"/>
      <c r="D643" s="244"/>
      <c r="E643" s="244"/>
      <c r="F643" s="244"/>
      <c r="G643" s="244"/>
      <c r="H643" s="244"/>
      <c r="I643" s="244"/>
    </row>
    <row r="644" spans="1:22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</row>
    <row r="645" spans="1:22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K645" t="s">
        <v>2052</v>
      </c>
    </row>
    <row r="646" spans="1:22" hidden="1">
      <c r="A646" s="6">
        <v>7</v>
      </c>
      <c r="B646" s="6"/>
      <c r="C646" s="6" t="s">
        <v>1267</v>
      </c>
      <c r="D646" s="6" t="s">
        <v>324</v>
      </c>
      <c r="E646" s="6" t="s">
        <v>179</v>
      </c>
      <c r="F646" s="6" t="s">
        <v>76</v>
      </c>
      <c r="G646" s="6" t="s">
        <v>1267</v>
      </c>
      <c r="H646" s="6" t="s">
        <v>156</v>
      </c>
      <c r="I646" s="6">
        <v>2</v>
      </c>
    </row>
    <row r="647" spans="1:22" hidden="1">
      <c r="A647" s="56">
        <v>8</v>
      </c>
      <c r="B647" s="56"/>
      <c r="C647" s="56" t="s">
        <v>1267</v>
      </c>
      <c r="D647" s="56" t="s">
        <v>324</v>
      </c>
      <c r="E647" s="56" t="s">
        <v>341</v>
      </c>
      <c r="F647" s="56" t="s">
        <v>14</v>
      </c>
      <c r="G647" s="56" t="s">
        <v>45</v>
      </c>
      <c r="H647" s="56" t="s">
        <v>22</v>
      </c>
      <c r="I647" s="56">
        <v>1</v>
      </c>
    </row>
    <row r="648" spans="1:22" hidden="1">
      <c r="A648" s="6">
        <v>9</v>
      </c>
      <c r="B648" s="6"/>
      <c r="C648" s="6" t="s">
        <v>1267</v>
      </c>
      <c r="D648" s="6" t="s">
        <v>324</v>
      </c>
      <c r="E648" s="6" t="s">
        <v>15</v>
      </c>
      <c r="F648" s="6" t="s">
        <v>15</v>
      </c>
      <c r="G648" s="6" t="s">
        <v>45</v>
      </c>
      <c r="H648" s="6" t="s">
        <v>22</v>
      </c>
      <c r="I648" s="6">
        <v>1</v>
      </c>
    </row>
    <row r="649" spans="1:22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K649" t="s">
        <v>1494</v>
      </c>
    </row>
    <row r="650" spans="1:22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K650" t="s">
        <v>1575</v>
      </c>
    </row>
    <row r="651" spans="1:22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  <c r="L651" s="244"/>
      <c r="M651" s="244"/>
      <c r="N651" s="244"/>
      <c r="O651" s="244"/>
      <c r="P651" s="244"/>
      <c r="Q651" s="244"/>
      <c r="R651" s="244"/>
      <c r="S651" s="244"/>
      <c r="T651" s="244"/>
      <c r="U651" s="244"/>
      <c r="V651" s="244"/>
    </row>
    <row r="652" spans="1:22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K652" t="s">
        <v>1495</v>
      </c>
    </row>
    <row r="653" spans="1:22" hidden="1">
      <c r="A653" s="6">
        <v>14</v>
      </c>
      <c r="B653" s="6"/>
      <c r="C653" s="6" t="s">
        <v>1267</v>
      </c>
      <c r="D653" s="6" t="s">
        <v>324</v>
      </c>
      <c r="E653" s="6" t="s">
        <v>614</v>
      </c>
      <c r="F653" s="6" t="s">
        <v>634</v>
      </c>
      <c r="G653" s="6" t="s">
        <v>355</v>
      </c>
      <c r="H653" s="6" t="s">
        <v>356</v>
      </c>
      <c r="I653" s="6">
        <v>2</v>
      </c>
      <c r="J653" s="250">
        <v>2</v>
      </c>
      <c r="K653" t="s">
        <v>954</v>
      </c>
    </row>
    <row r="654" spans="1:22" hidden="1">
      <c r="A654" s="56">
        <v>15</v>
      </c>
      <c r="B654" s="56"/>
      <c r="C654" s="56" t="s">
        <v>1267</v>
      </c>
      <c r="D654" s="56" t="s">
        <v>324</v>
      </c>
      <c r="E654" s="56" t="s">
        <v>615</v>
      </c>
      <c r="F654" s="56" t="s">
        <v>1576</v>
      </c>
      <c r="G654" s="56" t="s">
        <v>318</v>
      </c>
      <c r="H654" s="56" t="s">
        <v>328</v>
      </c>
      <c r="I654" s="56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50">
        <v>2</v>
      </c>
    </row>
    <row r="656" spans="1:22" hidden="1">
      <c r="A656" s="247">
        <v>18</v>
      </c>
      <c r="B656" s="247"/>
      <c r="C656" s="247" t="s">
        <v>1267</v>
      </c>
      <c r="D656" s="247" t="s">
        <v>329</v>
      </c>
      <c r="E656" s="247" t="s">
        <v>172</v>
      </c>
      <c r="F656" s="247" t="s">
        <v>1576</v>
      </c>
      <c r="G656" s="247" t="s">
        <v>50</v>
      </c>
      <c r="H656" s="247" t="s">
        <v>336</v>
      </c>
      <c r="I656" s="247">
        <v>2</v>
      </c>
      <c r="J656" s="250">
        <v>2</v>
      </c>
    </row>
    <row r="657" spans="1:22" hidden="1">
      <c r="A657" s="244">
        <v>19</v>
      </c>
      <c r="B657" s="244"/>
      <c r="C657" s="244" t="s">
        <v>1267</v>
      </c>
      <c r="D657" s="244" t="s">
        <v>329</v>
      </c>
      <c r="E657" s="244" t="s">
        <v>179</v>
      </c>
      <c r="F657" s="244" t="s">
        <v>76</v>
      </c>
      <c r="G657" s="244" t="s">
        <v>75</v>
      </c>
      <c r="H657" s="244" t="s">
        <v>336</v>
      </c>
      <c r="I657" s="244">
        <v>2</v>
      </c>
    </row>
    <row r="658" spans="1:22" hidden="1">
      <c r="A658" s="247">
        <v>20</v>
      </c>
      <c r="B658" s="247"/>
      <c r="C658" s="247" t="s">
        <v>1267</v>
      </c>
      <c r="D658" s="247" t="s">
        <v>329</v>
      </c>
      <c r="E658" s="247" t="s">
        <v>341</v>
      </c>
      <c r="F658" s="247" t="s">
        <v>14</v>
      </c>
      <c r="G658" s="247" t="s">
        <v>45</v>
      </c>
      <c r="H658" s="247" t="s">
        <v>344</v>
      </c>
      <c r="I658" s="247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K660" t="s">
        <v>1577</v>
      </c>
    </row>
    <row r="661" spans="1:22" hidden="1">
      <c r="A661" s="56">
        <v>23</v>
      </c>
      <c r="B661" s="56"/>
      <c r="C661" s="56" t="s">
        <v>1267</v>
      </c>
      <c r="D661" s="56" t="s">
        <v>329</v>
      </c>
      <c r="E661" s="56" t="s">
        <v>619</v>
      </c>
      <c r="F661" s="56" t="s">
        <v>83</v>
      </c>
      <c r="G661" s="56" t="s">
        <v>220</v>
      </c>
      <c r="H661" s="56" t="s">
        <v>344</v>
      </c>
      <c r="I661" s="56">
        <v>1</v>
      </c>
    </row>
    <row r="662" spans="1:22">
      <c r="A662" s="247">
        <v>24</v>
      </c>
      <c r="B662" s="247"/>
      <c r="C662" s="247" t="s">
        <v>1267</v>
      </c>
      <c r="D662" s="247" t="s">
        <v>329</v>
      </c>
      <c r="E662" s="247" t="s">
        <v>178</v>
      </c>
      <c r="F662" s="247" t="s">
        <v>37</v>
      </c>
      <c r="G662" s="247" t="s">
        <v>50</v>
      </c>
      <c r="H662" s="247" t="s">
        <v>296</v>
      </c>
      <c r="I662" s="247">
        <v>1</v>
      </c>
      <c r="J662" s="248"/>
      <c r="K662" s="247" t="s">
        <v>1494</v>
      </c>
      <c r="L662" s="247"/>
      <c r="M662" s="247"/>
      <c r="N662" s="247"/>
      <c r="O662" s="247"/>
      <c r="P662" s="247"/>
      <c r="Q662" s="247"/>
      <c r="R662" s="247"/>
      <c r="S662" s="247"/>
      <c r="T662" s="247"/>
      <c r="U662" s="247"/>
      <c r="V662" s="247"/>
    </row>
    <row r="663" spans="1:22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K663" t="s">
        <v>1495</v>
      </c>
    </row>
    <row r="664" spans="1:22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4">
        <v>29</v>
      </c>
      <c r="B666" s="244"/>
      <c r="C666" s="244" t="s">
        <v>1267</v>
      </c>
      <c r="D666" s="244" t="s">
        <v>330</v>
      </c>
      <c r="E666" s="244" t="s">
        <v>172</v>
      </c>
      <c r="F666" s="244" t="s">
        <v>7</v>
      </c>
      <c r="G666" s="244" t="s">
        <v>1267</v>
      </c>
      <c r="H666" s="244" t="s">
        <v>156</v>
      </c>
      <c r="I666" s="244">
        <v>2</v>
      </c>
      <c r="J666" s="250">
        <v>2</v>
      </c>
      <c r="K666" t="s">
        <v>954</v>
      </c>
    </row>
    <row r="667" spans="1:22" hidden="1">
      <c r="A667" s="6">
        <v>30</v>
      </c>
      <c r="B667" s="6"/>
      <c r="C667" s="6" t="s">
        <v>1267</v>
      </c>
      <c r="D667" s="6" t="s">
        <v>330</v>
      </c>
      <c r="E667" s="6" t="s">
        <v>172</v>
      </c>
      <c r="F667" s="6" t="s">
        <v>1576</v>
      </c>
      <c r="G667" s="6" t="s">
        <v>1556</v>
      </c>
      <c r="H667" s="6" t="s">
        <v>156</v>
      </c>
      <c r="I667" s="6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</row>
    <row r="670" spans="1:22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</row>
    <row r="671" spans="1:22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K671" t="s">
        <v>1494</v>
      </c>
    </row>
    <row r="672" spans="1:22" hidden="1">
      <c r="A672" s="6">
        <v>35</v>
      </c>
      <c r="B672" s="6"/>
      <c r="C672" s="6" t="s">
        <v>1267</v>
      </c>
      <c r="D672" s="6" t="s">
        <v>330</v>
      </c>
      <c r="E672" s="6" t="s">
        <v>619</v>
      </c>
      <c r="F672" s="6" t="s">
        <v>83</v>
      </c>
      <c r="G672" s="6" t="s">
        <v>220</v>
      </c>
      <c r="H672" s="6" t="s">
        <v>296</v>
      </c>
      <c r="I672" s="6">
        <v>1</v>
      </c>
      <c r="K672" t="s">
        <v>1495</v>
      </c>
    </row>
    <row r="673" spans="1:22" hidden="1">
      <c r="A673" s="247">
        <v>36</v>
      </c>
      <c r="B673" s="247"/>
      <c r="C673" s="247" t="s">
        <v>1267</v>
      </c>
      <c r="D673" s="247" t="s">
        <v>330</v>
      </c>
      <c r="E673" s="247" t="s">
        <v>174</v>
      </c>
      <c r="F673" s="247" t="s">
        <v>1392</v>
      </c>
      <c r="G673" s="247" t="s">
        <v>1556</v>
      </c>
      <c r="H673" s="247" t="s">
        <v>296</v>
      </c>
      <c r="I673" s="247">
        <v>1</v>
      </c>
      <c r="K673" t="s">
        <v>1494</v>
      </c>
    </row>
    <row r="674" spans="1:22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  <c r="L674" s="244"/>
      <c r="M674" s="244"/>
      <c r="N674" s="244"/>
      <c r="O674" s="244"/>
      <c r="P674" s="244"/>
      <c r="Q674" s="244"/>
      <c r="R674" s="244"/>
      <c r="S674" s="244"/>
      <c r="T674" s="244"/>
      <c r="U674" s="244"/>
      <c r="V674" s="244"/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7">
        <v>41</v>
      </c>
      <c r="B677" s="247"/>
      <c r="C677" s="247" t="s">
        <v>1267</v>
      </c>
      <c r="D677" s="247" t="s">
        <v>342</v>
      </c>
      <c r="E677" s="247" t="s">
        <v>172</v>
      </c>
      <c r="F677" s="247" t="s">
        <v>7</v>
      </c>
      <c r="G677" s="247" t="s">
        <v>1267</v>
      </c>
      <c r="H677" s="247" t="s">
        <v>344</v>
      </c>
      <c r="I677" s="247">
        <v>3</v>
      </c>
    </row>
    <row r="678" spans="1:22" hidden="1">
      <c r="A678" s="244">
        <v>42</v>
      </c>
      <c r="B678" s="244"/>
      <c r="C678" s="244" t="s">
        <v>1267</v>
      </c>
      <c r="D678" s="244" t="s">
        <v>342</v>
      </c>
      <c r="E678" s="244" t="s">
        <v>179</v>
      </c>
      <c r="F678" s="244" t="s">
        <v>76</v>
      </c>
      <c r="G678" s="244" t="s">
        <v>49</v>
      </c>
      <c r="H678" s="244" t="s">
        <v>344</v>
      </c>
      <c r="I678" s="244">
        <v>2</v>
      </c>
    </row>
    <row r="679" spans="1:22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</row>
    <row r="680" spans="1:22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7">
        <v>46</v>
      </c>
      <c r="B682" s="247"/>
      <c r="C682" s="247" t="s">
        <v>1267</v>
      </c>
      <c r="D682" s="247" t="s">
        <v>342</v>
      </c>
      <c r="E682" s="247" t="s">
        <v>619</v>
      </c>
      <c r="F682" s="247" t="s">
        <v>83</v>
      </c>
      <c r="G682" s="247" t="s">
        <v>51</v>
      </c>
      <c r="H682" s="247" t="s">
        <v>296</v>
      </c>
      <c r="I682" s="247">
        <v>1</v>
      </c>
    </row>
    <row r="683" spans="1:22" hidden="1">
      <c r="A683" s="6">
        <v>47</v>
      </c>
      <c r="B683" s="6"/>
      <c r="C683" s="6" t="s">
        <v>1267</v>
      </c>
      <c r="D683" s="6" t="s">
        <v>342</v>
      </c>
      <c r="E683" s="6" t="s">
        <v>174</v>
      </c>
      <c r="F683" s="6" t="s">
        <v>1392</v>
      </c>
      <c r="G683" s="6" t="s">
        <v>1556</v>
      </c>
      <c r="H683" s="6" t="s">
        <v>296</v>
      </c>
      <c r="I683" s="6">
        <v>1</v>
      </c>
      <c r="K683" t="s">
        <v>1586</v>
      </c>
    </row>
    <row r="684" spans="1:22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  <c r="L684" s="247"/>
      <c r="M684" s="247"/>
      <c r="N684" s="247"/>
      <c r="O684" s="247"/>
      <c r="P684" s="247"/>
      <c r="Q684" s="247"/>
      <c r="R684" s="247"/>
      <c r="S684" s="247"/>
      <c r="T684" s="247"/>
      <c r="U684" s="247"/>
      <c r="V684" s="247"/>
    </row>
    <row r="685" spans="1:22" hidden="1">
      <c r="A685" s="56">
        <v>49</v>
      </c>
      <c r="B685" s="56"/>
      <c r="C685" s="56" t="s">
        <v>1267</v>
      </c>
      <c r="D685" s="56" t="s">
        <v>342</v>
      </c>
      <c r="E685" s="56" t="s">
        <v>1184</v>
      </c>
      <c r="F685" s="56" t="s">
        <v>115</v>
      </c>
      <c r="G685" s="56" t="s">
        <v>49</v>
      </c>
      <c r="H685" s="56" t="s">
        <v>344</v>
      </c>
      <c r="I685" s="56">
        <v>2</v>
      </c>
    </row>
    <row r="686" spans="1:22" hidden="1">
      <c r="A686" s="56">
        <v>50</v>
      </c>
      <c r="B686" s="56"/>
      <c r="C686" s="56" t="s">
        <v>1267</v>
      </c>
      <c r="D686" s="56" t="s">
        <v>342</v>
      </c>
      <c r="E686" s="56" t="s">
        <v>1497</v>
      </c>
      <c r="F686" s="56" t="s">
        <v>1497</v>
      </c>
      <c r="G686" s="56" t="s">
        <v>50</v>
      </c>
      <c r="H686" s="56"/>
      <c r="I686" s="56">
        <v>2</v>
      </c>
    </row>
    <row r="687" spans="1:22" hidden="1">
      <c r="A687" s="56">
        <v>51</v>
      </c>
      <c r="B687" s="56"/>
      <c r="C687" s="56" t="s">
        <v>1267</v>
      </c>
      <c r="D687" s="56" t="s">
        <v>342</v>
      </c>
      <c r="E687" s="56" t="s">
        <v>620</v>
      </c>
      <c r="F687" s="56" t="s">
        <v>621</v>
      </c>
      <c r="G687" s="56" t="s">
        <v>1676</v>
      </c>
      <c r="H687" s="56" t="s">
        <v>344</v>
      </c>
      <c r="I687" s="56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56">
        <v>53</v>
      </c>
      <c r="B689" s="56"/>
      <c r="C689" s="56" t="s">
        <v>1267</v>
      </c>
      <c r="D689" s="56" t="s">
        <v>342</v>
      </c>
      <c r="E689" s="56" t="s">
        <v>606</v>
      </c>
      <c r="F689" s="56" t="s">
        <v>622</v>
      </c>
      <c r="G689" s="56" t="s">
        <v>1695</v>
      </c>
      <c r="H689" s="56" t="s">
        <v>308</v>
      </c>
      <c r="I689" s="5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56">
        <v>55</v>
      </c>
      <c r="B691" s="56"/>
      <c r="C691" s="56" t="s">
        <v>1267</v>
      </c>
      <c r="D691" s="56" t="s">
        <v>342</v>
      </c>
      <c r="E691" s="56" t="s">
        <v>1358</v>
      </c>
      <c r="F691" s="56" t="s">
        <v>137</v>
      </c>
      <c r="G691" s="56" t="s">
        <v>49</v>
      </c>
      <c r="H691" s="56" t="s">
        <v>344</v>
      </c>
      <c r="I691" s="56">
        <v>3</v>
      </c>
      <c r="K691" t="s">
        <v>1414</v>
      </c>
    </row>
    <row r="692" spans="1:22" hidden="1">
      <c r="A692" s="247">
        <v>57</v>
      </c>
      <c r="B692" s="247"/>
      <c r="C692" s="247" t="s">
        <v>1267</v>
      </c>
      <c r="D692" s="247" t="s">
        <v>1185</v>
      </c>
      <c r="E692" s="247" t="s">
        <v>172</v>
      </c>
      <c r="F692" s="247" t="s">
        <v>7</v>
      </c>
      <c r="G692" s="247" t="s">
        <v>1267</v>
      </c>
      <c r="H692" s="247" t="s">
        <v>344</v>
      </c>
      <c r="I692" s="247">
        <v>2</v>
      </c>
    </row>
    <row r="693" spans="1:22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50">
        <v>2</v>
      </c>
      <c r="K693" t="s">
        <v>1581</v>
      </c>
    </row>
    <row r="694" spans="1:22" hidden="1">
      <c r="A694" s="56">
        <v>59</v>
      </c>
      <c r="B694" s="56"/>
      <c r="C694" s="56" t="s">
        <v>1267</v>
      </c>
      <c r="D694" s="56" t="s">
        <v>1185</v>
      </c>
      <c r="E694" s="56" t="s">
        <v>172</v>
      </c>
      <c r="F694" s="56" t="s">
        <v>1576</v>
      </c>
      <c r="G694" s="56" t="s">
        <v>51</v>
      </c>
      <c r="H694" s="56" t="s">
        <v>344</v>
      </c>
      <c r="I694" s="56">
        <v>2</v>
      </c>
      <c r="J694" s="250">
        <v>2</v>
      </c>
      <c r="K694" t="s">
        <v>2024</v>
      </c>
    </row>
    <row r="695" spans="1:22" hidden="1">
      <c r="A695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22" hidden="1">
      <c r="A696" s="6">
        <v>61</v>
      </c>
      <c r="B696" s="6"/>
      <c r="C696" s="6" t="s">
        <v>1267</v>
      </c>
      <c r="D696" s="6" t="s">
        <v>1185</v>
      </c>
      <c r="E696" s="6" t="s">
        <v>341</v>
      </c>
      <c r="F696" s="6" t="s">
        <v>14</v>
      </c>
      <c r="G696" s="6" t="s">
        <v>11</v>
      </c>
      <c r="H696" s="6" t="s">
        <v>344</v>
      </c>
      <c r="I696" s="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56">
        <v>64</v>
      </c>
      <c r="B699" s="56"/>
      <c r="C699" s="56" t="s">
        <v>1267</v>
      </c>
      <c r="D699" s="56" t="s">
        <v>1185</v>
      </c>
      <c r="E699" s="56" t="s">
        <v>619</v>
      </c>
      <c r="F699" s="56" t="s">
        <v>83</v>
      </c>
      <c r="G699" s="56" t="s">
        <v>51</v>
      </c>
      <c r="H699" s="56" t="s">
        <v>296</v>
      </c>
      <c r="I699" s="56">
        <v>1</v>
      </c>
    </row>
    <row r="700" spans="1:22">
      <c r="A700" s="244">
        <v>65</v>
      </c>
      <c r="B700" s="244"/>
      <c r="C700" s="244" t="s">
        <v>1267</v>
      </c>
      <c r="D700" s="244" t="s">
        <v>1185</v>
      </c>
      <c r="E700" s="244" t="s">
        <v>178</v>
      </c>
      <c r="F700" s="244" t="s">
        <v>37</v>
      </c>
      <c r="G700" s="244" t="s">
        <v>51</v>
      </c>
      <c r="H700" s="244" t="s">
        <v>296</v>
      </c>
      <c r="I700" s="244">
        <v>1</v>
      </c>
      <c r="J700" s="249"/>
      <c r="K700" s="244" t="s">
        <v>1586</v>
      </c>
      <c r="L700" s="244"/>
      <c r="M700" s="244"/>
      <c r="N700" s="244"/>
      <c r="O700" s="244"/>
      <c r="P700" s="244"/>
      <c r="Q700" s="244"/>
      <c r="R700" s="244"/>
      <c r="S700" s="244"/>
      <c r="T700" s="244"/>
      <c r="U700" s="244"/>
      <c r="V700" s="244"/>
    </row>
    <row r="701" spans="1:22" hidden="1">
      <c r="A701" s="56">
        <v>66</v>
      </c>
      <c r="B701" s="56"/>
      <c r="C701" s="56" t="s">
        <v>1267</v>
      </c>
      <c r="D701" s="56" t="s">
        <v>1185</v>
      </c>
      <c r="E701" s="56" t="s">
        <v>1184</v>
      </c>
      <c r="F701" s="56" t="s">
        <v>115</v>
      </c>
      <c r="G701" s="56" t="s">
        <v>1273</v>
      </c>
      <c r="H701" s="56" t="s">
        <v>344</v>
      </c>
      <c r="I701" s="56">
        <v>2</v>
      </c>
    </row>
    <row r="702" spans="1:22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6">
        <v>69</v>
      </c>
      <c r="B704" s="6"/>
      <c r="C704" s="6" t="s">
        <v>1267</v>
      </c>
      <c r="D704" s="6" t="s">
        <v>1185</v>
      </c>
      <c r="E704" s="6" t="s">
        <v>620</v>
      </c>
      <c r="F704" s="6" t="s">
        <v>1576</v>
      </c>
      <c r="G704" s="6" t="s">
        <v>50</v>
      </c>
      <c r="H704" s="6" t="s">
        <v>344</v>
      </c>
      <c r="I704" s="6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K707" t="s">
        <v>1414</v>
      </c>
    </row>
    <row r="708" spans="1:11" hidden="1">
      <c r="A708" s="244">
        <v>74</v>
      </c>
      <c r="B708" s="244"/>
      <c r="C708" s="244" t="s">
        <v>1267</v>
      </c>
      <c r="D708" s="244" t="s">
        <v>331</v>
      </c>
      <c r="E708" s="244" t="s">
        <v>172</v>
      </c>
      <c r="F708" s="244" t="s">
        <v>7</v>
      </c>
      <c r="G708" s="244" t="s">
        <v>1423</v>
      </c>
      <c r="H708" s="244" t="s">
        <v>121</v>
      </c>
      <c r="I708" s="244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56">
        <v>76</v>
      </c>
      <c r="B710" s="56"/>
      <c r="C710" s="56" t="s">
        <v>1267</v>
      </c>
      <c r="D710" s="56" t="s">
        <v>331</v>
      </c>
      <c r="E710" s="56" t="s">
        <v>179</v>
      </c>
      <c r="F710" s="56" t="s">
        <v>1576</v>
      </c>
      <c r="G710" s="56" t="s">
        <v>50</v>
      </c>
      <c r="H710" s="56" t="s">
        <v>121</v>
      </c>
      <c r="I710" s="56">
        <v>0</v>
      </c>
    </row>
    <row r="711" spans="1:11" hidden="1">
      <c r="A711" s="247">
        <v>78</v>
      </c>
      <c r="B711" s="247"/>
      <c r="C711" s="247" t="s">
        <v>1267</v>
      </c>
      <c r="D711" s="247" t="s">
        <v>331</v>
      </c>
      <c r="E711" s="247" t="s">
        <v>1359</v>
      </c>
      <c r="F711" s="247" t="s">
        <v>15</v>
      </c>
      <c r="G711" s="247" t="s">
        <v>51</v>
      </c>
      <c r="H711" s="247" t="s">
        <v>121</v>
      </c>
      <c r="I711" s="247">
        <v>0</v>
      </c>
    </row>
    <row r="712" spans="1:11" hidden="1">
      <c r="A712" s="56">
        <v>79</v>
      </c>
      <c r="B712" s="56"/>
      <c r="C712" s="56" t="s">
        <v>1267</v>
      </c>
      <c r="D712" s="56" t="s">
        <v>331</v>
      </c>
      <c r="E712" s="56" t="s">
        <v>175</v>
      </c>
      <c r="F712" s="56" t="s">
        <v>19</v>
      </c>
      <c r="G712" s="56" t="s">
        <v>1276</v>
      </c>
      <c r="H712" s="56" t="s">
        <v>121</v>
      </c>
      <c r="I712" s="56">
        <v>0</v>
      </c>
    </row>
    <row r="713" spans="1:11" hidden="1">
      <c r="A713" s="56">
        <v>80</v>
      </c>
      <c r="B713" s="56"/>
      <c r="C713" s="56" t="s">
        <v>1267</v>
      </c>
      <c r="D713" s="56" t="s">
        <v>331</v>
      </c>
      <c r="E713" s="56" t="s">
        <v>619</v>
      </c>
      <c r="F713" s="56" t="s">
        <v>83</v>
      </c>
      <c r="G713" s="56" t="s">
        <v>1423</v>
      </c>
      <c r="H713" s="56" t="s">
        <v>296</v>
      </c>
      <c r="I713" s="56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K716" t="s">
        <v>954</v>
      </c>
    </row>
    <row r="717" spans="1:11" hidden="1">
      <c r="A71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7">
        <v>86</v>
      </c>
      <c r="B719" s="247"/>
      <c r="C719" s="247" t="s">
        <v>1267</v>
      </c>
      <c r="D719" s="247" t="s">
        <v>331</v>
      </c>
      <c r="E719" s="247" t="s">
        <v>615</v>
      </c>
      <c r="F719" s="247" t="s">
        <v>618</v>
      </c>
      <c r="G719" s="247" t="s">
        <v>1431</v>
      </c>
      <c r="H719" s="247"/>
      <c r="I719" s="247">
        <v>0</v>
      </c>
      <c r="K719" t="s">
        <v>1499</v>
      </c>
    </row>
    <row r="720" spans="1:11" hidden="1">
      <c r="A720" s="244">
        <v>87</v>
      </c>
      <c r="B720" s="244"/>
      <c r="C720" s="244" t="s">
        <v>1267</v>
      </c>
      <c r="D720" s="244" t="s">
        <v>331</v>
      </c>
      <c r="E720" s="244" t="s">
        <v>615</v>
      </c>
      <c r="F720" s="244" t="s">
        <v>1576</v>
      </c>
      <c r="G720" s="244" t="s">
        <v>1276</v>
      </c>
      <c r="H720" s="244"/>
      <c r="I720" s="244">
        <v>0</v>
      </c>
      <c r="K720" t="s">
        <v>1499</v>
      </c>
    </row>
    <row r="721" spans="1:22" hidden="1">
      <c r="A721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56">
        <v>90</v>
      </c>
      <c r="B723" s="56"/>
      <c r="C723" s="56" t="s">
        <v>1267</v>
      </c>
      <c r="D723" s="56" t="s">
        <v>331</v>
      </c>
      <c r="E723" s="56" t="s">
        <v>1358</v>
      </c>
      <c r="F723" s="56" t="s">
        <v>137</v>
      </c>
      <c r="G723" s="56" t="s">
        <v>50</v>
      </c>
      <c r="H723" s="56"/>
      <c r="I723" s="56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</row>
    <row r="725" spans="1:22" hidden="1">
      <c r="A725" s="247">
        <v>93</v>
      </c>
      <c r="B725" s="247"/>
      <c r="C725" s="247" t="s">
        <v>1267</v>
      </c>
      <c r="D725" s="247" t="s">
        <v>335</v>
      </c>
      <c r="E725" s="247" t="s">
        <v>172</v>
      </c>
      <c r="F725" s="247" t="s">
        <v>7</v>
      </c>
      <c r="G725" s="247" t="s">
        <v>1423</v>
      </c>
      <c r="H725" s="247" t="s">
        <v>338</v>
      </c>
      <c r="I725" s="247">
        <v>2</v>
      </c>
    </row>
    <row r="726" spans="1:22" hidden="1">
      <c r="A726" s="6">
        <v>94</v>
      </c>
      <c r="B726" s="6"/>
      <c r="C726" s="6" t="s">
        <v>1267</v>
      </c>
      <c r="D726" s="6" t="s">
        <v>331</v>
      </c>
      <c r="E726" s="6" t="s">
        <v>172</v>
      </c>
      <c r="F726" s="6" t="s">
        <v>1576</v>
      </c>
      <c r="G726" s="6" t="s">
        <v>51</v>
      </c>
      <c r="H726" s="6" t="s">
        <v>121</v>
      </c>
      <c r="I726" s="6">
        <v>2</v>
      </c>
    </row>
    <row r="727" spans="1:22" hidden="1">
      <c r="A727" s="244">
        <v>95</v>
      </c>
      <c r="B727" s="244"/>
      <c r="C727" s="244" t="s">
        <v>1267</v>
      </c>
      <c r="D727" s="244" t="s">
        <v>335</v>
      </c>
      <c r="E727" s="244" t="s">
        <v>179</v>
      </c>
      <c r="F727" s="244" t="s">
        <v>76</v>
      </c>
      <c r="G727" s="244" t="s">
        <v>53</v>
      </c>
      <c r="H727" s="244" t="s">
        <v>338</v>
      </c>
      <c r="I727" s="244">
        <v>2</v>
      </c>
      <c r="J727" s="250">
        <v>2</v>
      </c>
    </row>
    <row r="728" spans="1:22" hidden="1">
      <c r="A728" s="6">
        <v>97</v>
      </c>
      <c r="B728" s="6"/>
      <c r="C728" s="6" t="s">
        <v>1267</v>
      </c>
      <c r="D728" s="6" t="s">
        <v>335</v>
      </c>
      <c r="E728" s="6" t="s">
        <v>341</v>
      </c>
      <c r="F728" s="6" t="s">
        <v>14</v>
      </c>
      <c r="G728" s="6" t="s">
        <v>1267</v>
      </c>
      <c r="H728" s="6" t="s">
        <v>338</v>
      </c>
      <c r="I728" s="6">
        <v>1</v>
      </c>
    </row>
    <row r="729" spans="1:22" hidden="1">
      <c r="A729" s="244">
        <v>98</v>
      </c>
      <c r="B729" s="244"/>
      <c r="C729" s="244" t="s">
        <v>1267</v>
      </c>
      <c r="D729" s="244" t="s">
        <v>335</v>
      </c>
      <c r="E729" s="244" t="s">
        <v>1359</v>
      </c>
      <c r="F729" s="244" t="s">
        <v>15</v>
      </c>
      <c r="G729" s="244" t="s">
        <v>1267</v>
      </c>
      <c r="H729" s="244" t="s">
        <v>338</v>
      </c>
      <c r="I729" s="244">
        <v>1</v>
      </c>
    </row>
    <row r="730" spans="1:22" hidden="1">
      <c r="A730" s="6">
        <v>99</v>
      </c>
      <c r="B730" s="6"/>
      <c r="C730" s="6" t="s">
        <v>1267</v>
      </c>
      <c r="D730" s="6" t="s">
        <v>335</v>
      </c>
      <c r="E730" s="6" t="s">
        <v>175</v>
      </c>
      <c r="F730" s="6" t="s">
        <v>19</v>
      </c>
      <c r="G730" s="6" t="s">
        <v>1276</v>
      </c>
      <c r="H730" s="6"/>
      <c r="I730" s="6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 s="247">
        <v>102</v>
      </c>
      <c r="B732" s="247"/>
      <c r="C732" s="247" t="s">
        <v>1267</v>
      </c>
      <c r="D732" s="247" t="s">
        <v>335</v>
      </c>
      <c r="E732" s="247" t="s">
        <v>174</v>
      </c>
      <c r="F732" s="247" t="s">
        <v>13</v>
      </c>
      <c r="G732" s="247" t="s">
        <v>1276</v>
      </c>
      <c r="H732" s="247" t="s">
        <v>338</v>
      </c>
      <c r="I732" s="247">
        <v>1</v>
      </c>
      <c r="K732" t="s">
        <v>1506</v>
      </c>
    </row>
    <row r="733" spans="1:22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idden="1">
      <c r="A734" s="6">
        <v>104</v>
      </c>
      <c r="B734" s="6"/>
      <c r="C734" s="6" t="s">
        <v>1267</v>
      </c>
      <c r="D734" s="6" t="s">
        <v>335</v>
      </c>
      <c r="E734" s="6" t="s">
        <v>1184</v>
      </c>
      <c r="F734" s="6" t="s">
        <v>115</v>
      </c>
      <c r="G734" s="6" t="s">
        <v>1276</v>
      </c>
      <c r="H734" s="6" t="s">
        <v>338</v>
      </c>
      <c r="I734" s="6">
        <v>2</v>
      </c>
      <c r="J734" s="250">
        <v>2</v>
      </c>
      <c r="K734" t="s">
        <v>1407</v>
      </c>
    </row>
    <row r="735" spans="1:22" hidden="1">
      <c r="A735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22" hidden="1">
      <c r="A736" s="6">
        <v>106</v>
      </c>
      <c r="B736" s="6"/>
      <c r="C736" s="6" t="s">
        <v>1267</v>
      </c>
      <c r="D736" s="6" t="s">
        <v>335</v>
      </c>
      <c r="E736" s="6" t="s">
        <v>1497</v>
      </c>
      <c r="F736" s="6" t="s">
        <v>1497</v>
      </c>
      <c r="G736" s="6" t="s">
        <v>1276</v>
      </c>
      <c r="H736" s="6"/>
      <c r="I736" s="6">
        <v>2</v>
      </c>
      <c r="J736" s="250">
        <v>2</v>
      </c>
    </row>
    <row r="737" spans="1:22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K737" t="s">
        <v>2059</v>
      </c>
    </row>
    <row r="738" spans="1:22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>
        <v>111</v>
      </c>
      <c r="C740" t="s">
        <v>1267</v>
      </c>
      <c r="D740" t="s">
        <v>335</v>
      </c>
      <c r="E740" t="s">
        <v>606</v>
      </c>
      <c r="F740" t="s">
        <v>622</v>
      </c>
      <c r="G740" t="s">
        <v>1695</v>
      </c>
      <c r="H740" t="s">
        <v>308</v>
      </c>
      <c r="I740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56">
        <v>115</v>
      </c>
      <c r="B744" s="56"/>
      <c r="C744" s="56" t="s">
        <v>1267</v>
      </c>
      <c r="D744" s="56" t="s">
        <v>335</v>
      </c>
      <c r="E744" s="56" t="s">
        <v>620</v>
      </c>
      <c r="F744" s="56" t="s">
        <v>621</v>
      </c>
      <c r="G744" s="56" t="s">
        <v>748</v>
      </c>
      <c r="H744" s="56" t="s">
        <v>308</v>
      </c>
      <c r="I744" s="56">
        <v>4</v>
      </c>
      <c r="J744" s="250">
        <v>2</v>
      </c>
      <c r="K744" t="s">
        <v>2062</v>
      </c>
    </row>
    <row r="745" spans="1:22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50">
        <v>2</v>
      </c>
      <c r="K745" t="s">
        <v>2063</v>
      </c>
    </row>
    <row r="746" spans="1:22" hidden="1">
      <c r="A746">
        <v>118</v>
      </c>
      <c r="C746" t="s">
        <v>1267</v>
      </c>
      <c r="D746" t="s">
        <v>782</v>
      </c>
      <c r="E746" t="s">
        <v>172</v>
      </c>
      <c r="F746" t="s">
        <v>7</v>
      </c>
      <c r="G746" t="s">
        <v>1423</v>
      </c>
      <c r="H746" t="s">
        <v>121</v>
      </c>
      <c r="I746">
        <v>2</v>
      </c>
    </row>
    <row r="747" spans="1:22" hidden="1">
      <c r="A747">
        <v>119</v>
      </c>
      <c r="C747" t="s">
        <v>1267</v>
      </c>
      <c r="D747" t="s">
        <v>782</v>
      </c>
      <c r="E747" t="s">
        <v>179</v>
      </c>
      <c r="F747" t="s">
        <v>1321</v>
      </c>
      <c r="G747" t="s">
        <v>1183</v>
      </c>
      <c r="H747" t="s">
        <v>121</v>
      </c>
      <c r="I747">
        <v>2</v>
      </c>
    </row>
    <row r="748" spans="1:22" hidden="1">
      <c r="A748">
        <v>120</v>
      </c>
      <c r="C748" t="s">
        <v>1267</v>
      </c>
      <c r="D748" t="s">
        <v>782</v>
      </c>
      <c r="E748" t="s">
        <v>174</v>
      </c>
      <c r="F748" t="s">
        <v>13</v>
      </c>
      <c r="G748" t="s">
        <v>1665</v>
      </c>
      <c r="H748" t="s">
        <v>121</v>
      </c>
      <c r="I748">
        <v>1</v>
      </c>
      <c r="K748" t="s">
        <v>1494</v>
      </c>
    </row>
    <row r="749" spans="1:22" hidden="1">
      <c r="A749">
        <v>121</v>
      </c>
      <c r="C749" t="s">
        <v>1267</v>
      </c>
      <c r="D749" t="s">
        <v>782</v>
      </c>
      <c r="E749" t="s">
        <v>341</v>
      </c>
      <c r="F749" t="s">
        <v>14</v>
      </c>
      <c r="G749" t="s">
        <v>1665</v>
      </c>
      <c r="H749" t="s">
        <v>121</v>
      </c>
      <c r="I749">
        <v>1</v>
      </c>
      <c r="K749" t="s">
        <v>1586</v>
      </c>
    </row>
    <row r="750" spans="1:22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K750" t="s">
        <v>1495</v>
      </c>
    </row>
    <row r="751" spans="1:22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  <c r="L751" s="244"/>
      <c r="M751" s="244"/>
      <c r="N751" s="244"/>
      <c r="O751" s="244"/>
      <c r="P751" s="244"/>
      <c r="Q751" s="244"/>
      <c r="R751" s="244"/>
      <c r="S751" s="244"/>
      <c r="T751" s="244"/>
      <c r="U751" s="244"/>
      <c r="V751" s="244"/>
    </row>
    <row r="752" spans="1:22" hidden="1">
      <c r="A752" s="247">
        <v>126</v>
      </c>
      <c r="B752" s="247"/>
      <c r="C752" s="247" t="s">
        <v>1267</v>
      </c>
      <c r="D752" s="247" t="s">
        <v>782</v>
      </c>
      <c r="E752" s="247" t="s">
        <v>1184</v>
      </c>
      <c r="F752" s="247" t="s">
        <v>115</v>
      </c>
      <c r="G752" s="247" t="s">
        <v>1269</v>
      </c>
      <c r="H752" s="247" t="s">
        <v>121</v>
      </c>
      <c r="I752" s="247">
        <v>2</v>
      </c>
    </row>
    <row r="753" spans="1:11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11" hidden="1">
      <c r="A755" s="56">
        <v>129</v>
      </c>
      <c r="B755" s="56"/>
      <c r="C755" s="56" t="s">
        <v>1267</v>
      </c>
      <c r="D755" s="56" t="s">
        <v>782</v>
      </c>
      <c r="E755" s="56"/>
      <c r="F755" s="56" t="s">
        <v>137</v>
      </c>
      <c r="G755" s="56" t="s">
        <v>1269</v>
      </c>
      <c r="H755" s="56"/>
      <c r="I755" s="56">
        <v>3.5</v>
      </c>
    </row>
    <row r="756" spans="1:11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idden="1">
      <c r="A758">
        <v>133</v>
      </c>
      <c r="C758" t="s">
        <v>1267</v>
      </c>
      <c r="D758" t="s">
        <v>566</v>
      </c>
      <c r="E758" t="s">
        <v>1364</v>
      </c>
      <c r="F758" t="s">
        <v>1181</v>
      </c>
      <c r="G758" t="s">
        <v>1273</v>
      </c>
      <c r="I758">
        <v>2</v>
      </c>
      <c r="K758" t="s">
        <v>1363</v>
      </c>
    </row>
    <row r="759" spans="1:11" hidden="1">
      <c r="A759">
        <v>134</v>
      </c>
      <c r="C759" t="s">
        <v>1267</v>
      </c>
      <c r="D759" t="s">
        <v>566</v>
      </c>
      <c r="E759" t="s">
        <v>172</v>
      </c>
      <c r="F759" t="s">
        <v>7</v>
      </c>
      <c r="G759" t="s">
        <v>553</v>
      </c>
      <c r="I759">
        <v>1</v>
      </c>
      <c r="K759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K760" t="s">
        <v>1804</v>
      </c>
    </row>
    <row r="761" spans="1:11" hidden="1">
      <c r="A761" s="6">
        <v>136</v>
      </c>
      <c r="B761" s="6"/>
      <c r="C761" s="6" t="s">
        <v>1267</v>
      </c>
      <c r="D761" s="6" t="s">
        <v>566</v>
      </c>
      <c r="E761" s="6" t="s">
        <v>1170</v>
      </c>
      <c r="F761" s="6" t="s">
        <v>15</v>
      </c>
      <c r="G761" s="6" t="s">
        <v>1350</v>
      </c>
      <c r="H761" s="6"/>
      <c r="I761" s="6">
        <v>0</v>
      </c>
    </row>
    <row r="762" spans="1:11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K763" t="s">
        <v>1494</v>
      </c>
    </row>
    <row r="764" spans="1:11" hidden="1">
      <c r="A764" s="244">
        <v>141</v>
      </c>
      <c r="B764" s="244"/>
      <c r="C764" s="244" t="s">
        <v>1267</v>
      </c>
      <c r="D764" s="244" t="s">
        <v>755</v>
      </c>
      <c r="E764" s="244" t="s">
        <v>1179</v>
      </c>
      <c r="F764" s="244" t="s">
        <v>1180</v>
      </c>
      <c r="G764" s="244" t="s">
        <v>148</v>
      </c>
      <c r="H764" s="244" t="s">
        <v>149</v>
      </c>
      <c r="I764" s="244">
        <v>4</v>
      </c>
    </row>
    <row r="765" spans="1:11" hidden="1">
      <c r="A765" s="56">
        <v>142</v>
      </c>
      <c r="B765" s="56"/>
      <c r="C765" s="56" t="s">
        <v>1267</v>
      </c>
      <c r="D765" s="56" t="s">
        <v>755</v>
      </c>
      <c r="E765" s="56" t="s">
        <v>1364</v>
      </c>
      <c r="F765" s="56" t="s">
        <v>1181</v>
      </c>
      <c r="G765" s="56" t="s">
        <v>1074</v>
      </c>
      <c r="H765" s="56" t="s">
        <v>156</v>
      </c>
      <c r="I765" s="56">
        <v>3</v>
      </c>
      <c r="K765" t="s">
        <v>2026</v>
      </c>
    </row>
    <row r="766" spans="1:11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K767" t="s">
        <v>1506</v>
      </c>
    </row>
    <row r="768" spans="1:11" hidden="1">
      <c r="A768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idden="1">
      <c r="A769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4"/>
      <c r="B771" s="244"/>
      <c r="C771" s="244"/>
      <c r="D771" s="244"/>
      <c r="E771" s="244"/>
      <c r="F771" s="244"/>
      <c r="G771" s="244"/>
      <c r="H771" s="244"/>
      <c r="I771" s="244"/>
    </row>
    <row r="772" spans="1:22" hidden="1">
      <c r="A772" s="56"/>
      <c r="B772" s="56"/>
      <c r="C772" s="56"/>
      <c r="D772" s="56"/>
      <c r="E772" s="56"/>
      <c r="F772" s="56"/>
      <c r="G772" s="56"/>
      <c r="H772" s="56"/>
      <c r="I772" s="56"/>
    </row>
    <row r="773" spans="1:22" hidden="1">
      <c r="A773" s="244"/>
      <c r="B773" s="244"/>
      <c r="C773" s="244"/>
      <c r="D773" s="244"/>
      <c r="E773" s="244"/>
      <c r="F773" s="244"/>
      <c r="G773" s="244"/>
      <c r="H773" s="244"/>
      <c r="I773" s="244"/>
    </row>
    <row r="774" spans="1:22" hidden="1">
      <c r="A774" s="6">
        <v>3</v>
      </c>
      <c r="B774" s="6"/>
      <c r="C774" s="6" t="s">
        <v>58</v>
      </c>
      <c r="D774" s="6" t="s">
        <v>786</v>
      </c>
      <c r="E774" s="6" t="s">
        <v>172</v>
      </c>
      <c r="F774" s="6" t="s">
        <v>7</v>
      </c>
      <c r="G774" s="6" t="s">
        <v>213</v>
      </c>
      <c r="H774" s="6" t="s">
        <v>344</v>
      </c>
      <c r="I774" s="6">
        <v>6</v>
      </c>
      <c r="K774" t="s">
        <v>1943</v>
      </c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</row>
    <row r="776" spans="1:22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idden="1">
      <c r="A777" s="56">
        <v>6</v>
      </c>
      <c r="B777" s="56"/>
      <c r="C777" s="56" t="s">
        <v>58</v>
      </c>
      <c r="D777" s="56" t="s">
        <v>786</v>
      </c>
      <c r="E777" s="56" t="s">
        <v>179</v>
      </c>
      <c r="F777" s="56" t="s">
        <v>76</v>
      </c>
      <c r="G777" s="56" t="s">
        <v>198</v>
      </c>
      <c r="H777" s="56" t="s">
        <v>344</v>
      </c>
      <c r="I777" s="56">
        <v>4</v>
      </c>
    </row>
    <row r="778" spans="1:22">
      <c r="A778" s="244">
        <v>7</v>
      </c>
      <c r="B778" s="244"/>
      <c r="C778" s="244" t="s">
        <v>58</v>
      </c>
      <c r="D778" s="244" t="s">
        <v>786</v>
      </c>
      <c r="E778" s="244" t="s">
        <v>178</v>
      </c>
      <c r="F778" s="244" t="s">
        <v>37</v>
      </c>
      <c r="G778" s="244" t="s">
        <v>1670</v>
      </c>
      <c r="H778" s="244" t="s">
        <v>344</v>
      </c>
      <c r="I778" s="244">
        <v>2</v>
      </c>
      <c r="J778" s="249"/>
      <c r="K778" s="244"/>
      <c r="L778" s="244"/>
      <c r="M778" s="244"/>
      <c r="N778" s="244"/>
      <c r="O778" s="244"/>
      <c r="P778" s="244"/>
      <c r="Q778" s="244"/>
      <c r="R778" s="244"/>
      <c r="S778" s="244"/>
      <c r="T778" s="244"/>
      <c r="U778" s="244"/>
      <c r="V778" s="244"/>
    </row>
    <row r="779" spans="1:22" hidden="1">
      <c r="A779" s="247">
        <v>8</v>
      </c>
      <c r="B779" s="247"/>
      <c r="C779" s="247" t="s">
        <v>58</v>
      </c>
      <c r="D779" s="247" t="s">
        <v>786</v>
      </c>
      <c r="E779" s="247" t="s">
        <v>341</v>
      </c>
      <c r="F779" s="247" t="s">
        <v>14</v>
      </c>
      <c r="G779" s="247" t="s">
        <v>58</v>
      </c>
      <c r="H779" s="247" t="s">
        <v>344</v>
      </c>
      <c r="I779" s="247">
        <v>1</v>
      </c>
      <c r="K779" t="s">
        <v>1995</v>
      </c>
    </row>
    <row r="780" spans="1:22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</row>
    <row r="781" spans="1:22" hidden="1">
      <c r="A781" s="56">
        <v>10</v>
      </c>
      <c r="B781" s="56"/>
      <c r="C781" s="56" t="s">
        <v>58</v>
      </c>
      <c r="D781" s="56" t="s">
        <v>786</v>
      </c>
      <c r="E781" s="56" t="s">
        <v>175</v>
      </c>
      <c r="F781" s="56" t="s">
        <v>19</v>
      </c>
      <c r="G781" s="56" t="s">
        <v>1707</v>
      </c>
      <c r="H781" s="56" t="s">
        <v>327</v>
      </c>
      <c r="I781" s="56">
        <v>2</v>
      </c>
    </row>
    <row r="782" spans="1:22" hidden="1">
      <c r="A782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22" hidden="1">
      <c r="A783" s="6">
        <v>12</v>
      </c>
      <c r="B783" s="6"/>
      <c r="C783" s="6" t="s">
        <v>58</v>
      </c>
      <c r="D783" s="6" t="s">
        <v>786</v>
      </c>
      <c r="E783" s="6" t="s">
        <v>620</v>
      </c>
      <c r="F783" s="6" t="s">
        <v>621</v>
      </c>
      <c r="G783" s="6" t="s">
        <v>1676</v>
      </c>
      <c r="H783" s="6" t="s">
        <v>151</v>
      </c>
      <c r="I783" s="6">
        <v>4</v>
      </c>
    </row>
    <row r="784" spans="1:22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11" hidden="1">
      <c r="A787" s="56">
        <v>16</v>
      </c>
      <c r="B787" s="56"/>
      <c r="C787" s="56" t="s">
        <v>58</v>
      </c>
      <c r="D787" s="56" t="s">
        <v>786</v>
      </c>
      <c r="E787" s="56" t="s">
        <v>615</v>
      </c>
      <c r="F787" s="56" t="s">
        <v>618</v>
      </c>
      <c r="G787" s="56" t="s">
        <v>337</v>
      </c>
      <c r="H787" s="56" t="s">
        <v>328</v>
      </c>
      <c r="I787" s="56">
        <v>4</v>
      </c>
    </row>
    <row r="788" spans="1:11" hidden="1">
      <c r="A788" s="6">
        <v>17</v>
      </c>
      <c r="B788" s="6"/>
      <c r="C788" s="6" t="s">
        <v>58</v>
      </c>
      <c r="D788" s="6" t="s">
        <v>786</v>
      </c>
      <c r="E788" s="6" t="s">
        <v>1184</v>
      </c>
      <c r="F788" s="6" t="s">
        <v>115</v>
      </c>
      <c r="G788" s="6" t="s">
        <v>1670</v>
      </c>
      <c r="H788" s="6" t="s">
        <v>344</v>
      </c>
      <c r="I788" s="6">
        <v>2</v>
      </c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11" hidden="1">
      <c r="A791" s="56">
        <v>22</v>
      </c>
      <c r="B791" s="56"/>
      <c r="C791" s="56" t="s">
        <v>58</v>
      </c>
      <c r="D791" s="56" t="s">
        <v>783</v>
      </c>
      <c r="E791" s="56" t="s">
        <v>1259</v>
      </c>
      <c r="F791" s="56" t="s">
        <v>7</v>
      </c>
      <c r="G791" s="56" t="s">
        <v>1082</v>
      </c>
      <c r="H791" s="56" t="s">
        <v>325</v>
      </c>
      <c r="I791" s="56">
        <v>4</v>
      </c>
    </row>
    <row r="792" spans="1:11" hidden="1">
      <c r="A792" s="6">
        <v>23</v>
      </c>
      <c r="B792" s="6"/>
      <c r="C792" s="6" t="s">
        <v>58</v>
      </c>
      <c r="D792" s="6" t="s">
        <v>783</v>
      </c>
      <c r="E792" s="6" t="s">
        <v>172</v>
      </c>
      <c r="F792" s="6" t="s">
        <v>7</v>
      </c>
      <c r="G792" s="6" t="s">
        <v>41</v>
      </c>
      <c r="H792" s="6" t="s">
        <v>325</v>
      </c>
      <c r="I792" s="6">
        <v>6</v>
      </c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50">
        <v>0</v>
      </c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11" hidden="1">
      <c r="A795" s="6">
        <v>26</v>
      </c>
      <c r="B795" s="6"/>
      <c r="C795" s="6" t="s">
        <v>58</v>
      </c>
      <c r="D795" s="6" t="s">
        <v>783</v>
      </c>
      <c r="E795" s="6" t="s">
        <v>619</v>
      </c>
      <c r="F795" s="6" t="s">
        <v>83</v>
      </c>
      <c r="G795" s="6" t="s">
        <v>1556</v>
      </c>
      <c r="H795" s="6" t="s">
        <v>325</v>
      </c>
      <c r="I795" s="6">
        <v>0</v>
      </c>
    </row>
    <row r="796" spans="1:11" hidden="1">
      <c r="A796" s="56">
        <v>27</v>
      </c>
      <c r="B796" s="56"/>
      <c r="C796" s="56" t="s">
        <v>58</v>
      </c>
      <c r="D796" s="56" t="s">
        <v>783</v>
      </c>
      <c r="E796" s="56" t="s">
        <v>179</v>
      </c>
      <c r="F796" s="56" t="s">
        <v>76</v>
      </c>
      <c r="G796" s="56" t="s">
        <v>1556</v>
      </c>
      <c r="H796" s="56" t="s">
        <v>325</v>
      </c>
      <c r="I796" s="56">
        <v>4</v>
      </c>
    </row>
    <row r="797" spans="1:11" hidden="1">
      <c r="A797" s="6">
        <v>28</v>
      </c>
      <c r="B797" s="6"/>
      <c r="C797" s="6" t="s">
        <v>58</v>
      </c>
      <c r="D797" s="6" t="s">
        <v>783</v>
      </c>
      <c r="E797" s="6" t="s">
        <v>341</v>
      </c>
      <c r="F797" s="6" t="s">
        <v>14</v>
      </c>
      <c r="G797" s="6" t="s">
        <v>299</v>
      </c>
      <c r="H797" s="6" t="s">
        <v>325</v>
      </c>
      <c r="I797" s="6">
        <v>2</v>
      </c>
    </row>
    <row r="798" spans="1:11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11" hidden="1">
      <c r="A799" s="6">
        <v>30</v>
      </c>
      <c r="B799" s="6"/>
      <c r="C799" s="6" t="s">
        <v>58</v>
      </c>
      <c r="D799" s="6" t="s">
        <v>783</v>
      </c>
      <c r="E799" s="6" t="s">
        <v>174</v>
      </c>
      <c r="F799" s="6" t="s">
        <v>13</v>
      </c>
      <c r="G799" s="6" t="s">
        <v>1556</v>
      </c>
      <c r="H799" s="6" t="s">
        <v>325</v>
      </c>
      <c r="I799" s="6">
        <v>2</v>
      </c>
    </row>
    <row r="800" spans="1:11" hidden="1">
      <c r="A800" s="244">
        <v>31</v>
      </c>
      <c r="B800" s="244"/>
      <c r="C800" s="244" t="s">
        <v>58</v>
      </c>
      <c r="D800" s="244" t="s">
        <v>783</v>
      </c>
      <c r="E800" s="244" t="s">
        <v>620</v>
      </c>
      <c r="F800" s="244" t="s">
        <v>621</v>
      </c>
      <c r="G800" s="244" t="s">
        <v>1676</v>
      </c>
      <c r="H800" s="244" t="s">
        <v>151</v>
      </c>
      <c r="I800" s="244">
        <v>2</v>
      </c>
      <c r="K800" t="s">
        <v>1991</v>
      </c>
    </row>
    <row r="801" spans="1:11" hidden="1">
      <c r="A801" s="6">
        <v>32</v>
      </c>
      <c r="B801" s="6"/>
      <c r="C801" s="6" t="s">
        <v>58</v>
      </c>
      <c r="D801" s="6" t="s">
        <v>783</v>
      </c>
      <c r="E801" s="6" t="s">
        <v>606</v>
      </c>
      <c r="F801" s="6" t="s">
        <v>1576</v>
      </c>
      <c r="G801" s="6" t="s">
        <v>1695</v>
      </c>
      <c r="H801" s="6" t="s">
        <v>308</v>
      </c>
      <c r="I801" s="6">
        <v>4</v>
      </c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</row>
    <row r="803" spans="1:11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11" hidden="1">
      <c r="A804">
        <v>35</v>
      </c>
      <c r="C804" t="s">
        <v>58</v>
      </c>
      <c r="D804" t="s">
        <v>783</v>
      </c>
      <c r="E804" t="s">
        <v>615</v>
      </c>
      <c r="F804" t="s">
        <v>618</v>
      </c>
      <c r="G804" t="s">
        <v>337</v>
      </c>
      <c r="H804" t="s">
        <v>328</v>
      </c>
      <c r="I804">
        <v>4</v>
      </c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</row>
    <row r="806" spans="1:11" hidden="1">
      <c r="A806" s="244">
        <v>37</v>
      </c>
      <c r="B806" s="244"/>
      <c r="C806" s="244" t="s">
        <v>58</v>
      </c>
      <c r="D806" s="244" t="s">
        <v>783</v>
      </c>
      <c r="E806" s="244" t="s">
        <v>1187</v>
      </c>
      <c r="F806" s="244" t="s">
        <v>343</v>
      </c>
      <c r="G806" s="244" t="s">
        <v>1670</v>
      </c>
      <c r="H806" s="244" t="s">
        <v>325</v>
      </c>
      <c r="I806" s="244">
        <v>0</v>
      </c>
      <c r="K806" t="s">
        <v>1818</v>
      </c>
    </row>
    <row r="807" spans="1:11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50">
        <v>2</v>
      </c>
      <c r="K807" t="s">
        <v>1390</v>
      </c>
    </row>
    <row r="808" spans="1:11" hidden="1">
      <c r="A808" s="56">
        <v>39</v>
      </c>
      <c r="B808" s="56"/>
      <c r="C808" s="56" t="s">
        <v>58</v>
      </c>
      <c r="D808" s="56" t="s">
        <v>1541</v>
      </c>
      <c r="E808" s="56" t="s">
        <v>585</v>
      </c>
      <c r="F808" s="56" t="s">
        <v>14</v>
      </c>
      <c r="G808" s="56" t="s">
        <v>198</v>
      </c>
      <c r="H808" s="56"/>
      <c r="I808" s="56">
        <v>2</v>
      </c>
      <c r="J808" s="250">
        <v>2</v>
      </c>
      <c r="K808" t="s">
        <v>1390</v>
      </c>
    </row>
    <row r="809" spans="1:11" hidden="1">
      <c r="A809">
        <v>40</v>
      </c>
      <c r="C809" t="s">
        <v>58</v>
      </c>
      <c r="D809" t="s">
        <v>1541</v>
      </c>
      <c r="E809" t="s">
        <v>585</v>
      </c>
      <c r="F809" t="s">
        <v>14</v>
      </c>
      <c r="G809" t="s">
        <v>58</v>
      </c>
      <c r="I809">
        <v>2</v>
      </c>
      <c r="J809" s="250">
        <v>2</v>
      </c>
      <c r="K809" t="s">
        <v>1390</v>
      </c>
    </row>
    <row r="810" spans="1:11" hidden="1">
      <c r="A810">
        <v>41</v>
      </c>
      <c r="C810" t="s">
        <v>58</v>
      </c>
      <c r="D810" t="s">
        <v>1541</v>
      </c>
      <c r="E810" t="s">
        <v>585</v>
      </c>
      <c r="F810" t="s">
        <v>1517</v>
      </c>
      <c r="G810" t="s">
        <v>1123</v>
      </c>
      <c r="I810">
        <v>2</v>
      </c>
      <c r="J810" s="250">
        <v>0</v>
      </c>
      <c r="K810" t="s">
        <v>1390</v>
      </c>
    </row>
    <row r="811" spans="1:11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11" hidden="1">
      <c r="A812" s="56">
        <v>45</v>
      </c>
      <c r="B812" s="56"/>
      <c r="C812" s="56" t="s">
        <v>58</v>
      </c>
      <c r="D812" s="56" t="s">
        <v>785</v>
      </c>
      <c r="E812" s="56" t="s">
        <v>1327</v>
      </c>
      <c r="F812" s="56" t="s">
        <v>194</v>
      </c>
      <c r="G812" s="56" t="s">
        <v>1082</v>
      </c>
      <c r="H812" s="56" t="s">
        <v>1425</v>
      </c>
      <c r="I812" s="56">
        <v>2</v>
      </c>
    </row>
    <row r="813" spans="1:11" hidden="1">
      <c r="A813" s="6">
        <v>46</v>
      </c>
      <c r="B813" s="6"/>
      <c r="C813" s="6" t="s">
        <v>58</v>
      </c>
      <c r="D813" s="6" t="s">
        <v>785</v>
      </c>
      <c r="E813" s="6" t="s">
        <v>1383</v>
      </c>
      <c r="F813" s="6" t="s">
        <v>83</v>
      </c>
      <c r="G813" s="6" t="s">
        <v>1700</v>
      </c>
      <c r="H813" s="6" t="s">
        <v>1425</v>
      </c>
      <c r="I813" s="6">
        <v>3</v>
      </c>
    </row>
    <row r="814" spans="1:11" hidden="1">
      <c r="A814" s="6">
        <v>47</v>
      </c>
      <c r="B814" s="6"/>
      <c r="C814" s="6" t="s">
        <v>58</v>
      </c>
      <c r="D814" s="6" t="s">
        <v>785</v>
      </c>
      <c r="E814" s="6" t="s">
        <v>174</v>
      </c>
      <c r="F814" s="6" t="s">
        <v>13</v>
      </c>
      <c r="G814" s="6" t="s">
        <v>1556</v>
      </c>
      <c r="H814" s="6" t="s">
        <v>1425</v>
      </c>
      <c r="I814" s="6">
        <v>2</v>
      </c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</row>
    <row r="816" spans="1:11" hidden="1">
      <c r="A816">
        <v>49</v>
      </c>
      <c r="C816" t="s">
        <v>58</v>
      </c>
      <c r="D816" t="s">
        <v>785</v>
      </c>
      <c r="E816" t="s">
        <v>179</v>
      </c>
      <c r="F816" t="s">
        <v>76</v>
      </c>
      <c r="G816" t="s">
        <v>198</v>
      </c>
      <c r="H816" t="s">
        <v>1425</v>
      </c>
      <c r="I816">
        <v>4</v>
      </c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>
        <v>52</v>
      </c>
      <c r="C819" t="s">
        <v>58</v>
      </c>
      <c r="D819" t="s">
        <v>785</v>
      </c>
      <c r="E819" t="s">
        <v>620</v>
      </c>
      <c r="F819" t="s">
        <v>621</v>
      </c>
      <c r="G819" t="s">
        <v>1676</v>
      </c>
      <c r="H819" t="s">
        <v>151</v>
      </c>
      <c r="I819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K821" t="s">
        <v>1994</v>
      </c>
    </row>
    <row r="822" spans="1:11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K822" t="s">
        <v>1821</v>
      </c>
    </row>
    <row r="823" spans="1:11" hidden="1">
      <c r="A823" s="56">
        <v>56</v>
      </c>
      <c r="B823" s="56"/>
      <c r="C823" s="56" t="s">
        <v>58</v>
      </c>
      <c r="D823" s="56" t="s">
        <v>1258</v>
      </c>
      <c r="E823" s="56" t="s">
        <v>585</v>
      </c>
      <c r="F823" s="56" t="s">
        <v>14</v>
      </c>
      <c r="G823" s="56" t="s">
        <v>1556</v>
      </c>
      <c r="H823" s="56"/>
      <c r="I823" s="5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11" hidden="1">
      <c r="A826" s="56">
        <v>59</v>
      </c>
      <c r="B826" s="56"/>
      <c r="C826" s="56" t="s">
        <v>58</v>
      </c>
      <c r="D826" s="56" t="s">
        <v>1258</v>
      </c>
      <c r="E826" s="56" t="s">
        <v>585</v>
      </c>
      <c r="F826" s="56" t="s">
        <v>14</v>
      </c>
      <c r="G826" s="56" t="s">
        <v>1123</v>
      </c>
      <c r="H826" s="56"/>
      <c r="I826" s="56">
        <v>0</v>
      </c>
      <c r="J826" s="250">
        <v>0</v>
      </c>
      <c r="K826" t="s">
        <v>1390</v>
      </c>
    </row>
    <row r="827" spans="1:11" hidden="1">
      <c r="A82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 s="6">
        <v>67</v>
      </c>
      <c r="B832" s="6"/>
      <c r="C832" s="6" t="s">
        <v>58</v>
      </c>
      <c r="D832" s="6" t="s">
        <v>345</v>
      </c>
      <c r="E832" s="6" t="s">
        <v>615</v>
      </c>
      <c r="F832" s="6" t="s">
        <v>348</v>
      </c>
      <c r="G832" s="6" t="s">
        <v>337</v>
      </c>
      <c r="H832" s="6" t="s">
        <v>328</v>
      </c>
      <c r="I832" s="6">
        <v>1.5</v>
      </c>
      <c r="J832" s="250">
        <v>2</v>
      </c>
      <c r="K832" t="s">
        <v>2004</v>
      </c>
    </row>
    <row r="833" spans="1:22" hidden="1">
      <c r="A833" s="6">
        <v>68</v>
      </c>
      <c r="B833" s="6"/>
      <c r="C833" s="6" t="s">
        <v>58</v>
      </c>
      <c r="D833" s="6" t="s">
        <v>345</v>
      </c>
      <c r="E833" s="6" t="s">
        <v>186</v>
      </c>
      <c r="F833" s="6" t="s">
        <v>349</v>
      </c>
      <c r="G833" s="6" t="s">
        <v>318</v>
      </c>
      <c r="H833" s="6" t="s">
        <v>354</v>
      </c>
      <c r="I833" s="6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6">
        <v>70</v>
      </c>
      <c r="B835" s="6"/>
      <c r="C835" s="6" t="s">
        <v>58</v>
      </c>
      <c r="D835" s="6" t="s">
        <v>345</v>
      </c>
      <c r="E835" s="6" t="s">
        <v>1825</v>
      </c>
      <c r="F835" s="6" t="s">
        <v>77</v>
      </c>
      <c r="G835" s="6" t="s">
        <v>307</v>
      </c>
      <c r="H835" s="6" t="s">
        <v>308</v>
      </c>
      <c r="I835" s="6">
        <v>3</v>
      </c>
    </row>
    <row r="836" spans="1:22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</row>
    <row r="837" spans="1:22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  <c r="U837" s="247"/>
      <c r="V837" s="247"/>
    </row>
    <row r="838" spans="1:22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  <c r="L838" s="244"/>
      <c r="M838" s="244"/>
      <c r="N838" s="244"/>
      <c r="O838" s="244"/>
      <c r="P838" s="244"/>
      <c r="Q838" s="244"/>
      <c r="R838" s="244"/>
      <c r="S838" s="244"/>
      <c r="T838" s="244"/>
      <c r="U838" s="244"/>
      <c r="V838" s="244"/>
    </row>
    <row r="839" spans="1:22" hidden="1">
      <c r="A839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22" hidden="1">
      <c r="A840" s="247">
        <v>75</v>
      </c>
      <c r="B840" s="247"/>
      <c r="C840" s="247" t="s">
        <v>58</v>
      </c>
      <c r="D840" s="247" t="s">
        <v>345</v>
      </c>
      <c r="E840" s="247" t="s">
        <v>1370</v>
      </c>
      <c r="F840" s="247" t="s">
        <v>15</v>
      </c>
      <c r="G840" s="247" t="s">
        <v>1680</v>
      </c>
      <c r="H840" s="247" t="s">
        <v>354</v>
      </c>
      <c r="I840" s="247">
        <v>1</v>
      </c>
      <c r="K840" t="s">
        <v>2002</v>
      </c>
    </row>
    <row r="841" spans="1:22" hidden="1">
      <c r="A841" s="56">
        <v>76</v>
      </c>
      <c r="B841" s="56"/>
      <c r="C841" s="56" t="s">
        <v>58</v>
      </c>
      <c r="D841" s="56" t="s">
        <v>345</v>
      </c>
      <c r="E841" s="56" t="s">
        <v>341</v>
      </c>
      <c r="F841" s="56" t="s">
        <v>14</v>
      </c>
      <c r="G841" s="56" t="s">
        <v>1665</v>
      </c>
      <c r="H841" s="56" t="s">
        <v>354</v>
      </c>
      <c r="I841" s="56">
        <v>1</v>
      </c>
      <c r="K841" t="s">
        <v>560</v>
      </c>
    </row>
    <row r="842" spans="1:22" hidden="1">
      <c r="A842" s="6">
        <v>77</v>
      </c>
      <c r="B842" s="6"/>
      <c r="C842" s="6" t="s">
        <v>58</v>
      </c>
      <c r="D842" s="6" t="s">
        <v>345</v>
      </c>
      <c r="E842" s="6" t="s">
        <v>1382</v>
      </c>
      <c r="F842" s="6" t="s">
        <v>47</v>
      </c>
      <c r="G842" s="6" t="s">
        <v>58</v>
      </c>
      <c r="H842" s="6" t="s">
        <v>296</v>
      </c>
      <c r="I842" s="6">
        <v>1</v>
      </c>
      <c r="K842" t="s">
        <v>560</v>
      </c>
    </row>
    <row r="843" spans="1:22" hidden="1">
      <c r="A843" s="56">
        <v>78</v>
      </c>
      <c r="B843" s="56"/>
      <c r="C843" s="56" t="s">
        <v>58</v>
      </c>
      <c r="D843" s="56" t="s">
        <v>345</v>
      </c>
      <c r="E843" s="56" t="s">
        <v>175</v>
      </c>
      <c r="F843" s="56" t="s">
        <v>19</v>
      </c>
      <c r="G843" s="56" t="s">
        <v>1707</v>
      </c>
      <c r="H843" s="56" t="s">
        <v>206</v>
      </c>
      <c r="I843" s="56">
        <v>1</v>
      </c>
      <c r="K843" t="s">
        <v>2002</v>
      </c>
    </row>
    <row r="844" spans="1:22" hidden="1">
      <c r="A844" s="56">
        <v>79</v>
      </c>
      <c r="B844" s="56"/>
      <c r="C844" s="56" t="s">
        <v>58</v>
      </c>
      <c r="D844" s="56" t="s">
        <v>345</v>
      </c>
      <c r="E844" s="56" t="s">
        <v>1187</v>
      </c>
      <c r="F844" s="56" t="s">
        <v>343</v>
      </c>
      <c r="G844" s="56" t="s">
        <v>1670</v>
      </c>
      <c r="H844" s="56" t="s">
        <v>354</v>
      </c>
      <c r="I844" s="56">
        <v>0</v>
      </c>
    </row>
    <row r="845" spans="1:22" hidden="1">
      <c r="A845" s="56">
        <v>80</v>
      </c>
      <c r="B845" s="56"/>
      <c r="C845" s="56" t="s">
        <v>58</v>
      </c>
      <c r="D845" s="56" t="s">
        <v>345</v>
      </c>
      <c r="E845" s="56" t="s">
        <v>174</v>
      </c>
      <c r="F845" s="56" t="s">
        <v>13</v>
      </c>
      <c r="G845" s="56" t="s">
        <v>1685</v>
      </c>
      <c r="H845" s="56" t="s">
        <v>354</v>
      </c>
      <c r="I845" s="56">
        <v>2</v>
      </c>
      <c r="K845" t="s">
        <v>1826</v>
      </c>
    </row>
    <row r="846" spans="1:22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</row>
    <row r="847" spans="1:22" hidden="1">
      <c r="A847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22" hidden="1">
      <c r="A848" s="6">
        <v>84</v>
      </c>
      <c r="B848" s="6"/>
      <c r="C848" s="6" t="s">
        <v>58</v>
      </c>
      <c r="D848" s="6" t="s">
        <v>350</v>
      </c>
      <c r="E848" s="6" t="s">
        <v>620</v>
      </c>
      <c r="F848" s="6" t="s">
        <v>346</v>
      </c>
      <c r="G848" s="6" t="s">
        <v>1430</v>
      </c>
      <c r="H848" s="6" t="s">
        <v>344</v>
      </c>
      <c r="I848" s="6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  <c r="J851" s="248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  <c r="U851" s="247"/>
      <c r="V851" s="247"/>
    </row>
    <row r="852" spans="1:22">
      <c r="A852" s="244">
        <v>88</v>
      </c>
      <c r="B852" s="244"/>
      <c r="C852" s="244" t="s">
        <v>58</v>
      </c>
      <c r="D852" s="244" t="s">
        <v>350</v>
      </c>
      <c r="E852" s="244" t="s">
        <v>178</v>
      </c>
      <c r="F852" s="244" t="s">
        <v>1576</v>
      </c>
      <c r="G852" s="244" t="s">
        <v>71</v>
      </c>
      <c r="H852" s="244" t="s">
        <v>344</v>
      </c>
      <c r="I852" s="244">
        <v>2</v>
      </c>
      <c r="J852" s="249"/>
      <c r="K852" s="244"/>
      <c r="L852" s="244"/>
      <c r="M852" s="244"/>
      <c r="N852" s="244"/>
      <c r="O852" s="244"/>
      <c r="P852" s="244"/>
      <c r="Q852" s="244"/>
      <c r="R852" s="244"/>
      <c r="S852" s="244"/>
      <c r="T852" s="244"/>
      <c r="U852" s="244"/>
      <c r="V852" s="244"/>
    </row>
    <row r="853" spans="1:22" hidden="1">
      <c r="A853" s="247">
        <v>89</v>
      </c>
      <c r="B853" s="247"/>
      <c r="C853" s="247" t="s">
        <v>58</v>
      </c>
      <c r="D853" s="247" t="s">
        <v>350</v>
      </c>
      <c r="E853" s="247" t="s">
        <v>172</v>
      </c>
      <c r="F853" s="247" t="s">
        <v>7</v>
      </c>
      <c r="G853" s="247" t="s">
        <v>1685</v>
      </c>
      <c r="H853" s="247" t="s">
        <v>344</v>
      </c>
      <c r="I853" s="247">
        <v>4</v>
      </c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56">
        <v>91</v>
      </c>
      <c r="B855" s="56"/>
      <c r="C855" s="56" t="s">
        <v>58</v>
      </c>
      <c r="D855" s="56" t="s">
        <v>350</v>
      </c>
      <c r="E855" s="56" t="s">
        <v>341</v>
      </c>
      <c r="F855" s="56" t="s">
        <v>14</v>
      </c>
      <c r="G855" s="56" t="s">
        <v>1665</v>
      </c>
      <c r="H855" s="56" t="s">
        <v>344</v>
      </c>
      <c r="I855" s="56">
        <v>1</v>
      </c>
      <c r="K855" t="s">
        <v>2003</v>
      </c>
    </row>
    <row r="856" spans="1:22" hidden="1">
      <c r="A856" s="6">
        <v>92</v>
      </c>
      <c r="B856" s="6"/>
      <c r="C856" s="6" t="s">
        <v>58</v>
      </c>
      <c r="D856" s="6" t="s">
        <v>350</v>
      </c>
      <c r="E856" s="6" t="s">
        <v>1382</v>
      </c>
      <c r="F856" s="6" t="s">
        <v>47</v>
      </c>
      <c r="G856" s="6" t="s">
        <v>58</v>
      </c>
      <c r="H856" s="6" t="s">
        <v>344</v>
      </c>
      <c r="I856" s="6">
        <v>1</v>
      </c>
      <c r="K856" t="s">
        <v>2003</v>
      </c>
    </row>
    <row r="857" spans="1:22" hidden="1">
      <c r="A857" s="56">
        <v>93</v>
      </c>
      <c r="B857" s="56"/>
      <c r="C857" s="56" t="s">
        <v>58</v>
      </c>
      <c r="D857" s="56" t="s">
        <v>350</v>
      </c>
      <c r="E857" s="56" t="s">
        <v>175</v>
      </c>
      <c r="F857" s="56" t="s">
        <v>19</v>
      </c>
      <c r="G857" s="56" t="s">
        <v>1707</v>
      </c>
      <c r="H857" s="56" t="s">
        <v>206</v>
      </c>
      <c r="I857" s="56">
        <v>1</v>
      </c>
      <c r="K857" t="s">
        <v>2003</v>
      </c>
    </row>
    <row r="858" spans="1:22" hidden="1">
      <c r="A858" s="56">
        <v>94</v>
      </c>
      <c r="B858" s="56"/>
      <c r="C858" s="56" t="s">
        <v>58</v>
      </c>
      <c r="D858" s="56" t="s">
        <v>350</v>
      </c>
      <c r="E858" s="56" t="s">
        <v>1187</v>
      </c>
      <c r="F858" s="56" t="s">
        <v>343</v>
      </c>
      <c r="G858" s="56" t="s">
        <v>1670</v>
      </c>
      <c r="H858" s="56" t="s">
        <v>344</v>
      </c>
      <c r="I858" s="56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22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50">
        <v>0</v>
      </c>
      <c r="K862" t="s">
        <v>1518</v>
      </c>
    </row>
    <row r="863" spans="1:22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  <c r="U863" s="247"/>
      <c r="V863" s="247"/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4">
        <v>102</v>
      </c>
      <c r="B865" s="244"/>
      <c r="C865" s="244" t="s">
        <v>58</v>
      </c>
      <c r="D865" s="244" t="s">
        <v>1829</v>
      </c>
      <c r="E865" s="244" t="s">
        <v>623</v>
      </c>
      <c r="F865" s="244" t="s">
        <v>346</v>
      </c>
      <c r="G865" s="244" t="s">
        <v>323</v>
      </c>
      <c r="H865" s="244" t="s">
        <v>770</v>
      </c>
      <c r="I865" s="244">
        <v>1</v>
      </c>
      <c r="J865" s="250">
        <v>2</v>
      </c>
      <c r="K865" t="s">
        <v>2005</v>
      </c>
    </row>
    <row r="866" spans="1:22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50">
        <v>2</v>
      </c>
      <c r="K866" t="s">
        <v>954</v>
      </c>
    </row>
    <row r="867" spans="1:22" hidden="1">
      <c r="A867" s="6">
        <v>104</v>
      </c>
      <c r="B867" s="6"/>
      <c r="C867" s="6" t="s">
        <v>58</v>
      </c>
      <c r="D867" s="6" t="s">
        <v>1829</v>
      </c>
      <c r="E867" s="6" t="s">
        <v>606</v>
      </c>
      <c r="F867" s="6" t="s">
        <v>346</v>
      </c>
      <c r="G867" s="6" t="s">
        <v>307</v>
      </c>
      <c r="H867" s="6" t="s">
        <v>308</v>
      </c>
      <c r="I867" s="6">
        <v>1</v>
      </c>
      <c r="J867" s="250">
        <v>2</v>
      </c>
      <c r="K867" t="s">
        <v>954</v>
      </c>
    </row>
    <row r="868" spans="1:22" hidden="1">
      <c r="A868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22" hidden="1">
      <c r="A869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22" hidden="1">
      <c r="A870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22" hidden="1">
      <c r="A871" s="6">
        <v>108</v>
      </c>
      <c r="B871" s="6"/>
      <c r="C871" s="6" t="s">
        <v>58</v>
      </c>
      <c r="D871" s="6" t="s">
        <v>1829</v>
      </c>
      <c r="E871" s="6" t="s">
        <v>615</v>
      </c>
      <c r="F871" s="6" t="s">
        <v>349</v>
      </c>
      <c r="G871" s="6" t="s">
        <v>318</v>
      </c>
      <c r="H871" s="6" t="s">
        <v>328</v>
      </c>
      <c r="I871" s="6">
        <v>1</v>
      </c>
      <c r="K871" t="s">
        <v>1995</v>
      </c>
    </row>
    <row r="872" spans="1:22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6">
        <v>111</v>
      </c>
      <c r="B874" s="6"/>
      <c r="C874" s="6" t="s">
        <v>58</v>
      </c>
      <c r="D874" s="6" t="s">
        <v>1829</v>
      </c>
      <c r="E874" s="6" t="s">
        <v>620</v>
      </c>
      <c r="F874" s="6" t="s">
        <v>347</v>
      </c>
      <c r="G874" s="6" t="s">
        <v>1676</v>
      </c>
      <c r="H874" s="6" t="s">
        <v>151</v>
      </c>
      <c r="I874" s="6">
        <v>4</v>
      </c>
    </row>
    <row r="875" spans="1:22" hidden="1">
      <c r="A875" s="56">
        <v>112</v>
      </c>
      <c r="B875" s="56"/>
      <c r="C875" s="56" t="s">
        <v>58</v>
      </c>
      <c r="D875" s="56" t="s">
        <v>1829</v>
      </c>
      <c r="E875" s="56" t="s">
        <v>620</v>
      </c>
      <c r="F875" s="56" t="s">
        <v>346</v>
      </c>
      <c r="G875" s="56" t="s">
        <v>1430</v>
      </c>
      <c r="H875" s="56" t="s">
        <v>351</v>
      </c>
      <c r="I875" s="56">
        <v>2</v>
      </c>
    </row>
    <row r="876" spans="1:22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</row>
    <row r="877" spans="1:22" hidden="1">
      <c r="A877" s="56">
        <v>114</v>
      </c>
      <c r="B877" s="56"/>
      <c r="C877" s="56" t="s">
        <v>58</v>
      </c>
      <c r="D877" s="56" t="s">
        <v>1829</v>
      </c>
      <c r="E877" s="56" t="s">
        <v>179</v>
      </c>
      <c r="F877" s="56" t="s">
        <v>76</v>
      </c>
      <c r="G877" s="56" t="s">
        <v>1183</v>
      </c>
      <c r="H877" s="56" t="s">
        <v>354</v>
      </c>
      <c r="I877" s="56">
        <v>4</v>
      </c>
    </row>
    <row r="878" spans="1:22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4"/>
      <c r="V878" s="244"/>
    </row>
    <row r="879" spans="1:22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  <c r="U879" s="247"/>
      <c r="V879" s="247"/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</row>
    <row r="881" spans="1:11" hidden="1">
      <c r="A881" s="244">
        <v>118</v>
      </c>
      <c r="B881" s="244"/>
      <c r="C881" s="244" t="s">
        <v>58</v>
      </c>
      <c r="D881" s="244" t="s">
        <v>1829</v>
      </c>
      <c r="E881" s="244" t="s">
        <v>1370</v>
      </c>
      <c r="F881" s="244" t="s">
        <v>15</v>
      </c>
      <c r="G881" s="244" t="s">
        <v>1680</v>
      </c>
      <c r="H881" s="244" t="s">
        <v>354</v>
      </c>
      <c r="I881" s="244">
        <v>1</v>
      </c>
      <c r="K881" t="s">
        <v>2002</v>
      </c>
    </row>
    <row r="882" spans="1:11" hidden="1">
      <c r="A882" s="56">
        <v>119</v>
      </c>
      <c r="B882" s="56"/>
      <c r="C882" s="56" t="s">
        <v>58</v>
      </c>
      <c r="D882" s="56" t="s">
        <v>1829</v>
      </c>
      <c r="E882" s="56" t="s">
        <v>341</v>
      </c>
      <c r="F882" s="56" t="s">
        <v>14</v>
      </c>
      <c r="G882" s="56" t="s">
        <v>1680</v>
      </c>
      <c r="H882" s="56" t="s">
        <v>354</v>
      </c>
      <c r="I882" s="56">
        <v>1</v>
      </c>
      <c r="K882" t="s">
        <v>2003</v>
      </c>
    </row>
    <row r="883" spans="1:11" hidden="1">
      <c r="A883" s="244">
        <v>120</v>
      </c>
      <c r="B883" s="244"/>
      <c r="C883" s="244" t="s">
        <v>58</v>
      </c>
      <c r="D883" s="244" t="s">
        <v>1829</v>
      </c>
      <c r="E883" s="244" t="s">
        <v>1382</v>
      </c>
      <c r="F883" s="244" t="s">
        <v>47</v>
      </c>
      <c r="G883" s="244" t="s">
        <v>58</v>
      </c>
      <c r="H883" s="244" t="s">
        <v>296</v>
      </c>
      <c r="I883" s="244">
        <v>1</v>
      </c>
      <c r="K883" t="s">
        <v>2003</v>
      </c>
    </row>
    <row r="884" spans="1:11" hidden="1">
      <c r="A884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idden="1">
      <c r="A885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11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</row>
    <row r="888" spans="1:11" hidden="1">
      <c r="A888" s="6">
        <v>125</v>
      </c>
      <c r="B888" s="6"/>
      <c r="C888" s="6" t="s">
        <v>58</v>
      </c>
      <c r="D888" s="6" t="s">
        <v>1829</v>
      </c>
      <c r="E888" s="6" t="s">
        <v>979</v>
      </c>
      <c r="F888" s="6" t="s">
        <v>194</v>
      </c>
      <c r="G888" s="6" t="s">
        <v>323</v>
      </c>
      <c r="H888" s="6" t="s">
        <v>277</v>
      </c>
      <c r="I888" s="6">
        <v>2</v>
      </c>
    </row>
    <row r="889" spans="1:11" hidden="1">
      <c r="A889" s="6">
        <v>127</v>
      </c>
      <c r="B889" s="6"/>
      <c r="C889" s="6" t="s">
        <v>58</v>
      </c>
      <c r="D889" s="6" t="s">
        <v>546</v>
      </c>
      <c r="E889" s="6" t="s">
        <v>185</v>
      </c>
      <c r="F889" s="6" t="s">
        <v>1189</v>
      </c>
      <c r="G889" s="6" t="s">
        <v>355</v>
      </c>
      <c r="H889" s="6" t="s">
        <v>356</v>
      </c>
      <c r="I889" s="6">
        <v>2</v>
      </c>
      <c r="K889" t="s">
        <v>1519</v>
      </c>
    </row>
    <row r="890" spans="1:11" hidden="1">
      <c r="A890" s="56">
        <v>128</v>
      </c>
      <c r="B890" s="56"/>
      <c r="C890" s="56" t="s">
        <v>58</v>
      </c>
      <c r="D890" s="56" t="s">
        <v>546</v>
      </c>
      <c r="E890" s="56" t="s">
        <v>185</v>
      </c>
      <c r="F890" s="56" t="s">
        <v>1188</v>
      </c>
      <c r="G890" s="56" t="s">
        <v>60</v>
      </c>
      <c r="H890" s="56" t="s">
        <v>277</v>
      </c>
      <c r="I890" s="56">
        <v>2</v>
      </c>
    </row>
    <row r="891" spans="1:11" hidden="1">
      <c r="A891" s="6">
        <v>129</v>
      </c>
      <c r="B891" s="6"/>
      <c r="C891" s="6" t="s">
        <v>58</v>
      </c>
      <c r="D891" s="6" t="s">
        <v>546</v>
      </c>
      <c r="E891" s="6" t="s">
        <v>185</v>
      </c>
      <c r="F891" s="6" t="s">
        <v>1189</v>
      </c>
      <c r="G891" s="6" t="s">
        <v>60</v>
      </c>
      <c r="H891" s="6" t="s">
        <v>356</v>
      </c>
      <c r="I891" s="6">
        <v>0</v>
      </c>
    </row>
    <row r="892" spans="1:11" hidden="1">
      <c r="A892" s="56">
        <v>130</v>
      </c>
      <c r="B892" s="56"/>
      <c r="C892" s="56" t="s">
        <v>58</v>
      </c>
      <c r="D892" s="56" t="s">
        <v>546</v>
      </c>
      <c r="E892" s="56" t="s">
        <v>614</v>
      </c>
      <c r="F892" s="56" t="s">
        <v>634</v>
      </c>
      <c r="G892" s="56" t="s">
        <v>355</v>
      </c>
      <c r="H892" s="56" t="s">
        <v>356</v>
      </c>
      <c r="I892" s="56">
        <v>4</v>
      </c>
      <c r="J892" s="250">
        <v>2</v>
      </c>
      <c r="K892" t="s">
        <v>1391</v>
      </c>
    </row>
    <row r="893" spans="1:11" hidden="1">
      <c r="A893" s="56">
        <v>131</v>
      </c>
      <c r="B893" s="56"/>
      <c r="C893" s="56" t="s">
        <v>58</v>
      </c>
      <c r="D893" s="56" t="s">
        <v>546</v>
      </c>
      <c r="E893" s="56" t="s">
        <v>614</v>
      </c>
      <c r="F893" s="56" t="s">
        <v>634</v>
      </c>
      <c r="G893" s="56" t="s">
        <v>60</v>
      </c>
      <c r="H893" s="56" t="s">
        <v>277</v>
      </c>
      <c r="I893" s="56">
        <v>0</v>
      </c>
      <c r="J893" s="250">
        <v>0</v>
      </c>
      <c r="K893" t="s">
        <v>1229</v>
      </c>
    </row>
    <row r="894" spans="1:11" hidden="1">
      <c r="A894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idden="1">
      <c r="A895" s="6">
        <v>133</v>
      </c>
      <c r="B895" s="6"/>
      <c r="C895" s="6" t="s">
        <v>58</v>
      </c>
      <c r="D895" s="6" t="s">
        <v>546</v>
      </c>
      <c r="E895" s="6" t="s">
        <v>615</v>
      </c>
      <c r="F895" s="6" t="s">
        <v>348</v>
      </c>
      <c r="G895" s="6" t="s">
        <v>337</v>
      </c>
      <c r="H895" s="6" t="s">
        <v>328</v>
      </c>
      <c r="I895" s="6">
        <v>4</v>
      </c>
      <c r="J895" s="250">
        <v>2</v>
      </c>
      <c r="K895" t="s">
        <v>1323</v>
      </c>
    </row>
    <row r="896" spans="1:11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K896" t="s">
        <v>2003</v>
      </c>
    </row>
    <row r="897" spans="1:22" hidden="1">
      <c r="A897" s="244">
        <v>135</v>
      </c>
      <c r="B897" s="244"/>
      <c r="C897" s="244" t="s">
        <v>58</v>
      </c>
      <c r="D897" s="244" t="s">
        <v>546</v>
      </c>
      <c r="E897" s="244" t="s">
        <v>179</v>
      </c>
      <c r="F897" s="244" t="s">
        <v>76</v>
      </c>
      <c r="G897" s="244" t="s">
        <v>357</v>
      </c>
      <c r="H897" s="244" t="s">
        <v>277</v>
      </c>
      <c r="I897" s="244">
        <v>2</v>
      </c>
      <c r="K897" t="s">
        <v>2002</v>
      </c>
    </row>
    <row r="898" spans="1:22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  <c r="L898" s="244"/>
      <c r="M898" s="244"/>
      <c r="N898" s="244"/>
      <c r="O898" s="244"/>
      <c r="P898" s="244"/>
      <c r="Q898" s="244"/>
      <c r="R898" s="244"/>
      <c r="S898" s="244"/>
      <c r="T898" s="244"/>
      <c r="U898" s="244"/>
      <c r="V898" s="244"/>
    </row>
    <row r="899" spans="1:22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  <c r="L899" s="247"/>
      <c r="M899" s="247"/>
      <c r="N899" s="247"/>
      <c r="O899" s="247"/>
      <c r="P899" s="247"/>
      <c r="Q899" s="247"/>
      <c r="R899" s="247"/>
      <c r="S899" s="247"/>
      <c r="T899" s="247"/>
      <c r="U899" s="247"/>
      <c r="V899" s="247"/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 hidden="1">
      <c r="A903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</row>
    <row r="905" spans="1:22" hidden="1">
      <c r="A905" s="247">
        <v>143</v>
      </c>
      <c r="B905" s="247"/>
      <c r="C905" s="247" t="s">
        <v>58</v>
      </c>
      <c r="D905" s="247" t="s">
        <v>546</v>
      </c>
      <c r="E905" s="247" t="s">
        <v>181</v>
      </c>
      <c r="F905" s="247" t="s">
        <v>56</v>
      </c>
      <c r="G905" s="247" t="s">
        <v>198</v>
      </c>
      <c r="H905" s="247" t="s">
        <v>358</v>
      </c>
      <c r="I905" s="247">
        <v>1</v>
      </c>
      <c r="K905" t="s">
        <v>561</v>
      </c>
    </row>
    <row r="906" spans="1:22" hidden="1">
      <c r="A906" s="6">
        <v>144</v>
      </c>
      <c r="B906" s="6"/>
      <c r="C906" s="6" t="s">
        <v>58</v>
      </c>
      <c r="D906" s="6" t="s">
        <v>546</v>
      </c>
      <c r="E906" s="6" t="s">
        <v>174</v>
      </c>
      <c r="F906" s="6" t="s">
        <v>247</v>
      </c>
      <c r="G906" s="6" t="s">
        <v>248</v>
      </c>
      <c r="H906" s="6" t="s">
        <v>277</v>
      </c>
      <c r="I906" s="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56">
        <v>146</v>
      </c>
      <c r="B908" s="56"/>
      <c r="C908" s="56" t="s">
        <v>58</v>
      </c>
      <c r="D908" s="56" t="s">
        <v>546</v>
      </c>
      <c r="E908" s="56" t="s">
        <v>979</v>
      </c>
      <c r="F908" s="56" t="s">
        <v>194</v>
      </c>
      <c r="G908" s="56" t="s">
        <v>60</v>
      </c>
      <c r="H908" s="56" t="s">
        <v>277</v>
      </c>
      <c r="I908" s="56">
        <v>2</v>
      </c>
      <c r="J908" s="250">
        <v>2</v>
      </c>
      <c r="K908" t="s">
        <v>1229</v>
      </c>
    </row>
    <row r="909" spans="1:22" hidden="1">
      <c r="A909" s="6">
        <v>149</v>
      </c>
      <c r="B909" s="6"/>
      <c r="C909" s="6" t="s">
        <v>58</v>
      </c>
      <c r="D909" s="6" t="s">
        <v>547</v>
      </c>
      <c r="E909" s="6" t="s">
        <v>615</v>
      </c>
      <c r="F909" s="6" t="s">
        <v>348</v>
      </c>
      <c r="G909" s="6" t="s">
        <v>337</v>
      </c>
      <c r="H909" s="6" t="s">
        <v>311</v>
      </c>
      <c r="I909" s="6">
        <v>2</v>
      </c>
      <c r="K909" t="s">
        <v>1834</v>
      </c>
    </row>
    <row r="910" spans="1:22" hidden="1">
      <c r="A910" s="56">
        <v>150</v>
      </c>
      <c r="B910" s="56"/>
      <c r="C910" s="56" t="s">
        <v>58</v>
      </c>
      <c r="D910" s="56" t="s">
        <v>547</v>
      </c>
      <c r="E910" s="56" t="s">
        <v>186</v>
      </c>
      <c r="F910" s="56" t="s">
        <v>349</v>
      </c>
      <c r="G910" s="56" t="s">
        <v>318</v>
      </c>
      <c r="H910" s="56" t="s">
        <v>311</v>
      </c>
      <c r="I910" s="56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 s="6">
        <v>152</v>
      </c>
      <c r="B912" s="6"/>
      <c r="C912" s="6" t="s">
        <v>58</v>
      </c>
      <c r="D912" s="6" t="s">
        <v>547</v>
      </c>
      <c r="E912" s="6" t="s">
        <v>615</v>
      </c>
      <c r="F912" s="6" t="s">
        <v>348</v>
      </c>
      <c r="G912" s="6" t="s">
        <v>337</v>
      </c>
      <c r="H912" s="6" t="s">
        <v>328</v>
      </c>
      <c r="I912" s="6">
        <v>4</v>
      </c>
      <c r="J912" s="250">
        <v>2</v>
      </c>
      <c r="K912" t="s">
        <v>1384</v>
      </c>
    </row>
    <row r="913" spans="1:22" hidden="1">
      <c r="A913" s="6">
        <v>153</v>
      </c>
      <c r="B913" s="6"/>
      <c r="C913" s="6" t="s">
        <v>58</v>
      </c>
      <c r="D913" s="6" t="s">
        <v>547</v>
      </c>
      <c r="E913" s="6" t="s">
        <v>614</v>
      </c>
      <c r="F913" s="6" t="s">
        <v>1189</v>
      </c>
      <c r="G913" s="6" t="s">
        <v>355</v>
      </c>
      <c r="H913" s="6" t="s">
        <v>356</v>
      </c>
      <c r="I913" s="6">
        <v>4</v>
      </c>
      <c r="J913" s="250">
        <v>2</v>
      </c>
      <c r="K913" t="s">
        <v>1324</v>
      </c>
    </row>
    <row r="914" spans="1:22" hidden="1">
      <c r="A914" s="247">
        <v>154</v>
      </c>
      <c r="B914" s="247"/>
      <c r="C914" s="247" t="s">
        <v>58</v>
      </c>
      <c r="D914" s="247" t="s">
        <v>547</v>
      </c>
      <c r="E914" s="247" t="s">
        <v>615</v>
      </c>
      <c r="F914" s="247" t="s">
        <v>349</v>
      </c>
      <c r="G914" s="247" t="s">
        <v>337</v>
      </c>
      <c r="H914" s="247" t="s">
        <v>328</v>
      </c>
      <c r="I914" s="247">
        <v>4</v>
      </c>
      <c r="J914" s="250">
        <v>2</v>
      </c>
      <c r="K914" t="s">
        <v>1391</v>
      </c>
    </row>
    <row r="915" spans="1:22" hidden="1">
      <c r="A915" s="56">
        <v>155</v>
      </c>
      <c r="B915" s="56"/>
      <c r="C915" s="56" t="s">
        <v>58</v>
      </c>
      <c r="D915" s="56" t="s">
        <v>547</v>
      </c>
      <c r="E915" s="56" t="s">
        <v>179</v>
      </c>
      <c r="F915" s="56" t="s">
        <v>76</v>
      </c>
      <c r="G915" s="56" t="s">
        <v>268</v>
      </c>
      <c r="H915" s="56" t="s">
        <v>311</v>
      </c>
      <c r="I915" s="56">
        <v>2</v>
      </c>
      <c r="K915" t="s">
        <v>1994</v>
      </c>
    </row>
    <row r="916" spans="1:22" hidden="1">
      <c r="A916" s="56">
        <v>156</v>
      </c>
      <c r="B916" s="56"/>
      <c r="C916" s="56" t="s">
        <v>58</v>
      </c>
      <c r="D916" s="56" t="s">
        <v>547</v>
      </c>
      <c r="E916" s="56" t="s">
        <v>179</v>
      </c>
      <c r="F916" s="56" t="s">
        <v>76</v>
      </c>
      <c r="G916" s="56" t="s">
        <v>357</v>
      </c>
      <c r="H916" s="56" t="s">
        <v>311</v>
      </c>
      <c r="I916" s="56">
        <v>2</v>
      </c>
      <c r="K916" t="s">
        <v>1995</v>
      </c>
    </row>
    <row r="917" spans="1:22" hidden="1">
      <c r="A917" s="56">
        <v>157</v>
      </c>
      <c r="B917" s="56"/>
      <c r="C917" s="56" t="s">
        <v>58</v>
      </c>
      <c r="D917" s="56" t="s">
        <v>1832</v>
      </c>
      <c r="E917" s="56" t="s">
        <v>1833</v>
      </c>
      <c r="F917" s="56" t="s">
        <v>37</v>
      </c>
      <c r="G917" s="56" t="s">
        <v>71</v>
      </c>
      <c r="H917" s="56" t="s">
        <v>277</v>
      </c>
      <c r="I917" s="56">
        <v>0</v>
      </c>
    </row>
    <row r="918" spans="1:22">
      <c r="A918" s="244">
        <v>158</v>
      </c>
      <c r="B918" s="244"/>
      <c r="C918" s="244" t="s">
        <v>58</v>
      </c>
      <c r="D918" s="244" t="s">
        <v>547</v>
      </c>
      <c r="E918" s="244" t="s">
        <v>178</v>
      </c>
      <c r="F918" s="244" t="s">
        <v>37</v>
      </c>
      <c r="G918" s="244" t="s">
        <v>104</v>
      </c>
      <c r="H918" s="244" t="s">
        <v>311</v>
      </c>
      <c r="I918" s="244">
        <v>3</v>
      </c>
      <c r="J918" s="249"/>
      <c r="K918" s="244" t="s">
        <v>1835</v>
      </c>
      <c r="L918" s="244"/>
      <c r="M918" s="244"/>
      <c r="N918" s="244"/>
      <c r="O918" s="244"/>
      <c r="P918" s="244"/>
      <c r="Q918" s="244"/>
      <c r="R918" s="244"/>
      <c r="S918" s="244"/>
      <c r="T918" s="244"/>
      <c r="U918" s="244"/>
      <c r="V918" s="244"/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6">
        <v>161</v>
      </c>
      <c r="B921" s="6"/>
      <c r="C921" s="6" t="s">
        <v>58</v>
      </c>
      <c r="D921" s="6" t="s">
        <v>547</v>
      </c>
      <c r="E921" s="6" t="s">
        <v>341</v>
      </c>
      <c r="F921" s="6" t="s">
        <v>14</v>
      </c>
      <c r="G921" s="6" t="s">
        <v>58</v>
      </c>
      <c r="H921" s="6" t="s">
        <v>311</v>
      </c>
      <c r="I921" s="6">
        <v>1</v>
      </c>
      <c r="K921" t="s">
        <v>1995</v>
      </c>
    </row>
    <row r="922" spans="1:22" hidden="1">
      <c r="A922" s="244">
        <v>162</v>
      </c>
      <c r="B922" s="244"/>
      <c r="C922" s="244" t="s">
        <v>58</v>
      </c>
      <c r="D922" s="244" t="s">
        <v>547</v>
      </c>
      <c r="E922" s="244" t="s">
        <v>359</v>
      </c>
      <c r="F922" s="244" t="s">
        <v>47</v>
      </c>
      <c r="G922" s="244" t="s">
        <v>58</v>
      </c>
      <c r="H922" s="244" t="s">
        <v>296</v>
      </c>
      <c r="I922" s="244">
        <v>2</v>
      </c>
      <c r="J922" s="250">
        <v>2</v>
      </c>
      <c r="K922" t="s">
        <v>1229</v>
      </c>
    </row>
    <row r="923" spans="1:22" hidden="1">
      <c r="A923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22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K924" t="s">
        <v>2002</v>
      </c>
    </row>
    <row r="925" spans="1:22" hidden="1">
      <c r="A925" s="6">
        <v>165</v>
      </c>
      <c r="B925" s="6"/>
      <c r="C925" s="6" t="s">
        <v>58</v>
      </c>
      <c r="D925" s="6" t="s">
        <v>547</v>
      </c>
      <c r="E925" s="6" t="s">
        <v>174</v>
      </c>
      <c r="F925" s="6" t="s">
        <v>247</v>
      </c>
      <c r="G925" s="6" t="s">
        <v>248</v>
      </c>
      <c r="H925" s="6" t="s">
        <v>311</v>
      </c>
      <c r="I925" s="6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6">
        <v>167</v>
      </c>
      <c r="B927" s="6"/>
      <c r="C927" s="6" t="s">
        <v>58</v>
      </c>
      <c r="D927" s="6" t="s">
        <v>547</v>
      </c>
      <c r="E927" s="6" t="s">
        <v>979</v>
      </c>
      <c r="F927" s="6" t="s">
        <v>115</v>
      </c>
      <c r="G927" s="6" t="s">
        <v>318</v>
      </c>
      <c r="H927" s="6" t="s">
        <v>311</v>
      </c>
      <c r="I927" s="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>
      <c r="A929" s="6"/>
      <c r="B929" s="6"/>
      <c r="C929" s="6"/>
      <c r="D929" s="6"/>
      <c r="E929" s="6"/>
      <c r="F929" s="6"/>
      <c r="G929" s="6"/>
      <c r="H929" s="6"/>
      <c r="I929" s="6"/>
    </row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/>
    <row r="932" spans="1:22" hidden="1">
      <c r="A932" s="244">
        <v>2</v>
      </c>
      <c r="B932" s="244"/>
      <c r="C932" s="244" t="s">
        <v>36</v>
      </c>
      <c r="D932" s="244" t="s">
        <v>265</v>
      </c>
      <c r="E932" s="244" t="s">
        <v>172</v>
      </c>
      <c r="F932" s="244" t="s">
        <v>35</v>
      </c>
      <c r="G932" s="244" t="s">
        <v>213</v>
      </c>
      <c r="H932" s="244" t="s">
        <v>266</v>
      </c>
      <c r="I932" s="244">
        <v>2</v>
      </c>
    </row>
    <row r="933" spans="1:22">
      <c r="A933" s="247">
        <v>3</v>
      </c>
      <c r="B933" s="247"/>
      <c r="C933" s="247" t="s">
        <v>36</v>
      </c>
      <c r="D933" s="247" t="s">
        <v>265</v>
      </c>
      <c r="E933" s="247" t="s">
        <v>178</v>
      </c>
      <c r="F933" s="247" t="s">
        <v>38</v>
      </c>
      <c r="G933" s="247" t="s">
        <v>1082</v>
      </c>
      <c r="H933" s="247" t="s">
        <v>266</v>
      </c>
      <c r="I933" s="247">
        <v>2</v>
      </c>
      <c r="J933" s="248"/>
      <c r="K933" s="247" t="s">
        <v>2042</v>
      </c>
      <c r="L933" s="247"/>
      <c r="M933" s="247"/>
      <c r="N933" s="247"/>
      <c r="O933" s="247"/>
      <c r="P933" s="247"/>
      <c r="Q933" s="247"/>
      <c r="R933" s="247"/>
      <c r="S933" s="247"/>
      <c r="T933" s="247"/>
      <c r="U933" s="247"/>
      <c r="V933" s="247"/>
    </row>
    <row r="934" spans="1:22" hidden="1">
      <c r="A934" s="6">
        <v>4</v>
      </c>
      <c r="B934" s="6"/>
      <c r="C934" s="6" t="s">
        <v>36</v>
      </c>
      <c r="D934" s="6" t="s">
        <v>265</v>
      </c>
      <c r="E934" s="6" t="s">
        <v>229</v>
      </c>
      <c r="F934" s="6" t="s">
        <v>230</v>
      </c>
      <c r="G934" s="6" t="s">
        <v>41</v>
      </c>
      <c r="H934" s="6" t="s">
        <v>266</v>
      </c>
      <c r="I934" s="6">
        <v>2</v>
      </c>
      <c r="K934" t="s">
        <v>1836</v>
      </c>
    </row>
    <row r="935" spans="1:22" hidden="1">
      <c r="A935" s="56">
        <v>5</v>
      </c>
      <c r="B935" s="56"/>
      <c r="C935" s="56" t="s">
        <v>36</v>
      </c>
      <c r="D935" s="56" t="s">
        <v>265</v>
      </c>
      <c r="E935" s="56" t="s">
        <v>177</v>
      </c>
      <c r="F935" s="56" t="s">
        <v>267</v>
      </c>
      <c r="G935" s="56" t="s">
        <v>1607</v>
      </c>
      <c r="H935" s="56" t="s">
        <v>266</v>
      </c>
      <c r="I935" s="56">
        <v>2</v>
      </c>
      <c r="K935" t="s">
        <v>1837</v>
      </c>
    </row>
    <row r="936" spans="1:22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K936" t="s">
        <v>1838</v>
      </c>
    </row>
    <row r="937" spans="1:22" hidden="1">
      <c r="A937" s="247">
        <v>7</v>
      </c>
      <c r="B937" s="247"/>
      <c r="C937" s="247" t="s">
        <v>36</v>
      </c>
      <c r="D937" s="247" t="s">
        <v>265</v>
      </c>
      <c r="E937" s="247" t="s">
        <v>179</v>
      </c>
      <c r="F937" s="247" t="s">
        <v>39</v>
      </c>
      <c r="G937" s="247" t="s">
        <v>36</v>
      </c>
      <c r="H937" s="247" t="s">
        <v>266</v>
      </c>
      <c r="I937" s="24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</row>
    <row r="940" spans="1:22" hidden="1">
      <c r="A940" s="56">
        <v>10</v>
      </c>
      <c r="B940" s="56"/>
      <c r="C940" s="56" t="s">
        <v>36</v>
      </c>
      <c r="D940" s="56" t="s">
        <v>269</v>
      </c>
      <c r="E940" s="56" t="s">
        <v>177</v>
      </c>
      <c r="F940" s="56" t="s">
        <v>267</v>
      </c>
      <c r="G940" s="56" t="s">
        <v>32</v>
      </c>
      <c r="H940" s="56" t="s">
        <v>270</v>
      </c>
      <c r="I940" s="56">
        <v>2</v>
      </c>
    </row>
    <row r="941" spans="1:22" hidden="1">
      <c r="A941" s="56">
        <v>11</v>
      </c>
      <c r="B941" s="56"/>
      <c r="C941" s="56" t="s">
        <v>36</v>
      </c>
      <c r="D941" s="56" t="s">
        <v>269</v>
      </c>
      <c r="E941" s="56" t="s">
        <v>172</v>
      </c>
      <c r="F941" s="56" t="s">
        <v>35</v>
      </c>
      <c r="G941" s="56" t="s">
        <v>41</v>
      </c>
      <c r="H941" s="56" t="s">
        <v>270</v>
      </c>
      <c r="I941" s="56">
        <v>2</v>
      </c>
      <c r="K941" t="s">
        <v>1839</v>
      </c>
    </row>
    <row r="942" spans="1:22" hidden="1">
      <c r="A942" s="244">
        <v>12</v>
      </c>
      <c r="B942" s="244"/>
      <c r="C942" s="244" t="s">
        <v>36</v>
      </c>
      <c r="D942" s="244" t="s">
        <v>269</v>
      </c>
      <c r="E942" s="244" t="s">
        <v>341</v>
      </c>
      <c r="F942" s="244" t="s">
        <v>14</v>
      </c>
      <c r="G942" s="244" t="s">
        <v>236</v>
      </c>
      <c r="H942" s="244" t="s">
        <v>270</v>
      </c>
      <c r="I942" s="244">
        <v>1</v>
      </c>
      <c r="K942" t="s">
        <v>1840</v>
      </c>
    </row>
    <row r="943" spans="1:22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  <c r="L945" s="244"/>
      <c r="M945" s="244"/>
      <c r="N945" s="244"/>
      <c r="O945" s="244"/>
      <c r="P945" s="244"/>
      <c r="Q945" s="244"/>
      <c r="R945" s="244"/>
      <c r="S945" s="244"/>
      <c r="T945" s="244"/>
      <c r="U945" s="244"/>
      <c r="V945" s="244"/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6">
        <v>17</v>
      </c>
      <c r="B947" s="6"/>
      <c r="C947" s="6" t="s">
        <v>36</v>
      </c>
      <c r="D947" s="6" t="s">
        <v>269</v>
      </c>
      <c r="E947" s="6" t="s">
        <v>174</v>
      </c>
      <c r="F947" s="6" t="s">
        <v>13</v>
      </c>
      <c r="G947" s="6" t="s">
        <v>20</v>
      </c>
      <c r="H947" s="6" t="s">
        <v>270</v>
      </c>
      <c r="I947" s="6">
        <v>1</v>
      </c>
      <c r="K947" t="s">
        <v>1843</v>
      </c>
    </row>
    <row r="948" spans="1:22" hidden="1">
      <c r="A948" s="56">
        <v>18</v>
      </c>
      <c r="B948" s="56"/>
      <c r="C948" s="56" t="s">
        <v>36</v>
      </c>
      <c r="D948" s="56" t="s">
        <v>271</v>
      </c>
      <c r="E948" s="56" t="s">
        <v>174</v>
      </c>
      <c r="F948" s="56" t="s">
        <v>13</v>
      </c>
      <c r="G948" s="56" t="s">
        <v>213</v>
      </c>
      <c r="H948" s="56" t="s">
        <v>266</v>
      </c>
      <c r="I948" s="56">
        <v>1</v>
      </c>
      <c r="K948" t="s">
        <v>1844</v>
      </c>
    </row>
    <row r="949" spans="1:22" hidden="1">
      <c r="A949" s="56">
        <v>19</v>
      </c>
      <c r="B949" s="56"/>
      <c r="C949" s="56" t="s">
        <v>36</v>
      </c>
      <c r="D949" s="56" t="s">
        <v>271</v>
      </c>
      <c r="E949" s="56" t="s">
        <v>229</v>
      </c>
      <c r="F949" s="56" t="s">
        <v>230</v>
      </c>
      <c r="G949" s="56" t="s">
        <v>1120</v>
      </c>
      <c r="H949" s="56" t="s">
        <v>266</v>
      </c>
      <c r="I949" s="56">
        <v>2</v>
      </c>
    </row>
    <row r="950" spans="1:22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  <c r="L950" s="247"/>
      <c r="M950" s="247"/>
      <c r="N950" s="247"/>
      <c r="O950" s="247"/>
      <c r="P950" s="247"/>
      <c r="Q950" s="247"/>
      <c r="R950" s="247"/>
      <c r="S950" s="247"/>
      <c r="T950" s="247"/>
      <c r="U950" s="247"/>
      <c r="V950" s="247"/>
    </row>
    <row r="951" spans="1:22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K951" t="s">
        <v>1846</v>
      </c>
    </row>
    <row r="952" spans="1:22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K952" t="s">
        <v>1847</v>
      </c>
    </row>
    <row r="953" spans="1:22" hidden="1">
      <c r="A953" s="247">
        <v>23</v>
      </c>
      <c r="B953" s="247"/>
      <c r="C953" s="247" t="s">
        <v>36</v>
      </c>
      <c r="D953" s="247" t="s">
        <v>271</v>
      </c>
      <c r="E953" s="247" t="s">
        <v>172</v>
      </c>
      <c r="F953" s="247" t="s">
        <v>35</v>
      </c>
      <c r="G953" s="247" t="s">
        <v>1030</v>
      </c>
      <c r="H953" s="247" t="s">
        <v>266</v>
      </c>
      <c r="I953" s="247">
        <v>2</v>
      </c>
      <c r="K953" t="s">
        <v>1848</v>
      </c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247">
        <v>25</v>
      </c>
      <c r="B955" s="247"/>
      <c r="C955" s="247" t="s">
        <v>36</v>
      </c>
      <c r="D955" s="247" t="s">
        <v>271</v>
      </c>
      <c r="E955" s="247" t="s">
        <v>179</v>
      </c>
      <c r="F955" s="247" t="s">
        <v>39</v>
      </c>
      <c r="G955" s="247" t="s">
        <v>1690</v>
      </c>
      <c r="H955" s="247" t="s">
        <v>266</v>
      </c>
      <c r="I955" s="247">
        <v>2</v>
      </c>
      <c r="K955" t="s">
        <v>1849</v>
      </c>
    </row>
    <row r="956" spans="1:22">
      <c r="A956" s="244">
        <v>26</v>
      </c>
      <c r="B956" s="244"/>
      <c r="C956" s="244" t="s">
        <v>36</v>
      </c>
      <c r="D956" s="244" t="s">
        <v>273</v>
      </c>
      <c r="E956" s="244" t="s">
        <v>178</v>
      </c>
      <c r="F956" s="244" t="s">
        <v>38</v>
      </c>
      <c r="G956" s="244" t="s">
        <v>43</v>
      </c>
      <c r="H956" s="244" t="s">
        <v>270</v>
      </c>
      <c r="I956" s="244">
        <v>2</v>
      </c>
      <c r="J956" s="249"/>
      <c r="K956" s="244"/>
      <c r="L956" s="244"/>
      <c r="M956" s="244"/>
      <c r="N956" s="244"/>
      <c r="O956" s="244"/>
      <c r="P956" s="244"/>
      <c r="Q956" s="244"/>
      <c r="R956" s="244"/>
      <c r="S956" s="244"/>
      <c r="T956" s="244"/>
      <c r="U956" s="244"/>
      <c r="V956" s="244"/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22" hidden="1">
      <c r="A960" s="244">
        <v>30</v>
      </c>
      <c r="B960" s="244"/>
      <c r="C960" s="244" t="s">
        <v>36</v>
      </c>
      <c r="D960" s="244" t="s">
        <v>273</v>
      </c>
      <c r="E960" s="244" t="s">
        <v>1318</v>
      </c>
      <c r="F960" s="244" t="s">
        <v>757</v>
      </c>
      <c r="G960" s="244" t="s">
        <v>1183</v>
      </c>
      <c r="H960" s="244" t="s">
        <v>270</v>
      </c>
      <c r="I960" s="244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244">
        <v>32</v>
      </c>
      <c r="B962" s="244"/>
      <c r="C962" s="244" t="s">
        <v>36</v>
      </c>
      <c r="D962" s="244" t="s">
        <v>273</v>
      </c>
      <c r="E962" s="244" t="s">
        <v>341</v>
      </c>
      <c r="F962" s="244" t="s">
        <v>14</v>
      </c>
      <c r="G962" s="244" t="s">
        <v>1350</v>
      </c>
      <c r="H962" s="244" t="s">
        <v>270</v>
      </c>
      <c r="I962" s="244">
        <v>1</v>
      </c>
      <c r="K962" t="s">
        <v>1854</v>
      </c>
    </row>
    <row r="963" spans="1:22" hidden="1">
      <c r="A963" s="6">
        <v>33</v>
      </c>
      <c r="B963" s="6"/>
      <c r="C963" s="6" t="s">
        <v>36</v>
      </c>
      <c r="D963" s="6" t="s">
        <v>273</v>
      </c>
      <c r="E963" s="6" t="s">
        <v>229</v>
      </c>
      <c r="F963" s="6" t="s">
        <v>230</v>
      </c>
      <c r="G963" s="6" t="s">
        <v>217</v>
      </c>
      <c r="H963" s="6" t="s">
        <v>270</v>
      </c>
      <c r="I963" s="6">
        <v>2</v>
      </c>
    </row>
    <row r="964" spans="1:22" hidden="1">
      <c r="A964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22" hidden="1">
      <c r="A965" s="247">
        <v>35</v>
      </c>
      <c r="B965" s="247"/>
      <c r="C965" s="247" t="s">
        <v>36</v>
      </c>
      <c r="D965" s="247" t="s">
        <v>283</v>
      </c>
      <c r="E965" s="247" t="s">
        <v>183</v>
      </c>
      <c r="F965" s="247" t="s">
        <v>1158</v>
      </c>
      <c r="G965" s="247" t="s">
        <v>52</v>
      </c>
      <c r="H965" s="247" t="s">
        <v>625</v>
      </c>
      <c r="I965" s="247">
        <v>2</v>
      </c>
      <c r="K965" t="s">
        <v>1856</v>
      </c>
    </row>
    <row r="966" spans="1:22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  <c r="L966" s="247"/>
      <c r="M966" s="247"/>
      <c r="N966" s="247"/>
      <c r="O966" s="247"/>
      <c r="P966" s="247"/>
      <c r="Q966" s="247"/>
      <c r="R966" s="247"/>
      <c r="S966" s="247"/>
      <c r="T966" s="247"/>
      <c r="U966" s="247"/>
      <c r="V966" s="247"/>
    </row>
    <row r="967" spans="1:22" hidden="1">
      <c r="A967" s="247">
        <v>37</v>
      </c>
      <c r="B967" s="247"/>
      <c r="C967" s="247" t="s">
        <v>36</v>
      </c>
      <c r="D967" s="247" t="s">
        <v>283</v>
      </c>
      <c r="E967" s="247" t="s">
        <v>179</v>
      </c>
      <c r="F967" s="247" t="s">
        <v>39</v>
      </c>
      <c r="G967" s="247" t="s">
        <v>36</v>
      </c>
      <c r="H967" s="247" t="s">
        <v>276</v>
      </c>
      <c r="I967" s="247">
        <v>4</v>
      </c>
      <c r="K967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247">
        <v>41</v>
      </c>
      <c r="B971" s="247"/>
      <c r="C971" s="247" t="s">
        <v>36</v>
      </c>
      <c r="D971" s="247" t="s">
        <v>283</v>
      </c>
      <c r="E971" s="247" t="s">
        <v>1370</v>
      </c>
      <c r="F971" s="247" t="s">
        <v>292</v>
      </c>
      <c r="G971" s="247" t="s">
        <v>29</v>
      </c>
      <c r="H971" s="247" t="s">
        <v>276</v>
      </c>
      <c r="I971" s="247">
        <v>2</v>
      </c>
      <c r="K971" t="s">
        <v>1861</v>
      </c>
    </row>
    <row r="972" spans="1:22" hidden="1">
      <c r="A972" s="247">
        <v>42</v>
      </c>
      <c r="B972" s="247"/>
      <c r="C972" s="247" t="s">
        <v>36</v>
      </c>
      <c r="D972" s="247" t="s">
        <v>283</v>
      </c>
      <c r="E972" s="247" t="s">
        <v>180</v>
      </c>
      <c r="F972" s="247" t="s">
        <v>222</v>
      </c>
      <c r="G972" s="247" t="s">
        <v>1607</v>
      </c>
      <c r="H972" s="247" t="s">
        <v>276</v>
      </c>
      <c r="I972" s="247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22" hidden="1">
      <c r="A975" s="247">
        <v>45</v>
      </c>
      <c r="B975" s="247"/>
      <c r="C975" s="247" t="s">
        <v>36</v>
      </c>
      <c r="D975" s="247" t="s">
        <v>283</v>
      </c>
      <c r="E975" s="247" t="s">
        <v>172</v>
      </c>
      <c r="F975" s="247" t="s">
        <v>35</v>
      </c>
      <c r="G975" s="247" t="s">
        <v>213</v>
      </c>
      <c r="H975" s="247" t="s">
        <v>276</v>
      </c>
      <c r="I975" s="247">
        <v>4</v>
      </c>
      <c r="K975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K976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244">
        <v>49</v>
      </c>
      <c r="B979" s="244"/>
      <c r="C979" s="244" t="s">
        <v>36</v>
      </c>
      <c r="D979" s="244" t="s">
        <v>284</v>
      </c>
      <c r="E979" s="244" t="s">
        <v>183</v>
      </c>
      <c r="F979" s="244" t="s">
        <v>1158</v>
      </c>
      <c r="G979" s="244" t="s">
        <v>52</v>
      </c>
      <c r="H979" s="244" t="s">
        <v>625</v>
      </c>
      <c r="I979" s="244">
        <v>2</v>
      </c>
      <c r="K979" t="s">
        <v>1568</v>
      </c>
    </row>
    <row r="980" spans="1:22" hidden="1">
      <c r="A980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22" hidden="1">
      <c r="A981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22" hidden="1">
      <c r="A982" s="247">
        <v>52</v>
      </c>
      <c r="B982" s="247"/>
      <c r="C982" s="247" t="s">
        <v>36</v>
      </c>
      <c r="D982" s="247" t="s">
        <v>284</v>
      </c>
      <c r="E982" s="247" t="s">
        <v>175</v>
      </c>
      <c r="F982" s="247" t="s">
        <v>19</v>
      </c>
      <c r="G982" s="247" t="s">
        <v>50</v>
      </c>
      <c r="H982" s="247" t="s">
        <v>199</v>
      </c>
      <c r="I982" s="247">
        <v>2</v>
      </c>
    </row>
    <row r="983" spans="1:22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  <c r="L983" s="244"/>
      <c r="M983" s="244"/>
      <c r="N983" s="244"/>
      <c r="O983" s="244"/>
      <c r="P983" s="244"/>
      <c r="Q983" s="244"/>
      <c r="R983" s="244"/>
      <c r="S983" s="244"/>
      <c r="T983" s="244"/>
      <c r="U983" s="244"/>
      <c r="V983" s="244"/>
    </row>
    <row r="984" spans="1:22" hidden="1">
      <c r="A984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22" hidden="1">
      <c r="A985" s="6">
        <v>55</v>
      </c>
      <c r="B985" s="6"/>
      <c r="C985" s="6" t="s">
        <v>36</v>
      </c>
      <c r="D985" s="6" t="s">
        <v>284</v>
      </c>
      <c r="E985" s="6" t="s">
        <v>219</v>
      </c>
      <c r="F985" s="6" t="s">
        <v>48</v>
      </c>
      <c r="G985" s="6" t="s">
        <v>45</v>
      </c>
      <c r="H985" s="6" t="s">
        <v>285</v>
      </c>
      <c r="I985" s="6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K988" t="s">
        <v>1869</v>
      </c>
    </row>
    <row r="989" spans="1:22" hidden="1">
      <c r="A989" s="244">
        <v>59</v>
      </c>
      <c r="B989" s="244"/>
      <c r="C989" s="244" t="s">
        <v>36</v>
      </c>
      <c r="D989" s="244" t="s">
        <v>284</v>
      </c>
      <c r="E989" s="244" t="s">
        <v>172</v>
      </c>
      <c r="F989" s="244" t="s">
        <v>35</v>
      </c>
      <c r="G989" s="244" t="s">
        <v>236</v>
      </c>
      <c r="H989" s="244" t="s">
        <v>285</v>
      </c>
      <c r="I989" s="244">
        <v>4</v>
      </c>
      <c r="K989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K990" t="s">
        <v>1319</v>
      </c>
    </row>
    <row r="991" spans="1:22" hidden="1">
      <c r="A991" s="56">
        <v>61</v>
      </c>
      <c r="B991" s="56"/>
      <c r="C991" s="56" t="s">
        <v>36</v>
      </c>
      <c r="D991" s="56" t="s">
        <v>286</v>
      </c>
      <c r="E991" s="56" t="s">
        <v>175</v>
      </c>
      <c r="F991" s="56" t="s">
        <v>19</v>
      </c>
      <c r="G991" s="56" t="s">
        <v>1538</v>
      </c>
      <c r="H991" s="56" t="s">
        <v>199</v>
      </c>
      <c r="I991" s="56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K992" t="s">
        <v>1871</v>
      </c>
    </row>
    <row r="993" spans="1:22" hidden="1">
      <c r="A993" s="247">
        <v>63</v>
      </c>
      <c r="B993" s="247"/>
      <c r="C993" s="247" t="s">
        <v>36</v>
      </c>
      <c r="D993" s="247" t="s">
        <v>286</v>
      </c>
      <c r="E993" s="247" t="s">
        <v>341</v>
      </c>
      <c r="F993" s="247" t="s">
        <v>14</v>
      </c>
      <c r="G993" s="247" t="s">
        <v>236</v>
      </c>
      <c r="H993" s="247" t="s">
        <v>287</v>
      </c>
      <c r="I993" s="247">
        <v>2</v>
      </c>
      <c r="K993" t="s">
        <v>1872</v>
      </c>
    </row>
    <row r="994" spans="1:22" hidden="1">
      <c r="A994" s="56">
        <v>64</v>
      </c>
      <c r="B994" s="56"/>
      <c r="C994" s="56" t="s">
        <v>36</v>
      </c>
      <c r="D994" s="56" t="s">
        <v>286</v>
      </c>
      <c r="E994" s="56" t="s">
        <v>1318</v>
      </c>
      <c r="F994" s="56" t="s">
        <v>757</v>
      </c>
      <c r="G994" s="56" t="s">
        <v>1423</v>
      </c>
      <c r="H994" s="56" t="s">
        <v>287</v>
      </c>
      <c r="I994" s="56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6">
        <v>66</v>
      </c>
      <c r="B996" s="6"/>
      <c r="C996" s="6" t="s">
        <v>36</v>
      </c>
      <c r="D996" s="6" t="s">
        <v>286</v>
      </c>
      <c r="E996" s="6" t="s">
        <v>219</v>
      </c>
      <c r="F996" s="6" t="s">
        <v>48</v>
      </c>
      <c r="G996" s="6" t="s">
        <v>45</v>
      </c>
      <c r="H996" s="6" t="s">
        <v>287</v>
      </c>
      <c r="I996" s="6">
        <v>2</v>
      </c>
      <c r="J996" s="250">
        <v>2</v>
      </c>
      <c r="K996" t="s">
        <v>1874</v>
      </c>
    </row>
    <row r="997" spans="1:22" hidden="1">
      <c r="A997" s="247">
        <v>67</v>
      </c>
      <c r="B997" s="247"/>
      <c r="C997" s="247" t="s">
        <v>36</v>
      </c>
      <c r="D997" s="247" t="s">
        <v>286</v>
      </c>
      <c r="E997" s="247" t="s">
        <v>180</v>
      </c>
      <c r="F997" s="247" t="s">
        <v>222</v>
      </c>
      <c r="G997" s="247" t="s">
        <v>1423</v>
      </c>
      <c r="H997" s="247" t="s">
        <v>287</v>
      </c>
      <c r="I997" s="247">
        <v>2</v>
      </c>
      <c r="K997" t="s">
        <v>1875</v>
      </c>
    </row>
    <row r="998" spans="1:22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  <c r="L998" s="247"/>
      <c r="M998" s="247"/>
      <c r="N998" s="247"/>
      <c r="O998" s="247"/>
      <c r="P998" s="247"/>
      <c r="Q998" s="247"/>
      <c r="R998" s="247"/>
      <c r="S998" s="247"/>
      <c r="T998" s="247"/>
      <c r="U998" s="247"/>
      <c r="V998" s="247"/>
    </row>
    <row r="999" spans="1:22" hidden="1">
      <c r="A999" s="56">
        <v>69</v>
      </c>
      <c r="B999" s="56"/>
      <c r="C999" s="56" t="s">
        <v>36</v>
      </c>
      <c r="D999" s="56" t="s">
        <v>286</v>
      </c>
      <c r="E999" s="56" t="s">
        <v>229</v>
      </c>
      <c r="F999" s="56" t="s">
        <v>230</v>
      </c>
      <c r="G999" s="56" t="s">
        <v>217</v>
      </c>
      <c r="H999" s="56" t="s">
        <v>287</v>
      </c>
      <c r="I999" s="56">
        <v>4</v>
      </c>
      <c r="K999" t="s">
        <v>1877</v>
      </c>
    </row>
    <row r="1000" spans="1:22" hidden="1">
      <c r="A1000" s="6">
        <v>70</v>
      </c>
      <c r="B1000" s="6"/>
      <c r="C1000" s="6" t="s">
        <v>36</v>
      </c>
      <c r="D1000" s="6" t="s">
        <v>286</v>
      </c>
      <c r="E1000" s="6" t="s">
        <v>179</v>
      </c>
      <c r="F1000" s="6" t="s">
        <v>39</v>
      </c>
      <c r="G1000" s="6" t="s">
        <v>198</v>
      </c>
      <c r="H1000" s="6" t="s">
        <v>287</v>
      </c>
      <c r="I1000" s="6">
        <v>4</v>
      </c>
      <c r="K1000" t="s">
        <v>1878</v>
      </c>
    </row>
    <row r="1001" spans="1:22" hidden="1">
      <c r="A1001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idden="1">
      <c r="A1002" s="244">
        <v>72</v>
      </c>
      <c r="B1002" s="244"/>
      <c r="C1002" s="244" t="s">
        <v>36</v>
      </c>
      <c r="D1002" s="244" t="s">
        <v>286</v>
      </c>
      <c r="E1002" s="244" t="s">
        <v>177</v>
      </c>
      <c r="F1002" s="244" t="s">
        <v>267</v>
      </c>
      <c r="G1002" s="244" t="s">
        <v>1423</v>
      </c>
      <c r="H1002" s="244" t="s">
        <v>287</v>
      </c>
      <c r="I1002" s="244">
        <v>2</v>
      </c>
      <c r="K1002" t="s">
        <v>1879</v>
      </c>
    </row>
    <row r="1003" spans="1:22" hidden="1">
      <c r="A1003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K1005" t="s">
        <v>1882</v>
      </c>
    </row>
    <row r="1006" spans="1:22" hidden="1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K1006" t="s">
        <v>1883</v>
      </c>
    </row>
    <row r="1007" spans="1:22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idden="1">
      <c r="A1008">
        <v>78</v>
      </c>
      <c r="C1008" t="s">
        <v>36</v>
      </c>
      <c r="D1008" t="s">
        <v>120</v>
      </c>
      <c r="E1008" t="s">
        <v>185</v>
      </c>
      <c r="F1008" t="s">
        <v>197</v>
      </c>
      <c r="G1008" t="s">
        <v>57</v>
      </c>
      <c r="H1008" t="s">
        <v>317</v>
      </c>
      <c r="I1008">
        <v>1</v>
      </c>
      <c r="J1008" s="250">
        <v>2</v>
      </c>
      <c r="K1008" t="s">
        <v>1885</v>
      </c>
    </row>
    <row r="1009" spans="1:22" hidden="1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50">
        <v>2</v>
      </c>
      <c r="K1009" t="s">
        <v>1886</v>
      </c>
    </row>
    <row r="1010" spans="1:22" hidden="1">
      <c r="A1010">
        <v>80</v>
      </c>
      <c r="C1010" t="s">
        <v>36</v>
      </c>
      <c r="D1010" t="s">
        <v>120</v>
      </c>
      <c r="E1010" t="s">
        <v>359</v>
      </c>
      <c r="F1010" t="s">
        <v>122</v>
      </c>
      <c r="G1010" t="s">
        <v>52</v>
      </c>
      <c r="H1010" t="s">
        <v>317</v>
      </c>
      <c r="I1010">
        <v>5</v>
      </c>
      <c r="K1010" t="s">
        <v>1887</v>
      </c>
    </row>
    <row r="1011" spans="1:22" hidden="1">
      <c r="A1011" s="6">
        <v>81</v>
      </c>
      <c r="B1011" s="6"/>
      <c r="C1011" s="6" t="s">
        <v>36</v>
      </c>
      <c r="D1011" s="6" t="s">
        <v>120</v>
      </c>
      <c r="E1011" s="6" t="s">
        <v>174</v>
      </c>
      <c r="F1011" s="6" t="s">
        <v>13</v>
      </c>
      <c r="G1011" s="6" t="s">
        <v>562</v>
      </c>
      <c r="H1011" s="6" t="s">
        <v>317</v>
      </c>
      <c r="I1011" s="6">
        <v>2</v>
      </c>
      <c r="K1011" t="s">
        <v>1888</v>
      </c>
    </row>
    <row r="1012" spans="1:22" hidden="1">
      <c r="A1012" s="56">
        <v>82</v>
      </c>
      <c r="B1012" s="56"/>
      <c r="C1012" s="56" t="s">
        <v>36</v>
      </c>
      <c r="D1012" s="56" t="s">
        <v>120</v>
      </c>
      <c r="E1012" s="56" t="s">
        <v>179</v>
      </c>
      <c r="F1012" s="56" t="s">
        <v>39</v>
      </c>
      <c r="G1012" s="56" t="s">
        <v>268</v>
      </c>
      <c r="H1012" s="56" t="s">
        <v>317</v>
      </c>
      <c r="I1012" s="56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>
        <v>84</v>
      </c>
      <c r="C1014" t="s">
        <v>36</v>
      </c>
      <c r="D1014" t="s">
        <v>120</v>
      </c>
      <c r="E1014" t="s">
        <v>341</v>
      </c>
      <c r="F1014" t="s">
        <v>14</v>
      </c>
      <c r="G1014" t="s">
        <v>96</v>
      </c>
      <c r="H1014" t="s">
        <v>317</v>
      </c>
      <c r="I1014">
        <v>2</v>
      </c>
      <c r="K1014" t="s">
        <v>1882</v>
      </c>
    </row>
    <row r="1015" spans="1:22" hidden="1">
      <c r="A1015" s="6">
        <v>85</v>
      </c>
      <c r="B1015" s="6"/>
      <c r="C1015" s="6" t="s">
        <v>36</v>
      </c>
      <c r="D1015" s="6" t="s">
        <v>120</v>
      </c>
      <c r="E1015" s="6" t="s">
        <v>359</v>
      </c>
      <c r="F1015" s="6" t="s">
        <v>124</v>
      </c>
      <c r="G1015" s="6" t="s">
        <v>562</v>
      </c>
      <c r="H1015" s="6" t="s">
        <v>317</v>
      </c>
      <c r="I1015" s="6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>
        <v>87</v>
      </c>
      <c r="C1017" t="s">
        <v>36</v>
      </c>
      <c r="D1017" t="s">
        <v>120</v>
      </c>
      <c r="E1017" t="s">
        <v>1370</v>
      </c>
      <c r="F1017" t="s">
        <v>15</v>
      </c>
      <c r="G1017" t="s">
        <v>96</v>
      </c>
      <c r="H1017" t="s">
        <v>317</v>
      </c>
      <c r="I101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39">
        <v>89</v>
      </c>
      <c r="B1019" s="39"/>
      <c r="C1019" s="39" t="s">
        <v>36</v>
      </c>
      <c r="D1019" s="39" t="s">
        <v>1427</v>
      </c>
      <c r="E1019" s="39" t="s">
        <v>184</v>
      </c>
      <c r="F1019" s="39" t="s">
        <v>1228</v>
      </c>
      <c r="G1019" s="39" t="s">
        <v>282</v>
      </c>
      <c r="H1019" s="39" t="s">
        <v>557</v>
      </c>
      <c r="I1019" s="39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 s="56">
        <v>91</v>
      </c>
      <c r="B1021" s="56"/>
      <c r="C1021" s="56" t="s">
        <v>36</v>
      </c>
      <c r="D1021" s="56" t="s">
        <v>1427</v>
      </c>
      <c r="E1021" s="56" t="s">
        <v>184</v>
      </c>
      <c r="F1021" s="56" t="s">
        <v>1227</v>
      </c>
      <c r="G1021" s="56" t="s">
        <v>299</v>
      </c>
      <c r="H1021" s="56" t="s">
        <v>557</v>
      </c>
      <c r="I1021" s="56">
        <v>4</v>
      </c>
    </row>
    <row r="1022" spans="1:22" hidden="1">
      <c r="A1022" s="56">
        <v>92</v>
      </c>
      <c r="B1022" s="56"/>
      <c r="C1022" s="56" t="s">
        <v>36</v>
      </c>
      <c r="D1022" s="56" t="s">
        <v>1427</v>
      </c>
      <c r="E1022" s="56" t="s">
        <v>172</v>
      </c>
      <c r="F1022" s="56" t="s">
        <v>35</v>
      </c>
      <c r="G1022" s="56" t="s">
        <v>1685</v>
      </c>
      <c r="H1022" s="56" t="s">
        <v>280</v>
      </c>
      <c r="I1022" s="56">
        <v>3</v>
      </c>
      <c r="K1022" t="s">
        <v>2043</v>
      </c>
    </row>
    <row r="1023" spans="1:22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  <c r="L1023" s="247"/>
      <c r="M1023" s="247"/>
      <c r="N1023" s="247"/>
      <c r="O1023" s="247"/>
      <c r="P1023" s="247"/>
      <c r="Q1023" s="247"/>
      <c r="R1023" s="247"/>
      <c r="S1023" s="247"/>
      <c r="T1023" s="247"/>
      <c r="U1023" s="247"/>
      <c r="V1023" s="247"/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 s="56">
        <v>95</v>
      </c>
      <c r="B1025" s="56"/>
      <c r="C1025" s="56" t="s">
        <v>36</v>
      </c>
      <c r="D1025" s="56" t="s">
        <v>1427</v>
      </c>
      <c r="E1025" s="56" t="s">
        <v>359</v>
      </c>
      <c r="F1025" s="56" t="s">
        <v>1476</v>
      </c>
      <c r="G1025" s="56" t="s">
        <v>52</v>
      </c>
      <c r="H1025" s="56" t="s">
        <v>280</v>
      </c>
      <c r="I1025" s="56">
        <v>2</v>
      </c>
      <c r="K1025" t="s">
        <v>1569</v>
      </c>
    </row>
    <row r="1026" spans="1:22" hidden="1">
      <c r="A102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22" hidden="1">
      <c r="A1027" s="244">
        <v>97</v>
      </c>
      <c r="B1027" s="244"/>
      <c r="C1027" s="244" t="s">
        <v>36</v>
      </c>
      <c r="D1027" s="244" t="s">
        <v>1427</v>
      </c>
      <c r="E1027" s="244" t="s">
        <v>181</v>
      </c>
      <c r="F1027" s="244" t="s">
        <v>56</v>
      </c>
      <c r="G1027" s="244" t="s">
        <v>198</v>
      </c>
      <c r="H1027" s="244" t="s">
        <v>280</v>
      </c>
      <c r="I1027" s="244">
        <v>1</v>
      </c>
      <c r="K102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K1028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</row>
    <row r="1030" spans="1:22" hidden="1">
      <c r="A1030" s="247">
        <v>100</v>
      </c>
      <c r="B1030" s="247"/>
      <c r="C1030" s="247" t="s">
        <v>36</v>
      </c>
      <c r="D1030" s="247" t="s">
        <v>1427</v>
      </c>
      <c r="E1030" s="247" t="s">
        <v>175</v>
      </c>
      <c r="F1030" s="247" t="s">
        <v>19</v>
      </c>
      <c r="G1030" s="247" t="s">
        <v>44</v>
      </c>
      <c r="H1030" s="247" t="s">
        <v>280</v>
      </c>
      <c r="I1030" s="247">
        <v>2</v>
      </c>
      <c r="K1030" t="s">
        <v>2046</v>
      </c>
    </row>
    <row r="1031" spans="1:22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22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J1032" s="249"/>
      <c r="K1032" s="244" t="s">
        <v>2048</v>
      </c>
      <c r="L1032" s="244"/>
      <c r="M1032" s="244"/>
      <c r="N1032" s="244"/>
      <c r="O1032" s="244"/>
      <c r="P1032" s="244"/>
      <c r="Q1032" s="244"/>
      <c r="R1032" s="244"/>
      <c r="S1032" s="244"/>
      <c r="T1032" s="244"/>
      <c r="U1032" s="244"/>
      <c r="V1032" s="244"/>
    </row>
    <row r="1033" spans="1:22" hidden="1">
      <c r="A1033" s="247">
        <v>103</v>
      </c>
      <c r="B1033" s="247"/>
      <c r="C1033" s="247" t="s">
        <v>36</v>
      </c>
      <c r="D1033" s="247" t="s">
        <v>1428</v>
      </c>
      <c r="E1033" s="247" t="s">
        <v>174</v>
      </c>
      <c r="F1033" s="247" t="s">
        <v>13</v>
      </c>
      <c r="G1033" s="247" t="s">
        <v>402</v>
      </c>
      <c r="H1033" s="247" t="s">
        <v>280</v>
      </c>
      <c r="I1033" s="247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 s="6">
        <v>105</v>
      </c>
      <c r="B1035" s="6"/>
      <c r="C1035" s="6" t="s">
        <v>36</v>
      </c>
      <c r="D1035" s="6" t="s">
        <v>1428</v>
      </c>
      <c r="E1035" s="6" t="s">
        <v>179</v>
      </c>
      <c r="F1035" s="6" t="s">
        <v>39</v>
      </c>
      <c r="G1035" s="6" t="s">
        <v>36</v>
      </c>
      <c r="H1035" s="6" t="s">
        <v>280</v>
      </c>
      <c r="I1035" s="6">
        <v>3</v>
      </c>
      <c r="K1035" t="s">
        <v>1895</v>
      </c>
    </row>
    <row r="1036" spans="1:22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 s="6">
        <v>109</v>
      </c>
      <c r="B1039" s="6"/>
      <c r="C1039" s="6" t="s">
        <v>36</v>
      </c>
      <c r="D1039" s="6" t="s">
        <v>1428</v>
      </c>
      <c r="E1039" s="6" t="s">
        <v>175</v>
      </c>
      <c r="F1039" s="6" t="s">
        <v>19</v>
      </c>
      <c r="G1039" s="6" t="s">
        <v>50</v>
      </c>
      <c r="H1039" s="6" t="s">
        <v>280</v>
      </c>
      <c r="I1039" s="6">
        <v>2</v>
      </c>
      <c r="K1039" t="s">
        <v>1897</v>
      </c>
    </row>
    <row r="1040" spans="1:22" hidden="1">
      <c r="A1040" s="247">
        <v>110</v>
      </c>
      <c r="B1040" s="247"/>
      <c r="C1040" s="247" t="s">
        <v>36</v>
      </c>
      <c r="D1040" s="247" t="s">
        <v>1428</v>
      </c>
      <c r="E1040" s="247" t="s">
        <v>185</v>
      </c>
      <c r="F1040" s="247" t="s">
        <v>1477</v>
      </c>
      <c r="G1040" s="247" t="s">
        <v>51</v>
      </c>
      <c r="H1040" s="247" t="s">
        <v>121</v>
      </c>
      <c r="I1040" s="247">
        <v>4</v>
      </c>
      <c r="K1040" t="s">
        <v>1554</v>
      </c>
    </row>
    <row r="1041" spans="1:22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22" hidden="1">
      <c r="A1042" s="247">
        <v>112</v>
      </c>
      <c r="B1042" s="247"/>
      <c r="C1042" s="247" t="s">
        <v>36</v>
      </c>
      <c r="D1042" s="247" t="s">
        <v>1428</v>
      </c>
      <c r="E1042" s="247" t="s">
        <v>188</v>
      </c>
      <c r="F1042" s="247" t="s">
        <v>559</v>
      </c>
      <c r="G1042" s="247" t="s">
        <v>53</v>
      </c>
      <c r="H1042" s="247" t="s">
        <v>121</v>
      </c>
      <c r="I1042" s="247">
        <v>1</v>
      </c>
      <c r="K1042" t="s">
        <v>1474</v>
      </c>
    </row>
    <row r="1043" spans="1:22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</row>
    <row r="1046" spans="1:22" hidden="1">
      <c r="A1046" s="56">
        <v>116</v>
      </c>
      <c r="B1046" s="56"/>
      <c r="C1046" s="56" t="s">
        <v>36</v>
      </c>
      <c r="D1046" s="56" t="s">
        <v>1428</v>
      </c>
      <c r="E1046" s="56" t="s">
        <v>185</v>
      </c>
      <c r="F1046" s="56" t="s">
        <v>1555</v>
      </c>
      <c r="G1046" s="56" t="s">
        <v>60</v>
      </c>
      <c r="H1046" s="56" t="s">
        <v>121</v>
      </c>
      <c r="I1046" s="56">
        <v>4</v>
      </c>
    </row>
    <row r="1047" spans="1:22" hidden="1">
      <c r="A1047" s="56">
        <v>117</v>
      </c>
      <c r="B1047" s="56"/>
      <c r="C1047" s="56" t="s">
        <v>36</v>
      </c>
      <c r="D1047" s="56" t="s">
        <v>125</v>
      </c>
      <c r="E1047" s="56" t="s">
        <v>188</v>
      </c>
      <c r="F1047" s="56" t="s">
        <v>559</v>
      </c>
      <c r="G1047" s="56" t="s">
        <v>51</v>
      </c>
      <c r="H1047" s="56" t="s">
        <v>1289</v>
      </c>
      <c r="I1047" s="56">
        <v>0</v>
      </c>
      <c r="K1047" t="s">
        <v>1899</v>
      </c>
    </row>
    <row r="1048" spans="1:22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22" hidden="1">
      <c r="A1049" s="244">
        <v>119</v>
      </c>
      <c r="B1049" s="244"/>
      <c r="C1049" s="244" t="s">
        <v>36</v>
      </c>
      <c r="D1049" s="244" t="s">
        <v>125</v>
      </c>
      <c r="E1049" s="244" t="s">
        <v>359</v>
      </c>
      <c r="F1049" s="244" t="s">
        <v>124</v>
      </c>
      <c r="G1049" s="244" t="s">
        <v>51</v>
      </c>
      <c r="H1049" s="244" t="s">
        <v>1289</v>
      </c>
      <c r="I1049" s="244">
        <v>0</v>
      </c>
    </row>
    <row r="1050" spans="1:22" hidden="1">
      <c r="A1050" s="244">
        <v>120</v>
      </c>
      <c r="B1050" s="244"/>
      <c r="C1050" s="244" t="s">
        <v>36</v>
      </c>
      <c r="D1050" s="244" t="s">
        <v>125</v>
      </c>
      <c r="E1050" s="244" t="s">
        <v>175</v>
      </c>
      <c r="F1050" s="244" t="s">
        <v>19</v>
      </c>
      <c r="G1050" s="244" t="s">
        <v>50</v>
      </c>
      <c r="H1050" s="244" t="s">
        <v>1289</v>
      </c>
      <c r="I1050" s="244">
        <v>2</v>
      </c>
      <c r="K1050" t="s">
        <v>1475</v>
      </c>
    </row>
    <row r="1051" spans="1:22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22">
      <c r="A1052" s="247">
        <v>122</v>
      </c>
      <c r="B1052" s="247"/>
      <c r="C1052" s="247" t="s">
        <v>36</v>
      </c>
      <c r="D1052" s="247" t="s">
        <v>125</v>
      </c>
      <c r="E1052" s="247" t="s">
        <v>178</v>
      </c>
      <c r="F1052" s="247" t="s">
        <v>38</v>
      </c>
      <c r="G1052" s="247" t="s">
        <v>530</v>
      </c>
      <c r="H1052" s="247" t="s">
        <v>1289</v>
      </c>
      <c r="I1052" s="247">
        <v>3</v>
      </c>
      <c r="J1052" s="248"/>
      <c r="K1052" s="247" t="s">
        <v>1901</v>
      </c>
      <c r="L1052" s="247"/>
      <c r="M1052" s="247"/>
      <c r="N1052" s="247"/>
      <c r="O1052" s="247"/>
      <c r="P1052" s="247"/>
      <c r="Q1052" s="247"/>
      <c r="R1052" s="247"/>
      <c r="S1052" s="247"/>
      <c r="T1052" s="247"/>
      <c r="U1052" s="247"/>
      <c r="V1052" s="247"/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K1053" t="s">
        <v>1475</v>
      </c>
    </row>
    <row r="1054" spans="1:22" hidden="1">
      <c r="A1054" s="56">
        <v>124</v>
      </c>
      <c r="B1054" s="56"/>
      <c r="C1054" s="56" t="s">
        <v>36</v>
      </c>
      <c r="D1054" s="56" t="s">
        <v>125</v>
      </c>
      <c r="E1054" s="56" t="s">
        <v>341</v>
      </c>
      <c r="F1054" s="56" t="s">
        <v>15</v>
      </c>
      <c r="G1054" s="56" t="s">
        <v>1660</v>
      </c>
      <c r="H1054" s="56" t="s">
        <v>1289</v>
      </c>
      <c r="I1054" s="56">
        <v>2</v>
      </c>
      <c r="K1054" t="s">
        <v>1475</v>
      </c>
    </row>
    <row r="1055" spans="1:22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22" hidden="1">
      <c r="A1056" s="247">
        <v>126</v>
      </c>
      <c r="B1056" s="247"/>
      <c r="C1056" s="247" t="s">
        <v>36</v>
      </c>
      <c r="D1056" s="247" t="s">
        <v>125</v>
      </c>
      <c r="E1056" s="247" t="s">
        <v>359</v>
      </c>
      <c r="F1056" s="247" t="s">
        <v>124</v>
      </c>
      <c r="G1056" s="247" t="s">
        <v>562</v>
      </c>
      <c r="H1056" s="247" t="s">
        <v>1289</v>
      </c>
      <c r="I1056" s="247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6">
        <v>128</v>
      </c>
      <c r="B1058" s="6"/>
      <c r="C1058" s="6" t="s">
        <v>36</v>
      </c>
      <c r="D1058" s="6" t="s">
        <v>125</v>
      </c>
      <c r="E1058" s="6" t="s">
        <v>172</v>
      </c>
      <c r="F1058" s="6" t="s">
        <v>35</v>
      </c>
      <c r="G1058" s="6" t="s">
        <v>967</v>
      </c>
      <c r="H1058" s="6" t="s">
        <v>1289</v>
      </c>
      <c r="I1058" s="6">
        <v>3</v>
      </c>
      <c r="K1058" t="s">
        <v>1904</v>
      </c>
    </row>
    <row r="1059" spans="1:22" hidden="1">
      <c r="A1059" s="247">
        <v>129</v>
      </c>
      <c r="B1059" s="247"/>
      <c r="C1059" s="247" t="s">
        <v>36</v>
      </c>
      <c r="D1059" s="247" t="s">
        <v>125</v>
      </c>
      <c r="E1059" s="247" t="s">
        <v>179</v>
      </c>
      <c r="F1059" s="247" t="s">
        <v>39</v>
      </c>
      <c r="G1059" s="247" t="s">
        <v>60</v>
      </c>
      <c r="H1059" s="247" t="s">
        <v>1289</v>
      </c>
      <c r="I1059" s="247">
        <v>3</v>
      </c>
      <c r="K1059" t="s">
        <v>1475</v>
      </c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K1060" t="s">
        <v>1905</v>
      </c>
    </row>
    <row r="1061" spans="1:22" hidden="1">
      <c r="A1061" s="244">
        <v>139</v>
      </c>
      <c r="B1061" s="244"/>
      <c r="C1061" s="244" t="s">
        <v>36</v>
      </c>
      <c r="D1061" s="244" t="s">
        <v>1385</v>
      </c>
      <c r="E1061" s="244" t="s">
        <v>184</v>
      </c>
      <c r="F1061" s="244" t="s">
        <v>1228</v>
      </c>
      <c r="G1061" s="244" t="s">
        <v>278</v>
      </c>
      <c r="H1061" s="244" t="s">
        <v>336</v>
      </c>
      <c r="I1061" s="244">
        <v>2</v>
      </c>
    </row>
    <row r="1062" spans="1:22" hidden="1">
      <c r="A1062" s="56">
        <v>140</v>
      </c>
      <c r="B1062" s="56"/>
      <c r="C1062" s="56" t="s">
        <v>36</v>
      </c>
      <c r="D1062" s="56" t="s">
        <v>1385</v>
      </c>
      <c r="E1062" s="56" t="s">
        <v>184</v>
      </c>
      <c r="F1062" s="56" t="s">
        <v>1228</v>
      </c>
      <c r="G1062" s="56" t="s">
        <v>323</v>
      </c>
      <c r="H1062" s="56" t="s">
        <v>336</v>
      </c>
      <c r="I1062" s="56">
        <v>4</v>
      </c>
      <c r="K1062" t="s">
        <v>1906</v>
      </c>
    </row>
    <row r="1063" spans="1:22" hidden="1">
      <c r="A1063" s="6">
        <v>141</v>
      </c>
      <c r="B1063" s="6"/>
      <c r="C1063" s="6" t="s">
        <v>36</v>
      </c>
      <c r="D1063" s="6" t="s">
        <v>1385</v>
      </c>
      <c r="E1063" s="6" t="s">
        <v>184</v>
      </c>
      <c r="F1063" s="6" t="s">
        <v>1227</v>
      </c>
      <c r="G1063" s="6" t="s">
        <v>88</v>
      </c>
      <c r="H1063" s="6" t="s">
        <v>336</v>
      </c>
      <c r="I1063" s="6">
        <v>2</v>
      </c>
    </row>
    <row r="1064" spans="1:22" hidden="1">
      <c r="A1064" s="56">
        <v>142</v>
      </c>
      <c r="B1064" s="56"/>
      <c r="C1064" s="56" t="s">
        <v>36</v>
      </c>
      <c r="D1064" s="56" t="s">
        <v>1385</v>
      </c>
      <c r="E1064" s="56" t="s">
        <v>184</v>
      </c>
      <c r="F1064" s="56" t="s">
        <v>1227</v>
      </c>
      <c r="G1064" s="56" t="s">
        <v>278</v>
      </c>
      <c r="H1064" s="56" t="s">
        <v>336</v>
      </c>
      <c r="I1064" s="56">
        <v>2</v>
      </c>
    </row>
    <row r="1065" spans="1:22" hidden="1">
      <c r="A1065" s="39">
        <v>143</v>
      </c>
      <c r="B1065" s="39"/>
      <c r="C1065" s="39" t="s">
        <v>36</v>
      </c>
      <c r="D1065" s="39" t="s">
        <v>1385</v>
      </c>
      <c r="E1065" s="39" t="s">
        <v>184</v>
      </c>
      <c r="F1065" s="39" t="s">
        <v>1227</v>
      </c>
      <c r="G1065" s="39" t="s">
        <v>326</v>
      </c>
      <c r="H1065" s="39" t="s">
        <v>336</v>
      </c>
      <c r="I1065" s="39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K106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K1068" t="s">
        <v>1478</v>
      </c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K1069" t="s">
        <v>1478</v>
      </c>
    </row>
    <row r="1070" spans="1:22" hidden="1">
      <c r="A1070" s="39">
        <v>157</v>
      </c>
      <c r="B1070" s="39"/>
      <c r="C1070" s="39" t="s">
        <v>36</v>
      </c>
      <c r="D1070" s="39" t="s">
        <v>1429</v>
      </c>
      <c r="E1070" s="39" t="s">
        <v>185</v>
      </c>
      <c r="F1070" s="39" t="s">
        <v>1479</v>
      </c>
      <c r="G1070" s="39" t="s">
        <v>105</v>
      </c>
      <c r="H1070" s="39" t="s">
        <v>99</v>
      </c>
      <c r="I1070" s="39">
        <v>4</v>
      </c>
      <c r="K1070" t="s">
        <v>1908</v>
      </c>
    </row>
    <row r="1071" spans="1:22" hidden="1">
      <c r="A1071" s="244">
        <v>158</v>
      </c>
      <c r="B1071" s="244"/>
      <c r="C1071" s="244" t="s">
        <v>36</v>
      </c>
      <c r="D1071" s="244" t="s">
        <v>1429</v>
      </c>
      <c r="E1071" s="244" t="s">
        <v>185</v>
      </c>
      <c r="F1071" s="244" t="s">
        <v>1480</v>
      </c>
      <c r="G1071" s="244" t="s">
        <v>355</v>
      </c>
      <c r="H1071" s="244" t="s">
        <v>356</v>
      </c>
      <c r="I1071" s="244">
        <v>2</v>
      </c>
      <c r="K1071" t="s">
        <v>1909</v>
      </c>
    </row>
    <row r="1072" spans="1:22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11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K1073" t="s">
        <v>1911</v>
      </c>
    </row>
    <row r="1074" spans="1:11" hidden="1">
      <c r="A1074" s="56">
        <v>161</v>
      </c>
      <c r="B1074" s="56"/>
      <c r="C1074" s="56" t="s">
        <v>36</v>
      </c>
      <c r="D1074" s="56" t="s">
        <v>1980</v>
      </c>
      <c r="E1074" s="56" t="s">
        <v>174</v>
      </c>
      <c r="F1074" s="56" t="s">
        <v>247</v>
      </c>
      <c r="G1074" s="56" t="s">
        <v>248</v>
      </c>
      <c r="H1074" s="56" t="s">
        <v>336</v>
      </c>
      <c r="I1074" s="56">
        <v>2</v>
      </c>
      <c r="K1074" t="s">
        <v>1911</v>
      </c>
    </row>
    <row r="1075" spans="1:11" hidden="1">
      <c r="A1075" s="56">
        <v>162</v>
      </c>
      <c r="B1075" s="56"/>
      <c r="C1075" s="56" t="s">
        <v>36</v>
      </c>
      <c r="D1075" s="56" t="s">
        <v>1980</v>
      </c>
      <c r="E1075" s="56" t="s">
        <v>172</v>
      </c>
      <c r="F1075" s="56" t="s">
        <v>35</v>
      </c>
      <c r="G1075" s="56" t="s">
        <v>40</v>
      </c>
      <c r="H1075" s="56" t="s">
        <v>336</v>
      </c>
      <c r="I1075" s="56">
        <v>3</v>
      </c>
      <c r="K1075" t="s">
        <v>1912</v>
      </c>
    </row>
    <row r="1076" spans="1:11" hidden="1">
      <c r="A1076" s="6">
        <v>163</v>
      </c>
      <c r="B1076" s="6"/>
      <c r="C1076" s="6" t="s">
        <v>36</v>
      </c>
      <c r="D1076" s="6" t="s">
        <v>1980</v>
      </c>
      <c r="E1076" s="6" t="s">
        <v>179</v>
      </c>
      <c r="F1076" s="6" t="s">
        <v>39</v>
      </c>
      <c r="G1076" s="6" t="s">
        <v>111</v>
      </c>
      <c r="H1076" s="6" t="s">
        <v>336</v>
      </c>
      <c r="I1076" s="6">
        <v>3</v>
      </c>
      <c r="K1076" t="s">
        <v>1910</v>
      </c>
    </row>
    <row r="1077" spans="1:11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11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11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11" hidden="1">
      <c r="A1080">
        <v>167</v>
      </c>
      <c r="C1080" t="s">
        <v>36</v>
      </c>
      <c r="D1080" t="s">
        <v>1980</v>
      </c>
      <c r="E1080" t="s">
        <v>183</v>
      </c>
      <c r="F1080" t="s">
        <v>1476</v>
      </c>
      <c r="G1080" t="s">
        <v>52</v>
      </c>
      <c r="H1080" t="s">
        <v>557</v>
      </c>
      <c r="I1080">
        <v>2</v>
      </c>
      <c r="K1080" t="s">
        <v>1910</v>
      </c>
    </row>
    <row r="1081" spans="1:11" hidden="1">
      <c r="A1081" s="39">
        <v>168</v>
      </c>
      <c r="B1081" s="39"/>
      <c r="C1081" s="39" t="s">
        <v>36</v>
      </c>
      <c r="D1081" s="39" t="s">
        <v>1429</v>
      </c>
      <c r="E1081" s="39"/>
      <c r="F1081" s="39" t="s">
        <v>56</v>
      </c>
      <c r="G1081" s="39" t="s">
        <v>51</v>
      </c>
      <c r="H1081" s="39"/>
      <c r="I1081" s="39">
        <v>4</v>
      </c>
      <c r="K1081" t="s">
        <v>1981</v>
      </c>
    </row>
    <row r="1082" spans="1:11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11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11" hidden="1">
      <c r="A1084" s="247"/>
      <c r="B1084" s="247"/>
      <c r="C1084" s="247"/>
      <c r="D1084" s="247"/>
      <c r="E1084" s="247"/>
      <c r="F1084" s="247"/>
      <c r="G1084" s="247"/>
      <c r="H1084" s="247"/>
      <c r="I1084" s="247"/>
    </row>
    <row r="1085" spans="1:11" hidden="1">
      <c r="A1085" s="56">
        <v>3</v>
      </c>
      <c r="B1085" s="56"/>
      <c r="C1085" s="56" t="s">
        <v>28</v>
      </c>
      <c r="D1085" s="56" t="s">
        <v>1609</v>
      </c>
      <c r="E1085" s="56" t="s">
        <v>219</v>
      </c>
      <c r="F1085" s="56" t="s">
        <v>48</v>
      </c>
      <c r="G1085" s="56" t="s">
        <v>45</v>
      </c>
      <c r="H1085" s="56" t="s">
        <v>159</v>
      </c>
      <c r="I1085" s="56">
        <v>2</v>
      </c>
      <c r="K1085" t="s">
        <v>1915</v>
      </c>
    </row>
    <row r="1086" spans="1:11" hidden="1">
      <c r="A1086" s="6">
        <v>4</v>
      </c>
      <c r="B1086" s="6"/>
      <c r="C1086" s="6" t="s">
        <v>28</v>
      </c>
      <c r="D1086" s="6" t="s">
        <v>1609</v>
      </c>
      <c r="E1086" s="6" t="s">
        <v>177</v>
      </c>
      <c r="F1086" s="6" t="s">
        <v>160</v>
      </c>
      <c r="G1086" s="6" t="s">
        <v>161</v>
      </c>
      <c r="H1086" s="6" t="s">
        <v>159</v>
      </c>
      <c r="I1086" s="6">
        <v>2</v>
      </c>
      <c r="K1086" t="s">
        <v>1510</v>
      </c>
    </row>
    <row r="1087" spans="1:11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11" hidden="1">
      <c r="A1088" s="56">
        <v>6</v>
      </c>
      <c r="B1088" s="56"/>
      <c r="C1088" s="56" t="s">
        <v>28</v>
      </c>
      <c r="D1088" s="56" t="s">
        <v>1609</v>
      </c>
      <c r="E1088" s="56" t="s">
        <v>182</v>
      </c>
      <c r="F1088" s="56" t="s">
        <v>168</v>
      </c>
      <c r="G1088" s="56" t="s">
        <v>139</v>
      </c>
      <c r="H1088" s="56" t="s">
        <v>159</v>
      </c>
      <c r="I1088" s="56">
        <v>2</v>
      </c>
    </row>
    <row r="1089" spans="1:11" hidden="1">
      <c r="A1089" s="6">
        <v>7</v>
      </c>
      <c r="B1089" s="6"/>
      <c r="C1089" s="6" t="s">
        <v>28</v>
      </c>
      <c r="D1089" s="6" t="s">
        <v>1609</v>
      </c>
      <c r="E1089" s="6" t="s">
        <v>182</v>
      </c>
      <c r="F1089" s="6" t="s">
        <v>168</v>
      </c>
      <c r="G1089" s="6" t="s">
        <v>1273</v>
      </c>
      <c r="H1089" s="6" t="s">
        <v>159</v>
      </c>
      <c r="I1089" s="6">
        <v>2</v>
      </c>
    </row>
    <row r="1090" spans="1:11" hidden="1">
      <c r="A1090" s="56">
        <v>8</v>
      </c>
      <c r="B1090" s="56"/>
      <c r="C1090" s="56" t="s">
        <v>28</v>
      </c>
      <c r="D1090" s="56" t="s">
        <v>1609</v>
      </c>
      <c r="E1090" s="56" t="s">
        <v>174</v>
      </c>
      <c r="F1090" s="56" t="s">
        <v>13</v>
      </c>
      <c r="G1090" s="56" t="s">
        <v>132</v>
      </c>
      <c r="H1090" s="56" t="s">
        <v>159</v>
      </c>
      <c r="I1090" s="56">
        <v>2</v>
      </c>
    </row>
    <row r="1091" spans="1:11" hidden="1">
      <c r="A1091" s="56">
        <v>9</v>
      </c>
      <c r="B1091" s="56"/>
      <c r="C1091" s="56" t="s">
        <v>28</v>
      </c>
      <c r="D1091" s="56" t="s">
        <v>1609</v>
      </c>
      <c r="E1091" s="56" t="s">
        <v>172</v>
      </c>
      <c r="F1091" s="56" t="s">
        <v>7</v>
      </c>
      <c r="G1091" s="56" t="s">
        <v>553</v>
      </c>
      <c r="H1091" s="56" t="s">
        <v>159</v>
      </c>
      <c r="I1091" s="56">
        <v>1</v>
      </c>
      <c r="K1091" t="s">
        <v>1374</v>
      </c>
    </row>
    <row r="1092" spans="1:11" hidden="1">
      <c r="A1092" s="56">
        <v>10</v>
      </c>
      <c r="B1092" s="56"/>
      <c r="C1092" s="56" t="s">
        <v>28</v>
      </c>
      <c r="D1092" s="56" t="s">
        <v>1609</v>
      </c>
      <c r="E1092" s="56" t="s">
        <v>341</v>
      </c>
      <c r="F1092" s="56" t="s">
        <v>167</v>
      </c>
      <c r="G1092" s="56" t="s">
        <v>132</v>
      </c>
      <c r="H1092" s="56" t="s">
        <v>159</v>
      </c>
      <c r="I1092" s="56">
        <v>1</v>
      </c>
      <c r="K1092" t="s">
        <v>1372</v>
      </c>
    </row>
    <row r="1093" spans="1:11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idden="1">
      <c r="A1094" s="56">
        <v>12</v>
      </c>
      <c r="B1094" s="56"/>
      <c r="C1094" s="56" t="s">
        <v>28</v>
      </c>
      <c r="D1094" s="56" t="s">
        <v>1609</v>
      </c>
      <c r="E1094" s="56" t="s">
        <v>177</v>
      </c>
      <c r="F1094" s="56" t="s">
        <v>137</v>
      </c>
      <c r="G1094" s="56" t="s">
        <v>1273</v>
      </c>
      <c r="H1094" s="56" t="s">
        <v>159</v>
      </c>
      <c r="I1094" s="56">
        <v>3</v>
      </c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</row>
    <row r="1096" spans="1:11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11" hidden="1">
      <c r="A1098" s="56">
        <v>16</v>
      </c>
      <c r="B1098" s="56"/>
      <c r="C1098" s="56" t="s">
        <v>28</v>
      </c>
      <c r="D1098" s="56" t="s">
        <v>1609</v>
      </c>
      <c r="E1098" s="56" t="s">
        <v>177</v>
      </c>
      <c r="F1098" s="56" t="s">
        <v>137</v>
      </c>
      <c r="G1098" s="56" t="s">
        <v>139</v>
      </c>
      <c r="H1098" s="56" t="s">
        <v>159</v>
      </c>
      <c r="I1098" s="56">
        <v>2</v>
      </c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K1099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K1100" t="s">
        <v>1916</v>
      </c>
    </row>
    <row r="1101" spans="1:11" hidden="1">
      <c r="A1101" s="6">
        <v>19</v>
      </c>
      <c r="B1101" s="6"/>
      <c r="C1101" s="6" t="s">
        <v>28</v>
      </c>
      <c r="D1101" s="6" t="s">
        <v>1609</v>
      </c>
      <c r="E1101" s="6" t="s">
        <v>187</v>
      </c>
      <c r="F1101" s="6" t="s">
        <v>163</v>
      </c>
      <c r="G1101" s="6" t="s">
        <v>1166</v>
      </c>
      <c r="H1101" s="6" t="s">
        <v>211</v>
      </c>
      <c r="I1101" s="6">
        <v>2</v>
      </c>
    </row>
    <row r="1102" spans="1:11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idden="1">
      <c r="A1103" s="39">
        <v>21</v>
      </c>
      <c r="B1103" s="39"/>
      <c r="C1103" s="39" t="s">
        <v>28</v>
      </c>
      <c r="D1103" s="39" t="s">
        <v>1609</v>
      </c>
      <c r="E1103" s="39" t="s">
        <v>182</v>
      </c>
      <c r="F1103" s="39" t="s">
        <v>164</v>
      </c>
      <c r="G1103" s="39" t="s">
        <v>1538</v>
      </c>
      <c r="H1103" s="39" t="s">
        <v>199</v>
      </c>
      <c r="I1103" s="39">
        <v>1</v>
      </c>
    </row>
    <row r="1104" spans="1:11" hidden="1">
      <c r="A1104" s="39">
        <v>22</v>
      </c>
      <c r="B1104" s="39"/>
      <c r="C1104" s="39" t="s">
        <v>28</v>
      </c>
      <c r="D1104" s="39" t="s">
        <v>1609</v>
      </c>
      <c r="E1104" s="39" t="s">
        <v>172</v>
      </c>
      <c r="F1104" s="39" t="s">
        <v>162</v>
      </c>
      <c r="G1104" s="39" t="s">
        <v>553</v>
      </c>
      <c r="H1104" s="39" t="s">
        <v>159</v>
      </c>
      <c r="I1104" s="39">
        <v>1</v>
      </c>
      <c r="K1104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50">
        <v>2</v>
      </c>
      <c r="K1105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50">
        <v>2</v>
      </c>
      <c r="K1106" t="s">
        <v>1918</v>
      </c>
    </row>
    <row r="1107" spans="1:11" hidden="1">
      <c r="A1107" s="6">
        <v>25</v>
      </c>
      <c r="B1107" s="6"/>
      <c r="C1107" s="6" t="s">
        <v>28</v>
      </c>
      <c r="D1107" s="6" t="s">
        <v>1609</v>
      </c>
      <c r="E1107" s="6" t="s">
        <v>1375</v>
      </c>
      <c r="F1107" s="6" t="s">
        <v>160</v>
      </c>
      <c r="G1107" s="6" t="s">
        <v>161</v>
      </c>
      <c r="H1107" s="6" t="s">
        <v>557</v>
      </c>
      <c r="I1107" s="6">
        <v>1</v>
      </c>
      <c r="J1107" s="250">
        <v>2</v>
      </c>
      <c r="K1107" t="s">
        <v>1919</v>
      </c>
    </row>
    <row r="1108" spans="1:11" hidden="1">
      <c r="A1108" s="244">
        <v>27</v>
      </c>
      <c r="B1108" s="244"/>
      <c r="C1108" s="244" t="s">
        <v>28</v>
      </c>
      <c r="D1108" s="244" t="s">
        <v>1611</v>
      </c>
      <c r="E1108" s="244" t="s">
        <v>219</v>
      </c>
      <c r="F1108" s="244" t="s">
        <v>48</v>
      </c>
      <c r="G1108" s="244" t="s">
        <v>45</v>
      </c>
      <c r="H1108" s="244" t="s">
        <v>169</v>
      </c>
      <c r="I1108" s="244">
        <v>2</v>
      </c>
      <c r="K1108" t="s">
        <v>1920</v>
      </c>
    </row>
    <row r="1109" spans="1:11" hidden="1">
      <c r="A1109" s="6">
        <v>28</v>
      </c>
      <c r="B1109" s="6"/>
      <c r="C1109" s="6" t="s">
        <v>28</v>
      </c>
      <c r="D1109" s="6" t="s">
        <v>1611</v>
      </c>
      <c r="E1109" s="6" t="s">
        <v>177</v>
      </c>
      <c r="F1109" s="6" t="s">
        <v>160</v>
      </c>
      <c r="G1109" s="6" t="s">
        <v>161</v>
      </c>
      <c r="H1109" s="6" t="s">
        <v>169</v>
      </c>
      <c r="I1109" s="6">
        <v>2</v>
      </c>
      <c r="K1109" t="s">
        <v>1921</v>
      </c>
    </row>
    <row r="1110" spans="1:11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idden="1">
      <c r="A1111" s="6">
        <v>30</v>
      </c>
      <c r="B1111" s="6"/>
      <c r="C1111" s="6" t="s">
        <v>28</v>
      </c>
      <c r="D1111" s="6" t="s">
        <v>1611</v>
      </c>
      <c r="E1111" s="6" t="s">
        <v>182</v>
      </c>
      <c r="F1111" s="6" t="s">
        <v>168</v>
      </c>
      <c r="G1111" s="6" t="s">
        <v>49</v>
      </c>
      <c r="H1111" s="6" t="s">
        <v>169</v>
      </c>
      <c r="I1111" s="6">
        <v>2</v>
      </c>
    </row>
    <row r="1112" spans="1:11" hidden="1">
      <c r="A1112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idden="1">
      <c r="A1115" s="39">
        <v>34</v>
      </c>
      <c r="B1115" s="39"/>
      <c r="C1115" s="39" t="s">
        <v>28</v>
      </c>
      <c r="D1115" s="39" t="s">
        <v>1611</v>
      </c>
      <c r="E1115" s="39" t="s">
        <v>341</v>
      </c>
      <c r="F1115" s="39" t="s">
        <v>167</v>
      </c>
      <c r="G1115" s="39" t="s">
        <v>132</v>
      </c>
      <c r="H1115" s="39" t="s">
        <v>169</v>
      </c>
      <c r="I1115" s="39">
        <v>1</v>
      </c>
      <c r="K1115" t="s">
        <v>1372</v>
      </c>
    </row>
    <row r="1116" spans="1:11" hidden="1">
      <c r="A1116" s="6">
        <v>35</v>
      </c>
      <c r="B1116" s="6"/>
      <c r="C1116" s="6" t="s">
        <v>28</v>
      </c>
      <c r="D1116" s="6" t="s">
        <v>1611</v>
      </c>
      <c r="E1116" s="6" t="s">
        <v>341</v>
      </c>
      <c r="F1116" s="6" t="s">
        <v>14</v>
      </c>
      <c r="G1116" s="6" t="s">
        <v>132</v>
      </c>
      <c r="H1116" s="6" t="s">
        <v>169</v>
      </c>
      <c r="I1116" s="6">
        <v>1</v>
      </c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</row>
    <row r="1118" spans="1:11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idden="1">
      <c r="A1119" s="6">
        <v>38</v>
      </c>
      <c r="B1119" s="6"/>
      <c r="C1119" s="6" t="s">
        <v>28</v>
      </c>
      <c r="D1119" s="6" t="s">
        <v>1611</v>
      </c>
      <c r="E1119" s="6" t="s">
        <v>182</v>
      </c>
      <c r="F1119" s="6" t="s">
        <v>137</v>
      </c>
      <c r="G1119" s="6" t="s">
        <v>1074</v>
      </c>
      <c r="H1119" s="6" t="s">
        <v>169</v>
      </c>
      <c r="I1119" s="6">
        <v>1</v>
      </c>
    </row>
    <row r="1120" spans="1:11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22" hidden="1">
      <c r="A1121" s="56">
        <v>41</v>
      </c>
      <c r="B1121" s="56"/>
      <c r="C1121" s="56" t="s">
        <v>28</v>
      </c>
      <c r="D1121" s="56" t="s">
        <v>1612</v>
      </c>
      <c r="E1121" s="56" t="s">
        <v>219</v>
      </c>
      <c r="F1121" s="56" t="s">
        <v>48</v>
      </c>
      <c r="G1121" s="56" t="s">
        <v>45</v>
      </c>
      <c r="H1121" s="56" t="s">
        <v>156</v>
      </c>
      <c r="I1121" s="56">
        <v>2</v>
      </c>
      <c r="K1121" t="s">
        <v>1396</v>
      </c>
    </row>
    <row r="1122" spans="1:22" hidden="1">
      <c r="A1122" s="244">
        <v>42</v>
      </c>
      <c r="B1122" s="244"/>
      <c r="C1122" s="244" t="s">
        <v>28</v>
      </c>
      <c r="D1122" s="244" t="s">
        <v>1612</v>
      </c>
      <c r="E1122" s="244" t="s">
        <v>177</v>
      </c>
      <c r="F1122" s="244" t="s">
        <v>160</v>
      </c>
      <c r="G1122" s="244" t="s">
        <v>161</v>
      </c>
      <c r="H1122" s="244" t="s">
        <v>156</v>
      </c>
      <c r="I1122" s="244">
        <v>2</v>
      </c>
    </row>
    <row r="1123" spans="1:22" hidden="1">
      <c r="A1123" s="247">
        <v>43</v>
      </c>
      <c r="B1123" s="247"/>
      <c r="C1123" s="247" t="s">
        <v>28</v>
      </c>
      <c r="D1123" s="247" t="s">
        <v>1612</v>
      </c>
      <c r="E1123" s="247" t="s">
        <v>177</v>
      </c>
      <c r="F1123" s="247" t="s">
        <v>160</v>
      </c>
      <c r="G1123" s="247" t="s">
        <v>32</v>
      </c>
      <c r="H1123" s="247" t="s">
        <v>156</v>
      </c>
      <c r="I1123" s="247">
        <v>2</v>
      </c>
    </row>
    <row r="1124" spans="1:22" hidden="1">
      <c r="A1124" s="244">
        <v>44</v>
      </c>
      <c r="B1124" s="244"/>
      <c r="C1124" s="244" t="s">
        <v>28</v>
      </c>
      <c r="D1124" s="244" t="s">
        <v>1612</v>
      </c>
      <c r="E1124" s="244" t="s">
        <v>182</v>
      </c>
      <c r="F1124" s="244" t="s">
        <v>168</v>
      </c>
      <c r="G1124" s="244" t="s">
        <v>49</v>
      </c>
      <c r="H1124" s="244" t="s">
        <v>156</v>
      </c>
      <c r="I1124" s="244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22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7">
        <v>49</v>
      </c>
      <c r="B1129" s="247"/>
      <c r="C1129" s="247" t="s">
        <v>28</v>
      </c>
      <c r="D1129" s="247" t="s">
        <v>1612</v>
      </c>
      <c r="E1129" s="247" t="s">
        <v>341</v>
      </c>
      <c r="F1129" s="247" t="s">
        <v>14</v>
      </c>
      <c r="G1129" s="247" t="s">
        <v>132</v>
      </c>
      <c r="H1129" s="247" t="s">
        <v>156</v>
      </c>
      <c r="I1129" s="247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22">
      <c r="A1133" s="247">
        <v>54</v>
      </c>
      <c r="B1133" s="247"/>
      <c r="C1133" s="247" t="s">
        <v>28</v>
      </c>
      <c r="D1133" s="247" t="s">
        <v>1613</v>
      </c>
      <c r="E1133" s="247" t="s">
        <v>178</v>
      </c>
      <c r="F1133" s="247" t="s">
        <v>37</v>
      </c>
      <c r="G1133" s="247" t="s">
        <v>1660</v>
      </c>
      <c r="H1133" s="247" t="s">
        <v>159</v>
      </c>
      <c r="I1133" s="247">
        <v>2</v>
      </c>
      <c r="J1133" s="248"/>
      <c r="K1133" s="247" t="s">
        <v>1924</v>
      </c>
      <c r="L1133" s="247"/>
      <c r="M1133" s="247"/>
      <c r="N1133" s="247"/>
      <c r="O1133" s="247"/>
      <c r="P1133" s="247"/>
      <c r="Q1133" s="247"/>
      <c r="R1133" s="247"/>
      <c r="S1133" s="247"/>
      <c r="T1133" s="247"/>
      <c r="U1133" s="247"/>
      <c r="V1133" s="247"/>
    </row>
    <row r="1134" spans="1:22" hidden="1">
      <c r="A1134" s="6">
        <v>55</v>
      </c>
      <c r="B1134" s="6"/>
      <c r="C1134" s="6" t="s">
        <v>28</v>
      </c>
      <c r="D1134" s="6" t="s">
        <v>1613</v>
      </c>
      <c r="E1134" s="6" t="s">
        <v>172</v>
      </c>
      <c r="F1134" s="6" t="s">
        <v>7</v>
      </c>
      <c r="G1134" s="6" t="s">
        <v>1437</v>
      </c>
      <c r="H1134" s="6" t="s">
        <v>159</v>
      </c>
      <c r="I1134" s="6">
        <v>2</v>
      </c>
      <c r="K1134" t="s">
        <v>1394</v>
      </c>
    </row>
    <row r="1135" spans="1:22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</row>
    <row r="1136" spans="1:22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</row>
    <row r="1137" spans="1:11" hidden="1">
      <c r="A1137" s="56">
        <v>58</v>
      </c>
      <c r="B1137" s="56"/>
      <c r="C1137" s="56" t="s">
        <v>28</v>
      </c>
      <c r="D1137" s="56" t="s">
        <v>1613</v>
      </c>
      <c r="E1137" s="56" t="s">
        <v>177</v>
      </c>
      <c r="F1137" s="56" t="s">
        <v>160</v>
      </c>
      <c r="G1137" s="56" t="s">
        <v>161</v>
      </c>
      <c r="H1137" s="56" t="s">
        <v>159</v>
      </c>
      <c r="I1137" s="56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</row>
    <row r="1143" spans="1:11" hidden="1">
      <c r="A1143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idden="1">
      <c r="A1145" s="6">
        <v>66</v>
      </c>
      <c r="B1145" s="6"/>
      <c r="C1145" s="6" t="s">
        <v>28</v>
      </c>
      <c r="D1145" s="6" t="s">
        <v>1613</v>
      </c>
      <c r="E1145" s="6"/>
      <c r="F1145" s="6" t="s">
        <v>137</v>
      </c>
      <c r="G1145" s="6" t="s">
        <v>161</v>
      </c>
      <c r="H1145" s="6" t="s">
        <v>159</v>
      </c>
      <c r="I1145" s="6">
        <v>1</v>
      </c>
    </row>
    <row r="1146" spans="1:11" hidden="1">
      <c r="A1146" s="6">
        <v>67</v>
      </c>
      <c r="B1146" s="6"/>
      <c r="C1146" s="6" t="s">
        <v>28</v>
      </c>
      <c r="D1146" s="6" t="s">
        <v>1613</v>
      </c>
      <c r="E1146" s="6"/>
      <c r="F1146" s="6" t="s">
        <v>137</v>
      </c>
      <c r="G1146" s="6" t="s">
        <v>49</v>
      </c>
      <c r="H1146" s="6" t="s">
        <v>159</v>
      </c>
      <c r="I1146" s="6">
        <v>1</v>
      </c>
    </row>
    <row r="1147" spans="1:11" hidden="1">
      <c r="A1147" s="244">
        <v>68</v>
      </c>
      <c r="B1147" s="244"/>
      <c r="C1147" s="244" t="s">
        <v>28</v>
      </c>
      <c r="D1147" s="244" t="s">
        <v>1613</v>
      </c>
      <c r="E1147" s="244" t="s">
        <v>182</v>
      </c>
      <c r="F1147" s="244" t="s">
        <v>137</v>
      </c>
      <c r="G1147" s="244" t="s">
        <v>132</v>
      </c>
      <c r="H1147" s="244" t="s">
        <v>159</v>
      </c>
      <c r="I1147" s="244">
        <v>1</v>
      </c>
    </row>
    <row r="1148" spans="1:11" hidden="1">
      <c r="A1148" s="247">
        <v>70</v>
      </c>
      <c r="B1148" s="247"/>
      <c r="C1148" s="247" t="s">
        <v>28</v>
      </c>
      <c r="D1148" s="247" t="s">
        <v>552</v>
      </c>
      <c r="E1148" s="247" t="s">
        <v>176</v>
      </c>
      <c r="F1148" s="247" t="s">
        <v>1175</v>
      </c>
      <c r="G1148" s="247" t="s">
        <v>23</v>
      </c>
      <c r="H1148" s="247" t="s">
        <v>22</v>
      </c>
      <c r="I1148" s="247">
        <v>6</v>
      </c>
    </row>
    <row r="1149" spans="1:11" hidden="1">
      <c r="A1149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idden="1">
      <c r="A1150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idden="1">
      <c r="A1151" s="56">
        <v>74</v>
      </c>
      <c r="B1151" s="56"/>
      <c r="C1151" s="56" t="s">
        <v>28</v>
      </c>
      <c r="D1151" s="56" t="s">
        <v>551</v>
      </c>
      <c r="E1151" s="56" t="s">
        <v>176</v>
      </c>
      <c r="F1151" s="56" t="s">
        <v>1175</v>
      </c>
      <c r="G1151" s="56" t="s">
        <v>1430</v>
      </c>
      <c r="H1151" s="56" t="s">
        <v>22</v>
      </c>
      <c r="I1151" s="56">
        <v>4</v>
      </c>
      <c r="K1151" t="s">
        <v>751</v>
      </c>
    </row>
    <row r="1152" spans="1:11" hidden="1">
      <c r="A1152" s="56">
        <v>75</v>
      </c>
      <c r="B1152" s="56"/>
      <c r="C1152" s="56" t="s">
        <v>28</v>
      </c>
      <c r="D1152" s="56" t="s">
        <v>551</v>
      </c>
      <c r="E1152" s="56" t="s">
        <v>176</v>
      </c>
      <c r="F1152" s="56" t="s">
        <v>1175</v>
      </c>
      <c r="G1152" s="56" t="s">
        <v>1680</v>
      </c>
      <c r="H1152" s="56" t="s">
        <v>22</v>
      </c>
      <c r="I1152" s="56">
        <v>2</v>
      </c>
    </row>
    <row r="1153" spans="1:11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56">
        <v>78</v>
      </c>
      <c r="B1155" s="56"/>
      <c r="C1155" s="56" t="s">
        <v>28</v>
      </c>
      <c r="D1155" s="56" t="s">
        <v>1926</v>
      </c>
      <c r="E1155" s="56" t="s">
        <v>176</v>
      </c>
      <c r="F1155" s="56" t="s">
        <v>1175</v>
      </c>
      <c r="G1155" s="56" t="s">
        <v>1646</v>
      </c>
      <c r="H1155" s="56" t="s">
        <v>22</v>
      </c>
      <c r="I1155" s="56">
        <v>0</v>
      </c>
      <c r="K1155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K1156" t="s">
        <v>1928</v>
      </c>
    </row>
    <row r="1157" spans="1:11" hidden="1">
      <c r="A1157" s="56">
        <v>80</v>
      </c>
      <c r="B1157" s="56"/>
      <c r="C1157" s="56" t="s">
        <v>28</v>
      </c>
      <c r="D1157" s="56" t="s">
        <v>1926</v>
      </c>
      <c r="E1157" s="56" t="s">
        <v>176</v>
      </c>
      <c r="F1157" s="56" t="s">
        <v>19</v>
      </c>
      <c r="G1157" s="56" t="s">
        <v>51</v>
      </c>
      <c r="H1157" s="56" t="s">
        <v>199</v>
      </c>
      <c r="I1157" s="56">
        <v>0</v>
      </c>
      <c r="K1157" t="s">
        <v>1929</v>
      </c>
    </row>
    <row r="1158" spans="1:11" hidden="1">
      <c r="A1158" s="244">
        <v>81</v>
      </c>
      <c r="B1158" s="244"/>
      <c r="C1158" s="244" t="s">
        <v>28</v>
      </c>
      <c r="D1158" s="244" t="s">
        <v>1926</v>
      </c>
      <c r="E1158" s="244" t="s">
        <v>1170</v>
      </c>
      <c r="F1158" s="244" t="s">
        <v>1930</v>
      </c>
      <c r="G1158" s="244" t="s">
        <v>1665</v>
      </c>
      <c r="H1158" s="244" t="s">
        <v>22</v>
      </c>
      <c r="I1158" s="244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244">
        <v>84</v>
      </c>
      <c r="B1160" s="244"/>
      <c r="C1160" s="244" t="s">
        <v>28</v>
      </c>
      <c r="D1160" s="244" t="s">
        <v>26</v>
      </c>
      <c r="E1160" s="244" t="s">
        <v>176</v>
      </c>
      <c r="F1160" s="244" t="s">
        <v>1168</v>
      </c>
      <c r="G1160" s="244" t="s">
        <v>25</v>
      </c>
      <c r="H1160" s="244" t="s">
        <v>27</v>
      </c>
      <c r="I1160" s="244">
        <v>2</v>
      </c>
      <c r="K1160" t="s">
        <v>753</v>
      </c>
    </row>
    <row r="1161" spans="1:11" hidden="1">
      <c r="A1161" s="6">
        <v>85</v>
      </c>
      <c r="B1161" s="6"/>
      <c r="C1161" s="6" t="s">
        <v>28</v>
      </c>
      <c r="D1161" s="6" t="s">
        <v>26</v>
      </c>
      <c r="E1161" s="6" t="s">
        <v>1170</v>
      </c>
      <c r="F1161" s="6" t="s">
        <v>15</v>
      </c>
      <c r="G1161" s="6" t="s">
        <v>1646</v>
      </c>
      <c r="H1161" s="6" t="s">
        <v>27</v>
      </c>
      <c r="I1161" s="6">
        <v>1</v>
      </c>
      <c r="K1161" t="s">
        <v>1511</v>
      </c>
    </row>
    <row r="1162" spans="1:11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idden="1">
      <c r="A1164" s="39">
        <v>88</v>
      </c>
      <c r="B1164" s="39"/>
      <c r="C1164" s="39" t="s">
        <v>28</v>
      </c>
      <c r="D1164" s="39" t="s">
        <v>26</v>
      </c>
      <c r="E1164" s="39" t="s">
        <v>176</v>
      </c>
      <c r="F1164" s="39" t="s">
        <v>1168</v>
      </c>
      <c r="G1164" s="39" t="s">
        <v>1646</v>
      </c>
      <c r="H1164" s="39" t="s">
        <v>27</v>
      </c>
      <c r="I1164" s="39">
        <v>1</v>
      </c>
      <c r="K1164" t="s">
        <v>1401</v>
      </c>
    </row>
    <row r="1165" spans="1:11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idden="1">
      <c r="A1166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idden="1">
      <c r="A1167" s="56">
        <v>92</v>
      </c>
      <c r="B1167" s="56"/>
      <c r="C1167" s="56" t="s">
        <v>28</v>
      </c>
      <c r="D1167" s="56" t="s">
        <v>30</v>
      </c>
      <c r="E1167" s="56" t="s">
        <v>176</v>
      </c>
      <c r="F1167" s="56" t="s">
        <v>1168</v>
      </c>
      <c r="G1167" s="56" t="s">
        <v>25</v>
      </c>
      <c r="H1167" s="56" t="s">
        <v>31</v>
      </c>
      <c r="I1167" s="56">
        <v>2</v>
      </c>
      <c r="K116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K1168" t="s">
        <v>753</v>
      </c>
    </row>
    <row r="1169" spans="1:11" hidden="1">
      <c r="A1169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11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11" hidden="1">
      <c r="A1172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K1173" t="s">
        <v>1172</v>
      </c>
    </row>
    <row r="1174" spans="1:11" hidden="1">
      <c r="A1174" s="247">
        <v>100</v>
      </c>
      <c r="B1174" s="247"/>
      <c r="C1174" s="247" t="s">
        <v>28</v>
      </c>
      <c r="D1174" s="247" t="s">
        <v>33</v>
      </c>
      <c r="E1174" s="247" t="s">
        <v>176</v>
      </c>
      <c r="F1174" s="247" t="s">
        <v>1168</v>
      </c>
      <c r="G1174" s="247" t="s">
        <v>25</v>
      </c>
      <c r="H1174" s="247" t="s">
        <v>27</v>
      </c>
      <c r="I1174" s="247">
        <v>2</v>
      </c>
    </row>
    <row r="1175" spans="1:11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11" hidden="1">
      <c r="A1176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idden="1">
      <c r="A1179" s="56">
        <v>106</v>
      </c>
      <c r="B1179" s="56"/>
      <c r="C1179" s="56" t="s">
        <v>28</v>
      </c>
      <c r="D1179" s="56" t="s">
        <v>1173</v>
      </c>
      <c r="E1179" s="56" t="s">
        <v>341</v>
      </c>
      <c r="F1179" s="56" t="s">
        <v>14</v>
      </c>
      <c r="G1179" s="56" t="s">
        <v>1646</v>
      </c>
      <c r="H1179" s="56" t="s">
        <v>22</v>
      </c>
      <c r="I1179" s="56">
        <v>1</v>
      </c>
      <c r="K1179" t="s">
        <v>1174</v>
      </c>
    </row>
    <row r="1180" spans="1:11" hidden="1">
      <c r="A1180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idden="1">
      <c r="A1182" s="244">
        <v>110</v>
      </c>
      <c r="B1182" s="244"/>
      <c r="C1182" s="244" t="s">
        <v>28</v>
      </c>
      <c r="D1182" s="244" t="s">
        <v>34</v>
      </c>
      <c r="E1182" s="244" t="s">
        <v>176</v>
      </c>
      <c r="F1182" s="244" t="s">
        <v>1168</v>
      </c>
      <c r="G1182" s="244" t="s">
        <v>1680</v>
      </c>
      <c r="H1182" s="244" t="s">
        <v>27</v>
      </c>
      <c r="I1182" s="244">
        <v>2</v>
      </c>
      <c r="K1182" t="s">
        <v>751</v>
      </c>
    </row>
    <row r="1183" spans="1:11" hidden="1">
      <c r="A1183" s="247">
        <v>111</v>
      </c>
      <c r="B1183" s="247"/>
      <c r="C1183" s="247" t="s">
        <v>28</v>
      </c>
      <c r="D1183" s="247" t="s">
        <v>1926</v>
      </c>
      <c r="E1183" s="247" t="s">
        <v>1170</v>
      </c>
      <c r="F1183" s="247" t="s">
        <v>15</v>
      </c>
      <c r="G1183" s="247" t="s">
        <v>1646</v>
      </c>
      <c r="H1183" s="247" t="s">
        <v>22</v>
      </c>
      <c r="I1183" s="247">
        <v>1</v>
      </c>
      <c r="K1183" t="s">
        <v>1927</v>
      </c>
    </row>
    <row r="1184" spans="1:11" hidden="1">
      <c r="A118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22" hidden="1">
      <c r="A1185" s="247">
        <v>113</v>
      </c>
      <c r="B1185" s="247"/>
      <c r="C1185" s="247" t="s">
        <v>28</v>
      </c>
      <c r="D1185" s="247" t="s">
        <v>1926</v>
      </c>
      <c r="E1185" s="247" t="s">
        <v>176</v>
      </c>
      <c r="F1185" s="247" t="s">
        <v>1175</v>
      </c>
      <c r="G1185" s="247" t="s">
        <v>1646</v>
      </c>
      <c r="H1185" s="247" t="s">
        <v>22</v>
      </c>
      <c r="I1185" s="247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6">
        <v>118</v>
      </c>
      <c r="B1189" s="6"/>
      <c r="C1189" s="6" t="s">
        <v>28</v>
      </c>
      <c r="D1189" s="6" t="s">
        <v>549</v>
      </c>
      <c r="E1189" s="6" t="s">
        <v>176</v>
      </c>
      <c r="F1189" s="6" t="s">
        <v>1168</v>
      </c>
      <c r="G1189" s="6" t="s">
        <v>32</v>
      </c>
      <c r="H1189" s="6" t="s">
        <v>31</v>
      </c>
      <c r="I1189" s="6">
        <v>4</v>
      </c>
      <c r="K1189" t="s">
        <v>1169</v>
      </c>
    </row>
    <row r="1190" spans="1:22" hidden="1">
      <c r="A1190" s="6">
        <v>119</v>
      </c>
      <c r="B1190" s="6"/>
      <c r="C1190" s="6" t="s">
        <v>28</v>
      </c>
      <c r="D1190" s="6" t="s">
        <v>549</v>
      </c>
      <c r="E1190" s="6" t="s">
        <v>176</v>
      </c>
      <c r="F1190" s="6" t="s">
        <v>1168</v>
      </c>
      <c r="G1190" s="6" t="s">
        <v>25</v>
      </c>
      <c r="H1190" s="6" t="s">
        <v>31</v>
      </c>
      <c r="I1190" s="6">
        <v>2</v>
      </c>
      <c r="K1190" t="s">
        <v>751</v>
      </c>
    </row>
    <row r="1191" spans="1:22" hidden="1">
      <c r="A1191" s="247">
        <v>120</v>
      </c>
      <c r="B1191" s="247"/>
      <c r="C1191" s="247" t="s">
        <v>28</v>
      </c>
      <c r="D1191" s="247" t="s">
        <v>549</v>
      </c>
      <c r="E1191" s="247"/>
      <c r="F1191" s="247" t="s">
        <v>15</v>
      </c>
      <c r="G1191" s="247" t="s">
        <v>1646</v>
      </c>
      <c r="H1191" s="247" t="s">
        <v>31</v>
      </c>
      <c r="I1191" s="247">
        <v>1</v>
      </c>
      <c r="K1191" t="s">
        <v>751</v>
      </c>
    </row>
    <row r="1192" spans="1:22" hidden="1">
      <c r="A1192" s="56">
        <v>121</v>
      </c>
      <c r="B1192" s="56"/>
      <c r="C1192" s="56" t="s">
        <v>28</v>
      </c>
      <c r="D1192" s="56" t="s">
        <v>549</v>
      </c>
      <c r="E1192" s="56"/>
      <c r="F1192" s="56" t="s">
        <v>7</v>
      </c>
      <c r="G1192" s="56" t="s">
        <v>1437</v>
      </c>
      <c r="H1192" s="56" t="s">
        <v>31</v>
      </c>
      <c r="I1192" s="56">
        <v>1</v>
      </c>
      <c r="K1192" t="s">
        <v>751</v>
      </c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6">
        <v>123</v>
      </c>
      <c r="B1194" s="6"/>
      <c r="C1194" s="6" t="s">
        <v>28</v>
      </c>
      <c r="D1194" s="6" t="s">
        <v>549</v>
      </c>
      <c r="E1194" s="6" t="s">
        <v>1170</v>
      </c>
      <c r="F1194" s="6" t="s">
        <v>567</v>
      </c>
      <c r="G1194" s="6" t="s">
        <v>1607</v>
      </c>
      <c r="H1194" s="6" t="s">
        <v>31</v>
      </c>
      <c r="I1194" s="6">
        <v>1</v>
      </c>
      <c r="K1194" t="s">
        <v>1398</v>
      </c>
    </row>
    <row r="1195" spans="1:22" hidden="1">
      <c r="A1195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22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K1196" t="s">
        <v>1405</v>
      </c>
    </row>
    <row r="1197" spans="1:22" hidden="1">
      <c r="A1197" s="56">
        <v>128</v>
      </c>
      <c r="B1197" s="56"/>
      <c r="C1197" s="56" t="s">
        <v>28</v>
      </c>
      <c r="D1197" s="56" t="s">
        <v>8</v>
      </c>
      <c r="E1197" s="56" t="s">
        <v>173</v>
      </c>
      <c r="F1197" s="56" t="s">
        <v>613</v>
      </c>
      <c r="G1197" s="56" t="s">
        <v>11</v>
      </c>
      <c r="H1197" s="56" t="s">
        <v>9</v>
      </c>
      <c r="I1197" s="56">
        <v>1</v>
      </c>
      <c r="K1197" t="s">
        <v>1406</v>
      </c>
    </row>
    <row r="1198" spans="1:22" hidden="1">
      <c r="A1198" s="56">
        <v>129</v>
      </c>
      <c r="B1198" s="56"/>
      <c r="C1198" s="56" t="s">
        <v>28</v>
      </c>
      <c r="D1198" s="56" t="s">
        <v>8</v>
      </c>
      <c r="E1198" s="56" t="s">
        <v>172</v>
      </c>
      <c r="F1198" s="56" t="s">
        <v>7</v>
      </c>
      <c r="G1198" s="56" t="s">
        <v>1437</v>
      </c>
      <c r="H1198" s="56" t="s">
        <v>9</v>
      </c>
      <c r="I1198" s="56">
        <v>1</v>
      </c>
      <c r="K1198" t="s">
        <v>1406</v>
      </c>
    </row>
    <row r="1199" spans="1:22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  <c r="L1199" s="244"/>
      <c r="M1199" s="244"/>
      <c r="N1199" s="244"/>
      <c r="O1199" s="244"/>
      <c r="P1199" s="244"/>
      <c r="Q1199" s="244"/>
      <c r="R1199" s="244"/>
      <c r="S1199" s="244"/>
      <c r="T1199" s="244"/>
      <c r="U1199" s="244"/>
      <c r="V1199" s="244"/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11" hidden="1">
      <c r="A1201" s="244">
        <v>132</v>
      </c>
      <c r="B1201" s="244"/>
      <c r="C1201" s="244" t="s">
        <v>28</v>
      </c>
      <c r="D1201" s="244" t="s">
        <v>8</v>
      </c>
      <c r="E1201" s="244" t="s">
        <v>172</v>
      </c>
      <c r="F1201" s="244" t="s">
        <v>613</v>
      </c>
      <c r="G1201" s="244" t="s">
        <v>12</v>
      </c>
      <c r="H1201" s="244" t="s">
        <v>9</v>
      </c>
      <c r="I1201" s="244">
        <v>4</v>
      </c>
      <c r="K1201" t="s">
        <v>1936</v>
      </c>
    </row>
    <row r="1202" spans="1:11" hidden="1">
      <c r="A1202" s="6">
        <v>133</v>
      </c>
      <c r="B1202" s="6"/>
      <c r="C1202" s="6" t="s">
        <v>28</v>
      </c>
      <c r="D1202" s="6" t="s">
        <v>8</v>
      </c>
      <c r="E1202" s="6" t="s">
        <v>341</v>
      </c>
      <c r="F1202" s="6" t="s">
        <v>14</v>
      </c>
      <c r="G1202" s="6" t="s">
        <v>11</v>
      </c>
      <c r="H1202" s="6" t="s">
        <v>9</v>
      </c>
      <c r="I1202" s="6">
        <v>1</v>
      </c>
      <c r="K1202" t="s">
        <v>1377</v>
      </c>
    </row>
    <row r="1203" spans="1:11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11" hidden="1">
      <c r="A1204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11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11" hidden="1">
      <c r="A1207" s="56">
        <v>140</v>
      </c>
      <c r="B1207" s="56"/>
      <c r="C1207" s="56" t="s">
        <v>28</v>
      </c>
      <c r="D1207" s="56" t="s">
        <v>16</v>
      </c>
      <c r="E1207" s="56" t="s">
        <v>341</v>
      </c>
      <c r="F1207" s="56" t="s">
        <v>14</v>
      </c>
      <c r="G1207" s="56" t="s">
        <v>11</v>
      </c>
      <c r="H1207" s="56" t="s">
        <v>9</v>
      </c>
      <c r="I1207" s="56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</row>
    <row r="1210" spans="1:11" hidden="1">
      <c r="A1210" s="6">
        <v>144</v>
      </c>
      <c r="B1210" s="6"/>
      <c r="C1210" s="6" t="s">
        <v>28</v>
      </c>
      <c r="D1210" s="6" t="s">
        <v>17</v>
      </c>
      <c r="E1210" s="6" t="s">
        <v>172</v>
      </c>
      <c r="F1210" s="6" t="s">
        <v>7</v>
      </c>
      <c r="G1210" s="6" t="s">
        <v>1437</v>
      </c>
      <c r="H1210" s="6" t="s">
        <v>9</v>
      </c>
      <c r="I1210" s="6">
        <v>2</v>
      </c>
    </row>
    <row r="1211" spans="1:11" hidden="1">
      <c r="A1211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11" hidden="1">
      <c r="A1213" s="56">
        <v>147</v>
      </c>
      <c r="B1213" s="56"/>
      <c r="C1213" s="56" t="s">
        <v>28</v>
      </c>
      <c r="D1213" s="56" t="s">
        <v>17</v>
      </c>
      <c r="E1213" s="56" t="s">
        <v>173</v>
      </c>
      <c r="F1213" s="56" t="s">
        <v>613</v>
      </c>
      <c r="G1213" s="56" t="s">
        <v>11</v>
      </c>
      <c r="H1213" s="56" t="s">
        <v>9</v>
      </c>
      <c r="I1213" s="56">
        <v>4</v>
      </c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</row>
    <row r="1215" spans="1:11" hidden="1">
      <c r="A1215" s="56">
        <v>149</v>
      </c>
      <c r="B1215" s="56"/>
      <c r="C1215" s="56" t="s">
        <v>28</v>
      </c>
      <c r="D1215" s="56" t="s">
        <v>17</v>
      </c>
      <c r="E1215" s="56" t="s">
        <v>1170</v>
      </c>
      <c r="F1215" s="56" t="s">
        <v>15</v>
      </c>
      <c r="G1215" s="56" t="s">
        <v>11</v>
      </c>
      <c r="H1215" s="56" t="s">
        <v>9</v>
      </c>
      <c r="I1215" s="56">
        <v>1</v>
      </c>
      <c r="K1215" t="s">
        <v>1515</v>
      </c>
    </row>
    <row r="1216" spans="1:11" hidden="1">
      <c r="A1216" s="247"/>
      <c r="B1216" s="247"/>
      <c r="C1216" s="247"/>
      <c r="D1216" s="247"/>
      <c r="E1216" s="247"/>
      <c r="F1216" s="247"/>
      <c r="G1216" s="247"/>
      <c r="H1216" s="247"/>
      <c r="I1216" s="247"/>
    </row>
    <row r="1217" spans="1:22" hidden="1">
      <c r="A1217" s="56"/>
      <c r="B1217" s="56"/>
      <c r="C1217" s="56"/>
      <c r="D1217" s="56"/>
      <c r="E1217" s="56"/>
      <c r="F1217" s="56"/>
      <c r="G1217" s="56"/>
      <c r="H1217" s="56"/>
      <c r="I1217" s="56"/>
    </row>
    <row r="1218" spans="1:22" hidden="1">
      <c r="A1218" s="247"/>
      <c r="B1218" s="247"/>
      <c r="C1218" s="247"/>
      <c r="D1218" s="247"/>
      <c r="E1218" s="247"/>
      <c r="F1218" s="247"/>
      <c r="G1218" s="247"/>
      <c r="H1218" s="247"/>
      <c r="I1218" s="247"/>
    </row>
    <row r="1219" spans="1:22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</row>
    <row r="1220" spans="1:22" hidden="1">
      <c r="A1220" s="247">
        <v>4</v>
      </c>
      <c r="B1220" s="247"/>
      <c r="C1220" s="247" t="s">
        <v>272</v>
      </c>
      <c r="D1220" s="247" t="s">
        <v>218</v>
      </c>
      <c r="E1220" s="247" t="s">
        <v>469</v>
      </c>
      <c r="F1220" s="247" t="s">
        <v>789</v>
      </c>
      <c r="G1220" s="247" t="s">
        <v>1167</v>
      </c>
      <c r="H1220" s="247" t="s">
        <v>210</v>
      </c>
      <c r="I1220" s="247">
        <v>1</v>
      </c>
    </row>
    <row r="1221" spans="1:22" hidden="1">
      <c r="A1221" s="244">
        <v>5</v>
      </c>
      <c r="B1221" s="244"/>
      <c r="C1221" s="244" t="s">
        <v>272</v>
      </c>
      <c r="D1221" s="244" t="s">
        <v>218</v>
      </c>
      <c r="E1221" s="244" t="s">
        <v>1369</v>
      </c>
      <c r="F1221" s="244" t="s">
        <v>215</v>
      </c>
      <c r="G1221" s="244" t="s">
        <v>29</v>
      </c>
      <c r="H1221" s="244" t="s">
        <v>169</v>
      </c>
      <c r="I1221" s="244">
        <v>2</v>
      </c>
    </row>
    <row r="1222" spans="1:22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  <c r="L1222" s="247"/>
      <c r="M1222" s="247"/>
      <c r="N1222" s="247"/>
      <c r="O1222" s="247"/>
      <c r="P1222" s="247"/>
      <c r="Q1222" s="247"/>
      <c r="R1222" s="247"/>
      <c r="S1222" s="247"/>
      <c r="T1222" s="247"/>
      <c r="U1222" s="247"/>
      <c r="V1222" s="247"/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22" hidden="1">
      <c r="A1226" s="244">
        <v>10</v>
      </c>
      <c r="B1226" s="244"/>
      <c r="C1226" s="244" t="s">
        <v>272</v>
      </c>
      <c r="D1226" s="244" t="s">
        <v>218</v>
      </c>
      <c r="E1226" s="244" t="s">
        <v>620</v>
      </c>
      <c r="F1226" s="244" t="s">
        <v>556</v>
      </c>
      <c r="G1226" s="244" t="s">
        <v>748</v>
      </c>
      <c r="H1226" s="244" t="s">
        <v>149</v>
      </c>
      <c r="I1226" s="244">
        <v>4</v>
      </c>
    </row>
    <row r="1227" spans="1:22" hidden="1">
      <c r="A1227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22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</row>
    <row r="1229" spans="1:22" hidden="1">
      <c r="A1229" s="56">
        <v>13</v>
      </c>
      <c r="B1229" s="56"/>
      <c r="C1229" s="56" t="s">
        <v>272</v>
      </c>
      <c r="D1229" s="56" t="s">
        <v>218</v>
      </c>
      <c r="E1229" s="56" t="s">
        <v>179</v>
      </c>
      <c r="F1229" s="56" t="s">
        <v>76</v>
      </c>
      <c r="G1229" s="56" t="s">
        <v>272</v>
      </c>
      <c r="H1229" s="56" t="s">
        <v>169</v>
      </c>
      <c r="I1229" s="56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</row>
    <row r="1231" spans="1:22" hidden="1">
      <c r="A1231" s="6">
        <v>15</v>
      </c>
      <c r="B1231" s="6"/>
      <c r="C1231" s="6" t="s">
        <v>272</v>
      </c>
      <c r="D1231" s="6" t="s">
        <v>218</v>
      </c>
      <c r="E1231" s="6" t="s">
        <v>174</v>
      </c>
      <c r="F1231" s="6" t="s">
        <v>13</v>
      </c>
      <c r="G1231" s="6" t="s">
        <v>1665</v>
      </c>
      <c r="H1231" s="6" t="s">
        <v>169</v>
      </c>
      <c r="I1231" s="6">
        <v>2</v>
      </c>
    </row>
    <row r="1232" spans="1:22" hidden="1">
      <c r="A1232" s="6">
        <v>16</v>
      </c>
      <c r="B1232" s="6"/>
      <c r="C1232" s="6" t="s">
        <v>272</v>
      </c>
      <c r="D1232" s="6" t="s">
        <v>218</v>
      </c>
      <c r="E1232" s="6" t="s">
        <v>177</v>
      </c>
      <c r="F1232" s="6" t="s">
        <v>554</v>
      </c>
      <c r="G1232" s="6" t="s">
        <v>161</v>
      </c>
      <c r="H1232" s="6" t="s">
        <v>169</v>
      </c>
      <c r="I1232" s="6">
        <v>2</v>
      </c>
    </row>
    <row r="1233" spans="1:22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</row>
    <row r="1234" spans="1:22" hidden="1">
      <c r="A1234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  <c r="J1236" s="249"/>
      <c r="K1236" s="244"/>
      <c r="L1236" s="244"/>
      <c r="M1236" s="244"/>
      <c r="N1236" s="244"/>
      <c r="O1236" s="244"/>
      <c r="P1236" s="244"/>
      <c r="Q1236" s="244"/>
      <c r="R1236" s="244"/>
      <c r="S1236" s="244"/>
      <c r="T1236" s="244"/>
      <c r="U1236" s="244"/>
      <c r="V1236" s="244"/>
    </row>
    <row r="1237" spans="1:22" hidden="1">
      <c r="A1237" s="244">
        <v>23</v>
      </c>
      <c r="B1237" s="244"/>
      <c r="C1237" s="244" t="s">
        <v>272</v>
      </c>
      <c r="D1237" s="244" t="s">
        <v>170</v>
      </c>
      <c r="E1237" s="244" t="s">
        <v>182</v>
      </c>
      <c r="F1237" s="244" t="s">
        <v>558</v>
      </c>
      <c r="G1237" s="244" t="s">
        <v>96</v>
      </c>
      <c r="H1237" s="244" t="s">
        <v>171</v>
      </c>
      <c r="I1237" s="244">
        <v>0</v>
      </c>
    </row>
    <row r="1238" spans="1:22" hidden="1">
      <c r="A1238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 s="244">
        <v>27</v>
      </c>
      <c r="B1241" s="244"/>
      <c r="C1241" s="244" t="s">
        <v>272</v>
      </c>
      <c r="D1241" s="244" t="s">
        <v>170</v>
      </c>
      <c r="E1241" s="244" t="s">
        <v>177</v>
      </c>
      <c r="F1241" s="244" t="s">
        <v>554</v>
      </c>
      <c r="G1241" s="244" t="s">
        <v>733</v>
      </c>
      <c r="H1241" s="244" t="s">
        <v>171</v>
      </c>
      <c r="I1241" s="244">
        <v>4</v>
      </c>
    </row>
    <row r="1242" spans="1:22" hidden="1">
      <c r="A1242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22" hidden="1">
      <c r="A1243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22" hidden="1">
      <c r="A1244" s="247">
        <v>30</v>
      </c>
      <c r="B1244" s="247"/>
      <c r="C1244" s="247" t="s">
        <v>272</v>
      </c>
      <c r="D1244" s="247" t="s">
        <v>170</v>
      </c>
      <c r="E1244" s="247" t="s">
        <v>176</v>
      </c>
      <c r="F1244" s="247" t="s">
        <v>555</v>
      </c>
      <c r="G1244" s="247" t="s">
        <v>1688</v>
      </c>
      <c r="H1244" s="247" t="s">
        <v>171</v>
      </c>
      <c r="I1244" s="247">
        <v>2</v>
      </c>
      <c r="K1244" t="s">
        <v>1940</v>
      </c>
    </row>
    <row r="1245" spans="1:22" hidden="1">
      <c r="A1245" s="244">
        <v>31</v>
      </c>
      <c r="B1245" s="244"/>
      <c r="C1245" s="244" t="s">
        <v>272</v>
      </c>
      <c r="D1245" s="244" t="s">
        <v>170</v>
      </c>
      <c r="E1245" s="244" t="s">
        <v>175</v>
      </c>
      <c r="F1245" s="244" t="s">
        <v>19</v>
      </c>
      <c r="G1245" s="244" t="s">
        <v>51</v>
      </c>
      <c r="H1245" s="244" t="s">
        <v>199</v>
      </c>
      <c r="I1245" s="244">
        <v>2</v>
      </c>
    </row>
    <row r="1246" spans="1:22" hidden="1">
      <c r="A1246" s="6">
        <v>32</v>
      </c>
      <c r="B1246" s="6"/>
      <c r="C1246" s="6" t="s">
        <v>272</v>
      </c>
      <c r="D1246" s="6" t="s">
        <v>170</v>
      </c>
      <c r="E1246" s="6" t="s">
        <v>182</v>
      </c>
      <c r="F1246" s="6" t="s">
        <v>558</v>
      </c>
      <c r="G1246" s="6" t="s">
        <v>96</v>
      </c>
      <c r="H1246" s="6" t="s">
        <v>171</v>
      </c>
      <c r="I1246" s="6">
        <v>4</v>
      </c>
    </row>
    <row r="1247" spans="1:22" hidden="1">
      <c r="A1247" s="6">
        <v>33</v>
      </c>
      <c r="B1247" s="6"/>
      <c r="C1247" s="6" t="s">
        <v>272</v>
      </c>
      <c r="D1247" s="6" t="s">
        <v>170</v>
      </c>
      <c r="E1247" s="6" t="s">
        <v>179</v>
      </c>
      <c r="F1247" s="6" t="s">
        <v>76</v>
      </c>
      <c r="G1247" s="6" t="s">
        <v>272</v>
      </c>
      <c r="H1247" s="6" t="s">
        <v>171</v>
      </c>
      <c r="I1247" s="6">
        <v>2</v>
      </c>
    </row>
    <row r="1248" spans="1:22" hidden="1">
      <c r="A1248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idden="1">
      <c r="A1249" s="6">
        <v>35</v>
      </c>
      <c r="B1249" s="6"/>
      <c r="C1249" s="6" t="s">
        <v>272</v>
      </c>
      <c r="D1249" s="6" t="s">
        <v>170</v>
      </c>
      <c r="E1249" s="6" t="s">
        <v>174</v>
      </c>
      <c r="F1249" s="6" t="s">
        <v>13</v>
      </c>
      <c r="G1249" s="6" t="s">
        <v>1665</v>
      </c>
      <c r="H1249" s="6" t="s">
        <v>171</v>
      </c>
      <c r="I1249" s="6">
        <v>2</v>
      </c>
    </row>
    <row r="1250" spans="1:11" hidden="1">
      <c r="A1250" s="247">
        <v>36</v>
      </c>
      <c r="B1250" s="247"/>
      <c r="C1250" s="247" t="s">
        <v>272</v>
      </c>
      <c r="D1250" s="247" t="s">
        <v>170</v>
      </c>
      <c r="E1250" s="247" t="s">
        <v>469</v>
      </c>
      <c r="F1250" s="247" t="s">
        <v>789</v>
      </c>
      <c r="G1250" s="247" t="s">
        <v>1167</v>
      </c>
      <c r="H1250" s="247" t="s">
        <v>210</v>
      </c>
      <c r="I1250" s="247">
        <v>1</v>
      </c>
    </row>
    <row r="1251" spans="1:11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idden="1">
      <c r="A1255" s="56">
        <v>43</v>
      </c>
      <c r="B1255" s="56"/>
      <c r="C1255" s="56" t="s">
        <v>272</v>
      </c>
      <c r="D1255" s="56" t="s">
        <v>208</v>
      </c>
      <c r="E1255" s="56" t="s">
        <v>179</v>
      </c>
      <c r="F1255" s="56" t="s">
        <v>76</v>
      </c>
      <c r="G1255" s="56" t="s">
        <v>36</v>
      </c>
      <c r="H1255" s="56" t="s">
        <v>155</v>
      </c>
      <c r="I1255" s="56">
        <v>2</v>
      </c>
      <c r="K1255" t="s">
        <v>1941</v>
      </c>
    </row>
    <row r="1256" spans="1:11" hidden="1">
      <c r="A1256" s="56">
        <v>44</v>
      </c>
      <c r="B1256" s="56"/>
      <c r="C1256" s="56" t="s">
        <v>272</v>
      </c>
      <c r="D1256" s="56" t="s">
        <v>208</v>
      </c>
      <c r="E1256" s="56" t="s">
        <v>341</v>
      </c>
      <c r="F1256" s="56" t="s">
        <v>14</v>
      </c>
      <c r="G1256" s="56" t="s">
        <v>272</v>
      </c>
      <c r="H1256" s="56" t="s">
        <v>157</v>
      </c>
      <c r="I1256" s="56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</row>
    <row r="1259" spans="1:11" hidden="1">
      <c r="A1259">
        <v>47</v>
      </c>
      <c r="C1259" t="s">
        <v>272</v>
      </c>
      <c r="D1259" t="s">
        <v>208</v>
      </c>
      <c r="E1259" t="s">
        <v>620</v>
      </c>
      <c r="F1259" t="s">
        <v>556</v>
      </c>
      <c r="G1259" t="s">
        <v>748</v>
      </c>
      <c r="H1259" t="s">
        <v>151</v>
      </c>
      <c r="I1259">
        <v>4</v>
      </c>
    </row>
    <row r="1260" spans="1:11" hidden="1">
      <c r="A1260" s="6">
        <v>48</v>
      </c>
      <c r="B1260" s="6"/>
      <c r="C1260" s="6" t="s">
        <v>272</v>
      </c>
      <c r="D1260" s="6" t="s">
        <v>208</v>
      </c>
      <c r="E1260" s="6" t="s">
        <v>187</v>
      </c>
      <c r="F1260" s="6" t="s">
        <v>788</v>
      </c>
      <c r="G1260" s="6" t="s">
        <v>1166</v>
      </c>
      <c r="H1260" s="6" t="s">
        <v>211</v>
      </c>
      <c r="I1260" s="6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  <c r="L1267" s="247"/>
      <c r="M1267" s="247"/>
      <c r="N1267" s="247"/>
      <c r="O1267" s="247"/>
      <c r="P1267" s="247"/>
      <c r="Q1267" s="247"/>
      <c r="R1267" s="247"/>
      <c r="S1267" s="247"/>
      <c r="T1267" s="247"/>
      <c r="U1267" s="247"/>
      <c r="V1267" s="247"/>
    </row>
    <row r="1268" spans="1:22" hidden="1">
      <c r="A1268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22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  <c r="L1269" s="244"/>
      <c r="M1269" s="244"/>
      <c r="N1269" s="244"/>
      <c r="O1269" s="244"/>
      <c r="P1269" s="244"/>
      <c r="Q1269" s="244"/>
      <c r="R1269" s="244"/>
      <c r="S1269" s="244"/>
      <c r="T1269" s="244"/>
      <c r="U1269" s="244"/>
      <c r="V1269" s="244"/>
    </row>
    <row r="1270" spans="1:22" hidden="1">
      <c r="A1270" s="56">
        <v>59</v>
      </c>
      <c r="B1270" s="56"/>
      <c r="C1270" s="56" t="s">
        <v>272</v>
      </c>
      <c r="D1270" s="56" t="s">
        <v>212</v>
      </c>
      <c r="E1270" s="56" t="s">
        <v>182</v>
      </c>
      <c r="F1270" s="56" t="s">
        <v>152</v>
      </c>
      <c r="G1270" s="56" t="s">
        <v>45</v>
      </c>
      <c r="H1270" s="56" t="s">
        <v>147</v>
      </c>
      <c r="I1270" s="56">
        <v>2</v>
      </c>
    </row>
    <row r="1271" spans="1:22" hidden="1">
      <c r="A1271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22" hidden="1">
      <c r="A1275" s="247">
        <v>64</v>
      </c>
      <c r="B1275" s="247"/>
      <c r="C1275" s="247" t="s">
        <v>272</v>
      </c>
      <c r="D1275" s="247" t="s">
        <v>212</v>
      </c>
      <c r="E1275" s="247" t="s">
        <v>1370</v>
      </c>
      <c r="F1275" s="247" t="s">
        <v>215</v>
      </c>
      <c r="G1275" s="247" t="s">
        <v>101</v>
      </c>
      <c r="H1275" s="247" t="s">
        <v>147</v>
      </c>
      <c r="I1275" s="247">
        <v>2</v>
      </c>
    </row>
    <row r="1276" spans="1:22" hidden="1">
      <c r="A1276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22" hidden="1">
      <c r="A1277" s="247">
        <v>66</v>
      </c>
      <c r="B1277" s="247"/>
      <c r="C1277" s="247" t="s">
        <v>272</v>
      </c>
      <c r="D1277" s="247" t="s">
        <v>212</v>
      </c>
      <c r="E1277" s="247" t="s">
        <v>182</v>
      </c>
      <c r="F1277" s="247" t="s">
        <v>216</v>
      </c>
      <c r="G1277" s="247" t="s">
        <v>1670</v>
      </c>
      <c r="H1277" s="247" t="s">
        <v>147</v>
      </c>
      <c r="I1277" s="247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K1278" t="s">
        <v>1635</v>
      </c>
    </row>
    <row r="1279" spans="1:22" hidden="1">
      <c r="A1279" s="244">
        <v>68</v>
      </c>
      <c r="B1279" s="244"/>
      <c r="C1279" s="244" t="s">
        <v>272</v>
      </c>
      <c r="D1279" s="244" t="s">
        <v>212</v>
      </c>
      <c r="E1279" s="244" t="s">
        <v>187</v>
      </c>
      <c r="F1279" s="244" t="s">
        <v>788</v>
      </c>
      <c r="G1279" s="244" t="s">
        <v>1166</v>
      </c>
      <c r="H1279" s="244" t="s">
        <v>211</v>
      </c>
      <c r="I1279" s="244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K1281" t="s">
        <v>1940</v>
      </c>
    </row>
    <row r="1282" spans="1:22" hidden="1">
      <c r="A1282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22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</row>
    <row r="1284" spans="1:22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</row>
    <row r="1285" spans="1:22" hidden="1">
      <c r="A1285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22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  <c r="L1286" s="247"/>
      <c r="M1286" s="247"/>
      <c r="N1286" s="247"/>
      <c r="O1286" s="247"/>
      <c r="P1286" s="247"/>
      <c r="Q1286" s="247"/>
      <c r="R1286" s="247"/>
      <c r="S1286" s="247"/>
      <c r="T1286" s="247"/>
      <c r="U1286" s="247"/>
      <c r="V1286" s="247"/>
    </row>
    <row r="1287" spans="1:22">
      <c r="A1287" s="244">
        <v>76</v>
      </c>
      <c r="B1287" s="244"/>
      <c r="C1287" s="244" t="s">
        <v>272</v>
      </c>
      <c r="D1287" s="244" t="s">
        <v>212</v>
      </c>
      <c r="E1287" s="244" t="s">
        <v>178</v>
      </c>
      <c r="F1287" s="244" t="s">
        <v>216</v>
      </c>
      <c r="G1287" s="244" t="s">
        <v>142</v>
      </c>
      <c r="H1287" s="244" t="s">
        <v>147</v>
      </c>
      <c r="I1287" s="244">
        <v>2</v>
      </c>
      <c r="J1287" s="249"/>
      <c r="K1287" s="244"/>
      <c r="L1287" s="244"/>
      <c r="M1287" s="244"/>
      <c r="N1287" s="244"/>
      <c r="O1287" s="244"/>
      <c r="P1287" s="244"/>
      <c r="Q1287" s="244"/>
      <c r="R1287" s="244"/>
      <c r="S1287" s="244"/>
      <c r="T1287" s="244"/>
      <c r="U1287" s="244"/>
      <c r="V1287" s="244"/>
    </row>
    <row r="1288" spans="1:22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50">
        <v>2</v>
      </c>
      <c r="K1288" t="s">
        <v>1257</v>
      </c>
    </row>
    <row r="1289" spans="1:22" hidden="1">
      <c r="A1289" s="56">
        <v>79</v>
      </c>
      <c r="B1289" s="56"/>
      <c r="C1289" s="56" t="s">
        <v>272</v>
      </c>
      <c r="D1289" s="56" t="s">
        <v>146</v>
      </c>
      <c r="E1289" s="56" t="s">
        <v>179</v>
      </c>
      <c r="F1289" s="56" t="s">
        <v>76</v>
      </c>
      <c r="G1289" s="56" t="s">
        <v>1690</v>
      </c>
      <c r="H1289" s="56" t="s">
        <v>158</v>
      </c>
      <c r="I1289" s="56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 s="6">
        <v>81</v>
      </c>
      <c r="B1291" s="6"/>
      <c r="C1291" s="6" t="s">
        <v>272</v>
      </c>
      <c r="D1291" s="6" t="s">
        <v>146</v>
      </c>
      <c r="E1291" s="6" t="s">
        <v>182</v>
      </c>
      <c r="F1291" s="6" t="s">
        <v>152</v>
      </c>
      <c r="G1291" s="6" t="s">
        <v>45</v>
      </c>
      <c r="H1291" s="6" t="s">
        <v>158</v>
      </c>
      <c r="I1291" s="6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</row>
    <row r="1294" spans="1:22" hidden="1">
      <c r="A1294" s="6">
        <v>84</v>
      </c>
      <c r="B1294" s="6"/>
      <c r="C1294" s="6" t="s">
        <v>272</v>
      </c>
      <c r="D1294" s="6" t="s">
        <v>146</v>
      </c>
      <c r="E1294" s="6" t="s">
        <v>172</v>
      </c>
      <c r="F1294" s="6" t="s">
        <v>7</v>
      </c>
      <c r="G1294" s="6" t="s">
        <v>1685</v>
      </c>
      <c r="H1294" s="6" t="s">
        <v>158</v>
      </c>
      <c r="I1294" s="6">
        <v>2</v>
      </c>
    </row>
    <row r="1295" spans="1:22" hidden="1">
      <c r="A1295" s="6">
        <v>85</v>
      </c>
      <c r="B1295" s="6"/>
      <c r="C1295" s="6" t="s">
        <v>272</v>
      </c>
      <c r="D1295" s="6" t="s">
        <v>146</v>
      </c>
      <c r="E1295" s="6" t="s">
        <v>187</v>
      </c>
      <c r="F1295" s="6" t="s">
        <v>237</v>
      </c>
      <c r="G1295" s="6" t="s">
        <v>1166</v>
      </c>
      <c r="H1295" s="6" t="s">
        <v>211</v>
      </c>
      <c r="I1295" s="6">
        <v>2</v>
      </c>
    </row>
    <row r="1296" spans="1:22" hidden="1">
      <c r="A1296" s="247">
        <v>86</v>
      </c>
      <c r="B1296" s="247"/>
      <c r="C1296" s="247" t="s">
        <v>272</v>
      </c>
      <c r="D1296" s="247" t="s">
        <v>146</v>
      </c>
      <c r="E1296" s="247" t="s">
        <v>176</v>
      </c>
      <c r="F1296" s="247" t="s">
        <v>554</v>
      </c>
      <c r="G1296" s="247" t="s">
        <v>42</v>
      </c>
      <c r="H1296" s="247" t="s">
        <v>158</v>
      </c>
      <c r="I1296" s="247">
        <v>2</v>
      </c>
    </row>
    <row r="1297" spans="1:22" hidden="1">
      <c r="A129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22" hidden="1">
      <c r="A1298" s="56">
        <v>88</v>
      </c>
      <c r="B1298" s="56"/>
      <c r="C1298" s="56" t="s">
        <v>272</v>
      </c>
      <c r="D1298" s="56" t="s">
        <v>146</v>
      </c>
      <c r="E1298" s="56" t="s">
        <v>1369</v>
      </c>
      <c r="F1298" s="56" t="s">
        <v>215</v>
      </c>
      <c r="G1298" s="56" t="s">
        <v>96</v>
      </c>
      <c r="H1298" s="56" t="s">
        <v>158</v>
      </c>
      <c r="I1298" s="56">
        <v>2</v>
      </c>
    </row>
    <row r="1299" spans="1:22" hidden="1">
      <c r="A1299" s="56">
        <v>89</v>
      </c>
      <c r="B1299" s="56"/>
      <c r="C1299" s="56" t="s">
        <v>272</v>
      </c>
      <c r="D1299" s="56" t="s">
        <v>146</v>
      </c>
      <c r="E1299" s="56" t="s">
        <v>182</v>
      </c>
      <c r="F1299" s="56" t="s">
        <v>138</v>
      </c>
      <c r="G1299" s="56" t="s">
        <v>51</v>
      </c>
      <c r="H1299" s="56" t="s">
        <v>158</v>
      </c>
      <c r="I1299" s="56">
        <v>2</v>
      </c>
    </row>
    <row r="1300" spans="1:22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</row>
    <row r="1301" spans="1:22" hidden="1">
      <c r="A1301" s="247">
        <v>91</v>
      </c>
      <c r="B1301" s="247"/>
      <c r="C1301" s="247" t="s">
        <v>272</v>
      </c>
      <c r="D1301" s="247" t="s">
        <v>146</v>
      </c>
      <c r="E1301" s="247" t="s">
        <v>172</v>
      </c>
      <c r="F1301" s="247" t="s">
        <v>209</v>
      </c>
      <c r="G1301" s="247" t="s">
        <v>1700</v>
      </c>
      <c r="H1301" s="247" t="s">
        <v>158</v>
      </c>
      <c r="I1301" s="247">
        <v>1</v>
      </c>
    </row>
    <row r="1302" spans="1:22" hidden="1">
      <c r="A1302" s="247">
        <v>92</v>
      </c>
      <c r="B1302" s="247"/>
      <c r="C1302" s="247" t="s">
        <v>272</v>
      </c>
      <c r="D1302" s="247" t="s">
        <v>146</v>
      </c>
      <c r="E1302" s="247" t="s">
        <v>175</v>
      </c>
      <c r="F1302" s="247" t="s">
        <v>19</v>
      </c>
      <c r="G1302" s="247" t="s">
        <v>1276</v>
      </c>
      <c r="H1302" s="247" t="s">
        <v>199</v>
      </c>
      <c r="I1302" s="247">
        <v>2</v>
      </c>
    </row>
    <row r="1303" spans="1:22">
      <c r="A1303" s="247">
        <v>93</v>
      </c>
      <c r="B1303" s="247"/>
      <c r="C1303" s="247" t="s">
        <v>272</v>
      </c>
      <c r="D1303" s="247" t="s">
        <v>146</v>
      </c>
      <c r="E1303" s="247" t="s">
        <v>178</v>
      </c>
      <c r="F1303" s="247" t="s">
        <v>37</v>
      </c>
      <c r="G1303" s="247" t="s">
        <v>402</v>
      </c>
      <c r="H1303" s="247" t="s">
        <v>158</v>
      </c>
      <c r="I1303" s="247">
        <v>2</v>
      </c>
      <c r="J1303" s="248"/>
      <c r="K1303" s="247"/>
      <c r="L1303" s="247"/>
      <c r="M1303" s="247"/>
      <c r="N1303" s="247"/>
      <c r="O1303" s="247"/>
      <c r="P1303" s="247"/>
      <c r="Q1303" s="247"/>
      <c r="R1303" s="247"/>
      <c r="S1303" s="247"/>
      <c r="T1303" s="247"/>
      <c r="U1303" s="247"/>
      <c r="V1303" s="247"/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  <c r="L1305" s="244"/>
      <c r="M1305" s="244"/>
      <c r="N1305" s="244"/>
      <c r="O1305" s="244"/>
      <c r="P1305" s="244"/>
      <c r="Q1305" s="244"/>
      <c r="R1305" s="244"/>
      <c r="S1305" s="244"/>
      <c r="T1305" s="244"/>
      <c r="U1305" s="244"/>
      <c r="V1305" s="244"/>
    </row>
    <row r="1306" spans="1:22" hidden="1">
      <c r="A1306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39">
        <v>99</v>
      </c>
      <c r="B1308" s="39"/>
      <c r="C1308" s="39" t="s">
        <v>272</v>
      </c>
      <c r="D1308" s="39" t="s">
        <v>154</v>
      </c>
      <c r="E1308" s="39" t="s">
        <v>182</v>
      </c>
      <c r="F1308" s="39" t="s">
        <v>152</v>
      </c>
      <c r="G1308" s="39" t="s">
        <v>1167</v>
      </c>
      <c r="H1308" s="39" t="s">
        <v>157</v>
      </c>
      <c r="I1308" s="39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22" hidden="1">
      <c r="A1311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22" hidden="1">
      <c r="A1312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22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22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</row>
    <row r="1315" spans="1:22" hidden="1">
      <c r="A1315" s="6">
        <v>106</v>
      </c>
      <c r="B1315" s="6"/>
      <c r="C1315" s="6" t="s">
        <v>272</v>
      </c>
      <c r="D1315" s="6" t="s">
        <v>154</v>
      </c>
      <c r="E1315" s="6" t="s">
        <v>176</v>
      </c>
      <c r="F1315" s="6" t="s">
        <v>554</v>
      </c>
      <c r="G1315" s="6" t="s">
        <v>1680</v>
      </c>
      <c r="H1315" s="6" t="s">
        <v>157</v>
      </c>
      <c r="I1315" s="6">
        <v>2</v>
      </c>
    </row>
    <row r="1316" spans="1:22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K1316" t="s">
        <v>1940</v>
      </c>
    </row>
    <row r="1317" spans="1:22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</row>
    <row r="1318" spans="1:22" hidden="1">
      <c r="A1318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22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  <c r="L1319" s="247"/>
      <c r="M1319" s="247"/>
      <c r="N1319" s="247"/>
      <c r="O1319" s="247"/>
      <c r="P1319" s="247"/>
      <c r="Q1319" s="247"/>
      <c r="R1319" s="247"/>
      <c r="S1319" s="247"/>
      <c r="T1319" s="247"/>
      <c r="U1319" s="247"/>
      <c r="V1319" s="247"/>
    </row>
    <row r="1320" spans="1:22" hidden="1">
      <c r="A1320" s="244">
        <v>111</v>
      </c>
      <c r="B1320" s="244"/>
      <c r="C1320" s="244" t="s">
        <v>272</v>
      </c>
      <c r="D1320" s="244" t="s">
        <v>154</v>
      </c>
      <c r="E1320" s="244" t="s">
        <v>182</v>
      </c>
      <c r="F1320" s="244" t="s">
        <v>216</v>
      </c>
      <c r="G1320" s="244" t="s">
        <v>217</v>
      </c>
      <c r="H1320" s="244" t="s">
        <v>157</v>
      </c>
      <c r="I1320" s="244">
        <v>3</v>
      </c>
    </row>
    <row r="1321" spans="1:22" hidden="1">
      <c r="A1321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22" hidden="1">
      <c r="A1322" s="247">
        <v>113</v>
      </c>
      <c r="B1322" s="247"/>
      <c r="C1322" s="247" t="s">
        <v>272</v>
      </c>
      <c r="D1322" s="247" t="s">
        <v>154</v>
      </c>
      <c r="E1322" s="247" t="s">
        <v>182</v>
      </c>
      <c r="F1322" s="247" t="s">
        <v>138</v>
      </c>
      <c r="G1322" s="247" t="s">
        <v>51</v>
      </c>
      <c r="H1322" s="247" t="s">
        <v>157</v>
      </c>
      <c r="I1322" s="247">
        <v>2</v>
      </c>
    </row>
    <row r="1323" spans="1:22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  <c r="L1323" s="244"/>
      <c r="M1323" s="244"/>
      <c r="N1323" s="244"/>
      <c r="O1323" s="244"/>
      <c r="P1323" s="244"/>
      <c r="Q1323" s="244"/>
      <c r="R1323" s="244"/>
      <c r="S1323" s="244"/>
      <c r="T1323" s="244"/>
      <c r="U1323" s="244"/>
      <c r="V1323" s="244"/>
    </row>
    <row r="1324" spans="1:22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50">
        <v>2</v>
      </c>
      <c r="K1324" t="s">
        <v>1486</v>
      </c>
    </row>
    <row r="1325" spans="1:22" hidden="1">
      <c r="A1325" s="244">
        <v>118</v>
      </c>
      <c r="B1325" s="244"/>
      <c r="C1325" s="244" t="s">
        <v>272</v>
      </c>
      <c r="D1325" s="244" t="s">
        <v>929</v>
      </c>
      <c r="E1325" s="244" t="s">
        <v>182</v>
      </c>
      <c r="F1325" s="244" t="s">
        <v>152</v>
      </c>
      <c r="G1325" s="244" t="s">
        <v>45</v>
      </c>
      <c r="H1325" s="244" t="s">
        <v>333</v>
      </c>
      <c r="I1325" s="244">
        <v>2</v>
      </c>
    </row>
    <row r="1326" spans="1:22" hidden="1">
      <c r="A1326" s="56">
        <v>119</v>
      </c>
      <c r="B1326" s="56"/>
      <c r="C1326" s="56" t="s">
        <v>272</v>
      </c>
      <c r="D1326" s="56" t="s">
        <v>929</v>
      </c>
      <c r="E1326" s="56" t="s">
        <v>469</v>
      </c>
      <c r="F1326" s="56" t="s">
        <v>153</v>
      </c>
      <c r="G1326" s="56" t="s">
        <v>1167</v>
      </c>
      <c r="H1326" s="56" t="s">
        <v>210</v>
      </c>
      <c r="I1326" s="56">
        <v>2</v>
      </c>
    </row>
    <row r="1327" spans="1:22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22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  <c r="L1328" s="247"/>
      <c r="M1328" s="247"/>
      <c r="N1328" s="247"/>
      <c r="O1328" s="247"/>
      <c r="P1328" s="247"/>
      <c r="Q1328" s="247"/>
      <c r="R1328" s="247"/>
      <c r="S1328" s="247"/>
      <c r="T1328" s="247"/>
      <c r="U1328" s="247"/>
      <c r="V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56">
        <v>123</v>
      </c>
      <c r="B1330" s="56"/>
      <c r="C1330" s="56" t="s">
        <v>272</v>
      </c>
      <c r="D1330" s="56" t="s">
        <v>929</v>
      </c>
      <c r="E1330" s="56" t="s">
        <v>620</v>
      </c>
      <c r="F1330" s="56" t="s">
        <v>556</v>
      </c>
      <c r="G1330" s="56" t="s">
        <v>1430</v>
      </c>
      <c r="H1330" s="56" t="s">
        <v>149</v>
      </c>
      <c r="I1330" s="56">
        <v>4</v>
      </c>
      <c r="J1330" s="250">
        <v>2</v>
      </c>
      <c r="K1330" t="s">
        <v>1942</v>
      </c>
    </row>
    <row r="1331" spans="1:22" hidden="1">
      <c r="A1331" s="247">
        <v>124</v>
      </c>
      <c r="B1331" s="247"/>
      <c r="C1331" s="247" t="s">
        <v>272</v>
      </c>
      <c r="D1331" s="247" t="s">
        <v>929</v>
      </c>
      <c r="E1331" s="247" t="s">
        <v>341</v>
      </c>
      <c r="F1331" s="247" t="s">
        <v>14</v>
      </c>
      <c r="G1331" s="247" t="s">
        <v>29</v>
      </c>
      <c r="H1331" s="247" t="s">
        <v>333</v>
      </c>
      <c r="I1331" s="247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4">
        <v>130</v>
      </c>
      <c r="B1337" s="244"/>
      <c r="C1337" s="244" t="s">
        <v>272</v>
      </c>
      <c r="D1337" s="244" t="s">
        <v>929</v>
      </c>
      <c r="E1337" s="244" t="s">
        <v>172</v>
      </c>
      <c r="F1337" s="244" t="s">
        <v>209</v>
      </c>
      <c r="G1337" s="244" t="s">
        <v>213</v>
      </c>
      <c r="H1337" s="244" t="s">
        <v>333</v>
      </c>
      <c r="I1337" s="244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</row>
    <row r="1339" spans="1:22" hidden="1">
      <c r="A1339" s="56">
        <v>132</v>
      </c>
      <c r="B1339" s="56"/>
      <c r="C1339" s="56" t="s">
        <v>272</v>
      </c>
      <c r="D1339" s="56" t="s">
        <v>929</v>
      </c>
      <c r="E1339" s="56" t="s">
        <v>182</v>
      </c>
      <c r="F1339" s="56" t="s">
        <v>216</v>
      </c>
      <c r="G1339" s="56" t="s">
        <v>217</v>
      </c>
      <c r="H1339" s="56" t="s">
        <v>333</v>
      </c>
      <c r="I1339" s="56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>
      <c r="A1341" s="244">
        <v>134</v>
      </c>
      <c r="B1341" s="244"/>
      <c r="C1341" s="244" t="s">
        <v>272</v>
      </c>
      <c r="D1341" s="244" t="s">
        <v>929</v>
      </c>
      <c r="E1341" s="244" t="s">
        <v>178</v>
      </c>
      <c r="F1341" s="244" t="s">
        <v>216</v>
      </c>
      <c r="G1341" s="244" t="s">
        <v>142</v>
      </c>
      <c r="H1341" s="244" t="s">
        <v>147</v>
      </c>
      <c r="I1341" s="244">
        <v>2</v>
      </c>
      <c r="J1341" s="249"/>
      <c r="K1341" s="244"/>
      <c r="L1341" s="244"/>
      <c r="M1341" s="244"/>
      <c r="N1341" s="244"/>
      <c r="O1341" s="244"/>
      <c r="P1341" s="244"/>
      <c r="Q1341" s="244"/>
      <c r="R1341" s="244"/>
      <c r="S1341" s="244"/>
      <c r="T1341" s="244"/>
      <c r="U1341" s="244"/>
      <c r="V1341" s="244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</row>
    <row r="1343" spans="1:22" hidden="1">
      <c r="A1343" s="247"/>
      <c r="B1343" s="247"/>
      <c r="C1343" s="247"/>
      <c r="D1343" s="247"/>
      <c r="E1343" s="247"/>
      <c r="F1343" s="247"/>
      <c r="G1343" s="247"/>
      <c r="H1343" s="247"/>
      <c r="I1343" s="247"/>
    </row>
    <row r="1344" spans="1:22" hidden="1">
      <c r="A1344" s="56"/>
      <c r="B1344" s="56"/>
      <c r="C1344" s="56"/>
      <c r="D1344" s="56"/>
      <c r="E1344" s="56"/>
      <c r="F1344" s="56"/>
      <c r="G1344" s="56"/>
      <c r="H1344" s="56"/>
      <c r="I1344" s="56"/>
    </row>
    <row r="1345" spans="1:22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</row>
    <row r="1346" spans="1:22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22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22" hidden="1">
      <c r="A1348" s="244">
        <v>5</v>
      </c>
      <c r="B1348" s="244"/>
      <c r="C1348" s="244" t="s">
        <v>228</v>
      </c>
      <c r="D1348" s="244" t="s">
        <v>869</v>
      </c>
      <c r="E1348" s="244" t="s">
        <v>341</v>
      </c>
      <c r="F1348" s="244" t="s">
        <v>235</v>
      </c>
      <c r="G1348" s="244" t="s">
        <v>1665</v>
      </c>
      <c r="H1348" s="244" t="s">
        <v>224</v>
      </c>
      <c r="I1348" s="244">
        <v>2</v>
      </c>
    </row>
    <row r="1349" spans="1:22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</row>
    <row r="1350" spans="1:22" hidden="1">
      <c r="A1350" s="244">
        <v>7</v>
      </c>
      <c r="B1350" s="244"/>
      <c r="C1350" s="244" t="s">
        <v>228</v>
      </c>
      <c r="D1350" s="244" t="s">
        <v>869</v>
      </c>
      <c r="E1350" s="244" t="s">
        <v>229</v>
      </c>
      <c r="F1350" s="244" t="s">
        <v>231</v>
      </c>
      <c r="G1350" s="244" t="s">
        <v>139</v>
      </c>
      <c r="H1350" s="244" t="s">
        <v>224</v>
      </c>
      <c r="I1350" s="244">
        <v>1</v>
      </c>
    </row>
    <row r="1351" spans="1:22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</row>
    <row r="1352" spans="1:22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  <c r="L1352" s="247"/>
      <c r="M1352" s="247"/>
      <c r="N1352" s="247"/>
      <c r="O1352" s="247"/>
      <c r="P1352" s="247"/>
      <c r="Q1352" s="247"/>
      <c r="R1352" s="247"/>
      <c r="S1352" s="247"/>
      <c r="T1352" s="247"/>
      <c r="U1352" s="247"/>
      <c r="V1352" s="247"/>
    </row>
    <row r="1353" spans="1:22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22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22" hidden="1">
      <c r="A1355" s="244">
        <v>12</v>
      </c>
      <c r="B1355" s="244"/>
      <c r="C1355" s="244" t="s">
        <v>228</v>
      </c>
      <c r="D1355" s="244" t="s">
        <v>869</v>
      </c>
      <c r="E1355" s="244" t="s">
        <v>233</v>
      </c>
      <c r="F1355" s="244" t="s">
        <v>234</v>
      </c>
      <c r="G1355" s="244" t="s">
        <v>228</v>
      </c>
      <c r="H1355" s="244" t="s">
        <v>224</v>
      </c>
      <c r="I1355" s="244">
        <v>3</v>
      </c>
      <c r="J1355" s="250">
        <v>2</v>
      </c>
      <c r="K1355" t="s">
        <v>1164</v>
      </c>
    </row>
    <row r="1356" spans="1:22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22" hidden="1">
      <c r="A1357" s="56">
        <v>14</v>
      </c>
      <c r="B1357" s="56"/>
      <c r="C1357" s="56" t="s">
        <v>228</v>
      </c>
      <c r="D1357" s="56" t="s">
        <v>869</v>
      </c>
      <c r="E1357" s="56" t="s">
        <v>172</v>
      </c>
      <c r="F1357" s="56" t="s">
        <v>226</v>
      </c>
      <c r="G1357" s="56" t="s">
        <v>213</v>
      </c>
      <c r="H1357" s="56" t="s">
        <v>224</v>
      </c>
      <c r="I1357" s="56">
        <v>2</v>
      </c>
    </row>
    <row r="1358" spans="1:22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22" hidden="1">
      <c r="A1359" s="247">
        <v>16</v>
      </c>
      <c r="B1359" s="247"/>
      <c r="C1359" s="247" t="s">
        <v>228</v>
      </c>
      <c r="D1359" s="247" t="s">
        <v>869</v>
      </c>
      <c r="E1359" s="247" t="s">
        <v>182</v>
      </c>
      <c r="F1359" s="247" t="s">
        <v>138</v>
      </c>
      <c r="G1359" s="247" t="s">
        <v>51</v>
      </c>
      <c r="H1359" s="247" t="s">
        <v>224</v>
      </c>
      <c r="I1359" s="247">
        <v>2</v>
      </c>
      <c r="K1359" t="s">
        <v>1952</v>
      </c>
    </row>
    <row r="1360" spans="1:22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22" hidden="1">
      <c r="A1361" s="6">
        <v>18</v>
      </c>
      <c r="B1361" s="6"/>
      <c r="C1361" s="6" t="s">
        <v>228</v>
      </c>
      <c r="D1361" s="6" t="s">
        <v>836</v>
      </c>
      <c r="E1361" s="6" t="s">
        <v>179</v>
      </c>
      <c r="F1361" s="6" t="s">
        <v>76</v>
      </c>
      <c r="G1361" s="6" t="s">
        <v>1690</v>
      </c>
      <c r="H1361" s="6" t="s">
        <v>242</v>
      </c>
      <c r="I1361" s="6">
        <v>3</v>
      </c>
    </row>
    <row r="1362" spans="1:22" hidden="1">
      <c r="A1362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22" hidden="1">
      <c r="A1363" s="244">
        <v>20</v>
      </c>
      <c r="B1363" s="244"/>
      <c r="C1363" s="244" t="s">
        <v>228</v>
      </c>
      <c r="D1363" s="244" t="s">
        <v>836</v>
      </c>
      <c r="E1363" s="244" t="s">
        <v>172</v>
      </c>
      <c r="F1363" s="244" t="s">
        <v>244</v>
      </c>
      <c r="G1363" s="244" t="s">
        <v>240</v>
      </c>
      <c r="H1363" s="244" t="s">
        <v>242</v>
      </c>
      <c r="I1363" s="244">
        <v>2</v>
      </c>
    </row>
    <row r="1364" spans="1:22" hidden="1">
      <c r="A136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22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22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22" hidden="1">
      <c r="A1367" s="39">
        <v>24</v>
      </c>
      <c r="B1367" s="39"/>
      <c r="C1367" s="39" t="s">
        <v>228</v>
      </c>
      <c r="D1367" s="39" t="s">
        <v>836</v>
      </c>
      <c r="E1367" s="39" t="s">
        <v>180</v>
      </c>
      <c r="F1367" s="39" t="s">
        <v>222</v>
      </c>
      <c r="G1367" s="39" t="s">
        <v>43</v>
      </c>
      <c r="H1367" s="39" t="s">
        <v>242</v>
      </c>
      <c r="I1367" s="39">
        <v>5</v>
      </c>
    </row>
    <row r="1368" spans="1:22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22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  <c r="J1369" s="249"/>
      <c r="K1369" s="244"/>
      <c r="L1369" s="244"/>
      <c r="M1369" s="244"/>
      <c r="N1369" s="244"/>
      <c r="O1369" s="244"/>
      <c r="P1369" s="244"/>
      <c r="Q1369" s="244"/>
      <c r="R1369" s="244"/>
      <c r="S1369" s="244"/>
      <c r="T1369" s="244"/>
      <c r="U1369" s="244"/>
      <c r="V1369" s="244"/>
    </row>
    <row r="1370" spans="1:22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22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22" hidden="1">
      <c r="A1372">
        <v>29</v>
      </c>
      <c r="C1372" t="s">
        <v>228</v>
      </c>
      <c r="D1372" t="s">
        <v>836</v>
      </c>
      <c r="E1372" t="s">
        <v>341</v>
      </c>
      <c r="F1372" t="s">
        <v>235</v>
      </c>
      <c r="G1372" t="s">
        <v>227</v>
      </c>
      <c r="H1372" t="s">
        <v>242</v>
      </c>
      <c r="I1372">
        <v>2</v>
      </c>
    </row>
    <row r="1373" spans="1:22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22" hidden="1">
      <c r="A1374">
        <v>31</v>
      </c>
      <c r="C1374" t="s">
        <v>228</v>
      </c>
      <c r="D1374" t="s">
        <v>834</v>
      </c>
      <c r="E1374" t="s">
        <v>172</v>
      </c>
      <c r="F1374" t="s">
        <v>225</v>
      </c>
      <c r="G1374" t="s">
        <v>236</v>
      </c>
      <c r="H1374" t="s">
        <v>245</v>
      </c>
      <c r="I1374">
        <v>3</v>
      </c>
    </row>
    <row r="1375" spans="1:22" hidden="1">
      <c r="A1375" s="6">
        <v>32</v>
      </c>
      <c r="B1375" s="6"/>
      <c r="C1375" s="6" t="s">
        <v>228</v>
      </c>
      <c r="D1375" s="6" t="s">
        <v>834</v>
      </c>
      <c r="E1375" s="6" t="s">
        <v>174</v>
      </c>
      <c r="F1375" s="6" t="s">
        <v>247</v>
      </c>
      <c r="G1375" s="6" t="s">
        <v>248</v>
      </c>
      <c r="H1375" s="6" t="s">
        <v>245</v>
      </c>
      <c r="I1375" s="6">
        <v>2</v>
      </c>
    </row>
    <row r="1376" spans="1:22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22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22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22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</row>
    <row r="1380" spans="1:22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</row>
    <row r="1381" spans="1:22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  <c r="L1381" s="247"/>
      <c r="M1381" s="247"/>
      <c r="N1381" s="247"/>
      <c r="O1381" s="247"/>
      <c r="P1381" s="247"/>
      <c r="Q1381" s="247"/>
      <c r="R1381" s="247"/>
      <c r="S1381" s="247"/>
      <c r="T1381" s="247"/>
      <c r="U1381" s="247"/>
      <c r="V1381" s="247"/>
    </row>
    <row r="1382" spans="1:22" hidden="1">
      <c r="A1382" s="39">
        <v>39</v>
      </c>
      <c r="B1382" s="39"/>
      <c r="C1382" s="39" t="s">
        <v>228</v>
      </c>
      <c r="D1382" s="39" t="s">
        <v>834</v>
      </c>
      <c r="E1382" s="39" t="s">
        <v>233</v>
      </c>
      <c r="F1382" s="39" t="s">
        <v>234</v>
      </c>
      <c r="G1382" s="39" t="s">
        <v>228</v>
      </c>
      <c r="H1382" s="39" t="s">
        <v>245</v>
      </c>
      <c r="I1382" s="39">
        <v>3</v>
      </c>
      <c r="J1382" s="250">
        <v>2</v>
      </c>
    </row>
    <row r="1383" spans="1:22" hidden="1">
      <c r="A1383" s="247">
        <v>40</v>
      </c>
      <c r="B1383" s="247"/>
      <c r="C1383" s="247" t="s">
        <v>228</v>
      </c>
      <c r="D1383" s="247" t="s">
        <v>834</v>
      </c>
      <c r="E1383" s="247" t="s">
        <v>182</v>
      </c>
      <c r="F1383" s="247" t="s">
        <v>1522</v>
      </c>
      <c r="G1383" s="247" t="s">
        <v>227</v>
      </c>
      <c r="H1383" s="247" t="s">
        <v>245</v>
      </c>
      <c r="I1383" s="247">
        <v>3</v>
      </c>
    </row>
    <row r="1384" spans="1:22" hidden="1">
      <c r="A1384" s="244">
        <v>41</v>
      </c>
      <c r="B1384" s="244"/>
      <c r="C1384" s="244" t="s">
        <v>228</v>
      </c>
      <c r="D1384" s="244" t="s">
        <v>834</v>
      </c>
      <c r="E1384" s="244" t="s">
        <v>341</v>
      </c>
      <c r="F1384" s="244" t="s">
        <v>235</v>
      </c>
      <c r="G1384" s="244" t="s">
        <v>236</v>
      </c>
      <c r="H1384" s="244" t="s">
        <v>245</v>
      </c>
      <c r="I1384" s="244">
        <v>2</v>
      </c>
    </row>
    <row r="1385" spans="1:22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22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22" hidden="1">
      <c r="A1387" s="56">
        <v>44</v>
      </c>
      <c r="B1387" s="56"/>
      <c r="C1387" s="56" t="s">
        <v>228</v>
      </c>
      <c r="D1387" s="56" t="s">
        <v>249</v>
      </c>
      <c r="E1387" s="56"/>
      <c r="F1387" s="56" t="s">
        <v>137</v>
      </c>
      <c r="G1387" s="56" t="s">
        <v>139</v>
      </c>
      <c r="H1387" s="56"/>
      <c r="I1387" s="56">
        <v>2</v>
      </c>
    </row>
    <row r="1388" spans="1:22" hidden="1">
      <c r="A1388" s="244">
        <v>45</v>
      </c>
      <c r="B1388" s="244"/>
      <c r="C1388" s="244" t="s">
        <v>228</v>
      </c>
      <c r="D1388" s="244" t="s">
        <v>249</v>
      </c>
      <c r="E1388" s="244"/>
      <c r="F1388" s="244" t="s">
        <v>137</v>
      </c>
      <c r="G1388" s="244" t="s">
        <v>43</v>
      </c>
      <c r="H1388" s="244"/>
      <c r="I1388" s="244">
        <v>1</v>
      </c>
    </row>
    <row r="1389" spans="1:22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22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22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22" hidden="1">
      <c r="A1392" s="56">
        <v>49</v>
      </c>
      <c r="B1392" s="56"/>
      <c r="C1392" s="56" t="s">
        <v>228</v>
      </c>
      <c r="D1392" s="56" t="s">
        <v>249</v>
      </c>
      <c r="E1392" s="56"/>
      <c r="F1392" s="56" t="s">
        <v>137</v>
      </c>
      <c r="G1392" s="56" t="s">
        <v>228</v>
      </c>
      <c r="H1392" s="56"/>
      <c r="I1392" s="56">
        <v>1.5</v>
      </c>
    </row>
    <row r="1393" spans="1:11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11" hidden="1">
      <c r="A1394" s="244">
        <v>51</v>
      </c>
      <c r="B1394" s="244"/>
      <c r="C1394" s="244" t="s">
        <v>228</v>
      </c>
      <c r="D1394" s="244" t="s">
        <v>1251</v>
      </c>
      <c r="E1394" s="244"/>
      <c r="F1394" s="244" t="s">
        <v>137</v>
      </c>
      <c r="G1394" s="244" t="s">
        <v>145</v>
      </c>
      <c r="H1394" s="244"/>
      <c r="I1394" s="244">
        <v>4</v>
      </c>
    </row>
    <row r="1395" spans="1:11" hidden="1">
      <c r="A1395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idden="1">
      <c r="A1396" s="247">
        <v>53</v>
      </c>
      <c r="B1396" s="247"/>
      <c r="C1396" s="247" t="s">
        <v>228</v>
      </c>
      <c r="D1396" s="247" t="s">
        <v>1953</v>
      </c>
      <c r="E1396" s="247"/>
      <c r="F1396" s="247" t="s">
        <v>137</v>
      </c>
      <c r="G1396" s="247" t="s">
        <v>248</v>
      </c>
      <c r="H1396" s="247"/>
      <c r="I1396" s="247">
        <v>3</v>
      </c>
    </row>
    <row r="1397" spans="1:11" hidden="1">
      <c r="A1397" s="244">
        <v>54</v>
      </c>
      <c r="B1397" s="244"/>
      <c r="C1397" s="244" t="s">
        <v>228</v>
      </c>
      <c r="D1397" s="244" t="s">
        <v>1953</v>
      </c>
      <c r="E1397" s="244"/>
      <c r="F1397" s="244" t="s">
        <v>137</v>
      </c>
      <c r="G1397" s="244" t="s">
        <v>1120</v>
      </c>
      <c r="H1397" s="244"/>
      <c r="I1397" s="244">
        <v>2</v>
      </c>
    </row>
    <row r="1398" spans="1:11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11" hidden="1">
      <c r="A1399" s="6">
        <v>56</v>
      </c>
      <c r="B1399" s="6"/>
      <c r="C1399" s="6" t="s">
        <v>228</v>
      </c>
      <c r="D1399" s="6" t="s">
        <v>1953</v>
      </c>
      <c r="E1399" s="6"/>
      <c r="F1399" s="6" t="s">
        <v>137</v>
      </c>
      <c r="G1399" s="6" t="s">
        <v>136</v>
      </c>
      <c r="H1399" s="6"/>
      <c r="I1399" s="6">
        <v>2</v>
      </c>
    </row>
    <row r="1400" spans="1:11" hidden="1">
      <c r="A1400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</row>
    <row r="1402" spans="1:11" hidden="1">
      <c r="A1402" s="6">
        <v>59</v>
      </c>
      <c r="B1402" s="6"/>
      <c r="C1402" s="6" t="s">
        <v>228</v>
      </c>
      <c r="D1402" s="6" t="s">
        <v>1953</v>
      </c>
      <c r="E1402" s="6"/>
      <c r="F1402" s="6" t="s">
        <v>137</v>
      </c>
      <c r="G1402" s="6" t="s">
        <v>143</v>
      </c>
      <c r="H1402" s="6"/>
      <c r="I1402" s="6">
        <v>4</v>
      </c>
    </row>
    <row r="1403" spans="1:11" hidden="1">
      <c r="A1403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idden="1">
      <c r="A1404" s="6">
        <v>61</v>
      </c>
      <c r="B1404" s="6"/>
      <c r="C1404" s="6" t="s">
        <v>228</v>
      </c>
      <c r="D1404" s="6" t="s">
        <v>1953</v>
      </c>
      <c r="E1404" s="6"/>
      <c r="F1404" s="6" t="s">
        <v>137</v>
      </c>
      <c r="G1404" s="6" t="s">
        <v>220</v>
      </c>
      <c r="H1404" s="6"/>
      <c r="I1404" s="6">
        <v>3</v>
      </c>
    </row>
    <row r="1405" spans="1:11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11" hidden="1">
      <c r="A1407" s="39">
        <v>64</v>
      </c>
      <c r="B1407" s="39"/>
      <c r="C1407" s="39" t="s">
        <v>228</v>
      </c>
      <c r="D1407" s="39" t="s">
        <v>252</v>
      </c>
      <c r="E1407" s="39" t="s">
        <v>172</v>
      </c>
      <c r="F1407" s="39" t="s">
        <v>7</v>
      </c>
      <c r="G1407" s="39" t="s">
        <v>1623</v>
      </c>
      <c r="H1407" s="39" t="s">
        <v>261</v>
      </c>
      <c r="I1407" s="39">
        <v>2</v>
      </c>
    </row>
    <row r="1408" spans="1:11" hidden="1">
      <c r="A1408" s="247">
        <v>65</v>
      </c>
      <c r="B1408" s="247"/>
      <c r="C1408" s="247" t="s">
        <v>228</v>
      </c>
      <c r="D1408" s="247" t="s">
        <v>252</v>
      </c>
      <c r="E1408" s="247" t="s">
        <v>182</v>
      </c>
      <c r="F1408" s="247" t="s">
        <v>1524</v>
      </c>
      <c r="G1408" s="247" t="s">
        <v>136</v>
      </c>
      <c r="H1408" s="247" t="s">
        <v>261</v>
      </c>
      <c r="I1408" s="247">
        <v>3</v>
      </c>
    </row>
    <row r="1409" spans="1:22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22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K1410" t="s">
        <v>1591</v>
      </c>
    </row>
    <row r="1411" spans="1:22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22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K1412" t="s">
        <v>1587</v>
      </c>
    </row>
    <row r="1413" spans="1:22" hidden="1">
      <c r="A1413" s="247">
        <v>70</v>
      </c>
      <c r="B1413" s="247"/>
      <c r="C1413" s="247" t="s">
        <v>228</v>
      </c>
      <c r="D1413" s="247" t="s">
        <v>252</v>
      </c>
      <c r="E1413" s="247" t="s">
        <v>180</v>
      </c>
      <c r="F1413" s="247" t="s">
        <v>83</v>
      </c>
      <c r="G1413" s="247" t="s">
        <v>51</v>
      </c>
      <c r="H1413" s="247" t="s">
        <v>261</v>
      </c>
      <c r="I1413" s="247">
        <v>1</v>
      </c>
      <c r="K1413" t="s">
        <v>1955</v>
      </c>
    </row>
    <row r="1414" spans="1:22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  <c r="L1414" s="244"/>
      <c r="M1414" s="244"/>
      <c r="N1414" s="244"/>
      <c r="O1414" s="244"/>
      <c r="P1414" s="244"/>
      <c r="Q1414" s="244"/>
      <c r="R1414" s="244"/>
      <c r="S1414" s="244"/>
      <c r="T1414" s="244"/>
      <c r="U1414" s="244"/>
      <c r="V1414" s="244"/>
    </row>
    <row r="1415" spans="1:22" hidden="1">
      <c r="A1415" s="6">
        <v>72</v>
      </c>
      <c r="B1415" s="6"/>
      <c r="C1415" s="6" t="s">
        <v>228</v>
      </c>
      <c r="D1415" s="6" t="s">
        <v>252</v>
      </c>
      <c r="E1415" s="6" t="s">
        <v>182</v>
      </c>
      <c r="F1415" s="6" t="s">
        <v>1525</v>
      </c>
      <c r="G1415" s="6" t="s">
        <v>1629</v>
      </c>
      <c r="H1415" s="6" t="s">
        <v>261</v>
      </c>
      <c r="I1415" s="6">
        <v>2</v>
      </c>
    </row>
    <row r="1416" spans="1:22" hidden="1">
      <c r="A1416" s="6">
        <v>73</v>
      </c>
      <c r="B1416" s="6"/>
      <c r="C1416" s="6" t="s">
        <v>228</v>
      </c>
      <c r="D1416" s="6" t="s">
        <v>252</v>
      </c>
      <c r="E1416" s="6" t="s">
        <v>980</v>
      </c>
      <c r="F1416" s="6" t="s">
        <v>1526</v>
      </c>
      <c r="G1416" s="6" t="s">
        <v>1167</v>
      </c>
      <c r="H1416" s="6" t="s">
        <v>210</v>
      </c>
      <c r="I1416" s="6">
        <v>2</v>
      </c>
    </row>
    <row r="1417" spans="1:22" hidden="1">
      <c r="A1417" s="56">
        <v>74</v>
      </c>
      <c r="B1417" s="56"/>
      <c r="C1417" s="56" t="s">
        <v>228</v>
      </c>
      <c r="D1417" s="56" t="s">
        <v>252</v>
      </c>
      <c r="E1417" s="56" t="s">
        <v>182</v>
      </c>
      <c r="F1417" s="56" t="s">
        <v>1527</v>
      </c>
      <c r="G1417" s="56" t="s">
        <v>136</v>
      </c>
      <c r="H1417" s="56" t="s">
        <v>261</v>
      </c>
      <c r="I1417" s="56">
        <v>3</v>
      </c>
    </row>
    <row r="1418" spans="1:22" hidden="1">
      <c r="A1418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22" hidden="1">
      <c r="A1419" s="39">
        <v>76</v>
      </c>
      <c r="B1419" s="39"/>
      <c r="C1419" s="39" t="s">
        <v>228</v>
      </c>
      <c r="D1419" s="39" t="s">
        <v>252</v>
      </c>
      <c r="E1419" s="39" t="s">
        <v>182</v>
      </c>
      <c r="F1419" s="39" t="s">
        <v>1523</v>
      </c>
      <c r="G1419" s="39" t="s">
        <v>143</v>
      </c>
      <c r="H1419" s="39" t="s">
        <v>261</v>
      </c>
      <c r="I1419" s="39">
        <v>3</v>
      </c>
    </row>
    <row r="1420" spans="1:22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22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22" hidden="1">
      <c r="A1422" s="39">
        <v>79</v>
      </c>
      <c r="B1422" s="39"/>
      <c r="C1422" s="39" t="s">
        <v>228</v>
      </c>
      <c r="D1422" s="39" t="s">
        <v>252</v>
      </c>
      <c r="E1422" s="39" t="s">
        <v>187</v>
      </c>
      <c r="F1422" s="39" t="s">
        <v>1529</v>
      </c>
      <c r="G1422" s="39" t="s">
        <v>51</v>
      </c>
      <c r="H1422" s="39" t="s">
        <v>211</v>
      </c>
      <c r="I1422" s="39">
        <v>1</v>
      </c>
      <c r="K1422" t="s">
        <v>1589</v>
      </c>
    </row>
    <row r="1423" spans="1:22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22">
      <c r="A1424" s="247">
        <v>81</v>
      </c>
      <c r="B1424" s="247"/>
      <c r="C1424" s="247" t="s">
        <v>228</v>
      </c>
      <c r="D1424" s="247" t="s">
        <v>252</v>
      </c>
      <c r="E1424" s="247" t="s">
        <v>178</v>
      </c>
      <c r="F1424" s="247" t="s">
        <v>37</v>
      </c>
      <c r="G1424" s="247" t="s">
        <v>51</v>
      </c>
      <c r="H1424" s="247" t="s">
        <v>261</v>
      </c>
      <c r="I1424" s="247">
        <v>1</v>
      </c>
      <c r="J1424" s="248"/>
      <c r="K1424" s="247"/>
      <c r="L1424" s="247"/>
      <c r="M1424" s="247"/>
      <c r="N1424" s="247"/>
      <c r="O1424" s="247"/>
      <c r="P1424" s="247"/>
      <c r="Q1424" s="247"/>
      <c r="R1424" s="247"/>
      <c r="S1424" s="247"/>
      <c r="T1424" s="247"/>
      <c r="U1424" s="247"/>
      <c r="V1424" s="247"/>
    </row>
    <row r="1425" spans="1:11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50">
        <v>2</v>
      </c>
      <c r="K1426" t="s">
        <v>777</v>
      </c>
    </row>
    <row r="1427" spans="1:11" hidden="1">
      <c r="A1427" s="244">
        <v>84</v>
      </c>
      <c r="B1427" s="244"/>
      <c r="C1427" s="244" t="s">
        <v>228</v>
      </c>
      <c r="D1427" s="244" t="s">
        <v>1957</v>
      </c>
      <c r="E1427" s="244" t="s">
        <v>182</v>
      </c>
      <c r="F1427" s="244" t="s">
        <v>256</v>
      </c>
      <c r="G1427" s="244" t="s">
        <v>136</v>
      </c>
      <c r="H1427" s="244" t="s">
        <v>261</v>
      </c>
      <c r="I1427" s="244">
        <v>1</v>
      </c>
      <c r="J1427" s="250">
        <v>2</v>
      </c>
      <c r="K1427" t="s">
        <v>1532</v>
      </c>
    </row>
    <row r="1428" spans="1:11" hidden="1">
      <c r="A1428" s="39">
        <v>85</v>
      </c>
      <c r="B1428" s="39"/>
      <c r="C1428" s="39" t="s">
        <v>228</v>
      </c>
      <c r="D1428" s="39" t="s">
        <v>1957</v>
      </c>
      <c r="E1428" s="39" t="s">
        <v>182</v>
      </c>
      <c r="F1428" s="39" t="s">
        <v>256</v>
      </c>
      <c r="G1428" s="39" t="s">
        <v>51</v>
      </c>
      <c r="H1428" s="39" t="s">
        <v>261</v>
      </c>
      <c r="I1428" s="39">
        <v>1</v>
      </c>
      <c r="J1428" s="250">
        <v>2</v>
      </c>
      <c r="K1428" t="s">
        <v>1533</v>
      </c>
    </row>
    <row r="1429" spans="1:11" hidden="1">
      <c r="A1429" s="244">
        <v>86</v>
      </c>
      <c r="B1429" s="244"/>
      <c r="C1429" s="244" t="s">
        <v>228</v>
      </c>
      <c r="D1429" s="244" t="s">
        <v>1957</v>
      </c>
      <c r="E1429" s="244" t="s">
        <v>182</v>
      </c>
      <c r="F1429" s="244" t="s">
        <v>254</v>
      </c>
      <c r="G1429" s="244" t="s">
        <v>145</v>
      </c>
      <c r="H1429" s="244" t="s">
        <v>263</v>
      </c>
      <c r="I1429" s="244">
        <v>2</v>
      </c>
      <c r="J1429" s="250">
        <v>2</v>
      </c>
      <c r="K1429" t="s">
        <v>777</v>
      </c>
    </row>
    <row r="1430" spans="1:11" hidden="1">
      <c r="A1430" s="6">
        <v>87</v>
      </c>
      <c r="B1430" s="6"/>
      <c r="C1430" s="6" t="s">
        <v>228</v>
      </c>
      <c r="D1430" s="6" t="s">
        <v>1957</v>
      </c>
      <c r="E1430" s="6" t="s">
        <v>182</v>
      </c>
      <c r="F1430" s="6" t="s">
        <v>256</v>
      </c>
      <c r="G1430" s="6" t="s">
        <v>733</v>
      </c>
      <c r="H1430" s="6" t="s">
        <v>263</v>
      </c>
      <c r="I1430" s="6">
        <v>1</v>
      </c>
      <c r="J1430" s="250">
        <v>2</v>
      </c>
      <c r="K1430" t="s">
        <v>1532</v>
      </c>
    </row>
    <row r="1431" spans="1:11" hidden="1">
      <c r="A1431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idden="1">
      <c r="A1433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idden="1">
      <c r="A1434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idden="1">
      <c r="A1435" s="56">
        <v>92</v>
      </c>
      <c r="B1435" s="56"/>
      <c r="C1435" s="56" t="s">
        <v>228</v>
      </c>
      <c r="D1435" s="56" t="s">
        <v>257</v>
      </c>
      <c r="E1435" s="56" t="s">
        <v>172</v>
      </c>
      <c r="F1435" s="56" t="s">
        <v>1524</v>
      </c>
      <c r="G1435" s="56" t="s">
        <v>1437</v>
      </c>
      <c r="H1435" s="56" t="s">
        <v>263</v>
      </c>
      <c r="I1435" s="56">
        <v>1</v>
      </c>
      <c r="K1435" t="s">
        <v>1587</v>
      </c>
    </row>
    <row r="1436" spans="1:11" hidden="1">
      <c r="A1436" s="56">
        <v>93</v>
      </c>
      <c r="B1436" s="56"/>
      <c r="C1436" s="56" t="s">
        <v>228</v>
      </c>
      <c r="D1436" s="56" t="s">
        <v>257</v>
      </c>
      <c r="E1436" s="56" t="s">
        <v>172</v>
      </c>
      <c r="F1436" s="56" t="s">
        <v>1524</v>
      </c>
      <c r="G1436" s="56" t="s">
        <v>51</v>
      </c>
      <c r="H1436" s="56" t="s">
        <v>263</v>
      </c>
      <c r="I1436" s="56">
        <v>1</v>
      </c>
      <c r="K1436" t="s">
        <v>1591</v>
      </c>
    </row>
    <row r="1437" spans="1:11" hidden="1">
      <c r="A1437" s="56">
        <v>94</v>
      </c>
      <c r="B1437" s="56"/>
      <c r="C1437" s="56" t="s">
        <v>228</v>
      </c>
      <c r="D1437" s="56" t="s">
        <v>257</v>
      </c>
      <c r="E1437" s="56" t="s">
        <v>180</v>
      </c>
      <c r="F1437" s="56" t="s">
        <v>83</v>
      </c>
      <c r="G1437" s="56" t="s">
        <v>1700</v>
      </c>
      <c r="H1437" s="56" t="s">
        <v>263</v>
      </c>
      <c r="I1437" s="56">
        <v>1</v>
      </c>
      <c r="K1437" t="s">
        <v>1587</v>
      </c>
    </row>
    <row r="1438" spans="1:11" hidden="1">
      <c r="A1438" s="247">
        <v>95</v>
      </c>
      <c r="B1438" s="247"/>
      <c r="C1438" s="247" t="s">
        <v>228</v>
      </c>
      <c r="D1438" s="247" t="s">
        <v>257</v>
      </c>
      <c r="E1438" s="247" t="s">
        <v>180</v>
      </c>
      <c r="F1438" s="247" t="s">
        <v>83</v>
      </c>
      <c r="G1438" s="247" t="s">
        <v>51</v>
      </c>
      <c r="H1438" s="247" t="s">
        <v>263</v>
      </c>
      <c r="I1438" s="247">
        <v>1</v>
      </c>
      <c r="K1438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</row>
    <row r="1440" spans="1:11" hidden="1">
      <c r="A1440" s="247">
        <v>97</v>
      </c>
      <c r="B1440" s="247"/>
      <c r="C1440" s="247" t="s">
        <v>228</v>
      </c>
      <c r="D1440" s="247" t="s">
        <v>257</v>
      </c>
      <c r="E1440" s="247" t="s">
        <v>341</v>
      </c>
      <c r="F1440" s="247" t="s">
        <v>14</v>
      </c>
      <c r="G1440" s="247" t="s">
        <v>142</v>
      </c>
      <c r="H1440" s="247" t="s">
        <v>263</v>
      </c>
      <c r="I1440" s="247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>
      <c r="A1442" s="244">
        <v>99</v>
      </c>
      <c r="B1442" s="244"/>
      <c r="C1442" s="244" t="s">
        <v>228</v>
      </c>
      <c r="D1442" s="244" t="s">
        <v>257</v>
      </c>
      <c r="E1442" s="244" t="s">
        <v>178</v>
      </c>
      <c r="F1442" s="244" t="s">
        <v>37</v>
      </c>
      <c r="G1442" s="244" t="s">
        <v>136</v>
      </c>
      <c r="H1442" s="244" t="s">
        <v>263</v>
      </c>
      <c r="I1442" s="244">
        <v>1</v>
      </c>
      <c r="J1442" s="249"/>
      <c r="K1442" s="244"/>
      <c r="L1442" s="244"/>
      <c r="M1442" s="244"/>
      <c r="N1442" s="244"/>
      <c r="O1442" s="244"/>
      <c r="P1442" s="244"/>
      <c r="Q1442" s="244"/>
      <c r="R1442" s="244"/>
      <c r="S1442" s="244"/>
      <c r="T1442" s="244"/>
      <c r="U1442" s="244"/>
      <c r="V1442" s="244"/>
    </row>
    <row r="1443" spans="1:22" hidden="1">
      <c r="A1443" s="6">
        <v>100</v>
      </c>
      <c r="B1443" s="6"/>
      <c r="C1443" s="6" t="s">
        <v>228</v>
      </c>
      <c r="D1443" s="6" t="s">
        <v>257</v>
      </c>
      <c r="E1443" s="6" t="s">
        <v>182</v>
      </c>
      <c r="F1443" s="6" t="s">
        <v>1525</v>
      </c>
      <c r="G1443" s="6" t="s">
        <v>136</v>
      </c>
      <c r="H1443" s="6" t="s">
        <v>263</v>
      </c>
      <c r="I1443" s="6">
        <v>2</v>
      </c>
    </row>
    <row r="1444" spans="1:22" hidden="1">
      <c r="A1444" s="6">
        <v>101</v>
      </c>
      <c r="B1444" s="6"/>
      <c r="C1444" s="6" t="s">
        <v>228</v>
      </c>
      <c r="D1444" s="6" t="s">
        <v>257</v>
      </c>
      <c r="E1444" s="6" t="s">
        <v>980</v>
      </c>
      <c r="F1444" s="6" t="s">
        <v>1526</v>
      </c>
      <c r="G1444" s="6" t="s">
        <v>220</v>
      </c>
      <c r="H1444" s="6" t="s">
        <v>210</v>
      </c>
      <c r="I1444" s="6">
        <v>2</v>
      </c>
    </row>
    <row r="1445" spans="1:22" hidden="1">
      <c r="A1445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4">
        <v>107</v>
      </c>
      <c r="B1450" s="244"/>
      <c r="C1450" s="244" t="s">
        <v>228</v>
      </c>
      <c r="D1450" s="244" t="s">
        <v>257</v>
      </c>
      <c r="E1450" s="244" t="s">
        <v>182</v>
      </c>
      <c r="F1450" s="244" t="s">
        <v>1531</v>
      </c>
      <c r="G1450" s="244" t="s">
        <v>136</v>
      </c>
      <c r="H1450" s="244" t="s">
        <v>263</v>
      </c>
      <c r="I1450" s="244">
        <v>2</v>
      </c>
    </row>
    <row r="1451" spans="1:22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  <c r="L1451" s="247"/>
      <c r="M1451" s="247"/>
      <c r="N1451" s="247"/>
      <c r="O1451" s="247"/>
      <c r="P1451" s="247"/>
      <c r="Q1451" s="247"/>
      <c r="R1451" s="247"/>
      <c r="S1451" s="247"/>
      <c r="T1451" s="247"/>
      <c r="U1451" s="247"/>
      <c r="V1451" s="247"/>
    </row>
    <row r="1452" spans="1:22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</row>
    <row r="1453" spans="1:22" hidden="1">
      <c r="A1453" s="6">
        <v>110</v>
      </c>
      <c r="B1453" s="6"/>
      <c r="C1453" s="6" t="s">
        <v>228</v>
      </c>
      <c r="D1453" s="6" t="s">
        <v>260</v>
      </c>
      <c r="E1453" s="6" t="s">
        <v>182</v>
      </c>
      <c r="F1453" s="6" t="s">
        <v>1523</v>
      </c>
      <c r="G1453" s="6" t="s">
        <v>143</v>
      </c>
      <c r="H1453" s="6" t="s">
        <v>155</v>
      </c>
      <c r="I1453" s="6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  <c r="L1455" s="244"/>
      <c r="M1455" s="244"/>
      <c r="N1455" s="244"/>
      <c r="O1455" s="244"/>
      <c r="P1455" s="244"/>
      <c r="Q1455" s="244"/>
      <c r="R1455" s="244"/>
      <c r="S1455" s="244"/>
      <c r="T1455" s="244"/>
      <c r="U1455" s="244"/>
      <c r="V1455" s="244"/>
    </row>
    <row r="1456" spans="1:22" hidden="1">
      <c r="A1456" s="56">
        <v>113</v>
      </c>
      <c r="B1456" s="56"/>
      <c r="C1456" s="56" t="s">
        <v>228</v>
      </c>
      <c r="D1456" s="56" t="s">
        <v>260</v>
      </c>
      <c r="E1456" s="56" t="s">
        <v>174</v>
      </c>
      <c r="F1456" s="56" t="s">
        <v>247</v>
      </c>
      <c r="G1456" s="56" t="s">
        <v>248</v>
      </c>
      <c r="H1456" s="56" t="s">
        <v>155</v>
      </c>
      <c r="I1456" s="56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4">
        <v>117</v>
      </c>
      <c r="B1460" s="244"/>
      <c r="C1460" s="244" t="s">
        <v>228</v>
      </c>
      <c r="D1460" s="244" t="s">
        <v>260</v>
      </c>
      <c r="E1460" s="244" t="s">
        <v>172</v>
      </c>
      <c r="F1460" s="244" t="s">
        <v>1524</v>
      </c>
      <c r="G1460" s="244" t="s">
        <v>51</v>
      </c>
      <c r="H1460" s="244" t="s">
        <v>155</v>
      </c>
      <c r="I1460" s="244">
        <v>1</v>
      </c>
      <c r="K1460" t="s">
        <v>1960</v>
      </c>
    </row>
    <row r="1461" spans="1:11" hidden="1">
      <c r="A1461" s="56">
        <v>118</v>
      </c>
      <c r="B1461" s="56"/>
      <c r="C1461" s="56" t="s">
        <v>228</v>
      </c>
      <c r="D1461" s="56" t="s">
        <v>260</v>
      </c>
      <c r="E1461" s="56" t="s">
        <v>980</v>
      </c>
      <c r="F1461" s="56" t="s">
        <v>1526</v>
      </c>
      <c r="G1461" s="56" t="s">
        <v>220</v>
      </c>
      <c r="H1461" s="56" t="s">
        <v>210</v>
      </c>
      <c r="I1461" s="56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 s="247">
        <v>121</v>
      </c>
      <c r="B1464" s="247"/>
      <c r="C1464" s="247" t="s">
        <v>228</v>
      </c>
      <c r="D1464" s="247" t="s">
        <v>260</v>
      </c>
      <c r="E1464" s="247" t="s">
        <v>182</v>
      </c>
      <c r="F1464" s="247" t="s">
        <v>1528</v>
      </c>
      <c r="G1464" s="247" t="s">
        <v>51</v>
      </c>
      <c r="H1464" s="247" t="s">
        <v>155</v>
      </c>
      <c r="I1464" s="247">
        <v>2</v>
      </c>
      <c r="K146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K1466" t="s">
        <v>1587</v>
      </c>
    </row>
    <row r="1467" spans="1:11" hidden="1">
      <c r="A1467" s="6">
        <v>124</v>
      </c>
      <c r="B1467" s="6"/>
      <c r="C1467" s="6" t="s">
        <v>228</v>
      </c>
      <c r="D1467" s="6" t="s">
        <v>260</v>
      </c>
      <c r="E1467" s="6" t="s">
        <v>182</v>
      </c>
      <c r="F1467" s="6" t="s">
        <v>1531</v>
      </c>
      <c r="G1467" s="6" t="s">
        <v>51</v>
      </c>
      <c r="H1467" s="6" t="s">
        <v>155</v>
      </c>
      <c r="I1467" s="6">
        <v>1</v>
      </c>
      <c r="K1467" t="s">
        <v>1962</v>
      </c>
    </row>
    <row r="1468" spans="1:11" hidden="1">
      <c r="A1468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idden="1">
      <c r="A1471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idden="1">
      <c r="A1472" s="56">
        <v>129</v>
      </c>
      <c r="B1472" s="56"/>
      <c r="C1472" s="56" t="s">
        <v>228</v>
      </c>
      <c r="D1472" s="56" t="s">
        <v>1534</v>
      </c>
      <c r="E1472" s="56" t="s">
        <v>182</v>
      </c>
      <c r="F1472" s="56" t="s">
        <v>256</v>
      </c>
      <c r="G1472" s="56" t="s">
        <v>1670</v>
      </c>
      <c r="H1472" s="56" t="s">
        <v>155</v>
      </c>
      <c r="I1472" s="56">
        <v>1</v>
      </c>
      <c r="J1472" s="250">
        <v>2</v>
      </c>
      <c r="K1472" t="s">
        <v>1535</v>
      </c>
    </row>
    <row r="1473" spans="1:22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50">
        <v>2</v>
      </c>
      <c r="K1473" t="s">
        <v>1536</v>
      </c>
    </row>
    <row r="1474" spans="1:22" hidden="1">
      <c r="A1474" s="244">
        <v>131</v>
      </c>
      <c r="B1474" s="244"/>
      <c r="C1474" s="244" t="s">
        <v>228</v>
      </c>
      <c r="D1474" s="244" t="s">
        <v>1534</v>
      </c>
      <c r="E1474" s="244" t="s">
        <v>182</v>
      </c>
      <c r="F1474" s="244" t="s">
        <v>254</v>
      </c>
      <c r="G1474" s="244" t="s">
        <v>143</v>
      </c>
      <c r="H1474" s="244" t="s">
        <v>155</v>
      </c>
      <c r="I1474" s="244">
        <v>2</v>
      </c>
      <c r="J1474" s="250">
        <v>2</v>
      </c>
      <c r="K1474" t="s">
        <v>628</v>
      </c>
    </row>
    <row r="1475" spans="1:22" hidden="1">
      <c r="A1475" s="247">
        <v>132</v>
      </c>
      <c r="B1475" s="247"/>
      <c r="C1475" s="247" t="s">
        <v>228</v>
      </c>
      <c r="D1475" s="247" t="s">
        <v>1534</v>
      </c>
      <c r="E1475" s="247" t="s">
        <v>182</v>
      </c>
      <c r="F1475" s="247" t="s">
        <v>256</v>
      </c>
      <c r="G1475" s="247" t="s">
        <v>145</v>
      </c>
      <c r="H1475" s="247" t="s">
        <v>780</v>
      </c>
      <c r="I1475" s="247">
        <v>1</v>
      </c>
      <c r="J1475" s="250">
        <v>2</v>
      </c>
      <c r="K1475" t="s">
        <v>1536</v>
      </c>
    </row>
    <row r="1476" spans="1:22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50">
        <v>2</v>
      </c>
      <c r="K1476" t="s">
        <v>628</v>
      </c>
    </row>
    <row r="1477" spans="1:22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50">
        <v>2</v>
      </c>
      <c r="K1477" t="s">
        <v>1535</v>
      </c>
    </row>
    <row r="1478" spans="1:22" hidden="1">
      <c r="A1478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22" hidden="1">
      <c r="A1479" s="56">
        <v>136</v>
      </c>
      <c r="B1479" s="56"/>
      <c r="C1479" s="56" t="s">
        <v>228</v>
      </c>
      <c r="D1479" s="56" t="s">
        <v>262</v>
      </c>
      <c r="E1479" s="56" t="s">
        <v>172</v>
      </c>
      <c r="F1479" s="56" t="s">
        <v>7</v>
      </c>
      <c r="G1479" s="56" t="s">
        <v>240</v>
      </c>
      <c r="H1479" s="56" t="s">
        <v>261</v>
      </c>
      <c r="I1479" s="56">
        <v>2</v>
      </c>
    </row>
    <row r="1480" spans="1:22">
      <c r="A1480" s="247">
        <v>137</v>
      </c>
      <c r="B1480" s="247"/>
      <c r="C1480" s="247" t="s">
        <v>228</v>
      </c>
      <c r="D1480" s="247" t="s">
        <v>262</v>
      </c>
      <c r="E1480" s="247" t="s">
        <v>178</v>
      </c>
      <c r="F1480" s="247" t="s">
        <v>37</v>
      </c>
      <c r="G1480" s="247" t="s">
        <v>240</v>
      </c>
      <c r="H1480" s="247" t="s">
        <v>261</v>
      </c>
      <c r="I1480" s="247">
        <v>1</v>
      </c>
      <c r="J1480" s="248"/>
      <c r="K1480" s="247" t="s">
        <v>1587</v>
      </c>
      <c r="L1480" s="247"/>
      <c r="M1480" s="247"/>
      <c r="N1480" s="247"/>
      <c r="O1480" s="247"/>
      <c r="P1480" s="247"/>
      <c r="Q1480" s="247"/>
      <c r="R1480" s="247"/>
      <c r="S1480" s="247"/>
      <c r="T1480" s="247"/>
      <c r="U1480" s="247"/>
      <c r="V1480" s="247"/>
    </row>
    <row r="1481" spans="1:22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  <c r="L1481" s="244"/>
      <c r="M1481" s="244"/>
      <c r="N1481" s="244"/>
      <c r="O1481" s="244"/>
      <c r="P1481" s="244"/>
      <c r="Q1481" s="244"/>
      <c r="R1481" s="244"/>
      <c r="S1481" s="244"/>
      <c r="T1481" s="244"/>
      <c r="U1481" s="244"/>
      <c r="V1481" s="244"/>
    </row>
    <row r="1482" spans="1:22" hidden="1">
      <c r="A1482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39">
        <v>141</v>
      </c>
      <c r="B1484" s="39"/>
      <c r="C1484" s="39" t="s">
        <v>228</v>
      </c>
      <c r="D1484" s="39" t="s">
        <v>262</v>
      </c>
      <c r="E1484" s="39" t="s">
        <v>172</v>
      </c>
      <c r="F1484" s="39" t="s">
        <v>1524</v>
      </c>
      <c r="G1484" s="39" t="s">
        <v>51</v>
      </c>
      <c r="H1484" s="39" t="s">
        <v>261</v>
      </c>
      <c r="I1484" s="39">
        <v>1</v>
      </c>
      <c r="K1484" t="s">
        <v>1960</v>
      </c>
    </row>
    <row r="1485" spans="1:22" hidden="1">
      <c r="A1485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22" hidden="1">
      <c r="A1486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22" hidden="1">
      <c r="A1487" s="6">
        <v>144</v>
      </c>
      <c r="B1487" s="6"/>
      <c r="C1487" s="6" t="s">
        <v>228</v>
      </c>
      <c r="D1487" s="6" t="s">
        <v>262</v>
      </c>
      <c r="E1487" s="6" t="s">
        <v>182</v>
      </c>
      <c r="F1487" s="6" t="s">
        <v>1525</v>
      </c>
      <c r="G1487" s="6" t="s">
        <v>145</v>
      </c>
      <c r="H1487" s="6" t="s">
        <v>261</v>
      </c>
      <c r="I1487" s="6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56">
        <v>146</v>
      </c>
      <c r="B1489" s="56"/>
      <c r="C1489" s="56" t="s">
        <v>228</v>
      </c>
      <c r="D1489" s="56" t="s">
        <v>262</v>
      </c>
      <c r="E1489" s="56" t="s">
        <v>980</v>
      </c>
      <c r="F1489" s="56" t="s">
        <v>1526</v>
      </c>
      <c r="G1489" s="56" t="s">
        <v>1167</v>
      </c>
      <c r="H1489" s="56" t="s">
        <v>210</v>
      </c>
      <c r="I1489" s="56">
        <v>1</v>
      </c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K1490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K1491" t="s">
        <v>1956</v>
      </c>
    </row>
    <row r="1492" spans="1:11" hidden="1">
      <c r="A1492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</row>
    <row r="1494" spans="1:11" hidden="1">
      <c r="A1494" s="6">
        <v>151</v>
      </c>
      <c r="B1494" s="6"/>
      <c r="C1494" s="6" t="s">
        <v>228</v>
      </c>
      <c r="D1494" s="6" t="s">
        <v>262</v>
      </c>
      <c r="E1494" s="6" t="s">
        <v>182</v>
      </c>
      <c r="F1494" s="6" t="s">
        <v>1523</v>
      </c>
      <c r="G1494" s="6" t="s">
        <v>145</v>
      </c>
      <c r="H1494" s="6" t="s">
        <v>261</v>
      </c>
      <c r="I1494" s="6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 s="244">
        <v>153</v>
      </c>
      <c r="B1496" s="244"/>
      <c r="C1496" s="244" t="s">
        <v>228</v>
      </c>
      <c r="D1496" s="244" t="s">
        <v>262</v>
      </c>
      <c r="E1496" s="244" t="s">
        <v>175</v>
      </c>
      <c r="F1496" s="244" t="s">
        <v>1530</v>
      </c>
      <c r="G1496" s="244" t="s">
        <v>145</v>
      </c>
      <c r="H1496" s="244" t="s">
        <v>780</v>
      </c>
      <c r="I1496" s="244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K1498" t="s">
        <v>1966</v>
      </c>
    </row>
    <row r="1499" spans="1:11" hidden="1">
      <c r="A1499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244">
        <v>159</v>
      </c>
      <c r="B1502" s="244"/>
      <c r="C1502" s="244" t="s">
        <v>228</v>
      </c>
      <c r="D1502" s="244" t="s">
        <v>1537</v>
      </c>
      <c r="E1502" s="244" t="s">
        <v>182</v>
      </c>
      <c r="F1502" s="244" t="s">
        <v>1528</v>
      </c>
      <c r="G1502" s="244" t="s">
        <v>143</v>
      </c>
      <c r="H1502" s="244" t="s">
        <v>289</v>
      </c>
      <c r="I1502" s="244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4">
        <v>161</v>
      </c>
      <c r="B1504" s="244"/>
      <c r="C1504" s="244" t="s">
        <v>228</v>
      </c>
      <c r="D1504" s="244" t="s">
        <v>1537</v>
      </c>
      <c r="E1504" s="244" t="s">
        <v>182</v>
      </c>
      <c r="F1504" s="244" t="s">
        <v>1531</v>
      </c>
      <c r="G1504" s="244" t="s">
        <v>136</v>
      </c>
      <c r="H1504" s="244" t="s">
        <v>289</v>
      </c>
      <c r="I1504" s="244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56">
        <v>163</v>
      </c>
      <c r="B1506" s="56"/>
      <c r="C1506" s="56" t="s">
        <v>228</v>
      </c>
      <c r="D1506" s="56" t="s">
        <v>1537</v>
      </c>
      <c r="E1506" s="56" t="s">
        <v>172</v>
      </c>
      <c r="F1506" s="56" t="s">
        <v>7</v>
      </c>
      <c r="G1506" s="56" t="s">
        <v>1623</v>
      </c>
      <c r="H1506" s="56" t="s">
        <v>289</v>
      </c>
      <c r="I1506" s="56">
        <v>2</v>
      </c>
    </row>
    <row r="1507" spans="1:22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  <c r="L1507" s="247"/>
      <c r="M1507" s="247"/>
      <c r="N1507" s="247"/>
      <c r="O1507" s="247"/>
      <c r="P1507" s="247"/>
      <c r="Q1507" s="247"/>
      <c r="R1507" s="247"/>
      <c r="S1507" s="247"/>
      <c r="T1507" s="247"/>
      <c r="U1507" s="247"/>
      <c r="V1507" s="247"/>
    </row>
    <row r="1508" spans="1:22" hidden="1">
      <c r="A1508" s="244">
        <v>165</v>
      </c>
      <c r="B1508" s="244"/>
      <c r="C1508" s="244" t="s">
        <v>228</v>
      </c>
      <c r="D1508" s="244" t="s">
        <v>1537</v>
      </c>
      <c r="E1508" s="244" t="s">
        <v>341</v>
      </c>
      <c r="F1508" s="244" t="s">
        <v>14</v>
      </c>
      <c r="G1508" s="244" t="s">
        <v>967</v>
      </c>
      <c r="H1508" s="244" t="s">
        <v>289</v>
      </c>
      <c r="I1508" s="244">
        <v>2</v>
      </c>
    </row>
    <row r="1509" spans="1:22" hidden="1">
      <c r="A1509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22" hidden="1">
      <c r="A1510" s="6">
        <v>167</v>
      </c>
      <c r="B1510" s="6"/>
      <c r="C1510" s="6" t="s">
        <v>228</v>
      </c>
      <c r="D1510" s="6" t="s">
        <v>1989</v>
      </c>
      <c r="E1510" s="6" t="s">
        <v>182</v>
      </c>
      <c r="F1510" s="6" t="s">
        <v>137</v>
      </c>
      <c r="G1510" s="6" t="s">
        <v>143</v>
      </c>
      <c r="H1510" s="6" t="s">
        <v>289</v>
      </c>
      <c r="I1510" s="6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>
        <v>175</v>
      </c>
      <c r="C1518" t="s">
        <v>228</v>
      </c>
      <c r="D1518" t="s">
        <v>1989</v>
      </c>
      <c r="E1518" t="s">
        <v>182</v>
      </c>
      <c r="F1518" t="s">
        <v>137</v>
      </c>
      <c r="G1518" t="s">
        <v>1437</v>
      </c>
      <c r="H1518" t="s">
        <v>158</v>
      </c>
      <c r="I1518">
        <v>1</v>
      </c>
      <c r="K1518" t="s">
        <v>1969</v>
      </c>
    </row>
    <row r="1519" spans="1:22" hidden="1">
      <c r="A1519">
        <v>176</v>
      </c>
      <c r="C1519" t="s">
        <v>228</v>
      </c>
      <c r="D1519" t="s">
        <v>1571</v>
      </c>
      <c r="E1519" t="s">
        <v>182</v>
      </c>
      <c r="F1519" t="s">
        <v>1523</v>
      </c>
      <c r="G1519" t="s">
        <v>1192</v>
      </c>
      <c r="H1519" t="s">
        <v>158</v>
      </c>
      <c r="I1519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</row>
    <row r="1522" spans="1:22" hidden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22" hidden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22" hidden="1">
      <c r="A1524">
        <v>181</v>
      </c>
      <c r="C1524" t="s">
        <v>228</v>
      </c>
      <c r="D1524" t="s">
        <v>1571</v>
      </c>
      <c r="E1524" t="s">
        <v>182</v>
      </c>
      <c r="F1524" t="s">
        <v>1531</v>
      </c>
      <c r="G1524" t="s">
        <v>1690</v>
      </c>
      <c r="H1524" t="s">
        <v>158</v>
      </c>
      <c r="I1524">
        <v>2</v>
      </c>
      <c r="K1524" t="s">
        <v>2079</v>
      </c>
    </row>
    <row r="1525" spans="1:22" hidden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22" hidden="1">
      <c r="A1526">
        <v>183</v>
      </c>
      <c r="C1526" t="s">
        <v>228</v>
      </c>
      <c r="D1526" t="s">
        <v>1571</v>
      </c>
      <c r="E1526" t="s">
        <v>172</v>
      </c>
      <c r="F1526" t="s">
        <v>7</v>
      </c>
      <c r="G1526" t="s">
        <v>1437</v>
      </c>
      <c r="H1526" t="s">
        <v>158</v>
      </c>
      <c r="I1526">
        <v>2</v>
      </c>
    </row>
    <row r="1527" spans="1:22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  <c r="J1527" s="249"/>
      <c r="K1527" s="244"/>
      <c r="L1527" s="244"/>
      <c r="M1527" s="244"/>
      <c r="N1527" s="244"/>
      <c r="O1527" s="244"/>
      <c r="P1527" s="244"/>
      <c r="Q1527" s="244"/>
      <c r="R1527" s="244"/>
      <c r="S1527" s="244"/>
      <c r="T1527" s="244"/>
      <c r="U1527" s="244"/>
      <c r="V1527" s="244"/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7">
        <v>203</v>
      </c>
      <c r="B1546" s="247"/>
      <c r="C1546" s="247" t="s">
        <v>228</v>
      </c>
      <c r="D1546" s="247" t="s">
        <v>1975</v>
      </c>
      <c r="E1546" s="247" t="s">
        <v>182</v>
      </c>
      <c r="F1546" s="247" t="s">
        <v>1523</v>
      </c>
      <c r="G1546" s="247" t="s">
        <v>1192</v>
      </c>
      <c r="H1546" s="247" t="s">
        <v>158</v>
      </c>
      <c r="I1546" s="247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7"/>
      <c r="B1555" s="247"/>
      <c r="C1555" s="247"/>
      <c r="D1555" s="247"/>
      <c r="E1555" s="247"/>
      <c r="F1555" s="247"/>
      <c r="G1555" s="247"/>
      <c r="H1555" s="247"/>
      <c r="I1555" s="247"/>
    </row>
    <row r="1556" spans="1:11" hidden="1">
      <c r="A1556" s="244"/>
      <c r="B1556" s="244"/>
      <c r="C1556" s="244"/>
      <c r="D1556" s="244"/>
      <c r="E1556" s="244"/>
      <c r="F1556" s="244"/>
      <c r="G1556" s="244"/>
      <c r="H1556" s="244"/>
      <c r="I1556" s="244"/>
    </row>
    <row r="1557" spans="1:11" hidden="1">
      <c r="A1557" s="247"/>
      <c r="B1557" s="247"/>
      <c r="C1557" s="247"/>
      <c r="D1557" s="247"/>
      <c r="E1557" s="247"/>
      <c r="F1557" s="247"/>
      <c r="G1557" s="247"/>
      <c r="H1557" s="247"/>
      <c r="I1557" s="247"/>
    </row>
    <row r="1558" spans="1:11" hidden="1"/>
    <row r="1559" spans="1:11" hidden="1">
      <c r="A1559" s="244">
        <v>209</v>
      </c>
      <c r="B1559" s="244"/>
      <c r="C1559" s="244" t="s">
        <v>228</v>
      </c>
      <c r="D1559" s="244" t="s">
        <v>1975</v>
      </c>
      <c r="E1559" s="244" t="s">
        <v>180</v>
      </c>
      <c r="F1559" s="244" t="s">
        <v>83</v>
      </c>
      <c r="G1559" s="244" t="s">
        <v>733</v>
      </c>
      <c r="H1559" s="244" t="s">
        <v>158</v>
      </c>
      <c r="I1559" s="244">
        <v>2</v>
      </c>
    </row>
    <row r="1560" spans="1:11" hidden="1">
      <c r="A1560" s="247"/>
      <c r="B1560" s="247"/>
      <c r="C1560" s="247"/>
      <c r="D1560" s="247"/>
      <c r="E1560" s="247"/>
      <c r="F1560" s="247"/>
      <c r="G1560" s="247"/>
      <c r="H1560" s="247"/>
      <c r="I1560" s="247"/>
    </row>
    <row r="1561" spans="1:11" hidden="1"/>
    <row r="1562" spans="1:11" hidden="1"/>
    <row r="1563" spans="1:11" hidden="1"/>
    <row r="1564" spans="1:11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11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11" hidden="1">
      <c r="A1566">
        <v>176</v>
      </c>
      <c r="C1566" t="s">
        <v>228</v>
      </c>
      <c r="D1566" t="s">
        <v>262</v>
      </c>
      <c r="E1566" t="s">
        <v>980</v>
      </c>
      <c r="F1566" t="s">
        <v>1526</v>
      </c>
      <c r="G1566" t="s">
        <v>220</v>
      </c>
      <c r="H1566" t="s">
        <v>210</v>
      </c>
      <c r="I1566">
        <v>0</v>
      </c>
    </row>
    <row r="1567" spans="1:11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11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 s="244"/>
      <c r="B1573" s="244"/>
      <c r="C1573" s="244"/>
      <c r="D1573" s="244"/>
      <c r="E1573" s="244"/>
      <c r="F1573" s="244"/>
      <c r="G1573" s="244"/>
      <c r="H1573" s="244"/>
      <c r="I1573" s="244"/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 s="244"/>
      <c r="B1579" s="244"/>
      <c r="C1579" s="244"/>
      <c r="D1579" s="244"/>
      <c r="E1579" s="244"/>
      <c r="F1579" s="244"/>
      <c r="G1579" s="244"/>
      <c r="H1579" s="244"/>
      <c r="I1579" s="244"/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4"/>
      <c r="B1584" s="244"/>
      <c r="C1584" s="244"/>
      <c r="D1584" s="244"/>
      <c r="E1584" s="244"/>
      <c r="F1584" s="244"/>
      <c r="G1584" s="244"/>
      <c r="H1584" s="244"/>
      <c r="I1584" s="244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B8214F9B-68C5-4222-A398-6200464C7066}">
    <filterColumn colId="4">
      <customFilters>
        <customFilter val="*Englisch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263:I1466">
    <sortCondition ref="D2:D1530"/>
    <sortCondition ref="G2:G1530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>
    <tabColor theme="7" tint="-0.499984740745262"/>
    <pageSetUpPr fitToPage="1"/>
  </sheetPr>
  <dimension ref="A1:P186"/>
  <sheetViews>
    <sheetView zoomScale="120" zoomScaleNormal="12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10.453125" customWidth="1"/>
    <col min="2" max="2" width="2.81640625" customWidth="1"/>
    <col min="3" max="7" width="10.453125" customWidth="1"/>
    <col min="8" max="9" width="5.54296875" customWidth="1"/>
    <col min="10" max="10" width="5.54296875" style="250" customWidth="1"/>
    <col min="11" max="12" width="5.54296875" customWidth="1"/>
  </cols>
  <sheetData>
    <row r="1" spans="1:16">
      <c r="A1" s="34"/>
      <c r="B1" s="36"/>
      <c r="C1" s="34" t="s">
        <v>4</v>
      </c>
      <c r="D1" s="34" t="s">
        <v>3</v>
      </c>
      <c r="E1" s="34" t="s">
        <v>192</v>
      </c>
      <c r="F1" s="34" t="s">
        <v>2</v>
      </c>
      <c r="G1" s="34" t="s">
        <v>1</v>
      </c>
      <c r="H1" s="34" t="s">
        <v>193</v>
      </c>
      <c r="I1" s="34" t="s">
        <v>190</v>
      </c>
      <c r="J1" s="111" t="s">
        <v>1196</v>
      </c>
      <c r="K1" s="324"/>
      <c r="L1" s="354" t="s">
        <v>191</v>
      </c>
      <c r="M1" s="251"/>
      <c r="N1" s="355"/>
      <c r="O1" s="251"/>
      <c r="P1" s="251"/>
    </row>
    <row r="2" spans="1:16">
      <c r="A2" s="34" t="s">
        <v>1417</v>
      </c>
      <c r="B2" s="36"/>
      <c r="C2" s="34"/>
      <c r="D2" s="34"/>
      <c r="E2" s="34"/>
      <c r="F2" s="34"/>
      <c r="G2" s="34"/>
      <c r="H2" s="34"/>
      <c r="I2" s="34"/>
      <c r="J2" s="398"/>
      <c r="K2" s="324"/>
      <c r="L2" s="354"/>
      <c r="M2" s="251"/>
      <c r="N2" s="355"/>
      <c r="O2" s="251"/>
      <c r="P2" s="251"/>
    </row>
    <row r="3" spans="1:16">
      <c r="A3" s="251"/>
      <c r="B3" s="251"/>
      <c r="C3" s="251"/>
      <c r="D3" s="251"/>
      <c r="E3" s="251"/>
      <c r="F3" s="251"/>
      <c r="G3" s="251"/>
      <c r="H3" s="251"/>
      <c r="I3" s="251"/>
      <c r="K3" s="251"/>
      <c r="L3" s="251"/>
      <c r="M3" s="251"/>
      <c r="N3" s="355"/>
      <c r="O3" s="251"/>
      <c r="P3" s="251"/>
    </row>
    <row r="4" spans="1:16">
      <c r="A4" s="137"/>
      <c r="B4" s="106"/>
      <c r="C4" s="25" t="s">
        <v>299</v>
      </c>
      <c r="D4" s="299" t="s">
        <v>1197</v>
      </c>
      <c r="E4" s="25" t="s">
        <v>184</v>
      </c>
      <c r="F4" s="25" t="s">
        <v>604</v>
      </c>
      <c r="G4" s="23" t="s">
        <v>88</v>
      </c>
      <c r="H4" s="25" t="s">
        <v>294</v>
      </c>
      <c r="I4" s="297">
        <v>2</v>
      </c>
      <c r="J4" s="399"/>
      <c r="K4" s="325"/>
      <c r="L4" s="356"/>
      <c r="M4" s="251"/>
      <c r="N4" s="355"/>
      <c r="O4" s="251"/>
      <c r="P4" s="251"/>
    </row>
    <row r="5" spans="1:16">
      <c r="A5" s="139"/>
      <c r="B5" s="30"/>
      <c r="C5" s="25" t="s">
        <v>299</v>
      </c>
      <c r="D5" s="299" t="s">
        <v>1197</v>
      </c>
      <c r="E5" s="25" t="s">
        <v>184</v>
      </c>
      <c r="F5" s="25" t="s">
        <v>604</v>
      </c>
      <c r="G5" s="140" t="s">
        <v>293</v>
      </c>
      <c r="H5" s="25" t="s">
        <v>294</v>
      </c>
      <c r="I5" s="297">
        <v>6</v>
      </c>
      <c r="J5" s="399"/>
      <c r="K5" s="325" t="s">
        <v>1415</v>
      </c>
      <c r="L5" s="357" t="s">
        <v>1742</v>
      </c>
      <c r="M5" s="406"/>
      <c r="N5" s="355"/>
      <c r="O5" s="251"/>
      <c r="P5" s="251"/>
    </row>
    <row r="6" spans="1:16">
      <c r="A6" s="139"/>
      <c r="B6" s="30"/>
      <c r="C6" s="25" t="s">
        <v>299</v>
      </c>
      <c r="D6" s="299" t="s">
        <v>1197</v>
      </c>
      <c r="E6" s="25" t="s">
        <v>184</v>
      </c>
      <c r="F6" s="25" t="s">
        <v>604</v>
      </c>
      <c r="G6" s="23" t="s">
        <v>293</v>
      </c>
      <c r="H6" s="25" t="s">
        <v>294</v>
      </c>
      <c r="I6" s="297">
        <v>4</v>
      </c>
      <c r="J6" s="399">
        <v>2</v>
      </c>
      <c r="K6" s="325" t="s">
        <v>1415</v>
      </c>
      <c r="L6" s="322" t="s">
        <v>769</v>
      </c>
      <c r="M6" s="251"/>
      <c r="N6" s="355"/>
      <c r="O6" s="251"/>
      <c r="P6" s="251"/>
    </row>
    <row r="7" spans="1:16">
      <c r="A7" s="139"/>
      <c r="B7" s="30"/>
      <c r="C7" s="25" t="s">
        <v>299</v>
      </c>
      <c r="D7" s="299" t="s">
        <v>1197</v>
      </c>
      <c r="E7" s="25" t="s">
        <v>184</v>
      </c>
      <c r="F7" s="25" t="s">
        <v>604</v>
      </c>
      <c r="G7" s="23" t="s">
        <v>295</v>
      </c>
      <c r="H7" s="25" t="s">
        <v>294</v>
      </c>
      <c r="I7" s="297">
        <v>6</v>
      </c>
      <c r="J7" s="399"/>
      <c r="K7" s="325" t="s">
        <v>1415</v>
      </c>
      <c r="L7" s="322"/>
      <c r="M7" s="251"/>
      <c r="N7" s="355"/>
      <c r="O7" s="251"/>
      <c r="P7" s="251"/>
    </row>
    <row r="8" spans="1:16">
      <c r="A8" s="139"/>
      <c r="B8" s="30"/>
      <c r="C8" s="25" t="s">
        <v>299</v>
      </c>
      <c r="D8" s="299" t="s">
        <v>1197</v>
      </c>
      <c r="E8" s="25" t="s">
        <v>184</v>
      </c>
      <c r="F8" s="25" t="s">
        <v>604</v>
      </c>
      <c r="G8" s="140" t="s">
        <v>278</v>
      </c>
      <c r="H8" s="25" t="s">
        <v>294</v>
      </c>
      <c r="I8" s="297">
        <v>6</v>
      </c>
      <c r="J8" s="399"/>
      <c r="K8" s="325" t="s">
        <v>1415</v>
      </c>
      <c r="L8" s="357" t="s">
        <v>1743</v>
      </c>
      <c r="M8" s="251"/>
      <c r="N8" s="355"/>
      <c r="O8" s="251"/>
      <c r="P8" s="251"/>
    </row>
    <row r="9" spans="1:16">
      <c r="A9" s="139"/>
      <c r="B9" s="30"/>
      <c r="C9" s="25" t="s">
        <v>299</v>
      </c>
      <c r="D9" s="299" t="s">
        <v>1197</v>
      </c>
      <c r="E9" s="25" t="s">
        <v>184</v>
      </c>
      <c r="F9" s="25" t="s">
        <v>604</v>
      </c>
      <c r="G9" s="23" t="s">
        <v>278</v>
      </c>
      <c r="H9" s="25" t="s">
        <v>296</v>
      </c>
      <c r="I9" s="297">
        <v>4</v>
      </c>
      <c r="J9" s="399">
        <v>2</v>
      </c>
      <c r="K9" s="325" t="s">
        <v>1415</v>
      </c>
      <c r="L9" s="322" t="s">
        <v>1025</v>
      </c>
      <c r="M9" s="251"/>
      <c r="N9" s="355"/>
      <c r="O9" s="251"/>
      <c r="P9" s="251"/>
    </row>
    <row r="10" spans="1:16">
      <c r="A10" s="137"/>
      <c r="B10" s="106"/>
      <c r="C10" s="25" t="s">
        <v>299</v>
      </c>
      <c r="D10" s="299" t="s">
        <v>1197</v>
      </c>
      <c r="E10" s="25" t="s">
        <v>341</v>
      </c>
      <c r="F10" s="25" t="s">
        <v>14</v>
      </c>
      <c r="G10" s="23" t="s">
        <v>88</v>
      </c>
      <c r="H10" s="25" t="s">
        <v>294</v>
      </c>
      <c r="I10" s="297">
        <v>2</v>
      </c>
      <c r="J10" s="399"/>
      <c r="K10" s="325" t="s">
        <v>1415</v>
      </c>
      <c r="L10" s="356"/>
      <c r="M10" s="251"/>
      <c r="N10" s="355"/>
      <c r="O10" s="251"/>
      <c r="P10" s="251"/>
    </row>
    <row r="11" spans="1:16">
      <c r="A11" s="137"/>
      <c r="B11" s="106"/>
      <c r="C11" s="25" t="s">
        <v>299</v>
      </c>
      <c r="D11" s="299" t="s">
        <v>1197</v>
      </c>
      <c r="E11" s="25" t="s">
        <v>341</v>
      </c>
      <c r="F11" s="25" t="s">
        <v>15</v>
      </c>
      <c r="G11" s="23" t="s">
        <v>88</v>
      </c>
      <c r="H11" s="25" t="s">
        <v>294</v>
      </c>
      <c r="I11" s="297">
        <v>2</v>
      </c>
      <c r="J11" s="399"/>
      <c r="K11" s="325" t="s">
        <v>1415</v>
      </c>
      <c r="L11" s="356"/>
      <c r="M11" s="251"/>
      <c r="N11" s="355"/>
      <c r="O11" s="251"/>
      <c r="P11" s="251"/>
    </row>
    <row r="12" spans="1:16">
      <c r="A12" s="139"/>
      <c r="B12" s="30"/>
      <c r="C12" s="25" t="s">
        <v>299</v>
      </c>
      <c r="D12" s="299" t="s">
        <v>1197</v>
      </c>
      <c r="E12" s="25" t="s">
        <v>175</v>
      </c>
      <c r="F12" s="25" t="s">
        <v>19</v>
      </c>
      <c r="G12" s="150" t="s">
        <v>1707</v>
      </c>
      <c r="H12" s="25" t="s">
        <v>565</v>
      </c>
      <c r="I12" s="297">
        <v>2</v>
      </c>
      <c r="J12" s="399"/>
      <c r="K12" s="325" t="s">
        <v>1415</v>
      </c>
      <c r="L12" s="322"/>
      <c r="M12" s="251"/>
      <c r="N12" s="355"/>
      <c r="O12" s="251"/>
      <c r="P12" s="251"/>
    </row>
    <row r="13" spans="1:16">
      <c r="A13" s="139"/>
      <c r="B13" s="30"/>
      <c r="C13" s="25" t="s">
        <v>299</v>
      </c>
      <c r="D13" s="299" t="s">
        <v>1197</v>
      </c>
      <c r="E13" s="25" t="s">
        <v>172</v>
      </c>
      <c r="F13" s="25" t="s">
        <v>7</v>
      </c>
      <c r="G13" s="23" t="s">
        <v>967</v>
      </c>
      <c r="H13" s="25" t="s">
        <v>294</v>
      </c>
      <c r="I13" s="297">
        <v>2</v>
      </c>
      <c r="J13" s="399"/>
      <c r="K13" s="325" t="s">
        <v>1415</v>
      </c>
      <c r="L13" s="322"/>
      <c r="M13" s="251"/>
      <c r="N13" s="355"/>
      <c r="O13" s="251"/>
      <c r="P13" s="251"/>
    </row>
    <row r="14" spans="1:16">
      <c r="A14" s="139"/>
      <c r="B14" s="30"/>
      <c r="C14" s="25" t="s">
        <v>299</v>
      </c>
      <c r="D14" s="299" t="s">
        <v>1197</v>
      </c>
      <c r="E14" s="25" t="s">
        <v>174</v>
      </c>
      <c r="F14" s="25" t="s">
        <v>247</v>
      </c>
      <c r="G14" s="150" t="s">
        <v>51</v>
      </c>
      <c r="H14" s="25" t="s">
        <v>294</v>
      </c>
      <c r="I14" s="297">
        <v>2</v>
      </c>
      <c r="J14" s="399"/>
      <c r="K14" s="325"/>
      <c r="L14" s="322"/>
      <c r="M14" s="251"/>
      <c r="N14" s="355">
        <v>34</v>
      </c>
      <c r="O14" s="251"/>
      <c r="P14" s="251"/>
    </row>
    <row r="15" spans="1:16">
      <c r="A15" s="139"/>
      <c r="B15" s="30"/>
      <c r="C15" s="25"/>
      <c r="D15" s="23"/>
      <c r="E15" s="23"/>
      <c r="F15" s="23"/>
      <c r="G15" s="23"/>
      <c r="H15" s="25"/>
      <c r="I15" s="22"/>
      <c r="J15" s="399"/>
      <c r="K15" s="325"/>
      <c r="L15" s="356"/>
      <c r="M15" s="251"/>
      <c r="N15" s="355"/>
      <c r="O15" s="251"/>
      <c r="P15" s="251"/>
    </row>
    <row r="16" spans="1:16">
      <c r="A16" s="323" t="s">
        <v>1418</v>
      </c>
      <c r="B16" s="30"/>
      <c r="C16" s="25"/>
      <c r="D16" s="23"/>
      <c r="E16" s="23"/>
      <c r="F16" s="23"/>
      <c r="G16" s="23"/>
      <c r="H16" s="25"/>
      <c r="I16" s="22"/>
      <c r="J16" s="399"/>
      <c r="K16" s="325"/>
      <c r="L16" s="356"/>
      <c r="M16" s="251"/>
      <c r="N16" s="778" t="s">
        <v>1744</v>
      </c>
      <c r="O16" s="96"/>
      <c r="P16" s="251" t="s">
        <v>1745</v>
      </c>
    </row>
    <row r="17" spans="1:16">
      <c r="A17" s="335"/>
      <c r="B17" s="22"/>
      <c r="C17" s="23"/>
      <c r="D17" s="23"/>
      <c r="E17" s="23"/>
      <c r="F17" s="23"/>
      <c r="G17" s="23"/>
      <c r="H17" s="23"/>
      <c r="I17" s="22"/>
      <c r="J17" s="399"/>
      <c r="K17" s="325"/>
      <c r="L17" s="779"/>
      <c r="M17" s="251" t="s">
        <v>2064</v>
      </c>
      <c r="N17" s="780" t="s">
        <v>1746</v>
      </c>
      <c r="O17" s="96"/>
      <c r="P17" s="251" t="s">
        <v>1747</v>
      </c>
    </row>
    <row r="18" spans="1:16">
      <c r="A18" s="335"/>
      <c r="B18" s="22"/>
      <c r="C18" s="23"/>
      <c r="D18" s="23"/>
      <c r="E18" s="23"/>
      <c r="F18" s="23"/>
      <c r="G18" s="23"/>
      <c r="H18" s="23"/>
      <c r="I18" s="22"/>
      <c r="J18" s="399"/>
      <c r="K18" s="325"/>
      <c r="L18" s="325"/>
      <c r="M18" s="251" t="s">
        <v>2065</v>
      </c>
      <c r="N18" s="780" t="s">
        <v>1748</v>
      </c>
      <c r="O18" s="96"/>
      <c r="P18" s="251" t="s">
        <v>1749</v>
      </c>
    </row>
    <row r="19" spans="1:16">
      <c r="A19" s="335"/>
      <c r="B19" s="22"/>
      <c r="C19" s="23"/>
      <c r="D19" s="23"/>
      <c r="E19" s="23"/>
      <c r="F19" s="23"/>
      <c r="G19" s="23"/>
      <c r="H19" s="23"/>
      <c r="I19" s="22"/>
      <c r="J19" s="399"/>
      <c r="K19" s="325"/>
      <c r="L19" s="325"/>
      <c r="M19" s="251" t="s">
        <v>2066</v>
      </c>
      <c r="N19" s="780" t="s">
        <v>1750</v>
      </c>
      <c r="O19" s="96"/>
      <c r="P19" s="251" t="s">
        <v>1751</v>
      </c>
    </row>
    <row r="20" spans="1:16">
      <c r="A20" s="335"/>
      <c r="B20" s="22"/>
      <c r="C20" s="23"/>
      <c r="D20" s="23"/>
      <c r="E20" s="23"/>
      <c r="F20" s="23"/>
      <c r="G20" s="23"/>
      <c r="H20" s="23"/>
      <c r="I20" s="22"/>
      <c r="J20" s="399"/>
      <c r="K20" s="325"/>
      <c r="L20" s="325"/>
      <c r="M20" s="251" t="s">
        <v>2067</v>
      </c>
      <c r="N20" s="780" t="s">
        <v>1752</v>
      </c>
      <c r="O20" s="96"/>
      <c r="P20" s="251" t="s">
        <v>1753</v>
      </c>
    </row>
    <row r="21" spans="1:16">
      <c r="A21" s="139"/>
      <c r="B21" s="30"/>
      <c r="C21" s="25"/>
      <c r="D21" s="25"/>
      <c r="E21" s="25"/>
      <c r="F21" s="25"/>
      <c r="G21" s="23"/>
      <c r="H21" s="25"/>
      <c r="I21" s="22"/>
      <c r="J21" s="399"/>
      <c r="K21" s="325"/>
      <c r="L21" s="322"/>
      <c r="M21" s="251"/>
      <c r="N21" s="355"/>
      <c r="O21" s="251"/>
      <c r="P21" s="251"/>
    </row>
    <row r="22" spans="1:16">
      <c r="A22" s="323"/>
      <c r="B22" s="30"/>
      <c r="C22" s="25" t="s">
        <v>299</v>
      </c>
      <c r="D22" s="23" t="s">
        <v>907</v>
      </c>
      <c r="E22" s="25" t="s">
        <v>184</v>
      </c>
      <c r="F22" s="25" t="s">
        <v>604</v>
      </c>
      <c r="G22" s="140" t="s">
        <v>61</v>
      </c>
      <c r="H22" s="25" t="s">
        <v>298</v>
      </c>
      <c r="I22" s="22">
        <f>$O22/36*$N$22</f>
        <v>2.5</v>
      </c>
      <c r="J22" s="399"/>
      <c r="K22" s="325" t="s">
        <v>1415</v>
      </c>
      <c r="L22" s="469" t="s">
        <v>1754</v>
      </c>
      <c r="M22" s="781" t="s">
        <v>1755</v>
      </c>
      <c r="N22" s="355">
        <v>15</v>
      </c>
      <c r="O22" s="138">
        <v>6</v>
      </c>
      <c r="P22" s="251"/>
    </row>
    <row r="23" spans="1:16">
      <c r="A23" s="323"/>
      <c r="B23" s="30"/>
      <c r="C23" s="25" t="s">
        <v>299</v>
      </c>
      <c r="D23" s="23" t="s">
        <v>907</v>
      </c>
      <c r="E23" s="25" t="s">
        <v>175</v>
      </c>
      <c r="F23" s="25" t="s">
        <v>19</v>
      </c>
      <c r="G23" s="33" t="s">
        <v>1707</v>
      </c>
      <c r="H23" s="25" t="s">
        <v>320</v>
      </c>
      <c r="I23" s="297">
        <f t="shared" ref="I23:I31" si="0">$O23/36*$N$22</f>
        <v>0.41666666666666663</v>
      </c>
      <c r="J23" s="399"/>
      <c r="K23" s="325" t="s">
        <v>1415</v>
      </c>
      <c r="L23" s="30" t="s">
        <v>1756</v>
      </c>
      <c r="M23" s="251"/>
      <c r="N23" s="355" t="s">
        <v>1757</v>
      </c>
      <c r="O23" s="138">
        <v>1</v>
      </c>
      <c r="P23" s="251" t="s">
        <v>2068</v>
      </c>
    </row>
    <row r="24" spans="1:16">
      <c r="A24" s="323"/>
      <c r="B24" s="30"/>
      <c r="C24" s="25" t="s">
        <v>299</v>
      </c>
      <c r="D24" s="23" t="s">
        <v>907</v>
      </c>
      <c r="E24" s="25" t="s">
        <v>184</v>
      </c>
      <c r="F24" s="25" t="s">
        <v>604</v>
      </c>
      <c r="G24" s="23" t="s">
        <v>299</v>
      </c>
      <c r="H24" s="25" t="s">
        <v>298</v>
      </c>
      <c r="I24" s="22">
        <f t="shared" si="0"/>
        <v>1.6666666666666665</v>
      </c>
      <c r="J24" s="399"/>
      <c r="K24" s="325" t="s">
        <v>1415</v>
      </c>
      <c r="L24" s="30"/>
      <c r="M24" s="251"/>
      <c r="N24" s="355"/>
      <c r="O24" s="138">
        <v>4</v>
      </c>
      <c r="P24" s="251"/>
    </row>
    <row r="25" spans="1:16">
      <c r="A25" s="323"/>
      <c r="B25" s="30"/>
      <c r="C25" s="25" t="s">
        <v>299</v>
      </c>
      <c r="D25" s="23" t="s">
        <v>907</v>
      </c>
      <c r="E25" s="25" t="s">
        <v>172</v>
      </c>
      <c r="F25" s="25" t="s">
        <v>7</v>
      </c>
      <c r="G25" s="23" t="s">
        <v>967</v>
      </c>
      <c r="H25" s="25" t="s">
        <v>298</v>
      </c>
      <c r="I25" s="297">
        <f t="shared" si="0"/>
        <v>0.83333333333333326</v>
      </c>
      <c r="J25" s="399"/>
      <c r="K25" s="325" t="s">
        <v>1415</v>
      </c>
      <c r="L25" s="30"/>
      <c r="M25" s="251"/>
      <c r="N25" s="355"/>
      <c r="O25" s="138">
        <v>2</v>
      </c>
      <c r="P25" s="251"/>
    </row>
    <row r="26" spans="1:16">
      <c r="A26" s="323"/>
      <c r="B26" s="30"/>
      <c r="C26" s="25" t="s">
        <v>299</v>
      </c>
      <c r="D26" s="23" t="s">
        <v>907</v>
      </c>
      <c r="E26" s="25" t="s">
        <v>174</v>
      </c>
      <c r="F26" s="25" t="s">
        <v>247</v>
      </c>
      <c r="G26" s="782" t="s">
        <v>1685</v>
      </c>
      <c r="H26" s="25" t="s">
        <v>298</v>
      </c>
      <c r="I26" s="297">
        <f t="shared" si="0"/>
        <v>0.83333333333333326</v>
      </c>
      <c r="J26" s="399"/>
      <c r="K26" s="325"/>
      <c r="L26" s="30"/>
      <c r="M26" s="251"/>
      <c r="N26" s="355"/>
      <c r="O26" s="138">
        <v>2</v>
      </c>
      <c r="P26" s="251"/>
    </row>
    <row r="27" spans="1:16">
      <c r="A27" s="323"/>
      <c r="B27" s="30"/>
      <c r="C27" s="25" t="s">
        <v>299</v>
      </c>
      <c r="D27" s="23" t="s">
        <v>907</v>
      </c>
      <c r="E27" s="25" t="s">
        <v>184</v>
      </c>
      <c r="F27" s="25" t="s">
        <v>604</v>
      </c>
      <c r="G27" s="23" t="s">
        <v>300</v>
      </c>
      <c r="H27" s="25" t="s">
        <v>298</v>
      </c>
      <c r="I27" s="22">
        <f t="shared" si="0"/>
        <v>2.5</v>
      </c>
      <c r="J27" s="399"/>
      <c r="K27" s="325" t="s">
        <v>1415</v>
      </c>
      <c r="L27" s="30"/>
      <c r="M27" s="251"/>
      <c r="N27" s="355"/>
      <c r="O27" s="138">
        <v>6</v>
      </c>
      <c r="P27" s="251"/>
    </row>
    <row r="28" spans="1:16">
      <c r="A28" s="323"/>
      <c r="B28" s="30"/>
      <c r="C28" s="25" t="s">
        <v>299</v>
      </c>
      <c r="D28" s="23" t="s">
        <v>907</v>
      </c>
      <c r="E28" s="25" t="s">
        <v>184</v>
      </c>
      <c r="F28" s="25" t="s">
        <v>604</v>
      </c>
      <c r="G28" s="783" t="s">
        <v>51</v>
      </c>
      <c r="H28" s="23" t="s">
        <v>298</v>
      </c>
      <c r="I28" s="22">
        <f t="shared" si="0"/>
        <v>2.5</v>
      </c>
      <c r="J28" s="399"/>
      <c r="K28" s="325" t="s">
        <v>1415</v>
      </c>
      <c r="L28" s="22"/>
      <c r="M28" s="251"/>
      <c r="N28" s="355"/>
      <c r="O28" s="138">
        <v>6</v>
      </c>
      <c r="P28" s="251"/>
    </row>
    <row r="29" spans="1:16">
      <c r="A29" s="323"/>
      <c r="B29" s="30"/>
      <c r="C29" s="25" t="s">
        <v>299</v>
      </c>
      <c r="D29" s="23" t="s">
        <v>907</v>
      </c>
      <c r="E29" s="25" t="s">
        <v>184</v>
      </c>
      <c r="F29" s="25" t="s">
        <v>604</v>
      </c>
      <c r="G29" s="23" t="s">
        <v>326</v>
      </c>
      <c r="H29" s="25" t="s">
        <v>298</v>
      </c>
      <c r="I29" s="22">
        <f t="shared" si="0"/>
        <v>0.83333333333333326</v>
      </c>
      <c r="J29" s="399"/>
      <c r="K29" s="325" t="s">
        <v>1415</v>
      </c>
      <c r="L29" s="22"/>
      <c r="M29" s="251"/>
      <c r="N29" s="355"/>
      <c r="O29" s="138">
        <v>2</v>
      </c>
      <c r="P29" s="251"/>
    </row>
    <row r="30" spans="1:16">
      <c r="A30" s="323"/>
      <c r="B30" s="30"/>
      <c r="C30" s="25" t="s">
        <v>299</v>
      </c>
      <c r="D30" s="23" t="s">
        <v>907</v>
      </c>
      <c r="E30" s="25" t="s">
        <v>341</v>
      </c>
      <c r="F30" s="25" t="s">
        <v>15</v>
      </c>
      <c r="G30" s="23" t="s">
        <v>967</v>
      </c>
      <c r="H30" s="25" t="s">
        <v>298</v>
      </c>
      <c r="I30" s="297">
        <f t="shared" si="0"/>
        <v>0.83333333333333326</v>
      </c>
      <c r="J30" s="399"/>
      <c r="K30" s="325" t="s">
        <v>1415</v>
      </c>
      <c r="L30" s="22"/>
      <c r="M30" s="251"/>
      <c r="N30" s="355"/>
      <c r="O30" s="138">
        <v>2</v>
      </c>
      <c r="P30" s="251"/>
    </row>
    <row r="31" spans="1:16">
      <c r="A31" s="323"/>
      <c r="B31" s="30"/>
      <c r="C31" s="25" t="s">
        <v>299</v>
      </c>
      <c r="D31" s="23" t="s">
        <v>907</v>
      </c>
      <c r="E31" s="25" t="s">
        <v>341</v>
      </c>
      <c r="F31" s="25" t="s">
        <v>14</v>
      </c>
      <c r="G31" s="23" t="s">
        <v>1665</v>
      </c>
      <c r="H31" s="25" t="s">
        <v>298</v>
      </c>
      <c r="I31" s="297">
        <f t="shared" si="0"/>
        <v>0.83333333333333326</v>
      </c>
      <c r="J31" s="399"/>
      <c r="K31" s="325" t="s">
        <v>1415</v>
      </c>
      <c r="L31" s="30"/>
      <c r="M31" s="724" t="s">
        <v>2069</v>
      </c>
      <c r="N31" s="355"/>
      <c r="O31" s="138">
        <v>2</v>
      </c>
      <c r="P31" s="251"/>
    </row>
    <row r="32" spans="1:16">
      <c r="A32" s="139"/>
      <c r="B32" s="30"/>
      <c r="C32" s="25"/>
      <c r="D32" s="25"/>
      <c r="E32" s="25"/>
      <c r="F32" s="25"/>
      <c r="G32" s="23"/>
      <c r="H32" s="25"/>
      <c r="I32" s="22"/>
      <c r="J32" s="399"/>
      <c r="K32" s="325"/>
      <c r="L32" s="322"/>
      <c r="M32" s="251"/>
      <c r="N32" s="355"/>
      <c r="O32" s="251"/>
      <c r="P32" s="251"/>
    </row>
    <row r="33" spans="1:16">
      <c r="A33" s="323"/>
      <c r="B33" s="30"/>
      <c r="C33" s="25" t="s">
        <v>299</v>
      </c>
      <c r="D33" s="299" t="s">
        <v>906</v>
      </c>
      <c r="E33" s="25" t="s">
        <v>184</v>
      </c>
      <c r="F33" s="25" t="s">
        <v>604</v>
      </c>
      <c r="G33" s="23" t="s">
        <v>61</v>
      </c>
      <c r="H33" s="25" t="s">
        <v>962</v>
      </c>
      <c r="I33" s="22">
        <f>$O33/36*$N$33</f>
        <v>2.5</v>
      </c>
      <c r="J33" s="399"/>
      <c r="K33" s="325" t="s">
        <v>1415</v>
      </c>
      <c r="L33" s="22"/>
      <c r="M33" s="781" t="s">
        <v>1755</v>
      </c>
      <c r="N33" s="355">
        <v>15</v>
      </c>
      <c r="O33" s="138">
        <v>6</v>
      </c>
      <c r="P33" s="251"/>
    </row>
    <row r="34" spans="1:16">
      <c r="A34" s="323"/>
      <c r="B34" s="30"/>
      <c r="C34" s="25" t="s">
        <v>299</v>
      </c>
      <c r="D34" s="299" t="s">
        <v>906</v>
      </c>
      <c r="E34" s="25" t="s">
        <v>175</v>
      </c>
      <c r="F34" s="25" t="s">
        <v>19</v>
      </c>
      <c r="G34" s="33" t="s">
        <v>1707</v>
      </c>
      <c r="H34" s="25" t="s">
        <v>320</v>
      </c>
      <c r="I34" s="297">
        <f t="shared" ref="I34:I42" si="1">$O34/36*$N$33</f>
        <v>0.41666666666666663</v>
      </c>
      <c r="J34" s="399"/>
      <c r="K34" s="325" t="s">
        <v>1415</v>
      </c>
      <c r="L34" s="30"/>
      <c r="M34" s="251"/>
      <c r="N34" s="355" t="s">
        <v>1757</v>
      </c>
      <c r="O34" s="138">
        <v>1</v>
      </c>
      <c r="P34" s="251" t="s">
        <v>2070</v>
      </c>
    </row>
    <row r="35" spans="1:16">
      <c r="A35" s="323"/>
      <c r="B35" s="30"/>
      <c r="C35" s="25" t="s">
        <v>299</v>
      </c>
      <c r="D35" s="299" t="s">
        <v>906</v>
      </c>
      <c r="E35" s="25" t="s">
        <v>184</v>
      </c>
      <c r="F35" s="25" t="s">
        <v>604</v>
      </c>
      <c r="G35" s="23" t="s">
        <v>299</v>
      </c>
      <c r="H35" s="25" t="s">
        <v>962</v>
      </c>
      <c r="I35" s="22">
        <f t="shared" si="1"/>
        <v>1.6666666666666665</v>
      </c>
      <c r="J35" s="399"/>
      <c r="K35" s="325" t="s">
        <v>1415</v>
      </c>
      <c r="L35" s="30"/>
      <c r="M35" s="251"/>
      <c r="N35" s="355"/>
      <c r="O35" s="138">
        <v>4</v>
      </c>
      <c r="P35" s="251"/>
    </row>
    <row r="36" spans="1:16">
      <c r="A36" s="323"/>
      <c r="B36" s="30"/>
      <c r="C36" s="25" t="s">
        <v>299</v>
      </c>
      <c r="D36" s="299" t="s">
        <v>906</v>
      </c>
      <c r="E36" s="25" t="s">
        <v>172</v>
      </c>
      <c r="F36" s="25" t="s">
        <v>7</v>
      </c>
      <c r="G36" s="23" t="s">
        <v>967</v>
      </c>
      <c r="H36" s="25" t="s">
        <v>962</v>
      </c>
      <c r="I36" s="297">
        <f t="shared" si="1"/>
        <v>0.83333333333333326</v>
      </c>
      <c r="J36" s="399"/>
      <c r="K36" s="325" t="s">
        <v>1415</v>
      </c>
      <c r="L36" s="30"/>
      <c r="M36" s="251"/>
      <c r="N36" s="355"/>
      <c r="O36" s="138">
        <v>2</v>
      </c>
      <c r="P36" s="251"/>
    </row>
    <row r="37" spans="1:16">
      <c r="A37" s="323"/>
      <c r="B37" s="30"/>
      <c r="C37" s="25" t="s">
        <v>299</v>
      </c>
      <c r="D37" s="299" t="s">
        <v>906</v>
      </c>
      <c r="E37" s="25" t="s">
        <v>174</v>
      </c>
      <c r="F37" s="25" t="s">
        <v>247</v>
      </c>
      <c r="G37" s="782" t="s">
        <v>1685</v>
      </c>
      <c r="H37" s="25" t="s">
        <v>962</v>
      </c>
      <c r="I37" s="297">
        <f t="shared" si="1"/>
        <v>0.83333333333333326</v>
      </c>
      <c r="J37" s="399"/>
      <c r="K37" s="325"/>
      <c r="L37" s="30"/>
      <c r="M37" s="251"/>
      <c r="N37" s="355"/>
      <c r="O37" s="138">
        <v>2</v>
      </c>
      <c r="P37" s="251"/>
    </row>
    <row r="38" spans="1:16">
      <c r="A38" s="323"/>
      <c r="B38" s="30"/>
      <c r="C38" s="25" t="s">
        <v>299</v>
      </c>
      <c r="D38" s="299" t="s">
        <v>906</v>
      </c>
      <c r="E38" s="25" t="s">
        <v>184</v>
      </c>
      <c r="F38" s="25" t="s">
        <v>604</v>
      </c>
      <c r="G38" s="140" t="s">
        <v>300</v>
      </c>
      <c r="H38" s="25" t="s">
        <v>962</v>
      </c>
      <c r="I38" s="22">
        <f t="shared" si="1"/>
        <v>2.5</v>
      </c>
      <c r="J38" s="399"/>
      <c r="K38" s="325" t="s">
        <v>1415</v>
      </c>
      <c r="L38" s="469" t="s">
        <v>1758</v>
      </c>
      <c r="M38" s="251"/>
      <c r="N38" s="355"/>
      <c r="O38" s="138">
        <v>6</v>
      </c>
      <c r="P38" s="251"/>
    </row>
    <row r="39" spans="1:16">
      <c r="A39" s="323"/>
      <c r="B39" s="30"/>
      <c r="C39" s="25" t="s">
        <v>299</v>
      </c>
      <c r="D39" s="299" t="s">
        <v>906</v>
      </c>
      <c r="E39" s="25" t="s">
        <v>184</v>
      </c>
      <c r="F39" s="25" t="s">
        <v>604</v>
      </c>
      <c r="G39" s="783" t="s">
        <v>51</v>
      </c>
      <c r="H39" s="25" t="s">
        <v>962</v>
      </c>
      <c r="I39" s="22">
        <f t="shared" si="1"/>
        <v>2.5</v>
      </c>
      <c r="J39" s="399"/>
      <c r="K39" s="325" t="s">
        <v>1415</v>
      </c>
      <c r="L39" s="22"/>
      <c r="M39" s="251"/>
      <c r="N39" s="355"/>
      <c r="O39" s="138">
        <v>6</v>
      </c>
      <c r="P39" s="251"/>
    </row>
    <row r="40" spans="1:16">
      <c r="A40" s="323"/>
      <c r="B40" s="30"/>
      <c r="C40" s="25" t="s">
        <v>299</v>
      </c>
      <c r="D40" s="299" t="s">
        <v>906</v>
      </c>
      <c r="E40" s="25" t="s">
        <v>184</v>
      </c>
      <c r="F40" s="25" t="s">
        <v>604</v>
      </c>
      <c r="G40" s="23" t="s">
        <v>326</v>
      </c>
      <c r="H40" s="25" t="s">
        <v>962</v>
      </c>
      <c r="I40" s="22">
        <f t="shared" si="1"/>
        <v>0.83333333333333326</v>
      </c>
      <c r="J40" s="399"/>
      <c r="K40" s="325" t="s">
        <v>1415</v>
      </c>
      <c r="L40" s="22"/>
      <c r="M40" s="251"/>
      <c r="N40" s="355"/>
      <c r="O40" s="138">
        <v>2</v>
      </c>
      <c r="P40" s="251"/>
    </row>
    <row r="41" spans="1:16">
      <c r="A41" s="323"/>
      <c r="B41" s="30"/>
      <c r="C41" s="25" t="s">
        <v>299</v>
      </c>
      <c r="D41" s="299" t="s">
        <v>906</v>
      </c>
      <c r="E41" s="25" t="s">
        <v>341</v>
      </c>
      <c r="F41" s="25" t="s">
        <v>15</v>
      </c>
      <c r="G41" s="23" t="s">
        <v>967</v>
      </c>
      <c r="H41" s="25" t="s">
        <v>962</v>
      </c>
      <c r="I41" s="297">
        <f t="shared" si="1"/>
        <v>0.83333333333333326</v>
      </c>
      <c r="J41" s="399"/>
      <c r="K41" s="325" t="s">
        <v>1415</v>
      </c>
      <c r="L41" s="22"/>
      <c r="M41" s="251"/>
      <c r="N41" s="355"/>
      <c r="O41" s="138">
        <v>2</v>
      </c>
      <c r="P41" s="251"/>
    </row>
    <row r="42" spans="1:16">
      <c r="A42" s="323"/>
      <c r="B42" s="30"/>
      <c r="C42" s="25" t="s">
        <v>299</v>
      </c>
      <c r="D42" s="299" t="s">
        <v>906</v>
      </c>
      <c r="E42" s="25" t="s">
        <v>341</v>
      </c>
      <c r="F42" s="25" t="s">
        <v>14</v>
      </c>
      <c r="G42" s="23" t="s">
        <v>1665</v>
      </c>
      <c r="H42" s="25" t="s">
        <v>962</v>
      </c>
      <c r="I42" s="297">
        <f t="shared" si="1"/>
        <v>0.83333333333333326</v>
      </c>
      <c r="J42" s="399"/>
      <c r="K42" s="325" t="s">
        <v>1415</v>
      </c>
      <c r="L42" s="30"/>
      <c r="M42" s="724" t="s">
        <v>2071</v>
      </c>
      <c r="N42" s="355"/>
      <c r="O42" s="138">
        <v>2</v>
      </c>
      <c r="P42" s="251"/>
    </row>
    <row r="43" spans="1:16">
      <c r="A43" s="323"/>
      <c r="B43" s="30"/>
      <c r="C43" s="25"/>
      <c r="D43" s="23"/>
      <c r="E43" s="23"/>
      <c r="F43" s="23"/>
      <c r="G43" s="23"/>
      <c r="H43" s="25"/>
      <c r="I43" s="22"/>
      <c r="J43" s="399"/>
      <c r="K43" s="325"/>
      <c r="L43" s="25"/>
      <c r="M43" s="251"/>
      <c r="N43" s="355"/>
      <c r="O43" s="22"/>
      <c r="P43" s="251"/>
    </row>
    <row r="44" spans="1:16">
      <c r="A44" s="323"/>
      <c r="B44" s="30"/>
      <c r="C44" s="25" t="s">
        <v>299</v>
      </c>
      <c r="D44" s="25" t="s">
        <v>918</v>
      </c>
      <c r="E44" s="25" t="s">
        <v>184</v>
      </c>
      <c r="F44" s="25" t="s">
        <v>604</v>
      </c>
      <c r="G44" s="140" t="s">
        <v>61</v>
      </c>
      <c r="H44" s="23" t="s">
        <v>298</v>
      </c>
      <c r="I44" s="22">
        <f>$O44/36*$N$44</f>
        <v>2.1666666666666665</v>
      </c>
      <c r="J44" s="399"/>
      <c r="K44" s="325" t="s">
        <v>1415</v>
      </c>
      <c r="L44" s="469" t="s">
        <v>1759</v>
      </c>
      <c r="M44" s="781" t="s">
        <v>1755</v>
      </c>
      <c r="N44" s="355">
        <v>13</v>
      </c>
      <c r="O44" s="138">
        <v>6</v>
      </c>
      <c r="P44" s="251"/>
    </row>
    <row r="45" spans="1:16">
      <c r="A45" s="323"/>
      <c r="B45" s="30"/>
      <c r="C45" s="25" t="s">
        <v>299</v>
      </c>
      <c r="D45" s="25" t="s">
        <v>918</v>
      </c>
      <c r="E45" s="25" t="s">
        <v>175</v>
      </c>
      <c r="F45" s="25" t="s">
        <v>19</v>
      </c>
      <c r="G45" s="33" t="s">
        <v>1707</v>
      </c>
      <c r="H45" s="25" t="s">
        <v>320</v>
      </c>
      <c r="I45" s="297">
        <f t="shared" ref="I45:I53" si="2">$O45/36*$N$44</f>
        <v>0.3611111111111111</v>
      </c>
      <c r="J45" s="399"/>
      <c r="K45" s="325" t="s">
        <v>1415</v>
      </c>
      <c r="L45" s="30" t="s">
        <v>1756</v>
      </c>
      <c r="M45" s="251"/>
      <c r="N45" s="355" t="s">
        <v>1760</v>
      </c>
      <c r="O45" s="138">
        <v>1</v>
      </c>
      <c r="P45" s="251" t="s">
        <v>2068</v>
      </c>
    </row>
    <row r="46" spans="1:16">
      <c r="A46" s="323"/>
      <c r="B46" s="30"/>
      <c r="C46" s="25" t="s">
        <v>299</v>
      </c>
      <c r="D46" s="25" t="s">
        <v>918</v>
      </c>
      <c r="E46" s="25" t="s">
        <v>184</v>
      </c>
      <c r="F46" s="25" t="s">
        <v>604</v>
      </c>
      <c r="G46" s="23" t="s">
        <v>299</v>
      </c>
      <c r="H46" s="23" t="s">
        <v>298</v>
      </c>
      <c r="I46" s="22">
        <f t="shared" si="2"/>
        <v>1.4444444444444444</v>
      </c>
      <c r="J46" s="399"/>
      <c r="K46" s="325" t="s">
        <v>1415</v>
      </c>
      <c r="L46" s="22"/>
      <c r="M46" s="251"/>
      <c r="N46" s="355"/>
      <c r="O46" s="138">
        <v>4</v>
      </c>
      <c r="P46" s="251"/>
    </row>
    <row r="47" spans="1:16">
      <c r="A47" s="323"/>
      <c r="B47" s="30"/>
      <c r="C47" s="25" t="s">
        <v>299</v>
      </c>
      <c r="D47" s="25" t="s">
        <v>918</v>
      </c>
      <c r="E47" s="25" t="s">
        <v>172</v>
      </c>
      <c r="F47" s="25" t="s">
        <v>7</v>
      </c>
      <c r="G47" s="23" t="s">
        <v>967</v>
      </c>
      <c r="H47" s="23" t="s">
        <v>298</v>
      </c>
      <c r="I47" s="297">
        <f t="shared" si="2"/>
        <v>0.72222222222222221</v>
      </c>
      <c r="J47" s="399"/>
      <c r="K47" s="325" t="s">
        <v>1415</v>
      </c>
      <c r="L47" s="30"/>
      <c r="M47" s="251"/>
      <c r="N47" s="355"/>
      <c r="O47" s="138">
        <v>2</v>
      </c>
      <c r="P47" s="251"/>
    </row>
    <row r="48" spans="1:16">
      <c r="A48" s="323"/>
      <c r="B48" s="30"/>
      <c r="C48" s="25" t="s">
        <v>299</v>
      </c>
      <c r="D48" s="25" t="s">
        <v>918</v>
      </c>
      <c r="E48" s="25" t="s">
        <v>174</v>
      </c>
      <c r="F48" s="25" t="s">
        <v>247</v>
      </c>
      <c r="G48" s="782" t="s">
        <v>1685</v>
      </c>
      <c r="H48" s="23" t="s">
        <v>298</v>
      </c>
      <c r="I48" s="297">
        <f t="shared" si="2"/>
        <v>0.72222222222222221</v>
      </c>
      <c r="J48" s="399"/>
      <c r="K48" s="325"/>
      <c r="L48" s="30"/>
      <c r="M48" s="251"/>
      <c r="N48" s="355"/>
      <c r="O48" s="138">
        <v>2</v>
      </c>
      <c r="P48" s="251"/>
    </row>
    <row r="49" spans="1:16">
      <c r="A49" s="323"/>
      <c r="B49" s="30"/>
      <c r="C49" s="25" t="s">
        <v>299</v>
      </c>
      <c r="D49" s="25" t="s">
        <v>918</v>
      </c>
      <c r="E49" s="25" t="s">
        <v>184</v>
      </c>
      <c r="F49" s="25" t="s">
        <v>604</v>
      </c>
      <c r="G49" s="783" t="s">
        <v>51</v>
      </c>
      <c r="H49" s="23" t="s">
        <v>298</v>
      </c>
      <c r="I49" s="22">
        <f t="shared" si="2"/>
        <v>2.1666666666666665</v>
      </c>
      <c r="J49" s="399"/>
      <c r="K49" s="325" t="s">
        <v>1415</v>
      </c>
      <c r="L49" s="30"/>
      <c r="M49" s="251"/>
      <c r="N49" s="355"/>
      <c r="O49" s="138">
        <v>6</v>
      </c>
      <c r="P49" s="251"/>
    </row>
    <row r="50" spans="1:16">
      <c r="A50" s="323"/>
      <c r="B50" s="30"/>
      <c r="C50" s="25" t="s">
        <v>299</v>
      </c>
      <c r="D50" s="25" t="s">
        <v>918</v>
      </c>
      <c r="E50" s="25" t="s">
        <v>184</v>
      </c>
      <c r="F50" s="25" t="s">
        <v>604</v>
      </c>
      <c r="G50" s="23" t="s">
        <v>300</v>
      </c>
      <c r="H50" s="23" t="s">
        <v>298</v>
      </c>
      <c r="I50" s="22">
        <f t="shared" si="2"/>
        <v>2.1666666666666665</v>
      </c>
      <c r="J50" s="399"/>
      <c r="K50" s="325" t="s">
        <v>1415</v>
      </c>
      <c r="L50" s="22"/>
      <c r="M50" s="251"/>
      <c r="N50" s="355"/>
      <c r="O50" s="138">
        <v>6</v>
      </c>
      <c r="P50" s="251"/>
    </row>
    <row r="51" spans="1:16">
      <c r="A51" s="323"/>
      <c r="B51" s="30"/>
      <c r="C51" s="25" t="s">
        <v>299</v>
      </c>
      <c r="D51" s="25" t="s">
        <v>918</v>
      </c>
      <c r="E51" s="25" t="s">
        <v>184</v>
      </c>
      <c r="F51" s="25" t="s">
        <v>604</v>
      </c>
      <c r="G51" s="23" t="s">
        <v>326</v>
      </c>
      <c r="H51" s="23" t="s">
        <v>298</v>
      </c>
      <c r="I51" s="22">
        <f t="shared" si="2"/>
        <v>0.72222222222222221</v>
      </c>
      <c r="J51" s="399"/>
      <c r="K51" s="325" t="s">
        <v>1415</v>
      </c>
      <c r="L51" s="22"/>
      <c r="M51" s="251"/>
      <c r="N51" s="355"/>
      <c r="O51" s="138">
        <v>2</v>
      </c>
      <c r="P51" s="251"/>
    </row>
    <row r="52" spans="1:16">
      <c r="A52" s="323"/>
      <c r="B52" s="30"/>
      <c r="C52" s="25" t="s">
        <v>299</v>
      </c>
      <c r="D52" s="25" t="s">
        <v>918</v>
      </c>
      <c r="E52" s="25" t="s">
        <v>341</v>
      </c>
      <c r="F52" s="25" t="s">
        <v>15</v>
      </c>
      <c r="G52" s="23" t="s">
        <v>967</v>
      </c>
      <c r="H52" s="23" t="s">
        <v>298</v>
      </c>
      <c r="I52" s="297">
        <f t="shared" si="2"/>
        <v>0.72222222222222221</v>
      </c>
      <c r="J52" s="399"/>
      <c r="K52" s="325" t="s">
        <v>1415</v>
      </c>
      <c r="L52" s="22"/>
      <c r="M52" s="251"/>
      <c r="N52" s="355"/>
      <c r="O52" s="138">
        <v>2</v>
      </c>
      <c r="P52" s="251"/>
    </row>
    <row r="53" spans="1:16">
      <c r="A53" s="323"/>
      <c r="B53" s="30"/>
      <c r="C53" s="25" t="s">
        <v>299</v>
      </c>
      <c r="D53" s="25" t="s">
        <v>918</v>
      </c>
      <c r="E53" s="25" t="s">
        <v>341</v>
      </c>
      <c r="F53" s="25" t="s">
        <v>14</v>
      </c>
      <c r="G53" s="23" t="s">
        <v>1665</v>
      </c>
      <c r="H53" s="23" t="s">
        <v>298</v>
      </c>
      <c r="I53" s="297">
        <f t="shared" si="2"/>
        <v>0.72222222222222221</v>
      </c>
      <c r="J53" s="399"/>
      <c r="K53" s="325" t="s">
        <v>1415</v>
      </c>
      <c r="L53" s="30"/>
      <c r="M53" s="724" t="s">
        <v>2069</v>
      </c>
      <c r="N53" s="355"/>
      <c r="O53" s="138">
        <v>2</v>
      </c>
      <c r="P53" s="251"/>
    </row>
    <row r="54" spans="1:16">
      <c r="A54" s="784"/>
      <c r="B54" s="22"/>
      <c r="C54" s="23"/>
      <c r="D54" s="23"/>
      <c r="E54" s="23"/>
      <c r="F54" s="23"/>
      <c r="G54" s="785"/>
      <c r="H54" s="23"/>
      <c r="I54" s="22"/>
      <c r="J54" s="112"/>
      <c r="K54" s="325"/>
      <c r="L54" s="22"/>
      <c r="M54" s="251"/>
      <c r="N54" s="355"/>
      <c r="O54" s="22"/>
      <c r="P54" s="251"/>
    </row>
    <row r="55" spans="1:16">
      <c r="A55" s="323"/>
      <c r="B55" s="30"/>
      <c r="C55" s="25" t="s">
        <v>299</v>
      </c>
      <c r="D55" s="299" t="s">
        <v>896</v>
      </c>
      <c r="E55" s="25" t="s">
        <v>184</v>
      </c>
      <c r="F55" s="25" t="s">
        <v>604</v>
      </c>
      <c r="G55" s="23" t="s">
        <v>61</v>
      </c>
      <c r="H55" s="23" t="s">
        <v>962</v>
      </c>
      <c r="I55" s="22">
        <f>$O55/36*$N$55</f>
        <v>2.1666666666666665</v>
      </c>
      <c r="J55" s="399"/>
      <c r="K55" s="325" t="s">
        <v>1415</v>
      </c>
      <c r="L55" s="22"/>
      <c r="M55" s="781" t="s">
        <v>1755</v>
      </c>
      <c r="N55" s="355">
        <v>13</v>
      </c>
      <c r="O55" s="138">
        <v>6</v>
      </c>
      <c r="P55" s="251"/>
    </row>
    <row r="56" spans="1:16">
      <c r="A56" s="323"/>
      <c r="B56" s="30"/>
      <c r="C56" s="25" t="s">
        <v>299</v>
      </c>
      <c r="D56" s="299" t="s">
        <v>896</v>
      </c>
      <c r="E56" s="25" t="s">
        <v>175</v>
      </c>
      <c r="F56" s="25" t="s">
        <v>19</v>
      </c>
      <c r="G56" s="33" t="s">
        <v>1707</v>
      </c>
      <c r="H56" s="25" t="s">
        <v>320</v>
      </c>
      <c r="I56" s="297">
        <f t="shared" ref="I56:I64" si="3">$O56/36*$N$55</f>
        <v>0.3611111111111111</v>
      </c>
      <c r="J56" s="399"/>
      <c r="K56" s="325" t="s">
        <v>1415</v>
      </c>
      <c r="L56" s="30"/>
      <c r="M56" s="251"/>
      <c r="N56" s="355" t="s">
        <v>1760</v>
      </c>
      <c r="O56" s="138">
        <v>1</v>
      </c>
      <c r="P56" s="251" t="s">
        <v>2070</v>
      </c>
    </row>
    <row r="57" spans="1:16">
      <c r="A57" s="323"/>
      <c r="B57" s="30"/>
      <c r="C57" s="25" t="s">
        <v>299</v>
      </c>
      <c r="D57" s="299" t="s">
        <v>896</v>
      </c>
      <c r="E57" s="25" t="s">
        <v>184</v>
      </c>
      <c r="F57" s="25" t="s">
        <v>604</v>
      </c>
      <c r="G57" s="23" t="s">
        <v>299</v>
      </c>
      <c r="H57" s="23" t="s">
        <v>962</v>
      </c>
      <c r="I57" s="22">
        <f t="shared" si="3"/>
        <v>1.4444444444444444</v>
      </c>
      <c r="J57" s="399"/>
      <c r="K57" s="325" t="s">
        <v>1415</v>
      </c>
      <c r="L57" s="30"/>
      <c r="M57" s="251"/>
      <c r="N57" s="355"/>
      <c r="O57" s="138">
        <v>4</v>
      </c>
      <c r="P57" s="251"/>
    </row>
    <row r="58" spans="1:16">
      <c r="A58" s="323"/>
      <c r="B58" s="30"/>
      <c r="C58" s="25" t="s">
        <v>299</v>
      </c>
      <c r="D58" s="299" t="s">
        <v>896</v>
      </c>
      <c r="E58" s="25" t="s">
        <v>172</v>
      </c>
      <c r="F58" s="25" t="s">
        <v>7</v>
      </c>
      <c r="G58" s="23" t="s">
        <v>967</v>
      </c>
      <c r="H58" s="23" t="s">
        <v>962</v>
      </c>
      <c r="I58" s="297">
        <f t="shared" si="3"/>
        <v>0.72222222222222221</v>
      </c>
      <c r="J58" s="399"/>
      <c r="K58" s="325" t="s">
        <v>1415</v>
      </c>
      <c r="L58" s="30"/>
      <c r="M58" s="251"/>
      <c r="N58" s="355"/>
      <c r="O58" s="138">
        <v>2</v>
      </c>
      <c r="P58" s="251"/>
    </row>
    <row r="59" spans="1:16">
      <c r="A59" s="323"/>
      <c r="B59" s="30"/>
      <c r="C59" s="25" t="s">
        <v>299</v>
      </c>
      <c r="D59" s="299" t="s">
        <v>896</v>
      </c>
      <c r="E59" s="25" t="s">
        <v>174</v>
      </c>
      <c r="F59" s="25" t="s">
        <v>247</v>
      </c>
      <c r="G59" s="782" t="s">
        <v>1685</v>
      </c>
      <c r="H59" s="23" t="s">
        <v>962</v>
      </c>
      <c r="I59" s="297">
        <f t="shared" si="3"/>
        <v>0.72222222222222221</v>
      </c>
      <c r="J59" s="399"/>
      <c r="K59" s="325"/>
      <c r="L59" s="30"/>
      <c r="M59" s="251"/>
      <c r="N59" s="355"/>
      <c r="O59" s="138">
        <v>2</v>
      </c>
      <c r="P59" s="251"/>
    </row>
    <row r="60" spans="1:16">
      <c r="A60" s="323"/>
      <c r="B60" s="30"/>
      <c r="C60" s="25" t="s">
        <v>299</v>
      </c>
      <c r="D60" s="299" t="s">
        <v>896</v>
      </c>
      <c r="E60" s="25" t="s">
        <v>184</v>
      </c>
      <c r="F60" s="25" t="s">
        <v>604</v>
      </c>
      <c r="G60" s="783" t="s">
        <v>51</v>
      </c>
      <c r="H60" s="23" t="s">
        <v>298</v>
      </c>
      <c r="I60" s="22">
        <f>$O60/36*$N$55</f>
        <v>2.1666666666666665</v>
      </c>
      <c r="J60" s="399"/>
      <c r="K60" s="325" t="s">
        <v>1415</v>
      </c>
      <c r="L60" s="30"/>
      <c r="M60" s="251"/>
      <c r="N60" s="355"/>
      <c r="O60" s="138">
        <v>6</v>
      </c>
      <c r="P60" s="251"/>
    </row>
    <row r="61" spans="1:16">
      <c r="A61" s="323"/>
      <c r="B61" s="30"/>
      <c r="C61" s="25" t="s">
        <v>299</v>
      </c>
      <c r="D61" s="299" t="s">
        <v>896</v>
      </c>
      <c r="E61" s="25" t="s">
        <v>184</v>
      </c>
      <c r="F61" s="25" t="s">
        <v>604</v>
      </c>
      <c r="G61" s="140" t="s">
        <v>300</v>
      </c>
      <c r="H61" s="23" t="s">
        <v>962</v>
      </c>
      <c r="I61" s="22">
        <f t="shared" si="3"/>
        <v>2.1666666666666665</v>
      </c>
      <c r="J61" s="399"/>
      <c r="K61" s="325" t="s">
        <v>1415</v>
      </c>
      <c r="L61" s="469" t="s">
        <v>1761</v>
      </c>
      <c r="M61" s="251"/>
      <c r="N61" s="355"/>
      <c r="O61" s="138">
        <v>6</v>
      </c>
      <c r="P61" s="251"/>
    </row>
    <row r="62" spans="1:16">
      <c r="A62" s="323"/>
      <c r="B62" s="30"/>
      <c r="C62" s="25" t="s">
        <v>299</v>
      </c>
      <c r="D62" s="299" t="s">
        <v>896</v>
      </c>
      <c r="E62" s="25" t="s">
        <v>184</v>
      </c>
      <c r="F62" s="25" t="s">
        <v>604</v>
      </c>
      <c r="G62" s="23" t="s">
        <v>326</v>
      </c>
      <c r="H62" s="23" t="s">
        <v>962</v>
      </c>
      <c r="I62" s="22">
        <f t="shared" si="3"/>
        <v>0.72222222222222221</v>
      </c>
      <c r="J62" s="399"/>
      <c r="K62" s="325" t="s">
        <v>1415</v>
      </c>
      <c r="L62" s="22"/>
      <c r="M62" s="251"/>
      <c r="N62" s="355"/>
      <c r="O62" s="138">
        <v>2</v>
      </c>
      <c r="P62" s="251"/>
    </row>
    <row r="63" spans="1:16">
      <c r="A63" s="323"/>
      <c r="B63" s="30"/>
      <c r="C63" s="25" t="s">
        <v>299</v>
      </c>
      <c r="D63" s="299" t="s">
        <v>896</v>
      </c>
      <c r="E63" s="25" t="s">
        <v>341</v>
      </c>
      <c r="F63" s="25" t="s">
        <v>15</v>
      </c>
      <c r="G63" s="23" t="s">
        <v>967</v>
      </c>
      <c r="H63" s="23" t="s">
        <v>962</v>
      </c>
      <c r="I63" s="297">
        <f t="shared" si="3"/>
        <v>0.72222222222222221</v>
      </c>
      <c r="J63" s="399"/>
      <c r="K63" s="325" t="s">
        <v>1415</v>
      </c>
      <c r="L63" s="22"/>
      <c r="M63" s="251"/>
      <c r="N63" s="355"/>
      <c r="O63" s="138">
        <v>2</v>
      </c>
      <c r="P63" s="251"/>
    </row>
    <row r="64" spans="1:16">
      <c r="A64" s="323"/>
      <c r="B64" s="30"/>
      <c r="C64" s="25" t="s">
        <v>299</v>
      </c>
      <c r="D64" s="299" t="s">
        <v>896</v>
      </c>
      <c r="E64" s="25" t="s">
        <v>341</v>
      </c>
      <c r="F64" s="25" t="s">
        <v>14</v>
      </c>
      <c r="G64" s="23" t="s">
        <v>1665</v>
      </c>
      <c r="H64" s="23" t="s">
        <v>962</v>
      </c>
      <c r="I64" s="297">
        <f t="shared" si="3"/>
        <v>0.72222222222222221</v>
      </c>
      <c r="J64" s="399"/>
      <c r="K64" s="325" t="s">
        <v>1415</v>
      </c>
      <c r="L64" s="30"/>
      <c r="M64" s="724" t="s">
        <v>2071</v>
      </c>
      <c r="N64" s="355"/>
      <c r="O64" s="138">
        <v>2</v>
      </c>
      <c r="P64" s="251"/>
    </row>
    <row r="65" spans="1:16">
      <c r="A65" s="784"/>
      <c r="B65" s="22"/>
      <c r="C65" s="23"/>
      <c r="D65" s="23"/>
      <c r="E65" s="23"/>
      <c r="F65" s="23"/>
      <c r="G65" s="785"/>
      <c r="H65" s="23"/>
      <c r="I65" s="22"/>
      <c r="J65" s="112"/>
      <c r="K65" s="325"/>
      <c r="L65" s="22"/>
      <c r="M65" s="251"/>
      <c r="N65" s="355"/>
      <c r="O65" s="22"/>
      <c r="P65" s="251"/>
    </row>
    <row r="66" spans="1:16">
      <c r="A66" s="139"/>
      <c r="B66" s="30"/>
      <c r="C66" s="25" t="s">
        <v>299</v>
      </c>
      <c r="D66" s="25" t="s">
        <v>913</v>
      </c>
      <c r="E66" s="25" t="s">
        <v>184</v>
      </c>
      <c r="F66" s="25" t="s">
        <v>604</v>
      </c>
      <c r="G66" s="23" t="s">
        <v>61</v>
      </c>
      <c r="H66" s="25" t="s">
        <v>298</v>
      </c>
      <c r="I66" s="22">
        <f>$O66/36*$N$66</f>
        <v>0.66666666666666663</v>
      </c>
      <c r="J66" s="399">
        <v>2</v>
      </c>
      <c r="K66" s="325" t="s">
        <v>1415</v>
      </c>
      <c r="L66" s="30" t="s">
        <v>1125</v>
      </c>
      <c r="M66" s="781" t="s">
        <v>1755</v>
      </c>
      <c r="N66" s="355">
        <v>12</v>
      </c>
      <c r="O66" s="138">
        <v>2</v>
      </c>
      <c r="P66" s="251"/>
    </row>
    <row r="67" spans="1:16">
      <c r="A67" s="139"/>
      <c r="B67" s="30"/>
      <c r="C67" s="25" t="s">
        <v>299</v>
      </c>
      <c r="D67" s="25" t="s">
        <v>913</v>
      </c>
      <c r="E67" s="25" t="s">
        <v>184</v>
      </c>
      <c r="F67" s="25" t="s">
        <v>604</v>
      </c>
      <c r="G67" s="23" t="s">
        <v>61</v>
      </c>
      <c r="H67" s="25" t="s">
        <v>298</v>
      </c>
      <c r="I67" s="22">
        <f t="shared" ref="I67:I80" si="4">$O67/36*$N$66</f>
        <v>1.3333333333333333</v>
      </c>
      <c r="J67" s="399"/>
      <c r="K67" s="325" t="s">
        <v>1415</v>
      </c>
      <c r="L67" s="22"/>
      <c r="M67" s="251"/>
      <c r="N67" s="355" t="s">
        <v>1762</v>
      </c>
      <c r="O67" s="138">
        <v>4</v>
      </c>
      <c r="P67" s="251"/>
    </row>
    <row r="68" spans="1:16">
      <c r="A68" s="139"/>
      <c r="B68" s="30"/>
      <c r="C68" s="25" t="s">
        <v>299</v>
      </c>
      <c r="D68" s="25" t="s">
        <v>913</v>
      </c>
      <c r="E68" s="25" t="s">
        <v>175</v>
      </c>
      <c r="F68" s="25" t="s">
        <v>19</v>
      </c>
      <c r="G68" s="33" t="s">
        <v>1707</v>
      </c>
      <c r="H68" s="25" t="s">
        <v>320</v>
      </c>
      <c r="I68" s="297">
        <f t="shared" si="4"/>
        <v>0.66666666666666663</v>
      </c>
      <c r="J68" s="399"/>
      <c r="K68" s="325" t="s">
        <v>1415</v>
      </c>
      <c r="L68" s="352" t="s">
        <v>1763</v>
      </c>
      <c r="M68" s="251"/>
      <c r="N68" s="355"/>
      <c r="O68" s="138">
        <v>2</v>
      </c>
      <c r="P68" s="251"/>
    </row>
    <row r="69" spans="1:16">
      <c r="A69" s="139"/>
      <c r="B69" s="30"/>
      <c r="C69" s="25" t="s">
        <v>299</v>
      </c>
      <c r="D69" s="25" t="s">
        <v>913</v>
      </c>
      <c r="E69" s="25" t="s">
        <v>184</v>
      </c>
      <c r="F69" s="25" t="s">
        <v>604</v>
      </c>
      <c r="G69" s="23" t="s">
        <v>299</v>
      </c>
      <c r="H69" s="416" t="s">
        <v>770</v>
      </c>
      <c r="I69" s="22">
        <f t="shared" si="4"/>
        <v>0.66666666666666663</v>
      </c>
      <c r="J69" s="399">
        <v>2</v>
      </c>
      <c r="K69" s="325"/>
      <c r="L69" s="30" t="s">
        <v>1507</v>
      </c>
      <c r="M69" s="251"/>
      <c r="N69" s="355"/>
      <c r="O69" s="138">
        <v>2</v>
      </c>
      <c r="P69" s="251"/>
    </row>
    <row r="70" spans="1:16">
      <c r="A70" s="139"/>
      <c r="B70" s="30"/>
      <c r="C70" s="25" t="s">
        <v>299</v>
      </c>
      <c r="D70" s="25" t="s">
        <v>913</v>
      </c>
      <c r="E70" s="25" t="s">
        <v>184</v>
      </c>
      <c r="F70" s="25" t="s">
        <v>604</v>
      </c>
      <c r="G70" s="23" t="s">
        <v>299</v>
      </c>
      <c r="H70" s="25" t="s">
        <v>298</v>
      </c>
      <c r="I70" s="22">
        <f t="shared" si="4"/>
        <v>1.3333333333333333</v>
      </c>
      <c r="J70" s="399"/>
      <c r="K70" s="325" t="s">
        <v>1415</v>
      </c>
      <c r="L70" s="22"/>
      <c r="M70" s="251"/>
      <c r="N70" s="355"/>
      <c r="O70" s="138">
        <v>4</v>
      </c>
      <c r="P70" s="251"/>
    </row>
    <row r="71" spans="1:16">
      <c r="A71" s="139"/>
      <c r="B71" s="30"/>
      <c r="C71" s="25" t="s">
        <v>299</v>
      </c>
      <c r="D71" s="25" t="s">
        <v>913</v>
      </c>
      <c r="E71" s="25" t="s">
        <v>184</v>
      </c>
      <c r="F71" s="25" t="s">
        <v>604</v>
      </c>
      <c r="G71" s="23" t="s">
        <v>299</v>
      </c>
      <c r="H71" s="416" t="s">
        <v>770</v>
      </c>
      <c r="I71" s="22">
        <f t="shared" si="4"/>
        <v>0.66666666666666663</v>
      </c>
      <c r="J71" s="399">
        <v>2</v>
      </c>
      <c r="K71" s="325" t="s">
        <v>1415</v>
      </c>
      <c r="L71" s="30" t="s">
        <v>1366</v>
      </c>
      <c r="M71" s="251"/>
      <c r="N71" s="355"/>
      <c r="O71" s="138">
        <v>2</v>
      </c>
      <c r="P71" s="251"/>
    </row>
    <row r="72" spans="1:16">
      <c r="A72" s="139"/>
      <c r="B72" s="30"/>
      <c r="C72" s="25" t="s">
        <v>299</v>
      </c>
      <c r="D72" s="25" t="s">
        <v>913</v>
      </c>
      <c r="E72" s="25" t="s">
        <v>172</v>
      </c>
      <c r="F72" s="25" t="s">
        <v>7</v>
      </c>
      <c r="G72" s="23" t="s">
        <v>967</v>
      </c>
      <c r="H72" s="25" t="s">
        <v>298</v>
      </c>
      <c r="I72" s="297">
        <f t="shared" si="4"/>
        <v>0.66666666666666663</v>
      </c>
      <c r="J72" s="399"/>
      <c r="K72" s="325" t="s">
        <v>1415</v>
      </c>
      <c r="L72" s="30"/>
      <c r="M72" s="251"/>
      <c r="N72" s="355"/>
      <c r="O72" s="138">
        <v>2</v>
      </c>
      <c r="P72" s="251"/>
    </row>
    <row r="73" spans="1:16">
      <c r="A73" s="139"/>
      <c r="B73" s="30"/>
      <c r="C73" s="25" t="s">
        <v>299</v>
      </c>
      <c r="D73" s="25" t="s">
        <v>913</v>
      </c>
      <c r="E73" s="25" t="s">
        <v>174</v>
      </c>
      <c r="F73" s="25" t="s">
        <v>247</v>
      </c>
      <c r="G73" s="782" t="s">
        <v>1685</v>
      </c>
      <c r="H73" s="25" t="s">
        <v>298</v>
      </c>
      <c r="I73" s="297">
        <f t="shared" si="4"/>
        <v>0.66666666666666663</v>
      </c>
      <c r="J73" s="399"/>
      <c r="K73" s="325"/>
      <c r="L73" s="30"/>
      <c r="M73" s="251"/>
      <c r="N73" s="355"/>
      <c r="O73" s="138">
        <v>2</v>
      </c>
      <c r="P73" s="251"/>
    </row>
    <row r="74" spans="1:16">
      <c r="A74" s="139"/>
      <c r="B74" s="30"/>
      <c r="C74" s="25" t="s">
        <v>299</v>
      </c>
      <c r="D74" s="25" t="s">
        <v>913</v>
      </c>
      <c r="E74" s="25" t="s">
        <v>184</v>
      </c>
      <c r="F74" s="25" t="s">
        <v>604</v>
      </c>
      <c r="G74" s="23" t="s">
        <v>300</v>
      </c>
      <c r="H74" s="25" t="s">
        <v>298</v>
      </c>
      <c r="I74" s="22">
        <f t="shared" si="4"/>
        <v>0.66666666666666663</v>
      </c>
      <c r="J74" s="399">
        <v>2</v>
      </c>
      <c r="K74" s="325" t="s">
        <v>1415</v>
      </c>
      <c r="L74" s="30" t="s">
        <v>1125</v>
      </c>
      <c r="M74" s="251"/>
      <c r="N74" s="355"/>
      <c r="O74" s="138">
        <v>2</v>
      </c>
      <c r="P74" s="251"/>
    </row>
    <row r="75" spans="1:16">
      <c r="A75" s="139"/>
      <c r="B75" s="30"/>
      <c r="C75" s="25" t="s">
        <v>299</v>
      </c>
      <c r="D75" s="25" t="s">
        <v>913</v>
      </c>
      <c r="E75" s="25" t="s">
        <v>184</v>
      </c>
      <c r="F75" s="25" t="s">
        <v>604</v>
      </c>
      <c r="G75" s="140" t="s">
        <v>300</v>
      </c>
      <c r="H75" s="23" t="s">
        <v>298</v>
      </c>
      <c r="I75" s="22">
        <f t="shared" si="4"/>
        <v>1.3333333333333333</v>
      </c>
      <c r="J75" s="399"/>
      <c r="K75" s="325" t="s">
        <v>1415</v>
      </c>
      <c r="L75" s="469" t="s">
        <v>1764</v>
      </c>
      <c r="M75" s="251"/>
      <c r="N75" s="355"/>
      <c r="O75" s="138">
        <v>4</v>
      </c>
      <c r="P75" s="251"/>
    </row>
    <row r="76" spans="1:16">
      <c r="A76" s="139"/>
      <c r="B76" s="30"/>
      <c r="C76" s="25" t="s">
        <v>299</v>
      </c>
      <c r="D76" s="25" t="s">
        <v>913</v>
      </c>
      <c r="E76" s="25" t="s">
        <v>184</v>
      </c>
      <c r="F76" s="25" t="s">
        <v>604</v>
      </c>
      <c r="G76" s="783" t="s">
        <v>51</v>
      </c>
      <c r="H76" s="23" t="s">
        <v>298</v>
      </c>
      <c r="I76" s="22">
        <f>$O76/36*$N$66</f>
        <v>1.3333333333333333</v>
      </c>
      <c r="J76" s="399"/>
      <c r="K76" s="325" t="s">
        <v>1415</v>
      </c>
      <c r="L76" s="22"/>
      <c r="M76" s="251"/>
      <c r="N76" s="355"/>
      <c r="O76" s="138">
        <v>4</v>
      </c>
      <c r="P76" s="251"/>
    </row>
    <row r="77" spans="1:16">
      <c r="A77" s="139"/>
      <c r="B77" s="30"/>
      <c r="C77" s="25" t="s">
        <v>299</v>
      </c>
      <c r="D77" s="25" t="s">
        <v>913</v>
      </c>
      <c r="E77" s="25" t="s">
        <v>184</v>
      </c>
      <c r="F77" s="25" t="s">
        <v>604</v>
      </c>
      <c r="G77" s="783" t="s">
        <v>51</v>
      </c>
      <c r="H77" s="23" t="s">
        <v>298</v>
      </c>
      <c r="I77" s="22">
        <f>$O77/36*$N$66</f>
        <v>0.66666666666666663</v>
      </c>
      <c r="J77" s="399">
        <v>2</v>
      </c>
      <c r="K77" s="325" t="s">
        <v>1415</v>
      </c>
      <c r="L77" s="22" t="s">
        <v>1765</v>
      </c>
      <c r="M77" s="251"/>
      <c r="N77" s="355"/>
      <c r="O77" s="138">
        <v>2</v>
      </c>
      <c r="P77" s="251"/>
    </row>
    <row r="78" spans="1:16">
      <c r="A78" s="139"/>
      <c r="B78" s="30"/>
      <c r="C78" s="25" t="s">
        <v>299</v>
      </c>
      <c r="D78" s="25" t="s">
        <v>913</v>
      </c>
      <c r="E78" s="25" t="s">
        <v>184</v>
      </c>
      <c r="F78" s="25" t="s">
        <v>604</v>
      </c>
      <c r="G78" s="23" t="s">
        <v>326</v>
      </c>
      <c r="H78" s="416" t="s">
        <v>770</v>
      </c>
      <c r="I78" s="22">
        <f t="shared" si="4"/>
        <v>0.66666666666666663</v>
      </c>
      <c r="J78" s="399">
        <v>2</v>
      </c>
      <c r="K78" s="325" t="s">
        <v>1415</v>
      </c>
      <c r="L78" s="22" t="s">
        <v>1766</v>
      </c>
      <c r="M78" s="251"/>
      <c r="N78" s="355"/>
      <c r="O78" s="138">
        <v>2</v>
      </c>
      <c r="P78" s="251"/>
    </row>
    <row r="79" spans="1:16">
      <c r="A79" s="139"/>
      <c r="B79" s="30"/>
      <c r="C79" s="25" t="s">
        <v>299</v>
      </c>
      <c r="D79" s="25" t="s">
        <v>913</v>
      </c>
      <c r="E79" s="25" t="s">
        <v>341</v>
      </c>
      <c r="F79" s="25" t="s">
        <v>15</v>
      </c>
      <c r="G79" s="23" t="s">
        <v>967</v>
      </c>
      <c r="H79" s="25" t="s">
        <v>298</v>
      </c>
      <c r="I79" s="297">
        <f t="shared" si="4"/>
        <v>0.66666666666666663</v>
      </c>
      <c r="J79" s="399"/>
      <c r="K79" s="325" t="s">
        <v>1415</v>
      </c>
      <c r="L79" s="22"/>
      <c r="M79" s="251"/>
      <c r="N79" s="355"/>
      <c r="O79" s="138">
        <v>2</v>
      </c>
      <c r="P79" s="251"/>
    </row>
    <row r="80" spans="1:16">
      <c r="A80" s="139"/>
      <c r="B80" s="30"/>
      <c r="C80" s="25" t="s">
        <v>299</v>
      </c>
      <c r="D80" s="25" t="s">
        <v>913</v>
      </c>
      <c r="E80" s="25" t="s">
        <v>341</v>
      </c>
      <c r="F80" s="25" t="s">
        <v>14</v>
      </c>
      <c r="G80" s="23" t="s">
        <v>1665</v>
      </c>
      <c r="H80" s="25" t="s">
        <v>298</v>
      </c>
      <c r="I80" s="297">
        <f t="shared" si="4"/>
        <v>0.66666666666666663</v>
      </c>
      <c r="J80" s="399"/>
      <c r="K80" s="325" t="s">
        <v>1415</v>
      </c>
      <c r="L80" s="30"/>
      <c r="M80" s="251">
        <v>36</v>
      </c>
      <c r="N80" s="355"/>
      <c r="O80" s="138">
        <v>2</v>
      </c>
      <c r="P80" s="251"/>
    </row>
    <row r="81" spans="1:16">
      <c r="A81" s="139"/>
      <c r="B81" s="30"/>
      <c r="C81" s="25"/>
      <c r="D81" s="25"/>
      <c r="E81" s="25"/>
      <c r="F81" s="25"/>
      <c r="G81" s="23"/>
      <c r="H81" s="25"/>
      <c r="I81" s="22"/>
      <c r="J81" s="399"/>
      <c r="K81" s="325"/>
      <c r="L81" s="322"/>
      <c r="M81" s="251"/>
      <c r="N81" s="355"/>
      <c r="O81" s="251"/>
      <c r="P81" s="251"/>
    </row>
    <row r="82" spans="1:16">
      <c r="A82" s="323" t="s">
        <v>1419</v>
      </c>
      <c r="B82" s="30"/>
      <c r="C82" s="25"/>
      <c r="D82" s="25"/>
      <c r="E82" s="25"/>
      <c r="F82" s="25"/>
      <c r="G82" s="23"/>
      <c r="H82" s="25"/>
      <c r="I82" s="22"/>
      <c r="J82" s="399"/>
      <c r="K82" s="325"/>
      <c r="L82" s="322"/>
      <c r="M82" s="251"/>
      <c r="N82" s="355"/>
      <c r="O82" s="251"/>
      <c r="P82" s="251"/>
    </row>
    <row r="83" spans="1:16">
      <c r="A83" s="139"/>
      <c r="B83" s="30"/>
      <c r="C83" s="25" t="s">
        <v>299</v>
      </c>
      <c r="D83" s="299" t="s">
        <v>301</v>
      </c>
      <c r="E83" s="23" t="s">
        <v>178</v>
      </c>
      <c r="F83" s="25" t="s">
        <v>37</v>
      </c>
      <c r="G83" s="23" t="s">
        <v>1082</v>
      </c>
      <c r="H83" s="25" t="s">
        <v>302</v>
      </c>
      <c r="I83" s="297">
        <v>1</v>
      </c>
      <c r="J83" s="399"/>
      <c r="K83" s="325" t="s">
        <v>1415</v>
      </c>
      <c r="L83" s="322" t="s">
        <v>771</v>
      </c>
      <c r="M83" s="251"/>
      <c r="N83" s="355"/>
      <c r="O83" s="251"/>
      <c r="P83" s="251"/>
    </row>
    <row r="84" spans="1:16">
      <c r="A84" s="139"/>
      <c r="B84" s="30"/>
      <c r="C84" s="25" t="s">
        <v>299</v>
      </c>
      <c r="D84" s="299" t="s">
        <v>301</v>
      </c>
      <c r="E84" s="23" t="s">
        <v>341</v>
      </c>
      <c r="F84" s="25" t="s">
        <v>14</v>
      </c>
      <c r="G84" s="23" t="s">
        <v>293</v>
      </c>
      <c r="H84" s="25" t="s">
        <v>302</v>
      </c>
      <c r="I84" s="297">
        <v>1</v>
      </c>
      <c r="J84" s="399"/>
      <c r="K84" s="325" t="s">
        <v>1415</v>
      </c>
      <c r="L84" s="322"/>
      <c r="M84" s="251"/>
      <c r="N84" s="355"/>
      <c r="O84" s="251"/>
      <c r="P84" s="251"/>
    </row>
    <row r="85" spans="1:16">
      <c r="A85" s="139"/>
      <c r="B85" s="30"/>
      <c r="C85" s="25" t="s">
        <v>299</v>
      </c>
      <c r="D85" s="299" t="s">
        <v>301</v>
      </c>
      <c r="E85" s="23" t="s">
        <v>341</v>
      </c>
      <c r="F85" s="25" t="s">
        <v>15</v>
      </c>
      <c r="G85" s="25" t="s">
        <v>293</v>
      </c>
      <c r="H85" s="25" t="s">
        <v>302</v>
      </c>
      <c r="I85" s="297">
        <v>1</v>
      </c>
      <c r="J85" s="399"/>
      <c r="K85" s="325" t="s">
        <v>1415</v>
      </c>
      <c r="L85" s="322"/>
      <c r="M85" s="251"/>
      <c r="N85" s="355"/>
      <c r="O85" s="251"/>
      <c r="P85" s="251"/>
    </row>
    <row r="86" spans="1:16">
      <c r="A86" s="139"/>
      <c r="B86" s="30"/>
      <c r="C86" s="25" t="s">
        <v>299</v>
      </c>
      <c r="D86" s="299" t="s">
        <v>301</v>
      </c>
      <c r="E86" s="23" t="s">
        <v>184</v>
      </c>
      <c r="F86" s="25" t="s">
        <v>604</v>
      </c>
      <c r="G86" s="23" t="s">
        <v>282</v>
      </c>
      <c r="H86" s="23" t="s">
        <v>302</v>
      </c>
      <c r="I86" s="297">
        <v>4</v>
      </c>
      <c r="J86" s="399"/>
      <c r="K86" s="325" t="s">
        <v>1415</v>
      </c>
      <c r="L86" s="325"/>
      <c r="M86" s="251"/>
      <c r="N86" s="355"/>
      <c r="O86" s="251"/>
      <c r="P86" s="251"/>
    </row>
    <row r="87" spans="1:16">
      <c r="A87" s="139"/>
      <c r="B87" s="30"/>
      <c r="C87" s="25" t="s">
        <v>299</v>
      </c>
      <c r="D87" s="299" t="s">
        <v>301</v>
      </c>
      <c r="E87" s="23" t="s">
        <v>184</v>
      </c>
      <c r="F87" s="25" t="s">
        <v>604</v>
      </c>
      <c r="G87" s="23" t="s">
        <v>295</v>
      </c>
      <c r="H87" s="25" t="s">
        <v>302</v>
      </c>
      <c r="I87" s="297">
        <v>2</v>
      </c>
      <c r="J87" s="399"/>
      <c r="K87" s="325" t="s">
        <v>1415</v>
      </c>
      <c r="L87" s="325"/>
      <c r="M87" s="251"/>
      <c r="N87" s="355"/>
      <c r="O87" s="251"/>
      <c r="P87" s="251"/>
    </row>
    <row r="88" spans="1:16">
      <c r="A88" s="139"/>
      <c r="B88" s="30"/>
      <c r="C88" s="25" t="s">
        <v>299</v>
      </c>
      <c r="D88" s="299" t="s">
        <v>301</v>
      </c>
      <c r="E88" s="23" t="s">
        <v>172</v>
      </c>
      <c r="F88" s="25" t="s">
        <v>7</v>
      </c>
      <c r="G88" s="25" t="s">
        <v>323</v>
      </c>
      <c r="H88" s="25" t="s">
        <v>302</v>
      </c>
      <c r="I88" s="297">
        <v>1</v>
      </c>
      <c r="J88" s="399"/>
      <c r="K88" s="325" t="s">
        <v>1415</v>
      </c>
      <c r="L88" s="322" t="s">
        <v>771</v>
      </c>
      <c r="M88" s="251"/>
      <c r="N88" s="355"/>
      <c r="O88" s="251"/>
      <c r="P88" s="251"/>
    </row>
    <row r="89" spans="1:16">
      <c r="A89" s="139"/>
      <c r="B89" s="30"/>
      <c r="C89" s="25" t="s">
        <v>299</v>
      </c>
      <c r="D89" s="299" t="s">
        <v>301</v>
      </c>
      <c r="E89" s="23" t="s">
        <v>175</v>
      </c>
      <c r="F89" s="25" t="s">
        <v>19</v>
      </c>
      <c r="G89" s="23" t="s">
        <v>1538</v>
      </c>
      <c r="H89" s="25" t="s">
        <v>565</v>
      </c>
      <c r="I89" s="297">
        <v>1</v>
      </c>
      <c r="J89" s="399"/>
      <c r="K89" s="325" t="s">
        <v>1415</v>
      </c>
      <c r="L89" s="322" t="s">
        <v>771</v>
      </c>
      <c r="M89" s="251"/>
      <c r="N89" s="355"/>
      <c r="O89" s="251"/>
      <c r="P89" s="251"/>
    </row>
    <row r="90" spans="1:16">
      <c r="A90" s="139"/>
      <c r="B90" s="30"/>
      <c r="C90" s="25" t="s">
        <v>299</v>
      </c>
      <c r="D90" s="299" t="s">
        <v>301</v>
      </c>
      <c r="E90" s="23" t="s">
        <v>174</v>
      </c>
      <c r="F90" s="25" t="s">
        <v>13</v>
      </c>
      <c r="G90" s="23" t="s">
        <v>20</v>
      </c>
      <c r="H90" s="25" t="s">
        <v>302</v>
      </c>
      <c r="I90" s="297">
        <v>1</v>
      </c>
      <c r="J90" s="399"/>
      <c r="K90" s="325" t="s">
        <v>1415</v>
      </c>
      <c r="L90" s="322" t="s">
        <v>771</v>
      </c>
      <c r="M90" s="251"/>
      <c r="N90" s="359" t="s">
        <v>1508</v>
      </c>
      <c r="O90" s="251"/>
      <c r="P90" s="251"/>
    </row>
    <row r="91" spans="1:16">
      <c r="A91" s="139"/>
      <c r="B91" s="30"/>
      <c r="C91" s="25"/>
      <c r="D91" s="23"/>
      <c r="E91" s="23"/>
      <c r="F91" s="25"/>
      <c r="G91" s="349"/>
      <c r="H91" s="25"/>
      <c r="I91" s="785"/>
      <c r="J91" s="399"/>
      <c r="K91" s="325"/>
      <c r="L91" s="322"/>
      <c r="M91" s="251"/>
      <c r="N91" s="355"/>
      <c r="O91" s="251"/>
      <c r="P91" s="251"/>
    </row>
    <row r="92" spans="1:16">
      <c r="A92" s="139"/>
      <c r="B92" s="30"/>
      <c r="C92" s="25" t="s">
        <v>299</v>
      </c>
      <c r="D92" s="23" t="s">
        <v>303</v>
      </c>
      <c r="E92" s="23" t="s">
        <v>184</v>
      </c>
      <c r="F92" s="25" t="s">
        <v>604</v>
      </c>
      <c r="G92" s="23" t="s">
        <v>300</v>
      </c>
      <c r="H92" s="25" t="s">
        <v>302</v>
      </c>
      <c r="I92" s="297">
        <v>2</v>
      </c>
      <c r="J92" s="399">
        <v>2</v>
      </c>
      <c r="K92" s="325" t="s">
        <v>1415</v>
      </c>
      <c r="L92" s="322" t="s">
        <v>1767</v>
      </c>
      <c r="M92" s="406"/>
      <c r="N92" s="355"/>
      <c r="O92" s="251"/>
      <c r="P92" s="251"/>
    </row>
    <row r="93" spans="1:16">
      <c r="A93" s="139"/>
      <c r="B93" s="30"/>
      <c r="C93" s="25" t="s">
        <v>299</v>
      </c>
      <c r="D93" s="23" t="s">
        <v>303</v>
      </c>
      <c r="E93" s="23" t="s">
        <v>184</v>
      </c>
      <c r="F93" s="25" t="s">
        <v>604</v>
      </c>
      <c r="G93" s="23" t="s">
        <v>323</v>
      </c>
      <c r="H93" s="25" t="s">
        <v>302</v>
      </c>
      <c r="I93" s="297">
        <v>2</v>
      </c>
      <c r="J93" s="399">
        <v>2</v>
      </c>
      <c r="K93" s="325" t="s">
        <v>1415</v>
      </c>
      <c r="L93" s="322" t="s">
        <v>1366</v>
      </c>
      <c r="M93" s="406"/>
      <c r="N93" s="355"/>
      <c r="O93" s="251"/>
      <c r="P93" s="251"/>
    </row>
    <row r="94" spans="1:16">
      <c r="A94" s="139"/>
      <c r="B94" s="30"/>
      <c r="C94" s="25" t="s">
        <v>299</v>
      </c>
      <c r="D94" s="23" t="s">
        <v>303</v>
      </c>
      <c r="E94" s="23" t="s">
        <v>184</v>
      </c>
      <c r="F94" s="25" t="s">
        <v>604</v>
      </c>
      <c r="G94" s="23" t="s">
        <v>300</v>
      </c>
      <c r="H94" s="25" t="s">
        <v>302</v>
      </c>
      <c r="I94" s="297">
        <v>2</v>
      </c>
      <c r="J94" s="399"/>
      <c r="K94" s="325" t="s">
        <v>1415</v>
      </c>
      <c r="L94" s="322" t="s">
        <v>1520</v>
      </c>
      <c r="M94" s="406"/>
      <c r="N94" s="355"/>
      <c r="O94" s="251"/>
      <c r="P94" s="251"/>
    </row>
    <row r="95" spans="1:16">
      <c r="A95" s="139"/>
      <c r="B95" s="30"/>
      <c r="C95" s="25" t="s">
        <v>299</v>
      </c>
      <c r="D95" s="25" t="s">
        <v>303</v>
      </c>
      <c r="E95" s="25" t="s">
        <v>184</v>
      </c>
      <c r="F95" s="25" t="s">
        <v>604</v>
      </c>
      <c r="G95" s="140" t="s">
        <v>323</v>
      </c>
      <c r="H95" s="25" t="s">
        <v>302</v>
      </c>
      <c r="I95" s="297">
        <v>2</v>
      </c>
      <c r="J95" s="399"/>
      <c r="K95" s="325" t="s">
        <v>1415</v>
      </c>
      <c r="L95" s="357" t="s">
        <v>1768</v>
      </c>
      <c r="M95" s="406"/>
      <c r="N95" s="355"/>
      <c r="O95" s="251"/>
      <c r="P95" s="251"/>
    </row>
    <row r="96" spans="1:16">
      <c r="A96" s="139"/>
      <c r="B96" s="30"/>
      <c r="C96" s="25" t="s">
        <v>299</v>
      </c>
      <c r="D96" s="25" t="s">
        <v>303</v>
      </c>
      <c r="E96" s="25" t="s">
        <v>341</v>
      </c>
      <c r="F96" s="25" t="s">
        <v>14</v>
      </c>
      <c r="G96" s="23" t="s">
        <v>293</v>
      </c>
      <c r="H96" s="25" t="s">
        <v>302</v>
      </c>
      <c r="I96" s="297">
        <v>1</v>
      </c>
      <c r="J96" s="399"/>
      <c r="K96" s="325" t="s">
        <v>1415</v>
      </c>
      <c r="L96" s="325"/>
      <c r="M96" s="251"/>
      <c r="N96" s="355"/>
      <c r="O96" s="251"/>
      <c r="P96" s="251"/>
    </row>
    <row r="97" spans="1:16">
      <c r="A97" s="139"/>
      <c r="B97" s="30"/>
      <c r="C97" s="25" t="s">
        <v>299</v>
      </c>
      <c r="D97" s="25" t="s">
        <v>303</v>
      </c>
      <c r="E97" s="25" t="s">
        <v>341</v>
      </c>
      <c r="F97" s="25" t="s">
        <v>15</v>
      </c>
      <c r="G97" s="25" t="s">
        <v>293</v>
      </c>
      <c r="H97" s="25" t="s">
        <v>302</v>
      </c>
      <c r="I97" s="297">
        <v>1</v>
      </c>
      <c r="J97" s="399"/>
      <c r="K97" s="325" t="s">
        <v>1415</v>
      </c>
      <c r="L97" s="322"/>
      <c r="M97" s="251"/>
      <c r="N97" s="4"/>
      <c r="O97" s="251"/>
      <c r="P97" s="251"/>
    </row>
    <row r="98" spans="1:16">
      <c r="A98" s="139"/>
      <c r="B98" s="30"/>
      <c r="C98" s="25" t="s">
        <v>299</v>
      </c>
      <c r="D98" s="25" t="s">
        <v>303</v>
      </c>
      <c r="E98" s="25" t="s">
        <v>184</v>
      </c>
      <c r="F98" s="25" t="s">
        <v>604</v>
      </c>
      <c r="G98" s="25" t="s">
        <v>300</v>
      </c>
      <c r="H98" s="25" t="s">
        <v>302</v>
      </c>
      <c r="I98" s="297">
        <v>4</v>
      </c>
      <c r="J98" s="399">
        <v>2</v>
      </c>
      <c r="K98" s="325" t="s">
        <v>1415</v>
      </c>
      <c r="L98" s="322" t="s">
        <v>1025</v>
      </c>
      <c r="M98" s="406"/>
      <c r="N98" s="4"/>
      <c r="O98" s="251"/>
      <c r="P98" s="251"/>
    </row>
    <row r="99" spans="1:16">
      <c r="A99" s="139"/>
      <c r="B99" s="30"/>
      <c r="C99" s="25" t="s">
        <v>299</v>
      </c>
      <c r="D99" s="25" t="s">
        <v>303</v>
      </c>
      <c r="E99" s="25" t="s">
        <v>184</v>
      </c>
      <c r="F99" s="25" t="s">
        <v>604</v>
      </c>
      <c r="G99" s="23" t="s">
        <v>293</v>
      </c>
      <c r="H99" s="23" t="s">
        <v>302</v>
      </c>
      <c r="I99" s="297">
        <v>4</v>
      </c>
      <c r="J99" s="399">
        <v>2</v>
      </c>
      <c r="K99" s="325" t="s">
        <v>1415</v>
      </c>
      <c r="L99" s="325" t="s">
        <v>1366</v>
      </c>
      <c r="M99" s="406"/>
      <c r="N99" s="359" t="s">
        <v>1508</v>
      </c>
      <c r="O99" s="251"/>
      <c r="P99" s="251"/>
    </row>
    <row r="100" spans="1:16">
      <c r="A100" s="139"/>
      <c r="B100" s="30"/>
      <c r="C100" s="25"/>
      <c r="D100" s="25"/>
      <c r="E100" s="25"/>
      <c r="F100" s="25"/>
      <c r="G100" s="23"/>
      <c r="H100" s="23"/>
      <c r="I100" s="22"/>
      <c r="J100" s="401"/>
      <c r="K100" s="358"/>
      <c r="L100" s="325"/>
      <c r="M100" s="251"/>
      <c r="N100" s="355"/>
      <c r="O100" s="251"/>
      <c r="P100" s="251"/>
    </row>
    <row r="101" spans="1:16">
      <c r="A101" s="139"/>
      <c r="B101" s="30"/>
      <c r="C101" s="25" t="s">
        <v>299</v>
      </c>
      <c r="D101" s="299" t="s">
        <v>304</v>
      </c>
      <c r="E101" s="25" t="s">
        <v>184</v>
      </c>
      <c r="F101" s="25" t="s">
        <v>604</v>
      </c>
      <c r="G101" s="140" t="s">
        <v>295</v>
      </c>
      <c r="H101" s="23" t="s">
        <v>302</v>
      </c>
      <c r="I101" s="297">
        <v>4</v>
      </c>
      <c r="J101" s="399"/>
      <c r="K101" s="325" t="s">
        <v>1415</v>
      </c>
      <c r="L101" s="357" t="s">
        <v>1769</v>
      </c>
      <c r="M101" s="406"/>
      <c r="N101" s="355"/>
      <c r="O101" s="251"/>
      <c r="P101" s="251"/>
    </row>
    <row r="102" spans="1:16">
      <c r="A102" s="139"/>
      <c r="B102" s="30"/>
      <c r="C102" s="25" t="s">
        <v>299</v>
      </c>
      <c r="D102" s="299" t="s">
        <v>304</v>
      </c>
      <c r="E102" s="25" t="s">
        <v>184</v>
      </c>
      <c r="F102" s="25" t="s">
        <v>604</v>
      </c>
      <c r="G102" s="25" t="s">
        <v>282</v>
      </c>
      <c r="H102" s="25" t="s">
        <v>302</v>
      </c>
      <c r="I102" s="297">
        <v>2</v>
      </c>
      <c r="J102" s="399"/>
      <c r="K102" s="325" t="s">
        <v>1415</v>
      </c>
      <c r="L102" s="322"/>
      <c r="M102" s="406"/>
      <c r="N102" s="355"/>
      <c r="O102" s="251"/>
      <c r="P102" s="251"/>
    </row>
    <row r="103" spans="1:16">
      <c r="A103" s="139"/>
      <c r="B103" s="30"/>
      <c r="C103" s="25" t="s">
        <v>299</v>
      </c>
      <c r="D103" s="299" t="s">
        <v>304</v>
      </c>
      <c r="E103" s="23" t="s">
        <v>172</v>
      </c>
      <c r="F103" s="25" t="s">
        <v>7</v>
      </c>
      <c r="G103" s="23" t="s">
        <v>323</v>
      </c>
      <c r="H103" s="25" t="s">
        <v>302</v>
      </c>
      <c r="I103" s="297">
        <v>1</v>
      </c>
      <c r="J103" s="399"/>
      <c r="K103" s="325" t="s">
        <v>1415</v>
      </c>
      <c r="L103" s="322" t="s">
        <v>772</v>
      </c>
      <c r="M103" s="251"/>
      <c r="N103" s="355"/>
      <c r="O103" s="251"/>
      <c r="P103" s="251"/>
    </row>
    <row r="104" spans="1:16">
      <c r="A104" s="139"/>
      <c r="B104" s="30"/>
      <c r="C104" s="25" t="s">
        <v>299</v>
      </c>
      <c r="D104" s="299" t="s">
        <v>304</v>
      </c>
      <c r="E104" s="23" t="s">
        <v>341</v>
      </c>
      <c r="F104" s="25" t="s">
        <v>14</v>
      </c>
      <c r="G104" s="25" t="s">
        <v>293</v>
      </c>
      <c r="H104" s="25" t="s">
        <v>302</v>
      </c>
      <c r="I104" s="297">
        <v>1</v>
      </c>
      <c r="J104" s="112"/>
      <c r="K104" s="22" t="s">
        <v>1415</v>
      </c>
      <c r="L104" s="30"/>
      <c r="M104" s="251"/>
      <c r="N104" s="355"/>
      <c r="O104" s="251"/>
      <c r="P104" s="251"/>
    </row>
    <row r="105" spans="1:16">
      <c r="A105" s="139"/>
      <c r="B105" s="30"/>
      <c r="C105" s="25" t="s">
        <v>299</v>
      </c>
      <c r="D105" s="299" t="s">
        <v>304</v>
      </c>
      <c r="E105" s="23" t="s">
        <v>341</v>
      </c>
      <c r="F105" s="25" t="s">
        <v>15</v>
      </c>
      <c r="G105" s="25" t="s">
        <v>293</v>
      </c>
      <c r="H105" s="25" t="s">
        <v>302</v>
      </c>
      <c r="I105" s="297">
        <v>1</v>
      </c>
      <c r="J105" s="399"/>
      <c r="K105" s="325" t="s">
        <v>1415</v>
      </c>
      <c r="L105" s="322"/>
      <c r="M105" s="251"/>
      <c r="N105" s="355"/>
      <c r="O105" s="251"/>
      <c r="P105" s="251"/>
    </row>
    <row r="106" spans="1:16">
      <c r="A106" s="139"/>
      <c r="B106" s="30"/>
      <c r="C106" s="25" t="s">
        <v>299</v>
      </c>
      <c r="D106" s="299" t="s">
        <v>304</v>
      </c>
      <c r="E106" s="23" t="s">
        <v>174</v>
      </c>
      <c r="F106" s="25" t="s">
        <v>13</v>
      </c>
      <c r="G106" s="23" t="s">
        <v>20</v>
      </c>
      <c r="H106" s="25" t="s">
        <v>302</v>
      </c>
      <c r="I106" s="297">
        <v>1</v>
      </c>
      <c r="J106" s="399"/>
      <c r="K106" s="325" t="s">
        <v>1415</v>
      </c>
      <c r="L106" s="322" t="s">
        <v>772</v>
      </c>
      <c r="M106" s="406"/>
      <c r="N106" s="355"/>
      <c r="O106" s="251"/>
      <c r="P106" s="251"/>
    </row>
    <row r="107" spans="1:16">
      <c r="A107" s="139"/>
      <c r="B107" s="30"/>
      <c r="C107" s="25" t="s">
        <v>299</v>
      </c>
      <c r="D107" s="299" t="s">
        <v>304</v>
      </c>
      <c r="E107" s="23" t="s">
        <v>175</v>
      </c>
      <c r="F107" s="25" t="s">
        <v>19</v>
      </c>
      <c r="G107" s="23" t="s">
        <v>1538</v>
      </c>
      <c r="H107" s="25" t="s">
        <v>206</v>
      </c>
      <c r="I107" s="297">
        <v>1</v>
      </c>
      <c r="J107" s="399"/>
      <c r="K107" s="325" t="s">
        <v>1415</v>
      </c>
      <c r="L107" s="322" t="s">
        <v>772</v>
      </c>
      <c r="M107" s="406"/>
      <c r="N107" s="359" t="s">
        <v>1509</v>
      </c>
      <c r="O107" s="251"/>
      <c r="P107" s="251"/>
    </row>
    <row r="108" spans="1:16">
      <c r="A108" s="139"/>
      <c r="B108" s="30"/>
      <c r="C108" s="25"/>
      <c r="D108" s="23"/>
      <c r="E108" s="23"/>
      <c r="F108" s="23"/>
      <c r="G108" s="349"/>
      <c r="H108" s="25"/>
      <c r="I108" s="22"/>
      <c r="J108" s="399"/>
      <c r="K108" s="325"/>
      <c r="L108" s="322"/>
      <c r="M108" s="251"/>
      <c r="N108" s="355"/>
      <c r="O108" s="251"/>
      <c r="P108" s="251"/>
    </row>
    <row r="109" spans="1:16">
      <c r="A109" s="323" t="s">
        <v>1420</v>
      </c>
      <c r="B109" s="30"/>
      <c r="C109" s="25"/>
      <c r="D109" s="23"/>
      <c r="E109" s="23"/>
      <c r="F109" s="23"/>
      <c r="G109" s="349"/>
      <c r="H109" s="25"/>
      <c r="I109" s="22"/>
      <c r="J109" s="399"/>
      <c r="K109" s="325"/>
      <c r="L109" s="322"/>
      <c r="M109" s="251"/>
      <c r="N109" s="355"/>
      <c r="O109" s="251"/>
      <c r="P109" s="251"/>
    </row>
    <row r="110" spans="1:16">
      <c r="A110" s="139"/>
      <c r="B110" s="30"/>
      <c r="C110" s="25" t="s">
        <v>299</v>
      </c>
      <c r="D110" s="25" t="s">
        <v>1198</v>
      </c>
      <c r="E110" s="25" t="s">
        <v>306</v>
      </c>
      <c r="F110" s="25" t="s">
        <v>605</v>
      </c>
      <c r="G110" s="23" t="s">
        <v>293</v>
      </c>
      <c r="H110" s="25" t="s">
        <v>305</v>
      </c>
      <c r="I110" s="297">
        <v>4</v>
      </c>
      <c r="J110" s="399"/>
      <c r="K110" s="325" t="s">
        <v>1415</v>
      </c>
      <c r="L110" s="322"/>
      <c r="M110" s="251"/>
      <c r="N110" s="355"/>
      <c r="O110" s="251"/>
      <c r="P110" s="251"/>
    </row>
    <row r="111" spans="1:16">
      <c r="A111" s="139"/>
      <c r="B111" s="30"/>
      <c r="C111" s="25" t="s">
        <v>299</v>
      </c>
      <c r="D111" s="25" t="s">
        <v>1198</v>
      </c>
      <c r="E111" s="25" t="s">
        <v>606</v>
      </c>
      <c r="F111" s="25" t="s">
        <v>605</v>
      </c>
      <c r="G111" s="23" t="s">
        <v>1695</v>
      </c>
      <c r="H111" s="25" t="s">
        <v>308</v>
      </c>
      <c r="I111" s="297">
        <v>4</v>
      </c>
      <c r="J111" s="399">
        <v>2</v>
      </c>
      <c r="K111" s="325" t="s">
        <v>1415</v>
      </c>
      <c r="L111" s="322" t="s">
        <v>1157</v>
      </c>
      <c r="M111" s="251"/>
      <c r="N111" s="355"/>
      <c r="O111" s="251"/>
      <c r="P111" s="251"/>
    </row>
    <row r="112" spans="1:16">
      <c r="A112" s="139"/>
      <c r="B112" s="30"/>
      <c r="C112" s="25" t="s">
        <v>299</v>
      </c>
      <c r="D112" s="25" t="s">
        <v>1198</v>
      </c>
      <c r="E112" s="25" t="s">
        <v>178</v>
      </c>
      <c r="F112" s="23" t="s">
        <v>37</v>
      </c>
      <c r="G112" s="23" t="s">
        <v>1623</v>
      </c>
      <c r="H112" s="25" t="s">
        <v>305</v>
      </c>
      <c r="I112" s="297">
        <v>2</v>
      </c>
      <c r="J112" s="399"/>
      <c r="K112" s="325" t="s">
        <v>1415</v>
      </c>
      <c r="L112" s="360"/>
      <c r="M112" s="251"/>
      <c r="N112" s="355"/>
      <c r="O112" s="251"/>
      <c r="P112" s="251"/>
    </row>
    <row r="113" spans="1:16">
      <c r="A113" s="139"/>
      <c r="B113" s="30"/>
      <c r="C113" s="25" t="s">
        <v>299</v>
      </c>
      <c r="D113" s="25" t="s">
        <v>1198</v>
      </c>
      <c r="E113" s="25" t="s">
        <v>306</v>
      </c>
      <c r="F113" s="25" t="s">
        <v>605</v>
      </c>
      <c r="G113" s="140" t="s">
        <v>299</v>
      </c>
      <c r="H113" s="25" t="s">
        <v>305</v>
      </c>
      <c r="I113" s="297">
        <v>2</v>
      </c>
      <c r="J113" s="399"/>
      <c r="K113" s="325" t="s">
        <v>1415</v>
      </c>
      <c r="L113" s="357" t="s">
        <v>1770</v>
      </c>
      <c r="M113" s="251"/>
      <c r="N113" s="355"/>
      <c r="O113" s="251"/>
      <c r="P113" s="251"/>
    </row>
    <row r="114" spans="1:16">
      <c r="A114" s="139"/>
      <c r="B114" s="30"/>
      <c r="C114" s="25" t="s">
        <v>299</v>
      </c>
      <c r="D114" s="25" t="s">
        <v>1198</v>
      </c>
      <c r="E114" s="25" t="s">
        <v>359</v>
      </c>
      <c r="F114" s="25" t="s">
        <v>47</v>
      </c>
      <c r="G114" s="23" t="s">
        <v>299</v>
      </c>
      <c r="H114" s="25" t="s">
        <v>296</v>
      </c>
      <c r="I114" s="297">
        <v>4</v>
      </c>
      <c r="J114" s="399"/>
      <c r="K114" s="325" t="s">
        <v>1415</v>
      </c>
      <c r="L114" s="322"/>
      <c r="M114" s="251"/>
      <c r="N114" s="355"/>
      <c r="O114" s="251"/>
      <c r="P114" s="251"/>
    </row>
    <row r="115" spans="1:16">
      <c r="A115" s="139"/>
      <c r="B115" s="30"/>
      <c r="C115" s="25" t="s">
        <v>299</v>
      </c>
      <c r="D115" s="25" t="s">
        <v>1198</v>
      </c>
      <c r="E115" s="25" t="s">
        <v>306</v>
      </c>
      <c r="F115" s="25" t="s">
        <v>605</v>
      </c>
      <c r="G115" s="140" t="s">
        <v>282</v>
      </c>
      <c r="H115" s="25" t="s">
        <v>305</v>
      </c>
      <c r="I115" s="297">
        <v>8</v>
      </c>
      <c r="J115" s="399"/>
      <c r="K115" s="325" t="s">
        <v>1415</v>
      </c>
      <c r="L115" s="357" t="s">
        <v>1771</v>
      </c>
      <c r="M115" s="251"/>
      <c r="N115" s="355"/>
      <c r="O115" s="251"/>
      <c r="P115" s="251"/>
    </row>
    <row r="116" spans="1:16">
      <c r="A116" s="139"/>
      <c r="B116" s="30"/>
      <c r="C116" s="25" t="s">
        <v>299</v>
      </c>
      <c r="D116" s="25" t="s">
        <v>1198</v>
      </c>
      <c r="E116" s="25" t="s">
        <v>306</v>
      </c>
      <c r="F116" s="25" t="s">
        <v>605</v>
      </c>
      <c r="G116" s="23" t="s">
        <v>282</v>
      </c>
      <c r="H116" s="25" t="s">
        <v>296</v>
      </c>
      <c r="I116" s="297">
        <v>4</v>
      </c>
      <c r="J116" s="399">
        <v>2</v>
      </c>
      <c r="K116" s="325" t="s">
        <v>1415</v>
      </c>
      <c r="L116" s="322" t="s">
        <v>1772</v>
      </c>
      <c r="M116" s="251"/>
      <c r="N116" s="355"/>
      <c r="O116" s="251"/>
      <c r="P116" s="251"/>
    </row>
    <row r="117" spans="1:16">
      <c r="A117" s="139"/>
      <c r="B117" s="30"/>
      <c r="C117" s="25" t="s">
        <v>299</v>
      </c>
      <c r="D117" s="25" t="s">
        <v>1198</v>
      </c>
      <c r="E117" s="25" t="s">
        <v>341</v>
      </c>
      <c r="F117" s="25" t="s">
        <v>15</v>
      </c>
      <c r="G117" s="23" t="s">
        <v>11</v>
      </c>
      <c r="H117" s="25" t="s">
        <v>305</v>
      </c>
      <c r="I117" s="297">
        <v>2</v>
      </c>
      <c r="J117" s="399"/>
      <c r="K117" s="325" t="s">
        <v>1415</v>
      </c>
      <c r="L117" s="322"/>
      <c r="M117" s="251"/>
      <c r="N117" s="355"/>
      <c r="O117" s="251"/>
      <c r="P117" s="251"/>
    </row>
    <row r="118" spans="1:16">
      <c r="A118" s="139"/>
      <c r="B118" s="30"/>
      <c r="C118" s="25" t="s">
        <v>299</v>
      </c>
      <c r="D118" s="25" t="s">
        <v>1198</v>
      </c>
      <c r="E118" s="25" t="s">
        <v>341</v>
      </c>
      <c r="F118" s="25" t="s">
        <v>14</v>
      </c>
      <c r="G118" s="23" t="s">
        <v>11</v>
      </c>
      <c r="H118" s="25" t="s">
        <v>305</v>
      </c>
      <c r="I118" s="297">
        <v>2</v>
      </c>
      <c r="J118" s="399"/>
      <c r="K118" s="325" t="s">
        <v>1415</v>
      </c>
      <c r="L118" s="322"/>
      <c r="M118" s="251"/>
      <c r="N118" s="355"/>
      <c r="O118" s="251"/>
      <c r="P118" s="251"/>
    </row>
    <row r="119" spans="1:16">
      <c r="A119" s="139"/>
      <c r="B119" s="30"/>
      <c r="C119" s="25" t="s">
        <v>299</v>
      </c>
      <c r="D119" s="25" t="s">
        <v>1198</v>
      </c>
      <c r="E119" s="25" t="s">
        <v>175</v>
      </c>
      <c r="F119" s="25" t="s">
        <v>19</v>
      </c>
      <c r="G119" s="681" t="s">
        <v>1538</v>
      </c>
      <c r="H119" s="25" t="s">
        <v>305</v>
      </c>
      <c r="I119" s="297">
        <v>2</v>
      </c>
      <c r="J119" s="399"/>
      <c r="K119" s="325" t="s">
        <v>1415</v>
      </c>
      <c r="L119" s="322"/>
      <c r="M119" s="251"/>
      <c r="N119" s="355"/>
      <c r="O119" s="251"/>
      <c r="P119" s="251"/>
    </row>
    <row r="120" spans="1:16">
      <c r="A120" s="139"/>
      <c r="B120" s="30"/>
      <c r="C120" s="25" t="s">
        <v>299</v>
      </c>
      <c r="D120" s="25" t="s">
        <v>1198</v>
      </c>
      <c r="E120" s="25" t="s">
        <v>172</v>
      </c>
      <c r="F120" s="25" t="s">
        <v>7</v>
      </c>
      <c r="G120" s="23" t="s">
        <v>1623</v>
      </c>
      <c r="H120" s="23" t="s">
        <v>305</v>
      </c>
      <c r="I120" s="297">
        <v>2</v>
      </c>
      <c r="J120" s="399"/>
      <c r="K120" s="325" t="s">
        <v>1415</v>
      </c>
      <c r="L120" s="325"/>
      <c r="M120" s="251"/>
      <c r="N120" s="355"/>
      <c r="O120" s="251"/>
      <c r="P120" s="251"/>
    </row>
    <row r="121" spans="1:16">
      <c r="A121" s="139"/>
      <c r="B121" s="30"/>
      <c r="C121" s="25" t="s">
        <v>299</v>
      </c>
      <c r="D121" s="25" t="s">
        <v>1198</v>
      </c>
      <c r="E121" s="25" t="s">
        <v>174</v>
      </c>
      <c r="F121" s="25" t="s">
        <v>13</v>
      </c>
      <c r="G121" s="23" t="s">
        <v>1665</v>
      </c>
      <c r="H121" s="23" t="s">
        <v>305</v>
      </c>
      <c r="I121" s="297">
        <v>2</v>
      </c>
      <c r="J121" s="399"/>
      <c r="K121" s="325"/>
      <c r="L121" s="325"/>
      <c r="M121" s="251"/>
      <c r="N121" s="355">
        <v>34</v>
      </c>
      <c r="O121" s="251"/>
      <c r="P121" s="251"/>
    </row>
    <row r="122" spans="1:16">
      <c r="A122" s="139"/>
      <c r="B122" s="30"/>
      <c r="C122" s="23"/>
      <c r="D122" s="25"/>
      <c r="E122" s="25"/>
      <c r="F122" s="25"/>
      <c r="G122" s="23"/>
      <c r="H122" s="25"/>
      <c r="I122" s="22"/>
      <c r="J122" s="399"/>
      <c r="K122" s="325"/>
      <c r="L122" s="325"/>
      <c r="M122" s="251"/>
      <c r="N122" s="355"/>
      <c r="O122" s="251"/>
      <c r="P122" s="251"/>
    </row>
    <row r="123" spans="1:16">
      <c r="A123" s="323" t="s">
        <v>1421</v>
      </c>
      <c r="B123" s="30"/>
      <c r="C123" s="23"/>
      <c r="D123" s="25"/>
      <c r="E123" s="25"/>
      <c r="F123" s="25"/>
      <c r="G123" s="23"/>
      <c r="H123" s="25"/>
      <c r="I123" s="22"/>
      <c r="J123" s="399"/>
      <c r="K123" s="325"/>
      <c r="L123" s="325"/>
      <c r="M123" s="251"/>
      <c r="N123" s="355"/>
      <c r="O123" s="251"/>
      <c r="P123" s="251"/>
    </row>
    <row r="124" spans="1:16">
      <c r="A124" s="139"/>
      <c r="B124" s="30"/>
      <c r="C124" s="25" t="s">
        <v>299</v>
      </c>
      <c r="D124" s="299" t="s">
        <v>309</v>
      </c>
      <c r="E124" s="25" t="s">
        <v>184</v>
      </c>
      <c r="F124" s="25" t="s">
        <v>607</v>
      </c>
      <c r="G124" s="23" t="s">
        <v>278</v>
      </c>
      <c r="H124" s="23" t="s">
        <v>310</v>
      </c>
      <c r="I124" s="297">
        <v>2</v>
      </c>
      <c r="J124" s="399"/>
      <c r="K124" s="325" t="s">
        <v>1415</v>
      </c>
      <c r="L124" s="325"/>
      <c r="M124" s="406"/>
      <c r="N124" s="355"/>
      <c r="O124" s="251"/>
      <c r="P124" s="251"/>
    </row>
    <row r="125" spans="1:16">
      <c r="A125" s="139"/>
      <c r="B125" s="30"/>
      <c r="C125" s="25" t="s">
        <v>299</v>
      </c>
      <c r="D125" s="299" t="s">
        <v>309</v>
      </c>
      <c r="E125" s="25" t="s">
        <v>184</v>
      </c>
      <c r="F125" s="25" t="s">
        <v>607</v>
      </c>
      <c r="G125" s="25" t="s">
        <v>88</v>
      </c>
      <c r="H125" s="25" t="s">
        <v>310</v>
      </c>
      <c r="I125" s="297">
        <v>2</v>
      </c>
      <c r="J125" s="399">
        <v>2</v>
      </c>
      <c r="K125" s="325" t="s">
        <v>1415</v>
      </c>
      <c r="L125" s="322" t="s">
        <v>773</v>
      </c>
      <c r="M125" s="251"/>
      <c r="N125" s="355"/>
      <c r="O125" s="251"/>
      <c r="P125" s="251"/>
    </row>
    <row r="126" spans="1:16">
      <c r="A126" s="139"/>
      <c r="B126" s="30"/>
      <c r="C126" s="25" t="s">
        <v>299</v>
      </c>
      <c r="D126" s="299" t="s">
        <v>309</v>
      </c>
      <c r="E126" s="25" t="s">
        <v>184</v>
      </c>
      <c r="F126" s="25" t="s">
        <v>607</v>
      </c>
      <c r="G126" s="25" t="s">
        <v>88</v>
      </c>
      <c r="H126" s="25" t="s">
        <v>311</v>
      </c>
      <c r="I126" s="297">
        <v>1</v>
      </c>
      <c r="J126" s="399"/>
      <c r="K126" s="325" t="s">
        <v>1415</v>
      </c>
      <c r="L126" s="322" t="s">
        <v>771</v>
      </c>
      <c r="M126" s="251"/>
      <c r="N126" s="355"/>
      <c r="O126" s="251"/>
      <c r="P126" s="251"/>
    </row>
    <row r="127" spans="1:16">
      <c r="A127" s="139"/>
      <c r="B127" s="30"/>
      <c r="C127" s="25" t="s">
        <v>299</v>
      </c>
      <c r="D127" s="299" t="s">
        <v>309</v>
      </c>
      <c r="E127" s="25" t="s">
        <v>184</v>
      </c>
      <c r="F127" s="25" t="s">
        <v>607</v>
      </c>
      <c r="G127" s="140" t="s">
        <v>65</v>
      </c>
      <c r="H127" s="25" t="s">
        <v>310</v>
      </c>
      <c r="I127" s="297">
        <v>2</v>
      </c>
      <c r="J127" s="399"/>
      <c r="K127" s="325" t="s">
        <v>1415</v>
      </c>
      <c r="L127" s="357" t="s">
        <v>1367</v>
      </c>
      <c r="M127" s="251"/>
      <c r="N127" s="355"/>
      <c r="O127" s="251"/>
      <c r="P127" s="251"/>
    </row>
    <row r="128" spans="1:16">
      <c r="A128" s="139"/>
      <c r="B128" s="30"/>
      <c r="C128" s="25" t="s">
        <v>299</v>
      </c>
      <c r="D128" s="299" t="s">
        <v>309</v>
      </c>
      <c r="E128" s="25" t="s">
        <v>184</v>
      </c>
      <c r="F128" s="25" t="s">
        <v>607</v>
      </c>
      <c r="G128" s="25" t="s">
        <v>65</v>
      </c>
      <c r="H128" s="25" t="s">
        <v>310</v>
      </c>
      <c r="I128" s="297">
        <v>2</v>
      </c>
      <c r="J128" s="399">
        <v>2</v>
      </c>
      <c r="K128" s="325" t="s">
        <v>1415</v>
      </c>
      <c r="L128" s="322" t="s">
        <v>774</v>
      </c>
      <c r="M128" s="406"/>
      <c r="N128" s="355"/>
      <c r="O128" s="251"/>
      <c r="P128" s="251"/>
    </row>
    <row r="129" spans="1:16">
      <c r="A129" s="139"/>
      <c r="B129" s="30"/>
      <c r="C129" s="25" t="s">
        <v>299</v>
      </c>
      <c r="D129" s="299" t="s">
        <v>309</v>
      </c>
      <c r="E129" s="25" t="s">
        <v>341</v>
      </c>
      <c r="F129" s="25" t="s">
        <v>14</v>
      </c>
      <c r="G129" s="25" t="s">
        <v>1680</v>
      </c>
      <c r="H129" s="25" t="s">
        <v>310</v>
      </c>
      <c r="I129" s="297">
        <v>1</v>
      </c>
      <c r="J129" s="399"/>
      <c r="K129" s="325" t="s">
        <v>1415</v>
      </c>
      <c r="L129" s="322"/>
      <c r="M129" s="251"/>
      <c r="N129" s="355"/>
      <c r="O129" s="251"/>
      <c r="P129" s="251"/>
    </row>
    <row r="130" spans="1:16">
      <c r="A130" s="139"/>
      <c r="B130" s="30"/>
      <c r="C130" s="25" t="s">
        <v>299</v>
      </c>
      <c r="D130" s="299" t="s">
        <v>309</v>
      </c>
      <c r="E130" s="25" t="s">
        <v>341</v>
      </c>
      <c r="F130" s="25" t="s">
        <v>15</v>
      </c>
      <c r="G130" s="25" t="s">
        <v>1680</v>
      </c>
      <c r="H130" s="25" t="s">
        <v>310</v>
      </c>
      <c r="I130" s="297">
        <v>1</v>
      </c>
      <c r="J130" s="399"/>
      <c r="K130" s="325" t="s">
        <v>1415</v>
      </c>
      <c r="L130" s="322"/>
      <c r="M130" s="251"/>
      <c r="N130" s="355"/>
      <c r="O130" s="251"/>
      <c r="P130" s="251"/>
    </row>
    <row r="131" spans="1:16">
      <c r="A131" s="139"/>
      <c r="B131" s="30"/>
      <c r="C131" s="25" t="s">
        <v>299</v>
      </c>
      <c r="D131" s="299" t="s">
        <v>309</v>
      </c>
      <c r="E131" s="25" t="s">
        <v>175</v>
      </c>
      <c r="F131" s="25" t="s">
        <v>19</v>
      </c>
      <c r="G131" s="23" t="s">
        <v>1276</v>
      </c>
      <c r="H131" s="25" t="s">
        <v>310</v>
      </c>
      <c r="I131" s="297">
        <v>1</v>
      </c>
      <c r="J131" s="399"/>
      <c r="K131" s="325" t="s">
        <v>1415</v>
      </c>
      <c r="L131" s="322" t="s">
        <v>771</v>
      </c>
      <c r="M131" s="251"/>
      <c r="N131" s="355"/>
      <c r="O131" s="251"/>
      <c r="P131" s="251"/>
    </row>
    <row r="132" spans="1:16">
      <c r="A132" s="139"/>
      <c r="B132" s="30"/>
      <c r="C132" s="25" t="s">
        <v>299</v>
      </c>
      <c r="D132" s="299" t="s">
        <v>309</v>
      </c>
      <c r="E132" s="25" t="s">
        <v>172</v>
      </c>
      <c r="F132" s="25" t="s">
        <v>7</v>
      </c>
      <c r="G132" s="349" t="s">
        <v>967</v>
      </c>
      <c r="H132" s="25" t="s">
        <v>310</v>
      </c>
      <c r="I132" s="297">
        <v>1</v>
      </c>
      <c r="J132" s="399"/>
      <c r="K132" s="325" t="s">
        <v>1415</v>
      </c>
      <c r="L132" s="322" t="s">
        <v>771</v>
      </c>
      <c r="M132" s="251"/>
      <c r="N132" s="355"/>
      <c r="O132" s="251"/>
      <c r="P132" s="251"/>
    </row>
    <row r="133" spans="1:16">
      <c r="A133" s="139"/>
      <c r="B133" s="30"/>
      <c r="C133" s="25" t="s">
        <v>299</v>
      </c>
      <c r="D133" s="299" t="s">
        <v>309</v>
      </c>
      <c r="E133" s="25" t="s">
        <v>174</v>
      </c>
      <c r="F133" s="25" t="s">
        <v>13</v>
      </c>
      <c r="G133" s="25" t="s">
        <v>1665</v>
      </c>
      <c r="H133" s="25" t="s">
        <v>310</v>
      </c>
      <c r="I133" s="297">
        <v>1</v>
      </c>
      <c r="J133" s="399"/>
      <c r="K133" s="325" t="s">
        <v>1415</v>
      </c>
      <c r="L133" s="325" t="s">
        <v>771</v>
      </c>
      <c r="M133" s="251"/>
      <c r="N133" s="359" t="s">
        <v>1773</v>
      </c>
      <c r="O133" s="251"/>
      <c r="P133" s="251"/>
    </row>
    <row r="134" spans="1:16">
      <c r="A134" s="139"/>
      <c r="B134" s="30"/>
      <c r="C134" s="25"/>
      <c r="D134" s="23"/>
      <c r="E134" s="25"/>
      <c r="F134" s="25"/>
      <c r="G134" s="25"/>
      <c r="H134" s="25"/>
      <c r="I134" s="22"/>
      <c r="J134" s="399"/>
      <c r="K134" s="325"/>
      <c r="L134" s="325"/>
      <c r="M134" s="251"/>
      <c r="N134" s="355"/>
      <c r="O134" s="251"/>
      <c r="P134" s="251"/>
    </row>
    <row r="135" spans="1:16">
      <c r="A135" s="139"/>
      <c r="B135" s="30"/>
      <c r="C135" s="25" t="s">
        <v>299</v>
      </c>
      <c r="D135" s="25" t="s">
        <v>312</v>
      </c>
      <c r="E135" s="25" t="s">
        <v>184</v>
      </c>
      <c r="F135" s="25" t="s">
        <v>607</v>
      </c>
      <c r="G135" s="25" t="s">
        <v>65</v>
      </c>
      <c r="H135" s="25" t="s">
        <v>310</v>
      </c>
      <c r="I135" s="297">
        <v>2</v>
      </c>
      <c r="J135" s="399"/>
      <c r="K135" s="325" t="s">
        <v>1415</v>
      </c>
      <c r="L135" s="322"/>
      <c r="M135" s="251"/>
      <c r="N135" s="355"/>
      <c r="O135" s="251"/>
      <c r="P135" s="251"/>
    </row>
    <row r="136" spans="1:16">
      <c r="A136" s="139"/>
      <c r="B136" s="30"/>
      <c r="C136" s="25" t="s">
        <v>299</v>
      </c>
      <c r="D136" s="25" t="s">
        <v>312</v>
      </c>
      <c r="E136" s="25" t="s">
        <v>184</v>
      </c>
      <c r="F136" s="25" t="s">
        <v>607</v>
      </c>
      <c r="G136" s="140" t="s">
        <v>88</v>
      </c>
      <c r="H136" s="25" t="s">
        <v>310</v>
      </c>
      <c r="I136" s="297">
        <v>2</v>
      </c>
      <c r="J136" s="399"/>
      <c r="K136" s="325" t="s">
        <v>1415</v>
      </c>
      <c r="L136" s="357" t="s">
        <v>1230</v>
      </c>
      <c r="M136" s="251"/>
      <c r="N136" s="355"/>
      <c r="O136" s="251"/>
      <c r="P136" s="251"/>
    </row>
    <row r="137" spans="1:16">
      <c r="A137" s="139"/>
      <c r="B137" s="30"/>
      <c r="C137" s="25" t="s">
        <v>299</v>
      </c>
      <c r="D137" s="25" t="s">
        <v>312</v>
      </c>
      <c r="E137" s="25" t="s">
        <v>184</v>
      </c>
      <c r="F137" s="25" t="s">
        <v>607</v>
      </c>
      <c r="G137" s="25" t="s">
        <v>278</v>
      </c>
      <c r="H137" s="25" t="s">
        <v>311</v>
      </c>
      <c r="I137" s="297">
        <v>2</v>
      </c>
      <c r="J137" s="399"/>
      <c r="K137" s="325" t="s">
        <v>1415</v>
      </c>
      <c r="L137" s="322"/>
      <c r="M137" s="251"/>
      <c r="N137" s="355"/>
      <c r="O137" s="251"/>
      <c r="P137" s="251"/>
    </row>
    <row r="138" spans="1:16">
      <c r="A138" s="139"/>
      <c r="B138" s="30"/>
      <c r="C138" s="25" t="s">
        <v>299</v>
      </c>
      <c r="D138" s="25" t="s">
        <v>312</v>
      </c>
      <c r="E138" s="25" t="s">
        <v>341</v>
      </c>
      <c r="F138" s="25" t="s">
        <v>15</v>
      </c>
      <c r="G138" s="25" t="s">
        <v>88</v>
      </c>
      <c r="H138" s="25" t="s">
        <v>310</v>
      </c>
      <c r="I138" s="297">
        <v>1</v>
      </c>
      <c r="J138" s="399"/>
      <c r="K138" s="325" t="s">
        <v>1415</v>
      </c>
      <c r="L138" s="322"/>
      <c r="M138" s="251"/>
      <c r="N138" s="355"/>
      <c r="O138" s="251"/>
      <c r="P138" s="251"/>
    </row>
    <row r="139" spans="1:16">
      <c r="A139" s="139"/>
      <c r="B139" s="30"/>
      <c r="C139" s="25" t="s">
        <v>299</v>
      </c>
      <c r="D139" s="25" t="s">
        <v>312</v>
      </c>
      <c r="E139" s="25" t="s">
        <v>341</v>
      </c>
      <c r="F139" s="25" t="s">
        <v>14</v>
      </c>
      <c r="G139" s="25" t="s">
        <v>88</v>
      </c>
      <c r="H139" s="25" t="s">
        <v>310</v>
      </c>
      <c r="I139" s="297">
        <v>1</v>
      </c>
      <c r="J139" s="399"/>
      <c r="K139" s="325" t="s">
        <v>1415</v>
      </c>
      <c r="L139" s="322"/>
      <c r="M139" s="251"/>
      <c r="N139" s="355">
        <v>8</v>
      </c>
      <c r="O139" s="251"/>
      <c r="P139" s="251"/>
    </row>
    <row r="140" spans="1:16">
      <c r="A140" s="139"/>
      <c r="B140" s="30"/>
      <c r="C140" s="25"/>
      <c r="D140" s="25"/>
      <c r="E140" s="25"/>
      <c r="F140" s="25"/>
      <c r="G140" s="25"/>
      <c r="H140" s="25"/>
      <c r="I140" s="22"/>
      <c r="J140" s="399"/>
      <c r="K140" s="325"/>
      <c r="L140" s="322"/>
      <c r="M140" s="251"/>
      <c r="N140" s="355"/>
      <c r="O140" s="251"/>
      <c r="P140" s="251"/>
    </row>
    <row r="141" spans="1:16">
      <c r="A141" s="139"/>
      <c r="B141" s="30"/>
      <c r="C141" s="25" t="s">
        <v>299</v>
      </c>
      <c r="D141" s="299" t="s">
        <v>313</v>
      </c>
      <c r="E141" s="25" t="s">
        <v>184</v>
      </c>
      <c r="F141" s="25" t="s">
        <v>607</v>
      </c>
      <c r="G141" s="25" t="s">
        <v>278</v>
      </c>
      <c r="H141" s="25" t="s">
        <v>311</v>
      </c>
      <c r="I141" s="297">
        <v>2</v>
      </c>
      <c r="J141" s="399">
        <v>2</v>
      </c>
      <c r="K141" s="325" t="s">
        <v>1415</v>
      </c>
      <c r="L141" s="325" t="s">
        <v>774</v>
      </c>
      <c r="M141" s="251"/>
      <c r="N141" s="355"/>
      <c r="O141" s="251"/>
      <c r="P141" s="251"/>
    </row>
    <row r="142" spans="1:16">
      <c r="A142" s="139"/>
      <c r="B142" s="30"/>
      <c r="C142" s="25" t="s">
        <v>299</v>
      </c>
      <c r="D142" s="299" t="s">
        <v>313</v>
      </c>
      <c r="E142" s="25" t="s">
        <v>184</v>
      </c>
      <c r="F142" s="25" t="s">
        <v>607</v>
      </c>
      <c r="G142" s="23" t="s">
        <v>65</v>
      </c>
      <c r="H142" s="25" t="s">
        <v>310</v>
      </c>
      <c r="I142" s="297">
        <v>2</v>
      </c>
      <c r="J142" s="399"/>
      <c r="K142" s="325" t="s">
        <v>1415</v>
      </c>
      <c r="L142" s="322"/>
      <c r="M142" s="251"/>
      <c r="N142" s="355"/>
      <c r="O142" s="251"/>
      <c r="P142" s="251"/>
    </row>
    <row r="143" spans="1:16">
      <c r="A143" s="139"/>
      <c r="B143" s="30"/>
      <c r="C143" s="25" t="s">
        <v>299</v>
      </c>
      <c r="D143" s="299" t="s">
        <v>313</v>
      </c>
      <c r="E143" s="25" t="s">
        <v>184</v>
      </c>
      <c r="F143" s="25" t="s">
        <v>607</v>
      </c>
      <c r="G143" s="23" t="s">
        <v>65</v>
      </c>
      <c r="H143" s="25" t="s">
        <v>311</v>
      </c>
      <c r="I143" s="297">
        <v>2</v>
      </c>
      <c r="J143" s="399"/>
      <c r="K143" s="325" t="s">
        <v>1415</v>
      </c>
      <c r="L143" s="325"/>
      <c r="M143" s="251"/>
      <c r="N143" s="355"/>
      <c r="O143" s="251"/>
      <c r="P143" s="251"/>
    </row>
    <row r="144" spans="1:16">
      <c r="A144" s="139"/>
      <c r="B144" s="30"/>
      <c r="C144" s="25" t="s">
        <v>299</v>
      </c>
      <c r="D144" s="299" t="s">
        <v>313</v>
      </c>
      <c r="E144" s="25" t="s">
        <v>184</v>
      </c>
      <c r="F144" s="25" t="s">
        <v>607</v>
      </c>
      <c r="G144" s="140" t="s">
        <v>88</v>
      </c>
      <c r="H144" s="25" t="s">
        <v>310</v>
      </c>
      <c r="I144" s="297">
        <v>2</v>
      </c>
      <c r="J144" s="399">
        <v>2</v>
      </c>
      <c r="K144" s="325" t="s">
        <v>1415</v>
      </c>
      <c r="L144" s="357" t="s">
        <v>1521</v>
      </c>
      <c r="M144" s="406"/>
      <c r="N144" s="355"/>
      <c r="O144" s="251"/>
      <c r="P144" s="251"/>
    </row>
    <row r="145" spans="1:16">
      <c r="A145" s="139"/>
      <c r="B145" s="30"/>
      <c r="C145" s="25" t="s">
        <v>299</v>
      </c>
      <c r="D145" s="299" t="s">
        <v>313</v>
      </c>
      <c r="E145" s="25" t="s">
        <v>184</v>
      </c>
      <c r="F145" s="416" t="s">
        <v>15</v>
      </c>
      <c r="G145" s="23" t="s">
        <v>278</v>
      </c>
      <c r="H145" s="25" t="s">
        <v>310</v>
      </c>
      <c r="I145" s="297">
        <v>1</v>
      </c>
      <c r="J145" s="399"/>
      <c r="K145" s="325" t="s">
        <v>1415</v>
      </c>
      <c r="L145" s="358" t="s">
        <v>1774</v>
      </c>
      <c r="M145" s="406"/>
      <c r="N145" s="355"/>
      <c r="O145" s="251"/>
      <c r="P145" s="251"/>
    </row>
    <row r="146" spans="1:16">
      <c r="A146" s="139"/>
      <c r="B146" s="30"/>
      <c r="C146" s="25" t="s">
        <v>299</v>
      </c>
      <c r="D146" s="299" t="s">
        <v>313</v>
      </c>
      <c r="E146" s="25" t="s">
        <v>184</v>
      </c>
      <c r="F146" s="25" t="s">
        <v>14</v>
      </c>
      <c r="G146" s="23" t="s">
        <v>278</v>
      </c>
      <c r="H146" s="25" t="s">
        <v>310</v>
      </c>
      <c r="I146" s="297">
        <v>1</v>
      </c>
      <c r="J146" s="399"/>
      <c r="K146" s="325" t="s">
        <v>1415</v>
      </c>
      <c r="L146" s="325"/>
      <c r="M146" s="406"/>
      <c r="N146" s="355"/>
      <c r="O146" s="251"/>
      <c r="P146" s="251"/>
    </row>
    <row r="147" spans="1:16">
      <c r="A147" s="139"/>
      <c r="B147" s="30"/>
      <c r="C147" s="25" t="s">
        <v>299</v>
      </c>
      <c r="D147" s="299" t="s">
        <v>313</v>
      </c>
      <c r="E147" s="25" t="s">
        <v>184</v>
      </c>
      <c r="F147" s="25" t="s">
        <v>607</v>
      </c>
      <c r="G147" s="25" t="s">
        <v>88</v>
      </c>
      <c r="H147" s="25" t="s">
        <v>311</v>
      </c>
      <c r="I147" s="297">
        <v>1</v>
      </c>
      <c r="J147" s="399"/>
      <c r="K147" s="325" t="s">
        <v>1415</v>
      </c>
      <c r="L147" s="322" t="s">
        <v>772</v>
      </c>
      <c r="M147" s="406"/>
      <c r="N147" s="355"/>
      <c r="O147" s="251"/>
      <c r="P147" s="251"/>
    </row>
    <row r="148" spans="1:16">
      <c r="A148" s="139"/>
      <c r="B148" s="30"/>
      <c r="C148" s="25" t="s">
        <v>299</v>
      </c>
      <c r="D148" s="299" t="s">
        <v>313</v>
      </c>
      <c r="E148" s="25" t="s">
        <v>172</v>
      </c>
      <c r="F148" s="25" t="s">
        <v>7</v>
      </c>
      <c r="G148" s="349" t="s">
        <v>967</v>
      </c>
      <c r="H148" s="23" t="s">
        <v>310</v>
      </c>
      <c r="I148" s="297">
        <v>1</v>
      </c>
      <c r="J148" s="399"/>
      <c r="K148" s="325" t="s">
        <v>1415</v>
      </c>
      <c r="L148" s="325" t="s">
        <v>772</v>
      </c>
      <c r="M148" s="251"/>
      <c r="N148" s="355"/>
      <c r="O148" s="251"/>
      <c r="P148" s="251"/>
    </row>
    <row r="149" spans="1:16">
      <c r="A149" s="139"/>
      <c r="B149" s="30"/>
      <c r="C149" s="25" t="s">
        <v>299</v>
      </c>
      <c r="D149" s="299" t="s">
        <v>313</v>
      </c>
      <c r="E149" s="25" t="s">
        <v>174</v>
      </c>
      <c r="F149" s="25" t="s">
        <v>13</v>
      </c>
      <c r="G149" s="25" t="s">
        <v>1665</v>
      </c>
      <c r="H149" s="25" t="s">
        <v>310</v>
      </c>
      <c r="I149" s="297">
        <v>1</v>
      </c>
      <c r="J149" s="399"/>
      <c r="K149" s="325" t="s">
        <v>1415</v>
      </c>
      <c r="L149" s="322" t="s">
        <v>772</v>
      </c>
      <c r="M149" s="251"/>
      <c r="N149" s="355"/>
      <c r="O149" s="251"/>
      <c r="P149" s="251"/>
    </row>
    <row r="150" spans="1:16">
      <c r="A150" s="139"/>
      <c r="B150" s="30"/>
      <c r="C150" s="25" t="s">
        <v>299</v>
      </c>
      <c r="D150" s="299" t="s">
        <v>313</v>
      </c>
      <c r="E150" s="25" t="s">
        <v>175</v>
      </c>
      <c r="F150" s="25" t="s">
        <v>19</v>
      </c>
      <c r="G150" s="23" t="s">
        <v>1276</v>
      </c>
      <c r="H150" s="25" t="s">
        <v>310</v>
      </c>
      <c r="I150" s="297">
        <v>1</v>
      </c>
      <c r="J150" s="399"/>
      <c r="K150" s="325" t="s">
        <v>1415</v>
      </c>
      <c r="L150" s="322" t="s">
        <v>772</v>
      </c>
      <c r="M150" s="251"/>
      <c r="N150" s="359" t="s">
        <v>1775</v>
      </c>
      <c r="O150" s="251"/>
      <c r="P150" s="251"/>
    </row>
    <row r="151" spans="1:16">
      <c r="A151" s="139"/>
      <c r="B151" s="30"/>
      <c r="C151" s="25"/>
      <c r="D151" s="23"/>
      <c r="E151" s="25"/>
      <c r="F151" s="25"/>
      <c r="G151" s="25"/>
      <c r="H151" s="25"/>
      <c r="I151" s="22"/>
      <c r="J151" s="399"/>
      <c r="K151" s="325"/>
      <c r="L151" s="322"/>
      <c r="M151" s="251"/>
      <c r="N151" s="355"/>
      <c r="O151" s="251"/>
      <c r="P151" s="251"/>
    </row>
    <row r="152" spans="1:16">
      <c r="A152" s="323" t="s">
        <v>843</v>
      </c>
      <c r="B152" s="30"/>
      <c r="C152" s="25"/>
      <c r="D152" s="23"/>
      <c r="E152" s="25"/>
      <c r="F152" s="25"/>
      <c r="G152" s="25"/>
      <c r="H152" s="25"/>
      <c r="I152" s="22"/>
      <c r="J152" s="399"/>
      <c r="K152" s="325"/>
      <c r="L152" s="322"/>
      <c r="M152" s="251"/>
      <c r="N152" s="355"/>
      <c r="O152" s="251"/>
      <c r="P152" s="251"/>
    </row>
    <row r="153" spans="1:16">
      <c r="A153" s="139"/>
      <c r="B153" s="30"/>
      <c r="C153" s="25" t="s">
        <v>299</v>
      </c>
      <c r="D153" s="25" t="s">
        <v>314</v>
      </c>
      <c r="E153" s="25" t="s">
        <v>186</v>
      </c>
      <c r="F153" s="25" t="s">
        <v>608</v>
      </c>
      <c r="G153" s="23" t="s">
        <v>93</v>
      </c>
      <c r="H153" s="23" t="s">
        <v>311</v>
      </c>
      <c r="I153" s="297">
        <v>2</v>
      </c>
      <c r="J153" s="399"/>
      <c r="K153" s="325" t="s">
        <v>1415</v>
      </c>
      <c r="L153" s="325" t="s">
        <v>1776</v>
      </c>
      <c r="M153" s="251"/>
      <c r="N153" s="355"/>
      <c r="O153" s="251"/>
      <c r="P153" s="251"/>
    </row>
    <row r="154" spans="1:16">
      <c r="A154" s="139"/>
      <c r="B154" s="30"/>
      <c r="C154" s="25" t="s">
        <v>299</v>
      </c>
      <c r="D154" s="25" t="s">
        <v>314</v>
      </c>
      <c r="E154" s="25" t="s">
        <v>186</v>
      </c>
      <c r="F154" s="25" t="s">
        <v>608</v>
      </c>
      <c r="G154" s="140" t="s">
        <v>53</v>
      </c>
      <c r="H154" s="25" t="s">
        <v>311</v>
      </c>
      <c r="I154" s="297">
        <v>1</v>
      </c>
      <c r="J154" s="399"/>
      <c r="K154" s="325" t="s">
        <v>1415</v>
      </c>
      <c r="L154" s="357" t="s">
        <v>1777</v>
      </c>
      <c r="M154" s="251"/>
      <c r="N154" s="355"/>
      <c r="O154" s="251"/>
      <c r="P154" s="251"/>
    </row>
    <row r="155" spans="1:16">
      <c r="A155" s="139"/>
      <c r="B155" s="30"/>
      <c r="C155" s="25" t="s">
        <v>299</v>
      </c>
      <c r="D155" s="25" t="s">
        <v>314</v>
      </c>
      <c r="E155" s="25" t="s">
        <v>341</v>
      </c>
      <c r="F155" s="25" t="s">
        <v>14</v>
      </c>
      <c r="G155" s="23" t="s">
        <v>1646</v>
      </c>
      <c r="H155" s="25" t="s">
        <v>311</v>
      </c>
      <c r="I155" s="297">
        <v>0.5</v>
      </c>
      <c r="J155" s="399"/>
      <c r="K155" s="325" t="s">
        <v>1415</v>
      </c>
      <c r="L155" s="322" t="s">
        <v>1368</v>
      </c>
      <c r="M155" s="251"/>
      <c r="N155" s="355"/>
      <c r="O155" s="251"/>
      <c r="P155" s="251"/>
    </row>
    <row r="156" spans="1:16">
      <c r="A156" s="139"/>
      <c r="B156" s="30"/>
      <c r="C156" s="25" t="s">
        <v>299</v>
      </c>
      <c r="D156" s="25" t="s">
        <v>314</v>
      </c>
      <c r="E156" s="25" t="s">
        <v>341</v>
      </c>
      <c r="F156" s="25" t="s">
        <v>15</v>
      </c>
      <c r="G156" s="23" t="s">
        <v>1646</v>
      </c>
      <c r="H156" s="25" t="s">
        <v>311</v>
      </c>
      <c r="I156" s="297">
        <v>0.5</v>
      </c>
      <c r="J156" s="399"/>
      <c r="K156" s="325" t="s">
        <v>1415</v>
      </c>
      <c r="L156" s="322" t="s">
        <v>1368</v>
      </c>
      <c r="M156" s="251"/>
      <c r="N156" s="355" t="s">
        <v>1778</v>
      </c>
      <c r="O156" s="251"/>
      <c r="P156" s="251"/>
    </row>
    <row r="157" spans="1:16">
      <c r="A157" s="139"/>
      <c r="B157" s="30"/>
      <c r="C157" s="25"/>
      <c r="D157" s="25"/>
      <c r="E157" s="25"/>
      <c r="F157" s="25"/>
      <c r="G157" s="23"/>
      <c r="H157" s="25"/>
      <c r="I157" s="22"/>
      <c r="J157" s="399"/>
      <c r="K157" s="325"/>
      <c r="L157" s="322"/>
      <c r="M157" s="251"/>
      <c r="N157" s="355"/>
      <c r="O157" s="251"/>
      <c r="P157" s="251"/>
    </row>
    <row r="158" spans="1:16">
      <c r="A158" s="139"/>
      <c r="B158" s="30"/>
      <c r="C158" s="25" t="s">
        <v>299</v>
      </c>
      <c r="D158" s="25" t="s">
        <v>889</v>
      </c>
      <c r="E158" s="25" t="s">
        <v>186</v>
      </c>
      <c r="F158" s="25" t="s">
        <v>608</v>
      </c>
      <c r="G158" s="140" t="s">
        <v>93</v>
      </c>
      <c r="H158" s="23" t="s">
        <v>311</v>
      </c>
      <c r="I158" s="297">
        <v>2</v>
      </c>
      <c r="J158" s="399"/>
      <c r="K158" s="325" t="s">
        <v>1415</v>
      </c>
      <c r="L158" s="357" t="s">
        <v>1779</v>
      </c>
      <c r="M158" s="251"/>
      <c r="N158" s="355"/>
      <c r="O158" s="251"/>
      <c r="P158" s="251"/>
    </row>
    <row r="159" spans="1:16">
      <c r="A159" s="139"/>
      <c r="B159" s="30"/>
      <c r="C159" s="25" t="s">
        <v>299</v>
      </c>
      <c r="D159" s="25" t="s">
        <v>889</v>
      </c>
      <c r="E159" s="25" t="s">
        <v>186</v>
      </c>
      <c r="F159" s="25" t="s">
        <v>608</v>
      </c>
      <c r="G159" s="23" t="s">
        <v>53</v>
      </c>
      <c r="H159" s="25" t="s">
        <v>311</v>
      </c>
      <c r="I159" s="297">
        <v>1</v>
      </c>
      <c r="J159" s="399"/>
      <c r="K159" s="325" t="s">
        <v>1415</v>
      </c>
      <c r="L159" s="325" t="s">
        <v>771</v>
      </c>
      <c r="M159" s="251"/>
      <c r="N159" s="355"/>
      <c r="O159" s="251"/>
      <c r="P159" s="251"/>
    </row>
    <row r="160" spans="1:16">
      <c r="A160" s="139"/>
      <c r="B160" s="30"/>
      <c r="C160" s="25" t="s">
        <v>299</v>
      </c>
      <c r="D160" s="25" t="s">
        <v>889</v>
      </c>
      <c r="E160" s="25" t="s">
        <v>341</v>
      </c>
      <c r="F160" s="25" t="s">
        <v>14</v>
      </c>
      <c r="G160" s="23" t="s">
        <v>967</v>
      </c>
      <c r="H160" s="25" t="s">
        <v>311</v>
      </c>
      <c r="I160" s="297">
        <v>0.5</v>
      </c>
      <c r="J160" s="399"/>
      <c r="K160" s="325" t="s">
        <v>1415</v>
      </c>
      <c r="L160" s="322" t="s">
        <v>1368</v>
      </c>
      <c r="M160" s="251"/>
      <c r="N160" s="355"/>
      <c r="O160" s="251"/>
      <c r="P160" s="251"/>
    </row>
    <row r="161" spans="1:16">
      <c r="A161" s="139"/>
      <c r="B161" s="30"/>
      <c r="C161" s="25" t="s">
        <v>299</v>
      </c>
      <c r="D161" s="25" t="s">
        <v>889</v>
      </c>
      <c r="E161" s="25" t="s">
        <v>341</v>
      </c>
      <c r="F161" s="25" t="s">
        <v>15</v>
      </c>
      <c r="G161" s="23" t="s">
        <v>967</v>
      </c>
      <c r="H161" s="25" t="s">
        <v>311</v>
      </c>
      <c r="I161" s="297">
        <v>0.5</v>
      </c>
      <c r="J161" s="399"/>
      <c r="K161" s="325" t="s">
        <v>1415</v>
      </c>
      <c r="L161" s="322" t="s">
        <v>1368</v>
      </c>
      <c r="M161" s="251"/>
      <c r="N161" s="355" t="s">
        <v>1778</v>
      </c>
      <c r="O161" s="251"/>
      <c r="P161" s="251"/>
    </row>
    <row r="162" spans="1:16">
      <c r="A162" s="139"/>
      <c r="B162" s="30"/>
      <c r="C162" s="25"/>
      <c r="D162" s="25"/>
      <c r="E162" s="25"/>
      <c r="F162" s="25"/>
      <c r="G162" s="349"/>
      <c r="H162" s="25"/>
      <c r="I162" s="22"/>
      <c r="J162" s="399"/>
      <c r="K162" s="325"/>
      <c r="L162" s="322"/>
      <c r="M162" s="251"/>
      <c r="N162" s="355"/>
      <c r="O162" s="251"/>
      <c r="P162" s="251"/>
    </row>
    <row r="163" spans="1:16">
      <c r="A163" s="139"/>
      <c r="B163" s="30"/>
      <c r="C163" s="25" t="s">
        <v>299</v>
      </c>
      <c r="D163" s="299" t="s">
        <v>315</v>
      </c>
      <c r="E163" s="25" t="s">
        <v>178</v>
      </c>
      <c r="F163" s="25" t="s">
        <v>37</v>
      </c>
      <c r="G163" s="23" t="s">
        <v>40</v>
      </c>
      <c r="H163" s="25" t="s">
        <v>316</v>
      </c>
      <c r="I163" s="297">
        <v>2</v>
      </c>
      <c r="J163" s="399"/>
      <c r="K163" s="325" t="s">
        <v>1415</v>
      </c>
      <c r="L163" s="322"/>
      <c r="M163" s="251"/>
      <c r="N163" s="355"/>
      <c r="O163" s="251"/>
      <c r="P163" s="251"/>
    </row>
    <row r="164" spans="1:16">
      <c r="A164" s="139"/>
      <c r="B164" s="30"/>
      <c r="C164" s="25" t="s">
        <v>299</v>
      </c>
      <c r="D164" s="299" t="s">
        <v>315</v>
      </c>
      <c r="E164" s="25" t="s">
        <v>186</v>
      </c>
      <c r="F164" s="25" t="s">
        <v>608</v>
      </c>
      <c r="G164" s="25" t="s">
        <v>53</v>
      </c>
      <c r="H164" s="25" t="s">
        <v>316</v>
      </c>
      <c r="I164" s="297">
        <v>2</v>
      </c>
      <c r="J164" s="399"/>
      <c r="K164" s="325" t="s">
        <v>1415</v>
      </c>
      <c r="L164" s="322"/>
      <c r="M164" s="251"/>
      <c r="N164" s="355"/>
      <c r="O164" s="251"/>
      <c r="P164" s="251"/>
    </row>
    <row r="165" spans="1:16">
      <c r="A165" s="139"/>
      <c r="B165" s="30"/>
      <c r="C165" s="25" t="s">
        <v>299</v>
      </c>
      <c r="D165" s="299" t="s">
        <v>315</v>
      </c>
      <c r="E165" s="25" t="s">
        <v>186</v>
      </c>
      <c r="F165" s="25" t="s">
        <v>608</v>
      </c>
      <c r="G165" s="25" t="s">
        <v>93</v>
      </c>
      <c r="H165" s="25" t="s">
        <v>316</v>
      </c>
      <c r="I165" s="297">
        <v>2</v>
      </c>
      <c r="J165" s="399"/>
      <c r="K165" s="325" t="s">
        <v>1415</v>
      </c>
      <c r="L165" s="325"/>
      <c r="M165" s="406"/>
      <c r="N165" s="355"/>
      <c r="O165" s="251"/>
      <c r="P165" s="251"/>
    </row>
    <row r="166" spans="1:16">
      <c r="A166" s="139"/>
      <c r="B166" s="30"/>
      <c r="C166" s="25" t="s">
        <v>299</v>
      </c>
      <c r="D166" s="299" t="s">
        <v>315</v>
      </c>
      <c r="E166" s="25" t="s">
        <v>186</v>
      </c>
      <c r="F166" s="25" t="s">
        <v>608</v>
      </c>
      <c r="G166" s="25" t="s">
        <v>318</v>
      </c>
      <c r="H166" s="25" t="s">
        <v>316</v>
      </c>
      <c r="I166" s="297">
        <v>1</v>
      </c>
      <c r="J166" s="399"/>
      <c r="K166" s="325" t="s">
        <v>1415</v>
      </c>
      <c r="L166" s="322"/>
      <c r="M166" s="251"/>
      <c r="N166" s="355"/>
      <c r="O166" s="251"/>
      <c r="P166" s="251"/>
    </row>
    <row r="167" spans="1:16">
      <c r="A167" s="139"/>
      <c r="B167" s="30"/>
      <c r="C167" s="25" t="s">
        <v>299</v>
      </c>
      <c r="D167" s="299" t="s">
        <v>315</v>
      </c>
      <c r="E167" s="25" t="s">
        <v>186</v>
      </c>
      <c r="F167" s="25" t="s">
        <v>608</v>
      </c>
      <c r="G167" s="140" t="s">
        <v>318</v>
      </c>
      <c r="H167" s="25" t="s">
        <v>316</v>
      </c>
      <c r="I167" s="297">
        <v>2</v>
      </c>
      <c r="J167" s="399"/>
      <c r="K167" s="325" t="s">
        <v>1415</v>
      </c>
      <c r="L167" s="357" t="s">
        <v>1780</v>
      </c>
      <c r="M167" s="251"/>
      <c r="N167" s="355"/>
      <c r="O167" s="251"/>
      <c r="P167" s="251"/>
    </row>
    <row r="168" spans="1:16">
      <c r="A168" s="139"/>
      <c r="B168" s="30"/>
      <c r="C168" s="25" t="s">
        <v>299</v>
      </c>
      <c r="D168" s="299" t="s">
        <v>315</v>
      </c>
      <c r="E168" s="25" t="s">
        <v>341</v>
      </c>
      <c r="F168" s="25" t="s">
        <v>14</v>
      </c>
      <c r="G168" s="23" t="s">
        <v>1646</v>
      </c>
      <c r="H168" s="25" t="s">
        <v>316</v>
      </c>
      <c r="I168" s="297">
        <v>1</v>
      </c>
      <c r="J168" s="399"/>
      <c r="K168" s="325" t="s">
        <v>1415</v>
      </c>
      <c r="L168" s="322"/>
      <c r="M168" s="251"/>
      <c r="N168" s="355"/>
      <c r="O168" s="251"/>
      <c r="P168" s="251"/>
    </row>
    <row r="169" spans="1:16">
      <c r="A169" s="139"/>
      <c r="B169" s="30"/>
      <c r="C169" s="25" t="s">
        <v>299</v>
      </c>
      <c r="D169" s="299" t="s">
        <v>315</v>
      </c>
      <c r="E169" s="25" t="s">
        <v>341</v>
      </c>
      <c r="F169" s="25" t="s">
        <v>15</v>
      </c>
      <c r="G169" s="23" t="s">
        <v>1646</v>
      </c>
      <c r="H169" s="25" t="s">
        <v>316</v>
      </c>
      <c r="I169" s="297">
        <v>2</v>
      </c>
      <c r="J169" s="399"/>
      <c r="K169" s="325" t="s">
        <v>1415</v>
      </c>
      <c r="L169" s="322" t="s">
        <v>1781</v>
      </c>
      <c r="M169" s="251"/>
      <c r="N169" s="355"/>
      <c r="O169" s="251"/>
      <c r="P169" s="251"/>
    </row>
    <row r="170" spans="1:16">
      <c r="A170" s="139"/>
      <c r="B170" s="30"/>
      <c r="C170" s="25" t="s">
        <v>299</v>
      </c>
      <c r="D170" s="299" t="s">
        <v>315</v>
      </c>
      <c r="E170" s="25" t="s">
        <v>175</v>
      </c>
      <c r="F170" s="25" t="s">
        <v>19</v>
      </c>
      <c r="G170" s="23" t="s">
        <v>1538</v>
      </c>
      <c r="H170" s="25" t="s">
        <v>320</v>
      </c>
      <c r="I170" s="297">
        <v>2</v>
      </c>
      <c r="J170" s="399"/>
      <c r="K170" s="325" t="s">
        <v>1415</v>
      </c>
      <c r="L170" s="322"/>
      <c r="M170" s="251"/>
      <c r="N170" s="355"/>
      <c r="O170" s="251"/>
      <c r="P170" s="251"/>
    </row>
    <row r="171" spans="1:16">
      <c r="A171" s="139"/>
      <c r="B171" s="30"/>
      <c r="C171" s="25" t="s">
        <v>299</v>
      </c>
      <c r="D171" s="299" t="s">
        <v>315</v>
      </c>
      <c r="E171" s="25" t="s">
        <v>172</v>
      </c>
      <c r="F171" s="25" t="s">
        <v>7</v>
      </c>
      <c r="G171" s="349" t="s">
        <v>268</v>
      </c>
      <c r="H171" s="25" t="s">
        <v>316</v>
      </c>
      <c r="I171" s="297">
        <v>2</v>
      </c>
      <c r="J171" s="399"/>
      <c r="K171" s="325" t="s">
        <v>1415</v>
      </c>
      <c r="L171" s="325" t="s">
        <v>1782</v>
      </c>
      <c r="M171" s="251"/>
      <c r="N171" s="355">
        <v>16</v>
      </c>
      <c r="O171" s="251"/>
      <c r="P171" s="251"/>
    </row>
    <row r="172" spans="1:16">
      <c r="A172" s="139"/>
      <c r="B172" s="30"/>
      <c r="C172" s="25"/>
      <c r="D172" s="23"/>
      <c r="E172" s="25"/>
      <c r="F172" s="25"/>
      <c r="G172" s="23"/>
      <c r="H172" s="25"/>
      <c r="I172" s="785"/>
      <c r="J172" s="400"/>
      <c r="K172" s="4"/>
      <c r="L172" s="322"/>
      <c r="M172" s="251"/>
      <c r="N172" s="355"/>
      <c r="O172" s="251"/>
      <c r="P172" s="251"/>
    </row>
    <row r="173" spans="1:16">
      <c r="A173" s="139"/>
      <c r="B173" s="30"/>
      <c r="C173" s="25" t="s">
        <v>299</v>
      </c>
      <c r="D173" s="299" t="s">
        <v>321</v>
      </c>
      <c r="E173" s="25" t="s">
        <v>186</v>
      </c>
      <c r="F173" s="25" t="s">
        <v>608</v>
      </c>
      <c r="G173" s="23" t="s">
        <v>53</v>
      </c>
      <c r="H173" s="25" t="s">
        <v>316</v>
      </c>
      <c r="I173" s="297">
        <v>2</v>
      </c>
      <c r="J173" s="400"/>
      <c r="K173" s="4" t="s">
        <v>1415</v>
      </c>
      <c r="L173" s="325"/>
      <c r="M173" s="251"/>
      <c r="N173" s="355"/>
      <c r="O173" s="251"/>
      <c r="P173" s="251"/>
    </row>
    <row r="174" spans="1:16">
      <c r="A174" s="139"/>
      <c r="B174" s="30"/>
      <c r="C174" s="25" t="s">
        <v>299</v>
      </c>
      <c r="D174" s="299" t="s">
        <v>321</v>
      </c>
      <c r="E174" s="25" t="s">
        <v>186</v>
      </c>
      <c r="F174" s="25" t="s">
        <v>608</v>
      </c>
      <c r="G174" s="23" t="s">
        <v>318</v>
      </c>
      <c r="H174" s="23" t="s">
        <v>316</v>
      </c>
      <c r="I174" s="297">
        <v>2</v>
      </c>
      <c r="J174" s="399"/>
      <c r="K174" s="325" t="s">
        <v>1415</v>
      </c>
      <c r="L174" s="325"/>
      <c r="M174" s="251"/>
      <c r="N174" s="355"/>
      <c r="O174" s="251"/>
      <c r="P174" s="251"/>
    </row>
    <row r="175" spans="1:16">
      <c r="A175" s="139"/>
      <c r="B175" s="30"/>
      <c r="C175" s="25" t="s">
        <v>299</v>
      </c>
      <c r="D175" s="299" t="s">
        <v>321</v>
      </c>
      <c r="E175" s="25" t="s">
        <v>186</v>
      </c>
      <c r="F175" s="25" t="s">
        <v>608</v>
      </c>
      <c r="G175" s="23" t="s">
        <v>93</v>
      </c>
      <c r="H175" s="25" t="s">
        <v>316</v>
      </c>
      <c r="I175" s="297">
        <v>2</v>
      </c>
      <c r="J175" s="400"/>
      <c r="K175" s="4" t="s">
        <v>1415</v>
      </c>
      <c r="L175" s="251"/>
      <c r="M175" s="251"/>
      <c r="N175" s="355"/>
      <c r="O175" s="251"/>
      <c r="P175" s="251"/>
    </row>
    <row r="176" spans="1:16">
      <c r="A176" s="139"/>
      <c r="B176" s="30"/>
      <c r="C176" s="25" t="s">
        <v>299</v>
      </c>
      <c r="D176" s="299" t="s">
        <v>321</v>
      </c>
      <c r="E176" s="25" t="s">
        <v>341</v>
      </c>
      <c r="F176" s="25" t="s">
        <v>14</v>
      </c>
      <c r="G176" s="140" t="s">
        <v>967</v>
      </c>
      <c r="H176" s="25" t="s">
        <v>316</v>
      </c>
      <c r="I176" s="297">
        <v>1</v>
      </c>
      <c r="J176" s="399"/>
      <c r="K176" s="325" t="s">
        <v>1415</v>
      </c>
      <c r="L176" s="357" t="s">
        <v>1783</v>
      </c>
      <c r="M176" s="251"/>
      <c r="N176" s="355"/>
      <c r="O176" s="251"/>
      <c r="P176" s="251"/>
    </row>
    <row r="177" spans="1:16">
      <c r="A177" s="139"/>
      <c r="B177" s="30"/>
      <c r="C177" s="25" t="s">
        <v>299</v>
      </c>
      <c r="D177" s="299" t="s">
        <v>321</v>
      </c>
      <c r="E177" s="25" t="s">
        <v>341</v>
      </c>
      <c r="F177" s="25" t="s">
        <v>15</v>
      </c>
      <c r="G177" s="23" t="s">
        <v>967</v>
      </c>
      <c r="H177" s="25" t="s">
        <v>316</v>
      </c>
      <c r="I177" s="297">
        <v>1</v>
      </c>
      <c r="J177" s="399"/>
      <c r="K177" s="325" t="s">
        <v>1415</v>
      </c>
      <c r="L177" s="322"/>
      <c r="M177" s="251"/>
      <c r="N177" s="355">
        <v>8</v>
      </c>
      <c r="O177" s="251"/>
      <c r="P177" s="251"/>
    </row>
    <row r="178" spans="1:16">
      <c r="A178" s="251"/>
      <c r="B178" s="251"/>
      <c r="C178" s="251"/>
      <c r="D178" s="251"/>
      <c r="E178" s="251"/>
      <c r="F178" s="251"/>
      <c r="G178" s="251"/>
      <c r="H178" s="251"/>
      <c r="I178" s="251"/>
      <c r="K178" s="251"/>
      <c r="L178" s="251"/>
      <c r="M178" s="406"/>
      <c r="N178" s="355"/>
      <c r="O178" s="251"/>
      <c r="P178" s="251"/>
    </row>
    <row r="179" spans="1:16">
      <c r="A179" s="139"/>
      <c r="B179" s="30"/>
      <c r="C179" s="25" t="s">
        <v>299</v>
      </c>
      <c r="D179" s="299" t="s">
        <v>322</v>
      </c>
      <c r="E179" s="25" t="s">
        <v>186</v>
      </c>
      <c r="F179" s="25" t="s">
        <v>608</v>
      </c>
      <c r="G179" s="23" t="s">
        <v>318</v>
      </c>
      <c r="H179" s="25" t="s">
        <v>316</v>
      </c>
      <c r="I179" s="297">
        <v>4</v>
      </c>
      <c r="J179" s="399"/>
      <c r="K179" s="325" t="s">
        <v>1415</v>
      </c>
      <c r="L179" s="325"/>
      <c r="M179" s="251"/>
      <c r="N179" s="355"/>
      <c r="O179" s="251"/>
      <c r="P179" s="251"/>
    </row>
    <row r="180" spans="1:16">
      <c r="A180" s="139"/>
      <c r="B180" s="30"/>
      <c r="C180" s="25" t="s">
        <v>299</v>
      </c>
      <c r="D180" s="299" t="s">
        <v>322</v>
      </c>
      <c r="E180" s="25" t="s">
        <v>186</v>
      </c>
      <c r="F180" s="25" t="s">
        <v>608</v>
      </c>
      <c r="G180" s="23" t="s">
        <v>93</v>
      </c>
      <c r="H180" s="23" t="s">
        <v>316</v>
      </c>
      <c r="I180" s="297">
        <v>2</v>
      </c>
      <c r="J180" s="399"/>
      <c r="K180" s="325" t="s">
        <v>1415</v>
      </c>
      <c r="L180" s="325" t="s">
        <v>1784</v>
      </c>
      <c r="M180" s="251"/>
      <c r="N180" s="355"/>
      <c r="O180" s="251"/>
      <c r="P180" s="251"/>
    </row>
    <row r="181" spans="1:16">
      <c r="A181" s="139"/>
      <c r="B181" s="30"/>
      <c r="C181" s="25" t="s">
        <v>299</v>
      </c>
      <c r="D181" s="299" t="s">
        <v>322</v>
      </c>
      <c r="E181" s="25" t="s">
        <v>186</v>
      </c>
      <c r="F181" s="25" t="s">
        <v>608</v>
      </c>
      <c r="G181" s="23" t="s">
        <v>53</v>
      </c>
      <c r="H181" s="23" t="s">
        <v>316</v>
      </c>
      <c r="I181" s="297">
        <v>2</v>
      </c>
      <c r="J181" s="399"/>
      <c r="K181" s="325" t="s">
        <v>1415</v>
      </c>
      <c r="L181" s="325" t="s">
        <v>1776</v>
      </c>
      <c r="M181" s="251"/>
      <c r="N181" s="355"/>
      <c r="O181" s="251"/>
      <c r="P181" s="251"/>
    </row>
    <row r="182" spans="1:16">
      <c r="A182" s="139"/>
      <c r="B182" s="30"/>
      <c r="C182" s="25" t="s">
        <v>299</v>
      </c>
      <c r="D182" s="299" t="s">
        <v>322</v>
      </c>
      <c r="E182" s="25" t="s">
        <v>341</v>
      </c>
      <c r="F182" s="25" t="s">
        <v>14</v>
      </c>
      <c r="G182" s="681" t="s">
        <v>967</v>
      </c>
      <c r="H182" s="25" t="s">
        <v>316</v>
      </c>
      <c r="I182" s="297">
        <v>1</v>
      </c>
      <c r="J182" s="399"/>
      <c r="K182" s="325" t="s">
        <v>1415</v>
      </c>
      <c r="L182" s="322"/>
      <c r="M182" s="406"/>
      <c r="N182" s="355"/>
      <c r="O182" s="251"/>
      <c r="P182" s="251"/>
    </row>
    <row r="183" spans="1:16">
      <c r="A183" s="139"/>
      <c r="B183" s="30"/>
      <c r="C183" s="25" t="s">
        <v>299</v>
      </c>
      <c r="D183" s="299" t="s">
        <v>322</v>
      </c>
      <c r="E183" s="25" t="s">
        <v>341</v>
      </c>
      <c r="F183" s="25" t="s">
        <v>15</v>
      </c>
      <c r="G183" s="681" t="s">
        <v>967</v>
      </c>
      <c r="H183" s="25" t="s">
        <v>316</v>
      </c>
      <c r="I183" s="297">
        <v>1</v>
      </c>
      <c r="J183" s="399"/>
      <c r="K183" s="325" t="s">
        <v>1415</v>
      </c>
      <c r="L183" s="322"/>
      <c r="M183" s="406"/>
      <c r="N183" s="355"/>
      <c r="O183" s="251"/>
      <c r="P183" s="251"/>
    </row>
    <row r="184" spans="1:16">
      <c r="A184" s="139"/>
      <c r="B184" s="30"/>
      <c r="C184" s="25" t="s">
        <v>299</v>
      </c>
      <c r="D184" s="299" t="s">
        <v>322</v>
      </c>
      <c r="E184" s="25" t="s">
        <v>172</v>
      </c>
      <c r="F184" s="25" t="s">
        <v>7</v>
      </c>
      <c r="G184" s="23" t="s">
        <v>967</v>
      </c>
      <c r="H184" s="25" t="s">
        <v>316</v>
      </c>
      <c r="I184" s="297">
        <v>2</v>
      </c>
      <c r="J184" s="399"/>
      <c r="K184" s="325" t="s">
        <v>1415</v>
      </c>
      <c r="L184" s="322"/>
      <c r="M184" s="406"/>
      <c r="N184" s="355"/>
      <c r="O184" s="251"/>
      <c r="P184" s="251"/>
    </row>
    <row r="185" spans="1:16">
      <c r="A185" s="139"/>
      <c r="B185" s="30"/>
      <c r="C185" s="25" t="s">
        <v>299</v>
      </c>
      <c r="D185" s="299" t="s">
        <v>322</v>
      </c>
      <c r="E185" s="25" t="s">
        <v>174</v>
      </c>
      <c r="F185" s="25" t="s">
        <v>13</v>
      </c>
      <c r="G185" s="23" t="s">
        <v>1276</v>
      </c>
      <c r="H185" s="25" t="s">
        <v>316</v>
      </c>
      <c r="I185" s="297">
        <v>2</v>
      </c>
      <c r="J185" s="399"/>
      <c r="K185" s="325" t="s">
        <v>1415</v>
      </c>
      <c r="L185" s="322"/>
      <c r="M185" s="251"/>
      <c r="N185" s="355"/>
      <c r="O185" s="251"/>
      <c r="P185" s="251"/>
    </row>
    <row r="186" spans="1:16">
      <c r="A186" s="139"/>
      <c r="B186" s="30"/>
      <c r="C186" s="25" t="s">
        <v>299</v>
      </c>
      <c r="D186" s="299" t="s">
        <v>322</v>
      </c>
      <c r="E186" s="25" t="s">
        <v>175</v>
      </c>
      <c r="F186" s="25" t="s">
        <v>19</v>
      </c>
      <c r="G186" s="23" t="s">
        <v>1276</v>
      </c>
      <c r="H186" s="25" t="s">
        <v>327</v>
      </c>
      <c r="I186" s="297">
        <v>2</v>
      </c>
      <c r="J186" s="399"/>
      <c r="K186" s="325" t="s">
        <v>1415</v>
      </c>
      <c r="L186" s="322"/>
      <c r="M186" s="251"/>
      <c r="N186" s="355">
        <v>16</v>
      </c>
      <c r="O186" s="251"/>
      <c r="P186" s="251"/>
    </row>
  </sheetData>
  <autoFilter ref="A1:P186" xr:uid="{614FD031-6931-4B0F-B85A-0B4D016483B3}"/>
  <sortState xmlns:xlrd2="http://schemas.microsoft.com/office/spreadsheetml/2017/richdata2" ref="A2:J124">
    <sortCondition ref="D2:D124"/>
  </sortState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tabColor rgb="FFFF6699"/>
    <pageSetUpPr fitToPage="1"/>
  </sheetPr>
  <dimension ref="A1:P188"/>
  <sheetViews>
    <sheetView zoomScaleNormal="10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4.453125" customWidth="1"/>
    <col min="2" max="2" width="3" customWidth="1"/>
    <col min="3" max="3" width="5.54296875" customWidth="1"/>
    <col min="5" max="5" width="14.54296875" customWidth="1"/>
    <col min="8" max="8" width="5.54296875" customWidth="1"/>
    <col min="10" max="10" width="6.1796875" style="250" customWidth="1"/>
    <col min="11" max="11" width="28" customWidth="1"/>
    <col min="12" max="12" width="2.7265625" customWidth="1"/>
  </cols>
  <sheetData>
    <row r="1" spans="1:16">
      <c r="A1" s="4"/>
      <c r="B1" s="755"/>
      <c r="C1" s="340" t="s">
        <v>4</v>
      </c>
      <c r="D1" s="340" t="s">
        <v>3</v>
      </c>
      <c r="E1" s="340" t="s">
        <v>192</v>
      </c>
      <c r="F1" s="340" t="s">
        <v>2</v>
      </c>
      <c r="G1" s="340" t="s">
        <v>1</v>
      </c>
      <c r="H1" s="340" t="s">
        <v>193</v>
      </c>
      <c r="I1" s="756" t="s">
        <v>190</v>
      </c>
      <c r="J1" s="792" t="s">
        <v>1196</v>
      </c>
      <c r="K1" s="340" t="s">
        <v>191</v>
      </c>
      <c r="L1" s="340" t="s">
        <v>1416</v>
      </c>
      <c r="M1" s="340" t="s">
        <v>1126</v>
      </c>
      <c r="N1" s="340" t="s">
        <v>196</v>
      </c>
      <c r="O1" s="4"/>
      <c r="P1" s="4"/>
    </row>
    <row r="2" spans="1:16" ht="18.5">
      <c r="A2" s="757">
        <v>2</v>
      </c>
      <c r="B2" s="758" t="s">
        <v>1160</v>
      </c>
      <c r="C2" s="759"/>
      <c r="D2" s="759"/>
      <c r="E2" s="759"/>
      <c r="F2" s="759"/>
      <c r="G2" s="759"/>
      <c r="H2" s="759"/>
      <c r="I2" s="760"/>
      <c r="J2" s="793"/>
      <c r="K2" s="759"/>
      <c r="L2" s="759"/>
      <c r="M2" s="759"/>
      <c r="N2" s="759"/>
      <c r="O2" s="757"/>
      <c r="P2" s="757"/>
    </row>
    <row r="3" spans="1:16" ht="18.5">
      <c r="A3" s="4"/>
      <c r="B3" s="761"/>
      <c r="C3" s="340"/>
      <c r="D3" s="340"/>
      <c r="E3" s="340"/>
      <c r="F3" s="340"/>
      <c r="G3" s="340"/>
      <c r="H3" s="340"/>
      <c r="I3" s="756"/>
      <c r="J3" s="792"/>
      <c r="K3" s="340"/>
      <c r="L3" s="340"/>
      <c r="M3" s="762" t="str">
        <f>CONCATENATE($D4, " ges:")</f>
        <v>ELA1 ges:</v>
      </c>
      <c r="N3" s="763">
        <f ca="1" xml:space="preserve"> SUMIF($D$4:$I$180,$D4,$I$4:$I$180)</f>
        <v>7</v>
      </c>
      <c r="O3" s="4"/>
      <c r="P3" s="4"/>
    </row>
    <row r="4" spans="1:16">
      <c r="A4" s="22">
        <v>3</v>
      </c>
      <c r="B4" s="22"/>
      <c r="C4" s="23" t="s">
        <v>95</v>
      </c>
      <c r="D4" s="23" t="s">
        <v>98</v>
      </c>
      <c r="E4" s="23" t="s">
        <v>185</v>
      </c>
      <c r="F4" s="23" t="s">
        <v>609</v>
      </c>
      <c r="G4" s="23" t="s">
        <v>100</v>
      </c>
      <c r="H4" s="23" t="s">
        <v>99</v>
      </c>
      <c r="I4" s="333">
        <v>2.5</v>
      </c>
      <c r="J4" s="794"/>
      <c r="K4" s="22"/>
      <c r="L4" s="22"/>
      <c r="M4" s="22"/>
      <c r="N4" s="22"/>
      <c r="O4" s="4"/>
      <c r="P4" s="335" t="s">
        <v>1242</v>
      </c>
    </row>
    <row r="5" spans="1:16">
      <c r="A5" s="22">
        <v>3</v>
      </c>
      <c r="B5" s="22"/>
      <c r="C5" s="23" t="s">
        <v>95</v>
      </c>
      <c r="D5" s="23" t="s">
        <v>98</v>
      </c>
      <c r="E5" s="23" t="s">
        <v>185</v>
      </c>
      <c r="F5" s="23" t="s">
        <v>609</v>
      </c>
      <c r="G5" s="23" t="s">
        <v>57</v>
      </c>
      <c r="H5" s="23" t="s">
        <v>99</v>
      </c>
      <c r="I5" s="333">
        <v>2</v>
      </c>
      <c r="J5" s="794"/>
      <c r="K5" s="22"/>
      <c r="L5" s="22"/>
      <c r="M5" s="22" t="s">
        <v>1348</v>
      </c>
      <c r="N5" s="22"/>
      <c r="O5" s="4"/>
      <c r="P5" s="4"/>
    </row>
    <row r="6" spans="1:16">
      <c r="A6" s="22">
        <v>4</v>
      </c>
      <c r="B6" s="22"/>
      <c r="C6" s="23" t="s">
        <v>95</v>
      </c>
      <c r="D6" s="23" t="s">
        <v>98</v>
      </c>
      <c r="E6" s="23" t="s">
        <v>185</v>
      </c>
      <c r="F6" s="23" t="s">
        <v>609</v>
      </c>
      <c r="G6" s="23" t="s">
        <v>97</v>
      </c>
      <c r="H6" s="23" t="s">
        <v>99</v>
      </c>
      <c r="I6" s="333">
        <v>2</v>
      </c>
      <c r="J6" s="794"/>
      <c r="K6" s="22"/>
      <c r="L6" s="22"/>
      <c r="M6" s="22"/>
      <c r="N6" s="22"/>
      <c r="O6" s="4"/>
      <c r="P6" s="4"/>
    </row>
    <row r="7" spans="1:16">
      <c r="A7" s="22">
        <v>6</v>
      </c>
      <c r="B7" s="22"/>
      <c r="C7" s="23" t="s">
        <v>95</v>
      </c>
      <c r="D7" s="23" t="s">
        <v>98</v>
      </c>
      <c r="E7" s="23" t="s">
        <v>341</v>
      </c>
      <c r="F7" s="23" t="s">
        <v>15</v>
      </c>
      <c r="G7" s="23" t="s">
        <v>101</v>
      </c>
      <c r="H7" s="23" t="s">
        <v>99</v>
      </c>
      <c r="I7" s="333">
        <v>0.5</v>
      </c>
      <c r="J7" s="794"/>
      <c r="K7" s="22"/>
      <c r="L7" s="22"/>
      <c r="M7" s="22"/>
      <c r="N7" s="22"/>
      <c r="O7" s="4"/>
      <c r="P7" s="4"/>
    </row>
    <row r="8" spans="1:16">
      <c r="A8" s="4"/>
      <c r="B8" s="4"/>
      <c r="C8" s="340"/>
      <c r="D8" s="340"/>
      <c r="E8" s="340"/>
      <c r="F8" s="340"/>
      <c r="G8" s="340"/>
      <c r="H8" s="340"/>
      <c r="I8" s="756"/>
      <c r="J8" s="795"/>
      <c r="K8" s="4"/>
      <c r="L8" s="4"/>
      <c r="M8" s="4"/>
      <c r="N8" s="4"/>
      <c r="O8" s="4"/>
      <c r="P8" s="4"/>
    </row>
    <row r="9" spans="1:16">
      <c r="A9" s="4"/>
      <c r="B9" s="4"/>
      <c r="C9" s="340"/>
      <c r="D9" s="340"/>
      <c r="E9" s="340"/>
      <c r="F9" s="340"/>
      <c r="G9" s="340"/>
      <c r="H9" s="340"/>
      <c r="I9" s="756"/>
      <c r="J9" s="795"/>
      <c r="K9" s="4"/>
      <c r="L9" s="4"/>
      <c r="M9" s="762" t="str">
        <f>CONCATENATE($D10, " ges:")</f>
        <v>ELA2 ges:</v>
      </c>
      <c r="N9" s="763">
        <f ca="1" xml:space="preserve"> SUMIF($D$4:$I$180,$D10,$I$4:$I$180)</f>
        <v>7</v>
      </c>
      <c r="O9" s="4"/>
      <c r="P9" s="4"/>
    </row>
    <row r="10" spans="1:16">
      <c r="A10" s="22">
        <v>7</v>
      </c>
      <c r="B10" s="22"/>
      <c r="C10" s="23" t="s">
        <v>95</v>
      </c>
      <c r="D10" s="23" t="s">
        <v>102</v>
      </c>
      <c r="E10" s="23" t="s">
        <v>185</v>
      </c>
      <c r="F10" s="23" t="s">
        <v>609</v>
      </c>
      <c r="G10" s="23" t="s">
        <v>100</v>
      </c>
      <c r="H10" s="23" t="s">
        <v>99</v>
      </c>
      <c r="I10" s="333">
        <v>2.5</v>
      </c>
      <c r="J10" s="794"/>
      <c r="K10" s="22"/>
      <c r="L10" s="22"/>
      <c r="M10" s="22"/>
      <c r="N10" s="22"/>
      <c r="O10" s="4"/>
      <c r="P10" s="4"/>
    </row>
    <row r="11" spans="1:16">
      <c r="A11" s="22">
        <v>7</v>
      </c>
      <c r="B11" s="22"/>
      <c r="C11" s="23" t="s">
        <v>95</v>
      </c>
      <c r="D11" s="23" t="s">
        <v>102</v>
      </c>
      <c r="E11" s="23" t="s">
        <v>185</v>
      </c>
      <c r="F11" s="23" t="s">
        <v>609</v>
      </c>
      <c r="G11" s="23" t="s">
        <v>57</v>
      </c>
      <c r="H11" s="23" t="s">
        <v>99</v>
      </c>
      <c r="I11" s="333">
        <v>2</v>
      </c>
      <c r="J11" s="794"/>
      <c r="K11" s="22"/>
      <c r="L11" s="22"/>
      <c r="M11" s="335" t="s">
        <v>1348</v>
      </c>
      <c r="N11" s="335"/>
      <c r="O11" s="4"/>
      <c r="P11" s="4"/>
    </row>
    <row r="12" spans="1:16">
      <c r="A12" s="22">
        <v>8</v>
      </c>
      <c r="B12" s="22"/>
      <c r="C12" s="23" t="s">
        <v>95</v>
      </c>
      <c r="D12" s="23" t="s">
        <v>102</v>
      </c>
      <c r="E12" s="23" t="s">
        <v>185</v>
      </c>
      <c r="F12" s="23" t="s">
        <v>609</v>
      </c>
      <c r="G12" s="23" t="s">
        <v>97</v>
      </c>
      <c r="H12" s="23" t="s">
        <v>99</v>
      </c>
      <c r="I12" s="333">
        <v>2</v>
      </c>
      <c r="J12" s="794"/>
      <c r="K12" s="22"/>
      <c r="L12" s="22"/>
      <c r="M12" s="22"/>
      <c r="N12" s="22"/>
      <c r="O12" s="4"/>
      <c r="P12" s="4"/>
    </row>
    <row r="13" spans="1:16">
      <c r="A13" s="22">
        <v>10</v>
      </c>
      <c r="B13" s="22"/>
      <c r="C13" s="23" t="s">
        <v>95</v>
      </c>
      <c r="D13" s="23" t="s">
        <v>102</v>
      </c>
      <c r="E13" s="23" t="s">
        <v>341</v>
      </c>
      <c r="F13" s="23" t="s">
        <v>15</v>
      </c>
      <c r="G13" s="23" t="s">
        <v>101</v>
      </c>
      <c r="H13" s="23" t="s">
        <v>99</v>
      </c>
      <c r="I13" s="333">
        <v>0.5</v>
      </c>
      <c r="J13" s="794"/>
      <c r="K13" s="22"/>
      <c r="L13" s="22"/>
      <c r="M13" s="22"/>
      <c r="N13" s="22"/>
      <c r="O13" s="4"/>
      <c r="P13" s="4"/>
    </row>
    <row r="14" spans="1:16">
      <c r="A14" s="4"/>
      <c r="B14" s="4"/>
      <c r="C14" s="340"/>
      <c r="D14" s="340"/>
      <c r="E14" s="340"/>
      <c r="F14" s="340"/>
      <c r="G14" s="340"/>
      <c r="H14" s="340"/>
      <c r="I14" s="756"/>
      <c r="J14" s="795"/>
      <c r="K14" s="4"/>
      <c r="L14" s="4"/>
      <c r="M14" s="4"/>
      <c r="N14" s="4"/>
      <c r="O14" s="4"/>
      <c r="P14" s="4"/>
    </row>
    <row r="15" spans="1:16">
      <c r="A15" s="4"/>
      <c r="B15" s="4"/>
      <c r="C15" s="340"/>
      <c r="D15" s="340"/>
      <c r="E15" s="340"/>
      <c r="F15" s="340"/>
      <c r="G15" s="340"/>
      <c r="H15" s="340"/>
      <c r="I15" s="756"/>
      <c r="J15" s="795"/>
      <c r="K15" s="4"/>
      <c r="L15" s="4"/>
      <c r="M15" s="762" t="str">
        <f>CONCATENATE($D16, " ges:")</f>
        <v>ELUMO1 ges:</v>
      </c>
      <c r="N15" s="763">
        <f ca="1" xml:space="preserve"> SUMIF($D$4:$I$180,$D16,$I$4:$I$180)</f>
        <v>37</v>
      </c>
      <c r="O15" s="4"/>
      <c r="P15" s="4"/>
    </row>
    <row r="16" spans="1:16">
      <c r="A16" s="22">
        <v>11</v>
      </c>
      <c r="B16" s="22"/>
      <c r="C16" s="23" t="s">
        <v>95</v>
      </c>
      <c r="D16" s="23" t="s">
        <v>1199</v>
      </c>
      <c r="E16" s="23" t="s">
        <v>172</v>
      </c>
      <c r="F16" s="23" t="s">
        <v>7</v>
      </c>
      <c r="G16" s="23" t="s">
        <v>20</v>
      </c>
      <c r="H16" s="23" t="s">
        <v>103</v>
      </c>
      <c r="I16" s="333">
        <v>2</v>
      </c>
      <c r="J16" s="794"/>
      <c r="K16" s="22"/>
      <c r="L16" s="22"/>
      <c r="M16" s="22"/>
      <c r="N16" s="22"/>
      <c r="O16" s="4"/>
      <c r="P16" s="4"/>
    </row>
    <row r="17" spans="1:16">
      <c r="A17" s="22">
        <v>23</v>
      </c>
      <c r="B17" s="22"/>
      <c r="C17" s="23" t="s">
        <v>95</v>
      </c>
      <c r="D17" s="23" t="s">
        <v>1199</v>
      </c>
      <c r="E17" s="23" t="s">
        <v>183</v>
      </c>
      <c r="F17" s="23" t="s">
        <v>47</v>
      </c>
      <c r="G17" s="23" t="s">
        <v>51</v>
      </c>
      <c r="H17" s="23" t="s">
        <v>103</v>
      </c>
      <c r="I17" s="333">
        <v>1</v>
      </c>
      <c r="J17" s="794"/>
      <c r="K17" s="22"/>
      <c r="L17" s="22"/>
      <c r="M17" s="22"/>
      <c r="N17" s="22"/>
      <c r="O17" s="4"/>
      <c r="P17" s="4"/>
    </row>
    <row r="18" spans="1:16">
      <c r="A18" s="22">
        <v>22</v>
      </c>
      <c r="B18" s="22"/>
      <c r="C18" s="23" t="s">
        <v>95</v>
      </c>
      <c r="D18" s="23" t="s">
        <v>1199</v>
      </c>
      <c r="E18" s="23" t="s">
        <v>178</v>
      </c>
      <c r="F18" s="23" t="s">
        <v>37</v>
      </c>
      <c r="G18" s="333" t="s">
        <v>402</v>
      </c>
      <c r="H18" s="23" t="s">
        <v>103</v>
      </c>
      <c r="I18" s="333">
        <v>2</v>
      </c>
      <c r="J18" s="794"/>
      <c r="K18" s="22"/>
      <c r="L18" s="22"/>
      <c r="M18" s="335"/>
      <c r="N18" s="764"/>
      <c r="O18" s="4"/>
      <c r="P18" s="4"/>
    </row>
    <row r="19" spans="1:16">
      <c r="A19" s="22">
        <v>12</v>
      </c>
      <c r="B19" s="22"/>
      <c r="C19" s="23" t="s">
        <v>95</v>
      </c>
      <c r="D19" s="23" t="s">
        <v>1199</v>
      </c>
      <c r="E19" s="23" t="s">
        <v>185</v>
      </c>
      <c r="F19" s="23" t="s">
        <v>609</v>
      </c>
      <c r="G19" s="23" t="s">
        <v>60</v>
      </c>
      <c r="H19" s="23" t="s">
        <v>103</v>
      </c>
      <c r="I19" s="333">
        <v>2</v>
      </c>
      <c r="J19" s="794"/>
      <c r="K19" s="22"/>
      <c r="L19" s="22"/>
      <c r="M19" s="22"/>
      <c r="N19" s="22"/>
      <c r="O19" s="4"/>
      <c r="P19" s="4"/>
    </row>
    <row r="20" spans="1:16">
      <c r="A20" s="22">
        <v>21</v>
      </c>
      <c r="B20" s="22"/>
      <c r="C20" s="23" t="s">
        <v>95</v>
      </c>
      <c r="D20" s="23" t="s">
        <v>1199</v>
      </c>
      <c r="E20" s="23" t="s">
        <v>185</v>
      </c>
      <c r="F20" s="23" t="s">
        <v>609</v>
      </c>
      <c r="G20" s="23" t="s">
        <v>52</v>
      </c>
      <c r="H20" s="23" t="s">
        <v>103</v>
      </c>
      <c r="I20" s="333">
        <v>1</v>
      </c>
      <c r="J20" s="794"/>
      <c r="K20" s="22"/>
      <c r="L20" s="22"/>
      <c r="M20" s="22"/>
      <c r="N20" s="22"/>
      <c r="O20" s="4"/>
      <c r="P20" s="4"/>
    </row>
    <row r="21" spans="1:16">
      <c r="A21" s="22">
        <v>19</v>
      </c>
      <c r="B21" s="22"/>
      <c r="C21" s="23" t="s">
        <v>95</v>
      </c>
      <c r="D21" s="23" t="s">
        <v>1199</v>
      </c>
      <c r="E21" s="23" t="s">
        <v>185</v>
      </c>
      <c r="F21" s="23" t="s">
        <v>609</v>
      </c>
      <c r="G21" s="23" t="s">
        <v>52</v>
      </c>
      <c r="H21" s="23" t="s">
        <v>103</v>
      </c>
      <c r="I21" s="333">
        <v>3</v>
      </c>
      <c r="J21" s="794"/>
      <c r="K21" s="22"/>
      <c r="L21" s="22"/>
      <c r="M21" s="22"/>
      <c r="N21" s="22"/>
      <c r="O21" s="4"/>
      <c r="P21" s="4"/>
    </row>
    <row r="22" spans="1:16">
      <c r="A22" s="22">
        <v>13</v>
      </c>
      <c r="B22" s="22"/>
      <c r="C22" s="23" t="s">
        <v>95</v>
      </c>
      <c r="D22" s="23" t="s">
        <v>1199</v>
      </c>
      <c r="E22" s="23" t="s">
        <v>185</v>
      </c>
      <c r="F22" s="23" t="s">
        <v>609</v>
      </c>
      <c r="G22" s="23" t="s">
        <v>105</v>
      </c>
      <c r="H22" s="23" t="s">
        <v>103</v>
      </c>
      <c r="I22" s="333">
        <v>4</v>
      </c>
      <c r="J22" s="794"/>
      <c r="K22" s="22"/>
      <c r="L22" s="22"/>
      <c r="M22" s="22"/>
      <c r="N22" s="22"/>
      <c r="O22" s="4"/>
      <c r="P22" s="4"/>
    </row>
    <row r="23" spans="1:16">
      <c r="A23" s="22">
        <v>14</v>
      </c>
      <c r="B23" s="22"/>
      <c r="C23" s="23" t="s">
        <v>95</v>
      </c>
      <c r="D23" s="23" t="s">
        <v>1199</v>
      </c>
      <c r="E23" s="23" t="s">
        <v>185</v>
      </c>
      <c r="F23" s="23" t="s">
        <v>609</v>
      </c>
      <c r="G23" s="23" t="s">
        <v>100</v>
      </c>
      <c r="H23" s="23" t="s">
        <v>103</v>
      </c>
      <c r="I23" s="333">
        <v>2</v>
      </c>
      <c r="J23" s="794"/>
      <c r="K23" s="22"/>
      <c r="L23" s="22"/>
      <c r="M23" s="22"/>
      <c r="N23" s="22"/>
      <c r="O23" s="4"/>
      <c r="P23" s="4"/>
    </row>
    <row r="24" spans="1:16">
      <c r="A24" s="22">
        <v>15</v>
      </c>
      <c r="B24" s="22"/>
      <c r="C24" s="23" t="s">
        <v>95</v>
      </c>
      <c r="D24" s="23" t="s">
        <v>1199</v>
      </c>
      <c r="E24" s="23" t="s">
        <v>185</v>
      </c>
      <c r="F24" s="23" t="s">
        <v>609</v>
      </c>
      <c r="G24" s="23" t="s">
        <v>100</v>
      </c>
      <c r="H24" s="23" t="s">
        <v>103</v>
      </c>
      <c r="I24" s="333">
        <v>2</v>
      </c>
      <c r="J24" s="794"/>
      <c r="K24" s="22"/>
      <c r="L24" s="22"/>
      <c r="M24" s="22"/>
      <c r="N24" s="22"/>
      <c r="O24" s="4"/>
      <c r="P24" s="4"/>
    </row>
    <row r="25" spans="1:16">
      <c r="A25" s="22">
        <v>20</v>
      </c>
      <c r="B25" s="22"/>
      <c r="C25" s="23" t="s">
        <v>95</v>
      </c>
      <c r="D25" s="23" t="s">
        <v>1199</v>
      </c>
      <c r="E25" s="23" t="s">
        <v>185</v>
      </c>
      <c r="F25" s="23" t="s">
        <v>609</v>
      </c>
      <c r="G25" s="23" t="s">
        <v>1621</v>
      </c>
      <c r="H25" s="23" t="s">
        <v>103</v>
      </c>
      <c r="I25" s="333">
        <v>3</v>
      </c>
      <c r="J25" s="794"/>
      <c r="K25" s="22"/>
      <c r="L25" s="22"/>
      <c r="M25" s="22"/>
      <c r="N25" s="22"/>
      <c r="O25" s="4"/>
      <c r="P25" s="4"/>
    </row>
    <row r="26" spans="1:16">
      <c r="A26" s="22">
        <v>17</v>
      </c>
      <c r="B26" s="22"/>
      <c r="C26" s="23" t="s">
        <v>95</v>
      </c>
      <c r="D26" s="23" t="s">
        <v>1199</v>
      </c>
      <c r="E26" s="23" t="s">
        <v>185</v>
      </c>
      <c r="F26" s="23" t="s">
        <v>609</v>
      </c>
      <c r="G26" s="23" t="s">
        <v>97</v>
      </c>
      <c r="H26" s="23" t="s">
        <v>103</v>
      </c>
      <c r="I26" s="333">
        <v>3</v>
      </c>
      <c r="J26" s="794"/>
      <c r="K26" s="22"/>
      <c r="L26" s="22"/>
      <c r="M26" s="22"/>
      <c r="N26" s="22"/>
      <c r="O26" s="4"/>
      <c r="P26" s="4"/>
    </row>
    <row r="27" spans="1:16">
      <c r="A27" s="22">
        <v>18</v>
      </c>
      <c r="B27" s="22"/>
      <c r="C27" s="23" t="s">
        <v>95</v>
      </c>
      <c r="D27" s="23" t="s">
        <v>1199</v>
      </c>
      <c r="E27" s="23" t="s">
        <v>188</v>
      </c>
      <c r="F27" s="23" t="s">
        <v>609</v>
      </c>
      <c r="G27" s="23" t="s">
        <v>57</v>
      </c>
      <c r="H27" s="23" t="s">
        <v>103</v>
      </c>
      <c r="I27" s="333">
        <v>4</v>
      </c>
      <c r="J27" s="794"/>
      <c r="K27" s="22"/>
      <c r="L27" s="22"/>
      <c r="M27" s="22"/>
      <c r="N27" s="22"/>
      <c r="O27" s="4"/>
      <c r="P27" s="4"/>
    </row>
    <row r="28" spans="1:16">
      <c r="A28" s="22">
        <v>26</v>
      </c>
      <c r="B28" s="22"/>
      <c r="C28" s="23" t="s">
        <v>95</v>
      </c>
      <c r="D28" s="23" t="s">
        <v>1199</v>
      </c>
      <c r="E28" s="23" t="s">
        <v>174</v>
      </c>
      <c r="F28" s="23" t="s">
        <v>13</v>
      </c>
      <c r="G28" s="23" t="s">
        <v>20</v>
      </c>
      <c r="H28" s="23" t="s">
        <v>103</v>
      </c>
      <c r="I28" s="333">
        <v>2</v>
      </c>
      <c r="J28" s="794"/>
      <c r="K28" s="22"/>
      <c r="L28" s="22"/>
      <c r="M28" s="22"/>
      <c r="N28" s="22"/>
      <c r="O28" s="4"/>
      <c r="P28" s="4"/>
    </row>
    <row r="29" spans="1:16">
      <c r="A29" s="22">
        <v>24</v>
      </c>
      <c r="B29" s="22"/>
      <c r="C29" s="23" t="s">
        <v>95</v>
      </c>
      <c r="D29" s="23" t="s">
        <v>1199</v>
      </c>
      <c r="E29" s="23" t="s">
        <v>341</v>
      </c>
      <c r="F29" s="23" t="s">
        <v>14</v>
      </c>
      <c r="G29" s="23" t="s">
        <v>101</v>
      </c>
      <c r="H29" s="23" t="s">
        <v>103</v>
      </c>
      <c r="I29" s="333">
        <v>2</v>
      </c>
      <c r="J29" s="794"/>
      <c r="K29" s="22"/>
      <c r="L29" s="22"/>
      <c r="M29" s="22"/>
      <c r="N29" s="22"/>
      <c r="O29" s="4"/>
      <c r="P29" s="4"/>
    </row>
    <row r="30" spans="1:16">
      <c r="A30" s="22">
        <v>27</v>
      </c>
      <c r="B30" s="22"/>
      <c r="C30" s="23" t="s">
        <v>95</v>
      </c>
      <c r="D30" s="23" t="s">
        <v>1199</v>
      </c>
      <c r="E30" s="23" t="s">
        <v>175</v>
      </c>
      <c r="F30" s="23" t="s">
        <v>19</v>
      </c>
      <c r="G30" s="681" t="s">
        <v>44</v>
      </c>
      <c r="H30" s="23" t="s">
        <v>103</v>
      </c>
      <c r="I30" s="333">
        <v>2</v>
      </c>
      <c r="J30" s="794"/>
      <c r="K30" s="22"/>
      <c r="L30" s="22"/>
      <c r="M30" s="22"/>
      <c r="N30" s="22"/>
      <c r="O30" s="4"/>
      <c r="P30" s="4"/>
    </row>
    <row r="31" spans="1:16">
      <c r="A31" s="22">
        <v>25</v>
      </c>
      <c r="B31" s="22"/>
      <c r="C31" s="23" t="s">
        <v>95</v>
      </c>
      <c r="D31" s="23" t="s">
        <v>1199</v>
      </c>
      <c r="E31" s="23" t="s">
        <v>341</v>
      </c>
      <c r="F31" s="23" t="s">
        <v>15</v>
      </c>
      <c r="G31" s="23" t="s">
        <v>101</v>
      </c>
      <c r="H31" s="23" t="s">
        <v>103</v>
      </c>
      <c r="I31" s="333">
        <v>2</v>
      </c>
      <c r="J31" s="794"/>
      <c r="K31" s="22"/>
      <c r="L31" s="22"/>
      <c r="M31" s="22"/>
      <c r="N31" s="22"/>
      <c r="O31" s="4"/>
      <c r="P31" s="4"/>
    </row>
    <row r="32" spans="1:16">
      <c r="A32" s="4"/>
      <c r="B32" s="4"/>
      <c r="C32" s="340"/>
      <c r="D32" s="340"/>
      <c r="E32" s="340"/>
      <c r="F32" s="340"/>
      <c r="G32" s="340"/>
      <c r="H32" s="340"/>
      <c r="I32" s="756"/>
      <c r="J32" s="795"/>
      <c r="K32" s="4"/>
      <c r="L32" s="4"/>
      <c r="M32" s="4"/>
      <c r="N32" s="4"/>
      <c r="O32" s="4"/>
      <c r="P32" s="4"/>
    </row>
    <row r="33" spans="1:16">
      <c r="A33" s="4"/>
      <c r="B33" s="4"/>
      <c r="C33" s="340"/>
      <c r="D33" s="340"/>
      <c r="E33" s="340"/>
      <c r="F33" s="340"/>
      <c r="G33" s="340"/>
      <c r="H33" s="340"/>
      <c r="I33" s="756"/>
      <c r="J33" s="795"/>
      <c r="K33" s="4"/>
      <c r="L33" s="4"/>
      <c r="M33" s="762" t="str">
        <f>CONCATENATE($D34, " ges:")</f>
        <v>ELUMO2 ges:</v>
      </c>
      <c r="N33" s="763">
        <f ca="1" xml:space="preserve"> SUMIF($D$4:$I$180,$D34,$I$4:$I$180)</f>
        <v>37</v>
      </c>
      <c r="O33" s="4"/>
      <c r="P33" s="4"/>
    </row>
    <row r="34" spans="1:16">
      <c r="A34" s="22">
        <v>28</v>
      </c>
      <c r="B34" s="22"/>
      <c r="C34" s="23" t="s">
        <v>95</v>
      </c>
      <c r="D34" s="23" t="s">
        <v>1200</v>
      </c>
      <c r="E34" s="23" t="s">
        <v>172</v>
      </c>
      <c r="F34" s="23" t="s">
        <v>7</v>
      </c>
      <c r="G34" s="23" t="s">
        <v>20</v>
      </c>
      <c r="H34" s="23" t="s">
        <v>106</v>
      </c>
      <c r="I34" s="333">
        <v>2</v>
      </c>
      <c r="J34" s="794"/>
      <c r="K34" s="22"/>
      <c r="L34" s="22"/>
      <c r="M34" s="22"/>
      <c r="N34" s="22"/>
      <c r="O34" s="4"/>
      <c r="P34" s="4"/>
    </row>
    <row r="35" spans="1:16">
      <c r="A35" s="22">
        <v>40</v>
      </c>
      <c r="B35" s="22"/>
      <c r="C35" s="23" t="s">
        <v>95</v>
      </c>
      <c r="D35" s="23" t="s">
        <v>1200</v>
      </c>
      <c r="E35" s="23" t="s">
        <v>183</v>
      </c>
      <c r="F35" s="23" t="s">
        <v>47</v>
      </c>
      <c r="G35" s="23" t="s">
        <v>51</v>
      </c>
      <c r="H35" s="23" t="s">
        <v>106</v>
      </c>
      <c r="I35" s="333">
        <v>1</v>
      </c>
      <c r="J35" s="794"/>
      <c r="K35" s="22"/>
      <c r="L35" s="22"/>
      <c r="M35" s="22"/>
      <c r="N35" s="22"/>
      <c r="O35" s="4"/>
      <c r="P35" s="4"/>
    </row>
    <row r="36" spans="1:16">
      <c r="A36" s="22">
        <v>39</v>
      </c>
      <c r="B36" s="22"/>
      <c r="C36" s="23" t="s">
        <v>95</v>
      </c>
      <c r="D36" s="23" t="s">
        <v>1200</v>
      </c>
      <c r="E36" s="23" t="s">
        <v>178</v>
      </c>
      <c r="F36" s="23" t="s">
        <v>37</v>
      </c>
      <c r="G36" s="333" t="s">
        <v>402</v>
      </c>
      <c r="H36" s="23" t="s">
        <v>106</v>
      </c>
      <c r="I36" s="333">
        <v>2</v>
      </c>
      <c r="J36" s="794"/>
      <c r="K36" s="22"/>
      <c r="L36" s="22"/>
      <c r="M36" s="335"/>
      <c r="N36" s="764"/>
      <c r="O36" s="4"/>
      <c r="P36" s="4"/>
    </row>
    <row r="37" spans="1:16">
      <c r="A37" s="22">
        <v>36</v>
      </c>
      <c r="B37" s="22"/>
      <c r="C37" s="23" t="s">
        <v>95</v>
      </c>
      <c r="D37" s="23" t="s">
        <v>1200</v>
      </c>
      <c r="E37" s="23" t="s">
        <v>185</v>
      </c>
      <c r="F37" s="23" t="s">
        <v>609</v>
      </c>
      <c r="G37" s="23" t="s">
        <v>60</v>
      </c>
      <c r="H37" s="23" t="s">
        <v>106</v>
      </c>
      <c r="I37" s="333">
        <v>2</v>
      </c>
      <c r="J37" s="794"/>
      <c r="K37" s="22"/>
      <c r="L37" s="22"/>
      <c r="M37" s="22"/>
      <c r="N37" s="22"/>
      <c r="O37" s="4"/>
      <c r="P37" s="4"/>
    </row>
    <row r="38" spans="1:16">
      <c r="A38" s="22">
        <v>38</v>
      </c>
      <c r="B38" s="22"/>
      <c r="C38" s="23" t="s">
        <v>95</v>
      </c>
      <c r="D38" s="23" t="s">
        <v>1200</v>
      </c>
      <c r="E38" s="23" t="s">
        <v>185</v>
      </c>
      <c r="F38" s="23" t="s">
        <v>609</v>
      </c>
      <c r="G38" s="23" t="s">
        <v>52</v>
      </c>
      <c r="H38" s="23" t="s">
        <v>106</v>
      </c>
      <c r="I38" s="333">
        <v>1</v>
      </c>
      <c r="J38" s="794"/>
      <c r="K38" s="22"/>
      <c r="L38" s="22"/>
      <c r="M38" s="22"/>
      <c r="N38" s="22"/>
      <c r="O38" s="4"/>
      <c r="P38" s="4"/>
    </row>
    <row r="39" spans="1:16">
      <c r="A39" s="22">
        <v>29</v>
      </c>
      <c r="B39" s="22"/>
      <c r="C39" s="23" t="s">
        <v>95</v>
      </c>
      <c r="D39" s="23" t="s">
        <v>1200</v>
      </c>
      <c r="E39" s="23" t="s">
        <v>185</v>
      </c>
      <c r="F39" s="23" t="s">
        <v>609</v>
      </c>
      <c r="G39" s="23" t="s">
        <v>52</v>
      </c>
      <c r="H39" s="23" t="s">
        <v>106</v>
      </c>
      <c r="I39" s="333">
        <v>3</v>
      </c>
      <c r="J39" s="794"/>
      <c r="K39" s="22"/>
      <c r="L39" s="22"/>
      <c r="M39" s="22"/>
      <c r="N39" s="22"/>
      <c r="O39" s="4"/>
      <c r="P39" s="4"/>
    </row>
    <row r="40" spans="1:16">
      <c r="A40" s="22">
        <v>30</v>
      </c>
      <c r="B40" s="22"/>
      <c r="C40" s="23" t="s">
        <v>95</v>
      </c>
      <c r="D40" s="23" t="s">
        <v>1200</v>
      </c>
      <c r="E40" s="23" t="s">
        <v>185</v>
      </c>
      <c r="F40" s="23" t="s">
        <v>609</v>
      </c>
      <c r="G40" s="23" t="s">
        <v>105</v>
      </c>
      <c r="H40" s="23" t="s">
        <v>106</v>
      </c>
      <c r="I40" s="333">
        <v>4</v>
      </c>
      <c r="J40" s="794"/>
      <c r="K40" s="22"/>
      <c r="L40" s="22"/>
      <c r="M40" s="22"/>
      <c r="N40" s="22"/>
      <c r="O40" s="4"/>
      <c r="P40" s="4"/>
    </row>
    <row r="41" spans="1:16">
      <c r="A41" s="22">
        <v>31</v>
      </c>
      <c r="B41" s="22"/>
      <c r="C41" s="23" t="s">
        <v>95</v>
      </c>
      <c r="D41" s="23" t="s">
        <v>1200</v>
      </c>
      <c r="E41" s="23" t="s">
        <v>185</v>
      </c>
      <c r="F41" s="23" t="s">
        <v>609</v>
      </c>
      <c r="G41" s="23" t="s">
        <v>100</v>
      </c>
      <c r="H41" s="23" t="s">
        <v>106</v>
      </c>
      <c r="I41" s="333">
        <v>2</v>
      </c>
      <c r="J41" s="794"/>
      <c r="K41" s="22"/>
      <c r="L41" s="22"/>
      <c r="M41" s="22"/>
      <c r="N41" s="22"/>
      <c r="O41" s="4"/>
      <c r="P41" s="4"/>
    </row>
    <row r="42" spans="1:16">
      <c r="A42" s="22">
        <v>32</v>
      </c>
      <c r="B42" s="22"/>
      <c r="C42" s="23" t="s">
        <v>95</v>
      </c>
      <c r="D42" s="23" t="s">
        <v>1200</v>
      </c>
      <c r="E42" s="23" t="s">
        <v>185</v>
      </c>
      <c r="F42" s="23" t="s">
        <v>609</v>
      </c>
      <c r="G42" s="23" t="s">
        <v>100</v>
      </c>
      <c r="H42" s="23" t="s">
        <v>106</v>
      </c>
      <c r="I42" s="333">
        <v>2</v>
      </c>
      <c r="J42" s="794"/>
      <c r="K42" s="22"/>
      <c r="L42" s="22"/>
      <c r="M42" s="22"/>
      <c r="N42" s="22"/>
      <c r="O42" s="4"/>
      <c r="P42" s="4"/>
    </row>
    <row r="43" spans="1:16">
      <c r="A43" s="22">
        <v>37</v>
      </c>
      <c r="B43" s="22"/>
      <c r="C43" s="23" t="s">
        <v>95</v>
      </c>
      <c r="D43" s="23" t="s">
        <v>1200</v>
      </c>
      <c r="E43" s="23" t="s">
        <v>185</v>
      </c>
      <c r="F43" s="23" t="s">
        <v>609</v>
      </c>
      <c r="G43" s="23" t="s">
        <v>1621</v>
      </c>
      <c r="H43" s="23" t="s">
        <v>106</v>
      </c>
      <c r="I43" s="333">
        <v>3</v>
      </c>
      <c r="J43" s="794"/>
      <c r="K43" s="22"/>
      <c r="L43" s="22"/>
      <c r="M43" s="22"/>
      <c r="N43" s="22"/>
      <c r="O43" s="4"/>
      <c r="P43" s="4"/>
    </row>
    <row r="44" spans="1:16">
      <c r="A44" s="22">
        <v>34</v>
      </c>
      <c r="B44" s="22"/>
      <c r="C44" s="23" t="s">
        <v>95</v>
      </c>
      <c r="D44" s="23" t="s">
        <v>1200</v>
      </c>
      <c r="E44" s="23" t="s">
        <v>185</v>
      </c>
      <c r="F44" s="23" t="s">
        <v>609</v>
      </c>
      <c r="G44" s="23" t="s">
        <v>97</v>
      </c>
      <c r="H44" s="23" t="s">
        <v>106</v>
      </c>
      <c r="I44" s="333">
        <v>3</v>
      </c>
      <c r="J44" s="794"/>
      <c r="K44" s="22"/>
      <c r="L44" s="22"/>
      <c r="M44" s="22"/>
      <c r="N44" s="22"/>
      <c r="O44" s="4"/>
      <c r="P44" s="4"/>
    </row>
    <row r="45" spans="1:16">
      <c r="A45" s="22">
        <v>35</v>
      </c>
      <c r="B45" s="22"/>
      <c r="C45" s="23" t="s">
        <v>95</v>
      </c>
      <c r="D45" s="23" t="s">
        <v>1200</v>
      </c>
      <c r="E45" s="23" t="s">
        <v>188</v>
      </c>
      <c r="F45" s="23" t="s">
        <v>609</v>
      </c>
      <c r="G45" s="23" t="s">
        <v>57</v>
      </c>
      <c r="H45" s="23" t="s">
        <v>106</v>
      </c>
      <c r="I45" s="333">
        <v>4</v>
      </c>
      <c r="J45" s="794"/>
      <c r="K45" s="22"/>
      <c r="L45" s="22"/>
      <c r="M45" s="22"/>
      <c r="N45" s="335"/>
      <c r="O45" s="4"/>
      <c r="P45" s="4"/>
    </row>
    <row r="46" spans="1:16">
      <c r="A46" s="22">
        <v>43</v>
      </c>
      <c r="B46" s="22"/>
      <c r="C46" s="23" t="s">
        <v>95</v>
      </c>
      <c r="D46" s="23" t="s">
        <v>1200</v>
      </c>
      <c r="E46" s="23" t="s">
        <v>174</v>
      </c>
      <c r="F46" s="23" t="s">
        <v>13</v>
      </c>
      <c r="G46" s="23" t="s">
        <v>20</v>
      </c>
      <c r="H46" s="23" t="s">
        <v>106</v>
      </c>
      <c r="I46" s="333">
        <v>2</v>
      </c>
      <c r="J46" s="794"/>
      <c r="K46" s="22"/>
      <c r="L46" s="22"/>
      <c r="M46" s="22"/>
      <c r="N46" s="22"/>
      <c r="O46" s="4"/>
      <c r="P46" s="4"/>
    </row>
    <row r="47" spans="1:16">
      <c r="A47" s="22">
        <v>41</v>
      </c>
      <c r="B47" s="22"/>
      <c r="C47" s="23" t="s">
        <v>95</v>
      </c>
      <c r="D47" s="23" t="s">
        <v>1200</v>
      </c>
      <c r="E47" s="23" t="s">
        <v>341</v>
      </c>
      <c r="F47" s="23" t="s">
        <v>14</v>
      </c>
      <c r="G47" s="23" t="s">
        <v>101</v>
      </c>
      <c r="H47" s="23" t="s">
        <v>106</v>
      </c>
      <c r="I47" s="333">
        <v>2</v>
      </c>
      <c r="J47" s="794"/>
      <c r="K47" s="22"/>
      <c r="L47" s="22"/>
      <c r="M47" s="22"/>
      <c r="N47" s="22"/>
      <c r="O47" s="4"/>
      <c r="P47" s="4"/>
    </row>
    <row r="48" spans="1:16">
      <c r="A48" s="22">
        <v>42</v>
      </c>
      <c r="B48" s="22"/>
      <c r="C48" s="23" t="s">
        <v>95</v>
      </c>
      <c r="D48" s="23" t="s">
        <v>1200</v>
      </c>
      <c r="E48" s="23" t="s">
        <v>175</v>
      </c>
      <c r="F48" s="23" t="s">
        <v>19</v>
      </c>
      <c r="G48" s="23" t="s">
        <v>44</v>
      </c>
      <c r="H48" s="23"/>
      <c r="I48" s="333">
        <v>2</v>
      </c>
      <c r="J48" s="794"/>
      <c r="K48" s="22"/>
      <c r="L48" s="22"/>
      <c r="M48" s="22"/>
      <c r="N48" s="22"/>
      <c r="O48" s="4"/>
      <c r="P48" s="4"/>
    </row>
    <row r="49" spans="1:16">
      <c r="A49" s="22">
        <v>42</v>
      </c>
      <c r="B49" s="22"/>
      <c r="C49" s="23" t="s">
        <v>95</v>
      </c>
      <c r="D49" s="23" t="s">
        <v>1200</v>
      </c>
      <c r="E49" s="23" t="s">
        <v>341</v>
      </c>
      <c r="F49" s="23" t="s">
        <v>15</v>
      </c>
      <c r="G49" s="23" t="s">
        <v>101</v>
      </c>
      <c r="H49" s="23" t="s">
        <v>106</v>
      </c>
      <c r="I49" s="333">
        <v>2</v>
      </c>
      <c r="J49" s="794"/>
      <c r="K49" s="22"/>
      <c r="L49" s="22"/>
      <c r="M49" s="22"/>
      <c r="N49" s="22"/>
      <c r="O49" s="4"/>
      <c r="P49" s="4"/>
    </row>
    <row r="50" spans="1:16">
      <c r="A50" s="4">
        <v>45</v>
      </c>
      <c r="B50" s="4"/>
      <c r="C50" s="340"/>
      <c r="D50" s="340"/>
      <c r="E50" s="340"/>
      <c r="F50" s="340"/>
      <c r="G50" s="340"/>
      <c r="H50" s="340"/>
      <c r="I50" s="756"/>
      <c r="J50" s="795"/>
      <c r="K50" s="4"/>
      <c r="L50" s="4"/>
      <c r="M50" s="4"/>
      <c r="N50" s="4"/>
      <c r="O50" s="4"/>
      <c r="P50" s="4"/>
    </row>
    <row r="51" spans="1:16">
      <c r="A51" s="4"/>
      <c r="B51" s="4"/>
      <c r="C51" s="340"/>
      <c r="D51" s="340"/>
      <c r="E51" s="340"/>
      <c r="F51" s="340"/>
      <c r="G51" s="340"/>
      <c r="H51" s="340"/>
      <c r="I51" s="756"/>
      <c r="J51" s="795"/>
      <c r="K51" s="4"/>
      <c r="L51" s="4"/>
      <c r="M51" s="4"/>
      <c r="N51" s="4"/>
      <c r="O51" s="4"/>
      <c r="P51" s="4"/>
    </row>
    <row r="52" spans="1:16" ht="18.5">
      <c r="A52" s="757">
        <v>46</v>
      </c>
      <c r="B52" s="758" t="s">
        <v>1161</v>
      </c>
      <c r="C52" s="759"/>
      <c r="D52" s="759"/>
      <c r="E52" s="759"/>
      <c r="F52" s="759"/>
      <c r="G52" s="759"/>
      <c r="H52" s="759"/>
      <c r="I52" s="760"/>
      <c r="J52" s="796"/>
      <c r="K52" s="757"/>
      <c r="L52" s="757"/>
      <c r="M52" s="757"/>
      <c r="N52" s="757"/>
      <c r="O52" s="757"/>
      <c r="P52" s="757"/>
    </row>
    <row r="53" spans="1:16" ht="18.5">
      <c r="A53" s="4"/>
      <c r="B53" s="761"/>
      <c r="C53" s="340"/>
      <c r="D53" s="340"/>
      <c r="E53" s="340"/>
      <c r="F53" s="340"/>
      <c r="G53" s="340"/>
      <c r="H53" s="340"/>
      <c r="I53" s="756"/>
      <c r="J53" s="795"/>
      <c r="K53" s="4"/>
      <c r="L53" s="4"/>
      <c r="M53" s="762" t="str">
        <f>CONCATENATE($D54, " ges:")</f>
        <v>FTE1 ges:</v>
      </c>
      <c r="N53" s="763">
        <f ca="1" xml:space="preserve"> SUMIF($D$4:$I$180,$D54,$I$4:$I$180)</f>
        <v>6.5</v>
      </c>
      <c r="O53" s="4"/>
      <c r="P53" s="4"/>
    </row>
    <row r="54" spans="1:16">
      <c r="A54" s="22">
        <v>49</v>
      </c>
      <c r="B54" s="22"/>
      <c r="C54" s="23" t="s">
        <v>95</v>
      </c>
      <c r="D54" s="23" t="s">
        <v>108</v>
      </c>
      <c r="E54" s="23" t="s">
        <v>185</v>
      </c>
      <c r="F54" s="23" t="s">
        <v>110</v>
      </c>
      <c r="G54" s="23" t="s">
        <v>100</v>
      </c>
      <c r="H54" s="23" t="s">
        <v>103</v>
      </c>
      <c r="I54" s="333">
        <v>2</v>
      </c>
      <c r="J54" s="794"/>
      <c r="K54" s="22" t="s">
        <v>560</v>
      </c>
      <c r="L54" s="22"/>
      <c r="M54" s="22"/>
      <c r="N54" s="22"/>
      <c r="O54" s="4"/>
      <c r="P54" s="4"/>
    </row>
    <row r="55" spans="1:16">
      <c r="A55" s="22">
        <v>50</v>
      </c>
      <c r="B55" s="22"/>
      <c r="C55" s="681" t="s">
        <v>95</v>
      </c>
      <c r="D55" s="23" t="s">
        <v>108</v>
      </c>
      <c r="E55" s="23" t="s">
        <v>341</v>
      </c>
      <c r="F55" s="23" t="s">
        <v>109</v>
      </c>
      <c r="G55" s="681" t="s">
        <v>101</v>
      </c>
      <c r="H55" s="23" t="s">
        <v>103</v>
      </c>
      <c r="I55" s="333">
        <v>1</v>
      </c>
      <c r="J55" s="794"/>
      <c r="K55" s="22" t="s">
        <v>560</v>
      </c>
      <c r="L55" s="22"/>
      <c r="M55" s="22"/>
      <c r="N55" s="22"/>
      <c r="O55" s="4"/>
      <c r="P55" s="4"/>
    </row>
    <row r="56" spans="1:16">
      <c r="A56" s="22">
        <v>51</v>
      </c>
      <c r="B56" s="22"/>
      <c r="C56" s="23" t="s">
        <v>95</v>
      </c>
      <c r="D56" s="23" t="s">
        <v>108</v>
      </c>
      <c r="E56" s="22" t="s">
        <v>359</v>
      </c>
      <c r="F56" s="23" t="s">
        <v>112</v>
      </c>
      <c r="G56" s="333" t="s">
        <v>111</v>
      </c>
      <c r="H56" s="23" t="s">
        <v>103</v>
      </c>
      <c r="I56" s="333">
        <v>1</v>
      </c>
      <c r="J56" s="794"/>
      <c r="K56" s="22" t="s">
        <v>560</v>
      </c>
      <c r="L56" s="22"/>
      <c r="M56" s="22"/>
      <c r="N56" s="22"/>
      <c r="O56" s="4"/>
      <c r="P56" s="4"/>
    </row>
    <row r="57" spans="1:16">
      <c r="A57" s="22">
        <v>47</v>
      </c>
      <c r="B57" s="22"/>
      <c r="C57" s="23" t="s">
        <v>95</v>
      </c>
      <c r="D57" s="23" t="s">
        <v>108</v>
      </c>
      <c r="E57" s="23" t="s">
        <v>188</v>
      </c>
      <c r="F57" s="23" t="s">
        <v>107</v>
      </c>
      <c r="G57" s="23" t="s">
        <v>97</v>
      </c>
      <c r="H57" s="23" t="s">
        <v>103</v>
      </c>
      <c r="I57" s="333">
        <v>1.5</v>
      </c>
      <c r="J57" s="794"/>
      <c r="K57" s="22" t="s">
        <v>560</v>
      </c>
      <c r="L57" s="22"/>
      <c r="M57" s="22"/>
      <c r="N57" s="764"/>
      <c r="O57" s="4"/>
      <c r="P57" s="4"/>
    </row>
    <row r="58" spans="1:16">
      <c r="A58" s="22">
        <v>48</v>
      </c>
      <c r="B58" s="22"/>
      <c r="C58" s="23" t="s">
        <v>95</v>
      </c>
      <c r="D58" s="23" t="s">
        <v>108</v>
      </c>
      <c r="E58" s="23" t="s">
        <v>178</v>
      </c>
      <c r="F58" s="23" t="s">
        <v>37</v>
      </c>
      <c r="G58" s="23" t="s">
        <v>40</v>
      </c>
      <c r="H58" s="23" t="s">
        <v>103</v>
      </c>
      <c r="I58" s="333">
        <v>1</v>
      </c>
      <c r="J58" s="794"/>
      <c r="K58" s="22" t="s">
        <v>560</v>
      </c>
      <c r="L58" s="22"/>
      <c r="M58" s="22"/>
      <c r="N58" s="22"/>
      <c r="O58" s="4"/>
      <c r="P58" s="4"/>
    </row>
    <row r="59" spans="1:16">
      <c r="A59" s="4"/>
      <c r="B59" s="4"/>
      <c r="C59" s="340"/>
      <c r="D59" s="340"/>
      <c r="E59" s="340"/>
      <c r="F59" s="340"/>
      <c r="G59" s="340"/>
      <c r="H59" s="340"/>
      <c r="I59" s="756"/>
      <c r="J59" s="795"/>
      <c r="K59" s="4"/>
      <c r="L59" s="4"/>
      <c r="M59" s="762" t="str">
        <f>CONCATENATE($D60, " ges:")</f>
        <v>FTE2 ges:</v>
      </c>
      <c r="N59" s="763">
        <f ca="1" xml:space="preserve"> SUMIF($D$4:$I$180,$D60,$I$4:$I$180)</f>
        <v>6.5</v>
      </c>
      <c r="O59" s="4"/>
      <c r="P59" s="4"/>
    </row>
    <row r="60" spans="1:16">
      <c r="A60" s="22">
        <v>54</v>
      </c>
      <c r="B60" s="22"/>
      <c r="C60" s="23" t="s">
        <v>95</v>
      </c>
      <c r="D60" s="23" t="s">
        <v>113</v>
      </c>
      <c r="E60" s="23" t="s">
        <v>185</v>
      </c>
      <c r="F60" s="23" t="s">
        <v>110</v>
      </c>
      <c r="G60" s="23" t="s">
        <v>100</v>
      </c>
      <c r="H60" s="23" t="s">
        <v>103</v>
      </c>
      <c r="I60" s="333">
        <v>2</v>
      </c>
      <c r="J60" s="794"/>
      <c r="K60" s="22" t="s">
        <v>561</v>
      </c>
      <c r="L60" s="22"/>
      <c r="M60" s="22"/>
      <c r="N60" s="22"/>
      <c r="O60" s="4"/>
      <c r="P60" s="4"/>
    </row>
    <row r="61" spans="1:16">
      <c r="A61" s="22">
        <v>56</v>
      </c>
      <c r="B61" s="22"/>
      <c r="C61" s="23" t="s">
        <v>95</v>
      </c>
      <c r="D61" s="23" t="s">
        <v>113</v>
      </c>
      <c r="E61" s="23" t="s">
        <v>341</v>
      </c>
      <c r="F61" s="23" t="s">
        <v>14</v>
      </c>
      <c r="G61" s="681" t="s">
        <v>101</v>
      </c>
      <c r="H61" s="23" t="s">
        <v>103</v>
      </c>
      <c r="I61" s="333">
        <v>1</v>
      </c>
      <c r="J61" s="794"/>
      <c r="K61" s="22" t="s">
        <v>561</v>
      </c>
      <c r="L61" s="22"/>
      <c r="M61" s="22"/>
      <c r="N61" s="22"/>
      <c r="O61" s="4"/>
      <c r="P61" s="4"/>
    </row>
    <row r="62" spans="1:16">
      <c r="A62" s="22">
        <v>55</v>
      </c>
      <c r="B62" s="22"/>
      <c r="C62" s="23" t="s">
        <v>95</v>
      </c>
      <c r="D62" s="23" t="s">
        <v>113</v>
      </c>
      <c r="E62" s="22" t="s">
        <v>359</v>
      </c>
      <c r="F62" s="23" t="s">
        <v>112</v>
      </c>
      <c r="G62" s="333" t="s">
        <v>111</v>
      </c>
      <c r="H62" s="23" t="s">
        <v>103</v>
      </c>
      <c r="I62" s="333">
        <v>1</v>
      </c>
      <c r="J62" s="794"/>
      <c r="K62" s="22" t="s">
        <v>561</v>
      </c>
      <c r="L62" s="22"/>
      <c r="M62" s="22"/>
      <c r="N62" s="22"/>
      <c r="O62" s="4"/>
      <c r="P62" s="4"/>
    </row>
    <row r="63" spans="1:16">
      <c r="A63" s="22">
        <v>52</v>
      </c>
      <c r="B63" s="22"/>
      <c r="C63" s="23" t="s">
        <v>95</v>
      </c>
      <c r="D63" s="23" t="s">
        <v>113</v>
      </c>
      <c r="E63" s="23" t="s">
        <v>188</v>
      </c>
      <c r="F63" s="23" t="s">
        <v>107</v>
      </c>
      <c r="G63" s="23" t="s">
        <v>97</v>
      </c>
      <c r="H63" s="23" t="s">
        <v>103</v>
      </c>
      <c r="I63" s="333">
        <v>1.5</v>
      </c>
      <c r="J63" s="794"/>
      <c r="K63" s="22" t="s">
        <v>561</v>
      </c>
      <c r="L63" s="22"/>
      <c r="M63" s="22"/>
      <c r="N63" s="764"/>
      <c r="O63" s="4"/>
      <c r="P63" s="4"/>
    </row>
    <row r="64" spans="1:16">
      <c r="A64" s="22">
        <v>53</v>
      </c>
      <c r="B64" s="22"/>
      <c r="C64" s="23" t="s">
        <v>95</v>
      </c>
      <c r="D64" s="23" t="s">
        <v>113</v>
      </c>
      <c r="E64" s="23" t="s">
        <v>172</v>
      </c>
      <c r="F64" s="23" t="s">
        <v>7</v>
      </c>
      <c r="G64" s="23" t="s">
        <v>40</v>
      </c>
      <c r="H64" s="23" t="s">
        <v>103</v>
      </c>
      <c r="I64" s="333">
        <v>1</v>
      </c>
      <c r="J64" s="794"/>
      <c r="K64" s="22" t="s">
        <v>561</v>
      </c>
      <c r="L64" s="22"/>
      <c r="M64" s="22"/>
      <c r="N64" s="22"/>
      <c r="O64" s="4"/>
      <c r="P64" s="4"/>
    </row>
    <row r="65" spans="1:16">
      <c r="A65" s="4"/>
      <c r="B65" s="4"/>
      <c r="C65" s="340"/>
      <c r="D65" s="340"/>
      <c r="E65" s="340"/>
      <c r="F65" s="340"/>
      <c r="G65" s="340"/>
      <c r="H65" s="340"/>
      <c r="I65" s="756"/>
      <c r="J65" s="795"/>
      <c r="K65" s="4"/>
      <c r="L65" s="4"/>
      <c r="M65" s="762" t="str">
        <f>CONCATENATE($D66, " ges:")</f>
        <v>FTE3 ges:</v>
      </c>
      <c r="N65" s="763">
        <f ca="1" xml:space="preserve"> SUMIF($D$4:$I$180,$D66,$I$4:$I$180)</f>
        <v>7</v>
      </c>
      <c r="O65" s="4"/>
      <c r="P65" s="4"/>
    </row>
    <row r="66" spans="1:16">
      <c r="A66" s="22">
        <v>58</v>
      </c>
      <c r="B66" s="22"/>
      <c r="C66" s="23" t="s">
        <v>95</v>
      </c>
      <c r="D66" s="23" t="s">
        <v>114</v>
      </c>
      <c r="E66" s="23" t="s">
        <v>188</v>
      </c>
      <c r="F66" s="23" t="s">
        <v>107</v>
      </c>
      <c r="G66" s="23" t="s">
        <v>115</v>
      </c>
      <c r="H66" s="23" t="s">
        <v>106</v>
      </c>
      <c r="I66" s="333">
        <v>1</v>
      </c>
      <c r="J66" s="794"/>
      <c r="K66" s="22" t="s">
        <v>560</v>
      </c>
      <c r="L66" s="22"/>
      <c r="M66" s="22"/>
      <c r="N66" s="22"/>
      <c r="O66" s="4"/>
      <c r="P66" s="4"/>
    </row>
    <row r="67" spans="1:16">
      <c r="A67" s="22">
        <v>62</v>
      </c>
      <c r="B67" s="22"/>
      <c r="C67" s="23" t="s">
        <v>95</v>
      </c>
      <c r="D67" s="23" t="s">
        <v>114</v>
      </c>
      <c r="E67" s="23" t="s">
        <v>341</v>
      </c>
      <c r="F67" s="23" t="s">
        <v>116</v>
      </c>
      <c r="G67" s="681" t="s">
        <v>101</v>
      </c>
      <c r="H67" s="23" t="s">
        <v>106</v>
      </c>
      <c r="I67" s="333">
        <v>1</v>
      </c>
      <c r="J67" s="794"/>
      <c r="K67" s="22" t="s">
        <v>560</v>
      </c>
      <c r="L67" s="22"/>
      <c r="M67" s="22"/>
      <c r="N67" s="22"/>
      <c r="O67" s="4"/>
      <c r="P67" s="4"/>
    </row>
    <row r="68" spans="1:16">
      <c r="A68" s="22">
        <v>63</v>
      </c>
      <c r="B68" s="22"/>
      <c r="C68" s="23" t="s">
        <v>95</v>
      </c>
      <c r="D68" s="23" t="s">
        <v>114</v>
      </c>
      <c r="E68" s="22" t="s">
        <v>359</v>
      </c>
      <c r="F68" s="23" t="s">
        <v>112</v>
      </c>
      <c r="G68" s="333" t="s">
        <v>111</v>
      </c>
      <c r="H68" s="23" t="s">
        <v>106</v>
      </c>
      <c r="I68" s="333">
        <v>1</v>
      </c>
      <c r="J68" s="794"/>
      <c r="K68" s="22" t="s">
        <v>560</v>
      </c>
      <c r="L68" s="22"/>
      <c r="M68" s="22"/>
      <c r="N68" s="22"/>
      <c r="O68" s="4"/>
      <c r="P68" s="4"/>
    </row>
    <row r="69" spans="1:16">
      <c r="A69" s="22">
        <v>64</v>
      </c>
      <c r="B69" s="22"/>
      <c r="C69" s="23" t="s">
        <v>95</v>
      </c>
      <c r="D69" s="23" t="s">
        <v>114</v>
      </c>
      <c r="E69" s="23" t="s">
        <v>179</v>
      </c>
      <c r="F69" s="23" t="s">
        <v>76</v>
      </c>
      <c r="G69" s="23" t="s">
        <v>111</v>
      </c>
      <c r="H69" s="23" t="s">
        <v>106</v>
      </c>
      <c r="I69" s="333">
        <v>0.5</v>
      </c>
      <c r="J69" s="794"/>
      <c r="K69" s="22" t="s">
        <v>560</v>
      </c>
      <c r="L69" s="22"/>
      <c r="M69" s="22"/>
      <c r="N69" s="22"/>
      <c r="O69" s="4"/>
      <c r="P69" s="4"/>
    </row>
    <row r="70" spans="1:16">
      <c r="A70" s="22">
        <v>57</v>
      </c>
      <c r="B70" s="22"/>
      <c r="C70" s="23" t="s">
        <v>95</v>
      </c>
      <c r="D70" s="23" t="s">
        <v>114</v>
      </c>
      <c r="E70" s="23" t="s">
        <v>0</v>
      </c>
      <c r="F70" s="23" t="s">
        <v>117</v>
      </c>
      <c r="G70" s="23" t="s">
        <v>97</v>
      </c>
      <c r="H70" s="23" t="s">
        <v>106</v>
      </c>
      <c r="I70" s="333">
        <v>0.5</v>
      </c>
      <c r="J70" s="794"/>
      <c r="K70" s="22" t="s">
        <v>560</v>
      </c>
      <c r="L70" s="22"/>
      <c r="M70" s="22"/>
      <c r="N70" s="764"/>
      <c r="O70" s="4"/>
      <c r="P70" s="4"/>
    </row>
    <row r="71" spans="1:16">
      <c r="A71" s="22">
        <v>59</v>
      </c>
      <c r="B71" s="22"/>
      <c r="C71" s="23" t="s">
        <v>95</v>
      </c>
      <c r="D71" s="23" t="s">
        <v>114</v>
      </c>
      <c r="E71" s="23" t="s">
        <v>188</v>
      </c>
      <c r="F71" s="23" t="s">
        <v>107</v>
      </c>
      <c r="G71" s="23" t="s">
        <v>97</v>
      </c>
      <c r="H71" s="23" t="s">
        <v>106</v>
      </c>
      <c r="I71" s="333">
        <v>1</v>
      </c>
      <c r="J71" s="794"/>
      <c r="K71" s="22" t="s">
        <v>560</v>
      </c>
      <c r="L71" s="22"/>
      <c r="M71" s="22"/>
      <c r="N71" s="22"/>
      <c r="O71" s="4"/>
      <c r="P71" s="4"/>
    </row>
    <row r="72" spans="1:16">
      <c r="A72" s="22">
        <v>60</v>
      </c>
      <c r="B72" s="22"/>
      <c r="C72" s="23" t="s">
        <v>95</v>
      </c>
      <c r="D72" s="23" t="s">
        <v>114</v>
      </c>
      <c r="E72" s="23" t="s">
        <v>172</v>
      </c>
      <c r="F72" s="23" t="s">
        <v>7</v>
      </c>
      <c r="G72" s="23" t="s">
        <v>40</v>
      </c>
      <c r="H72" s="23" t="s">
        <v>106</v>
      </c>
      <c r="I72" s="333">
        <v>1</v>
      </c>
      <c r="J72" s="794"/>
      <c r="K72" s="22" t="s">
        <v>560</v>
      </c>
      <c r="L72" s="22"/>
      <c r="M72" s="22"/>
      <c r="N72" s="22"/>
      <c r="O72" s="4"/>
      <c r="P72" s="4"/>
    </row>
    <row r="73" spans="1:16">
      <c r="A73" s="22">
        <v>61</v>
      </c>
      <c r="B73" s="22"/>
      <c r="C73" s="23" t="s">
        <v>95</v>
      </c>
      <c r="D73" s="23" t="s">
        <v>114</v>
      </c>
      <c r="E73" s="23" t="s">
        <v>185</v>
      </c>
      <c r="F73" s="23" t="s">
        <v>110</v>
      </c>
      <c r="G73" s="23" t="s">
        <v>57</v>
      </c>
      <c r="H73" s="23" t="s">
        <v>106</v>
      </c>
      <c r="I73" s="333">
        <v>1</v>
      </c>
      <c r="J73" s="794"/>
      <c r="K73" s="22" t="s">
        <v>560</v>
      </c>
      <c r="L73" s="22"/>
      <c r="M73" s="22"/>
      <c r="N73" s="22"/>
      <c r="O73" s="4"/>
      <c r="P73" s="4"/>
    </row>
    <row r="74" spans="1:16">
      <c r="A74" s="4"/>
      <c r="B74" s="4"/>
      <c r="C74" s="340"/>
      <c r="D74" s="340"/>
      <c r="E74" s="340"/>
      <c r="F74" s="340"/>
      <c r="G74" s="340"/>
      <c r="H74" s="340"/>
      <c r="I74" s="756"/>
      <c r="J74" s="795"/>
      <c r="K74" s="4"/>
      <c r="L74" s="4"/>
      <c r="M74" s="762" t="str">
        <f>CONCATENATE($D75, " ges:")</f>
        <v>FTE4 ges:</v>
      </c>
      <c r="N74" s="763">
        <f ca="1" xml:space="preserve"> SUMIF($D$4:$I$180,$D75,$I$4:$I$180)</f>
        <v>7</v>
      </c>
      <c r="O74" s="4"/>
      <c r="P74" s="4"/>
    </row>
    <row r="75" spans="1:16">
      <c r="A75" s="22">
        <v>65</v>
      </c>
      <c r="B75" s="22"/>
      <c r="C75" s="23" t="s">
        <v>95</v>
      </c>
      <c r="D75" s="23" t="s">
        <v>118</v>
      </c>
      <c r="E75" s="23" t="s">
        <v>188</v>
      </c>
      <c r="F75" s="23" t="s">
        <v>107</v>
      </c>
      <c r="G75" s="23" t="s">
        <v>115</v>
      </c>
      <c r="H75" s="23" t="s">
        <v>106</v>
      </c>
      <c r="I75" s="333">
        <v>1</v>
      </c>
      <c r="J75" s="794"/>
      <c r="K75" s="22" t="s">
        <v>561</v>
      </c>
      <c r="L75" s="22"/>
      <c r="M75" s="22"/>
      <c r="N75" s="22"/>
      <c r="O75" s="4"/>
      <c r="P75" s="4"/>
    </row>
    <row r="76" spans="1:16">
      <c r="A76" s="22">
        <v>72</v>
      </c>
      <c r="B76" s="22"/>
      <c r="C76" s="23" t="s">
        <v>95</v>
      </c>
      <c r="D76" s="23" t="s">
        <v>118</v>
      </c>
      <c r="E76" s="23" t="s">
        <v>189</v>
      </c>
      <c r="F76" s="23" t="s">
        <v>119</v>
      </c>
      <c r="G76" s="681" t="s">
        <v>101</v>
      </c>
      <c r="H76" s="23" t="s">
        <v>106</v>
      </c>
      <c r="I76" s="333">
        <v>1</v>
      </c>
      <c r="J76" s="794"/>
      <c r="K76" s="22" t="s">
        <v>561</v>
      </c>
      <c r="L76" s="22"/>
      <c r="M76" s="22"/>
      <c r="N76" s="22"/>
      <c r="O76" s="4"/>
      <c r="P76" s="4"/>
    </row>
    <row r="77" spans="1:16">
      <c r="A77" s="22">
        <v>70</v>
      </c>
      <c r="B77" s="22"/>
      <c r="C77" s="23" t="s">
        <v>95</v>
      </c>
      <c r="D77" s="23" t="s">
        <v>118</v>
      </c>
      <c r="E77" s="22" t="s">
        <v>359</v>
      </c>
      <c r="F77" s="23" t="s">
        <v>112</v>
      </c>
      <c r="G77" s="333" t="s">
        <v>111</v>
      </c>
      <c r="H77" s="23" t="s">
        <v>106</v>
      </c>
      <c r="I77" s="333">
        <v>1</v>
      </c>
      <c r="J77" s="794"/>
      <c r="K77" s="22" t="s">
        <v>561</v>
      </c>
      <c r="L77" s="22"/>
      <c r="M77" s="22"/>
      <c r="N77" s="22"/>
      <c r="O77" s="4"/>
      <c r="P77" s="4"/>
    </row>
    <row r="78" spans="1:16">
      <c r="A78" s="22">
        <v>71</v>
      </c>
      <c r="B78" s="22"/>
      <c r="C78" s="23" t="s">
        <v>95</v>
      </c>
      <c r="D78" s="23" t="s">
        <v>118</v>
      </c>
      <c r="E78" s="23" t="s">
        <v>179</v>
      </c>
      <c r="F78" s="23" t="s">
        <v>76</v>
      </c>
      <c r="G78" s="23" t="s">
        <v>111</v>
      </c>
      <c r="H78" s="23" t="s">
        <v>106</v>
      </c>
      <c r="I78" s="333">
        <v>0.5</v>
      </c>
      <c r="J78" s="794"/>
      <c r="K78" s="22" t="s">
        <v>561</v>
      </c>
      <c r="L78" s="22"/>
      <c r="M78" s="22"/>
      <c r="N78" s="22"/>
      <c r="O78" s="4"/>
      <c r="P78" s="4"/>
    </row>
    <row r="79" spans="1:16">
      <c r="A79" s="22">
        <v>66</v>
      </c>
      <c r="B79" s="22"/>
      <c r="C79" s="23" t="s">
        <v>95</v>
      </c>
      <c r="D79" s="23" t="s">
        <v>118</v>
      </c>
      <c r="E79" s="23" t="s">
        <v>188</v>
      </c>
      <c r="F79" s="23" t="s">
        <v>107</v>
      </c>
      <c r="G79" s="23" t="s">
        <v>97</v>
      </c>
      <c r="H79" s="23" t="s">
        <v>106</v>
      </c>
      <c r="I79" s="333">
        <v>1</v>
      </c>
      <c r="J79" s="794"/>
      <c r="K79" s="22" t="s">
        <v>561</v>
      </c>
      <c r="L79" s="22"/>
      <c r="M79" s="22"/>
      <c r="N79" s="22"/>
      <c r="O79" s="4"/>
      <c r="P79" s="4"/>
    </row>
    <row r="80" spans="1:16" ht="14.25" customHeight="1">
      <c r="A80" s="22">
        <v>68</v>
      </c>
      <c r="B80" s="22"/>
      <c r="C80" s="23" t="s">
        <v>95</v>
      </c>
      <c r="D80" s="23" t="s">
        <v>118</v>
      </c>
      <c r="E80" s="23" t="s">
        <v>185</v>
      </c>
      <c r="F80" s="23" t="s">
        <v>117</v>
      </c>
      <c r="G80" s="23" t="s">
        <v>97</v>
      </c>
      <c r="H80" s="23" t="s">
        <v>106</v>
      </c>
      <c r="I80" s="333">
        <v>0.5</v>
      </c>
      <c r="J80" s="794"/>
      <c r="K80" s="22" t="s">
        <v>561</v>
      </c>
      <c r="L80" s="22"/>
      <c r="M80" s="22"/>
      <c r="N80" s="22"/>
      <c r="O80" s="4"/>
      <c r="P80" s="4"/>
    </row>
    <row r="81" spans="1:16">
      <c r="A81" s="22">
        <v>67</v>
      </c>
      <c r="B81" s="22"/>
      <c r="C81" s="23" t="s">
        <v>95</v>
      </c>
      <c r="D81" s="23" t="s">
        <v>118</v>
      </c>
      <c r="E81" s="23" t="s">
        <v>172</v>
      </c>
      <c r="F81" s="23" t="s">
        <v>7</v>
      </c>
      <c r="G81" s="23" t="s">
        <v>40</v>
      </c>
      <c r="H81" s="23" t="s">
        <v>106</v>
      </c>
      <c r="I81" s="333">
        <v>1</v>
      </c>
      <c r="J81" s="794"/>
      <c r="K81" s="22" t="s">
        <v>561</v>
      </c>
      <c r="L81" s="22"/>
      <c r="M81" s="22"/>
      <c r="N81" s="22"/>
      <c r="O81" s="4"/>
      <c r="P81" s="4"/>
    </row>
    <row r="82" spans="1:16">
      <c r="A82" s="22">
        <v>69</v>
      </c>
      <c r="B82" s="22"/>
      <c r="C82" s="23" t="s">
        <v>95</v>
      </c>
      <c r="D82" s="23" t="s">
        <v>118</v>
      </c>
      <c r="E82" s="23" t="s">
        <v>185</v>
      </c>
      <c r="F82" s="23" t="s">
        <v>110</v>
      </c>
      <c r="G82" s="333" t="s">
        <v>57</v>
      </c>
      <c r="H82" s="23" t="s">
        <v>106</v>
      </c>
      <c r="I82" s="333">
        <v>1</v>
      </c>
      <c r="J82" s="794"/>
      <c r="K82" s="22" t="s">
        <v>561</v>
      </c>
      <c r="L82" s="22"/>
      <c r="M82" s="22"/>
      <c r="N82" s="22"/>
      <c r="O82" s="4"/>
      <c r="P82" s="4"/>
    </row>
    <row r="83" spans="1:16">
      <c r="A83" s="4"/>
      <c r="B83" s="4"/>
      <c r="C83" s="340"/>
      <c r="D83" s="340"/>
      <c r="E83" s="340"/>
      <c r="F83" s="340"/>
      <c r="G83" s="340"/>
      <c r="H83" s="340"/>
      <c r="I83" s="756"/>
      <c r="J83" s="795"/>
      <c r="K83" s="4"/>
      <c r="L83" s="4"/>
      <c r="M83" s="4"/>
      <c r="N83" s="4"/>
      <c r="O83" s="4"/>
      <c r="P83" s="4"/>
    </row>
    <row r="84" spans="1:16">
      <c r="A84" s="4"/>
      <c r="B84" s="4"/>
      <c r="C84" s="340"/>
      <c r="D84" s="340"/>
      <c r="E84" s="340"/>
      <c r="F84" s="340"/>
      <c r="G84" s="340"/>
      <c r="H84" s="340"/>
      <c r="I84" s="756"/>
      <c r="J84" s="795"/>
      <c r="K84" s="4"/>
      <c r="L84" s="4"/>
      <c r="M84" s="4"/>
      <c r="N84" s="4"/>
      <c r="O84" s="4"/>
      <c r="P84" s="4"/>
    </row>
    <row r="85" spans="1:16" ht="18.5">
      <c r="A85" s="757">
        <v>127</v>
      </c>
      <c r="B85" s="758" t="s">
        <v>1162</v>
      </c>
      <c r="C85" s="759"/>
      <c r="D85" s="759"/>
      <c r="E85" s="759"/>
      <c r="F85" s="759"/>
      <c r="G85" s="759"/>
      <c r="H85" s="759"/>
      <c r="I85" s="760"/>
      <c r="J85" s="796"/>
      <c r="K85" s="757"/>
      <c r="L85" s="757"/>
      <c r="M85" s="757"/>
      <c r="N85" s="757"/>
      <c r="O85" s="757"/>
      <c r="P85" s="757"/>
    </row>
    <row r="86" spans="1:16" ht="18.5">
      <c r="A86" s="4"/>
      <c r="B86" s="761"/>
      <c r="C86" s="340"/>
      <c r="D86" s="340"/>
      <c r="E86" s="340"/>
      <c r="F86" s="340"/>
      <c r="G86" s="340"/>
      <c r="H86" s="340"/>
      <c r="I86" s="756"/>
      <c r="J86" s="795"/>
      <c r="K86" s="4"/>
      <c r="L86" s="4"/>
      <c r="M86" s="762" t="str">
        <f>CONCATENATE($D$87, " ges:")</f>
        <v>ITU1 ges:</v>
      </c>
      <c r="N86" s="763">
        <f ca="1" xml:space="preserve"> SUMIF($D$4:$I$180,$D$87,$I$4:$I$180)</f>
        <v>11</v>
      </c>
      <c r="O86" s="4"/>
      <c r="P86" s="4"/>
    </row>
    <row r="87" spans="1:16">
      <c r="A87" s="22">
        <v>154</v>
      </c>
      <c r="B87" s="22"/>
      <c r="C87" s="23" t="s">
        <v>95</v>
      </c>
      <c r="D87" s="23" t="s">
        <v>1290</v>
      </c>
      <c r="E87" s="22" t="s">
        <v>359</v>
      </c>
      <c r="F87" s="23" t="s">
        <v>610</v>
      </c>
      <c r="G87" s="23" t="s">
        <v>52</v>
      </c>
      <c r="H87" s="23" t="s">
        <v>55</v>
      </c>
      <c r="I87" s="333">
        <v>2</v>
      </c>
      <c r="J87" s="794"/>
      <c r="K87" s="22" t="s">
        <v>1785</v>
      </c>
      <c r="L87" s="22"/>
      <c r="M87" s="22"/>
      <c r="N87" s="22"/>
      <c r="O87" s="4"/>
      <c r="P87" s="4"/>
    </row>
    <row r="88" spans="1:16">
      <c r="A88" s="22">
        <v>151</v>
      </c>
      <c r="B88" s="22"/>
      <c r="C88" s="23" t="s">
        <v>95</v>
      </c>
      <c r="D88" s="23" t="s">
        <v>1290</v>
      </c>
      <c r="E88" s="22" t="s">
        <v>359</v>
      </c>
      <c r="F88" s="23" t="s">
        <v>610</v>
      </c>
      <c r="G88" s="23" t="s">
        <v>115</v>
      </c>
      <c r="H88" s="23" t="s">
        <v>55</v>
      </c>
      <c r="I88" s="333">
        <v>2</v>
      </c>
      <c r="J88" s="794"/>
      <c r="K88" s="22"/>
      <c r="L88" s="22"/>
      <c r="M88" s="22"/>
      <c r="N88" s="22"/>
      <c r="O88" s="4"/>
      <c r="P88" s="4"/>
    </row>
    <row r="89" spans="1:16">
      <c r="A89" s="22">
        <v>152</v>
      </c>
      <c r="B89" s="22"/>
      <c r="C89" s="23" t="s">
        <v>95</v>
      </c>
      <c r="D89" s="23" t="s">
        <v>1290</v>
      </c>
      <c r="E89" s="22" t="s">
        <v>359</v>
      </c>
      <c r="F89" s="23" t="s">
        <v>610</v>
      </c>
      <c r="G89" s="23" t="s">
        <v>115</v>
      </c>
      <c r="H89" s="23" t="s">
        <v>55</v>
      </c>
      <c r="I89" s="333">
        <v>2</v>
      </c>
      <c r="J89" s="794"/>
      <c r="K89" s="22"/>
      <c r="L89" s="22"/>
      <c r="M89" s="22"/>
      <c r="N89" s="22"/>
      <c r="O89" s="4"/>
      <c r="P89" s="4"/>
    </row>
    <row r="90" spans="1:16">
      <c r="A90" s="22">
        <v>156</v>
      </c>
      <c r="B90" s="22"/>
      <c r="C90" s="23" t="s">
        <v>95</v>
      </c>
      <c r="D90" s="23" t="s">
        <v>1290</v>
      </c>
      <c r="E90" s="23" t="s">
        <v>341</v>
      </c>
      <c r="F90" s="23" t="s">
        <v>126</v>
      </c>
      <c r="G90" s="23" t="s">
        <v>101</v>
      </c>
      <c r="H90" s="23" t="s">
        <v>55</v>
      </c>
      <c r="I90" s="333">
        <v>2</v>
      </c>
      <c r="J90" s="794"/>
      <c r="K90" s="332"/>
      <c r="L90" s="332"/>
      <c r="M90" s="22"/>
      <c r="N90" s="22"/>
      <c r="O90" s="4"/>
      <c r="P90" s="4"/>
    </row>
    <row r="91" spans="1:16">
      <c r="A91" s="22">
        <v>155</v>
      </c>
      <c r="B91" s="22"/>
      <c r="C91" s="23" t="s">
        <v>95</v>
      </c>
      <c r="D91" s="23" t="s">
        <v>1290</v>
      </c>
      <c r="E91" s="23" t="s">
        <v>341</v>
      </c>
      <c r="F91" s="23" t="s">
        <v>14</v>
      </c>
      <c r="G91" s="23" t="s">
        <v>101</v>
      </c>
      <c r="H91" s="23" t="s">
        <v>55</v>
      </c>
      <c r="I91" s="333">
        <v>1</v>
      </c>
      <c r="J91" s="794"/>
      <c r="K91" s="332"/>
      <c r="L91" s="332"/>
      <c r="M91" s="22" t="s">
        <v>1380</v>
      </c>
      <c r="N91" s="22"/>
      <c r="O91" s="4"/>
      <c r="P91" s="4"/>
    </row>
    <row r="92" spans="1:16">
      <c r="A92" s="22">
        <v>149</v>
      </c>
      <c r="B92" s="22"/>
      <c r="C92" s="23" t="s">
        <v>95</v>
      </c>
      <c r="D92" s="23" t="s">
        <v>1290</v>
      </c>
      <c r="E92" s="23" t="s">
        <v>172</v>
      </c>
      <c r="F92" s="23" t="s">
        <v>7</v>
      </c>
      <c r="G92" s="681" t="s">
        <v>20</v>
      </c>
      <c r="H92" s="23" t="s">
        <v>55</v>
      </c>
      <c r="I92" s="333">
        <v>1</v>
      </c>
      <c r="J92" s="794"/>
      <c r="K92" s="22"/>
      <c r="L92" s="22"/>
      <c r="M92" s="22" t="s">
        <v>1380</v>
      </c>
      <c r="N92" s="22"/>
      <c r="O92" s="4"/>
      <c r="P92" s="4"/>
    </row>
    <row r="93" spans="1:16">
      <c r="A93" s="22">
        <v>150</v>
      </c>
      <c r="B93" s="22"/>
      <c r="C93" s="23" t="s">
        <v>95</v>
      </c>
      <c r="D93" s="23" t="s">
        <v>1290</v>
      </c>
      <c r="E93" s="23" t="s">
        <v>178</v>
      </c>
      <c r="F93" s="23" t="s">
        <v>37</v>
      </c>
      <c r="G93" s="684" t="s">
        <v>40</v>
      </c>
      <c r="H93" s="23" t="s">
        <v>55</v>
      </c>
      <c r="I93" s="333">
        <v>1</v>
      </c>
      <c r="J93" s="794"/>
      <c r="K93" s="22"/>
      <c r="L93" s="22"/>
      <c r="M93" s="22" t="s">
        <v>1380</v>
      </c>
      <c r="N93" s="764"/>
      <c r="O93" s="4"/>
      <c r="P93" s="4"/>
    </row>
    <row r="94" spans="1:16">
      <c r="A94" s="4"/>
      <c r="B94" s="4"/>
      <c r="C94" s="4"/>
      <c r="D94" s="4"/>
      <c r="E94" s="4"/>
      <c r="F94" s="4"/>
      <c r="G94" s="4"/>
      <c r="H94" s="4"/>
      <c r="I94" s="4"/>
      <c r="J94" s="400"/>
      <c r="K94" s="4"/>
      <c r="L94" s="4"/>
      <c r="M94" s="4"/>
      <c r="N94" s="4"/>
      <c r="O94" s="4"/>
      <c r="P94" s="4"/>
    </row>
    <row r="95" spans="1:16">
      <c r="A95" s="4"/>
      <c r="B95" s="4"/>
      <c r="C95" s="4"/>
      <c r="D95" s="4"/>
      <c r="E95" s="4"/>
      <c r="F95" s="4"/>
      <c r="G95" s="4"/>
      <c r="H95" s="4"/>
      <c r="I95" s="4"/>
      <c r="J95" s="400"/>
      <c r="K95" s="4"/>
      <c r="L95" s="4"/>
      <c r="M95" s="762" t="str">
        <f>CONCATENATE($D96, " ges:")</f>
        <v>ITU2 ges:</v>
      </c>
      <c r="N95" s="763">
        <f ca="1" xml:space="preserve"> SUMIF($D$4:$I$180,$D96,$I$4:$I$180)</f>
        <v>11</v>
      </c>
      <c r="O95" s="4"/>
      <c r="P95" s="4"/>
    </row>
    <row r="96" spans="1:16">
      <c r="A96" s="22">
        <v>154</v>
      </c>
      <c r="B96" s="22"/>
      <c r="C96" s="23" t="s">
        <v>95</v>
      </c>
      <c r="D96" s="23" t="s">
        <v>1291</v>
      </c>
      <c r="E96" s="22" t="s">
        <v>359</v>
      </c>
      <c r="F96" s="23" t="s">
        <v>610</v>
      </c>
      <c r="G96" s="23" t="s">
        <v>562</v>
      </c>
      <c r="H96" s="23" t="s">
        <v>55</v>
      </c>
      <c r="I96" s="333">
        <v>2</v>
      </c>
      <c r="J96" s="794"/>
      <c r="K96" s="22" t="s">
        <v>1785</v>
      </c>
      <c r="L96" s="22"/>
      <c r="M96" s="22"/>
      <c r="N96" s="22"/>
      <c r="O96" s="4"/>
      <c r="P96" s="4"/>
    </row>
    <row r="97" spans="1:16">
      <c r="A97" s="22">
        <v>152</v>
      </c>
      <c r="B97" s="22"/>
      <c r="C97" s="23" t="s">
        <v>95</v>
      </c>
      <c r="D97" s="23" t="s">
        <v>1291</v>
      </c>
      <c r="E97" s="22" t="s">
        <v>359</v>
      </c>
      <c r="F97" s="23" t="s">
        <v>610</v>
      </c>
      <c r="G97" s="23" t="s">
        <v>115</v>
      </c>
      <c r="H97" s="23" t="s">
        <v>55</v>
      </c>
      <c r="I97" s="333">
        <v>2</v>
      </c>
      <c r="J97" s="794"/>
      <c r="K97" s="22"/>
      <c r="L97" s="22"/>
      <c r="M97" s="22"/>
      <c r="N97" s="22"/>
      <c r="O97" s="4"/>
      <c r="P97" s="4"/>
    </row>
    <row r="98" spans="1:16">
      <c r="A98" s="22">
        <v>151</v>
      </c>
      <c r="B98" s="22"/>
      <c r="C98" s="23" t="s">
        <v>95</v>
      </c>
      <c r="D98" s="23" t="s">
        <v>1291</v>
      </c>
      <c r="E98" s="22" t="s">
        <v>359</v>
      </c>
      <c r="F98" s="23" t="s">
        <v>610</v>
      </c>
      <c r="G98" s="23" t="s">
        <v>562</v>
      </c>
      <c r="H98" s="23" t="s">
        <v>55</v>
      </c>
      <c r="I98" s="333">
        <v>2</v>
      </c>
      <c r="J98" s="794"/>
      <c r="K98" s="22"/>
      <c r="L98" s="22"/>
      <c r="M98" s="22"/>
      <c r="N98" s="22"/>
      <c r="O98" s="4"/>
      <c r="P98" s="4"/>
    </row>
    <row r="99" spans="1:16">
      <c r="A99" s="22">
        <v>156</v>
      </c>
      <c r="B99" s="22"/>
      <c r="C99" s="23" t="s">
        <v>95</v>
      </c>
      <c r="D99" s="23" t="s">
        <v>1291</v>
      </c>
      <c r="E99" s="23" t="s">
        <v>341</v>
      </c>
      <c r="F99" s="23" t="s">
        <v>126</v>
      </c>
      <c r="G99" s="23" t="s">
        <v>1350</v>
      </c>
      <c r="H99" s="23" t="s">
        <v>55</v>
      </c>
      <c r="I99" s="333">
        <v>2</v>
      </c>
      <c r="J99" s="794"/>
      <c r="K99" s="332"/>
      <c r="L99" s="332"/>
      <c r="M99" s="22"/>
      <c r="N99" s="22"/>
      <c r="O99" s="4"/>
      <c r="P99" s="4"/>
    </row>
    <row r="100" spans="1:16">
      <c r="A100" s="22">
        <v>155</v>
      </c>
      <c r="B100" s="22"/>
      <c r="C100" s="23" t="s">
        <v>95</v>
      </c>
      <c r="D100" s="23" t="s">
        <v>1291</v>
      </c>
      <c r="E100" s="23" t="s">
        <v>341</v>
      </c>
      <c r="F100" s="23" t="s">
        <v>14</v>
      </c>
      <c r="G100" s="23" t="s">
        <v>1350</v>
      </c>
      <c r="H100" s="23" t="s">
        <v>55</v>
      </c>
      <c r="I100" s="333">
        <v>1</v>
      </c>
      <c r="J100" s="112"/>
      <c r="K100" s="22"/>
      <c r="L100" s="22"/>
      <c r="M100" s="22" t="s">
        <v>1380</v>
      </c>
      <c r="N100" s="22"/>
      <c r="O100" s="4"/>
      <c r="P100" s="4"/>
    </row>
    <row r="101" spans="1:16">
      <c r="A101" s="22">
        <v>150</v>
      </c>
      <c r="B101" s="22"/>
      <c r="C101" s="23" t="s">
        <v>95</v>
      </c>
      <c r="D101" s="23" t="s">
        <v>1291</v>
      </c>
      <c r="E101" s="23" t="s">
        <v>178</v>
      </c>
      <c r="F101" s="23" t="s">
        <v>37</v>
      </c>
      <c r="G101" s="684" t="s">
        <v>40</v>
      </c>
      <c r="H101" s="23" t="s">
        <v>55</v>
      </c>
      <c r="I101" s="333">
        <v>1</v>
      </c>
      <c r="J101" s="794"/>
      <c r="K101" s="22"/>
      <c r="L101" s="22"/>
      <c r="M101" s="22" t="s">
        <v>1380</v>
      </c>
      <c r="N101" s="22"/>
      <c r="O101" s="4"/>
      <c r="P101" s="4"/>
    </row>
    <row r="102" spans="1:16">
      <c r="A102" s="22">
        <v>149</v>
      </c>
      <c r="B102" s="22"/>
      <c r="C102" s="23" t="s">
        <v>95</v>
      </c>
      <c r="D102" s="23" t="s">
        <v>1291</v>
      </c>
      <c r="E102" s="23" t="s">
        <v>172</v>
      </c>
      <c r="F102" s="23" t="s">
        <v>7</v>
      </c>
      <c r="G102" s="681" t="s">
        <v>20</v>
      </c>
      <c r="H102" s="23" t="s">
        <v>55</v>
      </c>
      <c r="I102" s="333">
        <v>1</v>
      </c>
      <c r="J102" s="794"/>
      <c r="K102" s="22"/>
      <c r="L102" s="22"/>
      <c r="M102" s="22" t="s">
        <v>1380</v>
      </c>
      <c r="N102" s="22"/>
      <c r="O102" s="4"/>
      <c r="P102" s="4"/>
    </row>
    <row r="103" spans="1:16">
      <c r="A103" s="4"/>
      <c r="B103" s="4"/>
      <c r="C103" s="4"/>
      <c r="D103" s="4"/>
      <c r="E103" s="4"/>
      <c r="F103" s="4"/>
      <c r="G103" s="4"/>
      <c r="H103" s="4"/>
      <c r="I103" s="4"/>
      <c r="J103" s="400"/>
      <c r="K103" s="4"/>
      <c r="L103" s="4"/>
      <c r="M103" s="4"/>
      <c r="N103" s="4"/>
      <c r="O103" s="4"/>
      <c r="P103" s="4"/>
    </row>
    <row r="104" spans="1:16">
      <c r="A104" s="4"/>
      <c r="B104" s="4"/>
      <c r="C104" s="4"/>
      <c r="D104" s="4"/>
      <c r="E104" s="4"/>
      <c r="F104" s="4"/>
      <c r="G104" s="4"/>
      <c r="H104" s="4"/>
      <c r="I104" s="4"/>
      <c r="J104" s="400"/>
      <c r="K104" s="4" t="s">
        <v>1388</v>
      </c>
      <c r="L104" s="4"/>
      <c r="M104" s="762" t="str">
        <f>CONCATENATE($D105, " ges:")</f>
        <v>ITM1 ges:</v>
      </c>
      <c r="N104" s="763">
        <f ca="1" xml:space="preserve"> SUMIF($D$4:$I$180,$D105,$I$4:$I$180)</f>
        <v>16</v>
      </c>
      <c r="O104" s="4"/>
      <c r="P104" s="4"/>
    </row>
    <row r="105" spans="1:16">
      <c r="A105" s="22">
        <v>137</v>
      </c>
      <c r="B105" s="22"/>
      <c r="C105" s="23" t="s">
        <v>95</v>
      </c>
      <c r="D105" s="23" t="s">
        <v>1355</v>
      </c>
      <c r="E105" s="23" t="s">
        <v>175</v>
      </c>
      <c r="F105" s="23" t="s">
        <v>19</v>
      </c>
      <c r="G105" s="23" t="s">
        <v>145</v>
      </c>
      <c r="H105" s="23" t="s">
        <v>55</v>
      </c>
      <c r="I105" s="333">
        <v>2</v>
      </c>
      <c r="J105" s="794"/>
      <c r="K105" s="22"/>
      <c r="L105" s="22"/>
      <c r="M105" s="22"/>
      <c r="N105" s="22"/>
      <c r="O105" s="4"/>
      <c r="P105" s="4"/>
    </row>
    <row r="106" spans="1:16">
      <c r="A106" s="22">
        <v>129</v>
      </c>
      <c r="B106" s="22"/>
      <c r="C106" s="23" t="s">
        <v>95</v>
      </c>
      <c r="D106" s="23" t="s">
        <v>1355</v>
      </c>
      <c r="E106" s="22" t="s">
        <v>359</v>
      </c>
      <c r="F106" s="23" t="s">
        <v>610</v>
      </c>
      <c r="G106" s="23" t="s">
        <v>115</v>
      </c>
      <c r="H106" s="23" t="s">
        <v>55</v>
      </c>
      <c r="I106" s="333">
        <v>2</v>
      </c>
      <c r="J106" s="794"/>
      <c r="K106" s="22"/>
      <c r="L106" s="22"/>
      <c r="M106" s="22"/>
      <c r="N106" s="22"/>
      <c r="O106" s="4"/>
      <c r="P106" s="4"/>
    </row>
    <row r="107" spans="1:16">
      <c r="A107" s="22">
        <v>130</v>
      </c>
      <c r="B107" s="22"/>
      <c r="C107" s="23" t="s">
        <v>95</v>
      </c>
      <c r="D107" s="23" t="s">
        <v>1355</v>
      </c>
      <c r="E107" s="22" t="s">
        <v>359</v>
      </c>
      <c r="F107" s="23" t="s">
        <v>610</v>
      </c>
      <c r="G107" s="23" t="s">
        <v>115</v>
      </c>
      <c r="H107" s="23" t="s">
        <v>55</v>
      </c>
      <c r="I107" s="333">
        <v>2</v>
      </c>
      <c r="J107" s="794"/>
      <c r="K107" s="22"/>
      <c r="L107" s="22"/>
      <c r="M107" s="22"/>
      <c r="N107" s="22"/>
      <c r="O107" s="4"/>
      <c r="P107" s="4"/>
    </row>
    <row r="108" spans="1:16">
      <c r="A108" s="22">
        <v>131</v>
      </c>
      <c r="B108" s="22"/>
      <c r="C108" s="23" t="s">
        <v>95</v>
      </c>
      <c r="D108" s="23" t="s">
        <v>1355</v>
      </c>
      <c r="E108" s="22" t="s">
        <v>359</v>
      </c>
      <c r="F108" s="23" t="s">
        <v>610</v>
      </c>
      <c r="G108" s="23" t="s">
        <v>115</v>
      </c>
      <c r="H108" s="23" t="s">
        <v>55</v>
      </c>
      <c r="I108" s="333">
        <v>2</v>
      </c>
      <c r="J108" s="794"/>
      <c r="K108" s="22"/>
      <c r="L108" s="22"/>
      <c r="M108" s="22"/>
      <c r="N108" s="764"/>
      <c r="O108" s="4"/>
      <c r="P108" s="4"/>
    </row>
    <row r="109" spans="1:16">
      <c r="A109" s="22">
        <v>157</v>
      </c>
      <c r="B109" s="22"/>
      <c r="C109" s="23" t="s">
        <v>95</v>
      </c>
      <c r="D109" s="23" t="s">
        <v>1355</v>
      </c>
      <c r="E109" s="23" t="s">
        <v>359</v>
      </c>
      <c r="F109" s="23" t="s">
        <v>610</v>
      </c>
      <c r="G109" s="23" t="s">
        <v>115</v>
      </c>
      <c r="H109" s="23" t="s">
        <v>55</v>
      </c>
      <c r="I109" s="333">
        <v>2</v>
      </c>
      <c r="J109" s="794"/>
      <c r="K109" s="22"/>
      <c r="L109" s="22"/>
      <c r="M109" s="22"/>
      <c r="N109" s="22"/>
      <c r="O109" s="4"/>
      <c r="P109" s="4"/>
    </row>
    <row r="110" spans="1:16">
      <c r="A110" s="22">
        <v>128</v>
      </c>
      <c r="B110" s="22"/>
      <c r="C110" s="23" t="s">
        <v>95</v>
      </c>
      <c r="D110" s="23" t="s">
        <v>1355</v>
      </c>
      <c r="E110" s="23" t="s">
        <v>178</v>
      </c>
      <c r="F110" s="23" t="s">
        <v>37</v>
      </c>
      <c r="G110" s="333" t="s">
        <v>402</v>
      </c>
      <c r="H110" s="23" t="s">
        <v>55</v>
      </c>
      <c r="I110" s="333">
        <v>2</v>
      </c>
      <c r="J110" s="794"/>
      <c r="K110" s="22"/>
      <c r="L110" s="22"/>
      <c r="M110" s="22"/>
      <c r="N110" s="22"/>
      <c r="O110" s="4"/>
      <c r="P110" s="4"/>
    </row>
    <row r="111" spans="1:16">
      <c r="A111" s="22">
        <v>134</v>
      </c>
      <c r="B111" s="22"/>
      <c r="C111" s="23" t="s">
        <v>95</v>
      </c>
      <c r="D111" s="23" t="s">
        <v>1355</v>
      </c>
      <c r="E111" s="23" t="s">
        <v>341</v>
      </c>
      <c r="F111" s="23" t="s">
        <v>126</v>
      </c>
      <c r="G111" s="23" t="s">
        <v>101</v>
      </c>
      <c r="H111" s="23" t="s">
        <v>55</v>
      </c>
      <c r="I111" s="333">
        <v>2</v>
      </c>
      <c r="J111" s="794"/>
      <c r="K111" s="22"/>
      <c r="L111" s="22"/>
      <c r="M111" s="22"/>
      <c r="N111" s="22"/>
      <c r="O111" s="4"/>
      <c r="P111" s="4"/>
    </row>
    <row r="112" spans="1:16">
      <c r="A112" s="22">
        <v>136</v>
      </c>
      <c r="B112" s="22"/>
      <c r="C112" s="23" t="s">
        <v>95</v>
      </c>
      <c r="D112" s="23" t="s">
        <v>1355</v>
      </c>
      <c r="E112" s="23" t="s">
        <v>174</v>
      </c>
      <c r="F112" s="23" t="s">
        <v>13</v>
      </c>
      <c r="G112" s="681" t="s">
        <v>51</v>
      </c>
      <c r="H112" s="23" t="s">
        <v>55</v>
      </c>
      <c r="I112" s="333">
        <v>2</v>
      </c>
      <c r="J112" s="794"/>
      <c r="K112" s="22"/>
      <c r="L112" s="22"/>
      <c r="M112" s="22"/>
      <c r="N112" s="22"/>
      <c r="O112" s="4"/>
      <c r="P112" s="4"/>
    </row>
    <row r="113" spans="1:16">
      <c r="A113" s="4"/>
      <c r="B113" s="4"/>
      <c r="C113" s="340"/>
      <c r="D113" s="340"/>
      <c r="E113" s="340"/>
      <c r="F113" s="340"/>
      <c r="G113" s="340"/>
      <c r="H113" s="340"/>
      <c r="I113" s="756"/>
      <c r="J113" s="795"/>
      <c r="K113" s="4"/>
      <c r="L113" s="4"/>
      <c r="M113" s="4"/>
      <c r="N113" s="4"/>
      <c r="O113" s="4"/>
      <c r="P113" s="4"/>
    </row>
    <row r="114" spans="1:16">
      <c r="A114" s="4"/>
      <c r="B114" s="4"/>
      <c r="C114" s="340"/>
      <c r="D114" s="340"/>
      <c r="E114" s="340"/>
      <c r="F114" s="340"/>
      <c r="G114" s="340"/>
      <c r="H114" s="340"/>
      <c r="I114" s="756"/>
      <c r="J114" s="795"/>
      <c r="K114" s="4" t="s">
        <v>1389</v>
      </c>
      <c r="L114" s="4"/>
      <c r="M114" s="762" t="str">
        <f>CONCATENATE(D$115, " ges:")</f>
        <v>ITM2 ges:</v>
      </c>
      <c r="N114" s="763">
        <f ca="1" xml:space="preserve"> SUMIF($D$4:$I$180,D$115,$I$4:$I$180)</f>
        <v>16</v>
      </c>
      <c r="O114" s="4"/>
      <c r="P114" s="4"/>
    </row>
    <row r="115" spans="1:16">
      <c r="A115" s="22">
        <v>131</v>
      </c>
      <c r="B115" s="22"/>
      <c r="C115" s="23" t="s">
        <v>95</v>
      </c>
      <c r="D115" s="23" t="s">
        <v>1356</v>
      </c>
      <c r="E115" s="22" t="s">
        <v>359</v>
      </c>
      <c r="F115" s="23" t="s">
        <v>610</v>
      </c>
      <c r="G115" s="23" t="s">
        <v>115</v>
      </c>
      <c r="H115" s="23" t="s">
        <v>55</v>
      </c>
      <c r="I115" s="333">
        <v>2</v>
      </c>
      <c r="J115" s="794"/>
      <c r="K115" s="22"/>
      <c r="L115" s="22"/>
      <c r="M115" s="22"/>
      <c r="N115" s="22"/>
      <c r="O115" s="4"/>
      <c r="P115" s="4"/>
    </row>
    <row r="116" spans="1:16">
      <c r="A116" s="22">
        <v>137</v>
      </c>
      <c r="B116" s="22"/>
      <c r="C116" s="23" t="s">
        <v>95</v>
      </c>
      <c r="D116" s="23" t="s">
        <v>1356</v>
      </c>
      <c r="E116" s="23" t="s">
        <v>175</v>
      </c>
      <c r="F116" s="23" t="s">
        <v>19</v>
      </c>
      <c r="G116" s="23" t="s">
        <v>50</v>
      </c>
      <c r="H116" s="23" t="s">
        <v>55</v>
      </c>
      <c r="I116" s="333">
        <v>2</v>
      </c>
      <c r="J116" s="794"/>
      <c r="K116" s="22"/>
      <c r="L116" s="22"/>
      <c r="M116" s="22"/>
      <c r="N116" s="22"/>
      <c r="O116" s="4"/>
      <c r="P116" s="4"/>
    </row>
    <row r="117" spans="1:16">
      <c r="A117" s="22">
        <v>132</v>
      </c>
      <c r="B117" s="22"/>
      <c r="C117" s="23" t="s">
        <v>95</v>
      </c>
      <c r="D117" s="23" t="s">
        <v>1356</v>
      </c>
      <c r="E117" s="22" t="s">
        <v>359</v>
      </c>
      <c r="F117" s="23" t="s">
        <v>610</v>
      </c>
      <c r="G117" s="23" t="s">
        <v>95</v>
      </c>
      <c r="H117" s="23" t="s">
        <v>0</v>
      </c>
      <c r="I117" s="333">
        <v>4</v>
      </c>
      <c r="J117" s="794"/>
      <c r="K117" s="22"/>
      <c r="L117" s="22"/>
      <c r="M117" s="22"/>
      <c r="N117" s="22"/>
      <c r="O117" s="4"/>
      <c r="P117" s="4"/>
    </row>
    <row r="118" spans="1:16">
      <c r="A118" s="22">
        <v>136</v>
      </c>
      <c r="B118" s="22"/>
      <c r="C118" s="23" t="s">
        <v>95</v>
      </c>
      <c r="D118" s="23" t="s">
        <v>1356</v>
      </c>
      <c r="E118" s="23" t="s">
        <v>174</v>
      </c>
      <c r="F118" s="23" t="s">
        <v>13</v>
      </c>
      <c r="G118" s="23" t="s">
        <v>562</v>
      </c>
      <c r="H118" s="23" t="s">
        <v>55</v>
      </c>
      <c r="I118" s="333">
        <v>2</v>
      </c>
      <c r="J118" s="794"/>
      <c r="K118" s="22"/>
      <c r="L118" s="22"/>
      <c r="M118" s="22"/>
      <c r="N118" s="22"/>
      <c r="O118" s="4"/>
      <c r="P118" s="4"/>
    </row>
    <row r="119" spans="1:16">
      <c r="A119" s="22">
        <v>157</v>
      </c>
      <c r="B119" s="22"/>
      <c r="C119" s="23" t="s">
        <v>95</v>
      </c>
      <c r="D119" s="23" t="s">
        <v>1356</v>
      </c>
      <c r="E119" s="23" t="s">
        <v>359</v>
      </c>
      <c r="F119" s="23" t="s">
        <v>610</v>
      </c>
      <c r="G119" s="23" t="s">
        <v>562</v>
      </c>
      <c r="H119" s="23" t="s">
        <v>55</v>
      </c>
      <c r="I119" s="333">
        <v>2</v>
      </c>
      <c r="J119" s="794"/>
      <c r="K119" s="22"/>
      <c r="L119" s="22"/>
      <c r="M119" s="22"/>
      <c r="N119" s="22"/>
      <c r="O119" s="4"/>
      <c r="P119" s="4"/>
    </row>
    <row r="120" spans="1:16">
      <c r="A120" s="22">
        <v>134</v>
      </c>
      <c r="B120" s="22"/>
      <c r="C120" s="23" t="s">
        <v>95</v>
      </c>
      <c r="D120" s="23" t="s">
        <v>1356</v>
      </c>
      <c r="E120" s="23" t="s">
        <v>341</v>
      </c>
      <c r="F120" s="23" t="s">
        <v>126</v>
      </c>
      <c r="G120" s="23" t="s">
        <v>1350</v>
      </c>
      <c r="H120" s="23" t="s">
        <v>55</v>
      </c>
      <c r="I120" s="333">
        <v>2</v>
      </c>
      <c r="J120" s="794"/>
      <c r="K120" s="22"/>
      <c r="L120" s="22"/>
      <c r="M120" s="22"/>
      <c r="N120" s="22"/>
      <c r="O120" s="4"/>
      <c r="P120" s="4"/>
    </row>
    <row r="121" spans="1:16">
      <c r="A121" s="22">
        <v>128</v>
      </c>
      <c r="B121" s="22"/>
      <c r="C121" s="23" t="s">
        <v>95</v>
      </c>
      <c r="D121" s="23" t="s">
        <v>1356</v>
      </c>
      <c r="E121" s="23" t="s">
        <v>178</v>
      </c>
      <c r="F121" s="23" t="s">
        <v>37</v>
      </c>
      <c r="G121" s="333" t="s">
        <v>530</v>
      </c>
      <c r="H121" s="23" t="s">
        <v>55</v>
      </c>
      <c r="I121" s="333">
        <v>2</v>
      </c>
      <c r="J121" s="794"/>
      <c r="K121" s="22"/>
      <c r="L121" s="22"/>
      <c r="M121" s="22"/>
      <c r="N121" s="22"/>
      <c r="O121" s="4"/>
      <c r="P121" s="4"/>
    </row>
    <row r="122" spans="1:16">
      <c r="A122" s="4"/>
      <c r="B122" s="4"/>
      <c r="C122" s="340"/>
      <c r="D122" s="340"/>
      <c r="E122" s="340"/>
      <c r="F122" s="340"/>
      <c r="G122" s="340"/>
      <c r="H122" s="340"/>
      <c r="I122" s="756"/>
      <c r="J122" s="795"/>
      <c r="K122" s="4"/>
      <c r="L122" s="4"/>
      <c r="M122" s="4"/>
      <c r="N122" s="4"/>
      <c r="O122" s="4"/>
      <c r="P122" s="4"/>
    </row>
    <row r="123" spans="1:16">
      <c r="A123" s="4"/>
      <c r="B123" s="4"/>
      <c r="C123" s="340"/>
      <c r="D123" s="340"/>
      <c r="E123" s="340"/>
      <c r="F123" s="340"/>
      <c r="G123" s="340"/>
      <c r="H123" s="340"/>
      <c r="I123" s="756"/>
      <c r="J123" s="795"/>
      <c r="K123" s="4"/>
      <c r="L123" s="4"/>
      <c r="M123" s="762" t="str">
        <f>CONCATENATE(D$124, " ges:")</f>
        <v>ITO1 ges:</v>
      </c>
      <c r="N123" s="763">
        <f ca="1" xml:space="preserve"> SUMIF($D$4:$I$180,D$124,$I$4:$I$180)</f>
        <v>9</v>
      </c>
      <c r="O123" s="4"/>
      <c r="P123" s="4"/>
    </row>
    <row r="124" spans="1:16">
      <c r="A124" s="22">
        <v>142</v>
      </c>
      <c r="B124" s="22"/>
      <c r="C124" s="23" t="s">
        <v>95</v>
      </c>
      <c r="D124" s="23" t="s">
        <v>1492</v>
      </c>
      <c r="E124" s="22" t="s">
        <v>359</v>
      </c>
      <c r="F124" s="23" t="s">
        <v>610</v>
      </c>
      <c r="G124" s="23" t="s">
        <v>115</v>
      </c>
      <c r="H124" s="23" t="s">
        <v>0</v>
      </c>
      <c r="I124" s="333">
        <v>4</v>
      </c>
      <c r="J124" s="794"/>
      <c r="K124" s="22"/>
      <c r="L124" s="22"/>
      <c r="M124" s="22"/>
      <c r="N124" s="22"/>
      <c r="O124" s="4"/>
      <c r="P124" s="4"/>
    </row>
    <row r="125" spans="1:16">
      <c r="A125" s="22">
        <v>146</v>
      </c>
      <c r="B125" s="22"/>
      <c r="C125" s="23" t="s">
        <v>95</v>
      </c>
      <c r="D125" s="23" t="s">
        <v>1492</v>
      </c>
      <c r="E125" s="23" t="s">
        <v>341</v>
      </c>
      <c r="F125" s="23" t="s">
        <v>126</v>
      </c>
      <c r="G125" s="23" t="s">
        <v>101</v>
      </c>
      <c r="H125" s="23" t="s">
        <v>55</v>
      </c>
      <c r="I125" s="333">
        <v>2</v>
      </c>
      <c r="J125" s="794"/>
      <c r="K125" s="22"/>
      <c r="L125" s="22"/>
      <c r="M125" s="22"/>
      <c r="N125" s="335"/>
      <c r="O125" s="4"/>
      <c r="P125" s="4"/>
    </row>
    <row r="126" spans="1:16">
      <c r="A126" s="22">
        <v>145</v>
      </c>
      <c r="B126" s="22"/>
      <c r="C126" s="23" t="s">
        <v>95</v>
      </c>
      <c r="D126" s="23" t="s">
        <v>1492</v>
      </c>
      <c r="E126" s="23" t="s">
        <v>341</v>
      </c>
      <c r="F126" s="23" t="s">
        <v>14</v>
      </c>
      <c r="G126" s="23" t="s">
        <v>101</v>
      </c>
      <c r="H126" s="23" t="s">
        <v>55</v>
      </c>
      <c r="I126" s="333">
        <v>1</v>
      </c>
      <c r="J126" s="794"/>
      <c r="K126" s="22"/>
      <c r="L126" s="22"/>
      <c r="M126" s="22" t="s">
        <v>1380</v>
      </c>
      <c r="N126" s="22"/>
      <c r="O126" s="4"/>
      <c r="P126" s="4"/>
    </row>
    <row r="127" spans="1:16">
      <c r="A127" s="22">
        <v>139</v>
      </c>
      <c r="B127" s="22"/>
      <c r="C127" s="23" t="s">
        <v>95</v>
      </c>
      <c r="D127" s="23" t="s">
        <v>1492</v>
      </c>
      <c r="E127" s="23" t="s">
        <v>172</v>
      </c>
      <c r="F127" s="23" t="s">
        <v>7</v>
      </c>
      <c r="G127" s="23" t="s">
        <v>20</v>
      </c>
      <c r="H127" s="23" t="s">
        <v>55</v>
      </c>
      <c r="I127" s="333">
        <v>1</v>
      </c>
      <c r="J127" s="794"/>
      <c r="K127" s="22"/>
      <c r="L127" s="22"/>
      <c r="M127" s="22" t="s">
        <v>1380</v>
      </c>
      <c r="N127" s="22"/>
      <c r="O127" s="4"/>
      <c r="P127" s="4"/>
    </row>
    <row r="128" spans="1:16">
      <c r="A128" s="22">
        <v>140</v>
      </c>
      <c r="B128" s="22"/>
      <c r="C128" s="23" t="s">
        <v>95</v>
      </c>
      <c r="D128" s="23" t="s">
        <v>1492</v>
      </c>
      <c r="E128" s="23" t="s">
        <v>178</v>
      </c>
      <c r="F128" s="23" t="s">
        <v>37</v>
      </c>
      <c r="G128" s="684" t="s">
        <v>530</v>
      </c>
      <c r="H128" s="23" t="s">
        <v>55</v>
      </c>
      <c r="I128" s="333">
        <v>1</v>
      </c>
      <c r="J128" s="794"/>
      <c r="K128" s="22"/>
      <c r="L128" s="22"/>
      <c r="M128" s="22" t="s">
        <v>1380</v>
      </c>
      <c r="N128" s="22"/>
      <c r="O128" s="4"/>
      <c r="P128" s="4"/>
    </row>
    <row r="129" spans="1:16">
      <c r="A129" s="4"/>
      <c r="B129" s="4"/>
      <c r="C129" s="340"/>
      <c r="D129" s="340"/>
      <c r="E129" s="340"/>
      <c r="F129" s="340"/>
      <c r="G129" s="340"/>
      <c r="H129" s="340"/>
      <c r="I129" s="756"/>
      <c r="J129" s="795"/>
      <c r="K129" s="4"/>
      <c r="L129" s="4"/>
      <c r="M129" s="4"/>
      <c r="N129" s="4"/>
      <c r="O129" s="4"/>
      <c r="P129" s="4"/>
    </row>
    <row r="130" spans="1:16">
      <c r="A130" s="4"/>
      <c r="B130" s="4"/>
      <c r="C130" s="340"/>
      <c r="D130" s="340"/>
      <c r="E130" s="340"/>
      <c r="F130" s="340"/>
      <c r="G130" s="340"/>
      <c r="H130" s="340"/>
      <c r="I130" s="756"/>
      <c r="J130" s="795"/>
      <c r="K130" s="4"/>
      <c r="L130" s="4"/>
      <c r="M130" s="762" t="str">
        <f>CONCATENATE(D$131, " ges:")</f>
        <v>ITO2 ges:</v>
      </c>
      <c r="N130" s="763">
        <f ca="1" xml:space="preserve"> SUMIF($D$4:$I$180,D$131,$I$4:$I$180)</f>
        <v>11</v>
      </c>
      <c r="O130" s="4"/>
      <c r="P130" s="4"/>
    </row>
    <row r="131" spans="1:16">
      <c r="A131" s="22">
        <v>146</v>
      </c>
      <c r="B131" s="22"/>
      <c r="C131" s="23" t="s">
        <v>95</v>
      </c>
      <c r="D131" s="23" t="s">
        <v>1493</v>
      </c>
      <c r="E131" s="23" t="s">
        <v>341</v>
      </c>
      <c r="F131" s="23" t="s">
        <v>126</v>
      </c>
      <c r="G131" s="681" t="s">
        <v>1350</v>
      </c>
      <c r="H131" s="23" t="s">
        <v>55</v>
      </c>
      <c r="I131" s="333">
        <v>2</v>
      </c>
      <c r="J131" s="794"/>
      <c r="K131" s="22"/>
      <c r="L131" s="22"/>
      <c r="M131" s="22"/>
      <c r="N131" s="335"/>
      <c r="O131" s="4"/>
      <c r="P131" s="4"/>
    </row>
    <row r="132" spans="1:16">
      <c r="A132" s="22">
        <v>143</v>
      </c>
      <c r="B132" s="22"/>
      <c r="C132" s="23" t="s">
        <v>95</v>
      </c>
      <c r="D132" s="23" t="s">
        <v>1493</v>
      </c>
      <c r="E132" s="22" t="s">
        <v>359</v>
      </c>
      <c r="F132" s="23" t="s">
        <v>610</v>
      </c>
      <c r="G132" s="23" t="s">
        <v>95</v>
      </c>
      <c r="H132" s="23" t="s">
        <v>55</v>
      </c>
      <c r="I132" s="333">
        <v>4</v>
      </c>
      <c r="J132" s="794"/>
      <c r="K132" s="22"/>
      <c r="L132" s="22"/>
      <c r="M132" s="22"/>
      <c r="N132" s="22"/>
      <c r="O132" s="4"/>
      <c r="P132" s="4"/>
    </row>
    <row r="133" spans="1:16">
      <c r="A133" s="22">
        <v>140</v>
      </c>
      <c r="B133" s="22"/>
      <c r="C133" s="23" t="s">
        <v>95</v>
      </c>
      <c r="D133" s="23" t="s">
        <v>1493</v>
      </c>
      <c r="E133" s="23" t="s">
        <v>178</v>
      </c>
      <c r="F133" s="23" t="s">
        <v>37</v>
      </c>
      <c r="G133" s="684" t="s">
        <v>530</v>
      </c>
      <c r="H133" s="23" t="s">
        <v>55</v>
      </c>
      <c r="I133" s="333">
        <v>1</v>
      </c>
      <c r="J133" s="794"/>
      <c r="K133" s="22"/>
      <c r="L133" s="22"/>
      <c r="M133" s="22" t="s">
        <v>1380</v>
      </c>
      <c r="N133" s="22"/>
      <c r="O133" s="4"/>
      <c r="P133" s="4"/>
    </row>
    <row r="134" spans="1:16">
      <c r="A134" s="22">
        <v>139</v>
      </c>
      <c r="B134" s="22"/>
      <c r="C134" s="23" t="s">
        <v>95</v>
      </c>
      <c r="D134" s="23" t="s">
        <v>1493</v>
      </c>
      <c r="E134" s="23" t="s">
        <v>172</v>
      </c>
      <c r="F134" s="23" t="s">
        <v>7</v>
      </c>
      <c r="G134" s="681" t="s">
        <v>20</v>
      </c>
      <c r="H134" s="23" t="s">
        <v>55</v>
      </c>
      <c r="I134" s="333">
        <v>1</v>
      </c>
      <c r="J134" s="794"/>
      <c r="K134" s="22"/>
      <c r="L134" s="22"/>
      <c r="M134" s="22" t="s">
        <v>1380</v>
      </c>
      <c r="N134" s="22"/>
      <c r="O134" s="4"/>
      <c r="P134" s="4"/>
    </row>
    <row r="135" spans="1:16">
      <c r="A135" s="22">
        <v>144</v>
      </c>
      <c r="B135" s="22"/>
      <c r="C135" s="23" t="s">
        <v>95</v>
      </c>
      <c r="D135" s="23" t="s">
        <v>1493</v>
      </c>
      <c r="E135" s="22" t="s">
        <v>359</v>
      </c>
      <c r="F135" s="23" t="s">
        <v>611</v>
      </c>
      <c r="G135" s="23" t="s">
        <v>562</v>
      </c>
      <c r="H135" s="23" t="s">
        <v>55</v>
      </c>
      <c r="I135" s="333">
        <v>2</v>
      </c>
      <c r="J135" s="794"/>
      <c r="K135" s="22"/>
      <c r="L135" s="22"/>
      <c r="M135" s="22"/>
      <c r="N135" s="22"/>
      <c r="O135" s="4"/>
      <c r="P135" s="4"/>
    </row>
    <row r="136" spans="1:16">
      <c r="A136" s="22">
        <v>145</v>
      </c>
      <c r="B136" s="22"/>
      <c r="C136" s="23" t="s">
        <v>95</v>
      </c>
      <c r="D136" s="23" t="s">
        <v>1493</v>
      </c>
      <c r="E136" s="23" t="s">
        <v>341</v>
      </c>
      <c r="F136" s="23" t="s">
        <v>14</v>
      </c>
      <c r="G136" s="23" t="s">
        <v>1350</v>
      </c>
      <c r="H136" s="23" t="s">
        <v>55</v>
      </c>
      <c r="I136" s="333">
        <v>1</v>
      </c>
      <c r="J136" s="794"/>
      <c r="K136" s="22"/>
      <c r="L136" s="22"/>
      <c r="M136" s="22" t="s">
        <v>1380</v>
      </c>
      <c r="N136" s="22"/>
      <c r="O136" s="4"/>
      <c r="P136" s="4"/>
    </row>
    <row r="137" spans="1:16">
      <c r="A137" s="4"/>
      <c r="B137" s="4"/>
      <c r="C137" s="4"/>
      <c r="D137" s="4"/>
      <c r="E137" s="4"/>
      <c r="F137" s="4"/>
      <c r="G137" s="4"/>
      <c r="H137" s="4"/>
      <c r="I137" s="4"/>
      <c r="J137" s="400"/>
      <c r="K137" s="4"/>
      <c r="L137" s="4"/>
      <c r="M137" s="4"/>
      <c r="N137" s="4"/>
      <c r="O137" s="4"/>
      <c r="P137" s="4"/>
    </row>
    <row r="138" spans="1:16">
      <c r="A138" s="4"/>
      <c r="B138" s="4"/>
      <c r="C138" s="4"/>
      <c r="D138" s="4"/>
      <c r="E138" s="4"/>
      <c r="F138" s="4"/>
      <c r="G138" s="4"/>
      <c r="H138" s="4"/>
      <c r="I138" s="4"/>
      <c r="J138" s="400"/>
      <c r="K138" s="4"/>
      <c r="L138" s="4"/>
      <c r="M138" s="4"/>
      <c r="N138" s="4"/>
      <c r="O138" s="4"/>
      <c r="P138" s="4"/>
    </row>
    <row r="139" spans="1:16" ht="18.5">
      <c r="A139" s="757">
        <v>160</v>
      </c>
      <c r="B139" s="758" t="s">
        <v>1163</v>
      </c>
      <c r="C139" s="759"/>
      <c r="D139" s="759"/>
      <c r="E139" s="759"/>
      <c r="F139" s="759"/>
      <c r="G139" s="759"/>
      <c r="H139" s="759"/>
      <c r="I139" s="760"/>
      <c r="J139" s="796"/>
      <c r="K139" s="757"/>
      <c r="L139" s="757"/>
      <c r="M139" s="757"/>
      <c r="N139" s="757"/>
      <c r="O139" s="757"/>
      <c r="P139" s="757"/>
    </row>
    <row r="140" spans="1:16">
      <c r="A140" s="4"/>
      <c r="B140" s="4"/>
      <c r="C140" s="340"/>
      <c r="D140" s="340"/>
      <c r="E140" s="340"/>
      <c r="F140" s="340"/>
      <c r="G140" s="340"/>
      <c r="H140" s="340"/>
      <c r="I140" s="756"/>
      <c r="J140" s="795"/>
      <c r="K140" s="4"/>
      <c r="L140" s="4"/>
      <c r="M140" s="762" t="str">
        <f>CONCATENATE($D141, " ges:")</f>
        <v>MECU ges:</v>
      </c>
      <c r="N140" s="763">
        <f ca="1" xml:space="preserve"> SUMIF($D$4:$I$180,$D141,$I$4:$I$180)</f>
        <v>16</v>
      </c>
      <c r="O140" s="4"/>
      <c r="P140" s="4"/>
    </row>
    <row r="141" spans="1:16">
      <c r="A141" s="22">
        <v>197</v>
      </c>
      <c r="B141" s="22"/>
      <c r="C141" s="23" t="s">
        <v>95</v>
      </c>
      <c r="D141" s="23" t="s">
        <v>134</v>
      </c>
      <c r="E141" s="23" t="s">
        <v>172</v>
      </c>
      <c r="F141" s="23" t="s">
        <v>1387</v>
      </c>
      <c r="G141" s="23" t="s">
        <v>20</v>
      </c>
      <c r="H141" s="23" t="s">
        <v>130</v>
      </c>
      <c r="I141" s="333">
        <v>1</v>
      </c>
      <c r="J141" s="794"/>
      <c r="K141" s="22"/>
      <c r="L141" s="22"/>
      <c r="M141" s="22" t="s">
        <v>1593</v>
      </c>
      <c r="N141" s="22" t="s">
        <v>1592</v>
      </c>
      <c r="O141" s="4"/>
      <c r="P141" s="4"/>
    </row>
    <row r="142" spans="1:16">
      <c r="A142" s="22">
        <v>188</v>
      </c>
      <c r="B142" s="22"/>
      <c r="C142" s="23" t="s">
        <v>95</v>
      </c>
      <c r="D142" s="23" t="s">
        <v>134</v>
      </c>
      <c r="E142" s="23" t="s">
        <v>172</v>
      </c>
      <c r="F142" s="23" t="s">
        <v>7</v>
      </c>
      <c r="G142" s="23" t="s">
        <v>20</v>
      </c>
      <c r="H142" s="23" t="s">
        <v>130</v>
      </c>
      <c r="I142" s="333">
        <v>1</v>
      </c>
      <c r="J142" s="112"/>
      <c r="K142" s="22"/>
      <c r="L142" s="22"/>
      <c r="M142" s="22"/>
      <c r="N142" s="22"/>
      <c r="O142" s="4"/>
      <c r="P142" s="4"/>
    </row>
    <row r="143" spans="1:16">
      <c r="A143" s="22">
        <v>190</v>
      </c>
      <c r="B143" s="22"/>
      <c r="C143" s="23" t="s">
        <v>95</v>
      </c>
      <c r="D143" s="23" t="s">
        <v>134</v>
      </c>
      <c r="E143" s="23" t="s">
        <v>178</v>
      </c>
      <c r="F143" s="23" t="s">
        <v>37</v>
      </c>
      <c r="G143" s="333" t="s">
        <v>104</v>
      </c>
      <c r="H143" s="23" t="s">
        <v>130</v>
      </c>
      <c r="I143" s="333">
        <v>2</v>
      </c>
      <c r="J143" s="797"/>
      <c r="K143" s="22"/>
      <c r="L143" s="22" t="s">
        <v>1415</v>
      </c>
      <c r="M143" s="22"/>
      <c r="N143" s="22"/>
      <c r="O143" s="4"/>
      <c r="P143" s="4"/>
    </row>
    <row r="144" spans="1:16">
      <c r="A144" s="22">
        <v>189</v>
      </c>
      <c r="B144" s="22"/>
      <c r="C144" s="23" t="s">
        <v>95</v>
      </c>
      <c r="D144" s="23" t="s">
        <v>134</v>
      </c>
      <c r="E144" s="23" t="s">
        <v>185</v>
      </c>
      <c r="F144" s="23" t="s">
        <v>612</v>
      </c>
      <c r="G144" s="23" t="s">
        <v>100</v>
      </c>
      <c r="H144" s="23" t="s">
        <v>130</v>
      </c>
      <c r="I144" s="333">
        <v>2</v>
      </c>
      <c r="J144" s="794"/>
      <c r="K144" s="22"/>
      <c r="L144" s="22" t="s">
        <v>1415</v>
      </c>
      <c r="M144" s="4"/>
      <c r="N144" s="22"/>
      <c r="O144" s="4"/>
      <c r="P144" s="4"/>
    </row>
    <row r="145" spans="1:16">
      <c r="A145" s="22">
        <v>191</v>
      </c>
      <c r="B145" s="22"/>
      <c r="C145" s="23" t="s">
        <v>95</v>
      </c>
      <c r="D145" s="23" t="s">
        <v>134</v>
      </c>
      <c r="E145" s="23" t="s">
        <v>186</v>
      </c>
      <c r="F145" s="23" t="s">
        <v>612</v>
      </c>
      <c r="G145" s="23" t="s">
        <v>53</v>
      </c>
      <c r="H145" s="23" t="s">
        <v>130</v>
      </c>
      <c r="I145" s="333">
        <v>4</v>
      </c>
      <c r="J145" s="794"/>
      <c r="K145" s="22"/>
      <c r="L145" s="22" t="s">
        <v>1415</v>
      </c>
      <c r="M145" s="22"/>
      <c r="N145" s="22"/>
      <c r="O145" s="4"/>
      <c r="P145" s="4"/>
    </row>
    <row r="146" spans="1:16">
      <c r="A146" s="22">
        <v>193</v>
      </c>
      <c r="B146" s="22"/>
      <c r="C146" s="23" t="s">
        <v>95</v>
      </c>
      <c r="D146" s="23" t="s">
        <v>134</v>
      </c>
      <c r="E146" s="23" t="s">
        <v>188</v>
      </c>
      <c r="F146" s="23" t="s">
        <v>612</v>
      </c>
      <c r="G146" s="23" t="s">
        <v>97</v>
      </c>
      <c r="H146" s="23" t="s">
        <v>130</v>
      </c>
      <c r="I146" s="333">
        <v>2</v>
      </c>
      <c r="J146" s="794"/>
      <c r="K146" s="22"/>
      <c r="L146" s="22" t="s">
        <v>1415</v>
      </c>
      <c r="M146" s="22"/>
      <c r="N146" s="22"/>
      <c r="O146" s="4"/>
      <c r="P146" s="4"/>
    </row>
    <row r="147" spans="1:16">
      <c r="A147" s="22">
        <v>195</v>
      </c>
      <c r="B147" s="22"/>
      <c r="C147" s="23" t="s">
        <v>95</v>
      </c>
      <c r="D147" s="23" t="s">
        <v>134</v>
      </c>
      <c r="E147" s="23" t="s">
        <v>341</v>
      </c>
      <c r="F147" s="23" t="s">
        <v>14</v>
      </c>
      <c r="G147" s="23" t="s">
        <v>51</v>
      </c>
      <c r="H147" s="23" t="s">
        <v>130</v>
      </c>
      <c r="I147" s="333">
        <v>1</v>
      </c>
      <c r="J147" s="794"/>
      <c r="K147" s="22"/>
      <c r="L147" s="22" t="s">
        <v>1415</v>
      </c>
      <c r="M147" s="22"/>
      <c r="N147" s="22"/>
      <c r="O147" s="4"/>
      <c r="P147" s="4"/>
    </row>
    <row r="148" spans="1:16">
      <c r="A148" s="22">
        <v>198</v>
      </c>
      <c r="B148" s="22"/>
      <c r="C148" s="23" t="s">
        <v>95</v>
      </c>
      <c r="D148" s="23" t="s">
        <v>134</v>
      </c>
      <c r="E148" s="23" t="s">
        <v>175</v>
      </c>
      <c r="F148" s="23" t="s">
        <v>19</v>
      </c>
      <c r="G148" s="681" t="s">
        <v>44</v>
      </c>
      <c r="H148" s="23" t="s">
        <v>130</v>
      </c>
      <c r="I148" s="333">
        <v>2</v>
      </c>
      <c r="J148" s="794"/>
      <c r="K148" s="22"/>
      <c r="L148" s="22" t="s">
        <v>1415</v>
      </c>
      <c r="M148" s="22"/>
      <c r="N148" s="22"/>
      <c r="O148" s="4"/>
      <c r="P148" s="4"/>
    </row>
    <row r="149" spans="1:16">
      <c r="A149" s="22">
        <v>196</v>
      </c>
      <c r="B149" s="22"/>
      <c r="C149" s="23" t="s">
        <v>95</v>
      </c>
      <c r="D149" s="23" t="s">
        <v>134</v>
      </c>
      <c r="E149" s="23" t="s">
        <v>341</v>
      </c>
      <c r="F149" s="23" t="s">
        <v>15</v>
      </c>
      <c r="G149" s="23" t="s">
        <v>51</v>
      </c>
      <c r="H149" s="23" t="s">
        <v>130</v>
      </c>
      <c r="I149" s="333">
        <v>1</v>
      </c>
      <c r="J149" s="794"/>
      <c r="K149" s="22"/>
      <c r="L149" s="22" t="s">
        <v>1415</v>
      </c>
      <c r="M149" s="22"/>
      <c r="N149" s="22"/>
      <c r="O149" s="4"/>
      <c r="P149" s="4"/>
    </row>
    <row r="150" spans="1:16">
      <c r="A150" s="4"/>
      <c r="B150" s="4"/>
      <c r="C150" s="340"/>
      <c r="D150" s="340"/>
      <c r="E150" s="340"/>
      <c r="F150" s="340"/>
      <c r="G150" s="340"/>
      <c r="H150" s="340"/>
      <c r="I150" s="756"/>
      <c r="J150" s="795"/>
      <c r="K150" s="4"/>
      <c r="L150" s="4"/>
      <c r="M150" s="762" t="str">
        <f>CONCATENATE($D151, " ges:")</f>
        <v>MECM ges:</v>
      </c>
      <c r="N150" s="763">
        <f ca="1" xml:space="preserve"> SUMIF($D$4:$I$180,$D151,$I$4:$I$180)</f>
        <v>16</v>
      </c>
      <c r="O150" s="4"/>
      <c r="P150" s="4"/>
    </row>
    <row r="151" spans="1:16">
      <c r="A151" s="22">
        <v>172</v>
      </c>
      <c r="B151" s="22"/>
      <c r="C151" s="23" t="s">
        <v>95</v>
      </c>
      <c r="D151" s="23" t="s">
        <v>129</v>
      </c>
      <c r="E151" s="23" t="s">
        <v>1386</v>
      </c>
      <c r="F151" s="23" t="s">
        <v>1387</v>
      </c>
      <c r="G151" s="23" t="s">
        <v>40</v>
      </c>
      <c r="H151" s="23" t="s">
        <v>130</v>
      </c>
      <c r="I151" s="333">
        <v>1</v>
      </c>
      <c r="J151" s="794"/>
      <c r="K151" s="22"/>
      <c r="L151" s="22" t="s">
        <v>1415</v>
      </c>
      <c r="M151" s="22" t="s">
        <v>1594</v>
      </c>
      <c r="N151" s="335"/>
      <c r="O151" s="4"/>
      <c r="P151" s="4"/>
    </row>
    <row r="152" spans="1:16">
      <c r="A152" s="22">
        <v>173</v>
      </c>
      <c r="B152" s="22"/>
      <c r="C152" s="23" t="s">
        <v>95</v>
      </c>
      <c r="D152" s="23" t="s">
        <v>129</v>
      </c>
      <c r="E152" s="23" t="s">
        <v>172</v>
      </c>
      <c r="F152" s="23" t="s">
        <v>7</v>
      </c>
      <c r="G152" s="23" t="s">
        <v>40</v>
      </c>
      <c r="H152" s="23" t="s">
        <v>130</v>
      </c>
      <c r="I152" s="333">
        <v>1</v>
      </c>
      <c r="J152" s="794"/>
      <c r="K152" s="22"/>
      <c r="L152" s="22" t="s">
        <v>1415</v>
      </c>
      <c r="M152" s="22"/>
      <c r="N152" s="22"/>
      <c r="O152" s="4"/>
      <c r="P152" s="4"/>
    </row>
    <row r="153" spans="1:16">
      <c r="A153" s="22">
        <v>174</v>
      </c>
      <c r="B153" s="22"/>
      <c r="C153" s="23" t="s">
        <v>95</v>
      </c>
      <c r="D153" s="23" t="s">
        <v>129</v>
      </c>
      <c r="E153" s="23" t="s">
        <v>178</v>
      </c>
      <c r="F153" s="23" t="s">
        <v>37</v>
      </c>
      <c r="G153" s="333" t="s">
        <v>402</v>
      </c>
      <c r="H153" s="23" t="s">
        <v>130</v>
      </c>
      <c r="I153" s="333">
        <v>2</v>
      </c>
      <c r="J153" s="794"/>
      <c r="K153" s="22"/>
      <c r="L153" s="22" t="s">
        <v>1415</v>
      </c>
      <c r="M153" s="22"/>
      <c r="N153" s="22"/>
      <c r="O153" s="4"/>
      <c r="P153" s="4"/>
    </row>
    <row r="154" spans="1:16">
      <c r="A154" s="22">
        <v>180</v>
      </c>
      <c r="B154" s="22"/>
      <c r="C154" s="23" t="s">
        <v>95</v>
      </c>
      <c r="D154" s="23" t="s">
        <v>129</v>
      </c>
      <c r="E154" s="23" t="s">
        <v>185</v>
      </c>
      <c r="F154" s="23" t="s">
        <v>612</v>
      </c>
      <c r="G154" s="23" t="s">
        <v>100</v>
      </c>
      <c r="H154" s="23" t="s">
        <v>130</v>
      </c>
      <c r="I154" s="333">
        <v>2</v>
      </c>
      <c r="J154" s="794"/>
      <c r="K154" s="22"/>
      <c r="L154" s="22" t="s">
        <v>1415</v>
      </c>
      <c r="M154" s="23"/>
      <c r="N154" s="23"/>
      <c r="O154" s="4"/>
      <c r="P154" s="4"/>
    </row>
    <row r="155" spans="1:16">
      <c r="A155" s="22">
        <v>176</v>
      </c>
      <c r="B155" s="22"/>
      <c r="C155" s="23" t="s">
        <v>95</v>
      </c>
      <c r="D155" s="23" t="s">
        <v>129</v>
      </c>
      <c r="E155" s="23" t="s">
        <v>186</v>
      </c>
      <c r="F155" s="23" t="s">
        <v>612</v>
      </c>
      <c r="G155" s="23" t="s">
        <v>53</v>
      </c>
      <c r="H155" s="23" t="s">
        <v>130</v>
      </c>
      <c r="I155" s="333">
        <v>2</v>
      </c>
      <c r="J155" s="794"/>
      <c r="K155" s="22"/>
      <c r="L155" s="22" t="s">
        <v>1415</v>
      </c>
      <c r="M155" s="22"/>
      <c r="N155" s="22"/>
      <c r="O155" s="4"/>
      <c r="P155" s="4"/>
    </row>
    <row r="156" spans="1:16">
      <c r="A156" s="22">
        <v>181</v>
      </c>
      <c r="B156" s="22"/>
      <c r="C156" s="23" t="s">
        <v>95</v>
      </c>
      <c r="D156" s="23" t="s">
        <v>129</v>
      </c>
      <c r="E156" s="23" t="s">
        <v>188</v>
      </c>
      <c r="F156" s="23" t="s">
        <v>612</v>
      </c>
      <c r="G156" s="23" t="s">
        <v>1621</v>
      </c>
      <c r="H156" s="23" t="s">
        <v>130</v>
      </c>
      <c r="I156" s="333">
        <v>2</v>
      </c>
      <c r="J156" s="794"/>
      <c r="K156" s="22"/>
      <c r="L156" s="22" t="s">
        <v>1415</v>
      </c>
      <c r="M156" s="4"/>
      <c r="N156" s="764"/>
      <c r="O156" s="4"/>
      <c r="P156" s="4"/>
    </row>
    <row r="157" spans="1:16">
      <c r="A157" s="22">
        <v>175</v>
      </c>
      <c r="B157" s="22"/>
      <c r="C157" s="23" t="s">
        <v>95</v>
      </c>
      <c r="D157" s="23" t="s">
        <v>129</v>
      </c>
      <c r="E157" s="23" t="s">
        <v>186</v>
      </c>
      <c r="F157" s="23" t="s">
        <v>612</v>
      </c>
      <c r="G157" s="23" t="s">
        <v>97</v>
      </c>
      <c r="H157" s="23" t="s">
        <v>130</v>
      </c>
      <c r="I157" s="333">
        <v>2</v>
      </c>
      <c r="J157" s="794"/>
      <c r="K157" s="22"/>
      <c r="L157" s="22" t="s">
        <v>1415</v>
      </c>
      <c r="M157" s="22"/>
      <c r="N157" s="22"/>
      <c r="O157" s="4"/>
      <c r="P157" s="4"/>
    </row>
    <row r="158" spans="1:16">
      <c r="A158" s="22">
        <v>179</v>
      </c>
      <c r="B158" s="22"/>
      <c r="C158" s="23" t="s">
        <v>95</v>
      </c>
      <c r="D158" s="23" t="s">
        <v>129</v>
      </c>
      <c r="E158" s="23" t="s">
        <v>174</v>
      </c>
      <c r="F158" s="23" t="s">
        <v>13</v>
      </c>
      <c r="G158" s="23" t="s">
        <v>20</v>
      </c>
      <c r="H158" s="23" t="s">
        <v>130</v>
      </c>
      <c r="I158" s="333">
        <v>2</v>
      </c>
      <c r="J158" s="794"/>
      <c r="K158" s="22"/>
      <c r="L158" s="22" t="s">
        <v>1415</v>
      </c>
      <c r="M158" s="22"/>
      <c r="N158" s="22"/>
      <c r="O158" s="4"/>
      <c r="P158" s="4"/>
    </row>
    <row r="159" spans="1:16">
      <c r="A159" s="22">
        <v>178</v>
      </c>
      <c r="B159" s="22"/>
      <c r="C159" s="23" t="s">
        <v>95</v>
      </c>
      <c r="D159" s="23" t="s">
        <v>129</v>
      </c>
      <c r="E159" s="23" t="s">
        <v>341</v>
      </c>
      <c r="F159" s="23" t="s">
        <v>14</v>
      </c>
      <c r="G159" s="23" t="s">
        <v>54</v>
      </c>
      <c r="H159" s="23" t="s">
        <v>130</v>
      </c>
      <c r="I159" s="333">
        <v>1</v>
      </c>
      <c r="J159" s="794"/>
      <c r="K159" s="22"/>
      <c r="L159" s="22" t="s">
        <v>1415</v>
      </c>
      <c r="M159" s="22"/>
      <c r="N159" s="22"/>
      <c r="O159" s="4"/>
      <c r="P159" s="4"/>
    </row>
    <row r="160" spans="1:16">
      <c r="A160" s="22">
        <v>171</v>
      </c>
      <c r="B160" s="22"/>
      <c r="C160" s="23" t="s">
        <v>95</v>
      </c>
      <c r="D160" s="23" t="s">
        <v>129</v>
      </c>
      <c r="E160" s="23" t="s">
        <v>341</v>
      </c>
      <c r="F160" s="23" t="s">
        <v>15</v>
      </c>
      <c r="G160" s="23" t="s">
        <v>54</v>
      </c>
      <c r="H160" s="23" t="s">
        <v>130</v>
      </c>
      <c r="I160" s="333">
        <v>1</v>
      </c>
      <c r="J160" s="794"/>
      <c r="K160" s="22"/>
      <c r="L160" s="22" t="s">
        <v>1415</v>
      </c>
      <c r="M160" s="22"/>
      <c r="N160" s="22"/>
      <c r="O160" s="4"/>
      <c r="P160" s="4"/>
    </row>
    <row r="161" spans="1:16">
      <c r="A161" s="4"/>
      <c r="B161" s="4"/>
      <c r="C161" s="340"/>
      <c r="D161" s="340"/>
      <c r="E161" s="340"/>
      <c r="F161" s="340"/>
      <c r="G161" s="340"/>
      <c r="H161" s="340"/>
      <c r="I161" s="756"/>
      <c r="J161" s="795"/>
      <c r="K161" s="4"/>
      <c r="L161" s="4"/>
      <c r="M161" s="4"/>
      <c r="N161" s="4"/>
      <c r="O161" s="4"/>
      <c r="P161" s="4"/>
    </row>
    <row r="162" spans="1:16">
      <c r="A162" s="4"/>
      <c r="B162" s="4"/>
      <c r="C162" s="340"/>
      <c r="D162" s="340"/>
      <c r="E162" s="340"/>
      <c r="F162" s="340"/>
      <c r="G162" s="340"/>
      <c r="H162" s="340"/>
      <c r="I162" s="756"/>
      <c r="J162" s="795"/>
      <c r="K162" s="4"/>
      <c r="L162" s="4"/>
      <c r="M162" s="762" t="str">
        <f>CONCATENATE($D163, " ges:")</f>
        <v>MECO ges:</v>
      </c>
      <c r="N162" s="763">
        <f ca="1" xml:space="preserve"> SUMIF($D$4:$I$180,$D163,$I$4:$I$180)</f>
        <v>8</v>
      </c>
      <c r="O162" s="4"/>
      <c r="P162" s="4"/>
    </row>
    <row r="163" spans="1:16">
      <c r="A163" s="22">
        <v>182</v>
      </c>
      <c r="B163" s="22"/>
      <c r="C163" s="23" t="s">
        <v>95</v>
      </c>
      <c r="D163" s="23" t="s">
        <v>133</v>
      </c>
      <c r="E163" s="23" t="s">
        <v>185</v>
      </c>
      <c r="F163" s="23" t="s">
        <v>612</v>
      </c>
      <c r="G163" s="23" t="s">
        <v>100</v>
      </c>
      <c r="H163" s="23" t="s">
        <v>130</v>
      </c>
      <c r="I163" s="333">
        <v>2</v>
      </c>
      <c r="J163" s="794"/>
      <c r="K163" s="22"/>
      <c r="L163" s="22" t="s">
        <v>1415</v>
      </c>
      <c r="M163" s="22" t="s">
        <v>754</v>
      </c>
      <c r="N163" s="22" t="s">
        <v>1592</v>
      </c>
      <c r="O163" s="4"/>
      <c r="P163" s="4"/>
    </row>
    <row r="164" spans="1:16">
      <c r="A164" s="22">
        <v>183</v>
      </c>
      <c r="B164" s="22"/>
      <c r="C164" s="23" t="s">
        <v>95</v>
      </c>
      <c r="D164" s="23" t="s">
        <v>133</v>
      </c>
      <c r="E164" s="23" t="s">
        <v>186</v>
      </c>
      <c r="F164" s="23" t="s">
        <v>612</v>
      </c>
      <c r="G164" s="23" t="s">
        <v>53</v>
      </c>
      <c r="H164" s="23" t="s">
        <v>0</v>
      </c>
      <c r="I164" s="333">
        <v>2</v>
      </c>
      <c r="J164" s="794"/>
      <c r="K164" s="22"/>
      <c r="L164" s="22" t="s">
        <v>1415</v>
      </c>
      <c r="M164" s="4"/>
      <c r="N164" s="22"/>
      <c r="O164" s="4"/>
      <c r="P164" s="4"/>
    </row>
    <row r="165" spans="1:16">
      <c r="A165" s="22">
        <v>184</v>
      </c>
      <c r="B165" s="22"/>
      <c r="C165" s="23" t="s">
        <v>95</v>
      </c>
      <c r="D165" s="23" t="s">
        <v>133</v>
      </c>
      <c r="E165" s="23" t="s">
        <v>186</v>
      </c>
      <c r="F165" s="23" t="s">
        <v>612</v>
      </c>
      <c r="G165" s="23" t="s">
        <v>97</v>
      </c>
      <c r="H165" s="23" t="s">
        <v>130</v>
      </c>
      <c r="I165" s="333">
        <v>2</v>
      </c>
      <c r="J165" s="794"/>
      <c r="K165" s="22"/>
      <c r="L165" s="22" t="s">
        <v>1415</v>
      </c>
      <c r="M165" s="22"/>
      <c r="N165" s="22"/>
      <c r="O165" s="4"/>
      <c r="P165" s="4"/>
    </row>
    <row r="166" spans="1:16">
      <c r="A166" s="22">
        <v>186</v>
      </c>
      <c r="B166" s="22"/>
      <c r="C166" s="23" t="s">
        <v>95</v>
      </c>
      <c r="D166" s="23" t="s">
        <v>133</v>
      </c>
      <c r="E166" s="23" t="s">
        <v>341</v>
      </c>
      <c r="F166" s="23" t="s">
        <v>14</v>
      </c>
      <c r="G166" s="23" t="s">
        <v>54</v>
      </c>
      <c r="H166" s="23" t="s">
        <v>130</v>
      </c>
      <c r="I166" s="333">
        <v>1</v>
      </c>
      <c r="J166" s="794"/>
      <c r="K166" s="22"/>
      <c r="L166" s="22" t="s">
        <v>1415</v>
      </c>
      <c r="M166" s="22"/>
      <c r="N166" s="22"/>
      <c r="O166" s="4"/>
      <c r="P166" s="4"/>
    </row>
    <row r="167" spans="1:16">
      <c r="A167" s="22">
        <v>187</v>
      </c>
      <c r="B167" s="22"/>
      <c r="C167" s="23" t="s">
        <v>95</v>
      </c>
      <c r="D167" s="23" t="s">
        <v>133</v>
      </c>
      <c r="E167" s="23" t="s">
        <v>341</v>
      </c>
      <c r="F167" s="23" t="s">
        <v>15</v>
      </c>
      <c r="G167" s="23" t="s">
        <v>54</v>
      </c>
      <c r="H167" s="23" t="s">
        <v>130</v>
      </c>
      <c r="I167" s="333">
        <v>1</v>
      </c>
      <c r="J167" s="794"/>
      <c r="K167" s="22"/>
      <c r="L167" s="22" t="s">
        <v>1415</v>
      </c>
      <c r="M167" s="22"/>
      <c r="N167" s="22"/>
      <c r="O167" s="4"/>
      <c r="P167" s="4"/>
    </row>
    <row r="168" spans="1:16" ht="18.5">
      <c r="A168" s="4"/>
      <c r="B168" s="761"/>
      <c r="C168" s="340"/>
      <c r="D168" s="340"/>
      <c r="E168" s="340"/>
      <c r="F168" s="340"/>
      <c r="G168" s="340"/>
      <c r="H168" s="340"/>
      <c r="I168" s="756"/>
      <c r="J168" s="795"/>
      <c r="K168" s="4"/>
      <c r="L168" s="4"/>
      <c r="M168" s="762" t="str">
        <f>CONCATENATE($D169, " ges:")</f>
        <v>MECA ges:</v>
      </c>
      <c r="N168" s="763">
        <f ca="1" xml:space="preserve"> SUMIF($D$4:$I$180,$D169,$I$4:$I$180)</f>
        <v>4</v>
      </c>
      <c r="O168" s="4"/>
      <c r="P168" s="4"/>
    </row>
    <row r="169" spans="1:16">
      <c r="A169" s="22">
        <v>161</v>
      </c>
      <c r="B169" s="22"/>
      <c r="C169" s="23" t="s">
        <v>95</v>
      </c>
      <c r="D169" s="23" t="s">
        <v>128</v>
      </c>
      <c r="E169" s="23" t="s">
        <v>186</v>
      </c>
      <c r="F169" s="23" t="s">
        <v>612</v>
      </c>
      <c r="G169" s="23" t="s">
        <v>53</v>
      </c>
      <c r="H169" s="23" t="s">
        <v>99</v>
      </c>
      <c r="I169" s="333">
        <v>1</v>
      </c>
      <c r="J169" s="794"/>
      <c r="K169" s="22"/>
      <c r="L169" s="22" t="s">
        <v>1415</v>
      </c>
      <c r="M169" s="22" t="s">
        <v>1596</v>
      </c>
      <c r="N169" s="22" t="s">
        <v>1595</v>
      </c>
      <c r="O169" s="4"/>
      <c r="P169" s="4"/>
    </row>
    <row r="170" spans="1:16">
      <c r="A170" s="22">
        <v>162</v>
      </c>
      <c r="B170" s="22"/>
      <c r="C170" s="23" t="s">
        <v>95</v>
      </c>
      <c r="D170" s="23" t="s">
        <v>128</v>
      </c>
      <c r="E170" s="23" t="s">
        <v>186</v>
      </c>
      <c r="F170" s="23" t="s">
        <v>612</v>
      </c>
      <c r="G170" s="23" t="s">
        <v>97</v>
      </c>
      <c r="H170" s="23" t="s">
        <v>99</v>
      </c>
      <c r="I170" s="333">
        <v>1</v>
      </c>
      <c r="J170" s="794"/>
      <c r="K170" s="22"/>
      <c r="L170" s="22" t="s">
        <v>1415</v>
      </c>
      <c r="M170" s="4"/>
      <c r="N170" s="22"/>
      <c r="O170" s="4"/>
      <c r="P170" s="4"/>
    </row>
    <row r="171" spans="1:16">
      <c r="A171" s="22">
        <v>163</v>
      </c>
      <c r="B171" s="22"/>
      <c r="C171" s="23" t="s">
        <v>95</v>
      </c>
      <c r="D171" s="23" t="s">
        <v>128</v>
      </c>
      <c r="E171" s="23" t="s">
        <v>186</v>
      </c>
      <c r="F171" s="23" t="s">
        <v>612</v>
      </c>
      <c r="G171" s="23" t="s">
        <v>97</v>
      </c>
      <c r="H171" s="23" t="s">
        <v>99</v>
      </c>
      <c r="I171" s="333">
        <v>1</v>
      </c>
      <c r="J171" s="794"/>
      <c r="K171" s="22"/>
      <c r="L171" s="22" t="s">
        <v>1415</v>
      </c>
      <c r="M171" s="4"/>
      <c r="N171" s="22"/>
      <c r="O171" s="4"/>
      <c r="P171" s="4"/>
    </row>
    <row r="172" spans="1:16">
      <c r="A172" s="22">
        <v>168</v>
      </c>
      <c r="B172" s="22"/>
      <c r="C172" s="23" t="s">
        <v>95</v>
      </c>
      <c r="D172" s="23" t="s">
        <v>128</v>
      </c>
      <c r="E172" s="23" t="s">
        <v>341</v>
      </c>
      <c r="F172" s="23" t="s">
        <v>14</v>
      </c>
      <c r="G172" s="23" t="s">
        <v>54</v>
      </c>
      <c r="H172" s="23" t="s">
        <v>99</v>
      </c>
      <c r="I172" s="333">
        <v>0.5</v>
      </c>
      <c r="J172" s="794"/>
      <c r="K172" s="22"/>
      <c r="L172" s="22" t="s">
        <v>1415</v>
      </c>
      <c r="M172" s="22"/>
      <c r="N172" s="22"/>
      <c r="O172" s="4"/>
      <c r="P172" s="4"/>
    </row>
    <row r="173" spans="1:16">
      <c r="A173" s="22">
        <v>169</v>
      </c>
      <c r="B173" s="22"/>
      <c r="C173" s="23" t="s">
        <v>95</v>
      </c>
      <c r="D173" s="23" t="s">
        <v>128</v>
      </c>
      <c r="E173" s="23" t="s">
        <v>341</v>
      </c>
      <c r="F173" s="23" t="s">
        <v>15</v>
      </c>
      <c r="G173" s="23" t="s">
        <v>54</v>
      </c>
      <c r="H173" s="23" t="s">
        <v>99</v>
      </c>
      <c r="I173" s="333">
        <v>0.5</v>
      </c>
      <c r="J173" s="794"/>
      <c r="K173" s="22"/>
      <c r="L173" s="22" t="s">
        <v>1415</v>
      </c>
      <c r="M173" s="22"/>
      <c r="N173" s="22"/>
      <c r="O173" s="4"/>
      <c r="P173" s="4"/>
    </row>
    <row r="174" spans="1:16">
      <c r="A174" s="4"/>
      <c r="B174" s="4"/>
      <c r="C174" s="340"/>
      <c r="D174" s="340"/>
      <c r="E174" s="340"/>
      <c r="F174" s="340"/>
      <c r="G174" s="340"/>
      <c r="H174" s="340"/>
      <c r="I174" s="756"/>
      <c r="J174" s="795"/>
      <c r="K174" s="4"/>
      <c r="L174" s="4"/>
      <c r="M174" s="4"/>
      <c r="N174" s="4"/>
      <c r="O174" s="4"/>
      <c r="P174" s="4"/>
    </row>
    <row r="175" spans="1:16">
      <c r="A175" s="4"/>
      <c r="B175" s="4"/>
      <c r="C175" s="340"/>
      <c r="D175" s="340"/>
      <c r="E175" s="340"/>
      <c r="F175" s="340"/>
      <c r="G175" s="340"/>
      <c r="H175" s="340"/>
      <c r="I175" s="756"/>
      <c r="J175" s="795"/>
      <c r="K175" s="4"/>
      <c r="L175" s="4"/>
      <c r="M175" s="4"/>
      <c r="N175" s="4"/>
      <c r="O175" s="4"/>
      <c r="P175" s="4"/>
    </row>
    <row r="176" spans="1:16">
      <c r="A176" s="4"/>
      <c r="B176" s="4"/>
      <c r="C176" s="340"/>
      <c r="D176" s="340"/>
      <c r="E176" s="340"/>
      <c r="F176" s="340"/>
      <c r="G176" s="340"/>
      <c r="H176" s="340"/>
      <c r="I176" s="756"/>
      <c r="J176" s="795"/>
      <c r="K176" s="4"/>
      <c r="L176" s="4"/>
      <c r="M176" s="4"/>
      <c r="N176" s="4"/>
      <c r="O176" s="4"/>
      <c r="P176" s="4"/>
    </row>
    <row r="177" spans="1:16" ht="18.5">
      <c r="A177" s="758" t="s">
        <v>1597</v>
      </c>
      <c r="B177" s="757"/>
      <c r="C177" s="759"/>
      <c r="D177" s="759"/>
      <c r="E177" s="759"/>
      <c r="F177" s="759"/>
      <c r="G177" s="759"/>
      <c r="H177" s="759"/>
      <c r="I177" s="760"/>
      <c r="J177" s="796"/>
      <c r="K177" s="757"/>
      <c r="L177" s="757"/>
      <c r="M177" s="757"/>
      <c r="N177" s="757"/>
      <c r="O177" s="757"/>
      <c r="P177" s="757"/>
    </row>
    <row r="178" spans="1:16">
      <c r="A178" s="22">
        <v>200</v>
      </c>
      <c r="B178" s="22"/>
      <c r="C178" s="23" t="s">
        <v>95</v>
      </c>
      <c r="D178" s="23" t="s">
        <v>1598</v>
      </c>
      <c r="E178" s="23" t="s">
        <v>186</v>
      </c>
      <c r="F178" s="23" t="s">
        <v>612</v>
      </c>
      <c r="G178" s="23" t="s">
        <v>357</v>
      </c>
      <c r="H178" s="23" t="s">
        <v>130</v>
      </c>
      <c r="I178" s="333">
        <v>0</v>
      </c>
      <c r="J178" s="112"/>
      <c r="K178" s="22"/>
      <c r="L178" s="22"/>
      <c r="M178" s="22"/>
      <c r="N178" s="22"/>
      <c r="O178" s="4"/>
      <c r="P178" s="4"/>
    </row>
    <row r="179" spans="1:16">
      <c r="A179" s="22">
        <v>200</v>
      </c>
      <c r="B179" s="22"/>
      <c r="C179" s="23" t="s">
        <v>95</v>
      </c>
      <c r="D179" s="23" t="s">
        <v>1598</v>
      </c>
      <c r="E179" s="23" t="s">
        <v>186</v>
      </c>
      <c r="F179" s="23" t="s">
        <v>612</v>
      </c>
      <c r="G179" s="23" t="s">
        <v>1408</v>
      </c>
      <c r="H179" s="23" t="s">
        <v>130</v>
      </c>
      <c r="I179" s="333">
        <v>0</v>
      </c>
      <c r="J179" s="112"/>
      <c r="K179" s="22"/>
      <c r="L179" s="22"/>
      <c r="M179" s="22"/>
      <c r="N179" s="22"/>
      <c r="O179" s="4"/>
      <c r="P179" s="4"/>
    </row>
    <row r="180" spans="1:16">
      <c r="A180" s="22">
        <v>200</v>
      </c>
      <c r="B180" s="22"/>
      <c r="C180" s="23" t="s">
        <v>95</v>
      </c>
      <c r="D180" s="23" t="s">
        <v>1598</v>
      </c>
      <c r="E180" s="23" t="s">
        <v>186</v>
      </c>
      <c r="F180" s="23" t="s">
        <v>612</v>
      </c>
      <c r="G180" s="23" t="s">
        <v>1585</v>
      </c>
      <c r="H180" s="23" t="s">
        <v>130</v>
      </c>
      <c r="I180" s="333">
        <v>0</v>
      </c>
      <c r="J180" s="112"/>
      <c r="K180" s="22"/>
      <c r="L180" s="22"/>
      <c r="M180" s="22"/>
      <c r="N180" s="22"/>
      <c r="O180" s="4"/>
      <c r="P180" s="4"/>
    </row>
    <row r="181" spans="1:16">
      <c r="A181" s="22">
        <v>200</v>
      </c>
      <c r="B181" s="22"/>
      <c r="C181" s="23" t="s">
        <v>95</v>
      </c>
      <c r="D181" s="23" t="s">
        <v>1598</v>
      </c>
      <c r="E181" s="23" t="s">
        <v>186</v>
      </c>
      <c r="F181" s="23" t="s">
        <v>612</v>
      </c>
      <c r="G181" s="23" t="s">
        <v>1665</v>
      </c>
      <c r="H181" s="23" t="s">
        <v>130</v>
      </c>
      <c r="I181" s="333">
        <v>0</v>
      </c>
      <c r="J181" s="400"/>
      <c r="K181" s="4"/>
      <c r="L181" s="4"/>
      <c r="M181" s="4"/>
      <c r="N181" s="4"/>
      <c r="O181" s="4"/>
      <c r="P181" s="4"/>
    </row>
    <row r="182" spans="1:16">
      <c r="A182" s="22">
        <v>200</v>
      </c>
      <c r="B182" s="22"/>
      <c r="C182" s="23" t="s">
        <v>95</v>
      </c>
      <c r="D182" s="23" t="s">
        <v>1598</v>
      </c>
      <c r="E182" s="23" t="s">
        <v>186</v>
      </c>
      <c r="F182" s="23" t="s">
        <v>612</v>
      </c>
      <c r="G182" s="23" t="s">
        <v>1670</v>
      </c>
      <c r="H182" s="23" t="s">
        <v>130</v>
      </c>
      <c r="I182" s="333">
        <v>0</v>
      </c>
      <c r="J182" s="400"/>
      <c r="K182" s="4"/>
      <c r="L182" s="4"/>
      <c r="M182" s="4"/>
      <c r="N182" s="4"/>
      <c r="O182" s="4"/>
      <c r="P182" s="4"/>
    </row>
    <row r="183" spans="1:16">
      <c r="A183" s="22">
        <v>200</v>
      </c>
      <c r="B183" s="22"/>
      <c r="C183" s="23" t="s">
        <v>95</v>
      </c>
      <c r="D183" s="23" t="s">
        <v>1598</v>
      </c>
      <c r="E183" s="23" t="s">
        <v>186</v>
      </c>
      <c r="F183" s="23" t="s">
        <v>612</v>
      </c>
      <c r="G183" s="23" t="s">
        <v>1676</v>
      </c>
      <c r="H183" s="23" t="s">
        <v>130</v>
      </c>
      <c r="I183" s="333">
        <v>0</v>
      </c>
      <c r="J183" s="400"/>
      <c r="K183" s="4"/>
      <c r="L183" s="4"/>
      <c r="M183" s="4"/>
      <c r="N183" s="4"/>
      <c r="O183" s="4"/>
      <c r="P183" s="4"/>
    </row>
    <row r="184" spans="1:16">
      <c r="A184" s="22">
        <v>200</v>
      </c>
      <c r="B184" s="22"/>
      <c r="C184" s="23" t="s">
        <v>95</v>
      </c>
      <c r="D184" s="23" t="s">
        <v>1598</v>
      </c>
      <c r="E184" s="23" t="s">
        <v>186</v>
      </c>
      <c r="F184" s="23" t="s">
        <v>612</v>
      </c>
      <c r="G184" s="23" t="s">
        <v>1685</v>
      </c>
      <c r="H184" s="23" t="s">
        <v>130</v>
      </c>
      <c r="I184" s="333">
        <v>0</v>
      </c>
      <c r="J184" s="400"/>
      <c r="K184" s="4"/>
      <c r="L184" s="4"/>
      <c r="M184" s="4"/>
      <c r="N184" s="4"/>
      <c r="O184" s="4"/>
      <c r="P184" s="4"/>
    </row>
    <row r="185" spans="1:16">
      <c r="A185" s="22">
        <v>200</v>
      </c>
      <c r="B185" s="22"/>
      <c r="C185" s="23" t="s">
        <v>95</v>
      </c>
      <c r="D185" s="23" t="s">
        <v>1598</v>
      </c>
      <c r="E185" s="23" t="s">
        <v>186</v>
      </c>
      <c r="F185" s="23" t="s">
        <v>612</v>
      </c>
      <c r="G185" s="23" t="s">
        <v>1660</v>
      </c>
      <c r="H185" s="23" t="s">
        <v>130</v>
      </c>
      <c r="I185" s="333">
        <v>0</v>
      </c>
      <c r="J185" s="400"/>
      <c r="K185" s="4"/>
      <c r="L185" s="4"/>
      <c r="M185" s="4"/>
      <c r="N185" s="4"/>
      <c r="O185" s="4"/>
      <c r="P185" s="4"/>
    </row>
    <row r="186" spans="1:16">
      <c r="A186" s="22">
        <v>200</v>
      </c>
      <c r="B186" s="22"/>
      <c r="C186" s="23" t="s">
        <v>95</v>
      </c>
      <c r="D186" s="23" t="s">
        <v>1598</v>
      </c>
      <c r="E186" s="23" t="s">
        <v>186</v>
      </c>
      <c r="F186" s="23" t="s">
        <v>612</v>
      </c>
      <c r="G186" s="23" t="s">
        <v>1690</v>
      </c>
      <c r="H186" s="23" t="s">
        <v>130</v>
      </c>
      <c r="I186" s="333">
        <v>0</v>
      </c>
      <c r="J186" s="400"/>
      <c r="K186" s="4"/>
      <c r="L186" s="4"/>
      <c r="M186" s="4"/>
      <c r="N186" s="4"/>
      <c r="O186" s="4"/>
      <c r="P186" s="4"/>
    </row>
    <row r="187" spans="1:16">
      <c r="A187" s="22">
        <v>200</v>
      </c>
      <c r="B187" s="22"/>
      <c r="C187" s="23" t="s">
        <v>95</v>
      </c>
      <c r="D187" s="23" t="s">
        <v>1598</v>
      </c>
      <c r="E187" s="23" t="s">
        <v>186</v>
      </c>
      <c r="F187" s="23" t="s">
        <v>612</v>
      </c>
      <c r="G187" s="23" t="s">
        <v>1680</v>
      </c>
      <c r="H187" s="23" t="s">
        <v>130</v>
      </c>
      <c r="I187" s="333">
        <v>0</v>
      </c>
      <c r="J187" s="400"/>
      <c r="K187" s="4"/>
      <c r="L187" s="4"/>
      <c r="M187" s="4"/>
      <c r="N187" s="4"/>
      <c r="O187" s="4"/>
      <c r="P187" s="4"/>
    </row>
    <row r="188" spans="1:16">
      <c r="A188" s="22">
        <v>200</v>
      </c>
      <c r="B188" s="22"/>
      <c r="C188" s="23" t="s">
        <v>95</v>
      </c>
      <c r="D188" s="23" t="s">
        <v>1598</v>
      </c>
      <c r="E188" s="23" t="s">
        <v>186</v>
      </c>
      <c r="F188" s="23" t="s">
        <v>612</v>
      </c>
      <c r="G188" s="23" t="s">
        <v>1700</v>
      </c>
      <c r="H188" s="23" t="s">
        <v>130</v>
      </c>
      <c r="I188" s="333">
        <v>0</v>
      </c>
      <c r="J188" s="400"/>
      <c r="K188" s="4"/>
      <c r="L188" s="4"/>
      <c r="M188" s="4"/>
      <c r="N188" s="4"/>
      <c r="O188" s="4"/>
      <c r="P188" s="4"/>
    </row>
  </sheetData>
  <autoFilter ref="A1:P188" xr:uid="{F3669E4D-C756-4159-AD4C-6799B59E87B6}"/>
  <sortState xmlns:xlrd2="http://schemas.microsoft.com/office/spreadsheetml/2017/richdata2" ref="G175:G177">
    <sortCondition ref="G175"/>
  </sortState>
  <pageMargins left="0.70866141732283472" right="0.70866141732283472" top="0.78740157480314965" bottom="0.78740157480314965" header="0.31496062992125984" footer="0.31496062992125984"/>
  <pageSetup paperSize="9" scale="37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tabColor theme="0" tint="-0.34998626667073579"/>
    <pageSetUpPr fitToPage="1"/>
  </sheetPr>
  <dimension ref="A1:K114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1796875" customWidth="1"/>
    <col min="2" max="2" width="3.1796875" customWidth="1"/>
    <col min="3" max="3" width="6.54296875" customWidth="1"/>
    <col min="5" max="5" width="20.54296875" customWidth="1"/>
    <col min="6" max="6" width="6.54296875" customWidth="1"/>
    <col min="7" max="7" width="6.1796875" customWidth="1"/>
    <col min="8" max="8" width="4.1796875" customWidth="1"/>
    <col min="9" max="9" width="4.54296875" customWidth="1"/>
    <col min="10" max="10" width="4.54296875" style="250" customWidth="1"/>
    <col min="11" max="11" width="30.453125" customWidth="1"/>
  </cols>
  <sheetData>
    <row r="1" spans="1:11">
      <c r="A1" s="470"/>
      <c r="B1" s="471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470" t="s">
        <v>190</v>
      </c>
      <c r="J1" s="472" t="s">
        <v>1196</v>
      </c>
      <c r="K1" s="470" t="s">
        <v>191</v>
      </c>
    </row>
    <row r="2" spans="1:11">
      <c r="A2" s="473">
        <v>4</v>
      </c>
      <c r="B2" s="473"/>
      <c r="C2" s="474" t="s">
        <v>69</v>
      </c>
      <c r="D2" s="474" t="s">
        <v>62</v>
      </c>
      <c r="E2" s="474" t="s">
        <v>184</v>
      </c>
      <c r="F2" s="735" t="s">
        <v>5</v>
      </c>
      <c r="G2" s="474" t="s">
        <v>65</v>
      </c>
      <c r="H2" s="474" t="s">
        <v>63</v>
      </c>
      <c r="I2" s="473">
        <v>2</v>
      </c>
      <c r="J2" s="475"/>
      <c r="K2" s="473" t="s">
        <v>751</v>
      </c>
    </row>
    <row r="3" spans="1:11">
      <c r="A3" s="473">
        <v>2</v>
      </c>
      <c r="B3" s="473"/>
      <c r="C3" s="474" t="s">
        <v>69</v>
      </c>
      <c r="D3" s="474" t="s">
        <v>62</v>
      </c>
      <c r="E3" s="474" t="s">
        <v>184</v>
      </c>
      <c r="F3" s="474" t="s">
        <v>5</v>
      </c>
      <c r="G3" s="474" t="s">
        <v>61</v>
      </c>
      <c r="H3" s="474" t="s">
        <v>63</v>
      </c>
      <c r="I3" s="473">
        <v>3</v>
      </c>
      <c r="J3" s="475"/>
      <c r="K3" s="473" t="s">
        <v>752</v>
      </c>
    </row>
    <row r="4" spans="1:11">
      <c r="A4" s="473">
        <v>5</v>
      </c>
      <c r="B4" s="473"/>
      <c r="C4" s="474" t="s">
        <v>69</v>
      </c>
      <c r="D4" s="474" t="s">
        <v>62</v>
      </c>
      <c r="E4" s="474" t="s">
        <v>341</v>
      </c>
      <c r="F4" s="474" t="s">
        <v>14</v>
      </c>
      <c r="G4" s="474" t="s">
        <v>61</v>
      </c>
      <c r="H4" s="474" t="s">
        <v>63</v>
      </c>
      <c r="I4" s="473">
        <v>1</v>
      </c>
      <c r="J4" s="475"/>
      <c r="K4" s="473" t="s">
        <v>752</v>
      </c>
    </row>
    <row r="5" spans="1:11">
      <c r="A5" s="473">
        <v>7</v>
      </c>
      <c r="B5" s="473"/>
      <c r="C5" s="474" t="s">
        <v>69</v>
      </c>
      <c r="D5" s="474" t="s">
        <v>62</v>
      </c>
      <c r="E5" s="474" t="s">
        <v>1170</v>
      </c>
      <c r="F5" s="474" t="s">
        <v>15</v>
      </c>
      <c r="G5" s="474" t="s">
        <v>61</v>
      </c>
      <c r="H5" s="474" t="s">
        <v>63</v>
      </c>
      <c r="I5" s="473">
        <v>1</v>
      </c>
      <c r="J5" s="475"/>
      <c r="K5" s="473" t="s">
        <v>752</v>
      </c>
    </row>
    <row r="6" spans="1:11">
      <c r="A6" s="473">
        <v>3</v>
      </c>
      <c r="B6" s="473"/>
      <c r="C6" s="474" t="s">
        <v>69</v>
      </c>
      <c r="D6" s="474" t="s">
        <v>62</v>
      </c>
      <c r="E6" s="474" t="s">
        <v>184</v>
      </c>
      <c r="F6" s="474" t="s">
        <v>5</v>
      </c>
      <c r="G6" s="474" t="s">
        <v>65</v>
      </c>
      <c r="H6" s="474" t="s">
        <v>63</v>
      </c>
      <c r="I6" s="473">
        <v>3</v>
      </c>
      <c r="J6" s="475"/>
      <c r="K6" s="473" t="s">
        <v>751</v>
      </c>
    </row>
    <row r="7" spans="1:11">
      <c r="A7" s="473">
        <v>6</v>
      </c>
      <c r="B7" s="473"/>
      <c r="C7" s="474" t="s">
        <v>69</v>
      </c>
      <c r="D7" s="474" t="s">
        <v>62</v>
      </c>
      <c r="E7" s="474" t="s">
        <v>175</v>
      </c>
      <c r="F7" s="474" t="s">
        <v>19</v>
      </c>
      <c r="G7" s="474" t="s">
        <v>67</v>
      </c>
      <c r="H7" s="474"/>
      <c r="I7" s="473">
        <v>2</v>
      </c>
      <c r="J7" s="475"/>
      <c r="K7" s="473" t="s">
        <v>751</v>
      </c>
    </row>
    <row r="8" spans="1:11">
      <c r="A8" s="476"/>
      <c r="B8" s="477"/>
      <c r="C8" s="476"/>
      <c r="D8" s="476"/>
      <c r="E8" s="476"/>
      <c r="F8" s="476"/>
      <c r="G8" s="476"/>
      <c r="H8" s="476"/>
      <c r="I8" s="477"/>
      <c r="J8" s="478"/>
      <c r="K8" s="477"/>
    </row>
    <row r="9" spans="1:11">
      <c r="A9" s="476"/>
      <c r="B9" s="477"/>
      <c r="C9" s="476"/>
      <c r="D9" s="476"/>
      <c r="E9" s="476"/>
      <c r="F9" s="476"/>
      <c r="G9" s="476"/>
      <c r="H9" s="476"/>
      <c r="I9" s="477"/>
      <c r="J9" s="478"/>
      <c r="K9" s="477"/>
    </row>
    <row r="10" spans="1:11">
      <c r="A10" s="473">
        <v>7</v>
      </c>
      <c r="B10" s="473"/>
      <c r="C10" s="474" t="s">
        <v>69</v>
      </c>
      <c r="D10" s="474" t="s">
        <v>66</v>
      </c>
      <c r="E10" s="474" t="s">
        <v>184</v>
      </c>
      <c r="F10" s="474" t="s">
        <v>5</v>
      </c>
      <c r="G10" s="474" t="s">
        <v>61</v>
      </c>
      <c r="H10" s="474" t="s">
        <v>63</v>
      </c>
      <c r="I10" s="473">
        <v>3</v>
      </c>
      <c r="J10" s="475"/>
      <c r="K10" s="473" t="s">
        <v>754</v>
      </c>
    </row>
    <row r="11" spans="1:11">
      <c r="A11" s="473">
        <v>8</v>
      </c>
      <c r="B11" s="473"/>
      <c r="C11" s="474" t="s">
        <v>69</v>
      </c>
      <c r="D11" s="474" t="s">
        <v>66</v>
      </c>
      <c r="E11" s="474" t="s">
        <v>1170</v>
      </c>
      <c r="F11" s="474" t="s">
        <v>14</v>
      </c>
      <c r="G11" s="474" t="s">
        <v>61</v>
      </c>
      <c r="H11" s="474" t="s">
        <v>63</v>
      </c>
      <c r="I11" s="473">
        <v>1</v>
      </c>
      <c r="J11" s="475"/>
      <c r="K11" s="473" t="s">
        <v>754</v>
      </c>
    </row>
    <row r="12" spans="1:11">
      <c r="A12" s="473">
        <v>9</v>
      </c>
      <c r="B12" s="473"/>
      <c r="C12" s="474" t="s">
        <v>69</v>
      </c>
      <c r="D12" s="474" t="s">
        <v>66</v>
      </c>
      <c r="E12" s="474" t="s">
        <v>341</v>
      </c>
      <c r="F12" s="474" t="s">
        <v>15</v>
      </c>
      <c r="G12" s="474" t="s">
        <v>61</v>
      </c>
      <c r="H12" s="474" t="s">
        <v>63</v>
      </c>
      <c r="I12" s="473">
        <v>1</v>
      </c>
      <c r="J12" s="475"/>
      <c r="K12" s="473" t="s">
        <v>754</v>
      </c>
    </row>
    <row r="13" spans="1:11">
      <c r="A13" s="473">
        <v>10</v>
      </c>
      <c r="B13" s="473"/>
      <c r="C13" s="474" t="s">
        <v>69</v>
      </c>
      <c r="D13" s="474" t="s">
        <v>66</v>
      </c>
      <c r="E13" s="474" t="s">
        <v>184</v>
      </c>
      <c r="F13" s="735" t="s">
        <v>5</v>
      </c>
      <c r="G13" s="735" t="s">
        <v>65</v>
      </c>
      <c r="H13" s="474" t="s">
        <v>63</v>
      </c>
      <c r="I13" s="473">
        <v>0</v>
      </c>
      <c r="J13" s="475"/>
      <c r="K13" s="473" t="s">
        <v>632</v>
      </c>
    </row>
    <row r="14" spans="1:11">
      <c r="A14" s="473">
        <v>11</v>
      </c>
      <c r="B14" s="473"/>
      <c r="C14" s="474" t="s">
        <v>69</v>
      </c>
      <c r="D14" s="474" t="s">
        <v>66</v>
      </c>
      <c r="E14" s="474" t="s">
        <v>184</v>
      </c>
      <c r="F14" s="474" t="s">
        <v>5</v>
      </c>
      <c r="G14" s="474" t="s">
        <v>65</v>
      </c>
      <c r="H14" s="474" t="s">
        <v>63</v>
      </c>
      <c r="I14" s="473">
        <v>3</v>
      </c>
      <c r="J14" s="475"/>
      <c r="K14" s="473" t="s">
        <v>632</v>
      </c>
    </row>
    <row r="15" spans="1:11">
      <c r="A15" s="473">
        <v>12</v>
      </c>
      <c r="B15" s="473"/>
      <c r="C15" s="474" t="s">
        <v>69</v>
      </c>
      <c r="D15" s="474" t="s">
        <v>66</v>
      </c>
      <c r="E15" s="474" t="s">
        <v>175</v>
      </c>
      <c r="F15" s="474" t="s">
        <v>19</v>
      </c>
      <c r="G15" s="474" t="s">
        <v>67</v>
      </c>
      <c r="H15" s="474"/>
      <c r="I15" s="473">
        <v>2</v>
      </c>
      <c r="J15" s="475"/>
      <c r="K15" s="473" t="s">
        <v>754</v>
      </c>
    </row>
    <row r="16" spans="1:11">
      <c r="A16" s="473">
        <v>13</v>
      </c>
      <c r="B16" s="473"/>
      <c r="C16" s="474" t="s">
        <v>69</v>
      </c>
      <c r="D16" s="474" t="s">
        <v>66</v>
      </c>
      <c r="E16" s="474" t="s">
        <v>172</v>
      </c>
      <c r="F16" s="474" t="s">
        <v>7</v>
      </c>
      <c r="G16" s="474" t="s">
        <v>323</v>
      </c>
      <c r="H16" s="474" t="s">
        <v>63</v>
      </c>
      <c r="I16" s="473">
        <v>2</v>
      </c>
      <c r="J16" s="479"/>
      <c r="K16" s="473" t="s">
        <v>632</v>
      </c>
    </row>
    <row r="17" spans="1:11">
      <c r="A17" s="477"/>
      <c r="B17" s="477"/>
      <c r="C17" s="476"/>
      <c r="D17" s="476"/>
      <c r="E17" s="476"/>
      <c r="F17" s="476"/>
      <c r="G17" s="476"/>
      <c r="H17" s="476"/>
      <c r="I17" s="477"/>
      <c r="J17" s="480"/>
      <c r="K17" s="477"/>
    </row>
    <row r="18" spans="1:11">
      <c r="A18" s="481">
        <v>14</v>
      </c>
      <c r="B18" s="481"/>
      <c r="C18" s="482" t="s">
        <v>69</v>
      </c>
      <c r="D18" s="482" t="s">
        <v>70</v>
      </c>
      <c r="E18" s="482" t="s">
        <v>172</v>
      </c>
      <c r="F18" s="482" t="s">
        <v>7</v>
      </c>
      <c r="G18" s="482" t="s">
        <v>69</v>
      </c>
      <c r="H18" s="482" t="s">
        <v>82</v>
      </c>
      <c r="I18" s="481">
        <v>3</v>
      </c>
      <c r="J18" s="483"/>
      <c r="K18" s="481" t="s">
        <v>753</v>
      </c>
    </row>
    <row r="19" spans="1:11">
      <c r="A19" s="481">
        <v>15</v>
      </c>
      <c r="B19" s="481"/>
      <c r="C19" s="482" t="s">
        <v>69</v>
      </c>
      <c r="D19" s="482" t="s">
        <v>70</v>
      </c>
      <c r="E19" s="482" t="s">
        <v>1184</v>
      </c>
      <c r="F19" s="482" t="s">
        <v>115</v>
      </c>
      <c r="G19" s="482" t="s">
        <v>69</v>
      </c>
      <c r="H19" s="482" t="s">
        <v>1320</v>
      </c>
      <c r="I19" s="481">
        <v>2</v>
      </c>
      <c r="J19" s="483"/>
      <c r="K19" s="481" t="s">
        <v>752</v>
      </c>
    </row>
    <row r="20" spans="1:11">
      <c r="A20" s="481">
        <v>16</v>
      </c>
      <c r="B20" s="481"/>
      <c r="C20" s="482" t="s">
        <v>69</v>
      </c>
      <c r="D20" s="482" t="s">
        <v>70</v>
      </c>
      <c r="E20" s="482" t="s">
        <v>1170</v>
      </c>
      <c r="F20" s="482" t="s">
        <v>15</v>
      </c>
      <c r="G20" s="736" t="s">
        <v>1646</v>
      </c>
      <c r="H20" s="482" t="s">
        <v>1320</v>
      </c>
      <c r="I20" s="481">
        <v>2</v>
      </c>
      <c r="J20" s="483"/>
      <c r="K20" s="481" t="s">
        <v>752</v>
      </c>
    </row>
    <row r="21" spans="1:11">
      <c r="A21" s="481">
        <v>17</v>
      </c>
      <c r="B21" s="481"/>
      <c r="C21" s="482" t="s">
        <v>69</v>
      </c>
      <c r="D21" s="482" t="s">
        <v>70</v>
      </c>
      <c r="E21" s="482" t="s">
        <v>614</v>
      </c>
      <c r="F21" s="482" t="s">
        <v>73</v>
      </c>
      <c r="G21" s="482" t="s">
        <v>72</v>
      </c>
      <c r="H21" s="482" t="s">
        <v>230</v>
      </c>
      <c r="I21" s="481">
        <v>6</v>
      </c>
      <c r="J21" s="483"/>
      <c r="K21" s="481" t="s">
        <v>2015</v>
      </c>
    </row>
    <row r="22" spans="1:11">
      <c r="A22" s="481">
        <v>18</v>
      </c>
      <c r="B22" s="481"/>
      <c r="C22" s="482" t="s">
        <v>69</v>
      </c>
      <c r="D22" s="482" t="s">
        <v>70</v>
      </c>
      <c r="E22" s="482" t="s">
        <v>614</v>
      </c>
      <c r="F22" s="482" t="s">
        <v>73</v>
      </c>
      <c r="G22" s="482" t="s">
        <v>72</v>
      </c>
      <c r="H22" s="482" t="s">
        <v>230</v>
      </c>
      <c r="I22" s="481">
        <v>2</v>
      </c>
      <c r="J22" s="483"/>
      <c r="K22" s="481" t="s">
        <v>753</v>
      </c>
    </row>
    <row r="23" spans="1:11">
      <c r="A23" s="481">
        <v>19</v>
      </c>
      <c r="B23" s="481"/>
      <c r="C23" s="482" t="s">
        <v>69</v>
      </c>
      <c r="D23" s="482" t="s">
        <v>70</v>
      </c>
      <c r="E23" s="482" t="s">
        <v>1489</v>
      </c>
      <c r="F23" s="482" t="s">
        <v>1490</v>
      </c>
      <c r="G23" s="482" t="s">
        <v>57</v>
      </c>
      <c r="H23" s="482" t="s">
        <v>82</v>
      </c>
      <c r="I23" s="481">
        <v>2</v>
      </c>
      <c r="J23" s="484"/>
      <c r="K23" s="481" t="s">
        <v>754</v>
      </c>
    </row>
    <row r="24" spans="1:11">
      <c r="A24" s="481">
        <v>20</v>
      </c>
      <c r="B24" s="481"/>
      <c r="C24" s="482" t="s">
        <v>69</v>
      </c>
      <c r="D24" s="482" t="s">
        <v>70</v>
      </c>
      <c r="E24" s="482" t="s">
        <v>615</v>
      </c>
      <c r="F24" s="482" t="s">
        <v>73</v>
      </c>
      <c r="G24" s="482" t="s">
        <v>1431</v>
      </c>
      <c r="H24" s="482" t="s">
        <v>1786</v>
      </c>
      <c r="I24" s="481">
        <v>2</v>
      </c>
      <c r="J24" s="484"/>
      <c r="K24" s="481" t="s">
        <v>754</v>
      </c>
    </row>
    <row r="25" spans="1:11">
      <c r="A25" s="481">
        <v>21</v>
      </c>
      <c r="B25" s="481"/>
      <c r="C25" s="482" t="s">
        <v>69</v>
      </c>
      <c r="D25" s="482" t="s">
        <v>70</v>
      </c>
      <c r="E25" s="482" t="s">
        <v>615</v>
      </c>
      <c r="F25" s="482" t="s">
        <v>73</v>
      </c>
      <c r="G25" s="482" t="s">
        <v>1431</v>
      </c>
      <c r="H25" s="482" t="s">
        <v>1786</v>
      </c>
      <c r="I25" s="481">
        <v>7</v>
      </c>
      <c r="J25" s="484"/>
      <c r="K25" s="481" t="s">
        <v>2016</v>
      </c>
    </row>
    <row r="26" spans="1:11">
      <c r="A26" s="481">
        <v>22</v>
      </c>
      <c r="B26" s="481"/>
      <c r="C26" s="482" t="s">
        <v>69</v>
      </c>
      <c r="D26" s="482" t="s">
        <v>70</v>
      </c>
      <c r="E26" s="482" t="s">
        <v>341</v>
      </c>
      <c r="F26" s="482" t="s">
        <v>14</v>
      </c>
      <c r="G26" s="482" t="s">
        <v>1350</v>
      </c>
      <c r="H26" s="482" t="s">
        <v>80</v>
      </c>
      <c r="I26" s="481">
        <v>2</v>
      </c>
      <c r="J26" s="484"/>
      <c r="K26" s="481" t="s">
        <v>751</v>
      </c>
    </row>
    <row r="27" spans="1:11">
      <c r="A27" s="481">
        <v>23</v>
      </c>
      <c r="B27" s="481"/>
      <c r="C27" s="482" t="s">
        <v>69</v>
      </c>
      <c r="D27" s="482" t="s">
        <v>70</v>
      </c>
      <c r="E27" s="482" t="s">
        <v>179</v>
      </c>
      <c r="F27" s="482" t="s">
        <v>76</v>
      </c>
      <c r="G27" s="482" t="s">
        <v>75</v>
      </c>
      <c r="H27" s="482" t="s">
        <v>82</v>
      </c>
      <c r="I27" s="481">
        <v>2</v>
      </c>
      <c r="J27" s="484"/>
      <c r="K27" s="481" t="s">
        <v>753</v>
      </c>
    </row>
    <row r="28" spans="1:11">
      <c r="A28" s="481">
        <v>24</v>
      </c>
      <c r="B28" s="481"/>
      <c r="C28" s="482" t="s">
        <v>69</v>
      </c>
      <c r="D28" s="482" t="s">
        <v>70</v>
      </c>
      <c r="E28" s="482" t="s">
        <v>178</v>
      </c>
      <c r="F28" s="482" t="s">
        <v>37</v>
      </c>
      <c r="G28" s="482" t="s">
        <v>1623</v>
      </c>
      <c r="H28" s="482" t="s">
        <v>82</v>
      </c>
      <c r="I28" s="481">
        <v>3</v>
      </c>
      <c r="J28" s="484"/>
      <c r="K28" s="481" t="s">
        <v>754</v>
      </c>
    </row>
    <row r="29" spans="1:11">
      <c r="A29" s="481">
        <v>25</v>
      </c>
      <c r="B29" s="481"/>
      <c r="C29" s="482" t="s">
        <v>69</v>
      </c>
      <c r="D29" s="482" t="s">
        <v>70</v>
      </c>
      <c r="E29" s="482" t="s">
        <v>175</v>
      </c>
      <c r="F29" s="482" t="s">
        <v>19</v>
      </c>
      <c r="G29" s="482" t="s">
        <v>67</v>
      </c>
      <c r="H29" s="482"/>
      <c r="I29" s="481">
        <v>2</v>
      </c>
      <c r="J29" s="484"/>
      <c r="K29" s="481" t="s">
        <v>632</v>
      </c>
    </row>
    <row r="30" spans="1:11">
      <c r="A30" s="477"/>
      <c r="B30" s="477"/>
      <c r="C30" s="476"/>
      <c r="D30" s="476"/>
      <c r="E30" s="476"/>
      <c r="F30" s="476"/>
      <c r="G30" s="476"/>
      <c r="H30" s="476"/>
      <c r="I30" s="477"/>
      <c r="J30" s="485"/>
      <c r="K30" s="477"/>
    </row>
    <row r="31" spans="1:11">
      <c r="A31" s="486"/>
      <c r="B31" s="296"/>
      <c r="C31" s="346"/>
      <c r="D31" s="346"/>
      <c r="E31" s="346"/>
      <c r="F31" s="346"/>
      <c r="G31" s="487"/>
      <c r="H31" s="346"/>
      <c r="I31" s="477"/>
      <c r="J31" s="478"/>
      <c r="K31" s="296"/>
    </row>
    <row r="32" spans="1:11">
      <c r="A32" s="703">
        <v>26</v>
      </c>
      <c r="B32" s="703"/>
      <c r="C32" s="737" t="s">
        <v>69</v>
      </c>
      <c r="D32" s="704" t="s">
        <v>78</v>
      </c>
      <c r="E32" s="704" t="s">
        <v>341</v>
      </c>
      <c r="F32" s="704" t="s">
        <v>14</v>
      </c>
      <c r="G32" s="704" t="s">
        <v>69</v>
      </c>
      <c r="H32" s="737" t="s">
        <v>80</v>
      </c>
      <c r="I32" s="705">
        <v>2</v>
      </c>
      <c r="J32" s="706"/>
      <c r="K32" s="705" t="s">
        <v>632</v>
      </c>
    </row>
    <row r="33" spans="1:11">
      <c r="A33" s="703">
        <v>27</v>
      </c>
      <c r="B33" s="703"/>
      <c r="C33" s="737" t="s">
        <v>69</v>
      </c>
      <c r="D33" s="704" t="s">
        <v>78</v>
      </c>
      <c r="E33" s="704" t="s">
        <v>179</v>
      </c>
      <c r="F33" s="704" t="s">
        <v>76</v>
      </c>
      <c r="G33" s="704" t="s">
        <v>75</v>
      </c>
      <c r="H33" s="737" t="s">
        <v>1787</v>
      </c>
      <c r="I33" s="705">
        <v>2</v>
      </c>
      <c r="J33" s="706"/>
      <c r="K33" s="705" t="s">
        <v>751</v>
      </c>
    </row>
    <row r="34" spans="1:11">
      <c r="A34" s="703">
        <v>28</v>
      </c>
      <c r="B34" s="703"/>
      <c r="C34" s="737" t="s">
        <v>69</v>
      </c>
      <c r="D34" s="704" t="s">
        <v>78</v>
      </c>
      <c r="E34" s="704"/>
      <c r="F34" s="704"/>
      <c r="G34" s="704"/>
      <c r="H34" s="737" t="s">
        <v>80</v>
      </c>
      <c r="I34" s="705">
        <v>0</v>
      </c>
      <c r="J34" s="706"/>
      <c r="K34" s="705" t="s">
        <v>751</v>
      </c>
    </row>
    <row r="35" spans="1:11">
      <c r="A35" s="703">
        <v>29</v>
      </c>
      <c r="B35" s="703"/>
      <c r="C35" s="737" t="s">
        <v>69</v>
      </c>
      <c r="D35" s="704" t="s">
        <v>78</v>
      </c>
      <c r="E35" s="704" t="s">
        <v>1170</v>
      </c>
      <c r="F35" s="704" t="s">
        <v>15</v>
      </c>
      <c r="G35" s="704" t="s">
        <v>1350</v>
      </c>
      <c r="H35" s="704" t="s">
        <v>80</v>
      </c>
      <c r="I35" s="705">
        <v>2</v>
      </c>
      <c r="J35" s="707"/>
      <c r="K35" s="705" t="s">
        <v>751</v>
      </c>
    </row>
    <row r="36" spans="1:11">
      <c r="A36" s="703">
        <v>30</v>
      </c>
      <c r="B36" s="703"/>
      <c r="C36" s="737" t="s">
        <v>69</v>
      </c>
      <c r="D36" s="704" t="s">
        <v>78</v>
      </c>
      <c r="E36" s="737" t="s">
        <v>619</v>
      </c>
      <c r="F36" s="737" t="s">
        <v>83</v>
      </c>
      <c r="G36" s="737" t="s">
        <v>75</v>
      </c>
      <c r="H36" s="737" t="s">
        <v>80</v>
      </c>
      <c r="I36" s="705">
        <v>2</v>
      </c>
      <c r="J36" s="706"/>
      <c r="K36" s="705" t="s">
        <v>752</v>
      </c>
    </row>
    <row r="37" spans="1:11">
      <c r="A37" s="703">
        <v>31</v>
      </c>
      <c r="B37" s="703"/>
      <c r="C37" s="737" t="s">
        <v>69</v>
      </c>
      <c r="D37" s="704" t="s">
        <v>78</v>
      </c>
      <c r="E37" s="737" t="s">
        <v>179</v>
      </c>
      <c r="F37" s="737" t="s">
        <v>76</v>
      </c>
      <c r="G37" s="737" t="s">
        <v>75</v>
      </c>
      <c r="H37" s="737" t="s">
        <v>80</v>
      </c>
      <c r="I37" s="705">
        <v>2</v>
      </c>
      <c r="J37" s="706"/>
      <c r="K37" s="703" t="s">
        <v>752</v>
      </c>
    </row>
    <row r="38" spans="1:11">
      <c r="A38" s="703">
        <v>32</v>
      </c>
      <c r="B38" s="703"/>
      <c r="C38" s="704" t="s">
        <v>69</v>
      </c>
      <c r="D38" s="704" t="s">
        <v>78</v>
      </c>
      <c r="E38" s="704" t="s">
        <v>178</v>
      </c>
      <c r="F38" s="704" t="s">
        <v>37</v>
      </c>
      <c r="G38" s="704" t="s">
        <v>1623</v>
      </c>
      <c r="H38" s="737" t="s">
        <v>80</v>
      </c>
      <c r="I38" s="705">
        <v>2</v>
      </c>
      <c r="J38" s="706"/>
      <c r="K38" s="705" t="s">
        <v>754</v>
      </c>
    </row>
    <row r="39" spans="1:11">
      <c r="A39" s="705">
        <v>33</v>
      </c>
      <c r="B39" s="705"/>
      <c r="C39" s="704" t="s">
        <v>69</v>
      </c>
      <c r="D39" s="704" t="s">
        <v>78</v>
      </c>
      <c r="E39" s="704" t="s">
        <v>978</v>
      </c>
      <c r="F39" s="704" t="s">
        <v>73</v>
      </c>
      <c r="G39" s="704" t="s">
        <v>81</v>
      </c>
      <c r="H39" s="704" t="s">
        <v>1788</v>
      </c>
      <c r="I39" s="705">
        <v>14</v>
      </c>
      <c r="J39" s="707"/>
      <c r="K39" s="705" t="s">
        <v>2017</v>
      </c>
    </row>
    <row r="40" spans="1:11">
      <c r="A40" s="705">
        <v>34</v>
      </c>
      <c r="B40" s="705"/>
      <c r="C40" s="704" t="s">
        <v>69</v>
      </c>
      <c r="D40" s="704" t="s">
        <v>78</v>
      </c>
      <c r="E40" s="704" t="s">
        <v>468</v>
      </c>
      <c r="F40" s="704" t="s">
        <v>84</v>
      </c>
      <c r="G40" s="704" t="s">
        <v>1273</v>
      </c>
      <c r="H40" s="704" t="s">
        <v>80</v>
      </c>
      <c r="I40" s="705">
        <v>1</v>
      </c>
      <c r="J40" s="707"/>
      <c r="K40" s="705" t="s">
        <v>632</v>
      </c>
    </row>
    <row r="41" spans="1:11">
      <c r="A41" s="705">
        <v>35</v>
      </c>
      <c r="B41" s="705"/>
      <c r="C41" s="704" t="s">
        <v>69</v>
      </c>
      <c r="D41" s="704" t="s">
        <v>78</v>
      </c>
      <c r="E41" s="704" t="s">
        <v>175</v>
      </c>
      <c r="F41" s="704" t="s">
        <v>19</v>
      </c>
      <c r="G41" s="704" t="s">
        <v>67</v>
      </c>
      <c r="H41" s="704"/>
      <c r="I41" s="705">
        <v>2</v>
      </c>
      <c r="J41" s="707"/>
      <c r="K41" s="705" t="s">
        <v>753</v>
      </c>
    </row>
    <row r="42" spans="1:11">
      <c r="A42" s="705">
        <v>36</v>
      </c>
      <c r="B42" s="708"/>
      <c r="C42" s="709" t="s">
        <v>69</v>
      </c>
      <c r="D42" s="709" t="s">
        <v>78</v>
      </c>
      <c r="E42" s="710" t="s">
        <v>172</v>
      </c>
      <c r="F42" s="709" t="s">
        <v>7</v>
      </c>
      <c r="G42" s="709" t="s">
        <v>51</v>
      </c>
      <c r="H42" s="709"/>
      <c r="I42" s="708">
        <v>2</v>
      </c>
      <c r="J42" s="711"/>
      <c r="K42" s="708" t="s">
        <v>2018</v>
      </c>
    </row>
    <row r="43" spans="1:11">
      <c r="A43" s="296"/>
      <c r="B43" s="296"/>
      <c r="C43" s="346"/>
      <c r="D43" s="488"/>
      <c r="E43" s="346"/>
      <c r="F43" s="346"/>
      <c r="G43" s="346"/>
      <c r="H43" s="346"/>
      <c r="I43" s="477"/>
      <c r="J43" s="478"/>
      <c r="K43" s="296"/>
    </row>
    <row r="44" spans="1:11">
      <c r="A44" s="296"/>
      <c r="B44" s="296"/>
      <c r="C44" s="346"/>
      <c r="D44" s="488"/>
      <c r="E44" s="346"/>
      <c r="F44" s="346"/>
      <c r="G44" s="346"/>
      <c r="H44" s="346"/>
      <c r="I44" s="477"/>
      <c r="J44" s="478"/>
      <c r="K44" s="296"/>
    </row>
    <row r="45" spans="1:11">
      <c r="A45" s="703">
        <v>37</v>
      </c>
      <c r="B45" s="703"/>
      <c r="C45" s="737" t="s">
        <v>69</v>
      </c>
      <c r="D45" s="704" t="s">
        <v>86</v>
      </c>
      <c r="E45" s="737" t="s">
        <v>179</v>
      </c>
      <c r="F45" s="737" t="s">
        <v>76</v>
      </c>
      <c r="G45" s="737" t="s">
        <v>88</v>
      </c>
      <c r="H45" s="737" t="s">
        <v>82</v>
      </c>
      <c r="I45" s="705">
        <v>2</v>
      </c>
      <c r="J45" s="706"/>
      <c r="K45" s="705" t="s">
        <v>751</v>
      </c>
    </row>
    <row r="46" spans="1:11">
      <c r="A46" s="703">
        <v>38</v>
      </c>
      <c r="B46" s="703"/>
      <c r="C46" s="737" t="s">
        <v>69</v>
      </c>
      <c r="D46" s="704" t="s">
        <v>86</v>
      </c>
      <c r="E46" s="737" t="s">
        <v>619</v>
      </c>
      <c r="F46" s="737" t="s">
        <v>83</v>
      </c>
      <c r="G46" s="737" t="s">
        <v>69</v>
      </c>
      <c r="H46" s="737" t="s">
        <v>82</v>
      </c>
      <c r="I46" s="705">
        <v>2</v>
      </c>
      <c r="J46" s="706"/>
      <c r="K46" s="705" t="s">
        <v>751</v>
      </c>
    </row>
    <row r="47" spans="1:11">
      <c r="A47" s="703">
        <v>39</v>
      </c>
      <c r="B47" s="703"/>
      <c r="C47" s="737" t="s">
        <v>69</v>
      </c>
      <c r="D47" s="704" t="s">
        <v>86</v>
      </c>
      <c r="E47" s="737" t="s">
        <v>184</v>
      </c>
      <c r="F47" s="737" t="s">
        <v>84</v>
      </c>
      <c r="G47" s="737" t="s">
        <v>323</v>
      </c>
      <c r="H47" s="737" t="s">
        <v>82</v>
      </c>
      <c r="I47" s="705">
        <v>1</v>
      </c>
      <c r="J47" s="706"/>
      <c r="K47" s="705" t="s">
        <v>632</v>
      </c>
    </row>
    <row r="48" spans="1:11">
      <c r="A48" s="703">
        <v>40</v>
      </c>
      <c r="B48" s="703"/>
      <c r="C48" s="737" t="s">
        <v>69</v>
      </c>
      <c r="D48" s="704" t="s">
        <v>86</v>
      </c>
      <c r="E48" s="737" t="s">
        <v>184</v>
      </c>
      <c r="F48" s="737" t="s">
        <v>85</v>
      </c>
      <c r="G48" s="737" t="s">
        <v>323</v>
      </c>
      <c r="H48" s="737" t="s">
        <v>82</v>
      </c>
      <c r="I48" s="705">
        <v>1</v>
      </c>
      <c r="J48" s="706"/>
      <c r="K48" s="705" t="s">
        <v>632</v>
      </c>
    </row>
    <row r="49" spans="1:11">
      <c r="A49" s="703">
        <v>41</v>
      </c>
      <c r="B49" s="703"/>
      <c r="C49" s="737" t="s">
        <v>69</v>
      </c>
      <c r="D49" s="704" t="s">
        <v>86</v>
      </c>
      <c r="E49" s="704" t="s">
        <v>172</v>
      </c>
      <c r="F49" s="704" t="s">
        <v>7</v>
      </c>
      <c r="G49" s="704" t="s">
        <v>1273</v>
      </c>
      <c r="H49" s="704" t="s">
        <v>82</v>
      </c>
      <c r="I49" s="705">
        <v>2</v>
      </c>
      <c r="J49" s="707"/>
      <c r="K49" s="705" t="s">
        <v>632</v>
      </c>
    </row>
    <row r="50" spans="1:11">
      <c r="A50" s="703">
        <v>43</v>
      </c>
      <c r="B50" s="703"/>
      <c r="C50" s="737" t="s">
        <v>69</v>
      </c>
      <c r="D50" s="704" t="s">
        <v>86</v>
      </c>
      <c r="E50" s="704" t="s">
        <v>341</v>
      </c>
      <c r="F50" s="704" t="s">
        <v>14</v>
      </c>
      <c r="G50" s="704" t="s">
        <v>1350</v>
      </c>
      <c r="H50" s="704" t="s">
        <v>82</v>
      </c>
      <c r="I50" s="705">
        <v>1</v>
      </c>
      <c r="J50" s="707"/>
      <c r="K50" s="705" t="s">
        <v>751</v>
      </c>
    </row>
    <row r="51" spans="1:11">
      <c r="A51" s="703">
        <v>44</v>
      </c>
      <c r="B51" s="703"/>
      <c r="C51" s="704" t="s">
        <v>69</v>
      </c>
      <c r="D51" s="704" t="s">
        <v>86</v>
      </c>
      <c r="E51" s="704" t="s">
        <v>1170</v>
      </c>
      <c r="F51" s="704" t="s">
        <v>15</v>
      </c>
      <c r="G51" s="704" t="s">
        <v>1350</v>
      </c>
      <c r="H51" s="704" t="s">
        <v>82</v>
      </c>
      <c r="I51" s="705">
        <v>2</v>
      </c>
      <c r="J51" s="707"/>
      <c r="K51" s="705" t="s">
        <v>751</v>
      </c>
    </row>
    <row r="52" spans="1:11">
      <c r="A52" s="703">
        <v>45</v>
      </c>
      <c r="B52" s="703"/>
      <c r="C52" s="704" t="s">
        <v>69</v>
      </c>
      <c r="D52" s="704" t="s">
        <v>86</v>
      </c>
      <c r="E52" s="704" t="s">
        <v>617</v>
      </c>
      <c r="F52" s="704" t="s">
        <v>73</v>
      </c>
      <c r="G52" s="704" t="s">
        <v>87</v>
      </c>
      <c r="H52" s="704" t="s">
        <v>1789</v>
      </c>
      <c r="I52" s="705">
        <v>17</v>
      </c>
      <c r="J52" s="707"/>
      <c r="K52" s="705" t="s">
        <v>2019</v>
      </c>
    </row>
    <row r="53" spans="1:11">
      <c r="A53" s="703">
        <v>46</v>
      </c>
      <c r="B53" s="703"/>
      <c r="C53" s="704" t="s">
        <v>69</v>
      </c>
      <c r="D53" s="704" t="s">
        <v>86</v>
      </c>
      <c r="E53" s="704" t="s">
        <v>178</v>
      </c>
      <c r="F53" s="704" t="s">
        <v>37</v>
      </c>
      <c r="G53" s="704" t="s">
        <v>1623</v>
      </c>
      <c r="H53" s="704" t="s">
        <v>80</v>
      </c>
      <c r="I53" s="705">
        <v>2</v>
      </c>
      <c r="J53" s="707"/>
      <c r="K53" s="705" t="s">
        <v>754</v>
      </c>
    </row>
    <row r="54" spans="1:11">
      <c r="A54" s="712">
        <v>47</v>
      </c>
      <c r="B54" s="712"/>
      <c r="C54" s="713" t="s">
        <v>69</v>
      </c>
      <c r="D54" s="713" t="s">
        <v>86</v>
      </c>
      <c r="E54" s="713" t="s">
        <v>175</v>
      </c>
      <c r="F54" s="713" t="s">
        <v>19</v>
      </c>
      <c r="G54" s="713" t="s">
        <v>67</v>
      </c>
      <c r="H54" s="713"/>
      <c r="I54" s="714">
        <v>2</v>
      </c>
      <c r="J54" s="715"/>
      <c r="K54" s="714" t="s">
        <v>753</v>
      </c>
    </row>
    <row r="55" spans="1:11">
      <c r="A55" s="712"/>
      <c r="B55" s="712"/>
      <c r="C55" s="713" t="s">
        <v>69</v>
      </c>
      <c r="D55" s="713" t="s">
        <v>86</v>
      </c>
      <c r="E55" s="713" t="s">
        <v>1576</v>
      </c>
      <c r="F55" s="713" t="s">
        <v>1576</v>
      </c>
      <c r="G55" s="713" t="s">
        <v>69</v>
      </c>
      <c r="H55" s="713" t="s">
        <v>1789</v>
      </c>
      <c r="I55" s="714">
        <v>2</v>
      </c>
      <c r="J55" s="715"/>
      <c r="K55" s="714" t="s">
        <v>2020</v>
      </c>
    </row>
    <row r="56" spans="1:11">
      <c r="A56" s="296"/>
      <c r="B56" s="296"/>
      <c r="C56" s="346"/>
      <c r="D56" s="488"/>
      <c r="E56" s="346"/>
      <c r="F56" s="346"/>
      <c r="G56" s="346"/>
      <c r="H56" s="346"/>
      <c r="I56" s="477"/>
      <c r="J56" s="478"/>
      <c r="K56" s="296"/>
    </row>
    <row r="57" spans="1:11">
      <c r="A57" s="489">
        <v>48</v>
      </c>
      <c r="B57" s="489"/>
      <c r="C57" s="490" t="s">
        <v>69</v>
      </c>
      <c r="D57" s="490" t="s">
        <v>89</v>
      </c>
      <c r="E57" s="490" t="s">
        <v>184</v>
      </c>
      <c r="F57" s="490" t="s">
        <v>5</v>
      </c>
      <c r="G57" s="490" t="s">
        <v>88</v>
      </c>
      <c r="H57" s="490" t="s">
        <v>1790</v>
      </c>
      <c r="I57" s="489">
        <v>3</v>
      </c>
      <c r="J57" s="491"/>
      <c r="K57" s="489" t="s">
        <v>751</v>
      </c>
    </row>
    <row r="58" spans="1:11">
      <c r="A58" s="489">
        <v>49</v>
      </c>
      <c r="B58" s="489"/>
      <c r="C58" s="490" t="s">
        <v>69</v>
      </c>
      <c r="D58" s="490" t="s">
        <v>89</v>
      </c>
      <c r="E58" s="490" t="s">
        <v>184</v>
      </c>
      <c r="F58" s="490" t="s">
        <v>5</v>
      </c>
      <c r="G58" s="490" t="s">
        <v>323</v>
      </c>
      <c r="H58" s="490" t="s">
        <v>1790</v>
      </c>
      <c r="I58" s="489">
        <v>3</v>
      </c>
      <c r="J58" s="491"/>
      <c r="K58" s="489" t="s">
        <v>632</v>
      </c>
    </row>
    <row r="59" spans="1:11">
      <c r="A59" s="489">
        <v>50</v>
      </c>
      <c r="B59" s="489"/>
      <c r="C59" s="490" t="s">
        <v>69</v>
      </c>
      <c r="D59" s="490" t="s">
        <v>89</v>
      </c>
      <c r="E59" s="490" t="s">
        <v>184</v>
      </c>
      <c r="F59" s="490" t="s">
        <v>5</v>
      </c>
      <c r="G59" s="490" t="s">
        <v>65</v>
      </c>
      <c r="H59" s="490" t="s">
        <v>1790</v>
      </c>
      <c r="I59" s="489">
        <v>2</v>
      </c>
      <c r="J59" s="491"/>
      <c r="K59" s="489" t="s">
        <v>751</v>
      </c>
    </row>
    <row r="60" spans="1:11">
      <c r="A60" s="489">
        <v>51</v>
      </c>
      <c r="B60" s="489"/>
      <c r="C60" s="490" t="s">
        <v>69</v>
      </c>
      <c r="D60" s="490" t="s">
        <v>89</v>
      </c>
      <c r="E60" s="490" t="s">
        <v>341</v>
      </c>
      <c r="F60" s="490" t="s">
        <v>14</v>
      </c>
      <c r="G60" s="490" t="s">
        <v>65</v>
      </c>
      <c r="H60" s="490" t="s">
        <v>1790</v>
      </c>
      <c r="I60" s="489">
        <v>1</v>
      </c>
      <c r="J60" s="491"/>
      <c r="K60" s="489" t="s">
        <v>632</v>
      </c>
    </row>
    <row r="61" spans="1:11">
      <c r="A61" s="489">
        <v>52</v>
      </c>
      <c r="B61" s="489"/>
      <c r="C61" s="490" t="s">
        <v>69</v>
      </c>
      <c r="D61" s="490" t="s">
        <v>89</v>
      </c>
      <c r="E61" s="490" t="s">
        <v>1170</v>
      </c>
      <c r="F61" s="490" t="s">
        <v>15</v>
      </c>
      <c r="G61" s="490" t="s">
        <v>65</v>
      </c>
      <c r="H61" s="490" t="s">
        <v>1790</v>
      </c>
      <c r="I61" s="489">
        <v>1</v>
      </c>
      <c r="J61" s="491"/>
      <c r="K61" s="489" t="s">
        <v>632</v>
      </c>
    </row>
    <row r="62" spans="1:11">
      <c r="A62" s="489">
        <v>53</v>
      </c>
      <c r="B62" s="489"/>
      <c r="C62" s="490" t="s">
        <v>69</v>
      </c>
      <c r="D62" s="490" t="s">
        <v>89</v>
      </c>
      <c r="E62" s="490" t="s">
        <v>175</v>
      </c>
      <c r="F62" s="490" t="s">
        <v>19</v>
      </c>
      <c r="G62" s="490" t="s">
        <v>67</v>
      </c>
      <c r="H62" s="490"/>
      <c r="I62" s="489">
        <v>2</v>
      </c>
      <c r="J62" s="491"/>
      <c r="K62" s="489" t="s">
        <v>751</v>
      </c>
    </row>
    <row r="63" spans="1:11">
      <c r="A63" s="489">
        <v>54</v>
      </c>
      <c r="B63" s="489"/>
      <c r="C63" s="490" t="s">
        <v>69</v>
      </c>
      <c r="D63" s="490" t="s">
        <v>89</v>
      </c>
      <c r="E63" s="490" t="s">
        <v>1791</v>
      </c>
      <c r="F63" s="490" t="s">
        <v>5</v>
      </c>
      <c r="G63" s="490" t="s">
        <v>65</v>
      </c>
      <c r="H63" s="490" t="s">
        <v>1790</v>
      </c>
      <c r="I63" s="489">
        <v>2</v>
      </c>
      <c r="J63" s="492"/>
      <c r="K63" s="489" t="s">
        <v>632</v>
      </c>
    </row>
    <row r="64" spans="1:11">
      <c r="A64" s="477"/>
      <c r="B64" s="477"/>
      <c r="C64" s="476"/>
      <c r="D64" s="476"/>
      <c r="E64" s="476"/>
      <c r="F64" s="476"/>
      <c r="G64" s="476"/>
      <c r="H64" s="476"/>
      <c r="I64" s="477"/>
      <c r="J64" s="493"/>
      <c r="K64" s="477"/>
    </row>
    <row r="65" spans="1:11">
      <c r="A65" s="477"/>
      <c r="B65" s="477"/>
      <c r="C65" s="476"/>
      <c r="D65" s="476"/>
      <c r="E65" s="476"/>
      <c r="F65" s="488"/>
      <c r="G65" s="488"/>
      <c r="H65" s="476"/>
      <c r="I65" s="477"/>
      <c r="J65" s="478"/>
      <c r="K65" s="477"/>
    </row>
    <row r="66" spans="1:11">
      <c r="A66" s="494">
        <v>55</v>
      </c>
      <c r="B66" s="494"/>
      <c r="C66" s="495" t="s">
        <v>69</v>
      </c>
      <c r="D66" s="495" t="s">
        <v>90</v>
      </c>
      <c r="E66" s="495" t="s">
        <v>614</v>
      </c>
      <c r="F66" s="495" t="s">
        <v>73</v>
      </c>
      <c r="G66" s="495" t="s">
        <v>72</v>
      </c>
      <c r="H66" s="495" t="s">
        <v>230</v>
      </c>
      <c r="I66" s="494">
        <v>10</v>
      </c>
      <c r="J66" s="496"/>
      <c r="K66" s="494" t="s">
        <v>2021</v>
      </c>
    </row>
    <row r="67" spans="1:11">
      <c r="A67" s="494">
        <v>56</v>
      </c>
      <c r="B67" s="494"/>
      <c r="C67" s="495" t="s">
        <v>69</v>
      </c>
      <c r="D67" s="495" t="s">
        <v>90</v>
      </c>
      <c r="E67" s="495" t="s">
        <v>1489</v>
      </c>
      <c r="F67" s="495" t="s">
        <v>1490</v>
      </c>
      <c r="G67" s="495" t="s">
        <v>57</v>
      </c>
      <c r="H67" s="495" t="s">
        <v>79</v>
      </c>
      <c r="I67" s="494">
        <v>3</v>
      </c>
      <c r="J67" s="496"/>
      <c r="K67" s="494" t="s">
        <v>754</v>
      </c>
    </row>
    <row r="68" spans="1:11">
      <c r="A68" s="494">
        <v>57</v>
      </c>
      <c r="B68" s="494"/>
      <c r="C68" s="495" t="s">
        <v>69</v>
      </c>
      <c r="D68" s="495" t="s">
        <v>90</v>
      </c>
      <c r="E68" s="495" t="s">
        <v>615</v>
      </c>
      <c r="F68" s="495" t="s">
        <v>73</v>
      </c>
      <c r="G68" s="495" t="s">
        <v>1431</v>
      </c>
      <c r="H68" s="495" t="s">
        <v>1786</v>
      </c>
      <c r="I68" s="494">
        <v>5</v>
      </c>
      <c r="J68" s="496"/>
      <c r="K68" s="494" t="s">
        <v>751</v>
      </c>
    </row>
    <row r="69" spans="1:11">
      <c r="A69" s="494">
        <v>58</v>
      </c>
      <c r="B69" s="494"/>
      <c r="C69" s="495" t="s">
        <v>69</v>
      </c>
      <c r="D69" s="495" t="s">
        <v>90</v>
      </c>
      <c r="E69" s="495" t="s">
        <v>615</v>
      </c>
      <c r="F69" s="495" t="s">
        <v>73</v>
      </c>
      <c r="G69" s="495" t="s">
        <v>1431</v>
      </c>
      <c r="H69" s="495" t="s">
        <v>1786</v>
      </c>
      <c r="I69" s="494">
        <v>3</v>
      </c>
      <c r="J69" s="496"/>
      <c r="K69" s="494" t="s">
        <v>2022</v>
      </c>
    </row>
    <row r="70" spans="1:11">
      <c r="A70" s="494">
        <v>59</v>
      </c>
      <c r="B70" s="494"/>
      <c r="C70" s="495" t="s">
        <v>69</v>
      </c>
      <c r="D70" s="495" t="s">
        <v>90</v>
      </c>
      <c r="E70" s="495" t="s">
        <v>179</v>
      </c>
      <c r="F70" s="495" t="s">
        <v>76</v>
      </c>
      <c r="G70" s="495" t="s">
        <v>75</v>
      </c>
      <c r="H70" s="495" t="s">
        <v>80</v>
      </c>
      <c r="I70" s="494">
        <v>2</v>
      </c>
      <c r="J70" s="496"/>
      <c r="K70" s="494" t="s">
        <v>753</v>
      </c>
    </row>
    <row r="71" spans="1:11">
      <c r="A71" s="494">
        <v>60</v>
      </c>
      <c r="B71" s="494"/>
      <c r="C71" s="495" t="s">
        <v>69</v>
      </c>
      <c r="D71" s="495" t="s">
        <v>90</v>
      </c>
      <c r="E71" s="495" t="s">
        <v>619</v>
      </c>
      <c r="F71" s="495" t="s">
        <v>83</v>
      </c>
      <c r="G71" s="495" t="s">
        <v>75</v>
      </c>
      <c r="H71" s="495" t="s">
        <v>79</v>
      </c>
      <c r="I71" s="494">
        <v>1</v>
      </c>
      <c r="J71" s="496"/>
      <c r="K71" s="494" t="s">
        <v>754</v>
      </c>
    </row>
    <row r="72" spans="1:11">
      <c r="A72" s="494">
        <v>61</v>
      </c>
      <c r="B72" s="494"/>
      <c r="C72" s="495" t="s">
        <v>69</v>
      </c>
      <c r="D72" s="495" t="s">
        <v>90</v>
      </c>
      <c r="E72" s="495" t="s">
        <v>341</v>
      </c>
      <c r="F72" s="495" t="s">
        <v>14</v>
      </c>
      <c r="G72" s="495" t="s">
        <v>75</v>
      </c>
      <c r="H72" s="495" t="s">
        <v>80</v>
      </c>
      <c r="I72" s="494">
        <v>1</v>
      </c>
      <c r="J72" s="496"/>
      <c r="K72" s="494" t="s">
        <v>754</v>
      </c>
    </row>
    <row r="73" spans="1:11">
      <c r="A73" s="494">
        <v>62</v>
      </c>
      <c r="B73" s="494"/>
      <c r="C73" s="495" t="s">
        <v>69</v>
      </c>
      <c r="D73" s="495" t="s">
        <v>90</v>
      </c>
      <c r="E73" s="495" t="s">
        <v>172</v>
      </c>
      <c r="F73" s="495" t="s">
        <v>7</v>
      </c>
      <c r="G73" s="495" t="s">
        <v>69</v>
      </c>
      <c r="H73" s="495" t="s">
        <v>80</v>
      </c>
      <c r="I73" s="494">
        <v>1</v>
      </c>
      <c r="J73" s="496"/>
      <c r="K73" s="494" t="s">
        <v>632</v>
      </c>
    </row>
    <row r="74" spans="1:11">
      <c r="A74" s="494">
        <v>63</v>
      </c>
      <c r="B74" s="494"/>
      <c r="C74" s="495" t="s">
        <v>69</v>
      </c>
      <c r="D74" s="495" t="s">
        <v>90</v>
      </c>
      <c r="E74" s="495" t="s">
        <v>1170</v>
      </c>
      <c r="F74" s="495" t="s">
        <v>15</v>
      </c>
      <c r="G74" s="495" t="s">
        <v>69</v>
      </c>
      <c r="H74" s="495" t="s">
        <v>80</v>
      </c>
      <c r="I74" s="494">
        <v>1</v>
      </c>
      <c r="J74" s="496"/>
      <c r="K74" s="494" t="s">
        <v>632</v>
      </c>
    </row>
    <row r="75" spans="1:11">
      <c r="A75" s="494">
        <v>64</v>
      </c>
      <c r="B75" s="494"/>
      <c r="C75" s="495" t="s">
        <v>69</v>
      </c>
      <c r="D75" s="495" t="s">
        <v>90</v>
      </c>
      <c r="E75" s="495" t="s">
        <v>175</v>
      </c>
      <c r="F75" s="495" t="s">
        <v>19</v>
      </c>
      <c r="G75" s="495" t="s">
        <v>67</v>
      </c>
      <c r="H75" s="495"/>
      <c r="I75" s="494">
        <v>2</v>
      </c>
      <c r="J75" s="496"/>
      <c r="K75" s="494" t="s">
        <v>751</v>
      </c>
    </row>
    <row r="76" spans="1:11">
      <c r="A76" s="494"/>
      <c r="B76" s="738"/>
      <c r="C76" s="739" t="s">
        <v>69</v>
      </c>
      <c r="D76" s="739" t="s">
        <v>90</v>
      </c>
      <c r="E76" s="739"/>
      <c r="F76" s="739"/>
      <c r="G76" s="739"/>
      <c r="H76" s="739"/>
      <c r="I76" s="738"/>
      <c r="J76" s="716"/>
      <c r="K76" s="738"/>
    </row>
    <row r="77" spans="1:11">
      <c r="A77" s="494"/>
      <c r="B77" s="494"/>
      <c r="C77" s="497"/>
      <c r="D77" s="497"/>
      <c r="E77" s="497"/>
      <c r="F77" s="497"/>
      <c r="G77" s="497"/>
      <c r="H77" s="497"/>
      <c r="I77" s="498"/>
      <c r="J77" s="499"/>
      <c r="K77" s="500"/>
    </row>
    <row r="78" spans="1:11">
      <c r="A78" s="477"/>
      <c r="B78" s="477"/>
      <c r="C78" s="476"/>
      <c r="D78" s="476"/>
      <c r="E78" s="476"/>
      <c r="F78" s="476"/>
      <c r="G78" s="476"/>
      <c r="H78" s="476"/>
      <c r="I78" s="477"/>
      <c r="J78" s="478"/>
      <c r="K78" s="477" t="s">
        <v>1165</v>
      </c>
    </row>
    <row r="79" spans="1:11">
      <c r="A79" s="494">
        <v>66</v>
      </c>
      <c r="B79" s="494"/>
      <c r="C79" s="495" t="s">
        <v>69</v>
      </c>
      <c r="D79" s="495" t="s">
        <v>91</v>
      </c>
      <c r="E79" s="495" t="s">
        <v>619</v>
      </c>
      <c r="F79" s="495" t="s">
        <v>83</v>
      </c>
      <c r="G79" s="495" t="s">
        <v>69</v>
      </c>
      <c r="H79" s="495" t="s">
        <v>82</v>
      </c>
      <c r="I79" s="494">
        <v>2</v>
      </c>
      <c r="J79" s="501"/>
      <c r="K79" s="738" t="s">
        <v>753</v>
      </c>
    </row>
    <row r="80" spans="1:11">
      <c r="A80" s="494">
        <v>67</v>
      </c>
      <c r="B80" s="494"/>
      <c r="C80" s="495" t="s">
        <v>69</v>
      </c>
      <c r="D80" s="495" t="s">
        <v>91</v>
      </c>
      <c r="E80" s="495" t="s">
        <v>615</v>
      </c>
      <c r="F80" s="495" t="s">
        <v>73</v>
      </c>
      <c r="G80" s="495" t="s">
        <v>1431</v>
      </c>
      <c r="H80" s="495" t="s">
        <v>1786</v>
      </c>
      <c r="I80" s="494">
        <v>5</v>
      </c>
      <c r="J80" s="496"/>
      <c r="K80" s="494" t="s">
        <v>754</v>
      </c>
    </row>
    <row r="81" spans="1:11">
      <c r="A81" s="494">
        <v>68</v>
      </c>
      <c r="B81" s="494"/>
      <c r="C81" s="495" t="s">
        <v>69</v>
      </c>
      <c r="D81" s="495" t="s">
        <v>91</v>
      </c>
      <c r="E81" s="495" t="s">
        <v>341</v>
      </c>
      <c r="F81" s="495" t="s">
        <v>14</v>
      </c>
      <c r="G81" s="495" t="s">
        <v>1646</v>
      </c>
      <c r="H81" s="495" t="s">
        <v>82</v>
      </c>
      <c r="I81" s="494">
        <v>1</v>
      </c>
      <c r="J81" s="496"/>
      <c r="K81" s="494" t="s">
        <v>752</v>
      </c>
    </row>
    <row r="82" spans="1:11">
      <c r="A82" s="494">
        <v>69</v>
      </c>
      <c r="B82" s="494"/>
      <c r="C82" s="495" t="s">
        <v>69</v>
      </c>
      <c r="D82" s="495" t="s">
        <v>91</v>
      </c>
      <c r="E82" s="495" t="s">
        <v>1170</v>
      </c>
      <c r="F82" s="495" t="s">
        <v>15</v>
      </c>
      <c r="G82" s="495" t="s">
        <v>1646</v>
      </c>
      <c r="H82" s="495" t="s">
        <v>82</v>
      </c>
      <c r="I82" s="494">
        <v>2</v>
      </c>
      <c r="J82" s="501"/>
      <c r="K82" s="494" t="s">
        <v>752</v>
      </c>
    </row>
    <row r="83" spans="1:11">
      <c r="A83" s="494">
        <v>70</v>
      </c>
      <c r="B83" s="494"/>
      <c r="C83" s="495" t="s">
        <v>69</v>
      </c>
      <c r="D83" s="495" t="s">
        <v>91</v>
      </c>
      <c r="E83" s="495" t="s">
        <v>1792</v>
      </c>
      <c r="F83" s="495" t="s">
        <v>84</v>
      </c>
      <c r="G83" s="495" t="s">
        <v>61</v>
      </c>
      <c r="H83" s="495" t="s">
        <v>63</v>
      </c>
      <c r="I83" s="494">
        <v>1</v>
      </c>
      <c r="J83" s="501"/>
      <c r="K83" s="494" t="s">
        <v>754</v>
      </c>
    </row>
    <row r="84" spans="1:11">
      <c r="A84" s="494">
        <v>72</v>
      </c>
      <c r="B84" s="494"/>
      <c r="C84" s="495" t="s">
        <v>69</v>
      </c>
      <c r="D84" s="495" t="s">
        <v>91</v>
      </c>
      <c r="E84" s="495" t="s">
        <v>617</v>
      </c>
      <c r="F84" s="495" t="s">
        <v>73</v>
      </c>
      <c r="G84" s="495" t="s">
        <v>87</v>
      </c>
      <c r="H84" s="495" t="s">
        <v>1789</v>
      </c>
      <c r="I84" s="494">
        <v>10</v>
      </c>
      <c r="J84" s="501"/>
      <c r="K84" s="494"/>
    </row>
    <row r="85" spans="1:11">
      <c r="A85" s="494">
        <v>73</v>
      </c>
      <c r="B85" s="494"/>
      <c r="C85" s="495" t="s">
        <v>69</v>
      </c>
      <c r="D85" s="495" t="s">
        <v>91</v>
      </c>
      <c r="E85" s="495" t="s">
        <v>179</v>
      </c>
      <c r="F85" s="495" t="s">
        <v>76</v>
      </c>
      <c r="G85" s="495" t="s">
        <v>61</v>
      </c>
      <c r="H85" s="495" t="s">
        <v>63</v>
      </c>
      <c r="I85" s="494">
        <v>1</v>
      </c>
      <c r="J85" s="501"/>
      <c r="K85" s="494" t="s">
        <v>754</v>
      </c>
    </row>
    <row r="86" spans="1:11">
      <c r="A86" s="494">
        <v>74</v>
      </c>
      <c r="B86" s="494"/>
      <c r="C86" s="495" t="s">
        <v>69</v>
      </c>
      <c r="D86" s="495" t="s">
        <v>91</v>
      </c>
      <c r="E86" s="495" t="s">
        <v>175</v>
      </c>
      <c r="F86" s="495" t="s">
        <v>19</v>
      </c>
      <c r="G86" s="495" t="s">
        <v>67</v>
      </c>
      <c r="H86" s="495"/>
      <c r="I86" s="494">
        <v>2</v>
      </c>
      <c r="J86" s="501"/>
      <c r="K86" s="494" t="s">
        <v>753</v>
      </c>
    </row>
    <row r="87" spans="1:11">
      <c r="A87" s="717">
        <v>74</v>
      </c>
      <c r="B87" s="717"/>
      <c r="C87" s="718" t="s">
        <v>69</v>
      </c>
      <c r="D87" s="718" t="s">
        <v>91</v>
      </c>
      <c r="E87" s="718" t="s">
        <v>172</v>
      </c>
      <c r="F87" s="718" t="s">
        <v>7</v>
      </c>
      <c r="G87" s="719" t="s">
        <v>51</v>
      </c>
      <c r="H87" s="718"/>
      <c r="I87" s="717">
        <v>3</v>
      </c>
      <c r="J87" s="720"/>
      <c r="K87" s="717" t="s">
        <v>2018</v>
      </c>
    </row>
    <row r="88" spans="1:11">
      <c r="A88" s="502"/>
      <c r="B88" s="502"/>
      <c r="C88" s="503"/>
      <c r="D88" s="503"/>
      <c r="E88" s="503"/>
      <c r="F88" s="503"/>
      <c r="G88" s="503"/>
      <c r="H88" s="503"/>
      <c r="I88" s="502"/>
      <c r="J88" s="504"/>
      <c r="K88" s="502"/>
    </row>
    <row r="89" spans="1:11">
      <c r="A89" s="477"/>
      <c r="B89" s="477"/>
      <c r="C89" s="476"/>
      <c r="D89" s="476"/>
      <c r="E89" s="476"/>
      <c r="F89" s="476"/>
      <c r="G89" s="476"/>
      <c r="H89" s="476"/>
      <c r="I89" s="477"/>
      <c r="J89" s="478"/>
      <c r="K89" s="477"/>
    </row>
    <row r="90" spans="1:11">
      <c r="A90" s="494">
        <v>75</v>
      </c>
      <c r="B90" s="494"/>
      <c r="C90" s="495" t="s">
        <v>69</v>
      </c>
      <c r="D90" s="495" t="s">
        <v>94</v>
      </c>
      <c r="E90" s="495" t="s">
        <v>614</v>
      </c>
      <c r="F90" s="495" t="s">
        <v>73</v>
      </c>
      <c r="G90" s="495" t="s">
        <v>72</v>
      </c>
      <c r="H90" s="495" t="s">
        <v>230</v>
      </c>
      <c r="I90" s="494">
        <v>2</v>
      </c>
      <c r="J90" s="501"/>
      <c r="K90" s="494" t="s">
        <v>2023</v>
      </c>
    </row>
    <row r="91" spans="1:11">
      <c r="A91" s="494">
        <v>76</v>
      </c>
      <c r="B91" s="494"/>
      <c r="C91" s="495" t="s">
        <v>69</v>
      </c>
      <c r="D91" s="495" t="s">
        <v>94</v>
      </c>
      <c r="E91" s="495" t="s">
        <v>1491</v>
      </c>
      <c r="F91" s="495" t="s">
        <v>1490</v>
      </c>
      <c r="G91" s="495" t="s">
        <v>1273</v>
      </c>
      <c r="H91" s="495" t="s">
        <v>82</v>
      </c>
      <c r="I91" s="494">
        <v>2</v>
      </c>
      <c r="J91" s="501"/>
      <c r="K91" s="494" t="s">
        <v>632</v>
      </c>
    </row>
    <row r="92" spans="1:11">
      <c r="A92" s="494">
        <v>77</v>
      </c>
      <c r="B92" s="494"/>
      <c r="C92" s="495" t="s">
        <v>69</v>
      </c>
      <c r="D92" s="495" t="s">
        <v>94</v>
      </c>
      <c r="E92" s="495" t="s">
        <v>172</v>
      </c>
      <c r="F92" s="495" t="s">
        <v>7</v>
      </c>
      <c r="G92" s="495" t="s">
        <v>69</v>
      </c>
      <c r="H92" s="495" t="s">
        <v>80</v>
      </c>
      <c r="I92" s="494">
        <v>2</v>
      </c>
      <c r="J92" s="501"/>
      <c r="K92" s="494" t="s">
        <v>754</v>
      </c>
    </row>
    <row r="93" spans="1:11">
      <c r="A93" s="494">
        <v>78</v>
      </c>
      <c r="B93" s="494"/>
      <c r="C93" s="495" t="s">
        <v>69</v>
      </c>
      <c r="D93" s="495" t="s">
        <v>94</v>
      </c>
      <c r="E93" s="495" t="s">
        <v>1170</v>
      </c>
      <c r="F93" s="495" t="s">
        <v>15</v>
      </c>
      <c r="G93" s="495" t="s">
        <v>69</v>
      </c>
      <c r="H93" s="495" t="s">
        <v>80</v>
      </c>
      <c r="I93" s="494">
        <v>1</v>
      </c>
      <c r="J93" s="496"/>
      <c r="K93" s="494" t="s">
        <v>754</v>
      </c>
    </row>
    <row r="94" spans="1:11">
      <c r="A94" s="494">
        <v>79</v>
      </c>
      <c r="B94" s="494"/>
      <c r="C94" s="495" t="s">
        <v>69</v>
      </c>
      <c r="D94" s="495" t="s">
        <v>94</v>
      </c>
      <c r="E94" s="495"/>
      <c r="F94" s="495" t="s">
        <v>85</v>
      </c>
      <c r="G94" s="495" t="s">
        <v>51</v>
      </c>
      <c r="H94" s="495" t="s">
        <v>80</v>
      </c>
      <c r="I94" s="494">
        <v>2</v>
      </c>
      <c r="J94" s="501"/>
      <c r="K94" s="494"/>
    </row>
    <row r="95" spans="1:11">
      <c r="A95" s="494">
        <v>80</v>
      </c>
      <c r="B95" s="494"/>
      <c r="C95" s="495" t="s">
        <v>69</v>
      </c>
      <c r="D95" s="495" t="s">
        <v>94</v>
      </c>
      <c r="E95" s="495" t="s">
        <v>179</v>
      </c>
      <c r="F95" s="495" t="s">
        <v>76</v>
      </c>
      <c r="G95" s="495" t="s">
        <v>75</v>
      </c>
      <c r="H95" s="495" t="s">
        <v>80</v>
      </c>
      <c r="I95" s="494">
        <v>2</v>
      </c>
      <c r="J95" s="501"/>
      <c r="K95" s="494" t="s">
        <v>751</v>
      </c>
    </row>
    <row r="96" spans="1:11">
      <c r="A96" s="494">
        <v>81</v>
      </c>
      <c r="B96" s="494"/>
      <c r="C96" s="495" t="s">
        <v>69</v>
      </c>
      <c r="D96" s="495" t="s">
        <v>94</v>
      </c>
      <c r="E96" s="495" t="s">
        <v>341</v>
      </c>
      <c r="F96" s="495" t="s">
        <v>14</v>
      </c>
      <c r="G96" s="495" t="s">
        <v>75</v>
      </c>
      <c r="H96" s="495" t="s">
        <v>80</v>
      </c>
      <c r="I96" s="494">
        <v>2</v>
      </c>
      <c r="J96" s="501"/>
      <c r="K96" s="494" t="s">
        <v>1793</v>
      </c>
    </row>
    <row r="97" spans="1:11">
      <c r="A97" s="494">
        <v>82</v>
      </c>
      <c r="B97" s="494"/>
      <c r="C97" s="495" t="s">
        <v>69</v>
      </c>
      <c r="D97" s="495" t="s">
        <v>94</v>
      </c>
      <c r="E97" s="495" t="s">
        <v>619</v>
      </c>
      <c r="F97" s="495" t="s">
        <v>83</v>
      </c>
      <c r="G97" s="495" t="s">
        <v>75</v>
      </c>
      <c r="H97" s="495" t="s">
        <v>80</v>
      </c>
      <c r="I97" s="494">
        <v>2</v>
      </c>
      <c r="J97" s="501"/>
      <c r="K97" s="494" t="s">
        <v>753</v>
      </c>
    </row>
    <row r="98" spans="1:11">
      <c r="A98" s="494">
        <v>83</v>
      </c>
      <c r="B98" s="494"/>
      <c r="C98" s="495" t="s">
        <v>69</v>
      </c>
      <c r="D98" s="495" t="s">
        <v>94</v>
      </c>
      <c r="E98" s="495" t="s">
        <v>616</v>
      </c>
      <c r="F98" s="495" t="s">
        <v>73</v>
      </c>
      <c r="G98" s="495" t="s">
        <v>81</v>
      </c>
      <c r="H98" s="495" t="s">
        <v>1788</v>
      </c>
      <c r="I98" s="494">
        <v>12</v>
      </c>
      <c r="J98" s="501"/>
      <c r="K98" s="494"/>
    </row>
    <row r="99" spans="1:11">
      <c r="A99" s="494">
        <v>84</v>
      </c>
      <c r="B99" s="494"/>
      <c r="C99" s="495" t="s">
        <v>69</v>
      </c>
      <c r="D99" s="495" t="s">
        <v>94</v>
      </c>
      <c r="E99" s="495" t="s">
        <v>175</v>
      </c>
      <c r="F99" s="495" t="s">
        <v>19</v>
      </c>
      <c r="G99" s="495" t="s">
        <v>67</v>
      </c>
      <c r="H99" s="495"/>
      <c r="I99" s="494">
        <v>2</v>
      </c>
      <c r="J99" s="501"/>
      <c r="K99" s="494" t="s">
        <v>751</v>
      </c>
    </row>
    <row r="100" spans="1:11">
      <c r="A100" s="477"/>
      <c r="B100" s="477"/>
      <c r="C100" s="476"/>
      <c r="D100" s="476"/>
      <c r="E100" s="476"/>
      <c r="F100" s="476"/>
      <c r="G100" s="476"/>
      <c r="H100" s="476"/>
      <c r="I100" s="477"/>
      <c r="J100" s="478"/>
      <c r="K100" s="477"/>
    </row>
    <row r="101" spans="1:11">
      <c r="A101" s="477"/>
      <c r="B101" s="477"/>
      <c r="C101" s="476"/>
      <c r="D101" s="476"/>
      <c r="E101" s="476"/>
      <c r="F101" s="476"/>
      <c r="G101" s="476"/>
      <c r="H101" s="476"/>
      <c r="I101" s="477"/>
      <c r="J101" s="478"/>
      <c r="K101" s="477"/>
    </row>
    <row r="102" spans="1:11">
      <c r="A102" s="505">
        <v>85</v>
      </c>
      <c r="B102" s="505"/>
      <c r="C102" s="506" t="s">
        <v>69</v>
      </c>
      <c r="D102" s="506" t="s">
        <v>1794</v>
      </c>
      <c r="E102" s="506" t="s">
        <v>341</v>
      </c>
      <c r="F102" s="506" t="s">
        <v>14</v>
      </c>
      <c r="G102" s="506" t="s">
        <v>1707</v>
      </c>
      <c r="H102" s="506" t="s">
        <v>79</v>
      </c>
      <c r="I102" s="505">
        <v>1</v>
      </c>
      <c r="J102" s="507"/>
      <c r="K102" s="505" t="s">
        <v>751</v>
      </c>
    </row>
    <row r="103" spans="1:11">
      <c r="A103" s="505">
        <v>86</v>
      </c>
      <c r="B103" s="505"/>
      <c r="C103" s="506" t="s">
        <v>69</v>
      </c>
      <c r="D103" s="506" t="s">
        <v>1794</v>
      </c>
      <c r="E103" s="506" t="s">
        <v>186</v>
      </c>
      <c r="F103" s="506" t="s">
        <v>5</v>
      </c>
      <c r="G103" s="506" t="s">
        <v>1707</v>
      </c>
      <c r="H103" s="506" t="s">
        <v>79</v>
      </c>
      <c r="I103" s="505">
        <v>4</v>
      </c>
      <c r="J103" s="507"/>
      <c r="K103" s="505" t="s">
        <v>751</v>
      </c>
    </row>
    <row r="104" spans="1:11">
      <c r="A104" s="505">
        <v>87</v>
      </c>
      <c r="B104" s="505"/>
      <c r="C104" s="506" t="s">
        <v>69</v>
      </c>
      <c r="D104" s="506" t="s">
        <v>1794</v>
      </c>
      <c r="E104" s="506" t="s">
        <v>186</v>
      </c>
      <c r="F104" s="506" t="s">
        <v>5</v>
      </c>
      <c r="G104" s="506" t="s">
        <v>93</v>
      </c>
      <c r="H104" s="506" t="s">
        <v>79</v>
      </c>
      <c r="I104" s="505">
        <v>5</v>
      </c>
      <c r="J104" s="507"/>
      <c r="K104" s="505" t="s">
        <v>753</v>
      </c>
    </row>
    <row r="105" spans="1:11">
      <c r="A105" s="505">
        <v>88</v>
      </c>
      <c r="B105" s="505"/>
      <c r="C105" s="506" t="s">
        <v>69</v>
      </c>
      <c r="D105" s="506" t="s">
        <v>1794</v>
      </c>
      <c r="E105" s="506" t="s">
        <v>1170</v>
      </c>
      <c r="F105" s="506" t="s">
        <v>15</v>
      </c>
      <c r="G105" s="506" t="s">
        <v>69</v>
      </c>
      <c r="H105" s="506" t="s">
        <v>82</v>
      </c>
      <c r="I105" s="505">
        <v>1</v>
      </c>
      <c r="J105" s="507"/>
      <c r="K105" s="505" t="s">
        <v>753</v>
      </c>
    </row>
    <row r="106" spans="1:11">
      <c r="A106" s="505">
        <v>89</v>
      </c>
      <c r="B106" s="505"/>
      <c r="C106" s="506" t="s">
        <v>69</v>
      </c>
      <c r="D106" s="506" t="s">
        <v>1794</v>
      </c>
      <c r="E106" s="506" t="s">
        <v>172</v>
      </c>
      <c r="F106" s="506" t="s">
        <v>7</v>
      </c>
      <c r="G106" s="506" t="s">
        <v>69</v>
      </c>
      <c r="H106" s="506" t="s">
        <v>82</v>
      </c>
      <c r="I106" s="505">
        <v>1</v>
      </c>
      <c r="J106" s="507"/>
      <c r="K106" s="505" t="s">
        <v>753</v>
      </c>
    </row>
    <row r="107" spans="1:11">
      <c r="A107" s="505">
        <v>90</v>
      </c>
      <c r="B107" s="505"/>
      <c r="C107" s="506" t="s">
        <v>69</v>
      </c>
      <c r="D107" s="506" t="s">
        <v>1794</v>
      </c>
      <c r="E107" s="506" t="s">
        <v>175</v>
      </c>
      <c r="F107" s="506" t="s">
        <v>19</v>
      </c>
      <c r="G107" s="506" t="s">
        <v>67</v>
      </c>
      <c r="H107" s="506"/>
      <c r="I107" s="505">
        <v>2</v>
      </c>
      <c r="J107" s="507"/>
      <c r="K107" s="505" t="s">
        <v>752</v>
      </c>
    </row>
    <row r="108" spans="1:11">
      <c r="A108" s="510"/>
      <c r="B108" s="510"/>
      <c r="C108" s="487"/>
      <c r="D108" s="487"/>
      <c r="E108" s="487"/>
      <c r="F108" s="487"/>
      <c r="G108" s="487"/>
      <c r="H108" s="487"/>
      <c r="I108" s="510"/>
      <c r="J108" s="485"/>
      <c r="K108" s="510"/>
    </row>
    <row r="109" spans="1:11">
      <c r="A109" s="477" t="s">
        <v>1164</v>
      </c>
      <c r="B109" s="477"/>
      <c r="C109" s="476"/>
      <c r="D109" s="476"/>
      <c r="E109" s="476"/>
      <c r="F109" s="476"/>
      <c r="G109" s="476"/>
      <c r="H109" s="476"/>
      <c r="I109" s="477"/>
      <c r="J109" s="493"/>
      <c r="K109" s="477"/>
    </row>
    <row r="110" spans="1:11">
      <c r="A110" s="505">
        <v>91</v>
      </c>
      <c r="B110" s="505"/>
      <c r="C110" s="506" t="s">
        <v>69</v>
      </c>
      <c r="D110" s="506" t="s">
        <v>68</v>
      </c>
      <c r="E110" s="506" t="s">
        <v>186</v>
      </c>
      <c r="F110" s="506" t="s">
        <v>5</v>
      </c>
      <c r="G110" s="506" t="s">
        <v>1707</v>
      </c>
      <c r="H110" s="506" t="s">
        <v>79</v>
      </c>
      <c r="I110" s="505">
        <v>5</v>
      </c>
      <c r="J110" s="508"/>
      <c r="K110" s="505" t="s">
        <v>632</v>
      </c>
    </row>
    <row r="111" spans="1:11">
      <c r="A111" s="505">
        <v>92</v>
      </c>
      <c r="B111" s="505"/>
      <c r="C111" s="506" t="s">
        <v>69</v>
      </c>
      <c r="D111" s="506" t="s">
        <v>68</v>
      </c>
      <c r="E111" s="506" t="s">
        <v>186</v>
      </c>
      <c r="F111" s="506" t="s">
        <v>5</v>
      </c>
      <c r="G111" s="506" t="s">
        <v>93</v>
      </c>
      <c r="H111" s="506" t="s">
        <v>79</v>
      </c>
      <c r="I111" s="505">
        <v>5</v>
      </c>
      <c r="J111" s="508"/>
      <c r="K111" s="505" t="s">
        <v>752</v>
      </c>
    </row>
    <row r="112" spans="1:11">
      <c r="A112" s="505">
        <v>93</v>
      </c>
      <c r="B112" s="505"/>
      <c r="C112" s="506" t="s">
        <v>69</v>
      </c>
      <c r="D112" s="506" t="s">
        <v>68</v>
      </c>
      <c r="E112" s="506" t="s">
        <v>175</v>
      </c>
      <c r="F112" s="506" t="s">
        <v>19</v>
      </c>
      <c r="G112" s="506" t="s">
        <v>67</v>
      </c>
      <c r="H112" s="506"/>
      <c r="I112" s="505">
        <v>2</v>
      </c>
      <c r="J112" s="508"/>
      <c r="K112" s="505" t="s">
        <v>632</v>
      </c>
    </row>
    <row r="113" spans="1:11">
      <c r="A113" s="510"/>
      <c r="B113" s="510"/>
      <c r="C113" s="487"/>
      <c r="D113" s="487"/>
      <c r="E113" s="487"/>
      <c r="F113" s="487"/>
      <c r="G113" s="487"/>
      <c r="H113" s="487"/>
      <c r="I113" s="510"/>
      <c r="J113" s="493"/>
      <c r="K113" s="510"/>
    </row>
    <row r="114" spans="1:11">
      <c r="A114" s="477" t="s">
        <v>1165</v>
      </c>
      <c r="B114" s="477"/>
      <c r="C114" s="488"/>
      <c r="D114" s="488"/>
      <c r="E114" s="488"/>
      <c r="F114" s="488"/>
      <c r="G114" s="488"/>
      <c r="H114" s="488"/>
      <c r="I114" s="509"/>
      <c r="J114" s="478"/>
      <c r="K114" s="486"/>
    </row>
  </sheetData>
  <autoFilter ref="A1:K114" xr:uid="{3DE8B419-4A51-493C-9628-697F4EC9E8CA}"/>
  <pageMargins left="0.70866141732283472" right="0.70866141732283472" top="0.78740157480314965" bottom="0.78740157480314965" header="0.31496062992125984" footer="0.31496062992125984"/>
  <pageSetup paperSize="9" scale="56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>
    <tabColor theme="4" tint="0.59999389629810485"/>
  </sheetPr>
  <dimension ref="A1:N15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3" width="4.453125" customWidth="1"/>
    <col min="5" max="5" width="20.54296875" customWidth="1"/>
    <col min="7" max="7" width="8.1796875" customWidth="1"/>
    <col min="8" max="8" width="5" customWidth="1"/>
    <col min="9" max="9" width="4.453125" customWidth="1"/>
    <col min="10" max="10" width="4.453125" style="250" customWidth="1"/>
    <col min="11" max="11" width="30.453125" customWidth="1"/>
  </cols>
  <sheetData>
    <row r="1" spans="1:14">
      <c r="A1" s="343"/>
      <c r="B1" s="37"/>
      <c r="C1" s="33"/>
      <c r="D1" s="33"/>
      <c r="E1" s="33"/>
      <c r="F1" s="33"/>
      <c r="G1" s="33"/>
      <c r="H1" s="33"/>
      <c r="I1" s="347"/>
      <c r="J1" s="111"/>
      <c r="K1" s="33"/>
      <c r="L1" s="33"/>
      <c r="M1" s="33"/>
      <c r="N1" s="251"/>
    </row>
    <row r="2" spans="1:14">
      <c r="A2" s="511"/>
      <c r="B2" s="471"/>
      <c r="C2" s="470" t="s">
        <v>4</v>
      </c>
      <c r="D2" s="470" t="s">
        <v>3</v>
      </c>
      <c r="E2" s="470" t="s">
        <v>192</v>
      </c>
      <c r="F2" s="470" t="s">
        <v>2</v>
      </c>
      <c r="G2" s="470" t="s">
        <v>1</v>
      </c>
      <c r="H2" s="470" t="s">
        <v>193</v>
      </c>
      <c r="I2" s="512" t="s">
        <v>190</v>
      </c>
      <c r="J2" s="472" t="s">
        <v>1196</v>
      </c>
      <c r="K2" s="470" t="s">
        <v>191</v>
      </c>
      <c r="L2" s="470" t="s">
        <v>1126</v>
      </c>
      <c r="M2" s="470" t="s">
        <v>196</v>
      </c>
      <c r="N2" s="251"/>
    </row>
    <row r="3" spans="1:14">
      <c r="A3" s="511"/>
      <c r="B3" s="471"/>
      <c r="C3" s="470"/>
      <c r="D3" s="470"/>
      <c r="E3" s="470"/>
      <c r="F3" s="470"/>
      <c r="G3" s="470"/>
      <c r="H3" s="470"/>
      <c r="I3" s="512"/>
      <c r="J3" s="472"/>
      <c r="K3" s="470"/>
      <c r="L3" s="513" t="s">
        <v>1409</v>
      </c>
      <c r="M3" s="470" t="s">
        <v>1410</v>
      </c>
      <c r="N3" s="251"/>
    </row>
    <row r="4" spans="1:14" ht="15.5">
      <c r="A4" s="514"/>
      <c r="B4" s="514"/>
      <c r="C4" s="514"/>
      <c r="D4" s="515"/>
      <c r="E4" s="514"/>
      <c r="F4" s="514"/>
      <c r="G4" s="514"/>
      <c r="H4" s="514"/>
      <c r="I4" s="514"/>
      <c r="J4" s="516"/>
      <c r="K4" s="517" t="s">
        <v>1795</v>
      </c>
      <c r="L4" s="518" t="s">
        <v>1411</v>
      </c>
      <c r="M4" s="518" t="s">
        <v>1796</v>
      </c>
      <c r="N4" s="765" t="s">
        <v>1574</v>
      </c>
    </row>
    <row r="5" spans="1:14" ht="15.5">
      <c r="A5" s="477">
        <v>3</v>
      </c>
      <c r="B5" s="519"/>
      <c r="C5" s="476" t="s">
        <v>1267</v>
      </c>
      <c r="D5" s="520" t="s">
        <v>324</v>
      </c>
      <c r="E5" s="476" t="s">
        <v>172</v>
      </c>
      <c r="F5" s="476" t="s">
        <v>7</v>
      </c>
      <c r="G5" s="487" t="s">
        <v>1267</v>
      </c>
      <c r="H5" s="476" t="s">
        <v>156</v>
      </c>
      <c r="I5" s="477">
        <v>2</v>
      </c>
      <c r="J5" s="521"/>
      <c r="K5" s="522"/>
      <c r="L5" s="523"/>
      <c r="M5" s="524"/>
      <c r="N5" s="251"/>
    </row>
    <row r="6" spans="1:14" ht="15.5">
      <c r="A6" s="477"/>
      <c r="B6" s="519"/>
      <c r="C6" s="476"/>
      <c r="D6" s="520" t="s">
        <v>324</v>
      </c>
      <c r="E6" s="476" t="s">
        <v>172</v>
      </c>
      <c r="F6" s="525" t="s">
        <v>1576</v>
      </c>
      <c r="G6" s="487" t="s">
        <v>50</v>
      </c>
      <c r="H6" s="476" t="s">
        <v>156</v>
      </c>
      <c r="I6" s="477">
        <v>0</v>
      </c>
      <c r="J6" s="521"/>
      <c r="K6" s="522" t="s">
        <v>2052</v>
      </c>
      <c r="L6" s="523"/>
      <c r="M6" s="524"/>
      <c r="N6" s="251"/>
    </row>
    <row r="7" spans="1:14" ht="15.5">
      <c r="A7" s="477">
        <v>5</v>
      </c>
      <c r="B7" s="519"/>
      <c r="C7" s="476" t="s">
        <v>1267</v>
      </c>
      <c r="D7" s="520" t="s">
        <v>324</v>
      </c>
      <c r="E7" s="476" t="s">
        <v>179</v>
      </c>
      <c r="F7" s="476" t="s">
        <v>76</v>
      </c>
      <c r="G7" s="526" t="s">
        <v>1267</v>
      </c>
      <c r="H7" s="476" t="s">
        <v>156</v>
      </c>
      <c r="I7" s="477">
        <v>2</v>
      </c>
      <c r="J7" s="521"/>
      <c r="K7" s="477"/>
      <c r="L7" s="527"/>
      <c r="M7" s="524"/>
      <c r="N7" s="251"/>
    </row>
    <row r="8" spans="1:14" ht="15.5">
      <c r="A8" s="477">
        <v>6</v>
      </c>
      <c r="B8" s="519"/>
      <c r="C8" s="476" t="s">
        <v>1267</v>
      </c>
      <c r="D8" s="520" t="s">
        <v>324</v>
      </c>
      <c r="E8" s="476" t="s">
        <v>341</v>
      </c>
      <c r="F8" s="476" t="s">
        <v>14</v>
      </c>
      <c r="G8" s="766" t="s">
        <v>45</v>
      </c>
      <c r="H8" s="476" t="s">
        <v>22</v>
      </c>
      <c r="I8" s="477">
        <v>1</v>
      </c>
      <c r="J8" s="521"/>
      <c r="K8" s="477"/>
      <c r="L8" s="527"/>
      <c r="M8" s="524"/>
      <c r="N8" s="251"/>
    </row>
    <row r="9" spans="1:14" ht="15.5">
      <c r="A9" s="477">
        <v>8</v>
      </c>
      <c r="B9" s="519"/>
      <c r="C9" s="476" t="s">
        <v>1267</v>
      </c>
      <c r="D9" s="520" t="s">
        <v>324</v>
      </c>
      <c r="E9" s="476" t="s">
        <v>15</v>
      </c>
      <c r="F9" s="476" t="s">
        <v>15</v>
      </c>
      <c r="G9" s="487" t="s">
        <v>45</v>
      </c>
      <c r="H9" s="476" t="s">
        <v>22</v>
      </c>
      <c r="I9" s="477">
        <v>1</v>
      </c>
      <c r="J9" s="521"/>
      <c r="K9" s="477"/>
      <c r="L9" s="527"/>
      <c r="M9" s="524"/>
      <c r="N9" s="251"/>
    </row>
    <row r="10" spans="1:14" ht="15.5">
      <c r="A10" s="477">
        <v>7</v>
      </c>
      <c r="B10" s="519"/>
      <c r="C10" s="476" t="s">
        <v>1267</v>
      </c>
      <c r="D10" s="520" t="s">
        <v>324</v>
      </c>
      <c r="E10" s="476" t="s">
        <v>175</v>
      </c>
      <c r="F10" s="476" t="s">
        <v>19</v>
      </c>
      <c r="G10" s="487" t="s">
        <v>1707</v>
      </c>
      <c r="H10" s="476" t="s">
        <v>327</v>
      </c>
      <c r="I10" s="510">
        <v>1</v>
      </c>
      <c r="J10" s="521"/>
      <c r="K10" s="477" t="s">
        <v>1494</v>
      </c>
      <c r="L10" s="527"/>
      <c r="M10" s="524"/>
      <c r="N10" s="528"/>
    </row>
    <row r="11" spans="1:14" ht="15.5">
      <c r="A11" s="477">
        <v>11</v>
      </c>
      <c r="B11" s="519"/>
      <c r="C11" s="476" t="s">
        <v>1267</v>
      </c>
      <c r="D11" s="520" t="s">
        <v>324</v>
      </c>
      <c r="E11" s="476" t="s">
        <v>619</v>
      </c>
      <c r="F11" s="476" t="s">
        <v>83</v>
      </c>
      <c r="G11" s="476" t="s">
        <v>220</v>
      </c>
      <c r="H11" s="476" t="s">
        <v>296</v>
      </c>
      <c r="I11" s="477">
        <v>1</v>
      </c>
      <c r="J11" s="529"/>
      <c r="K11" s="530" t="s">
        <v>1575</v>
      </c>
      <c r="L11" s="527"/>
      <c r="M11" s="524"/>
      <c r="N11" s="251"/>
    </row>
    <row r="12" spans="1:14" ht="15.5">
      <c r="A12" s="477"/>
      <c r="B12" s="519"/>
      <c r="C12" s="476" t="s">
        <v>1267</v>
      </c>
      <c r="D12" s="520" t="s">
        <v>324</v>
      </c>
      <c r="E12" s="476" t="s">
        <v>178</v>
      </c>
      <c r="F12" s="476" t="s">
        <v>37</v>
      </c>
      <c r="G12" s="721" t="s">
        <v>1082</v>
      </c>
      <c r="H12" s="476" t="s">
        <v>296</v>
      </c>
      <c r="I12" s="477">
        <v>1</v>
      </c>
      <c r="J12" s="531"/>
      <c r="K12" s="477" t="s">
        <v>1495</v>
      </c>
      <c r="L12" s="527"/>
      <c r="M12" s="524"/>
      <c r="N12" s="251"/>
    </row>
    <row r="13" spans="1:14" ht="15.5">
      <c r="A13" s="477"/>
      <c r="B13" s="519"/>
      <c r="C13" s="476" t="s">
        <v>1267</v>
      </c>
      <c r="D13" s="520" t="s">
        <v>324</v>
      </c>
      <c r="E13" s="476" t="s">
        <v>174</v>
      </c>
      <c r="F13" s="476" t="s">
        <v>1392</v>
      </c>
      <c r="G13" s="532" t="s">
        <v>1556</v>
      </c>
      <c r="H13" s="476" t="s">
        <v>296</v>
      </c>
      <c r="I13" s="477">
        <v>1</v>
      </c>
      <c r="J13" s="531"/>
      <c r="K13" s="477" t="s">
        <v>1495</v>
      </c>
      <c r="L13" s="527"/>
      <c r="M13" s="524"/>
      <c r="N13" s="251"/>
    </row>
    <row r="14" spans="1:14" ht="15.5">
      <c r="A14" s="477">
        <v>9</v>
      </c>
      <c r="B14" s="519"/>
      <c r="C14" s="476" t="s">
        <v>1267</v>
      </c>
      <c r="D14" s="520" t="s">
        <v>324</v>
      </c>
      <c r="E14" s="533" t="s">
        <v>614</v>
      </c>
      <c r="F14" s="476" t="s">
        <v>634</v>
      </c>
      <c r="G14" s="476" t="s">
        <v>355</v>
      </c>
      <c r="H14" s="476" t="s">
        <v>356</v>
      </c>
      <c r="I14" s="477">
        <v>2</v>
      </c>
      <c r="J14" s="521">
        <v>2</v>
      </c>
      <c r="K14" s="530" t="s">
        <v>954</v>
      </c>
      <c r="L14" s="527"/>
      <c r="M14" s="524"/>
      <c r="N14" s="251"/>
    </row>
    <row r="15" spans="1:14" ht="15.5">
      <c r="A15" s="477">
        <v>10</v>
      </c>
      <c r="B15" s="519"/>
      <c r="C15" s="476" t="s">
        <v>1267</v>
      </c>
      <c r="D15" s="520" t="s">
        <v>324</v>
      </c>
      <c r="E15" s="533" t="s">
        <v>615</v>
      </c>
      <c r="F15" s="534" t="s">
        <v>1576</v>
      </c>
      <c r="G15" s="476" t="s">
        <v>318</v>
      </c>
      <c r="H15" s="476" t="s">
        <v>328</v>
      </c>
      <c r="I15" s="477">
        <v>2</v>
      </c>
      <c r="J15" s="521">
        <v>2</v>
      </c>
      <c r="K15" s="530" t="s">
        <v>954</v>
      </c>
      <c r="L15" s="527"/>
      <c r="M15" s="524"/>
      <c r="N15" s="251"/>
    </row>
    <row r="16" spans="1:14" ht="15.5">
      <c r="A16" s="514"/>
      <c r="B16" s="515"/>
      <c r="C16" s="535"/>
      <c r="D16" s="536"/>
      <c r="E16" s="535"/>
      <c r="F16" s="535"/>
      <c r="G16" s="535"/>
      <c r="H16" s="535"/>
      <c r="I16" s="514"/>
      <c r="J16" s="516"/>
      <c r="K16" s="517" t="s">
        <v>1797</v>
      </c>
      <c r="L16" s="537" t="s">
        <v>1412</v>
      </c>
      <c r="M16" s="537" t="s">
        <v>1796</v>
      </c>
      <c r="N16" s="765" t="s">
        <v>1574</v>
      </c>
    </row>
    <row r="17" spans="1:14" ht="15.5">
      <c r="A17" s="477">
        <v>13</v>
      </c>
      <c r="B17" s="519"/>
      <c r="C17" s="476" t="s">
        <v>1267</v>
      </c>
      <c r="D17" s="538" t="s">
        <v>329</v>
      </c>
      <c r="E17" s="476" t="s">
        <v>172</v>
      </c>
      <c r="F17" s="476" t="s">
        <v>7</v>
      </c>
      <c r="G17" s="526" t="s">
        <v>1267</v>
      </c>
      <c r="H17" s="476" t="s">
        <v>351</v>
      </c>
      <c r="I17" s="477">
        <v>2</v>
      </c>
      <c r="J17" s="529">
        <v>2</v>
      </c>
      <c r="K17" s="522"/>
      <c r="L17" s="539"/>
      <c r="M17" s="524"/>
      <c r="N17" s="251"/>
    </row>
    <row r="18" spans="1:14">
      <c r="A18" s="477">
        <v>15</v>
      </c>
      <c r="B18" s="519"/>
      <c r="C18" s="476" t="s">
        <v>1267</v>
      </c>
      <c r="D18" s="538" t="s">
        <v>329</v>
      </c>
      <c r="E18" s="476" t="s">
        <v>172</v>
      </c>
      <c r="F18" s="525" t="s">
        <v>1576</v>
      </c>
      <c r="G18" s="526" t="s">
        <v>50</v>
      </c>
      <c r="H18" s="476" t="s">
        <v>336</v>
      </c>
      <c r="I18" s="477">
        <v>2</v>
      </c>
      <c r="J18" s="521">
        <v>2</v>
      </c>
      <c r="K18" s="477"/>
      <c r="L18" s="523"/>
      <c r="M18" s="524"/>
      <c r="N18" s="251"/>
    </row>
    <row r="19" spans="1:14">
      <c r="A19" s="477"/>
      <c r="B19" s="519"/>
      <c r="C19" s="476" t="s">
        <v>1267</v>
      </c>
      <c r="D19" s="538" t="s">
        <v>329</v>
      </c>
      <c r="E19" s="476" t="s">
        <v>179</v>
      </c>
      <c r="F19" s="540" t="s">
        <v>76</v>
      </c>
      <c r="G19" s="526" t="s">
        <v>75</v>
      </c>
      <c r="H19" s="476" t="s">
        <v>336</v>
      </c>
      <c r="I19" s="477">
        <v>2</v>
      </c>
      <c r="J19" s="521"/>
      <c r="K19" s="477"/>
      <c r="L19" s="523"/>
      <c r="M19" s="524"/>
      <c r="N19" s="251"/>
    </row>
    <row r="20" spans="1:14" ht="18.5">
      <c r="A20" s="477">
        <v>16</v>
      </c>
      <c r="B20" s="519"/>
      <c r="C20" s="476" t="s">
        <v>1267</v>
      </c>
      <c r="D20" s="538" t="s">
        <v>329</v>
      </c>
      <c r="E20" s="476" t="s">
        <v>341</v>
      </c>
      <c r="F20" s="476" t="s">
        <v>14</v>
      </c>
      <c r="G20" s="767" t="s">
        <v>45</v>
      </c>
      <c r="H20" s="476" t="s">
        <v>344</v>
      </c>
      <c r="I20" s="477">
        <v>1</v>
      </c>
      <c r="J20" s="521"/>
      <c r="K20" s="477"/>
      <c r="L20" s="541"/>
      <c r="M20" s="524"/>
      <c r="N20" s="251"/>
    </row>
    <row r="21" spans="1:14" ht="15.5">
      <c r="A21" s="477">
        <v>8</v>
      </c>
      <c r="B21" s="519"/>
      <c r="C21" s="476" t="s">
        <v>1267</v>
      </c>
      <c r="D21" s="538" t="s">
        <v>329</v>
      </c>
      <c r="E21" s="476" t="s">
        <v>15</v>
      </c>
      <c r="F21" s="476" t="s">
        <v>15</v>
      </c>
      <c r="G21" s="526" t="s">
        <v>45</v>
      </c>
      <c r="H21" s="476" t="s">
        <v>22</v>
      </c>
      <c r="I21" s="477">
        <v>1</v>
      </c>
      <c r="J21" s="521"/>
      <c r="K21" s="477"/>
      <c r="L21" s="527"/>
      <c r="M21" s="524"/>
      <c r="N21" s="528"/>
    </row>
    <row r="22" spans="1:14">
      <c r="A22" s="477">
        <v>17</v>
      </c>
      <c r="B22" s="519"/>
      <c r="C22" s="476" t="s">
        <v>1267</v>
      </c>
      <c r="D22" s="538" t="s">
        <v>329</v>
      </c>
      <c r="E22" s="476" t="s">
        <v>175</v>
      </c>
      <c r="F22" s="476" t="s">
        <v>19</v>
      </c>
      <c r="G22" s="768" t="s">
        <v>1707</v>
      </c>
      <c r="H22" s="476" t="s">
        <v>327</v>
      </c>
      <c r="I22" s="477">
        <v>1</v>
      </c>
      <c r="J22" s="521"/>
      <c r="K22" s="477" t="s">
        <v>1577</v>
      </c>
      <c r="L22" s="523"/>
      <c r="M22" s="524"/>
      <c r="N22" s="251"/>
    </row>
    <row r="23" spans="1:14">
      <c r="A23" s="477"/>
      <c r="B23" s="519"/>
      <c r="C23" s="476"/>
      <c r="D23" s="538" t="s">
        <v>329</v>
      </c>
      <c r="E23" s="476" t="s">
        <v>619</v>
      </c>
      <c r="F23" s="476" t="s">
        <v>83</v>
      </c>
      <c r="G23" s="768" t="s">
        <v>220</v>
      </c>
      <c r="H23" s="476" t="s">
        <v>344</v>
      </c>
      <c r="I23" s="477">
        <v>1</v>
      </c>
      <c r="J23" s="521"/>
      <c r="K23" s="477"/>
      <c r="L23" s="523"/>
      <c r="M23" s="524"/>
      <c r="N23" s="251"/>
    </row>
    <row r="24" spans="1:14" ht="15.5">
      <c r="A24" s="477"/>
      <c r="B24" s="519"/>
      <c r="C24" s="476" t="s">
        <v>1267</v>
      </c>
      <c r="D24" s="538" t="s">
        <v>329</v>
      </c>
      <c r="E24" s="476" t="s">
        <v>178</v>
      </c>
      <c r="F24" s="476" t="s">
        <v>37</v>
      </c>
      <c r="G24" s="532" t="s">
        <v>50</v>
      </c>
      <c r="H24" s="476" t="s">
        <v>296</v>
      </c>
      <c r="I24" s="477">
        <v>1</v>
      </c>
      <c r="J24" s="531"/>
      <c r="K24" s="477" t="s">
        <v>1494</v>
      </c>
      <c r="L24" s="527"/>
      <c r="M24" s="524"/>
      <c r="N24" s="251"/>
    </row>
    <row r="25" spans="1:14" ht="15.5">
      <c r="A25" s="477"/>
      <c r="B25" s="519"/>
      <c r="C25" s="476" t="s">
        <v>1267</v>
      </c>
      <c r="D25" s="538" t="s">
        <v>329</v>
      </c>
      <c r="E25" s="476" t="s">
        <v>174</v>
      </c>
      <c r="F25" s="476" t="s">
        <v>1392</v>
      </c>
      <c r="G25" s="532" t="s">
        <v>1556</v>
      </c>
      <c r="H25" s="476" t="s">
        <v>296</v>
      </c>
      <c r="I25" s="477">
        <v>1</v>
      </c>
      <c r="J25" s="531"/>
      <c r="K25" s="477" t="s">
        <v>1495</v>
      </c>
      <c r="L25" s="527"/>
      <c r="M25" s="524"/>
      <c r="N25" s="251"/>
    </row>
    <row r="26" spans="1:14">
      <c r="A26" s="477">
        <v>19</v>
      </c>
      <c r="B26" s="519"/>
      <c r="C26" s="476" t="s">
        <v>1267</v>
      </c>
      <c r="D26" s="538" t="s">
        <v>329</v>
      </c>
      <c r="E26" s="533" t="s">
        <v>614</v>
      </c>
      <c r="F26" s="476" t="s">
        <v>634</v>
      </c>
      <c r="G26" s="532" t="s">
        <v>355</v>
      </c>
      <c r="H26" s="476" t="s">
        <v>356</v>
      </c>
      <c r="I26" s="477">
        <v>2</v>
      </c>
      <c r="J26" s="521">
        <v>2</v>
      </c>
      <c r="K26" s="530" t="s">
        <v>954</v>
      </c>
      <c r="L26" s="523"/>
      <c r="M26" s="524"/>
      <c r="N26" s="251"/>
    </row>
    <row r="27" spans="1:14">
      <c r="A27" s="477">
        <v>20</v>
      </c>
      <c r="B27" s="519"/>
      <c r="C27" s="476" t="s">
        <v>1267</v>
      </c>
      <c r="D27" s="538" t="s">
        <v>329</v>
      </c>
      <c r="E27" s="533" t="s">
        <v>615</v>
      </c>
      <c r="F27" s="534" t="s">
        <v>1576</v>
      </c>
      <c r="G27" s="532" t="s">
        <v>318</v>
      </c>
      <c r="H27" s="476" t="s">
        <v>328</v>
      </c>
      <c r="I27" s="477">
        <v>2</v>
      </c>
      <c r="J27" s="521">
        <v>2</v>
      </c>
      <c r="K27" s="530" t="s">
        <v>954</v>
      </c>
      <c r="L27" s="523"/>
      <c r="M27" s="524"/>
      <c r="N27" s="251"/>
    </row>
    <row r="28" spans="1:14" ht="15.5">
      <c r="A28" s="514"/>
      <c r="B28" s="515"/>
      <c r="C28" s="535"/>
      <c r="D28" s="536"/>
      <c r="E28" s="535"/>
      <c r="F28" s="535"/>
      <c r="G28" s="542"/>
      <c r="H28" s="535"/>
      <c r="I28" s="514"/>
      <c r="J28" s="516"/>
      <c r="K28" s="543" t="s">
        <v>2053</v>
      </c>
      <c r="L28" s="518" t="s">
        <v>1411</v>
      </c>
      <c r="M28" s="518" t="s">
        <v>1796</v>
      </c>
      <c r="N28" s="765" t="s">
        <v>1574</v>
      </c>
    </row>
    <row r="29" spans="1:14">
      <c r="A29" s="477">
        <v>23</v>
      </c>
      <c r="B29" s="519"/>
      <c r="C29" s="476" t="s">
        <v>1267</v>
      </c>
      <c r="D29" s="544" t="s">
        <v>330</v>
      </c>
      <c r="E29" s="476" t="s">
        <v>172</v>
      </c>
      <c r="F29" s="476" t="s">
        <v>7</v>
      </c>
      <c r="G29" s="526" t="s">
        <v>1267</v>
      </c>
      <c r="H29" s="476" t="s">
        <v>156</v>
      </c>
      <c r="I29" s="477">
        <v>2</v>
      </c>
      <c r="J29" s="529">
        <v>2</v>
      </c>
      <c r="K29" s="530" t="s">
        <v>954</v>
      </c>
      <c r="L29" s="523"/>
      <c r="M29" s="524"/>
      <c r="N29" s="251"/>
    </row>
    <row r="30" spans="1:14">
      <c r="A30" s="477">
        <v>23</v>
      </c>
      <c r="B30" s="519"/>
      <c r="C30" s="476" t="s">
        <v>1267</v>
      </c>
      <c r="D30" s="544" t="s">
        <v>330</v>
      </c>
      <c r="E30" s="476" t="s">
        <v>172</v>
      </c>
      <c r="F30" s="534" t="s">
        <v>1576</v>
      </c>
      <c r="G30" s="526" t="s">
        <v>1556</v>
      </c>
      <c r="H30" s="476" t="s">
        <v>156</v>
      </c>
      <c r="I30" s="477">
        <v>2</v>
      </c>
      <c r="J30" s="529">
        <v>2</v>
      </c>
      <c r="K30" s="530" t="s">
        <v>954</v>
      </c>
      <c r="L30" s="523"/>
      <c r="M30" s="545"/>
      <c r="N30" s="251"/>
    </row>
    <row r="31" spans="1:14">
      <c r="A31" s="477">
        <v>25</v>
      </c>
      <c r="B31" s="519"/>
      <c r="C31" s="476" t="s">
        <v>1267</v>
      </c>
      <c r="D31" s="544" t="s">
        <v>330</v>
      </c>
      <c r="E31" s="476" t="s">
        <v>179</v>
      </c>
      <c r="F31" s="476" t="s">
        <v>76</v>
      </c>
      <c r="G31" s="532" t="s">
        <v>75</v>
      </c>
      <c r="H31" s="476" t="s">
        <v>156</v>
      </c>
      <c r="I31" s="477">
        <v>2</v>
      </c>
      <c r="J31" s="546"/>
      <c r="K31" s="547"/>
      <c r="L31" s="523"/>
      <c r="M31" s="524"/>
      <c r="N31" s="251"/>
    </row>
    <row r="32" spans="1:14">
      <c r="A32" s="477">
        <v>26</v>
      </c>
      <c r="B32" s="519"/>
      <c r="C32" s="476" t="s">
        <v>1267</v>
      </c>
      <c r="D32" s="544" t="s">
        <v>330</v>
      </c>
      <c r="E32" s="476" t="s">
        <v>341</v>
      </c>
      <c r="F32" s="476" t="s">
        <v>14</v>
      </c>
      <c r="G32" s="767" t="s">
        <v>45</v>
      </c>
      <c r="H32" s="476" t="s">
        <v>351</v>
      </c>
      <c r="I32" s="477">
        <v>1</v>
      </c>
      <c r="J32" s="521"/>
      <c r="K32" s="477"/>
      <c r="L32" s="523"/>
      <c r="M32" s="524"/>
      <c r="N32" s="528"/>
    </row>
    <row r="33" spans="1:14">
      <c r="A33" s="477">
        <v>28</v>
      </c>
      <c r="B33" s="519"/>
      <c r="C33" s="476" t="s">
        <v>1267</v>
      </c>
      <c r="D33" s="544" t="s">
        <v>330</v>
      </c>
      <c r="E33" s="476" t="s">
        <v>15</v>
      </c>
      <c r="F33" s="476" t="s">
        <v>15</v>
      </c>
      <c r="G33" s="767" t="s">
        <v>45</v>
      </c>
      <c r="H33" s="476" t="s">
        <v>351</v>
      </c>
      <c r="I33" s="477">
        <v>1</v>
      </c>
      <c r="J33" s="521"/>
      <c r="K33" s="477"/>
      <c r="L33" s="523"/>
      <c r="M33" s="524"/>
      <c r="N33" s="251"/>
    </row>
    <row r="34" spans="1:14">
      <c r="A34" s="477">
        <v>27</v>
      </c>
      <c r="B34" s="519"/>
      <c r="C34" s="476" t="s">
        <v>1267</v>
      </c>
      <c r="D34" s="544" t="s">
        <v>330</v>
      </c>
      <c r="E34" s="476" t="s">
        <v>175</v>
      </c>
      <c r="F34" s="476" t="s">
        <v>19</v>
      </c>
      <c r="G34" s="548" t="s">
        <v>1707</v>
      </c>
      <c r="H34" s="476" t="s">
        <v>327</v>
      </c>
      <c r="I34" s="477">
        <v>1</v>
      </c>
      <c r="J34" s="521"/>
      <c r="K34" s="477" t="s">
        <v>1494</v>
      </c>
      <c r="L34" s="523"/>
      <c r="M34" s="524"/>
      <c r="N34" s="251"/>
    </row>
    <row r="35" spans="1:14">
      <c r="A35" s="477"/>
      <c r="B35" s="519"/>
      <c r="C35" s="476" t="s">
        <v>1267</v>
      </c>
      <c r="D35" s="544" t="s">
        <v>330</v>
      </c>
      <c r="E35" s="476" t="s">
        <v>619</v>
      </c>
      <c r="F35" s="476" t="s">
        <v>83</v>
      </c>
      <c r="G35" s="532" t="s">
        <v>220</v>
      </c>
      <c r="H35" s="476" t="s">
        <v>296</v>
      </c>
      <c r="I35" s="477">
        <v>1</v>
      </c>
      <c r="J35" s="531"/>
      <c r="K35" s="477" t="s">
        <v>1495</v>
      </c>
      <c r="L35" s="523"/>
      <c r="M35" s="524"/>
      <c r="N35" s="251"/>
    </row>
    <row r="36" spans="1:14" ht="15.5">
      <c r="A36" s="477"/>
      <c r="B36" s="519"/>
      <c r="C36" s="476" t="s">
        <v>1267</v>
      </c>
      <c r="D36" s="544" t="s">
        <v>330</v>
      </c>
      <c r="E36" s="476" t="s">
        <v>174</v>
      </c>
      <c r="F36" s="476" t="s">
        <v>1392</v>
      </c>
      <c r="G36" s="532" t="s">
        <v>1556</v>
      </c>
      <c r="H36" s="476" t="s">
        <v>296</v>
      </c>
      <c r="I36" s="477">
        <v>1</v>
      </c>
      <c r="J36" s="531"/>
      <c r="K36" s="477" t="s">
        <v>1494</v>
      </c>
      <c r="L36" s="527"/>
      <c r="M36" s="524"/>
      <c r="N36" s="251"/>
    </row>
    <row r="37" spans="1:14" ht="15.5">
      <c r="A37" s="477"/>
      <c r="B37" s="519"/>
      <c r="C37" s="476" t="s">
        <v>1267</v>
      </c>
      <c r="D37" s="544" t="s">
        <v>330</v>
      </c>
      <c r="E37" s="476" t="s">
        <v>178</v>
      </c>
      <c r="F37" s="476" t="s">
        <v>37</v>
      </c>
      <c r="G37" s="722" t="s">
        <v>1082</v>
      </c>
      <c r="H37" s="476" t="s">
        <v>296</v>
      </c>
      <c r="I37" s="477">
        <v>1</v>
      </c>
      <c r="J37" s="531"/>
      <c r="K37" s="477" t="s">
        <v>1496</v>
      </c>
      <c r="L37" s="527"/>
      <c r="M37" s="524"/>
      <c r="N37" s="251"/>
    </row>
    <row r="38" spans="1:14">
      <c r="A38" s="477">
        <v>29</v>
      </c>
      <c r="B38" s="519"/>
      <c r="C38" s="476" t="s">
        <v>1267</v>
      </c>
      <c r="D38" s="544" t="s">
        <v>330</v>
      </c>
      <c r="E38" s="533" t="s">
        <v>614</v>
      </c>
      <c r="F38" s="476" t="s">
        <v>634</v>
      </c>
      <c r="G38" s="532" t="s">
        <v>355</v>
      </c>
      <c r="H38" s="476" t="s">
        <v>356</v>
      </c>
      <c r="I38" s="477">
        <v>2</v>
      </c>
      <c r="J38" s="521">
        <v>2</v>
      </c>
      <c r="K38" s="530" t="s">
        <v>954</v>
      </c>
      <c r="L38" s="523"/>
      <c r="M38" s="524"/>
      <c r="N38" s="251"/>
    </row>
    <row r="39" spans="1:14">
      <c r="A39" s="477">
        <v>30</v>
      </c>
      <c r="B39" s="519"/>
      <c r="C39" s="476" t="s">
        <v>1267</v>
      </c>
      <c r="D39" s="544" t="s">
        <v>330</v>
      </c>
      <c r="E39" s="533" t="s">
        <v>615</v>
      </c>
      <c r="F39" s="534" t="s">
        <v>1576</v>
      </c>
      <c r="G39" s="532" t="s">
        <v>318</v>
      </c>
      <c r="H39" s="476" t="s">
        <v>328</v>
      </c>
      <c r="I39" s="477">
        <v>2</v>
      </c>
      <c r="J39" s="521">
        <v>2</v>
      </c>
      <c r="K39" s="530" t="s">
        <v>954</v>
      </c>
      <c r="L39" s="523"/>
      <c r="M39" s="524"/>
      <c r="N39" s="251"/>
    </row>
    <row r="40" spans="1:14" ht="29">
      <c r="A40" s="514"/>
      <c r="B40" s="515"/>
      <c r="C40" s="535"/>
      <c r="D40" s="536"/>
      <c r="E40" s="535"/>
      <c r="F40" s="535"/>
      <c r="G40" s="542"/>
      <c r="H40" s="535"/>
      <c r="I40" s="514"/>
      <c r="J40" s="516"/>
      <c r="K40" s="517" t="s">
        <v>1326</v>
      </c>
      <c r="L40" s="518" t="s">
        <v>1583</v>
      </c>
      <c r="M40" s="518" t="s">
        <v>1798</v>
      </c>
      <c r="N40" s="769" t="s">
        <v>1578</v>
      </c>
    </row>
    <row r="41" spans="1:14">
      <c r="A41" s="477">
        <v>91</v>
      </c>
      <c r="B41" s="519"/>
      <c r="C41" s="476" t="s">
        <v>1267</v>
      </c>
      <c r="D41" s="549" t="s">
        <v>342</v>
      </c>
      <c r="E41" s="476" t="s">
        <v>172</v>
      </c>
      <c r="F41" s="476" t="s">
        <v>7</v>
      </c>
      <c r="G41" s="526" t="s">
        <v>1267</v>
      </c>
      <c r="H41" s="476" t="s">
        <v>344</v>
      </c>
      <c r="I41" s="477">
        <v>3</v>
      </c>
      <c r="J41" s="521"/>
      <c r="K41" s="477"/>
      <c r="L41" s="550"/>
      <c r="M41" s="524"/>
      <c r="N41" s="251"/>
    </row>
    <row r="42" spans="1:14">
      <c r="A42" s="477">
        <v>96</v>
      </c>
      <c r="B42" s="519"/>
      <c r="C42" s="476" t="s">
        <v>1267</v>
      </c>
      <c r="D42" s="549" t="s">
        <v>342</v>
      </c>
      <c r="E42" s="476" t="s">
        <v>179</v>
      </c>
      <c r="F42" s="476" t="s">
        <v>76</v>
      </c>
      <c r="G42" s="532" t="s">
        <v>49</v>
      </c>
      <c r="H42" s="476" t="s">
        <v>344</v>
      </c>
      <c r="I42" s="477">
        <v>2</v>
      </c>
      <c r="J42" s="521"/>
      <c r="K42" s="477"/>
      <c r="L42" s="550"/>
      <c r="M42" s="524"/>
      <c r="N42" s="251"/>
    </row>
    <row r="43" spans="1:14">
      <c r="A43" s="477">
        <v>90</v>
      </c>
      <c r="B43" s="519"/>
      <c r="C43" s="476" t="s">
        <v>1267</v>
      </c>
      <c r="D43" s="549" t="s">
        <v>342</v>
      </c>
      <c r="E43" s="476" t="s">
        <v>341</v>
      </c>
      <c r="F43" s="476" t="s">
        <v>14</v>
      </c>
      <c r="G43" s="532" t="s">
        <v>49</v>
      </c>
      <c r="H43" s="476" t="s">
        <v>344</v>
      </c>
      <c r="I43" s="477">
        <v>1</v>
      </c>
      <c r="J43" s="521"/>
      <c r="K43" s="510"/>
      <c r="L43" s="550"/>
      <c r="M43" s="524"/>
      <c r="N43" s="528"/>
    </row>
    <row r="44" spans="1:14">
      <c r="A44" s="477">
        <v>89</v>
      </c>
      <c r="B44" s="519"/>
      <c r="C44" s="476" t="s">
        <v>1267</v>
      </c>
      <c r="D44" s="549" t="s">
        <v>342</v>
      </c>
      <c r="E44" s="476" t="s">
        <v>15</v>
      </c>
      <c r="F44" s="476" t="s">
        <v>15</v>
      </c>
      <c r="G44" s="532" t="s">
        <v>49</v>
      </c>
      <c r="H44" s="476" t="s">
        <v>344</v>
      </c>
      <c r="I44" s="477">
        <v>1</v>
      </c>
      <c r="J44" s="521"/>
      <c r="K44" s="510"/>
      <c r="L44" s="523"/>
      <c r="M44" s="524"/>
      <c r="N44" s="251"/>
    </row>
    <row r="45" spans="1:14">
      <c r="A45" s="477">
        <v>102</v>
      </c>
      <c r="B45" s="519"/>
      <c r="C45" s="476" t="s">
        <v>1267</v>
      </c>
      <c r="D45" s="549" t="s">
        <v>342</v>
      </c>
      <c r="E45" s="476" t="s">
        <v>175</v>
      </c>
      <c r="F45" s="476" t="s">
        <v>19</v>
      </c>
      <c r="G45" s="767" t="s">
        <v>49</v>
      </c>
      <c r="H45" s="476" t="s">
        <v>344</v>
      </c>
      <c r="I45" s="477">
        <v>1</v>
      </c>
      <c r="J45" s="521"/>
      <c r="K45" s="477" t="s">
        <v>1494</v>
      </c>
      <c r="L45" s="550"/>
      <c r="M45" s="524"/>
      <c r="N45" s="251"/>
    </row>
    <row r="46" spans="1:14">
      <c r="A46" s="477"/>
      <c r="B46" s="519"/>
      <c r="C46" s="476" t="s">
        <v>1267</v>
      </c>
      <c r="D46" s="549" t="s">
        <v>342</v>
      </c>
      <c r="E46" s="476" t="s">
        <v>619</v>
      </c>
      <c r="F46" s="476" t="s">
        <v>83</v>
      </c>
      <c r="G46" s="768" t="s">
        <v>51</v>
      </c>
      <c r="H46" s="476" t="s">
        <v>296</v>
      </c>
      <c r="I46" s="477">
        <v>1</v>
      </c>
      <c r="J46" s="531"/>
      <c r="K46" s="477"/>
      <c r="L46" s="523"/>
      <c r="M46" s="524"/>
      <c r="N46" s="251"/>
    </row>
    <row r="47" spans="1:14" ht="15.5">
      <c r="A47" s="477"/>
      <c r="B47" s="519"/>
      <c r="C47" s="476" t="s">
        <v>1267</v>
      </c>
      <c r="D47" s="549" t="s">
        <v>342</v>
      </c>
      <c r="E47" s="476" t="s">
        <v>174</v>
      </c>
      <c r="F47" s="476" t="s">
        <v>1392</v>
      </c>
      <c r="G47" s="532" t="s">
        <v>1556</v>
      </c>
      <c r="H47" s="476" t="s">
        <v>296</v>
      </c>
      <c r="I47" s="477">
        <v>1</v>
      </c>
      <c r="J47" s="531"/>
      <c r="K47" s="477" t="s">
        <v>1586</v>
      </c>
      <c r="L47" s="527"/>
      <c r="M47" s="524"/>
      <c r="N47" s="251"/>
    </row>
    <row r="48" spans="1:14">
      <c r="A48" s="477">
        <v>93</v>
      </c>
      <c r="B48" s="519"/>
      <c r="C48" s="476" t="s">
        <v>1267</v>
      </c>
      <c r="D48" s="549" t="s">
        <v>342</v>
      </c>
      <c r="E48" s="476" t="s">
        <v>178</v>
      </c>
      <c r="F48" s="476" t="s">
        <v>37</v>
      </c>
      <c r="G48" s="768" t="s">
        <v>51</v>
      </c>
      <c r="H48" s="476" t="s">
        <v>344</v>
      </c>
      <c r="I48" s="477">
        <v>1</v>
      </c>
      <c r="J48" s="521"/>
      <c r="K48" s="477" t="s">
        <v>1495</v>
      </c>
      <c r="L48" s="550"/>
      <c r="M48" s="524"/>
      <c r="N48" s="251"/>
    </row>
    <row r="49" spans="1:14">
      <c r="A49" s="477">
        <v>95</v>
      </c>
      <c r="B49" s="519"/>
      <c r="C49" s="476" t="s">
        <v>1267</v>
      </c>
      <c r="D49" s="549" t="s">
        <v>342</v>
      </c>
      <c r="E49" s="477" t="s">
        <v>1184</v>
      </c>
      <c r="F49" s="476" t="s">
        <v>115</v>
      </c>
      <c r="G49" s="767" t="s">
        <v>49</v>
      </c>
      <c r="H49" s="476" t="s">
        <v>344</v>
      </c>
      <c r="I49" s="477">
        <v>2</v>
      </c>
      <c r="J49" s="521"/>
      <c r="K49" s="477"/>
      <c r="L49" s="550"/>
      <c r="M49" s="524"/>
      <c r="N49" s="251"/>
    </row>
    <row r="50" spans="1:14">
      <c r="A50" s="477">
        <v>95</v>
      </c>
      <c r="B50" s="519"/>
      <c r="C50" s="476" t="s">
        <v>1267</v>
      </c>
      <c r="D50" s="549" t="s">
        <v>342</v>
      </c>
      <c r="E50" s="477" t="s">
        <v>1497</v>
      </c>
      <c r="F50" s="476" t="s">
        <v>1497</v>
      </c>
      <c r="G50" s="767" t="s">
        <v>50</v>
      </c>
      <c r="H50" s="476"/>
      <c r="I50" s="477">
        <v>2</v>
      </c>
      <c r="J50" s="521"/>
      <c r="K50" s="477"/>
      <c r="L50" s="550"/>
      <c r="M50" s="524"/>
      <c r="N50" s="251"/>
    </row>
    <row r="51" spans="1:14">
      <c r="A51" s="477">
        <v>100</v>
      </c>
      <c r="B51" s="519"/>
      <c r="C51" s="476" t="s">
        <v>1267</v>
      </c>
      <c r="D51" s="549" t="s">
        <v>342</v>
      </c>
      <c r="E51" s="530" t="s">
        <v>620</v>
      </c>
      <c r="F51" s="477" t="s">
        <v>621</v>
      </c>
      <c r="G51" s="532" t="s">
        <v>1676</v>
      </c>
      <c r="H51" s="476" t="s">
        <v>344</v>
      </c>
      <c r="I51" s="477">
        <v>2</v>
      </c>
      <c r="J51" s="521">
        <v>2</v>
      </c>
      <c r="K51" s="530" t="s">
        <v>1579</v>
      </c>
      <c r="L51" s="550"/>
      <c r="M51" s="524"/>
      <c r="N51" s="251"/>
    </row>
    <row r="52" spans="1:14">
      <c r="A52" s="477">
        <v>100</v>
      </c>
      <c r="B52" s="519"/>
      <c r="C52" s="476" t="s">
        <v>1267</v>
      </c>
      <c r="D52" s="549" t="s">
        <v>342</v>
      </c>
      <c r="E52" s="530" t="s">
        <v>620</v>
      </c>
      <c r="F52" s="534" t="s">
        <v>1576</v>
      </c>
      <c r="G52" s="532" t="s">
        <v>50</v>
      </c>
      <c r="H52" s="476" t="s">
        <v>344</v>
      </c>
      <c r="I52" s="477">
        <v>2</v>
      </c>
      <c r="J52" s="521">
        <v>2</v>
      </c>
      <c r="K52" s="530" t="s">
        <v>1579</v>
      </c>
      <c r="L52" s="550"/>
      <c r="M52" s="545"/>
      <c r="N52" s="296"/>
    </row>
    <row r="53" spans="1:14">
      <c r="A53" s="477"/>
      <c r="B53" s="519"/>
      <c r="C53" s="476" t="s">
        <v>1267</v>
      </c>
      <c r="D53" s="549" t="s">
        <v>342</v>
      </c>
      <c r="E53" s="530" t="s">
        <v>606</v>
      </c>
      <c r="F53" s="477" t="s">
        <v>622</v>
      </c>
      <c r="G53" s="532" t="s">
        <v>1695</v>
      </c>
      <c r="H53" s="476" t="s">
        <v>308</v>
      </c>
      <c r="I53" s="477">
        <v>2</v>
      </c>
      <c r="J53" s="521">
        <v>2</v>
      </c>
      <c r="K53" s="530" t="s">
        <v>1580</v>
      </c>
      <c r="L53" s="550"/>
      <c r="M53" s="524"/>
      <c r="N53" s="251"/>
    </row>
    <row r="54" spans="1:14">
      <c r="A54" s="477"/>
      <c r="B54" s="519"/>
      <c r="C54" s="476" t="s">
        <v>1267</v>
      </c>
      <c r="D54" s="549" t="s">
        <v>342</v>
      </c>
      <c r="E54" s="530" t="s">
        <v>606</v>
      </c>
      <c r="F54" s="534" t="s">
        <v>1576</v>
      </c>
      <c r="G54" s="532" t="s">
        <v>1556</v>
      </c>
      <c r="H54" s="476" t="s">
        <v>308</v>
      </c>
      <c r="I54" s="477">
        <v>2</v>
      </c>
      <c r="J54" s="521">
        <v>2</v>
      </c>
      <c r="K54" s="530" t="s">
        <v>1580</v>
      </c>
      <c r="L54" s="550"/>
      <c r="M54" s="545"/>
      <c r="N54" s="296"/>
    </row>
    <row r="55" spans="1:14">
      <c r="A55" s="477">
        <v>104</v>
      </c>
      <c r="B55" s="519"/>
      <c r="C55" s="476" t="s">
        <v>1267</v>
      </c>
      <c r="D55" s="549" t="s">
        <v>342</v>
      </c>
      <c r="E55" s="477" t="s">
        <v>1358</v>
      </c>
      <c r="F55" s="476" t="s">
        <v>137</v>
      </c>
      <c r="G55" s="532" t="s">
        <v>49</v>
      </c>
      <c r="H55" s="476" t="s">
        <v>344</v>
      </c>
      <c r="I55" s="551">
        <v>3</v>
      </c>
      <c r="J55" s="521"/>
      <c r="K55" s="477" t="s">
        <v>1414</v>
      </c>
      <c r="L55" s="550"/>
      <c r="M55" s="524"/>
      <c r="N55" s="251"/>
    </row>
    <row r="56" spans="1:14" ht="29">
      <c r="A56" s="514"/>
      <c r="B56" s="552"/>
      <c r="C56" s="535"/>
      <c r="D56" s="536"/>
      <c r="E56" s="535"/>
      <c r="F56" s="535"/>
      <c r="G56" s="542"/>
      <c r="H56" s="535"/>
      <c r="I56" s="514"/>
      <c r="J56" s="553"/>
      <c r="K56" s="554" t="s">
        <v>1500</v>
      </c>
      <c r="L56" s="537" t="s">
        <v>1799</v>
      </c>
      <c r="M56" s="537" t="s">
        <v>1502</v>
      </c>
      <c r="N56" s="769" t="s">
        <v>1578</v>
      </c>
    </row>
    <row r="57" spans="1:14">
      <c r="A57" s="477">
        <v>91</v>
      </c>
      <c r="B57" s="519"/>
      <c r="C57" s="476" t="s">
        <v>1267</v>
      </c>
      <c r="D57" s="549" t="s">
        <v>1185</v>
      </c>
      <c r="E57" s="476" t="s">
        <v>172</v>
      </c>
      <c r="F57" s="476" t="s">
        <v>7</v>
      </c>
      <c r="G57" s="526" t="s">
        <v>1267</v>
      </c>
      <c r="H57" s="476" t="s">
        <v>344</v>
      </c>
      <c r="I57" s="477">
        <v>2</v>
      </c>
      <c r="J57" s="521"/>
      <c r="K57" s="477"/>
      <c r="L57" s="550"/>
      <c r="M57" s="524"/>
      <c r="N57" s="251"/>
    </row>
    <row r="58" spans="1:14">
      <c r="A58" s="477">
        <v>92</v>
      </c>
      <c r="B58" s="519"/>
      <c r="C58" s="476" t="s">
        <v>1267</v>
      </c>
      <c r="D58" s="549" t="s">
        <v>1185</v>
      </c>
      <c r="E58" s="476" t="s">
        <v>172</v>
      </c>
      <c r="F58" s="476" t="s">
        <v>7</v>
      </c>
      <c r="G58" s="767" t="s">
        <v>1273</v>
      </c>
      <c r="H58" s="476" t="s">
        <v>344</v>
      </c>
      <c r="I58" s="477">
        <v>2</v>
      </c>
      <c r="J58" s="521">
        <v>2</v>
      </c>
      <c r="K58" s="530" t="s">
        <v>1581</v>
      </c>
      <c r="L58" s="550"/>
      <c r="M58" s="524"/>
      <c r="N58" s="251"/>
    </row>
    <row r="59" spans="1:14">
      <c r="A59" s="477">
        <v>92</v>
      </c>
      <c r="B59" s="519"/>
      <c r="C59" s="476" t="s">
        <v>1267</v>
      </c>
      <c r="D59" s="549" t="s">
        <v>1185</v>
      </c>
      <c r="E59" s="476" t="s">
        <v>172</v>
      </c>
      <c r="F59" s="534" t="s">
        <v>1576</v>
      </c>
      <c r="G59" s="676" t="s">
        <v>51</v>
      </c>
      <c r="H59" s="476" t="s">
        <v>344</v>
      </c>
      <c r="I59" s="477">
        <v>2</v>
      </c>
      <c r="J59" s="521">
        <v>2</v>
      </c>
      <c r="K59" s="530" t="s">
        <v>2024</v>
      </c>
      <c r="L59" s="550"/>
      <c r="M59" s="545"/>
      <c r="N59" s="528"/>
    </row>
    <row r="60" spans="1:14">
      <c r="A60" s="477">
        <v>96</v>
      </c>
      <c r="B60" s="519"/>
      <c r="C60" s="476" t="s">
        <v>1267</v>
      </c>
      <c r="D60" s="549" t="s">
        <v>1185</v>
      </c>
      <c r="E60" s="476" t="s">
        <v>179</v>
      </c>
      <c r="F60" s="476" t="s">
        <v>76</v>
      </c>
      <c r="G60" s="532" t="s">
        <v>49</v>
      </c>
      <c r="H60" s="476" t="s">
        <v>344</v>
      </c>
      <c r="I60" s="477">
        <v>2</v>
      </c>
      <c r="J60" s="521"/>
      <c r="K60" s="477"/>
      <c r="L60" s="550"/>
      <c r="M60" s="524"/>
      <c r="N60" s="251"/>
    </row>
    <row r="61" spans="1:14">
      <c r="A61" s="477">
        <v>90</v>
      </c>
      <c r="B61" s="519"/>
      <c r="C61" s="476" t="s">
        <v>1267</v>
      </c>
      <c r="D61" s="549" t="s">
        <v>1185</v>
      </c>
      <c r="E61" s="476" t="s">
        <v>341</v>
      </c>
      <c r="F61" s="476" t="s">
        <v>14</v>
      </c>
      <c r="G61" s="532" t="s">
        <v>11</v>
      </c>
      <c r="H61" s="476" t="s">
        <v>344</v>
      </c>
      <c r="I61" s="477">
        <v>1</v>
      </c>
      <c r="J61" s="521"/>
      <c r="K61" s="510"/>
      <c r="L61" s="550"/>
      <c r="M61" s="524"/>
      <c r="N61" s="251"/>
    </row>
    <row r="62" spans="1:14">
      <c r="A62" s="477">
        <v>89</v>
      </c>
      <c r="B62" s="519"/>
      <c r="C62" s="476" t="s">
        <v>1267</v>
      </c>
      <c r="D62" s="549" t="s">
        <v>1185</v>
      </c>
      <c r="E62" s="476" t="s">
        <v>15</v>
      </c>
      <c r="F62" s="476" t="s">
        <v>15</v>
      </c>
      <c r="G62" s="532" t="s">
        <v>11</v>
      </c>
      <c r="H62" s="476" t="s">
        <v>344</v>
      </c>
      <c r="I62" s="477">
        <v>1</v>
      </c>
      <c r="J62" s="521"/>
      <c r="K62" s="510"/>
      <c r="L62" s="523"/>
      <c r="M62" s="524"/>
      <c r="N62" s="251"/>
    </row>
    <row r="63" spans="1:14">
      <c r="A63" s="477">
        <v>102</v>
      </c>
      <c r="B63" s="519"/>
      <c r="C63" s="476" t="s">
        <v>1267</v>
      </c>
      <c r="D63" s="549" t="s">
        <v>1185</v>
      </c>
      <c r="E63" s="476" t="s">
        <v>175</v>
      </c>
      <c r="F63" s="476" t="s">
        <v>19</v>
      </c>
      <c r="G63" s="767" t="s">
        <v>1707</v>
      </c>
      <c r="H63" s="476" t="s">
        <v>344</v>
      </c>
      <c r="I63" s="477">
        <v>1</v>
      </c>
      <c r="J63" s="521"/>
      <c r="K63" s="477" t="s">
        <v>1494</v>
      </c>
      <c r="L63" s="550"/>
      <c r="M63" s="524"/>
      <c r="N63" s="251"/>
    </row>
    <row r="64" spans="1:14">
      <c r="A64" s="477"/>
      <c r="B64" s="519"/>
      <c r="C64" s="476" t="s">
        <v>1267</v>
      </c>
      <c r="D64" s="549" t="s">
        <v>1185</v>
      </c>
      <c r="E64" s="476" t="s">
        <v>619</v>
      </c>
      <c r="F64" s="476" t="s">
        <v>83</v>
      </c>
      <c r="G64" s="768" t="s">
        <v>51</v>
      </c>
      <c r="H64" s="476" t="s">
        <v>296</v>
      </c>
      <c r="I64" s="477">
        <v>1</v>
      </c>
      <c r="J64" s="531"/>
      <c r="K64" s="510"/>
      <c r="L64" s="523"/>
      <c r="M64" s="524"/>
      <c r="N64" s="251"/>
    </row>
    <row r="65" spans="1:14">
      <c r="A65" s="477">
        <v>93</v>
      </c>
      <c r="B65" s="519"/>
      <c r="C65" s="476" t="s">
        <v>1267</v>
      </c>
      <c r="D65" s="549" t="s">
        <v>1185</v>
      </c>
      <c r="E65" s="476" t="s">
        <v>178</v>
      </c>
      <c r="F65" s="476" t="s">
        <v>37</v>
      </c>
      <c r="G65" s="768" t="s">
        <v>51</v>
      </c>
      <c r="H65" s="476" t="s">
        <v>296</v>
      </c>
      <c r="I65" s="477">
        <v>1</v>
      </c>
      <c r="J65" s="521"/>
      <c r="K65" s="555" t="s">
        <v>1586</v>
      </c>
      <c r="L65" s="550"/>
      <c r="M65" s="524"/>
      <c r="N65" s="251"/>
    </row>
    <row r="66" spans="1:14">
      <c r="A66" s="477">
        <v>95</v>
      </c>
      <c r="B66" s="519"/>
      <c r="C66" s="476" t="s">
        <v>1267</v>
      </c>
      <c r="D66" s="549" t="s">
        <v>1185</v>
      </c>
      <c r="E66" s="477" t="s">
        <v>1184</v>
      </c>
      <c r="F66" s="476" t="s">
        <v>115</v>
      </c>
      <c r="G66" s="767" t="s">
        <v>1273</v>
      </c>
      <c r="H66" s="476" t="s">
        <v>344</v>
      </c>
      <c r="I66" s="477">
        <v>2</v>
      </c>
      <c r="J66" s="521"/>
      <c r="K66" s="477"/>
      <c r="L66" s="550"/>
      <c r="M66" s="524"/>
      <c r="N66" s="251"/>
    </row>
    <row r="67" spans="1:14">
      <c r="A67" s="477">
        <v>95</v>
      </c>
      <c r="B67" s="519"/>
      <c r="C67" s="476" t="s">
        <v>1267</v>
      </c>
      <c r="D67" s="549" t="s">
        <v>1185</v>
      </c>
      <c r="E67" s="477" t="s">
        <v>1497</v>
      </c>
      <c r="F67" s="476" t="s">
        <v>1497</v>
      </c>
      <c r="G67" s="767" t="s">
        <v>50</v>
      </c>
      <c r="H67" s="476" t="s">
        <v>344</v>
      </c>
      <c r="I67" s="477">
        <v>2</v>
      </c>
      <c r="J67" s="521"/>
      <c r="K67" s="477"/>
      <c r="L67" s="550"/>
      <c r="M67" s="524"/>
      <c r="N67" s="251"/>
    </row>
    <row r="68" spans="1:14">
      <c r="A68" s="477">
        <v>100</v>
      </c>
      <c r="B68" s="519"/>
      <c r="C68" s="476" t="s">
        <v>1267</v>
      </c>
      <c r="D68" s="549" t="s">
        <v>1185</v>
      </c>
      <c r="E68" s="530" t="s">
        <v>620</v>
      </c>
      <c r="F68" s="477" t="s">
        <v>621</v>
      </c>
      <c r="G68" s="526" t="s">
        <v>1676</v>
      </c>
      <c r="H68" s="476" t="s">
        <v>344</v>
      </c>
      <c r="I68" s="477">
        <v>2</v>
      </c>
      <c r="J68" s="521">
        <v>2</v>
      </c>
      <c r="K68" s="530" t="s">
        <v>1580</v>
      </c>
      <c r="L68" s="550"/>
      <c r="M68" s="524"/>
      <c r="N68" s="251"/>
    </row>
    <row r="69" spans="1:14">
      <c r="A69" s="477">
        <v>100</v>
      </c>
      <c r="B69" s="519"/>
      <c r="C69" s="476" t="s">
        <v>1267</v>
      </c>
      <c r="D69" s="549" t="s">
        <v>1185</v>
      </c>
      <c r="E69" s="530" t="s">
        <v>620</v>
      </c>
      <c r="F69" s="534" t="s">
        <v>1576</v>
      </c>
      <c r="G69" s="532" t="s">
        <v>50</v>
      </c>
      <c r="H69" s="476" t="s">
        <v>344</v>
      </c>
      <c r="I69" s="477">
        <v>2</v>
      </c>
      <c r="J69" s="521">
        <v>2</v>
      </c>
      <c r="K69" s="530" t="s">
        <v>1580</v>
      </c>
      <c r="L69" s="550"/>
      <c r="M69" s="545"/>
      <c r="N69" s="296"/>
    </row>
    <row r="70" spans="1:14">
      <c r="A70" s="477"/>
      <c r="B70" s="519"/>
      <c r="C70" s="476" t="s">
        <v>1267</v>
      </c>
      <c r="D70" s="549" t="s">
        <v>1185</v>
      </c>
      <c r="E70" s="530" t="s">
        <v>606</v>
      </c>
      <c r="F70" s="477" t="s">
        <v>622</v>
      </c>
      <c r="G70" s="532" t="s">
        <v>1695</v>
      </c>
      <c r="H70" s="476" t="s">
        <v>308</v>
      </c>
      <c r="I70" s="477">
        <v>2</v>
      </c>
      <c r="J70" s="521">
        <v>2</v>
      </c>
      <c r="K70" s="530" t="s">
        <v>1579</v>
      </c>
      <c r="L70" s="550"/>
      <c r="M70" s="524"/>
      <c r="N70" s="251"/>
    </row>
    <row r="71" spans="1:14">
      <c r="A71" s="477"/>
      <c r="B71" s="519"/>
      <c r="C71" s="476" t="s">
        <v>1267</v>
      </c>
      <c r="D71" s="549" t="s">
        <v>1185</v>
      </c>
      <c r="E71" s="530" t="s">
        <v>606</v>
      </c>
      <c r="F71" s="534" t="s">
        <v>1576</v>
      </c>
      <c r="G71" s="532" t="s">
        <v>1556</v>
      </c>
      <c r="H71" s="476" t="s">
        <v>308</v>
      </c>
      <c r="I71" s="477">
        <v>2</v>
      </c>
      <c r="J71" s="521">
        <v>2</v>
      </c>
      <c r="K71" s="530" t="s">
        <v>1579</v>
      </c>
      <c r="L71" s="550"/>
      <c r="M71" s="545"/>
      <c r="N71" s="296"/>
    </row>
    <row r="72" spans="1:14">
      <c r="A72" s="477">
        <v>104</v>
      </c>
      <c r="B72" s="519"/>
      <c r="C72" s="476" t="s">
        <v>1267</v>
      </c>
      <c r="D72" s="549" t="s">
        <v>1185</v>
      </c>
      <c r="E72" s="477" t="s">
        <v>1358</v>
      </c>
      <c r="F72" s="476" t="s">
        <v>137</v>
      </c>
      <c r="G72" s="532" t="s">
        <v>1273</v>
      </c>
      <c r="H72" s="476" t="s">
        <v>344</v>
      </c>
      <c r="I72" s="551">
        <v>3</v>
      </c>
      <c r="J72" s="521"/>
      <c r="K72" s="477" t="s">
        <v>1414</v>
      </c>
      <c r="L72" s="550"/>
      <c r="M72" s="524"/>
      <c r="N72" s="251"/>
    </row>
    <row r="73" spans="1:14" ht="29">
      <c r="A73" s="514"/>
      <c r="B73" s="552"/>
      <c r="C73" s="535"/>
      <c r="D73" s="536"/>
      <c r="E73" s="535"/>
      <c r="F73" s="535"/>
      <c r="G73" s="542"/>
      <c r="H73" s="535"/>
      <c r="I73" s="514"/>
      <c r="J73" s="553"/>
      <c r="K73" s="556" t="s">
        <v>1501</v>
      </c>
      <c r="L73" s="537" t="s">
        <v>1800</v>
      </c>
      <c r="M73" s="537" t="s">
        <v>1800</v>
      </c>
      <c r="N73" s="769" t="s">
        <v>1578</v>
      </c>
    </row>
    <row r="74" spans="1:14" ht="15.5">
      <c r="A74" s="477">
        <v>166</v>
      </c>
      <c r="B74" s="519"/>
      <c r="C74" s="476" t="s">
        <v>1267</v>
      </c>
      <c r="D74" s="557" t="s">
        <v>331</v>
      </c>
      <c r="E74" s="476" t="s">
        <v>172</v>
      </c>
      <c r="F74" s="476" t="s">
        <v>7</v>
      </c>
      <c r="G74" s="526" t="s">
        <v>1423</v>
      </c>
      <c r="H74" s="476" t="s">
        <v>121</v>
      </c>
      <c r="I74" s="510">
        <v>0</v>
      </c>
      <c r="J74" s="521"/>
      <c r="K74" s="510"/>
      <c r="L74" s="527"/>
      <c r="M74" s="524"/>
      <c r="N74" s="251"/>
    </row>
    <row r="75" spans="1:14" ht="15.5">
      <c r="A75" s="477">
        <v>168</v>
      </c>
      <c r="B75" s="519"/>
      <c r="C75" s="476" t="s">
        <v>1267</v>
      </c>
      <c r="D75" s="557" t="s">
        <v>331</v>
      </c>
      <c r="E75" s="476" t="s">
        <v>179</v>
      </c>
      <c r="F75" s="476" t="s">
        <v>76</v>
      </c>
      <c r="G75" s="526" t="s">
        <v>53</v>
      </c>
      <c r="H75" s="476" t="s">
        <v>121</v>
      </c>
      <c r="I75" s="510">
        <v>0</v>
      </c>
      <c r="J75" s="558"/>
      <c r="K75" s="547"/>
      <c r="L75" s="527"/>
      <c r="M75" s="524"/>
      <c r="N75" s="251" t="s">
        <v>1801</v>
      </c>
    </row>
    <row r="76" spans="1:14" ht="15.5">
      <c r="A76" s="477">
        <v>164</v>
      </c>
      <c r="B76" s="519"/>
      <c r="C76" s="476" t="s">
        <v>1267</v>
      </c>
      <c r="D76" s="557" t="s">
        <v>331</v>
      </c>
      <c r="E76" s="476" t="s">
        <v>179</v>
      </c>
      <c r="F76" s="534" t="s">
        <v>1576</v>
      </c>
      <c r="G76" s="532" t="s">
        <v>50</v>
      </c>
      <c r="H76" s="476" t="s">
        <v>121</v>
      </c>
      <c r="I76" s="510">
        <v>0</v>
      </c>
      <c r="J76" s="521"/>
      <c r="K76" s="547"/>
      <c r="L76" s="527"/>
      <c r="M76" s="524"/>
      <c r="N76" s="251"/>
    </row>
    <row r="77" spans="1:14" ht="15.5">
      <c r="A77" s="477"/>
      <c r="B77" s="519"/>
      <c r="C77" s="476"/>
      <c r="D77" s="557"/>
      <c r="E77" s="476" t="s">
        <v>341</v>
      </c>
      <c r="F77" s="476" t="s">
        <v>14</v>
      </c>
      <c r="G77" s="532" t="s">
        <v>51</v>
      </c>
      <c r="H77" s="559" t="s">
        <v>121</v>
      </c>
      <c r="I77" s="510">
        <v>0</v>
      </c>
      <c r="J77" s="521"/>
      <c r="K77" s="547"/>
      <c r="L77" s="527"/>
      <c r="M77" s="524"/>
      <c r="N77" s="251"/>
    </row>
    <row r="78" spans="1:14" ht="15.5">
      <c r="A78" s="477">
        <v>165</v>
      </c>
      <c r="B78" s="519"/>
      <c r="C78" s="476" t="s">
        <v>1267</v>
      </c>
      <c r="D78" s="557" t="s">
        <v>331</v>
      </c>
      <c r="E78" s="476" t="s">
        <v>1359</v>
      </c>
      <c r="F78" s="476" t="s">
        <v>15</v>
      </c>
      <c r="G78" s="770" t="s">
        <v>51</v>
      </c>
      <c r="H78" s="476" t="s">
        <v>121</v>
      </c>
      <c r="I78" s="560">
        <v>0</v>
      </c>
      <c r="J78" s="558"/>
      <c r="K78" s="547"/>
      <c r="L78" s="527"/>
      <c r="M78" s="524"/>
      <c r="N78" s="251"/>
    </row>
    <row r="79" spans="1:14" ht="15.5">
      <c r="A79" s="477">
        <v>175</v>
      </c>
      <c r="B79" s="519"/>
      <c r="C79" s="476" t="s">
        <v>1267</v>
      </c>
      <c r="D79" s="557" t="s">
        <v>331</v>
      </c>
      <c r="E79" s="476" t="s">
        <v>175</v>
      </c>
      <c r="F79" s="476" t="s">
        <v>19</v>
      </c>
      <c r="G79" s="532" t="s">
        <v>1276</v>
      </c>
      <c r="H79" s="476" t="s">
        <v>121</v>
      </c>
      <c r="I79" s="510">
        <v>0</v>
      </c>
      <c r="J79" s="521"/>
      <c r="K79" s="477"/>
      <c r="L79" s="527"/>
      <c r="M79" s="524"/>
      <c r="N79" s="251"/>
    </row>
    <row r="80" spans="1:14">
      <c r="A80" s="477"/>
      <c r="B80" s="519"/>
      <c r="C80" s="476" t="s">
        <v>1267</v>
      </c>
      <c r="D80" s="557" t="s">
        <v>331</v>
      </c>
      <c r="E80" s="476" t="s">
        <v>619</v>
      </c>
      <c r="F80" s="476" t="s">
        <v>83</v>
      </c>
      <c r="G80" s="532" t="s">
        <v>1423</v>
      </c>
      <c r="H80" s="476" t="s">
        <v>296</v>
      </c>
      <c r="I80" s="510">
        <v>0</v>
      </c>
      <c r="J80" s="531"/>
      <c r="K80" s="477" t="s">
        <v>1494</v>
      </c>
      <c r="L80" s="523"/>
      <c r="M80" s="524"/>
      <c r="N80" s="251"/>
    </row>
    <row r="81" spans="1:14">
      <c r="A81" s="477">
        <v>176</v>
      </c>
      <c r="B81" s="519"/>
      <c r="C81" s="476" t="s">
        <v>1267</v>
      </c>
      <c r="D81" s="557" t="s">
        <v>331</v>
      </c>
      <c r="E81" s="476" t="s">
        <v>174</v>
      </c>
      <c r="F81" s="476" t="s">
        <v>13</v>
      </c>
      <c r="G81" s="532" t="s">
        <v>1276</v>
      </c>
      <c r="H81" s="476" t="s">
        <v>121</v>
      </c>
      <c r="I81" s="510">
        <v>0</v>
      </c>
      <c r="J81" s="521"/>
      <c r="K81" s="477" t="s">
        <v>1494</v>
      </c>
      <c r="L81" s="523"/>
      <c r="M81" s="524"/>
      <c r="N81" s="528"/>
    </row>
    <row r="82" spans="1:14" ht="15.5">
      <c r="A82" s="477">
        <v>167</v>
      </c>
      <c r="B82" s="519"/>
      <c r="C82" s="476" t="s">
        <v>1267</v>
      </c>
      <c r="D82" s="557" t="s">
        <v>331</v>
      </c>
      <c r="E82" s="476" t="s">
        <v>178</v>
      </c>
      <c r="F82" s="476" t="s">
        <v>37</v>
      </c>
      <c r="G82" s="532" t="s">
        <v>104</v>
      </c>
      <c r="H82" s="476" t="s">
        <v>121</v>
      </c>
      <c r="I82" s="510">
        <v>0</v>
      </c>
      <c r="J82" s="521"/>
      <c r="K82" s="477" t="s">
        <v>1495</v>
      </c>
      <c r="L82" s="527"/>
      <c r="M82" s="524"/>
      <c r="N82" s="251"/>
    </row>
    <row r="83" spans="1:14" ht="15.5">
      <c r="A83" s="477">
        <v>173</v>
      </c>
      <c r="B83" s="519"/>
      <c r="C83" s="476" t="s">
        <v>1267</v>
      </c>
      <c r="D83" s="557" t="s">
        <v>331</v>
      </c>
      <c r="E83" s="477" t="s">
        <v>1184</v>
      </c>
      <c r="F83" s="476" t="s">
        <v>115</v>
      </c>
      <c r="G83" s="532" t="s">
        <v>50</v>
      </c>
      <c r="H83" s="476" t="s">
        <v>121</v>
      </c>
      <c r="I83" s="510">
        <v>0</v>
      </c>
      <c r="J83" s="521"/>
      <c r="K83" s="530" t="s">
        <v>954</v>
      </c>
      <c r="L83" s="527"/>
      <c r="M83" s="524"/>
      <c r="N83" s="251"/>
    </row>
    <row r="84" spans="1:14" ht="15.5">
      <c r="A84" s="477">
        <v>173</v>
      </c>
      <c r="B84" s="519"/>
      <c r="C84" s="476" t="s">
        <v>1267</v>
      </c>
      <c r="D84" s="557" t="s">
        <v>331</v>
      </c>
      <c r="E84" s="477" t="s">
        <v>1184</v>
      </c>
      <c r="F84" s="534" t="s">
        <v>1576</v>
      </c>
      <c r="G84" s="532" t="s">
        <v>1267</v>
      </c>
      <c r="H84" s="476" t="s">
        <v>121</v>
      </c>
      <c r="I84" s="510">
        <v>0</v>
      </c>
      <c r="J84" s="521"/>
      <c r="K84" s="530" t="s">
        <v>1407</v>
      </c>
      <c r="L84" s="527"/>
      <c r="M84" s="524"/>
      <c r="N84" s="251"/>
    </row>
    <row r="85" spans="1:14" ht="15.5">
      <c r="A85" s="477">
        <v>169</v>
      </c>
      <c r="B85" s="519"/>
      <c r="C85" s="476" t="s">
        <v>1267</v>
      </c>
      <c r="D85" s="557" t="s">
        <v>331</v>
      </c>
      <c r="E85" s="476" t="s">
        <v>1360</v>
      </c>
      <c r="F85" s="476" t="s">
        <v>77</v>
      </c>
      <c r="G85" s="532" t="s">
        <v>53</v>
      </c>
      <c r="H85" s="476" t="s">
        <v>121</v>
      </c>
      <c r="I85" s="510">
        <v>0</v>
      </c>
      <c r="J85" s="521"/>
      <c r="K85" s="477" t="s">
        <v>1495</v>
      </c>
      <c r="L85" s="527"/>
      <c r="M85" s="524"/>
      <c r="N85" s="251"/>
    </row>
    <row r="86" spans="1:14" ht="15.5">
      <c r="A86" s="477">
        <v>171</v>
      </c>
      <c r="B86" s="519"/>
      <c r="C86" s="476" t="s">
        <v>1267</v>
      </c>
      <c r="D86" s="557" t="s">
        <v>331</v>
      </c>
      <c r="E86" s="533" t="s">
        <v>615</v>
      </c>
      <c r="F86" s="476" t="s">
        <v>618</v>
      </c>
      <c r="G86" s="532" t="s">
        <v>1431</v>
      </c>
      <c r="H86" s="476"/>
      <c r="I86" s="510">
        <v>0</v>
      </c>
      <c r="J86" s="521"/>
      <c r="K86" s="530" t="s">
        <v>1499</v>
      </c>
      <c r="L86" s="527"/>
      <c r="M86" s="524"/>
      <c r="N86" s="251"/>
    </row>
    <row r="87" spans="1:14" ht="15.5">
      <c r="A87" s="476">
        <v>37</v>
      </c>
      <c r="B87" s="519"/>
      <c r="C87" s="476" t="s">
        <v>1267</v>
      </c>
      <c r="D87" s="557" t="s">
        <v>331</v>
      </c>
      <c r="E87" s="771" t="s">
        <v>615</v>
      </c>
      <c r="F87" s="772" t="s">
        <v>1576</v>
      </c>
      <c r="G87" s="773" t="s">
        <v>1276</v>
      </c>
      <c r="H87" s="476"/>
      <c r="I87" s="477">
        <v>0</v>
      </c>
      <c r="J87" s="521"/>
      <c r="K87" s="530" t="s">
        <v>1499</v>
      </c>
      <c r="L87" s="527"/>
      <c r="M87" s="524"/>
      <c r="N87" s="251"/>
    </row>
    <row r="88" spans="1:14">
      <c r="A88" s="477">
        <v>170</v>
      </c>
      <c r="B88" s="519"/>
      <c r="C88" s="476" t="s">
        <v>1267</v>
      </c>
      <c r="D88" s="557" t="s">
        <v>331</v>
      </c>
      <c r="E88" s="533" t="s">
        <v>606</v>
      </c>
      <c r="F88" s="476" t="s">
        <v>622</v>
      </c>
      <c r="G88" s="532" t="s">
        <v>1695</v>
      </c>
      <c r="H88" s="476" t="s">
        <v>308</v>
      </c>
      <c r="I88" s="510">
        <v>0</v>
      </c>
      <c r="J88" s="521"/>
      <c r="K88" s="530" t="s">
        <v>1498</v>
      </c>
      <c r="L88" s="523"/>
      <c r="M88" s="524"/>
      <c r="N88" s="251"/>
    </row>
    <row r="89" spans="1:14" ht="15.5">
      <c r="A89" s="476">
        <v>42</v>
      </c>
      <c r="B89" s="519"/>
      <c r="C89" s="476" t="s">
        <v>1267</v>
      </c>
      <c r="D89" s="557" t="s">
        <v>331</v>
      </c>
      <c r="E89" s="533" t="s">
        <v>606</v>
      </c>
      <c r="F89" s="534" t="s">
        <v>1576</v>
      </c>
      <c r="G89" s="532" t="s">
        <v>1267</v>
      </c>
      <c r="H89" s="476" t="s">
        <v>308</v>
      </c>
      <c r="I89" s="477">
        <v>0</v>
      </c>
      <c r="J89" s="521"/>
      <c r="K89" s="530" t="s">
        <v>1498</v>
      </c>
      <c r="L89" s="527"/>
      <c r="M89" s="524"/>
      <c r="N89" s="251"/>
    </row>
    <row r="90" spans="1:14">
      <c r="A90" s="477">
        <v>176</v>
      </c>
      <c r="B90" s="519"/>
      <c r="C90" s="476" t="s">
        <v>1267</v>
      </c>
      <c r="D90" s="557" t="s">
        <v>331</v>
      </c>
      <c r="E90" s="476" t="s">
        <v>1358</v>
      </c>
      <c r="F90" s="476" t="s">
        <v>137</v>
      </c>
      <c r="G90" s="532" t="s">
        <v>50</v>
      </c>
      <c r="H90" s="476"/>
      <c r="I90" s="555">
        <v>0</v>
      </c>
      <c r="J90" s="521"/>
      <c r="K90" s="477"/>
      <c r="L90" s="523"/>
      <c r="M90" s="524"/>
      <c r="N90" s="251"/>
    </row>
    <row r="91" spans="1:14" ht="29">
      <c r="A91" s="514"/>
      <c r="B91" s="515"/>
      <c r="C91" s="535"/>
      <c r="D91" s="536"/>
      <c r="E91" s="535"/>
      <c r="F91" s="535"/>
      <c r="G91" s="542"/>
      <c r="H91" s="535"/>
      <c r="I91" s="514"/>
      <c r="J91" s="553"/>
      <c r="K91" s="561" t="s">
        <v>1802</v>
      </c>
      <c r="L91" s="518" t="s">
        <v>2054</v>
      </c>
      <c r="M91" s="518" t="s">
        <v>2055</v>
      </c>
      <c r="N91" s="769" t="s">
        <v>1578</v>
      </c>
    </row>
    <row r="92" spans="1:14" ht="15.5">
      <c r="A92" s="477">
        <v>34</v>
      </c>
      <c r="B92" s="519"/>
      <c r="C92" s="476" t="s">
        <v>1267</v>
      </c>
      <c r="D92" s="562" t="s">
        <v>335</v>
      </c>
      <c r="E92" s="476" t="s">
        <v>172</v>
      </c>
      <c r="F92" s="476" t="s">
        <v>7</v>
      </c>
      <c r="G92" s="526" t="s">
        <v>1423</v>
      </c>
      <c r="H92" s="476" t="s">
        <v>338</v>
      </c>
      <c r="I92" s="477">
        <v>2</v>
      </c>
      <c r="J92" s="521"/>
      <c r="K92" s="477"/>
      <c r="L92" s="527"/>
      <c r="M92" s="524"/>
      <c r="N92" s="251"/>
    </row>
    <row r="93" spans="1:14" ht="15.5">
      <c r="A93" s="477">
        <v>34</v>
      </c>
      <c r="B93" s="519"/>
      <c r="C93" s="476" t="s">
        <v>1267</v>
      </c>
      <c r="D93" s="562" t="s">
        <v>335</v>
      </c>
      <c r="E93" s="476" t="s">
        <v>172</v>
      </c>
      <c r="F93" s="476" t="s">
        <v>7</v>
      </c>
      <c r="G93" s="526" t="s">
        <v>1423</v>
      </c>
      <c r="H93" s="476" t="s">
        <v>338</v>
      </c>
      <c r="I93" s="477">
        <v>2</v>
      </c>
      <c r="J93" s="521"/>
      <c r="K93" s="477"/>
      <c r="L93" s="527"/>
      <c r="M93" s="524"/>
      <c r="N93" s="251"/>
    </row>
    <row r="94" spans="1:14" ht="15.5">
      <c r="A94" s="477">
        <v>164</v>
      </c>
      <c r="B94" s="519"/>
      <c r="C94" s="476" t="s">
        <v>1267</v>
      </c>
      <c r="D94" s="557" t="s">
        <v>331</v>
      </c>
      <c r="E94" s="476" t="s">
        <v>172</v>
      </c>
      <c r="F94" s="534" t="s">
        <v>1576</v>
      </c>
      <c r="G94" s="532" t="s">
        <v>51</v>
      </c>
      <c r="H94" s="476" t="s">
        <v>121</v>
      </c>
      <c r="I94" s="510">
        <v>2</v>
      </c>
      <c r="J94" s="521"/>
      <c r="K94" s="547"/>
      <c r="L94" s="527"/>
      <c r="M94" s="524"/>
      <c r="N94" s="251"/>
    </row>
    <row r="95" spans="1:14" ht="15.5">
      <c r="A95" s="476">
        <v>36</v>
      </c>
      <c r="B95" s="519"/>
      <c r="C95" s="476" t="s">
        <v>1267</v>
      </c>
      <c r="D95" s="562" t="s">
        <v>335</v>
      </c>
      <c r="E95" s="476" t="s">
        <v>179</v>
      </c>
      <c r="F95" s="476" t="s">
        <v>76</v>
      </c>
      <c r="G95" s="548" t="s">
        <v>53</v>
      </c>
      <c r="H95" s="476" t="s">
        <v>338</v>
      </c>
      <c r="I95" s="477">
        <v>2</v>
      </c>
      <c r="J95" s="521">
        <v>2</v>
      </c>
      <c r="K95" s="563"/>
      <c r="L95" s="527"/>
      <c r="M95" s="524"/>
      <c r="N95" s="564"/>
    </row>
    <row r="96" spans="1:14" ht="15.5">
      <c r="A96" s="476"/>
      <c r="B96" s="519"/>
      <c r="C96" s="476"/>
      <c r="D96" s="562"/>
      <c r="E96" s="476" t="s">
        <v>179</v>
      </c>
      <c r="F96" s="534" t="s">
        <v>1576</v>
      </c>
      <c r="G96" s="548" t="s">
        <v>50</v>
      </c>
      <c r="H96" s="476" t="s">
        <v>338</v>
      </c>
      <c r="I96" s="477">
        <v>2</v>
      </c>
      <c r="J96" s="521">
        <v>2</v>
      </c>
      <c r="K96" s="563"/>
      <c r="L96" s="527"/>
      <c r="M96" s="524"/>
      <c r="N96" s="251"/>
    </row>
    <row r="97" spans="1:14" ht="15.5">
      <c r="A97" s="477">
        <v>178</v>
      </c>
      <c r="B97" s="519"/>
      <c r="C97" s="476" t="s">
        <v>1267</v>
      </c>
      <c r="D97" s="562" t="s">
        <v>335</v>
      </c>
      <c r="E97" s="476" t="s">
        <v>341</v>
      </c>
      <c r="F97" s="476" t="s">
        <v>14</v>
      </c>
      <c r="G97" s="774" t="s">
        <v>1267</v>
      </c>
      <c r="H97" s="476" t="s">
        <v>338</v>
      </c>
      <c r="I97" s="742">
        <v>1</v>
      </c>
      <c r="J97" s="798"/>
      <c r="K97" s="477"/>
      <c r="L97" s="527"/>
      <c r="M97" s="524"/>
      <c r="N97" s="251"/>
    </row>
    <row r="98" spans="1:14" ht="15.5">
      <c r="A98" s="477">
        <v>33</v>
      </c>
      <c r="B98" s="519"/>
      <c r="C98" s="476" t="s">
        <v>1267</v>
      </c>
      <c r="D98" s="562" t="s">
        <v>335</v>
      </c>
      <c r="E98" s="476" t="s">
        <v>1359</v>
      </c>
      <c r="F98" s="476" t="s">
        <v>15</v>
      </c>
      <c r="G98" s="775" t="s">
        <v>1267</v>
      </c>
      <c r="H98" s="476" t="s">
        <v>338</v>
      </c>
      <c r="I98" s="776">
        <v>1</v>
      </c>
      <c r="J98" s="776"/>
      <c r="K98" s="477"/>
      <c r="L98" s="527"/>
      <c r="M98" s="524"/>
      <c r="N98" s="251"/>
    </row>
    <row r="99" spans="1:14">
      <c r="A99" s="476">
        <v>46</v>
      </c>
      <c r="B99" s="477"/>
      <c r="C99" s="476" t="s">
        <v>1267</v>
      </c>
      <c r="D99" s="562" t="s">
        <v>335</v>
      </c>
      <c r="E99" s="476" t="s">
        <v>175</v>
      </c>
      <c r="F99" s="476" t="s">
        <v>19</v>
      </c>
      <c r="G99" s="774" t="s">
        <v>1276</v>
      </c>
      <c r="H99" s="476"/>
      <c r="I99" s="296">
        <v>1</v>
      </c>
      <c r="J99" s="798"/>
      <c r="K99" s="530" t="s">
        <v>2056</v>
      </c>
      <c r="L99" s="523"/>
      <c r="M99" s="524"/>
      <c r="N99" s="251"/>
    </row>
    <row r="100" spans="1:14" ht="15.5">
      <c r="A100" s="477">
        <v>166</v>
      </c>
      <c r="B100" s="519"/>
      <c r="C100" s="476" t="s">
        <v>1267</v>
      </c>
      <c r="D100" s="562" t="s">
        <v>335</v>
      </c>
      <c r="E100" s="476" t="s">
        <v>619</v>
      </c>
      <c r="F100" s="476" t="s">
        <v>83</v>
      </c>
      <c r="G100" s="774" t="s">
        <v>1423</v>
      </c>
      <c r="H100" s="476" t="s">
        <v>338</v>
      </c>
      <c r="I100" s="742">
        <v>2</v>
      </c>
      <c r="J100" s="565"/>
      <c r="K100" s="477"/>
      <c r="L100" s="527"/>
      <c r="M100" s="524"/>
      <c r="N100" s="528"/>
    </row>
    <row r="101" spans="1:14" ht="15.5">
      <c r="A101" s="477"/>
      <c r="B101" s="519"/>
      <c r="C101" s="476"/>
      <c r="D101" s="562"/>
      <c r="E101" s="476" t="s">
        <v>619</v>
      </c>
      <c r="F101" s="525" t="s">
        <v>1576</v>
      </c>
      <c r="G101" s="774" t="s">
        <v>50</v>
      </c>
      <c r="H101" s="476" t="s">
        <v>338</v>
      </c>
      <c r="I101" s="742">
        <v>0</v>
      </c>
      <c r="J101" s="565"/>
      <c r="K101" s="477" t="s">
        <v>2057</v>
      </c>
      <c r="L101" s="527"/>
      <c r="M101" s="524"/>
      <c r="N101" s="528"/>
    </row>
    <row r="102" spans="1:14" ht="15.5">
      <c r="A102" s="477">
        <v>35</v>
      </c>
      <c r="B102" s="519"/>
      <c r="C102" s="476" t="s">
        <v>1267</v>
      </c>
      <c r="D102" s="562" t="s">
        <v>335</v>
      </c>
      <c r="E102" s="476" t="s">
        <v>174</v>
      </c>
      <c r="F102" s="487" t="s">
        <v>13</v>
      </c>
      <c r="G102" s="774" t="s">
        <v>1276</v>
      </c>
      <c r="H102" s="476" t="s">
        <v>338</v>
      </c>
      <c r="I102" s="477">
        <v>1</v>
      </c>
      <c r="J102" s="521"/>
      <c r="K102" s="477" t="s">
        <v>1506</v>
      </c>
      <c r="L102" s="527"/>
      <c r="M102" s="524"/>
      <c r="N102" s="251"/>
    </row>
    <row r="103" spans="1:14" ht="15.5">
      <c r="A103" s="477">
        <v>35</v>
      </c>
      <c r="B103" s="519"/>
      <c r="C103" s="476" t="s">
        <v>1267</v>
      </c>
      <c r="D103" s="562" t="s">
        <v>335</v>
      </c>
      <c r="E103" s="476" t="s">
        <v>178</v>
      </c>
      <c r="F103" s="476" t="s">
        <v>37</v>
      </c>
      <c r="G103" s="774" t="s">
        <v>104</v>
      </c>
      <c r="H103" s="476" t="s">
        <v>338</v>
      </c>
      <c r="I103" s="477">
        <v>2</v>
      </c>
      <c r="J103" s="683"/>
      <c r="K103" s="477"/>
      <c r="L103" s="527"/>
      <c r="M103" s="524"/>
      <c r="N103" s="251"/>
    </row>
    <row r="104" spans="1:14">
      <c r="A104" s="476">
        <v>44</v>
      </c>
      <c r="B104" s="477"/>
      <c r="C104" s="476" t="s">
        <v>1267</v>
      </c>
      <c r="D104" s="562" t="s">
        <v>335</v>
      </c>
      <c r="E104" s="477" t="s">
        <v>1184</v>
      </c>
      <c r="F104" s="476" t="s">
        <v>115</v>
      </c>
      <c r="G104" s="722" t="s">
        <v>1276</v>
      </c>
      <c r="H104" s="476" t="s">
        <v>338</v>
      </c>
      <c r="I104" s="477">
        <v>2</v>
      </c>
      <c r="J104" s="521">
        <v>2</v>
      </c>
      <c r="K104" s="530" t="s">
        <v>1407</v>
      </c>
      <c r="L104" s="550"/>
      <c r="M104" s="524"/>
      <c r="N104" s="251"/>
    </row>
    <row r="105" spans="1:14">
      <c r="A105" s="476">
        <v>45</v>
      </c>
      <c r="B105" s="477"/>
      <c r="C105" s="476" t="s">
        <v>1267</v>
      </c>
      <c r="D105" s="562" t="s">
        <v>335</v>
      </c>
      <c r="E105" s="477" t="s">
        <v>1184</v>
      </c>
      <c r="F105" s="534" t="s">
        <v>1576</v>
      </c>
      <c r="G105" s="774" t="s">
        <v>50</v>
      </c>
      <c r="H105" s="476" t="s">
        <v>338</v>
      </c>
      <c r="I105" s="477">
        <v>2</v>
      </c>
      <c r="J105" s="521">
        <v>2</v>
      </c>
      <c r="K105" s="530" t="s">
        <v>954</v>
      </c>
      <c r="L105" s="550"/>
      <c r="M105" s="524"/>
      <c r="N105" s="251"/>
    </row>
    <row r="106" spans="1:14">
      <c r="A106" s="476"/>
      <c r="B106" s="477"/>
      <c r="C106" s="476" t="s">
        <v>1267</v>
      </c>
      <c r="D106" s="562" t="s">
        <v>335</v>
      </c>
      <c r="E106" s="477" t="s">
        <v>1497</v>
      </c>
      <c r="F106" s="476" t="s">
        <v>1497</v>
      </c>
      <c r="G106" s="774" t="s">
        <v>1276</v>
      </c>
      <c r="H106" s="476"/>
      <c r="I106" s="477">
        <v>2</v>
      </c>
      <c r="J106" s="521">
        <v>2</v>
      </c>
      <c r="K106" s="510"/>
      <c r="L106" s="550"/>
      <c r="M106" s="524"/>
      <c r="N106" s="251"/>
    </row>
    <row r="107" spans="1:14">
      <c r="A107" s="476"/>
      <c r="B107" s="477"/>
      <c r="C107" s="476"/>
      <c r="D107" s="562"/>
      <c r="E107" s="477" t="s">
        <v>1497</v>
      </c>
      <c r="F107" s="476" t="s">
        <v>1576</v>
      </c>
      <c r="G107" s="774" t="s">
        <v>1423</v>
      </c>
      <c r="H107" s="476"/>
      <c r="I107" s="477">
        <v>2</v>
      </c>
      <c r="J107" s="521">
        <v>2</v>
      </c>
      <c r="K107" s="510"/>
      <c r="L107" s="550"/>
      <c r="M107" s="524"/>
      <c r="N107" s="251"/>
    </row>
    <row r="108" spans="1:14">
      <c r="A108" s="476"/>
      <c r="B108" s="477"/>
      <c r="C108" s="476" t="s">
        <v>1267</v>
      </c>
      <c r="D108" s="562" t="s">
        <v>335</v>
      </c>
      <c r="E108" s="477" t="s">
        <v>2058</v>
      </c>
      <c r="F108" s="476" t="s">
        <v>352</v>
      </c>
      <c r="G108" s="774" t="s">
        <v>748</v>
      </c>
      <c r="H108" s="476" t="s">
        <v>338</v>
      </c>
      <c r="I108" s="477">
        <v>2</v>
      </c>
      <c r="J108" s="521"/>
      <c r="K108" s="510" t="s">
        <v>2059</v>
      </c>
      <c r="L108" s="550"/>
      <c r="M108" s="524"/>
      <c r="N108" s="251"/>
    </row>
    <row r="109" spans="1:14" ht="15.5">
      <c r="A109" s="477">
        <v>35</v>
      </c>
      <c r="B109" s="519"/>
      <c r="C109" s="476" t="s">
        <v>1267</v>
      </c>
      <c r="D109" s="562" t="s">
        <v>335</v>
      </c>
      <c r="E109" s="476" t="s">
        <v>2058</v>
      </c>
      <c r="F109" s="487" t="s">
        <v>352</v>
      </c>
      <c r="G109" s="774" t="s">
        <v>1276</v>
      </c>
      <c r="H109" s="476" t="s">
        <v>338</v>
      </c>
      <c r="I109" s="477">
        <v>0</v>
      </c>
      <c r="J109" s="521"/>
      <c r="K109" s="477" t="s">
        <v>2060</v>
      </c>
      <c r="L109" s="527"/>
      <c r="M109" s="524"/>
      <c r="N109" s="251"/>
    </row>
    <row r="110" spans="1:14">
      <c r="A110" s="476"/>
      <c r="B110" s="477"/>
      <c r="C110" s="476" t="s">
        <v>1267</v>
      </c>
      <c r="D110" s="562" t="s">
        <v>335</v>
      </c>
      <c r="E110" s="476" t="s">
        <v>1360</v>
      </c>
      <c r="F110" s="476" t="s">
        <v>77</v>
      </c>
      <c r="G110" s="548" t="s">
        <v>53</v>
      </c>
      <c r="H110" s="476" t="s">
        <v>338</v>
      </c>
      <c r="I110" s="742">
        <v>2</v>
      </c>
      <c r="J110" s="521"/>
      <c r="K110" s="530" t="s">
        <v>1586</v>
      </c>
      <c r="L110" s="550"/>
      <c r="M110" s="524"/>
      <c r="N110" s="251"/>
    </row>
    <row r="111" spans="1:14" ht="15.5">
      <c r="A111" s="476">
        <v>42</v>
      </c>
      <c r="B111" s="519"/>
      <c r="C111" s="476" t="s">
        <v>1267</v>
      </c>
      <c r="D111" s="562" t="s">
        <v>335</v>
      </c>
      <c r="E111" s="533" t="s">
        <v>606</v>
      </c>
      <c r="F111" s="476" t="s">
        <v>622</v>
      </c>
      <c r="G111" s="774" t="s">
        <v>1695</v>
      </c>
      <c r="H111" s="476" t="s">
        <v>308</v>
      </c>
      <c r="I111" s="477">
        <v>4</v>
      </c>
      <c r="J111" s="521">
        <v>2</v>
      </c>
      <c r="K111" s="530" t="s">
        <v>1582</v>
      </c>
      <c r="L111" s="527"/>
      <c r="M111" s="524"/>
      <c r="N111" s="251"/>
    </row>
    <row r="112" spans="1:14" ht="15.5">
      <c r="A112" s="476">
        <v>42</v>
      </c>
      <c r="B112" s="519"/>
      <c r="C112" s="476" t="s">
        <v>1267</v>
      </c>
      <c r="D112" s="562" t="s">
        <v>335</v>
      </c>
      <c r="E112" s="533" t="s">
        <v>606</v>
      </c>
      <c r="F112" s="534" t="s">
        <v>1576</v>
      </c>
      <c r="G112" s="774" t="s">
        <v>51</v>
      </c>
      <c r="H112" s="476" t="s">
        <v>308</v>
      </c>
      <c r="I112" s="477">
        <v>4</v>
      </c>
      <c r="J112" s="521">
        <v>2</v>
      </c>
      <c r="K112" s="530" t="s">
        <v>2025</v>
      </c>
      <c r="L112" s="527"/>
      <c r="M112" s="524"/>
      <c r="N112" s="251"/>
    </row>
    <row r="113" spans="1:14" ht="15.5">
      <c r="A113" s="476">
        <v>37</v>
      </c>
      <c r="B113" s="519"/>
      <c r="C113" s="476" t="s">
        <v>1267</v>
      </c>
      <c r="D113" s="562" t="s">
        <v>335</v>
      </c>
      <c r="E113" s="533" t="s">
        <v>615</v>
      </c>
      <c r="F113" s="476" t="s">
        <v>618</v>
      </c>
      <c r="G113" s="774" t="s">
        <v>1431</v>
      </c>
      <c r="H113" s="476"/>
      <c r="I113" s="742">
        <v>2</v>
      </c>
      <c r="J113" s="521">
        <v>2</v>
      </c>
      <c r="K113" s="530" t="s">
        <v>2061</v>
      </c>
      <c r="L113" s="527"/>
      <c r="M113" s="524"/>
      <c r="N113" s="251"/>
    </row>
    <row r="114" spans="1:14" ht="15.5">
      <c r="A114" s="476">
        <v>37</v>
      </c>
      <c r="B114" s="519"/>
      <c r="C114" s="476" t="s">
        <v>1267</v>
      </c>
      <c r="D114" s="562" t="s">
        <v>335</v>
      </c>
      <c r="E114" s="533" t="s">
        <v>615</v>
      </c>
      <c r="F114" s="534" t="s">
        <v>1576</v>
      </c>
      <c r="G114" s="566" t="s">
        <v>1276</v>
      </c>
      <c r="H114" s="476"/>
      <c r="I114" s="477">
        <v>2</v>
      </c>
      <c r="J114" s="521">
        <v>2</v>
      </c>
      <c r="K114" s="530" t="s">
        <v>1580</v>
      </c>
      <c r="L114" s="527"/>
      <c r="M114" s="524"/>
      <c r="N114" s="251"/>
    </row>
    <row r="115" spans="1:14" ht="15.5">
      <c r="A115" s="476">
        <v>42</v>
      </c>
      <c r="B115" s="519"/>
      <c r="C115" s="476" t="s">
        <v>1267</v>
      </c>
      <c r="D115" s="562" t="s">
        <v>335</v>
      </c>
      <c r="E115" s="533" t="s">
        <v>620</v>
      </c>
      <c r="F115" s="476" t="s">
        <v>621</v>
      </c>
      <c r="G115" s="532" t="s">
        <v>748</v>
      </c>
      <c r="H115" s="476" t="s">
        <v>308</v>
      </c>
      <c r="I115" s="477">
        <v>4</v>
      </c>
      <c r="J115" s="521">
        <v>2</v>
      </c>
      <c r="K115" s="530" t="s">
        <v>2062</v>
      </c>
      <c r="L115" s="527"/>
      <c r="M115" s="524"/>
      <c r="N115" s="251"/>
    </row>
    <row r="116" spans="1:14" ht="15.5">
      <c r="A116" s="476">
        <v>42</v>
      </c>
      <c r="B116" s="519"/>
      <c r="C116" s="476" t="s">
        <v>1267</v>
      </c>
      <c r="D116" s="562" t="s">
        <v>335</v>
      </c>
      <c r="E116" s="533" t="s">
        <v>620</v>
      </c>
      <c r="F116" s="476" t="s">
        <v>621</v>
      </c>
      <c r="G116" s="532" t="s">
        <v>50</v>
      </c>
      <c r="H116" s="476" t="s">
        <v>308</v>
      </c>
      <c r="I116" s="477">
        <v>4</v>
      </c>
      <c r="J116" s="521">
        <v>2</v>
      </c>
      <c r="K116" s="530" t="s">
        <v>2063</v>
      </c>
      <c r="L116" s="527"/>
      <c r="M116" s="524"/>
      <c r="N116" s="251"/>
    </row>
    <row r="117" spans="1:14" ht="29">
      <c r="A117" s="535"/>
      <c r="B117" s="514"/>
      <c r="C117" s="535"/>
      <c r="D117" s="536"/>
      <c r="E117" s="535"/>
      <c r="F117" s="535"/>
      <c r="G117" s="542"/>
      <c r="H117" s="535"/>
      <c r="I117" s="514"/>
      <c r="J117" s="553"/>
      <c r="K117" s="567" t="s">
        <v>1361</v>
      </c>
      <c r="L117" s="518" t="s">
        <v>1573</v>
      </c>
      <c r="M117" s="518" t="s">
        <v>1583</v>
      </c>
      <c r="N117" s="769" t="s">
        <v>1578</v>
      </c>
    </row>
    <row r="118" spans="1:14">
      <c r="A118" s="476">
        <v>38</v>
      </c>
      <c r="B118" s="477"/>
      <c r="C118" s="476" t="s">
        <v>1267</v>
      </c>
      <c r="D118" s="568" t="s">
        <v>782</v>
      </c>
      <c r="E118" s="476" t="s">
        <v>172</v>
      </c>
      <c r="F118" s="476" t="s">
        <v>7</v>
      </c>
      <c r="G118" s="526" t="s">
        <v>1423</v>
      </c>
      <c r="H118" s="476" t="s">
        <v>121</v>
      </c>
      <c r="I118" s="477">
        <v>2</v>
      </c>
      <c r="J118" s="521"/>
      <c r="K118" s="477"/>
      <c r="L118" s="523"/>
      <c r="M118" s="524"/>
      <c r="N118" s="251"/>
    </row>
    <row r="119" spans="1:14">
      <c r="A119" s="477"/>
      <c r="B119" s="519"/>
      <c r="C119" s="476" t="s">
        <v>1267</v>
      </c>
      <c r="D119" s="568" t="s">
        <v>782</v>
      </c>
      <c r="E119" s="477" t="s">
        <v>179</v>
      </c>
      <c r="F119" s="476" t="s">
        <v>1321</v>
      </c>
      <c r="G119" s="569" t="s">
        <v>1183</v>
      </c>
      <c r="H119" s="476" t="s">
        <v>121</v>
      </c>
      <c r="I119" s="477">
        <v>2</v>
      </c>
      <c r="J119" s="521"/>
      <c r="K119" s="510"/>
      <c r="L119" s="523"/>
      <c r="M119" s="524"/>
      <c r="N119" s="251"/>
    </row>
    <row r="120" spans="1:14">
      <c r="A120" s="477"/>
      <c r="B120" s="519"/>
      <c r="C120" s="476" t="s">
        <v>1267</v>
      </c>
      <c r="D120" s="568" t="s">
        <v>782</v>
      </c>
      <c r="E120" s="555" t="s">
        <v>174</v>
      </c>
      <c r="F120" s="570" t="s">
        <v>13</v>
      </c>
      <c r="G120" s="685" t="s">
        <v>1665</v>
      </c>
      <c r="H120" s="476" t="s">
        <v>121</v>
      </c>
      <c r="I120" s="477">
        <v>1</v>
      </c>
      <c r="J120" s="521"/>
      <c r="K120" s="510" t="s">
        <v>1494</v>
      </c>
      <c r="L120" s="523"/>
      <c r="M120" s="524"/>
      <c r="N120" s="251"/>
    </row>
    <row r="121" spans="1:14">
      <c r="A121" s="477"/>
      <c r="B121" s="519"/>
      <c r="C121" s="476" t="s">
        <v>1267</v>
      </c>
      <c r="D121" s="568" t="s">
        <v>782</v>
      </c>
      <c r="E121" s="555" t="s">
        <v>341</v>
      </c>
      <c r="F121" s="570" t="s">
        <v>14</v>
      </c>
      <c r="G121" s="685" t="s">
        <v>1665</v>
      </c>
      <c r="H121" s="476" t="s">
        <v>121</v>
      </c>
      <c r="I121" s="477">
        <v>1</v>
      </c>
      <c r="J121" s="521"/>
      <c r="K121" s="571" t="s">
        <v>1586</v>
      </c>
      <c r="L121" s="523"/>
      <c r="M121" s="524"/>
      <c r="N121" s="528" t="s">
        <v>1803</v>
      </c>
    </row>
    <row r="122" spans="1:14">
      <c r="A122" s="477">
        <v>51</v>
      </c>
      <c r="B122" s="477"/>
      <c r="C122" s="476" t="s">
        <v>1267</v>
      </c>
      <c r="D122" s="568" t="s">
        <v>782</v>
      </c>
      <c r="E122" s="476" t="s">
        <v>175</v>
      </c>
      <c r="F122" s="476" t="s">
        <v>19</v>
      </c>
      <c r="G122" s="526" t="s">
        <v>1269</v>
      </c>
      <c r="H122" s="476"/>
      <c r="I122" s="477">
        <v>1</v>
      </c>
      <c r="J122" s="521"/>
      <c r="K122" s="477" t="s">
        <v>1495</v>
      </c>
      <c r="L122" s="511"/>
      <c r="M122" s="524"/>
      <c r="N122" s="251"/>
    </row>
    <row r="123" spans="1:14">
      <c r="A123" s="477"/>
      <c r="B123" s="477"/>
      <c r="C123" s="476" t="s">
        <v>1267</v>
      </c>
      <c r="D123" s="568" t="s">
        <v>782</v>
      </c>
      <c r="E123" s="476" t="s">
        <v>1503</v>
      </c>
      <c r="F123" s="476" t="s">
        <v>83</v>
      </c>
      <c r="G123" s="566"/>
      <c r="H123" s="476"/>
      <c r="I123" s="477">
        <v>0</v>
      </c>
      <c r="J123" s="521"/>
      <c r="K123" s="477"/>
      <c r="L123" s="511"/>
      <c r="M123" s="524"/>
      <c r="N123" s="251"/>
    </row>
    <row r="124" spans="1:14">
      <c r="A124" s="477"/>
      <c r="B124" s="477"/>
      <c r="C124" s="476" t="s">
        <v>1267</v>
      </c>
      <c r="D124" s="568" t="s">
        <v>782</v>
      </c>
      <c r="E124" s="476" t="s">
        <v>174</v>
      </c>
      <c r="F124" s="476" t="s">
        <v>1392</v>
      </c>
      <c r="G124" s="566"/>
      <c r="H124" s="476"/>
      <c r="I124" s="477">
        <v>0</v>
      </c>
      <c r="J124" s="521"/>
      <c r="K124" s="477"/>
      <c r="L124" s="511"/>
      <c r="M124" s="524"/>
      <c r="N124" s="251"/>
    </row>
    <row r="125" spans="1:14">
      <c r="A125" s="476">
        <v>39</v>
      </c>
      <c r="B125" s="477"/>
      <c r="C125" s="476" t="s">
        <v>1267</v>
      </c>
      <c r="D125" s="568" t="s">
        <v>782</v>
      </c>
      <c r="E125" s="476" t="s">
        <v>178</v>
      </c>
      <c r="F125" s="476" t="s">
        <v>323</v>
      </c>
      <c r="G125" s="526" t="s">
        <v>1269</v>
      </c>
      <c r="H125" s="476" t="s">
        <v>121</v>
      </c>
      <c r="I125" s="477">
        <v>2</v>
      </c>
      <c r="J125" s="521"/>
      <c r="K125" s="510"/>
      <c r="L125" s="523"/>
      <c r="M125" s="524"/>
      <c r="N125" s="251"/>
    </row>
    <row r="126" spans="1:14">
      <c r="A126" s="477">
        <v>50</v>
      </c>
      <c r="B126" s="477"/>
      <c r="C126" s="476" t="s">
        <v>1267</v>
      </c>
      <c r="D126" s="568" t="s">
        <v>782</v>
      </c>
      <c r="E126" s="477" t="s">
        <v>1184</v>
      </c>
      <c r="F126" s="476" t="s">
        <v>115</v>
      </c>
      <c r="G126" s="526" t="s">
        <v>1269</v>
      </c>
      <c r="H126" s="476" t="s">
        <v>121</v>
      </c>
      <c r="I126" s="510">
        <v>2</v>
      </c>
      <c r="J126" s="521"/>
      <c r="K126" s="477"/>
      <c r="L126" s="523"/>
      <c r="M126" s="524"/>
      <c r="N126" s="251"/>
    </row>
    <row r="127" spans="1:14">
      <c r="A127" s="476">
        <v>40</v>
      </c>
      <c r="B127" s="477"/>
      <c r="C127" s="476" t="s">
        <v>1267</v>
      </c>
      <c r="D127" s="572" t="s">
        <v>782</v>
      </c>
      <c r="E127" s="530" t="s">
        <v>614</v>
      </c>
      <c r="F127" s="477" t="s">
        <v>634</v>
      </c>
      <c r="G127" s="569" t="s">
        <v>355</v>
      </c>
      <c r="H127" s="476"/>
      <c r="I127" s="510">
        <v>2</v>
      </c>
      <c r="J127" s="521"/>
      <c r="K127" s="477" t="s">
        <v>1498</v>
      </c>
      <c r="L127" s="523"/>
      <c r="M127" s="524"/>
      <c r="N127" s="251"/>
    </row>
    <row r="128" spans="1:14">
      <c r="A128" s="476">
        <v>40</v>
      </c>
      <c r="B128" s="477"/>
      <c r="C128" s="476" t="s">
        <v>1267</v>
      </c>
      <c r="D128" s="572" t="s">
        <v>782</v>
      </c>
      <c r="E128" s="530" t="s">
        <v>615</v>
      </c>
      <c r="F128" s="477" t="s">
        <v>1393</v>
      </c>
      <c r="G128" s="569" t="s">
        <v>337</v>
      </c>
      <c r="H128" s="477"/>
      <c r="I128" s="510">
        <v>2</v>
      </c>
      <c r="J128" s="521"/>
      <c r="K128" s="477" t="s">
        <v>1499</v>
      </c>
      <c r="L128" s="523"/>
      <c r="M128" s="524"/>
      <c r="N128" s="251"/>
    </row>
    <row r="129" spans="1:14">
      <c r="A129" s="477">
        <v>57</v>
      </c>
      <c r="B129" s="519"/>
      <c r="C129" s="476" t="s">
        <v>1267</v>
      </c>
      <c r="D129" s="568" t="s">
        <v>782</v>
      </c>
      <c r="E129" s="477"/>
      <c r="F129" s="476" t="s">
        <v>137</v>
      </c>
      <c r="G129" s="569" t="s">
        <v>1269</v>
      </c>
      <c r="H129" s="476"/>
      <c r="I129" s="680">
        <v>3.5</v>
      </c>
      <c r="J129" s="521"/>
      <c r="K129" s="477"/>
      <c r="L129" s="523"/>
      <c r="M129" s="524"/>
      <c r="N129" s="251"/>
    </row>
    <row r="130" spans="1:14" ht="29">
      <c r="A130" s="514"/>
      <c r="B130" s="515"/>
      <c r="C130" s="535"/>
      <c r="D130" s="536"/>
      <c r="E130" s="535"/>
      <c r="F130" s="535"/>
      <c r="G130" s="542"/>
      <c r="H130" s="535"/>
      <c r="I130" s="514"/>
      <c r="J130" s="553"/>
      <c r="K130" s="517" t="s">
        <v>1504</v>
      </c>
      <c r="L130" s="518" t="s">
        <v>1411</v>
      </c>
      <c r="M130" s="518" t="s">
        <v>1413</v>
      </c>
      <c r="N130" s="769" t="s">
        <v>1584</v>
      </c>
    </row>
    <row r="131" spans="1:14">
      <c r="A131" s="477"/>
      <c r="B131" s="477"/>
      <c r="C131" s="476" t="s">
        <v>1267</v>
      </c>
      <c r="D131" s="573" t="s">
        <v>566</v>
      </c>
      <c r="E131" s="533" t="s">
        <v>1179</v>
      </c>
      <c r="F131" s="476" t="s">
        <v>1180</v>
      </c>
      <c r="G131" s="532" t="s">
        <v>748</v>
      </c>
      <c r="H131" s="476" t="s">
        <v>121</v>
      </c>
      <c r="I131" s="574">
        <v>4</v>
      </c>
      <c r="J131" s="575"/>
      <c r="K131" s="477"/>
      <c r="L131" s="511"/>
      <c r="M131" s="524"/>
      <c r="N131" s="251"/>
    </row>
    <row r="132" spans="1:14">
      <c r="A132" s="477"/>
      <c r="B132" s="477"/>
      <c r="C132" s="476" t="s">
        <v>1267</v>
      </c>
      <c r="D132" s="573" t="s">
        <v>566</v>
      </c>
      <c r="E132" s="476" t="s">
        <v>1364</v>
      </c>
      <c r="F132" s="476" t="s">
        <v>1181</v>
      </c>
      <c r="G132" s="526" t="s">
        <v>1074</v>
      </c>
      <c r="H132" s="476"/>
      <c r="I132" s="574">
        <v>3</v>
      </c>
      <c r="J132" s="576"/>
      <c r="K132" s="577" t="s">
        <v>1363</v>
      </c>
      <c r="L132" s="511"/>
      <c r="M132" s="524"/>
      <c r="N132" s="251"/>
    </row>
    <row r="133" spans="1:14">
      <c r="A133" s="477"/>
      <c r="B133" s="476"/>
      <c r="C133" s="476" t="s">
        <v>1267</v>
      </c>
      <c r="D133" s="573" t="s">
        <v>566</v>
      </c>
      <c r="E133" s="476" t="s">
        <v>1364</v>
      </c>
      <c r="F133" s="476" t="s">
        <v>1181</v>
      </c>
      <c r="G133" s="578" t="s">
        <v>1273</v>
      </c>
      <c r="H133" s="476"/>
      <c r="I133" s="574">
        <v>2</v>
      </c>
      <c r="J133" s="579"/>
      <c r="K133" s="577" t="s">
        <v>1363</v>
      </c>
      <c r="L133" s="511"/>
      <c r="M133" s="524"/>
      <c r="N133" s="251"/>
    </row>
    <row r="134" spans="1:14">
      <c r="A134" s="477"/>
      <c r="B134" s="477"/>
      <c r="C134" s="476" t="s">
        <v>1267</v>
      </c>
      <c r="D134" s="573" t="s">
        <v>566</v>
      </c>
      <c r="E134" s="476" t="s">
        <v>172</v>
      </c>
      <c r="F134" s="476" t="s">
        <v>7</v>
      </c>
      <c r="G134" s="569" t="s">
        <v>553</v>
      </c>
      <c r="H134" s="477"/>
      <c r="I134" s="574">
        <v>1</v>
      </c>
      <c r="J134" s="575"/>
      <c r="K134" s="477" t="s">
        <v>1495</v>
      </c>
      <c r="L134" s="511"/>
      <c r="M134" s="524"/>
      <c r="N134" s="251"/>
    </row>
    <row r="135" spans="1:14">
      <c r="A135" s="477"/>
      <c r="B135" s="477"/>
      <c r="C135" s="476" t="s">
        <v>1267</v>
      </c>
      <c r="D135" s="573" t="s">
        <v>566</v>
      </c>
      <c r="E135" s="476" t="s">
        <v>175</v>
      </c>
      <c r="F135" s="476" t="s">
        <v>19</v>
      </c>
      <c r="G135" s="569" t="s">
        <v>1267</v>
      </c>
      <c r="H135" s="476"/>
      <c r="I135" s="574">
        <v>1</v>
      </c>
      <c r="J135" s="575"/>
      <c r="K135" s="487" t="s">
        <v>1804</v>
      </c>
      <c r="L135" s="511"/>
      <c r="M135" s="524"/>
      <c r="N135" s="251"/>
    </row>
    <row r="136" spans="1:14">
      <c r="A136" s="477"/>
      <c r="B136" s="477"/>
      <c r="C136" s="476" t="s">
        <v>1267</v>
      </c>
      <c r="D136" s="573" t="s">
        <v>566</v>
      </c>
      <c r="E136" s="476" t="s">
        <v>1170</v>
      </c>
      <c r="F136" s="476" t="s">
        <v>15</v>
      </c>
      <c r="G136" s="532" t="s">
        <v>1350</v>
      </c>
      <c r="H136" s="477"/>
      <c r="I136" s="574">
        <v>0</v>
      </c>
      <c r="J136" s="575"/>
      <c r="K136" s="580"/>
      <c r="L136" s="511"/>
      <c r="M136" s="524"/>
      <c r="N136" s="251"/>
    </row>
    <row r="137" spans="1:14">
      <c r="A137" s="477"/>
      <c r="B137" s="477"/>
      <c r="C137" s="476" t="s">
        <v>1267</v>
      </c>
      <c r="D137" s="573" t="s">
        <v>566</v>
      </c>
      <c r="E137" s="476" t="s">
        <v>1182</v>
      </c>
      <c r="F137" s="476" t="s">
        <v>14</v>
      </c>
      <c r="G137" s="532" t="s">
        <v>1350</v>
      </c>
      <c r="H137" s="477"/>
      <c r="I137" s="519">
        <v>0</v>
      </c>
      <c r="J137" s="575"/>
      <c r="K137" s="477"/>
      <c r="L137" s="511"/>
      <c r="M137" s="524"/>
      <c r="N137" s="251"/>
    </row>
    <row r="138" spans="1:14">
      <c r="A138" s="477"/>
      <c r="B138" s="477"/>
      <c r="C138" s="476" t="s">
        <v>1267</v>
      </c>
      <c r="D138" s="573" t="s">
        <v>566</v>
      </c>
      <c r="E138" s="476" t="s">
        <v>174</v>
      </c>
      <c r="F138" s="476" t="s">
        <v>13</v>
      </c>
      <c r="G138" s="526" t="s">
        <v>1183</v>
      </c>
      <c r="H138" s="477"/>
      <c r="I138" s="519">
        <v>1</v>
      </c>
      <c r="J138" s="575"/>
      <c r="K138" s="477" t="s">
        <v>1494</v>
      </c>
      <c r="L138" s="511"/>
      <c r="M138" s="524"/>
      <c r="N138" s="251"/>
    </row>
    <row r="139" spans="1:14">
      <c r="A139" s="477"/>
      <c r="B139" s="477"/>
      <c r="C139" s="476" t="s">
        <v>1267</v>
      </c>
      <c r="D139" s="573" t="s">
        <v>566</v>
      </c>
      <c r="E139" s="476" t="s">
        <v>1362</v>
      </c>
      <c r="F139" s="476"/>
      <c r="G139" s="532"/>
      <c r="H139" s="477"/>
      <c r="I139" s="581"/>
      <c r="J139" s="582"/>
      <c r="K139" s="477" t="s">
        <v>1805</v>
      </c>
      <c r="L139" s="511"/>
      <c r="M139" s="524"/>
      <c r="N139" s="251"/>
    </row>
    <row r="140" spans="1:14" ht="15.5">
      <c r="A140" s="514"/>
      <c r="B140" s="514"/>
      <c r="C140" s="535"/>
      <c r="D140" s="514"/>
      <c r="E140" s="514"/>
      <c r="F140" s="514"/>
      <c r="G140" s="583"/>
      <c r="H140" s="514"/>
      <c r="I140" s="584"/>
      <c r="J140" s="584"/>
      <c r="K140" s="517" t="s">
        <v>1806</v>
      </c>
      <c r="L140" s="585" t="s">
        <v>1807</v>
      </c>
      <c r="M140" s="586" t="s">
        <v>1505</v>
      </c>
      <c r="N140" s="251"/>
    </row>
    <row r="141" spans="1:14">
      <c r="A141" s="477"/>
      <c r="B141" s="477"/>
      <c r="C141" s="476" t="s">
        <v>1267</v>
      </c>
      <c r="D141" s="490" t="s">
        <v>755</v>
      </c>
      <c r="E141" s="533" t="s">
        <v>1179</v>
      </c>
      <c r="F141" s="476" t="s">
        <v>1180</v>
      </c>
      <c r="G141" s="532" t="s">
        <v>148</v>
      </c>
      <c r="H141" s="519" t="s">
        <v>149</v>
      </c>
      <c r="I141" s="574">
        <v>4</v>
      </c>
      <c r="J141" s="575"/>
      <c r="K141" s="477"/>
      <c r="L141" s="511"/>
      <c r="M141" s="524"/>
      <c r="N141" s="251"/>
    </row>
    <row r="142" spans="1:14">
      <c r="A142" s="477"/>
      <c r="B142" s="477"/>
      <c r="C142" s="476" t="s">
        <v>1267</v>
      </c>
      <c r="D142" s="490" t="s">
        <v>755</v>
      </c>
      <c r="E142" s="476" t="s">
        <v>1364</v>
      </c>
      <c r="F142" s="476" t="s">
        <v>1181</v>
      </c>
      <c r="G142" s="526" t="s">
        <v>1074</v>
      </c>
      <c r="H142" s="476" t="s">
        <v>156</v>
      </c>
      <c r="I142" s="574">
        <v>3</v>
      </c>
      <c r="J142" s="576"/>
      <c r="K142" s="577" t="s">
        <v>2026</v>
      </c>
      <c r="L142" s="511"/>
      <c r="M142" s="524"/>
      <c r="N142" s="251"/>
    </row>
    <row r="143" spans="1:14">
      <c r="A143" s="477"/>
      <c r="B143" s="476"/>
      <c r="C143" s="476" t="s">
        <v>1267</v>
      </c>
      <c r="D143" s="490" t="s">
        <v>755</v>
      </c>
      <c r="E143" s="476" t="s">
        <v>1364</v>
      </c>
      <c r="F143" s="476" t="s">
        <v>1181</v>
      </c>
      <c r="G143" s="722" t="s">
        <v>220</v>
      </c>
      <c r="H143" s="476" t="s">
        <v>156</v>
      </c>
      <c r="I143" s="574">
        <v>2</v>
      </c>
      <c r="J143" s="579"/>
      <c r="K143" s="577" t="s">
        <v>1363</v>
      </c>
      <c r="L143" s="511"/>
      <c r="M143" s="524"/>
      <c r="N143" s="251"/>
    </row>
    <row r="144" spans="1:14">
      <c r="A144" s="477"/>
      <c r="B144" s="477"/>
      <c r="C144" s="476" t="s">
        <v>1267</v>
      </c>
      <c r="D144" s="587" t="s">
        <v>755</v>
      </c>
      <c r="E144" s="476" t="s">
        <v>172</v>
      </c>
      <c r="F144" s="476" t="s">
        <v>7</v>
      </c>
      <c r="G144" s="569" t="s">
        <v>553</v>
      </c>
      <c r="H144" s="476" t="s">
        <v>156</v>
      </c>
      <c r="I144" s="574">
        <v>1</v>
      </c>
      <c r="J144" s="575"/>
      <c r="K144" s="477" t="s">
        <v>1506</v>
      </c>
      <c r="L144" s="511"/>
      <c r="M144" s="524"/>
      <c r="N144" s="251"/>
    </row>
    <row r="145" spans="1:14">
      <c r="A145" s="477"/>
      <c r="B145" s="477"/>
      <c r="C145" s="476" t="s">
        <v>1267</v>
      </c>
      <c r="D145" s="490" t="s">
        <v>755</v>
      </c>
      <c r="E145" s="476" t="s">
        <v>175</v>
      </c>
      <c r="F145" s="476" t="s">
        <v>19</v>
      </c>
      <c r="G145" s="588"/>
      <c r="H145" s="476" t="s">
        <v>156</v>
      </c>
      <c r="I145" s="574">
        <v>0</v>
      </c>
      <c r="J145" s="575"/>
      <c r="K145" s="476" t="s">
        <v>1365</v>
      </c>
      <c r="L145" s="511"/>
      <c r="M145" s="524"/>
      <c r="N145" s="251"/>
    </row>
    <row r="146" spans="1:14">
      <c r="A146" s="510"/>
      <c r="B146" s="510"/>
      <c r="C146" s="487" t="s">
        <v>1267</v>
      </c>
      <c r="D146" s="490" t="s">
        <v>755</v>
      </c>
      <c r="E146" s="487" t="s">
        <v>1170</v>
      </c>
      <c r="F146" s="487" t="s">
        <v>15</v>
      </c>
      <c r="G146" s="526" t="s">
        <v>1350</v>
      </c>
      <c r="H146" s="487" t="s">
        <v>156</v>
      </c>
      <c r="I146" s="574">
        <v>1</v>
      </c>
      <c r="J146" s="575"/>
      <c r="K146" s="510"/>
      <c r="L146" s="589"/>
      <c r="M146" s="590"/>
      <c r="N146" s="251"/>
    </row>
    <row r="147" spans="1:14">
      <c r="A147" s="477"/>
      <c r="B147" s="477"/>
      <c r="C147" s="476" t="s">
        <v>1267</v>
      </c>
      <c r="D147" s="587" t="s">
        <v>755</v>
      </c>
      <c r="E147" s="476" t="s">
        <v>1182</v>
      </c>
      <c r="F147" s="476" t="s">
        <v>14</v>
      </c>
      <c r="G147" s="526" t="s">
        <v>1350</v>
      </c>
      <c r="H147" s="476" t="s">
        <v>156</v>
      </c>
      <c r="I147" s="519">
        <v>1</v>
      </c>
      <c r="J147" s="575"/>
      <c r="K147" s="510"/>
      <c r="L147" s="511"/>
      <c r="M147" s="524"/>
      <c r="N147" s="251"/>
    </row>
    <row r="148" spans="1:14">
      <c r="A148" s="477"/>
      <c r="B148" s="477"/>
      <c r="C148" s="476" t="s">
        <v>1267</v>
      </c>
      <c r="D148" s="490" t="s">
        <v>755</v>
      </c>
      <c r="E148" s="476" t="s">
        <v>174</v>
      </c>
      <c r="F148" s="476" t="s">
        <v>13</v>
      </c>
      <c r="G148" s="532" t="s">
        <v>1183</v>
      </c>
      <c r="H148" s="476" t="s">
        <v>156</v>
      </c>
      <c r="I148" s="519">
        <v>0</v>
      </c>
      <c r="J148" s="575"/>
      <c r="K148" s="477" t="s">
        <v>1808</v>
      </c>
      <c r="L148" s="511"/>
      <c r="M148" s="524"/>
      <c r="N148" s="251"/>
    </row>
    <row r="149" spans="1:14">
      <c r="A149" s="477"/>
      <c r="B149" s="477"/>
      <c r="C149" s="477" t="s">
        <v>1267</v>
      </c>
      <c r="D149" s="490" t="s">
        <v>755</v>
      </c>
      <c r="E149" s="476" t="s">
        <v>1362</v>
      </c>
      <c r="F149" s="476"/>
      <c r="G149" s="532"/>
      <c r="H149" s="477"/>
      <c r="I149" s="581"/>
      <c r="J149" s="582"/>
      <c r="K149" s="477" t="s">
        <v>1809</v>
      </c>
      <c r="L149" s="511"/>
      <c r="M149" s="524"/>
      <c r="N149" s="251"/>
    </row>
    <row r="150" spans="1:14">
      <c r="A150" s="251"/>
      <c r="B150" s="251"/>
      <c r="C150" s="251"/>
      <c r="D150" s="251"/>
      <c r="E150" s="251"/>
      <c r="F150" s="777" t="s">
        <v>1810</v>
      </c>
      <c r="G150" s="251"/>
      <c r="H150" s="251"/>
      <c r="I150" s="251"/>
      <c r="K150" s="251"/>
      <c r="L150" s="251"/>
      <c r="M150" s="251"/>
      <c r="N150" s="251"/>
    </row>
  </sheetData>
  <autoFilter ref="A1:N150" xr:uid="{A1FC6161-BC5C-4D9F-B54E-9A31992694B0}"/>
  <conditionalFormatting sqref="I137:J140 I148:J149">
    <cfRule type="expression" dxfId="127" priority="1">
      <formula>NOT(I137=#REF!)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4294967293" r:id="rId1"/>
  <headerFooter>
    <oddHeader>&amp;C&amp;"-,Fett"&amp;16&amp;A</oddHeader>
    <oddFooter>&amp;L&amp;8&amp;Z&amp;F&amp;C&amp;8&amp;D&amp;R&amp;8&amp;P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5">
    <tabColor theme="4" tint="0.39997558519241921"/>
    <pageSetUpPr fitToPage="1"/>
  </sheetPr>
  <dimension ref="A1:O170"/>
  <sheetViews>
    <sheetView tabSelected="1" zoomScale="70" zoomScaleNormal="7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453125" bestFit="1" customWidth="1"/>
    <col min="2" max="2" width="4.453125" customWidth="1"/>
    <col min="3" max="3" width="15.1796875" bestFit="1" customWidth="1"/>
    <col min="4" max="4" width="24.453125" bestFit="1" customWidth="1"/>
    <col min="5" max="5" width="33.7265625" bestFit="1" customWidth="1"/>
    <col min="6" max="6" width="12.81640625" bestFit="1" customWidth="1"/>
    <col min="7" max="7" width="10.453125" bestFit="1" customWidth="1"/>
    <col min="8" max="8" width="9.54296875" bestFit="1" customWidth="1"/>
    <col min="9" max="9" width="16.26953125" customWidth="1"/>
    <col min="10" max="10" width="6.453125" style="250" bestFit="1" customWidth="1"/>
    <col min="11" max="11" width="50.7265625" bestFit="1" customWidth="1"/>
    <col min="12" max="12" width="21.1796875" bestFit="1" customWidth="1"/>
  </cols>
  <sheetData>
    <row r="1" spans="1:15" ht="23.5">
      <c r="A1" s="372"/>
      <c r="B1" s="373"/>
      <c r="C1" s="372" t="s">
        <v>4</v>
      </c>
      <c r="D1" s="374" t="s">
        <v>3</v>
      </c>
      <c r="E1" s="372" t="s">
        <v>192</v>
      </c>
      <c r="F1" s="372" t="s">
        <v>2</v>
      </c>
      <c r="G1" s="372" t="s">
        <v>1</v>
      </c>
      <c r="H1" s="372" t="s">
        <v>193</v>
      </c>
      <c r="I1" s="372" t="s">
        <v>190</v>
      </c>
      <c r="J1" s="402" t="s">
        <v>1196</v>
      </c>
      <c r="K1" s="372" t="s">
        <v>191</v>
      </c>
      <c r="L1" s="375"/>
      <c r="M1" s="251"/>
      <c r="N1" s="251"/>
      <c r="O1" s="251"/>
    </row>
    <row r="2" spans="1:15">
      <c r="A2" s="251"/>
      <c r="B2" s="251"/>
      <c r="C2" s="251"/>
      <c r="D2" s="251"/>
      <c r="E2" s="251"/>
      <c r="F2" s="251"/>
      <c r="G2" s="251"/>
      <c r="H2" s="251"/>
      <c r="I2" s="251"/>
      <c r="K2" s="251"/>
      <c r="L2" s="251"/>
      <c r="M2" s="251"/>
      <c r="N2" s="251"/>
      <c r="O2" s="251"/>
    </row>
    <row r="3" spans="1:15" ht="23.5">
      <c r="A3" s="251"/>
      <c r="B3" s="251"/>
      <c r="C3" s="304" t="s">
        <v>58</v>
      </c>
      <c r="D3" s="231" t="s">
        <v>786</v>
      </c>
      <c r="E3" s="377" t="s">
        <v>172</v>
      </c>
      <c r="F3" s="377" t="s">
        <v>7</v>
      </c>
      <c r="G3" s="232" t="s">
        <v>213</v>
      </c>
      <c r="H3" s="377" t="s">
        <v>344</v>
      </c>
      <c r="I3" s="375">
        <v>6</v>
      </c>
      <c r="J3" s="233"/>
      <c r="K3" s="314" t="s">
        <v>1811</v>
      </c>
      <c r="L3" s="378"/>
      <c r="M3" s="22">
        <v>6</v>
      </c>
      <c r="N3" s="251"/>
      <c r="O3" s="251"/>
    </row>
    <row r="4" spans="1:15" ht="23.5">
      <c r="A4" s="251"/>
      <c r="B4" s="251"/>
      <c r="C4" s="304" t="s">
        <v>58</v>
      </c>
      <c r="D4" s="231" t="s">
        <v>786</v>
      </c>
      <c r="E4" s="377" t="s">
        <v>172</v>
      </c>
      <c r="F4" s="377" t="s">
        <v>7</v>
      </c>
      <c r="G4" s="377" t="s">
        <v>1700</v>
      </c>
      <c r="H4" s="377" t="s">
        <v>344</v>
      </c>
      <c r="I4" s="375">
        <v>2</v>
      </c>
      <c r="J4" s="233"/>
      <c r="K4" s="418"/>
      <c r="L4" s="305"/>
      <c r="M4" s="22">
        <v>2</v>
      </c>
      <c r="N4" s="251"/>
      <c r="O4" s="251"/>
    </row>
    <row r="5" spans="1:15" ht="23.5">
      <c r="A5" s="251"/>
      <c r="B5" s="251"/>
      <c r="C5" s="591" t="s">
        <v>58</v>
      </c>
      <c r="D5" s="592" t="s">
        <v>1812</v>
      </c>
      <c r="E5" s="591" t="s">
        <v>1813</v>
      </c>
      <c r="F5" s="591" t="s">
        <v>1814</v>
      </c>
      <c r="G5" s="591" t="s">
        <v>1082</v>
      </c>
      <c r="H5" s="591" t="s">
        <v>344</v>
      </c>
      <c r="I5" s="593">
        <v>4</v>
      </c>
      <c r="J5" s="233"/>
      <c r="K5" s="378" t="s">
        <v>1815</v>
      </c>
      <c r="L5" s="378"/>
      <c r="M5" s="594">
        <v>4</v>
      </c>
      <c r="N5" s="251"/>
      <c r="O5" s="251"/>
    </row>
    <row r="6" spans="1:15" ht="23.5">
      <c r="A6" s="251"/>
      <c r="B6" s="251"/>
      <c r="C6" s="304" t="s">
        <v>58</v>
      </c>
      <c r="D6" s="231" t="s">
        <v>786</v>
      </c>
      <c r="E6" s="377" t="s">
        <v>179</v>
      </c>
      <c r="F6" s="377" t="s">
        <v>76</v>
      </c>
      <c r="G6" s="232" t="s">
        <v>198</v>
      </c>
      <c r="H6" s="377" t="s">
        <v>344</v>
      </c>
      <c r="I6" s="375">
        <v>4</v>
      </c>
      <c r="J6" s="233"/>
      <c r="K6" s="378"/>
      <c r="L6" s="378"/>
      <c r="M6" s="22">
        <v>4</v>
      </c>
      <c r="N6" s="251"/>
      <c r="O6" s="251"/>
    </row>
    <row r="7" spans="1:15" ht="23.5">
      <c r="A7" s="251"/>
      <c r="B7" s="251"/>
      <c r="C7" s="304" t="s">
        <v>58</v>
      </c>
      <c r="D7" s="231" t="s">
        <v>786</v>
      </c>
      <c r="E7" s="377" t="s">
        <v>178</v>
      </c>
      <c r="F7" s="377" t="s">
        <v>37</v>
      </c>
      <c r="G7" s="232" t="s">
        <v>1670</v>
      </c>
      <c r="H7" s="377" t="s">
        <v>344</v>
      </c>
      <c r="I7" s="375">
        <v>2</v>
      </c>
      <c r="J7" s="233"/>
      <c r="K7" s="378"/>
      <c r="L7" s="378"/>
      <c r="M7" s="22">
        <v>2</v>
      </c>
      <c r="N7" s="251"/>
      <c r="O7" s="251"/>
    </row>
    <row r="8" spans="1:15" ht="23.5">
      <c r="A8" s="251"/>
      <c r="B8" s="251"/>
      <c r="C8" s="304" t="s">
        <v>58</v>
      </c>
      <c r="D8" s="231" t="s">
        <v>786</v>
      </c>
      <c r="E8" s="377" t="s">
        <v>341</v>
      </c>
      <c r="F8" s="377" t="s">
        <v>14</v>
      </c>
      <c r="G8" s="232" t="s">
        <v>58</v>
      </c>
      <c r="H8" s="377" t="s">
        <v>344</v>
      </c>
      <c r="I8" s="693">
        <v>1</v>
      </c>
      <c r="J8" s="233"/>
      <c r="K8" s="424" t="s">
        <v>1995</v>
      </c>
      <c r="L8" s="378"/>
      <c r="M8" s="22">
        <v>2</v>
      </c>
      <c r="N8" s="251"/>
      <c r="O8" s="251"/>
    </row>
    <row r="9" spans="1:15" ht="23.5">
      <c r="A9" s="251"/>
      <c r="B9" s="251"/>
      <c r="C9" s="304" t="s">
        <v>58</v>
      </c>
      <c r="D9" s="231" t="s">
        <v>786</v>
      </c>
      <c r="E9" s="232" t="s">
        <v>1382</v>
      </c>
      <c r="F9" s="377" t="s">
        <v>47</v>
      </c>
      <c r="G9" s="377" t="s">
        <v>58</v>
      </c>
      <c r="H9" s="377" t="s">
        <v>296</v>
      </c>
      <c r="I9" s="375">
        <v>2</v>
      </c>
      <c r="J9" s="233"/>
      <c r="K9" s="253"/>
      <c r="L9" s="378"/>
      <c r="M9" s="22">
        <v>2</v>
      </c>
      <c r="N9" s="251"/>
      <c r="O9" s="251"/>
    </row>
    <row r="10" spans="1:15" ht="23.5">
      <c r="A10" s="251"/>
      <c r="B10" s="251"/>
      <c r="C10" s="304" t="s">
        <v>58</v>
      </c>
      <c r="D10" s="231" t="s">
        <v>786</v>
      </c>
      <c r="E10" s="232" t="s">
        <v>175</v>
      </c>
      <c r="F10" s="377" t="s">
        <v>19</v>
      </c>
      <c r="G10" s="677" t="s">
        <v>1707</v>
      </c>
      <c r="H10" s="377" t="s">
        <v>327</v>
      </c>
      <c r="I10" s="375">
        <v>2</v>
      </c>
      <c r="J10" s="233"/>
      <c r="K10" s="253"/>
      <c r="L10" s="378"/>
      <c r="M10" s="22">
        <v>2</v>
      </c>
      <c r="N10" s="251"/>
      <c r="O10" s="251"/>
    </row>
    <row r="11" spans="1:15" ht="23.5">
      <c r="A11" s="251"/>
      <c r="B11" s="251"/>
      <c r="C11" s="304" t="s">
        <v>58</v>
      </c>
      <c r="D11" s="231" t="s">
        <v>786</v>
      </c>
      <c r="E11" s="377" t="s">
        <v>174</v>
      </c>
      <c r="F11" s="377" t="s">
        <v>13</v>
      </c>
      <c r="G11" s="377" t="s">
        <v>1556</v>
      </c>
      <c r="H11" s="377" t="s">
        <v>344</v>
      </c>
      <c r="I11" s="375">
        <v>2</v>
      </c>
      <c r="J11" s="425"/>
      <c r="K11" s="378"/>
      <c r="L11" s="378"/>
      <c r="M11" s="22">
        <v>2</v>
      </c>
      <c r="N11" s="251"/>
      <c r="O11" s="251"/>
    </row>
    <row r="12" spans="1:15" ht="23.5">
      <c r="A12" s="251"/>
      <c r="B12" s="251"/>
      <c r="C12" s="304" t="s">
        <v>58</v>
      </c>
      <c r="D12" s="231" t="s">
        <v>786</v>
      </c>
      <c r="E12" s="377" t="s">
        <v>620</v>
      </c>
      <c r="F12" s="377" t="s">
        <v>621</v>
      </c>
      <c r="G12" s="690" t="s">
        <v>1676</v>
      </c>
      <c r="H12" s="377" t="s">
        <v>151</v>
      </c>
      <c r="I12" s="375">
        <v>4</v>
      </c>
      <c r="J12" s="233"/>
      <c r="K12" s="253"/>
      <c r="L12" s="381"/>
      <c r="M12" s="22">
        <v>4</v>
      </c>
      <c r="N12" s="251"/>
      <c r="O12" s="251"/>
    </row>
    <row r="13" spans="1:15" ht="23.5">
      <c r="A13" s="251"/>
      <c r="B13" s="251"/>
      <c r="C13" s="304" t="s">
        <v>58</v>
      </c>
      <c r="D13" s="231" t="s">
        <v>786</v>
      </c>
      <c r="E13" s="377" t="s">
        <v>1187</v>
      </c>
      <c r="F13" s="377" t="s">
        <v>343</v>
      </c>
      <c r="G13" s="232" t="s">
        <v>1082</v>
      </c>
      <c r="H13" s="377" t="s">
        <v>344</v>
      </c>
      <c r="I13" s="375">
        <v>2</v>
      </c>
      <c r="J13" s="233"/>
      <c r="K13" s="378"/>
      <c r="L13" s="378"/>
      <c r="M13" s="22">
        <v>2</v>
      </c>
      <c r="N13" s="251"/>
      <c r="O13" s="251"/>
    </row>
    <row r="14" spans="1:15" ht="23.5">
      <c r="A14" s="251"/>
      <c r="B14" s="251"/>
      <c r="C14" s="304" t="s">
        <v>58</v>
      </c>
      <c r="D14" s="231" t="s">
        <v>786</v>
      </c>
      <c r="E14" s="377" t="s">
        <v>606</v>
      </c>
      <c r="F14" s="691" t="s">
        <v>1576</v>
      </c>
      <c r="G14" s="691" t="s">
        <v>1695</v>
      </c>
      <c r="H14" s="377" t="s">
        <v>308</v>
      </c>
      <c r="I14" s="375">
        <v>4</v>
      </c>
      <c r="J14" s="233"/>
      <c r="K14" s="378"/>
      <c r="L14" s="378"/>
      <c r="M14" s="22"/>
      <c r="N14" s="251"/>
      <c r="O14" s="251"/>
    </row>
    <row r="15" spans="1:15" ht="23.5">
      <c r="A15" s="251"/>
      <c r="B15" s="251"/>
      <c r="C15" s="304" t="s">
        <v>58</v>
      </c>
      <c r="D15" s="231" t="s">
        <v>786</v>
      </c>
      <c r="E15" s="377" t="s">
        <v>606</v>
      </c>
      <c r="F15" s="377" t="s">
        <v>622</v>
      </c>
      <c r="G15" s="377" t="s">
        <v>307</v>
      </c>
      <c r="H15" s="377" t="s">
        <v>308</v>
      </c>
      <c r="I15" s="375">
        <v>4</v>
      </c>
      <c r="J15" s="233"/>
      <c r="K15" s="378"/>
      <c r="L15" s="378"/>
      <c r="M15" s="22">
        <v>4</v>
      </c>
      <c r="N15" s="251"/>
      <c r="O15" s="251"/>
    </row>
    <row r="16" spans="1:15" ht="23.5">
      <c r="A16" s="251"/>
      <c r="B16" s="251"/>
      <c r="C16" s="304" t="s">
        <v>58</v>
      </c>
      <c r="D16" s="231" t="s">
        <v>786</v>
      </c>
      <c r="E16" s="377" t="s">
        <v>615</v>
      </c>
      <c r="F16" s="377" t="s">
        <v>618</v>
      </c>
      <c r="G16" s="232" t="s">
        <v>337</v>
      </c>
      <c r="H16" s="377" t="s">
        <v>328</v>
      </c>
      <c r="I16" s="375">
        <v>4</v>
      </c>
      <c r="J16" s="233"/>
      <c r="K16" s="378"/>
      <c r="L16" s="378"/>
      <c r="M16" s="22">
        <v>4</v>
      </c>
      <c r="N16" s="251"/>
      <c r="O16" s="251"/>
    </row>
    <row r="17" spans="1:15" ht="23.5">
      <c r="A17" s="251"/>
      <c r="B17" s="251"/>
      <c r="C17" s="304" t="s">
        <v>58</v>
      </c>
      <c r="D17" s="231" t="s">
        <v>786</v>
      </c>
      <c r="E17" s="377" t="s">
        <v>1184</v>
      </c>
      <c r="F17" s="377" t="s">
        <v>115</v>
      </c>
      <c r="G17" s="377" t="s">
        <v>1670</v>
      </c>
      <c r="H17" s="377" t="s">
        <v>344</v>
      </c>
      <c r="I17" s="235">
        <v>2</v>
      </c>
      <c r="J17" s="233"/>
      <c r="K17" s="378"/>
      <c r="L17" s="378"/>
      <c r="M17" s="107">
        <v>2</v>
      </c>
      <c r="N17" s="251"/>
      <c r="O17" s="251"/>
    </row>
    <row r="18" spans="1:15" ht="23.5">
      <c r="A18" s="251"/>
      <c r="B18" s="251"/>
      <c r="C18" s="304" t="s">
        <v>58</v>
      </c>
      <c r="D18" s="231" t="s">
        <v>786</v>
      </c>
      <c r="E18" s="377" t="s">
        <v>1327</v>
      </c>
      <c r="F18" s="377" t="s">
        <v>194</v>
      </c>
      <c r="G18" s="377" t="s">
        <v>198</v>
      </c>
      <c r="H18" s="377" t="s">
        <v>344</v>
      </c>
      <c r="I18" s="692">
        <v>1.5</v>
      </c>
      <c r="J18" s="233"/>
      <c r="K18" s="378"/>
      <c r="L18" s="378"/>
      <c r="M18" s="22">
        <v>2</v>
      </c>
      <c r="N18" s="251"/>
      <c r="O18" s="251"/>
    </row>
    <row r="19" spans="1:15">
      <c r="A19" s="251"/>
      <c r="B19" s="251"/>
      <c r="C19" s="251"/>
      <c r="D19" s="251"/>
      <c r="E19" s="251"/>
      <c r="F19" s="251"/>
      <c r="G19" s="251"/>
      <c r="H19" s="251"/>
      <c r="I19" s="251"/>
      <c r="K19" s="251"/>
      <c r="L19" s="251"/>
      <c r="M19" s="251">
        <f>SUM(M3:M18)</f>
        <v>44</v>
      </c>
      <c r="N19" s="251"/>
      <c r="O19" s="251"/>
    </row>
    <row r="20" spans="1:15">
      <c r="A20" s="251"/>
      <c r="B20" s="251"/>
      <c r="C20" s="251"/>
      <c r="D20" s="251"/>
      <c r="E20" s="251"/>
      <c r="F20" s="251"/>
      <c r="G20" s="251"/>
      <c r="H20" s="251"/>
      <c r="I20" s="251"/>
      <c r="K20" s="251"/>
      <c r="L20" s="251"/>
      <c r="M20" s="251"/>
      <c r="N20" s="251"/>
      <c r="O20" s="251"/>
    </row>
    <row r="21" spans="1:15" ht="23.5">
      <c r="A21" s="296"/>
      <c r="B21" s="296"/>
      <c r="C21" s="419" t="s">
        <v>58</v>
      </c>
      <c r="D21" s="420" t="s">
        <v>783</v>
      </c>
      <c r="E21" s="232" t="s">
        <v>172</v>
      </c>
      <c r="F21" s="377" t="s">
        <v>7</v>
      </c>
      <c r="G21" s="377" t="s">
        <v>41</v>
      </c>
      <c r="H21" s="377" t="s">
        <v>325</v>
      </c>
      <c r="I21" s="307">
        <v>0</v>
      </c>
      <c r="J21" s="233">
        <v>0</v>
      </c>
      <c r="K21" s="421" t="s">
        <v>1556</v>
      </c>
      <c r="L21" s="305" t="s">
        <v>1816</v>
      </c>
      <c r="M21" s="353">
        <v>0</v>
      </c>
      <c r="N21" s="251"/>
      <c r="O21" s="251"/>
    </row>
    <row r="22" spans="1:15" ht="23.5">
      <c r="A22" s="296"/>
      <c r="B22" s="296"/>
      <c r="C22" s="419" t="s">
        <v>58</v>
      </c>
      <c r="D22" s="420" t="s">
        <v>783</v>
      </c>
      <c r="E22" s="377" t="s">
        <v>1259</v>
      </c>
      <c r="F22" s="377" t="s">
        <v>7</v>
      </c>
      <c r="G22" s="595" t="s">
        <v>1082</v>
      </c>
      <c r="H22" s="377" t="s">
        <v>325</v>
      </c>
      <c r="I22" s="375">
        <v>4</v>
      </c>
      <c r="J22" s="233"/>
      <c r="K22" s="378"/>
      <c r="L22" s="378"/>
      <c r="M22" s="22">
        <v>4</v>
      </c>
      <c r="N22" s="251"/>
      <c r="O22" s="251"/>
    </row>
    <row r="23" spans="1:15" ht="23.5">
      <c r="A23" s="296"/>
      <c r="B23" s="296"/>
      <c r="C23" s="419" t="s">
        <v>58</v>
      </c>
      <c r="D23" s="420" t="s">
        <v>783</v>
      </c>
      <c r="E23" s="232" t="s">
        <v>172</v>
      </c>
      <c r="F23" s="377" t="s">
        <v>7</v>
      </c>
      <c r="G23" s="377" t="s">
        <v>41</v>
      </c>
      <c r="H23" s="377" t="s">
        <v>325</v>
      </c>
      <c r="I23" s="307">
        <v>6</v>
      </c>
      <c r="J23" s="233"/>
      <c r="K23" s="422"/>
      <c r="L23" s="423"/>
      <c r="M23" s="353">
        <v>6</v>
      </c>
      <c r="N23" s="251"/>
      <c r="O23" s="251"/>
    </row>
    <row r="24" spans="1:15" ht="23.5">
      <c r="A24" s="296"/>
      <c r="B24" s="296"/>
      <c r="C24" s="419" t="s">
        <v>58</v>
      </c>
      <c r="D24" s="420" t="s">
        <v>783</v>
      </c>
      <c r="E24" s="377" t="s">
        <v>1259</v>
      </c>
      <c r="F24" s="377" t="s">
        <v>7</v>
      </c>
      <c r="G24" s="595" t="s">
        <v>1123</v>
      </c>
      <c r="H24" s="377" t="s">
        <v>325</v>
      </c>
      <c r="I24" s="375">
        <v>0</v>
      </c>
      <c r="J24" s="233">
        <v>0</v>
      </c>
      <c r="K24" s="378"/>
      <c r="L24" s="251"/>
      <c r="M24" s="22">
        <v>0</v>
      </c>
      <c r="N24" s="251"/>
      <c r="O24" s="251"/>
    </row>
    <row r="25" spans="1:15" ht="23.5">
      <c r="A25" s="296"/>
      <c r="B25" s="296"/>
      <c r="C25" s="419" t="s">
        <v>58</v>
      </c>
      <c r="D25" s="420" t="s">
        <v>783</v>
      </c>
      <c r="E25" s="232" t="s">
        <v>1184</v>
      </c>
      <c r="F25" s="377" t="s">
        <v>115</v>
      </c>
      <c r="G25" s="232" t="s">
        <v>1670</v>
      </c>
      <c r="H25" s="377" t="s">
        <v>325</v>
      </c>
      <c r="I25" s="375">
        <v>2</v>
      </c>
      <c r="J25" s="233"/>
      <c r="K25" s="378"/>
      <c r="L25" s="378"/>
      <c r="M25" s="22">
        <v>2</v>
      </c>
      <c r="N25" s="251"/>
      <c r="O25" s="251"/>
    </row>
    <row r="26" spans="1:15" ht="23.5">
      <c r="A26" s="296"/>
      <c r="B26" s="296"/>
      <c r="C26" s="419" t="s">
        <v>58</v>
      </c>
      <c r="D26" s="420" t="s">
        <v>783</v>
      </c>
      <c r="E26" s="232" t="s">
        <v>619</v>
      </c>
      <c r="F26" s="377" t="s">
        <v>83</v>
      </c>
      <c r="G26" s="232" t="s">
        <v>1556</v>
      </c>
      <c r="H26" s="377" t="s">
        <v>325</v>
      </c>
      <c r="I26" s="693">
        <v>0</v>
      </c>
      <c r="J26" s="233"/>
      <c r="K26" s="351"/>
      <c r="L26" s="251"/>
      <c r="M26" s="22">
        <v>2</v>
      </c>
      <c r="N26" s="251"/>
      <c r="O26" s="251"/>
    </row>
    <row r="27" spans="1:15" ht="23.5">
      <c r="A27" s="296"/>
      <c r="B27" s="296"/>
      <c r="C27" s="419" t="s">
        <v>58</v>
      </c>
      <c r="D27" s="420" t="s">
        <v>783</v>
      </c>
      <c r="E27" s="377" t="s">
        <v>179</v>
      </c>
      <c r="F27" s="377" t="s">
        <v>76</v>
      </c>
      <c r="G27" s="232" t="s">
        <v>1556</v>
      </c>
      <c r="H27" s="377" t="s">
        <v>325</v>
      </c>
      <c r="I27" s="375">
        <v>4</v>
      </c>
      <c r="J27" s="233"/>
      <c r="K27" s="378"/>
      <c r="L27" s="378"/>
      <c r="M27" s="22">
        <v>4</v>
      </c>
      <c r="N27" s="251"/>
      <c r="O27" s="251"/>
    </row>
    <row r="28" spans="1:15" ht="23.5">
      <c r="A28" s="296"/>
      <c r="B28" s="296"/>
      <c r="C28" s="419" t="s">
        <v>58</v>
      </c>
      <c r="D28" s="420" t="s">
        <v>783</v>
      </c>
      <c r="E28" s="377" t="s">
        <v>341</v>
      </c>
      <c r="F28" s="377" t="s">
        <v>14</v>
      </c>
      <c r="G28" s="377" t="s">
        <v>299</v>
      </c>
      <c r="H28" s="377" t="s">
        <v>325</v>
      </c>
      <c r="I28" s="375">
        <v>2</v>
      </c>
      <c r="J28" s="233"/>
      <c r="K28" s="378"/>
      <c r="L28" s="378"/>
      <c r="M28" s="22">
        <v>2</v>
      </c>
      <c r="N28" s="251"/>
      <c r="O28" s="251"/>
    </row>
    <row r="29" spans="1:15" ht="23.5">
      <c r="A29" s="296"/>
      <c r="B29" s="296"/>
      <c r="C29" s="419" t="s">
        <v>58</v>
      </c>
      <c r="D29" s="420" t="s">
        <v>783</v>
      </c>
      <c r="E29" s="377" t="s">
        <v>175</v>
      </c>
      <c r="F29" s="377" t="s">
        <v>19</v>
      </c>
      <c r="G29" s="677" t="s">
        <v>1707</v>
      </c>
      <c r="H29" s="377" t="s">
        <v>327</v>
      </c>
      <c r="I29" s="693">
        <v>1</v>
      </c>
      <c r="J29" s="233"/>
      <c r="K29" s="424" t="s">
        <v>1994</v>
      </c>
      <c r="L29" s="378"/>
      <c r="M29" s="22">
        <v>2</v>
      </c>
      <c r="N29" s="251"/>
      <c r="O29" s="251"/>
    </row>
    <row r="30" spans="1:15" ht="23.5">
      <c r="A30" s="296"/>
      <c r="B30" s="296"/>
      <c r="C30" s="419" t="s">
        <v>58</v>
      </c>
      <c r="D30" s="420" t="s">
        <v>783</v>
      </c>
      <c r="E30" s="377" t="s">
        <v>174</v>
      </c>
      <c r="F30" s="377" t="s">
        <v>13</v>
      </c>
      <c r="G30" s="690" t="s">
        <v>1556</v>
      </c>
      <c r="H30" s="377" t="s">
        <v>325</v>
      </c>
      <c r="I30" s="307">
        <v>2</v>
      </c>
      <c r="J30" s="233"/>
      <c r="K30" s="378"/>
      <c r="L30" s="378"/>
      <c r="M30" s="353">
        <v>2</v>
      </c>
      <c r="N30" s="251"/>
      <c r="O30" s="251"/>
    </row>
    <row r="31" spans="1:15" ht="23.5">
      <c r="A31" s="296"/>
      <c r="B31" s="296"/>
      <c r="C31" s="419" t="s">
        <v>58</v>
      </c>
      <c r="D31" s="420" t="s">
        <v>783</v>
      </c>
      <c r="E31" s="377" t="s">
        <v>620</v>
      </c>
      <c r="F31" s="377" t="s">
        <v>621</v>
      </c>
      <c r="G31" s="306" t="s">
        <v>1676</v>
      </c>
      <c r="H31" s="377" t="s">
        <v>151</v>
      </c>
      <c r="I31" s="693">
        <v>2</v>
      </c>
      <c r="J31" s="426"/>
      <c r="K31" s="397" t="s">
        <v>1991</v>
      </c>
      <c r="L31" s="378"/>
      <c r="M31" s="296">
        <v>4</v>
      </c>
      <c r="N31" s="251"/>
      <c r="O31" s="251"/>
    </row>
    <row r="32" spans="1:15" ht="23.5">
      <c r="A32" s="296"/>
      <c r="B32" s="296"/>
      <c r="C32" s="419" t="s">
        <v>58</v>
      </c>
      <c r="D32" s="420" t="s">
        <v>783</v>
      </c>
      <c r="E32" s="377" t="s">
        <v>606</v>
      </c>
      <c r="F32" s="691" t="s">
        <v>1576</v>
      </c>
      <c r="G32" s="691" t="s">
        <v>1695</v>
      </c>
      <c r="H32" s="377" t="s">
        <v>308</v>
      </c>
      <c r="I32" s="375">
        <v>4</v>
      </c>
      <c r="J32" s="426"/>
      <c r="K32" s="397"/>
      <c r="L32" s="378"/>
      <c r="M32" s="296"/>
      <c r="N32" s="251"/>
      <c r="O32" s="251"/>
    </row>
    <row r="33" spans="1:15" ht="23.5">
      <c r="A33" s="296"/>
      <c r="B33" s="296"/>
      <c r="C33" s="419" t="s">
        <v>58</v>
      </c>
      <c r="D33" s="420" t="s">
        <v>783</v>
      </c>
      <c r="E33" s="377" t="s">
        <v>606</v>
      </c>
      <c r="F33" s="377" t="s">
        <v>622</v>
      </c>
      <c r="G33" s="377" t="s">
        <v>307</v>
      </c>
      <c r="H33" s="377" t="s">
        <v>308</v>
      </c>
      <c r="I33" s="375">
        <v>4</v>
      </c>
      <c r="J33" s="426"/>
      <c r="K33" s="253"/>
      <c r="L33" s="378"/>
      <c r="M33" s="22">
        <v>4</v>
      </c>
      <c r="N33" s="251"/>
      <c r="O33" s="251"/>
    </row>
    <row r="34" spans="1:15" ht="23.5">
      <c r="A34" s="296"/>
      <c r="B34" s="296"/>
      <c r="C34" s="596" t="s">
        <v>58</v>
      </c>
      <c r="D34" s="597" t="s">
        <v>1812</v>
      </c>
      <c r="E34" s="591" t="s">
        <v>1813</v>
      </c>
      <c r="F34" s="591" t="s">
        <v>1814</v>
      </c>
      <c r="G34" s="591" t="s">
        <v>1082</v>
      </c>
      <c r="H34" s="377" t="s">
        <v>344</v>
      </c>
      <c r="I34" s="379">
        <v>0</v>
      </c>
      <c r="J34" s="426"/>
      <c r="K34" s="378" t="s">
        <v>1817</v>
      </c>
      <c r="L34" s="378"/>
      <c r="M34" s="22">
        <v>0</v>
      </c>
      <c r="N34" s="251"/>
      <c r="O34" s="251"/>
    </row>
    <row r="35" spans="1:15" ht="23.5">
      <c r="A35" s="296"/>
      <c r="B35" s="296"/>
      <c r="C35" s="419" t="s">
        <v>58</v>
      </c>
      <c r="D35" s="420" t="s">
        <v>783</v>
      </c>
      <c r="E35" s="377" t="s">
        <v>615</v>
      </c>
      <c r="F35" s="377" t="s">
        <v>618</v>
      </c>
      <c r="G35" s="232" t="s">
        <v>337</v>
      </c>
      <c r="H35" s="377" t="s">
        <v>328</v>
      </c>
      <c r="I35" s="375">
        <v>4</v>
      </c>
      <c r="J35" s="233"/>
      <c r="K35" s="253"/>
      <c r="L35" s="378"/>
      <c r="M35" s="22">
        <v>4</v>
      </c>
      <c r="N35" s="251"/>
      <c r="O35" s="251"/>
    </row>
    <row r="36" spans="1:15" ht="23.5">
      <c r="A36" s="296"/>
      <c r="B36" s="296"/>
      <c r="C36" s="419" t="s">
        <v>58</v>
      </c>
      <c r="D36" s="420" t="s">
        <v>783</v>
      </c>
      <c r="E36" s="377" t="s">
        <v>1327</v>
      </c>
      <c r="F36" s="377" t="s">
        <v>194</v>
      </c>
      <c r="G36" s="377" t="s">
        <v>1556</v>
      </c>
      <c r="H36" s="377" t="s">
        <v>325</v>
      </c>
      <c r="I36" s="307">
        <v>2</v>
      </c>
      <c r="J36" s="233"/>
      <c r="K36" s="253"/>
      <c r="L36" s="253"/>
      <c r="M36" s="598">
        <v>2</v>
      </c>
      <c r="N36" s="251"/>
      <c r="O36" s="251"/>
    </row>
    <row r="37" spans="1:15" ht="23.5">
      <c r="A37" s="296"/>
      <c r="B37" s="296"/>
      <c r="C37" s="419" t="s">
        <v>58</v>
      </c>
      <c r="D37" s="420" t="s">
        <v>783</v>
      </c>
      <c r="E37" s="377" t="s">
        <v>1187</v>
      </c>
      <c r="F37" s="377" t="s">
        <v>343</v>
      </c>
      <c r="G37" s="377" t="s">
        <v>1670</v>
      </c>
      <c r="H37" s="377" t="s">
        <v>325</v>
      </c>
      <c r="I37" s="307">
        <v>0</v>
      </c>
      <c r="J37" s="233"/>
      <c r="K37" s="253" t="s">
        <v>1818</v>
      </c>
      <c r="L37" s="253"/>
      <c r="M37" s="598">
        <v>2</v>
      </c>
      <c r="N37" s="251"/>
      <c r="O37" s="251"/>
    </row>
    <row r="38" spans="1:15" ht="23.5">
      <c r="A38" s="296"/>
      <c r="B38" s="296"/>
      <c r="C38" s="308" t="s">
        <v>58</v>
      </c>
      <c r="D38" s="234" t="s">
        <v>1541</v>
      </c>
      <c r="E38" s="377" t="s">
        <v>585</v>
      </c>
      <c r="F38" s="377" t="s">
        <v>14</v>
      </c>
      <c r="G38" s="375" t="s">
        <v>1556</v>
      </c>
      <c r="H38" s="375"/>
      <c r="I38" s="235">
        <v>2</v>
      </c>
      <c r="J38" s="233">
        <v>2</v>
      </c>
      <c r="K38" s="253" t="s">
        <v>1390</v>
      </c>
      <c r="L38" s="296"/>
      <c r="M38" s="30">
        <v>2</v>
      </c>
      <c r="N38" s="251"/>
      <c r="O38" s="251"/>
    </row>
    <row r="39" spans="1:15" ht="23.5">
      <c r="A39" s="296"/>
      <c r="B39" s="296"/>
      <c r="C39" s="308" t="s">
        <v>58</v>
      </c>
      <c r="D39" s="234" t="s">
        <v>1541</v>
      </c>
      <c r="E39" s="377" t="s">
        <v>585</v>
      </c>
      <c r="F39" s="377" t="s">
        <v>14</v>
      </c>
      <c r="G39" s="375" t="s">
        <v>198</v>
      </c>
      <c r="H39" s="375"/>
      <c r="I39" s="235">
        <v>2</v>
      </c>
      <c r="J39" s="233">
        <v>2</v>
      </c>
      <c r="K39" s="253" t="s">
        <v>1390</v>
      </c>
      <c r="L39" s="296"/>
      <c r="M39" s="30">
        <v>0</v>
      </c>
      <c r="N39" s="251"/>
      <c r="O39" s="251"/>
    </row>
    <row r="40" spans="1:15" ht="23.5">
      <c r="A40" s="296"/>
      <c r="B40" s="296"/>
      <c r="C40" s="308" t="s">
        <v>58</v>
      </c>
      <c r="D40" s="234" t="s">
        <v>1541</v>
      </c>
      <c r="E40" s="377" t="s">
        <v>585</v>
      </c>
      <c r="F40" s="377" t="s">
        <v>14</v>
      </c>
      <c r="G40" s="377" t="s">
        <v>58</v>
      </c>
      <c r="H40" s="377"/>
      <c r="I40" s="693">
        <v>2</v>
      </c>
      <c r="J40" s="233">
        <v>2</v>
      </c>
      <c r="K40" s="253" t="s">
        <v>1390</v>
      </c>
      <c r="L40" s="296"/>
      <c r="M40" s="30">
        <v>0</v>
      </c>
      <c r="N40" s="251"/>
      <c r="O40" s="251"/>
    </row>
    <row r="41" spans="1:15" ht="23.5">
      <c r="A41" s="296"/>
      <c r="B41" s="296"/>
      <c r="C41" s="308" t="s">
        <v>58</v>
      </c>
      <c r="D41" s="234" t="s">
        <v>1541</v>
      </c>
      <c r="E41" s="377" t="s">
        <v>585</v>
      </c>
      <c r="F41" s="377" t="s">
        <v>1517</v>
      </c>
      <c r="G41" s="377" t="s">
        <v>1123</v>
      </c>
      <c r="H41" s="377"/>
      <c r="I41" s="375">
        <v>2</v>
      </c>
      <c r="J41" s="233">
        <v>0</v>
      </c>
      <c r="K41" s="253" t="s">
        <v>1390</v>
      </c>
      <c r="L41" s="598"/>
      <c r="M41" s="22">
        <v>0</v>
      </c>
      <c r="N41" s="251"/>
      <c r="O41" s="251"/>
    </row>
    <row r="42" spans="1:15">
      <c r="A42" s="251"/>
      <c r="B42" s="251"/>
      <c r="C42" s="251"/>
      <c r="D42" s="251"/>
      <c r="E42" s="251"/>
      <c r="F42" s="251"/>
      <c r="G42" s="251"/>
      <c r="H42" s="251"/>
      <c r="I42" s="251"/>
      <c r="K42" s="251"/>
      <c r="L42" s="251"/>
      <c r="M42" s="251">
        <f>SUM(M21:M41)</f>
        <v>42</v>
      </c>
      <c r="N42" s="251"/>
      <c r="O42" s="251"/>
    </row>
    <row r="43" spans="1:15">
      <c r="A43" s="251"/>
      <c r="B43" s="251"/>
      <c r="C43" s="251"/>
      <c r="D43" s="251"/>
      <c r="E43" s="251"/>
      <c r="F43" s="251"/>
      <c r="G43" s="251"/>
      <c r="H43" s="251"/>
      <c r="I43" s="251"/>
      <c r="K43" s="251"/>
      <c r="L43" s="251"/>
      <c r="M43" s="251"/>
      <c r="N43" s="251"/>
      <c r="O43" s="251"/>
    </row>
    <row r="44" spans="1:15" ht="23.5">
      <c r="A44" s="375">
        <v>125</v>
      </c>
      <c r="B44" s="376"/>
      <c r="C44" s="308" t="s">
        <v>58</v>
      </c>
      <c r="D44" s="234" t="s">
        <v>785</v>
      </c>
      <c r="E44" s="377" t="s">
        <v>633</v>
      </c>
      <c r="F44" s="377" t="s">
        <v>172</v>
      </c>
      <c r="G44" s="377" t="s">
        <v>1123</v>
      </c>
      <c r="H44" s="377" t="s">
        <v>1425</v>
      </c>
      <c r="I44" s="375">
        <v>10</v>
      </c>
      <c r="J44" s="233">
        <v>0</v>
      </c>
      <c r="K44" s="314" t="s">
        <v>1992</v>
      </c>
      <c r="L44" s="305" t="s">
        <v>1819</v>
      </c>
      <c r="M44" s="22">
        <v>4</v>
      </c>
      <c r="N44" s="251"/>
      <c r="O44" s="251"/>
    </row>
    <row r="45" spans="1:15" ht="23.5">
      <c r="A45" s="375">
        <v>126</v>
      </c>
      <c r="B45" s="376"/>
      <c r="C45" s="308" t="s">
        <v>58</v>
      </c>
      <c r="D45" s="234" t="s">
        <v>785</v>
      </c>
      <c r="E45" s="232" t="s">
        <v>1327</v>
      </c>
      <c r="F45" s="377" t="s">
        <v>194</v>
      </c>
      <c r="G45" s="232" t="s">
        <v>1082</v>
      </c>
      <c r="H45" s="377" t="s">
        <v>1425</v>
      </c>
      <c r="I45" s="375">
        <v>2</v>
      </c>
      <c r="J45" s="233"/>
      <c r="K45" s="382"/>
      <c r="L45" s="253"/>
      <c r="M45" s="22">
        <v>2</v>
      </c>
      <c r="N45" s="251"/>
      <c r="O45" s="251"/>
    </row>
    <row r="46" spans="1:15" ht="23.5">
      <c r="A46" s="375">
        <v>127</v>
      </c>
      <c r="B46" s="376"/>
      <c r="C46" s="308" t="s">
        <v>58</v>
      </c>
      <c r="D46" s="234" t="s">
        <v>785</v>
      </c>
      <c r="E46" s="232" t="s">
        <v>1383</v>
      </c>
      <c r="F46" s="377" t="s">
        <v>83</v>
      </c>
      <c r="G46" s="232" t="s">
        <v>1700</v>
      </c>
      <c r="H46" s="377" t="s">
        <v>1425</v>
      </c>
      <c r="I46" s="693">
        <v>3</v>
      </c>
      <c r="J46" s="233"/>
      <c r="K46" s="378"/>
      <c r="L46" s="251"/>
      <c r="M46" s="22">
        <v>2</v>
      </c>
      <c r="N46" s="251"/>
      <c r="O46" s="251"/>
    </row>
    <row r="47" spans="1:15" ht="23.5">
      <c r="A47" s="375">
        <v>128</v>
      </c>
      <c r="B47" s="376"/>
      <c r="C47" s="308" t="s">
        <v>58</v>
      </c>
      <c r="D47" s="234" t="s">
        <v>785</v>
      </c>
      <c r="E47" s="377" t="s">
        <v>174</v>
      </c>
      <c r="F47" s="377" t="s">
        <v>13</v>
      </c>
      <c r="G47" s="377" t="s">
        <v>1556</v>
      </c>
      <c r="H47" s="377" t="s">
        <v>1425</v>
      </c>
      <c r="I47" s="307">
        <v>2</v>
      </c>
      <c r="J47" s="233"/>
      <c r="K47" s="378"/>
      <c r="L47" s="253"/>
      <c r="M47" s="353">
        <v>2</v>
      </c>
      <c r="N47" s="251"/>
      <c r="O47" s="251"/>
    </row>
    <row r="48" spans="1:15" ht="23.5">
      <c r="A48" s="375">
        <v>129</v>
      </c>
      <c r="B48" s="376"/>
      <c r="C48" s="308" t="s">
        <v>58</v>
      </c>
      <c r="D48" s="234" t="s">
        <v>785</v>
      </c>
      <c r="E48" s="377" t="s">
        <v>172</v>
      </c>
      <c r="F48" s="375" t="s">
        <v>7</v>
      </c>
      <c r="G48" s="377" t="s">
        <v>1700</v>
      </c>
      <c r="H48" s="377" t="s">
        <v>1425</v>
      </c>
      <c r="I48" s="380">
        <v>4</v>
      </c>
      <c r="J48" s="233"/>
      <c r="K48" s="383"/>
      <c r="L48" s="253"/>
      <c r="M48" s="348">
        <v>4</v>
      </c>
      <c r="N48" s="251"/>
      <c r="O48" s="251"/>
    </row>
    <row r="49" spans="1:15" ht="23.5">
      <c r="A49" s="375">
        <v>130</v>
      </c>
      <c r="B49" s="376"/>
      <c r="C49" s="308" t="s">
        <v>58</v>
      </c>
      <c r="D49" s="234" t="s">
        <v>785</v>
      </c>
      <c r="E49" s="375" t="s">
        <v>179</v>
      </c>
      <c r="F49" s="375" t="s">
        <v>76</v>
      </c>
      <c r="G49" s="377" t="s">
        <v>198</v>
      </c>
      <c r="H49" s="377" t="s">
        <v>1425</v>
      </c>
      <c r="I49" s="375">
        <v>4</v>
      </c>
      <c r="J49" s="233"/>
      <c r="K49" s="378"/>
      <c r="L49" s="253"/>
      <c r="M49" s="22">
        <v>4</v>
      </c>
      <c r="N49" s="251"/>
      <c r="O49" s="251"/>
    </row>
    <row r="50" spans="1:15" ht="23.5">
      <c r="A50" s="375"/>
      <c r="B50" s="376"/>
      <c r="C50" s="308" t="s">
        <v>58</v>
      </c>
      <c r="D50" s="234" t="s">
        <v>785</v>
      </c>
      <c r="E50" s="375" t="s">
        <v>606</v>
      </c>
      <c r="F50" s="694" t="s">
        <v>1576</v>
      </c>
      <c r="G50" s="694" t="s">
        <v>1695</v>
      </c>
      <c r="H50" s="375" t="s">
        <v>308</v>
      </c>
      <c r="I50" s="375">
        <v>4</v>
      </c>
      <c r="J50" s="233"/>
      <c r="K50" s="378"/>
      <c r="L50" s="253"/>
      <c r="M50" s="22"/>
      <c r="N50" s="251"/>
      <c r="O50" s="251"/>
    </row>
    <row r="51" spans="1:15" ht="23.5">
      <c r="A51" s="375">
        <v>131</v>
      </c>
      <c r="B51" s="376"/>
      <c r="C51" s="308" t="s">
        <v>58</v>
      </c>
      <c r="D51" s="234" t="s">
        <v>785</v>
      </c>
      <c r="E51" s="375" t="s">
        <v>606</v>
      </c>
      <c r="F51" s="235" t="s">
        <v>622</v>
      </c>
      <c r="G51" s="235" t="s">
        <v>307</v>
      </c>
      <c r="H51" s="375" t="s">
        <v>308</v>
      </c>
      <c r="I51" s="375">
        <v>4</v>
      </c>
      <c r="J51" s="233"/>
      <c r="K51" s="378"/>
      <c r="L51" s="253"/>
      <c r="M51" s="22">
        <v>4</v>
      </c>
      <c r="N51" s="251"/>
      <c r="O51" s="251"/>
    </row>
    <row r="52" spans="1:15" ht="23.5">
      <c r="A52" s="375">
        <v>132</v>
      </c>
      <c r="B52" s="376"/>
      <c r="C52" s="308" t="s">
        <v>58</v>
      </c>
      <c r="D52" s="234" t="s">
        <v>785</v>
      </c>
      <c r="E52" s="377" t="s">
        <v>620</v>
      </c>
      <c r="F52" s="377" t="s">
        <v>621</v>
      </c>
      <c r="G52" s="306" t="s">
        <v>1676</v>
      </c>
      <c r="H52" s="377" t="s">
        <v>151</v>
      </c>
      <c r="I52" s="375">
        <v>2</v>
      </c>
      <c r="J52" s="233"/>
      <c r="K52" s="424" t="s">
        <v>1991</v>
      </c>
      <c r="L52" s="253"/>
      <c r="M52" s="22">
        <v>0</v>
      </c>
      <c r="N52" s="251"/>
      <c r="O52" s="251"/>
    </row>
    <row r="53" spans="1:15" ht="23.5">
      <c r="A53" s="375"/>
      <c r="B53" s="376"/>
      <c r="C53" s="308" t="s">
        <v>58</v>
      </c>
      <c r="D53" s="234" t="s">
        <v>785</v>
      </c>
      <c r="E53" s="377" t="s">
        <v>175</v>
      </c>
      <c r="F53" s="377" t="s">
        <v>19</v>
      </c>
      <c r="G53" s="677" t="s">
        <v>1707</v>
      </c>
      <c r="H53" s="377"/>
      <c r="I53" s="678">
        <v>1</v>
      </c>
      <c r="J53" s="233"/>
      <c r="K53" s="424" t="s">
        <v>1993</v>
      </c>
      <c r="L53" s="253"/>
      <c r="M53" s="30">
        <v>2</v>
      </c>
      <c r="N53" s="251"/>
      <c r="O53" s="251"/>
    </row>
    <row r="54" spans="1:15" ht="23.5">
      <c r="A54" s="375">
        <v>133</v>
      </c>
      <c r="B54" s="376"/>
      <c r="C54" s="308" t="s">
        <v>58</v>
      </c>
      <c r="D54" s="234" t="s">
        <v>785</v>
      </c>
      <c r="E54" s="377" t="s">
        <v>615</v>
      </c>
      <c r="F54" s="377" t="s">
        <v>618</v>
      </c>
      <c r="G54" s="232" t="s">
        <v>1431</v>
      </c>
      <c r="H54" s="377" t="s">
        <v>328</v>
      </c>
      <c r="I54" s="694">
        <v>2</v>
      </c>
      <c r="J54" s="233"/>
      <c r="K54" s="424" t="s">
        <v>1994</v>
      </c>
      <c r="L54" s="253"/>
      <c r="M54" s="30">
        <v>4</v>
      </c>
      <c r="N54" s="251"/>
      <c r="O54" s="251"/>
    </row>
    <row r="55" spans="1:15" ht="23.5">
      <c r="A55" s="375"/>
      <c r="B55" s="376"/>
      <c r="C55" s="599" t="s">
        <v>58</v>
      </c>
      <c r="D55" s="600" t="s">
        <v>1258</v>
      </c>
      <c r="E55" s="599" t="s">
        <v>1820</v>
      </c>
      <c r="F55" s="599" t="s">
        <v>1517</v>
      </c>
      <c r="G55" s="599" t="s">
        <v>1082</v>
      </c>
      <c r="H55" s="599"/>
      <c r="I55" s="601">
        <v>4</v>
      </c>
      <c r="J55" s="233"/>
      <c r="K55" s="378" t="s">
        <v>1821</v>
      </c>
      <c r="L55" s="253"/>
      <c r="M55" s="30">
        <v>4</v>
      </c>
      <c r="N55" s="251"/>
      <c r="O55" s="251"/>
    </row>
    <row r="56" spans="1:15" ht="23.5">
      <c r="A56" s="235"/>
      <c r="B56" s="317"/>
      <c r="C56" s="308" t="s">
        <v>58</v>
      </c>
      <c r="D56" s="234" t="s">
        <v>1258</v>
      </c>
      <c r="E56" s="377" t="s">
        <v>585</v>
      </c>
      <c r="F56" s="377" t="s">
        <v>14</v>
      </c>
      <c r="G56" s="375" t="s">
        <v>1556</v>
      </c>
      <c r="H56" s="375"/>
      <c r="I56" s="235">
        <v>0</v>
      </c>
      <c r="J56" s="233">
        <v>0</v>
      </c>
      <c r="K56" s="253" t="s">
        <v>1390</v>
      </c>
      <c r="L56" s="253"/>
      <c r="M56" s="30">
        <v>2</v>
      </c>
      <c r="N56" s="251"/>
      <c r="O56" s="251"/>
    </row>
    <row r="57" spans="1:15" ht="23.5">
      <c r="A57" s="235"/>
      <c r="B57" s="317"/>
      <c r="C57" s="308" t="s">
        <v>58</v>
      </c>
      <c r="D57" s="234" t="s">
        <v>1258</v>
      </c>
      <c r="E57" s="377" t="s">
        <v>585</v>
      </c>
      <c r="F57" s="377" t="s">
        <v>14</v>
      </c>
      <c r="G57" s="375" t="s">
        <v>198</v>
      </c>
      <c r="H57" s="375"/>
      <c r="I57" s="235">
        <v>0</v>
      </c>
      <c r="J57" s="233">
        <v>0</v>
      </c>
      <c r="K57" s="253" t="s">
        <v>1390</v>
      </c>
      <c r="L57" s="253"/>
      <c r="M57" s="30">
        <v>2</v>
      </c>
      <c r="N57" s="251"/>
      <c r="O57" s="251"/>
    </row>
    <row r="58" spans="1:15" ht="23.5">
      <c r="A58" s="296"/>
      <c r="B58" s="296"/>
      <c r="C58" s="308" t="s">
        <v>58</v>
      </c>
      <c r="D58" s="234" t="s">
        <v>1258</v>
      </c>
      <c r="E58" s="377" t="s">
        <v>585</v>
      </c>
      <c r="F58" s="377" t="s">
        <v>14</v>
      </c>
      <c r="G58" s="375" t="s">
        <v>58</v>
      </c>
      <c r="H58" s="375"/>
      <c r="I58" s="235">
        <v>0</v>
      </c>
      <c r="J58" s="233">
        <v>0</v>
      </c>
      <c r="K58" s="253" t="s">
        <v>1390</v>
      </c>
      <c r="L58" s="296"/>
      <c r="M58" s="30">
        <v>2</v>
      </c>
      <c r="N58" s="251"/>
      <c r="O58" s="251"/>
    </row>
    <row r="59" spans="1:15" ht="23.5">
      <c r="A59" s="296"/>
      <c r="B59" s="296"/>
      <c r="C59" s="308" t="s">
        <v>58</v>
      </c>
      <c r="D59" s="234" t="s">
        <v>1258</v>
      </c>
      <c r="E59" s="377" t="s">
        <v>585</v>
      </c>
      <c r="F59" s="377" t="s">
        <v>14</v>
      </c>
      <c r="G59" s="377" t="s">
        <v>1123</v>
      </c>
      <c r="H59" s="377"/>
      <c r="I59" s="375">
        <v>0</v>
      </c>
      <c r="J59" s="233">
        <v>0</v>
      </c>
      <c r="K59" s="253" t="s">
        <v>1390</v>
      </c>
      <c r="L59" s="296"/>
      <c r="M59" s="22">
        <v>1</v>
      </c>
      <c r="N59" s="251"/>
      <c r="O59" s="251"/>
    </row>
    <row r="60" spans="1:15" ht="23.5">
      <c r="A60" s="251"/>
      <c r="B60" s="251"/>
      <c r="C60" s="384"/>
      <c r="D60" s="318"/>
      <c r="E60" s="384"/>
      <c r="F60" s="384"/>
      <c r="G60" s="384"/>
      <c r="H60" s="384"/>
      <c r="I60" s="385"/>
      <c r="J60" s="319"/>
      <c r="K60" s="251"/>
      <c r="L60" s="251"/>
      <c r="M60" s="251">
        <f>SUM(M44:M59)</f>
        <v>39</v>
      </c>
      <c r="N60" s="251"/>
      <c r="O60" s="251"/>
    </row>
    <row r="61" spans="1:15" ht="23.5">
      <c r="A61" s="386"/>
      <c r="B61" s="387"/>
      <c r="C61" s="388"/>
      <c r="D61" s="389"/>
      <c r="E61" s="388"/>
      <c r="F61" s="388"/>
      <c r="G61" s="388"/>
      <c r="H61" s="388"/>
      <c r="I61" s="386"/>
      <c r="J61" s="403"/>
      <c r="K61" s="390"/>
      <c r="L61" s="391"/>
      <c r="M61" s="296"/>
      <c r="N61" s="251"/>
      <c r="O61" s="251"/>
    </row>
    <row r="62" spans="1:15" ht="23.5">
      <c r="A62" s="392"/>
      <c r="B62" s="393"/>
      <c r="C62" s="309" t="s">
        <v>58</v>
      </c>
      <c r="D62" s="236" t="s">
        <v>345</v>
      </c>
      <c r="E62" s="375" t="s">
        <v>623</v>
      </c>
      <c r="F62" s="377" t="s">
        <v>346</v>
      </c>
      <c r="G62" s="377" t="s">
        <v>326</v>
      </c>
      <c r="H62" s="377" t="s">
        <v>770</v>
      </c>
      <c r="I62" s="375">
        <v>1</v>
      </c>
      <c r="J62" s="233">
        <v>2</v>
      </c>
      <c r="K62" s="314" t="s">
        <v>1822</v>
      </c>
      <c r="L62" s="305" t="s">
        <v>1823</v>
      </c>
      <c r="M62" s="296">
        <v>1</v>
      </c>
      <c r="N62" s="251"/>
      <c r="O62" s="251"/>
    </row>
    <row r="63" spans="1:15" ht="23.5">
      <c r="A63" s="392"/>
      <c r="B63" s="393"/>
      <c r="C63" s="309" t="s">
        <v>58</v>
      </c>
      <c r="D63" s="236" t="s">
        <v>345</v>
      </c>
      <c r="E63" s="377" t="s">
        <v>623</v>
      </c>
      <c r="F63" s="377" t="s">
        <v>624</v>
      </c>
      <c r="G63" s="377" t="s">
        <v>326</v>
      </c>
      <c r="H63" s="377" t="s">
        <v>770</v>
      </c>
      <c r="I63" s="375">
        <v>3</v>
      </c>
      <c r="J63" s="233">
        <v>2</v>
      </c>
      <c r="K63" s="378" t="s">
        <v>954</v>
      </c>
      <c r="L63" s="378" t="s">
        <v>955</v>
      </c>
      <c r="M63" s="296">
        <v>3</v>
      </c>
      <c r="N63" s="251"/>
      <c r="O63" s="251"/>
    </row>
    <row r="64" spans="1:15" ht="23.5">
      <c r="A64" s="392"/>
      <c r="B64" s="393"/>
      <c r="C64" s="309" t="s">
        <v>58</v>
      </c>
      <c r="D64" s="236" t="s">
        <v>345</v>
      </c>
      <c r="E64" s="377" t="s">
        <v>606</v>
      </c>
      <c r="F64" s="377" t="s">
        <v>346</v>
      </c>
      <c r="G64" s="377" t="s">
        <v>307</v>
      </c>
      <c r="H64" s="377" t="s">
        <v>308</v>
      </c>
      <c r="I64" s="375">
        <v>1</v>
      </c>
      <c r="J64" s="233">
        <v>2</v>
      </c>
      <c r="K64" s="378" t="s">
        <v>954</v>
      </c>
      <c r="L64" s="394" t="s">
        <v>956</v>
      </c>
      <c r="M64" s="22">
        <v>1</v>
      </c>
      <c r="N64" s="251"/>
      <c r="O64" s="251"/>
    </row>
    <row r="65" spans="1:15" ht="23.5">
      <c r="A65" s="392"/>
      <c r="B65" s="393"/>
      <c r="C65" s="309" t="s">
        <v>58</v>
      </c>
      <c r="D65" s="236" t="s">
        <v>345</v>
      </c>
      <c r="E65" s="375" t="s">
        <v>606</v>
      </c>
      <c r="F65" s="375" t="s">
        <v>347</v>
      </c>
      <c r="G65" s="377" t="s">
        <v>307</v>
      </c>
      <c r="H65" s="377" t="s">
        <v>308</v>
      </c>
      <c r="I65" s="375">
        <v>3</v>
      </c>
      <c r="J65" s="233">
        <v>2</v>
      </c>
      <c r="K65" s="378" t="s">
        <v>954</v>
      </c>
      <c r="L65" s="378" t="s">
        <v>957</v>
      </c>
      <c r="M65" s="22">
        <v>3</v>
      </c>
      <c r="N65" s="251"/>
      <c r="O65" s="251"/>
    </row>
    <row r="66" spans="1:15" ht="23.5">
      <c r="A66" s="385"/>
      <c r="B66" s="395"/>
      <c r="C66" s="309" t="s">
        <v>58</v>
      </c>
      <c r="D66" s="236" t="s">
        <v>345</v>
      </c>
      <c r="E66" s="375" t="s">
        <v>615</v>
      </c>
      <c r="F66" s="375" t="s">
        <v>349</v>
      </c>
      <c r="G66" s="377" t="s">
        <v>337</v>
      </c>
      <c r="H66" s="377" t="s">
        <v>328</v>
      </c>
      <c r="I66" s="693">
        <v>0.5</v>
      </c>
      <c r="J66" s="233">
        <v>2</v>
      </c>
      <c r="K66" s="378" t="s">
        <v>1997</v>
      </c>
      <c r="L66" s="378" t="s">
        <v>184</v>
      </c>
      <c r="M66" s="22">
        <v>1</v>
      </c>
      <c r="N66" s="251"/>
      <c r="O66" s="251"/>
    </row>
    <row r="67" spans="1:15" ht="23.5">
      <c r="A67" s="375">
        <v>54</v>
      </c>
      <c r="B67" s="376"/>
      <c r="C67" s="310" t="s">
        <v>58</v>
      </c>
      <c r="D67" s="236" t="s">
        <v>345</v>
      </c>
      <c r="E67" s="375" t="s">
        <v>615</v>
      </c>
      <c r="F67" s="235" t="s">
        <v>348</v>
      </c>
      <c r="G67" s="235" t="s">
        <v>337</v>
      </c>
      <c r="H67" s="375" t="s">
        <v>328</v>
      </c>
      <c r="I67" s="693">
        <v>1.5</v>
      </c>
      <c r="J67" s="233">
        <v>2</v>
      </c>
      <c r="K67" s="378" t="s">
        <v>1998</v>
      </c>
      <c r="L67" s="394" t="s">
        <v>306</v>
      </c>
      <c r="M67" s="22">
        <v>3</v>
      </c>
      <c r="N67" s="251"/>
      <c r="O67" s="251"/>
    </row>
    <row r="68" spans="1:15" ht="23.5">
      <c r="A68" s="375">
        <v>55</v>
      </c>
      <c r="B68" s="376"/>
      <c r="C68" s="310" t="s">
        <v>58</v>
      </c>
      <c r="D68" s="236" t="s">
        <v>345</v>
      </c>
      <c r="E68" s="377" t="s">
        <v>186</v>
      </c>
      <c r="F68" s="377" t="s">
        <v>349</v>
      </c>
      <c r="G68" s="377" t="s">
        <v>318</v>
      </c>
      <c r="H68" s="377" t="s">
        <v>354</v>
      </c>
      <c r="I68" s="693">
        <v>1</v>
      </c>
      <c r="J68" s="233"/>
      <c r="K68" s="424" t="s">
        <v>1999</v>
      </c>
      <c r="L68" s="602" t="s">
        <v>186</v>
      </c>
      <c r="M68" s="22">
        <v>2</v>
      </c>
      <c r="N68" s="251"/>
      <c r="O68" s="251"/>
    </row>
    <row r="69" spans="1:15" ht="23.5">
      <c r="A69" s="375">
        <v>56</v>
      </c>
      <c r="B69" s="376"/>
      <c r="C69" s="309" t="s">
        <v>58</v>
      </c>
      <c r="D69" s="236" t="s">
        <v>345</v>
      </c>
      <c r="E69" s="232" t="s">
        <v>185</v>
      </c>
      <c r="F69" s="377" t="s">
        <v>348</v>
      </c>
      <c r="G69" s="377" t="s">
        <v>355</v>
      </c>
      <c r="H69" s="377" t="s">
        <v>356</v>
      </c>
      <c r="I69" s="693">
        <v>2</v>
      </c>
      <c r="J69" s="233">
        <v>2</v>
      </c>
      <c r="K69" s="378" t="s">
        <v>2001</v>
      </c>
      <c r="L69" s="603" t="s">
        <v>185</v>
      </c>
      <c r="M69" s="22">
        <v>4</v>
      </c>
      <c r="N69" s="251"/>
      <c r="O69" s="251"/>
    </row>
    <row r="70" spans="1:15" ht="23.5">
      <c r="A70" s="375"/>
      <c r="B70" s="376"/>
      <c r="C70" s="309" t="s">
        <v>58</v>
      </c>
      <c r="D70" s="236" t="s">
        <v>345</v>
      </c>
      <c r="E70" s="375" t="s">
        <v>1825</v>
      </c>
      <c r="F70" s="375" t="s">
        <v>77</v>
      </c>
      <c r="G70" s="377" t="s">
        <v>307</v>
      </c>
      <c r="H70" s="377" t="s">
        <v>308</v>
      </c>
      <c r="I70" s="693">
        <v>3</v>
      </c>
      <c r="J70" s="233"/>
      <c r="K70" s="378"/>
      <c r="L70" s="394"/>
      <c r="M70" s="22">
        <v>2</v>
      </c>
      <c r="N70" s="251"/>
      <c r="O70" s="251"/>
    </row>
    <row r="71" spans="1:15" ht="23.5">
      <c r="A71" s="375">
        <v>65</v>
      </c>
      <c r="B71" s="376"/>
      <c r="C71" s="309" t="s">
        <v>58</v>
      </c>
      <c r="D71" s="236" t="s">
        <v>345</v>
      </c>
      <c r="E71" s="377" t="s">
        <v>179</v>
      </c>
      <c r="F71" s="377" t="s">
        <v>76</v>
      </c>
      <c r="G71" s="377" t="s">
        <v>326</v>
      </c>
      <c r="H71" s="377" t="s">
        <v>354</v>
      </c>
      <c r="I71" s="235">
        <v>4</v>
      </c>
      <c r="J71" s="233"/>
      <c r="K71" s="378"/>
      <c r="L71" s="378"/>
      <c r="M71" s="30">
        <v>4</v>
      </c>
      <c r="N71" s="251"/>
      <c r="O71" s="251"/>
    </row>
    <row r="72" spans="1:15" ht="23.5">
      <c r="A72" s="375">
        <v>66</v>
      </c>
      <c r="B72" s="376"/>
      <c r="C72" s="309" t="s">
        <v>58</v>
      </c>
      <c r="D72" s="236" t="s">
        <v>345</v>
      </c>
      <c r="E72" s="377" t="s">
        <v>178</v>
      </c>
      <c r="F72" s="377" t="s">
        <v>37</v>
      </c>
      <c r="G72" s="232" t="s">
        <v>1670</v>
      </c>
      <c r="H72" s="377" t="s">
        <v>354</v>
      </c>
      <c r="I72" s="235">
        <v>3</v>
      </c>
      <c r="J72" s="233"/>
      <c r="K72" s="378"/>
      <c r="L72" s="378"/>
      <c r="M72" s="30">
        <v>4</v>
      </c>
      <c r="N72" s="251"/>
      <c r="O72" s="251"/>
    </row>
    <row r="73" spans="1:15" ht="23.5">
      <c r="A73" s="375"/>
      <c r="B73" s="376"/>
      <c r="C73" s="309" t="s">
        <v>58</v>
      </c>
      <c r="D73" s="236" t="s">
        <v>345</v>
      </c>
      <c r="E73" s="377" t="s">
        <v>178</v>
      </c>
      <c r="F73" s="377" t="s">
        <v>1576</v>
      </c>
      <c r="G73" s="690" t="s">
        <v>71</v>
      </c>
      <c r="H73" s="377" t="s">
        <v>354</v>
      </c>
      <c r="I73" s="694">
        <v>2</v>
      </c>
      <c r="J73" s="233"/>
      <c r="K73" s="378"/>
      <c r="L73" s="378"/>
      <c r="M73" s="30"/>
      <c r="N73" s="251"/>
      <c r="O73" s="251"/>
    </row>
    <row r="74" spans="1:15" ht="23.5">
      <c r="A74" s="375">
        <v>67</v>
      </c>
      <c r="B74" s="376"/>
      <c r="C74" s="309" t="s">
        <v>58</v>
      </c>
      <c r="D74" s="236" t="s">
        <v>345</v>
      </c>
      <c r="E74" s="377" t="s">
        <v>172</v>
      </c>
      <c r="F74" s="377" t="s">
        <v>7</v>
      </c>
      <c r="G74" s="377" t="s">
        <v>1685</v>
      </c>
      <c r="H74" s="377" t="s">
        <v>354</v>
      </c>
      <c r="I74" s="235">
        <v>4</v>
      </c>
      <c r="J74" s="233"/>
      <c r="K74" s="378"/>
      <c r="L74" s="378"/>
      <c r="M74" s="30">
        <v>4</v>
      </c>
      <c r="N74" s="251"/>
      <c r="O74" s="251"/>
    </row>
    <row r="75" spans="1:15" ht="23.5">
      <c r="A75" s="375">
        <v>68</v>
      </c>
      <c r="B75" s="376"/>
      <c r="C75" s="309" t="s">
        <v>58</v>
      </c>
      <c r="D75" s="236" t="s">
        <v>345</v>
      </c>
      <c r="E75" s="377" t="s">
        <v>1370</v>
      </c>
      <c r="F75" s="377" t="s">
        <v>15</v>
      </c>
      <c r="G75" s="693" t="s">
        <v>1680</v>
      </c>
      <c r="H75" s="375" t="s">
        <v>354</v>
      </c>
      <c r="I75" s="694">
        <v>1</v>
      </c>
      <c r="J75" s="233"/>
      <c r="K75" s="424" t="s">
        <v>2002</v>
      </c>
      <c r="L75" s="378"/>
      <c r="M75" s="598">
        <v>2</v>
      </c>
      <c r="N75" s="251"/>
      <c r="O75" s="251"/>
    </row>
    <row r="76" spans="1:15" ht="23.5">
      <c r="A76" s="375">
        <v>69</v>
      </c>
      <c r="B76" s="376"/>
      <c r="C76" s="309" t="s">
        <v>58</v>
      </c>
      <c r="D76" s="236" t="s">
        <v>345</v>
      </c>
      <c r="E76" s="377" t="s">
        <v>341</v>
      </c>
      <c r="F76" s="377" t="s">
        <v>14</v>
      </c>
      <c r="G76" s="678" t="s">
        <v>1665</v>
      </c>
      <c r="H76" s="375" t="s">
        <v>354</v>
      </c>
      <c r="I76" s="694">
        <v>1</v>
      </c>
      <c r="J76" s="233"/>
      <c r="K76" s="424" t="s">
        <v>560</v>
      </c>
      <c r="L76" s="378"/>
      <c r="M76" s="30">
        <v>2</v>
      </c>
      <c r="N76" s="251"/>
      <c r="O76" s="251"/>
    </row>
    <row r="77" spans="1:15" ht="23.5">
      <c r="A77" s="375">
        <v>70</v>
      </c>
      <c r="B77" s="376"/>
      <c r="C77" s="309" t="s">
        <v>58</v>
      </c>
      <c r="D77" s="236" t="s">
        <v>345</v>
      </c>
      <c r="E77" s="377" t="s">
        <v>1382</v>
      </c>
      <c r="F77" s="377" t="s">
        <v>47</v>
      </c>
      <c r="G77" s="377" t="s">
        <v>58</v>
      </c>
      <c r="H77" s="377" t="s">
        <v>296</v>
      </c>
      <c r="I77" s="694">
        <v>1</v>
      </c>
      <c r="J77" s="233"/>
      <c r="K77" s="424" t="s">
        <v>560</v>
      </c>
      <c r="L77" s="378"/>
      <c r="M77" s="22">
        <v>2</v>
      </c>
      <c r="N77" s="251"/>
      <c r="O77" s="251"/>
    </row>
    <row r="78" spans="1:15" ht="23.5">
      <c r="A78" s="375">
        <v>71</v>
      </c>
      <c r="B78" s="376"/>
      <c r="C78" s="310" t="s">
        <v>58</v>
      </c>
      <c r="D78" s="236" t="s">
        <v>345</v>
      </c>
      <c r="E78" s="377" t="s">
        <v>175</v>
      </c>
      <c r="F78" s="377" t="s">
        <v>19</v>
      </c>
      <c r="G78" s="691" t="s">
        <v>1707</v>
      </c>
      <c r="H78" s="377" t="s">
        <v>206</v>
      </c>
      <c r="I78" s="693">
        <v>1</v>
      </c>
      <c r="J78" s="233"/>
      <c r="K78" s="695" t="s">
        <v>2002</v>
      </c>
      <c r="L78" s="378"/>
      <c r="M78" s="22">
        <v>2</v>
      </c>
      <c r="N78" s="251"/>
      <c r="O78" s="251"/>
    </row>
    <row r="79" spans="1:15" ht="23.5">
      <c r="A79" s="375">
        <v>72</v>
      </c>
      <c r="B79" s="376"/>
      <c r="C79" s="310" t="s">
        <v>58</v>
      </c>
      <c r="D79" s="236" t="s">
        <v>345</v>
      </c>
      <c r="E79" s="377" t="s">
        <v>1187</v>
      </c>
      <c r="F79" s="377" t="s">
        <v>343</v>
      </c>
      <c r="G79" s="307" t="s">
        <v>1670</v>
      </c>
      <c r="H79" s="377" t="s">
        <v>354</v>
      </c>
      <c r="I79" s="604">
        <v>0</v>
      </c>
      <c r="J79" s="238"/>
      <c r="K79" s="378"/>
      <c r="L79" s="378"/>
      <c r="M79" s="139">
        <v>2</v>
      </c>
      <c r="N79" s="251"/>
      <c r="O79" s="251"/>
    </row>
    <row r="80" spans="1:15" ht="23.5">
      <c r="A80" s="375">
        <v>73</v>
      </c>
      <c r="B80" s="376"/>
      <c r="C80" s="310" t="s">
        <v>58</v>
      </c>
      <c r="D80" s="236" t="s">
        <v>345</v>
      </c>
      <c r="E80" s="377" t="s">
        <v>174</v>
      </c>
      <c r="F80" s="306" t="s">
        <v>13</v>
      </c>
      <c r="G80" s="306" t="s">
        <v>1685</v>
      </c>
      <c r="H80" s="377" t="s">
        <v>354</v>
      </c>
      <c r="I80" s="235">
        <v>2</v>
      </c>
      <c r="J80" s="233"/>
      <c r="K80" s="378" t="s">
        <v>1826</v>
      </c>
      <c r="L80" s="378"/>
      <c r="M80" s="30">
        <v>2</v>
      </c>
      <c r="N80" s="251"/>
      <c r="O80" s="251"/>
    </row>
    <row r="81" spans="1:15" ht="23.5">
      <c r="A81" s="375">
        <v>74</v>
      </c>
      <c r="B81" s="376"/>
      <c r="C81" s="310" t="s">
        <v>58</v>
      </c>
      <c r="D81" s="236" t="s">
        <v>345</v>
      </c>
      <c r="E81" s="377" t="s">
        <v>1184</v>
      </c>
      <c r="F81" s="377" t="s">
        <v>115</v>
      </c>
      <c r="G81" s="377" t="s">
        <v>1670</v>
      </c>
      <c r="H81" s="377" t="s">
        <v>354</v>
      </c>
      <c r="I81" s="307">
        <v>2</v>
      </c>
      <c r="J81" s="233"/>
      <c r="K81" s="381"/>
      <c r="L81" s="378"/>
      <c r="M81" s="598">
        <v>2</v>
      </c>
      <c r="N81" s="251"/>
      <c r="O81" s="251"/>
    </row>
    <row r="82" spans="1:15" ht="23.5">
      <c r="A82" s="375">
        <v>76</v>
      </c>
      <c r="B82" s="376"/>
      <c r="C82" s="296"/>
      <c r="D82" s="296"/>
      <c r="E82" s="296"/>
      <c r="F82" s="296"/>
      <c r="G82" s="296"/>
      <c r="H82" s="296"/>
      <c r="I82" s="296"/>
      <c r="J82" s="320"/>
      <c r="K82" s="296"/>
      <c r="L82" s="296"/>
      <c r="M82" s="251">
        <f>SUM(M62:M81)</f>
        <v>46</v>
      </c>
      <c r="N82" s="251"/>
      <c r="O82" s="251"/>
    </row>
    <row r="83" spans="1:15" ht="23.5">
      <c r="A83" s="375">
        <v>77</v>
      </c>
      <c r="B83" s="376"/>
      <c r="C83" s="311" t="s">
        <v>58</v>
      </c>
      <c r="D83" s="237" t="s">
        <v>350</v>
      </c>
      <c r="E83" s="377" t="s">
        <v>620</v>
      </c>
      <c r="F83" s="377" t="s">
        <v>347</v>
      </c>
      <c r="G83" s="377" t="s">
        <v>1676</v>
      </c>
      <c r="H83" s="377" t="s">
        <v>151</v>
      </c>
      <c r="I83" s="693">
        <v>8</v>
      </c>
      <c r="J83" s="233"/>
      <c r="K83" s="314" t="s">
        <v>1827</v>
      </c>
      <c r="L83" s="378"/>
      <c r="M83" s="22">
        <v>4</v>
      </c>
      <c r="N83" s="251"/>
      <c r="O83" s="251"/>
    </row>
    <row r="84" spans="1:15" ht="23.5">
      <c r="A84" s="375">
        <v>78</v>
      </c>
      <c r="B84" s="376"/>
      <c r="C84" s="311" t="s">
        <v>58</v>
      </c>
      <c r="D84" s="237" t="s">
        <v>350</v>
      </c>
      <c r="E84" s="377" t="s">
        <v>620</v>
      </c>
      <c r="F84" s="377" t="s">
        <v>346</v>
      </c>
      <c r="G84" s="677" t="s">
        <v>1430</v>
      </c>
      <c r="H84" s="377" t="s">
        <v>344</v>
      </c>
      <c r="I84" s="375">
        <v>2</v>
      </c>
      <c r="J84" s="233"/>
      <c r="K84" s="396"/>
      <c r="L84" s="378"/>
      <c r="M84" s="22">
        <v>2</v>
      </c>
      <c r="N84" s="251"/>
      <c r="O84" s="251"/>
    </row>
    <row r="85" spans="1:15" ht="23.5">
      <c r="A85" s="375">
        <v>79</v>
      </c>
      <c r="B85" s="376"/>
      <c r="C85" s="311" t="s">
        <v>58</v>
      </c>
      <c r="D85" s="237" t="s">
        <v>350</v>
      </c>
      <c r="E85" s="377" t="s">
        <v>620</v>
      </c>
      <c r="F85" s="377" t="s">
        <v>352</v>
      </c>
      <c r="G85" s="677" t="s">
        <v>1430</v>
      </c>
      <c r="H85" s="377" t="s">
        <v>344</v>
      </c>
      <c r="I85" s="375">
        <v>2</v>
      </c>
      <c r="J85" s="233"/>
      <c r="K85" s="378"/>
      <c r="L85" s="378"/>
      <c r="M85" s="22">
        <v>2</v>
      </c>
      <c r="N85" s="251"/>
      <c r="O85" s="251"/>
    </row>
    <row r="86" spans="1:15" ht="23.5">
      <c r="A86" s="375"/>
      <c r="B86" s="376"/>
      <c r="C86" s="311" t="s">
        <v>58</v>
      </c>
      <c r="D86" s="237" t="s">
        <v>350</v>
      </c>
      <c r="E86" s="377" t="s">
        <v>179</v>
      </c>
      <c r="F86" s="377" t="s">
        <v>76</v>
      </c>
      <c r="G86" s="377" t="s">
        <v>1183</v>
      </c>
      <c r="H86" s="377" t="s">
        <v>344</v>
      </c>
      <c r="I86" s="375">
        <v>4</v>
      </c>
      <c r="J86" s="233"/>
      <c r="K86" s="378"/>
      <c r="L86" s="378"/>
      <c r="M86" s="22">
        <v>4</v>
      </c>
      <c r="N86" s="251"/>
      <c r="O86" s="251"/>
    </row>
    <row r="87" spans="1:15" ht="23.5">
      <c r="A87" s="375"/>
      <c r="B87" s="376"/>
      <c r="C87" s="311" t="s">
        <v>58</v>
      </c>
      <c r="D87" s="237" t="s">
        <v>350</v>
      </c>
      <c r="E87" s="377" t="s">
        <v>178</v>
      </c>
      <c r="F87" s="377" t="s">
        <v>37</v>
      </c>
      <c r="G87" s="377" t="s">
        <v>1670</v>
      </c>
      <c r="H87" s="377" t="s">
        <v>344</v>
      </c>
      <c r="I87" s="375">
        <v>3</v>
      </c>
      <c r="J87" s="233"/>
      <c r="K87" s="378"/>
      <c r="L87" s="378"/>
      <c r="M87" s="22">
        <v>4</v>
      </c>
      <c r="N87" s="251"/>
      <c r="O87" s="251"/>
    </row>
    <row r="88" spans="1:15" ht="23.5">
      <c r="A88" s="375"/>
      <c r="B88" s="376"/>
      <c r="C88" s="311" t="s">
        <v>58</v>
      </c>
      <c r="D88" s="237" t="s">
        <v>350</v>
      </c>
      <c r="E88" s="377" t="s">
        <v>178</v>
      </c>
      <c r="F88" s="377" t="s">
        <v>1576</v>
      </c>
      <c r="G88" s="691" t="s">
        <v>71</v>
      </c>
      <c r="H88" s="377" t="s">
        <v>344</v>
      </c>
      <c r="I88" s="693">
        <v>2</v>
      </c>
      <c r="J88" s="233"/>
      <c r="K88" s="378"/>
      <c r="L88" s="378"/>
      <c r="M88" s="22"/>
      <c r="N88" s="251"/>
      <c r="O88" s="251"/>
    </row>
    <row r="89" spans="1:15" ht="23.5">
      <c r="A89" s="375">
        <v>80</v>
      </c>
      <c r="B89" s="376"/>
      <c r="C89" s="311" t="s">
        <v>58</v>
      </c>
      <c r="D89" s="237" t="s">
        <v>350</v>
      </c>
      <c r="E89" s="377" t="s">
        <v>172</v>
      </c>
      <c r="F89" s="377" t="s">
        <v>7</v>
      </c>
      <c r="G89" s="232" t="s">
        <v>1685</v>
      </c>
      <c r="H89" s="377" t="s">
        <v>344</v>
      </c>
      <c r="I89" s="375">
        <v>4</v>
      </c>
      <c r="J89" s="233"/>
      <c r="K89" s="396"/>
      <c r="L89" s="378"/>
      <c r="M89" s="22">
        <v>4</v>
      </c>
      <c r="N89" s="251"/>
      <c r="O89" s="251"/>
    </row>
    <row r="90" spans="1:15" ht="23.5">
      <c r="A90" s="375">
        <v>81</v>
      </c>
      <c r="B90" s="376"/>
      <c r="C90" s="311" t="s">
        <v>58</v>
      </c>
      <c r="D90" s="237" t="s">
        <v>350</v>
      </c>
      <c r="E90" s="377" t="s">
        <v>1370</v>
      </c>
      <c r="F90" s="377" t="s">
        <v>15</v>
      </c>
      <c r="G90" s="377" t="s">
        <v>1680</v>
      </c>
      <c r="H90" s="377" t="s">
        <v>344</v>
      </c>
      <c r="I90" s="693">
        <v>1</v>
      </c>
      <c r="J90" s="233"/>
      <c r="K90" s="696" t="s">
        <v>2002</v>
      </c>
      <c r="L90" s="378"/>
      <c r="M90" s="22">
        <v>2</v>
      </c>
      <c r="N90" s="251"/>
      <c r="O90" s="251"/>
    </row>
    <row r="91" spans="1:15" ht="23.5">
      <c r="A91" s="375">
        <v>82</v>
      </c>
      <c r="B91" s="376"/>
      <c r="C91" s="311" t="s">
        <v>58</v>
      </c>
      <c r="D91" s="237" t="s">
        <v>350</v>
      </c>
      <c r="E91" s="377" t="s">
        <v>341</v>
      </c>
      <c r="F91" s="377" t="s">
        <v>14</v>
      </c>
      <c r="G91" s="691" t="s">
        <v>1665</v>
      </c>
      <c r="H91" s="377" t="s">
        <v>344</v>
      </c>
      <c r="I91" s="694">
        <v>1</v>
      </c>
      <c r="J91" s="233"/>
      <c r="K91" s="424" t="s">
        <v>2003</v>
      </c>
      <c r="L91" s="378"/>
      <c r="M91" s="30">
        <v>2</v>
      </c>
      <c r="N91" s="251"/>
      <c r="O91" s="251"/>
    </row>
    <row r="92" spans="1:15" ht="23.5">
      <c r="A92" s="375">
        <v>83</v>
      </c>
      <c r="B92" s="376"/>
      <c r="C92" s="311" t="s">
        <v>58</v>
      </c>
      <c r="D92" s="237" t="s">
        <v>350</v>
      </c>
      <c r="E92" s="377" t="s">
        <v>1382</v>
      </c>
      <c r="F92" s="377" t="s">
        <v>47</v>
      </c>
      <c r="G92" s="377" t="s">
        <v>58</v>
      </c>
      <c r="H92" s="377" t="s">
        <v>344</v>
      </c>
      <c r="I92" s="694">
        <v>1</v>
      </c>
      <c r="J92" s="233"/>
      <c r="K92" s="424" t="s">
        <v>2003</v>
      </c>
      <c r="L92" s="378"/>
      <c r="M92" s="30">
        <v>2</v>
      </c>
      <c r="N92" s="251"/>
      <c r="O92" s="251"/>
    </row>
    <row r="93" spans="1:15" ht="23.5">
      <c r="A93" s="375"/>
      <c r="B93" s="376"/>
      <c r="C93" s="311" t="s">
        <v>58</v>
      </c>
      <c r="D93" s="237" t="s">
        <v>350</v>
      </c>
      <c r="E93" s="377" t="s">
        <v>175</v>
      </c>
      <c r="F93" s="377" t="s">
        <v>19</v>
      </c>
      <c r="G93" s="691" t="s">
        <v>1707</v>
      </c>
      <c r="H93" s="377" t="s">
        <v>206</v>
      </c>
      <c r="I93" s="693">
        <v>1</v>
      </c>
      <c r="J93" s="233"/>
      <c r="K93" s="695" t="s">
        <v>2003</v>
      </c>
      <c r="L93" s="378"/>
      <c r="M93" s="30">
        <v>2</v>
      </c>
      <c r="N93" s="251"/>
      <c r="O93" s="251"/>
    </row>
    <row r="94" spans="1:15" ht="23.5">
      <c r="A94" s="375">
        <v>84</v>
      </c>
      <c r="B94" s="376"/>
      <c r="C94" s="311" t="s">
        <v>58</v>
      </c>
      <c r="D94" s="237" t="s">
        <v>350</v>
      </c>
      <c r="E94" s="377" t="s">
        <v>1187</v>
      </c>
      <c r="F94" s="377" t="s">
        <v>343</v>
      </c>
      <c r="G94" s="232" t="s">
        <v>1670</v>
      </c>
      <c r="H94" s="377" t="s">
        <v>344</v>
      </c>
      <c r="I94" s="235">
        <v>0</v>
      </c>
      <c r="J94" s="233"/>
      <c r="K94" s="396"/>
      <c r="L94" s="378"/>
      <c r="M94" s="30">
        <v>2</v>
      </c>
      <c r="N94" s="251"/>
      <c r="O94" s="251"/>
    </row>
    <row r="95" spans="1:15" ht="23.5">
      <c r="A95" s="375">
        <v>85</v>
      </c>
      <c r="B95" s="376"/>
      <c r="C95" s="311" t="s">
        <v>58</v>
      </c>
      <c r="D95" s="237" t="s">
        <v>350</v>
      </c>
      <c r="E95" s="377" t="s">
        <v>174</v>
      </c>
      <c r="F95" s="377" t="s">
        <v>13</v>
      </c>
      <c r="G95" s="232" t="s">
        <v>1183</v>
      </c>
      <c r="H95" s="377" t="s">
        <v>344</v>
      </c>
      <c r="I95" s="235">
        <v>2</v>
      </c>
      <c r="J95" s="233"/>
      <c r="K95" s="396"/>
      <c r="L95" s="378"/>
      <c r="M95" s="30">
        <v>2</v>
      </c>
      <c r="N95" s="251"/>
      <c r="O95" s="251"/>
    </row>
    <row r="96" spans="1:15" ht="23.5">
      <c r="A96" s="375"/>
      <c r="B96" s="376"/>
      <c r="C96" s="311" t="s">
        <v>58</v>
      </c>
      <c r="D96" s="237" t="s">
        <v>350</v>
      </c>
      <c r="E96" s="377" t="s">
        <v>1184</v>
      </c>
      <c r="F96" s="377" t="s">
        <v>115</v>
      </c>
      <c r="G96" s="377" t="s">
        <v>1670</v>
      </c>
      <c r="H96" s="377" t="s">
        <v>344</v>
      </c>
      <c r="I96" s="235">
        <v>2</v>
      </c>
      <c r="J96" s="233"/>
      <c r="K96" s="396"/>
      <c r="L96" s="378"/>
      <c r="M96" s="30">
        <v>2</v>
      </c>
      <c r="N96" s="251"/>
      <c r="O96" s="251"/>
    </row>
    <row r="97" spans="1:15" ht="23.5">
      <c r="A97" s="375"/>
      <c r="B97" s="376"/>
      <c r="C97" s="311" t="s">
        <v>58</v>
      </c>
      <c r="D97" s="237" t="s">
        <v>350</v>
      </c>
      <c r="E97" s="377" t="s">
        <v>1542</v>
      </c>
      <c r="F97" s="377" t="s">
        <v>1543</v>
      </c>
      <c r="G97" s="377" t="s">
        <v>1183</v>
      </c>
      <c r="H97" s="377" t="s">
        <v>344</v>
      </c>
      <c r="I97" s="235">
        <v>2</v>
      </c>
      <c r="J97" s="233"/>
      <c r="K97" s="396"/>
      <c r="L97" s="378"/>
      <c r="M97" s="30">
        <v>2</v>
      </c>
      <c r="N97" s="251"/>
      <c r="O97" s="251"/>
    </row>
    <row r="98" spans="1:15" ht="23.5">
      <c r="A98" s="375">
        <v>181</v>
      </c>
      <c r="B98" s="376"/>
      <c r="C98" s="599" t="s">
        <v>58</v>
      </c>
      <c r="D98" s="605" t="s">
        <v>1828</v>
      </c>
      <c r="E98" s="599" t="s">
        <v>1516</v>
      </c>
      <c r="F98" s="599" t="s">
        <v>1517</v>
      </c>
      <c r="G98" s="599" t="s">
        <v>1123</v>
      </c>
      <c r="H98" s="599" t="s">
        <v>344</v>
      </c>
      <c r="I98" s="601">
        <v>4</v>
      </c>
      <c r="J98" s="233">
        <v>0</v>
      </c>
      <c r="K98" s="351" t="s">
        <v>1518</v>
      </c>
      <c r="L98" s="378"/>
      <c r="M98" s="30">
        <v>2</v>
      </c>
      <c r="N98" s="251"/>
      <c r="O98" s="251"/>
    </row>
    <row r="99" spans="1:15" ht="23.5">
      <c r="A99" s="375"/>
      <c r="B99" s="376"/>
      <c r="C99" s="606" t="s">
        <v>58</v>
      </c>
      <c r="D99" s="607" t="s">
        <v>1828</v>
      </c>
      <c r="E99" s="591" t="s">
        <v>1813</v>
      </c>
      <c r="F99" s="591" t="s">
        <v>1814</v>
      </c>
      <c r="G99" s="697" t="s">
        <v>71</v>
      </c>
      <c r="H99" s="591" t="s">
        <v>344</v>
      </c>
      <c r="I99" s="608">
        <v>4</v>
      </c>
      <c r="J99" s="233"/>
      <c r="K99" s="351"/>
      <c r="L99" s="378"/>
      <c r="M99" s="30">
        <v>2</v>
      </c>
      <c r="N99" s="251"/>
      <c r="O99" s="251"/>
    </row>
    <row r="100" spans="1:15" ht="23.5">
      <c r="A100" s="375"/>
      <c r="B100" s="376"/>
      <c r="C100" s="606" t="s">
        <v>58</v>
      </c>
      <c r="D100" s="607" t="s">
        <v>2013</v>
      </c>
      <c r="E100" s="591" t="s">
        <v>2014</v>
      </c>
      <c r="F100" s="591" t="s">
        <v>1543</v>
      </c>
      <c r="G100" s="697" t="s">
        <v>71</v>
      </c>
      <c r="H100" s="591" t="s">
        <v>344</v>
      </c>
      <c r="I100" s="608">
        <v>3</v>
      </c>
      <c r="J100" s="799"/>
      <c r="K100" s="786"/>
      <c r="L100" s="423"/>
      <c r="M100" s="787"/>
      <c r="N100" s="251"/>
      <c r="O100" s="251"/>
    </row>
    <row r="101" spans="1:15" ht="23.5">
      <c r="A101" s="375"/>
      <c r="B101" s="376"/>
      <c r="C101" s="251"/>
      <c r="D101" s="251"/>
      <c r="E101" s="251"/>
      <c r="F101" s="251"/>
      <c r="G101" s="251"/>
      <c r="H101" s="251"/>
      <c r="I101" s="251"/>
      <c r="K101" s="251"/>
      <c r="L101" s="251"/>
      <c r="M101" s="251">
        <f>SUM(M83:M99)</f>
        <v>40</v>
      </c>
      <c r="N101" s="251"/>
      <c r="O101" s="251"/>
    </row>
    <row r="102" spans="1:15" ht="23.5">
      <c r="A102" s="375"/>
      <c r="B102" s="376"/>
      <c r="C102" s="609" t="s">
        <v>58</v>
      </c>
      <c r="D102" s="610" t="s">
        <v>1829</v>
      </c>
      <c r="E102" s="309" t="s">
        <v>623</v>
      </c>
      <c r="F102" s="310" t="s">
        <v>346</v>
      </c>
      <c r="G102" s="310" t="s">
        <v>323</v>
      </c>
      <c r="H102" s="310" t="s">
        <v>770</v>
      </c>
      <c r="I102" s="309">
        <v>1</v>
      </c>
      <c r="J102" s="233">
        <v>2</v>
      </c>
      <c r="K102" s="314" t="s">
        <v>2005</v>
      </c>
      <c r="L102" s="378"/>
      <c r="M102" s="409">
        <v>1</v>
      </c>
      <c r="N102" s="409">
        <v>1</v>
      </c>
      <c r="O102" s="30">
        <v>0</v>
      </c>
    </row>
    <row r="103" spans="1:15" ht="23.5">
      <c r="A103" s="375"/>
      <c r="B103" s="376"/>
      <c r="C103" s="609" t="s">
        <v>58</v>
      </c>
      <c r="D103" s="610" t="s">
        <v>1829</v>
      </c>
      <c r="E103" s="310" t="s">
        <v>623</v>
      </c>
      <c r="F103" s="310" t="s">
        <v>624</v>
      </c>
      <c r="G103" s="310" t="s">
        <v>323</v>
      </c>
      <c r="H103" s="310" t="s">
        <v>770</v>
      </c>
      <c r="I103" s="309">
        <v>3</v>
      </c>
      <c r="J103" s="233">
        <v>2</v>
      </c>
      <c r="K103" s="378" t="s">
        <v>954</v>
      </c>
      <c r="L103" s="378" t="s">
        <v>955</v>
      </c>
      <c r="M103" s="409">
        <v>3</v>
      </c>
      <c r="N103" s="409">
        <v>3</v>
      </c>
      <c r="O103" s="30">
        <v>0</v>
      </c>
    </row>
    <row r="104" spans="1:15" ht="23.5">
      <c r="A104" s="375"/>
      <c r="B104" s="376"/>
      <c r="C104" s="609" t="s">
        <v>58</v>
      </c>
      <c r="D104" s="610" t="s">
        <v>1829</v>
      </c>
      <c r="E104" s="310" t="s">
        <v>606</v>
      </c>
      <c r="F104" s="310" t="s">
        <v>346</v>
      </c>
      <c r="G104" s="310" t="s">
        <v>307</v>
      </c>
      <c r="H104" s="310" t="s">
        <v>308</v>
      </c>
      <c r="I104" s="309">
        <v>1</v>
      </c>
      <c r="J104" s="233">
        <v>2</v>
      </c>
      <c r="K104" s="378" t="s">
        <v>954</v>
      </c>
      <c r="L104" s="394" t="s">
        <v>956</v>
      </c>
      <c r="M104" s="409">
        <v>1</v>
      </c>
      <c r="N104" s="409">
        <v>1</v>
      </c>
      <c r="O104" s="30">
        <v>0</v>
      </c>
    </row>
    <row r="105" spans="1:15" ht="23.5">
      <c r="A105" s="375"/>
      <c r="B105" s="376"/>
      <c r="C105" s="609" t="s">
        <v>58</v>
      </c>
      <c r="D105" s="610" t="s">
        <v>1829</v>
      </c>
      <c r="E105" s="309" t="s">
        <v>606</v>
      </c>
      <c r="F105" s="309" t="s">
        <v>347</v>
      </c>
      <c r="G105" s="310" t="s">
        <v>307</v>
      </c>
      <c r="H105" s="310" t="s">
        <v>308</v>
      </c>
      <c r="I105" s="309">
        <v>3</v>
      </c>
      <c r="J105" s="233">
        <v>2</v>
      </c>
      <c r="K105" s="378" t="s">
        <v>954</v>
      </c>
      <c r="L105" s="378" t="s">
        <v>957</v>
      </c>
      <c r="M105" s="409">
        <v>3</v>
      </c>
      <c r="N105" s="409">
        <v>3</v>
      </c>
      <c r="O105" s="30">
        <v>0</v>
      </c>
    </row>
    <row r="106" spans="1:15" ht="23.5">
      <c r="A106" s="375"/>
      <c r="B106" s="376"/>
      <c r="C106" s="609" t="s">
        <v>58</v>
      </c>
      <c r="D106" s="610" t="s">
        <v>1829</v>
      </c>
      <c r="E106" s="309" t="s">
        <v>615</v>
      </c>
      <c r="F106" s="309" t="s">
        <v>349</v>
      </c>
      <c r="G106" s="310" t="s">
        <v>337</v>
      </c>
      <c r="H106" s="310" t="s">
        <v>328</v>
      </c>
      <c r="I106" s="699">
        <v>0.5</v>
      </c>
      <c r="J106" s="233"/>
      <c r="K106" s="378" t="s">
        <v>2007</v>
      </c>
      <c r="L106" s="378" t="s">
        <v>184</v>
      </c>
      <c r="M106" s="409">
        <v>1</v>
      </c>
      <c r="N106" s="409">
        <v>1</v>
      </c>
      <c r="O106" s="30">
        <v>0</v>
      </c>
    </row>
    <row r="107" spans="1:15" ht="23.5">
      <c r="A107" s="375"/>
      <c r="B107" s="376"/>
      <c r="C107" s="609" t="s">
        <v>58</v>
      </c>
      <c r="D107" s="610" t="s">
        <v>1829</v>
      </c>
      <c r="E107" s="309" t="s">
        <v>615</v>
      </c>
      <c r="F107" s="309" t="s">
        <v>348</v>
      </c>
      <c r="G107" s="309" t="s">
        <v>337</v>
      </c>
      <c r="H107" s="309" t="s">
        <v>328</v>
      </c>
      <c r="I107" s="699">
        <v>1.5</v>
      </c>
      <c r="J107" s="233">
        <v>2</v>
      </c>
      <c r="K107" s="378" t="s">
        <v>2008</v>
      </c>
      <c r="L107" s="394" t="s">
        <v>306</v>
      </c>
      <c r="M107" s="409">
        <v>3</v>
      </c>
      <c r="N107" s="409">
        <v>3</v>
      </c>
      <c r="O107" s="30">
        <v>0</v>
      </c>
    </row>
    <row r="108" spans="1:15" ht="23.5">
      <c r="A108" s="375"/>
      <c r="B108" s="376"/>
      <c r="C108" s="609" t="s">
        <v>58</v>
      </c>
      <c r="D108" s="610" t="s">
        <v>1829</v>
      </c>
      <c r="E108" s="309" t="s">
        <v>615</v>
      </c>
      <c r="F108" s="309" t="s">
        <v>349</v>
      </c>
      <c r="G108" s="699" t="s">
        <v>318</v>
      </c>
      <c r="H108" s="309" t="s">
        <v>328</v>
      </c>
      <c r="I108" s="699">
        <v>1</v>
      </c>
      <c r="J108" s="233"/>
      <c r="K108" s="424" t="s">
        <v>1995</v>
      </c>
      <c r="L108" s="394"/>
      <c r="M108" s="409"/>
      <c r="N108" s="409"/>
      <c r="O108" s="30"/>
    </row>
    <row r="109" spans="1:15" ht="23.5">
      <c r="A109" s="375"/>
      <c r="B109" s="376"/>
      <c r="C109" s="609" t="s">
        <v>58</v>
      </c>
      <c r="D109" s="610" t="s">
        <v>1829</v>
      </c>
      <c r="E109" s="310" t="s">
        <v>185</v>
      </c>
      <c r="F109" s="310" t="s">
        <v>348</v>
      </c>
      <c r="G109" s="310" t="s">
        <v>355</v>
      </c>
      <c r="H109" s="310" t="s">
        <v>356</v>
      </c>
      <c r="I109" s="698">
        <v>2</v>
      </c>
      <c r="J109" s="233">
        <v>2</v>
      </c>
      <c r="K109" s="378" t="s">
        <v>2009</v>
      </c>
      <c r="L109" s="602" t="s">
        <v>186</v>
      </c>
      <c r="M109" s="409">
        <v>4</v>
      </c>
      <c r="N109" s="409">
        <v>4</v>
      </c>
      <c r="O109" s="30">
        <v>0</v>
      </c>
    </row>
    <row r="110" spans="1:15" ht="23.5">
      <c r="A110" s="375"/>
      <c r="B110" s="376"/>
      <c r="C110" s="609" t="s">
        <v>58</v>
      </c>
      <c r="D110" s="610" t="s">
        <v>1829</v>
      </c>
      <c r="E110" s="309" t="s">
        <v>1825</v>
      </c>
      <c r="F110" s="309" t="s">
        <v>77</v>
      </c>
      <c r="G110" s="310" t="s">
        <v>307</v>
      </c>
      <c r="H110" s="310" t="s">
        <v>308</v>
      </c>
      <c r="I110" s="699">
        <v>3</v>
      </c>
      <c r="J110" s="233"/>
      <c r="K110" s="378"/>
      <c r="L110" s="603" t="s">
        <v>185</v>
      </c>
      <c r="M110" s="409">
        <v>2</v>
      </c>
      <c r="N110" s="409">
        <v>2</v>
      </c>
      <c r="O110" s="30">
        <v>0</v>
      </c>
    </row>
    <row r="111" spans="1:15" ht="23.5">
      <c r="A111" s="375"/>
      <c r="B111" s="376"/>
      <c r="C111" s="609" t="s">
        <v>58</v>
      </c>
      <c r="D111" s="610" t="s">
        <v>1829</v>
      </c>
      <c r="E111" s="611" t="s">
        <v>620</v>
      </c>
      <c r="F111" s="611" t="s">
        <v>347</v>
      </c>
      <c r="G111" s="611" t="s">
        <v>1676</v>
      </c>
      <c r="H111" s="611" t="s">
        <v>151</v>
      </c>
      <c r="I111" s="612">
        <v>4</v>
      </c>
      <c r="J111" s="613"/>
      <c r="K111" s="614"/>
      <c r="L111" s="615"/>
      <c r="M111" s="190">
        <v>4</v>
      </c>
      <c r="N111" s="30">
        <v>0</v>
      </c>
      <c r="O111" s="190">
        <v>4</v>
      </c>
    </row>
    <row r="112" spans="1:15" ht="23.5">
      <c r="A112" s="375"/>
      <c r="B112" s="376"/>
      <c r="C112" s="609" t="s">
        <v>58</v>
      </c>
      <c r="D112" s="610" t="s">
        <v>1829</v>
      </c>
      <c r="E112" s="611" t="s">
        <v>620</v>
      </c>
      <c r="F112" s="611" t="s">
        <v>346</v>
      </c>
      <c r="G112" s="677" t="s">
        <v>1430</v>
      </c>
      <c r="H112" s="611" t="s">
        <v>351</v>
      </c>
      <c r="I112" s="612">
        <v>2</v>
      </c>
      <c r="J112" s="613"/>
      <c r="K112" s="614"/>
      <c r="L112" s="615"/>
      <c r="M112" s="190">
        <v>2</v>
      </c>
      <c r="N112" s="30">
        <v>0</v>
      </c>
      <c r="O112" s="190">
        <v>2</v>
      </c>
    </row>
    <row r="113" spans="1:15" ht="23.5">
      <c r="A113" s="375"/>
      <c r="B113" s="376"/>
      <c r="C113" s="609" t="s">
        <v>58</v>
      </c>
      <c r="D113" s="610" t="s">
        <v>1829</v>
      </c>
      <c r="E113" s="611" t="s">
        <v>620</v>
      </c>
      <c r="F113" s="611" t="s">
        <v>352</v>
      </c>
      <c r="G113" s="677" t="s">
        <v>1688</v>
      </c>
      <c r="H113" s="611" t="s">
        <v>351</v>
      </c>
      <c r="I113" s="612">
        <v>2</v>
      </c>
      <c r="J113" s="613"/>
      <c r="K113" s="614"/>
      <c r="L113" s="615"/>
      <c r="M113" s="190">
        <v>2</v>
      </c>
      <c r="N113" s="30">
        <v>0</v>
      </c>
      <c r="O113" s="190">
        <v>2</v>
      </c>
    </row>
    <row r="114" spans="1:15" ht="23.5">
      <c r="A114" s="375"/>
      <c r="B114" s="376"/>
      <c r="C114" s="609" t="s">
        <v>58</v>
      </c>
      <c r="D114" s="610" t="s">
        <v>1829</v>
      </c>
      <c r="E114" s="609" t="s">
        <v>179</v>
      </c>
      <c r="F114" s="609" t="s">
        <v>76</v>
      </c>
      <c r="G114" s="609" t="s">
        <v>1183</v>
      </c>
      <c r="H114" s="609" t="s">
        <v>354</v>
      </c>
      <c r="I114" s="616">
        <v>4</v>
      </c>
      <c r="J114" s="233"/>
      <c r="K114" s="378"/>
      <c r="L114" s="378"/>
      <c r="M114" s="617">
        <v>4</v>
      </c>
      <c r="N114" s="617">
        <v>4</v>
      </c>
      <c r="O114" s="617">
        <v>4</v>
      </c>
    </row>
    <row r="115" spans="1:15" ht="23.5">
      <c r="A115" s="375"/>
      <c r="B115" s="376"/>
      <c r="C115" s="609" t="s">
        <v>58</v>
      </c>
      <c r="D115" s="610" t="s">
        <v>1829</v>
      </c>
      <c r="E115" s="609" t="s">
        <v>178</v>
      </c>
      <c r="F115" s="609" t="s">
        <v>37</v>
      </c>
      <c r="G115" s="609" t="s">
        <v>104</v>
      </c>
      <c r="H115" s="609" t="s">
        <v>354</v>
      </c>
      <c r="I115" s="616">
        <v>3</v>
      </c>
      <c r="J115" s="233"/>
      <c r="K115" s="378"/>
      <c r="L115" s="378"/>
      <c r="M115" s="617">
        <v>4</v>
      </c>
      <c r="N115" s="617">
        <v>4</v>
      </c>
      <c r="O115" s="617">
        <v>4</v>
      </c>
    </row>
    <row r="116" spans="1:15" ht="23.5">
      <c r="A116" s="375"/>
      <c r="B116" s="376"/>
      <c r="C116" s="609" t="s">
        <v>58</v>
      </c>
      <c r="D116" s="610" t="s">
        <v>1829</v>
      </c>
      <c r="E116" s="609" t="s">
        <v>178</v>
      </c>
      <c r="F116" s="609" t="s">
        <v>1576</v>
      </c>
      <c r="G116" s="701" t="s">
        <v>71</v>
      </c>
      <c r="H116" s="609" t="s">
        <v>354</v>
      </c>
      <c r="I116" s="700">
        <v>2</v>
      </c>
      <c r="J116" s="233"/>
      <c r="K116" s="378"/>
      <c r="L116" s="378"/>
      <c r="M116" s="617"/>
      <c r="N116" s="617"/>
      <c r="O116" s="617"/>
    </row>
    <row r="117" spans="1:15" ht="23.5">
      <c r="A117" s="375"/>
      <c r="B117" s="376"/>
      <c r="C117" s="609" t="s">
        <v>58</v>
      </c>
      <c r="D117" s="610" t="s">
        <v>1829</v>
      </c>
      <c r="E117" s="609" t="s">
        <v>172</v>
      </c>
      <c r="F117" s="609" t="s">
        <v>7</v>
      </c>
      <c r="G117" s="609" t="s">
        <v>1685</v>
      </c>
      <c r="H117" s="609" t="s">
        <v>354</v>
      </c>
      <c r="I117" s="616">
        <v>4</v>
      </c>
      <c r="J117" s="233"/>
      <c r="K117" s="378"/>
      <c r="L117" s="378"/>
      <c r="M117" s="617">
        <v>4</v>
      </c>
      <c r="N117" s="617">
        <v>4</v>
      </c>
      <c r="O117" s="617">
        <v>4</v>
      </c>
    </row>
    <row r="118" spans="1:15" ht="23.5">
      <c r="A118" s="375"/>
      <c r="B118" s="376"/>
      <c r="C118" s="609" t="s">
        <v>58</v>
      </c>
      <c r="D118" s="610" t="s">
        <v>1829</v>
      </c>
      <c r="E118" s="609" t="s">
        <v>1370</v>
      </c>
      <c r="F118" s="609" t="s">
        <v>15</v>
      </c>
      <c r="G118" s="616" t="s">
        <v>1680</v>
      </c>
      <c r="H118" s="616" t="s">
        <v>354</v>
      </c>
      <c r="I118" s="700">
        <v>1</v>
      </c>
      <c r="J118" s="233"/>
      <c r="K118" s="424" t="s">
        <v>2002</v>
      </c>
      <c r="L118" s="378"/>
      <c r="M118" s="788">
        <v>2</v>
      </c>
      <c r="N118" s="788">
        <v>2</v>
      </c>
      <c r="O118" s="788">
        <v>2</v>
      </c>
    </row>
    <row r="119" spans="1:15" ht="23.5">
      <c r="A119" s="375"/>
      <c r="B119" s="376"/>
      <c r="C119" s="609" t="s">
        <v>58</v>
      </c>
      <c r="D119" s="610" t="s">
        <v>1829</v>
      </c>
      <c r="E119" s="609" t="s">
        <v>341</v>
      </c>
      <c r="F119" s="609" t="s">
        <v>14</v>
      </c>
      <c r="G119" s="616" t="s">
        <v>1680</v>
      </c>
      <c r="H119" s="616" t="s">
        <v>354</v>
      </c>
      <c r="I119" s="700">
        <v>1</v>
      </c>
      <c r="J119" s="233"/>
      <c r="K119" s="424" t="s">
        <v>2003</v>
      </c>
      <c r="L119" s="378"/>
      <c r="M119" s="617">
        <v>2</v>
      </c>
      <c r="N119" s="617">
        <v>2</v>
      </c>
      <c r="O119" s="617">
        <v>2</v>
      </c>
    </row>
    <row r="120" spans="1:15" ht="23.5">
      <c r="A120" s="375"/>
      <c r="B120" s="376"/>
      <c r="C120" s="609" t="s">
        <v>58</v>
      </c>
      <c r="D120" s="610" t="s">
        <v>1829</v>
      </c>
      <c r="E120" s="609" t="s">
        <v>1382</v>
      </c>
      <c r="F120" s="609" t="s">
        <v>47</v>
      </c>
      <c r="G120" s="609" t="s">
        <v>58</v>
      </c>
      <c r="H120" s="609" t="s">
        <v>296</v>
      </c>
      <c r="I120" s="700">
        <v>1</v>
      </c>
      <c r="J120" s="233"/>
      <c r="K120" s="424" t="s">
        <v>2003</v>
      </c>
      <c r="L120" s="378"/>
      <c r="M120" s="617">
        <v>2</v>
      </c>
      <c r="N120" s="617">
        <v>2</v>
      </c>
      <c r="O120" s="617">
        <v>2</v>
      </c>
    </row>
    <row r="121" spans="1:15" ht="23.5">
      <c r="A121" s="235"/>
      <c r="B121" s="317"/>
      <c r="C121" s="609" t="s">
        <v>58</v>
      </c>
      <c r="D121" s="610" t="s">
        <v>1829</v>
      </c>
      <c r="E121" s="609" t="s">
        <v>175</v>
      </c>
      <c r="F121" s="609" t="s">
        <v>19</v>
      </c>
      <c r="G121" s="609" t="s">
        <v>51</v>
      </c>
      <c r="H121" s="609" t="s">
        <v>206</v>
      </c>
      <c r="I121" s="616">
        <v>2</v>
      </c>
      <c r="J121" s="233"/>
      <c r="K121" s="351"/>
      <c r="L121" s="378"/>
      <c r="M121" s="617">
        <v>2</v>
      </c>
      <c r="N121" s="617">
        <v>2</v>
      </c>
      <c r="O121" s="617">
        <v>2</v>
      </c>
    </row>
    <row r="122" spans="1:15" ht="23.5">
      <c r="A122" s="375">
        <v>182</v>
      </c>
      <c r="B122" s="376"/>
      <c r="C122" s="609" t="s">
        <v>58</v>
      </c>
      <c r="D122" s="610" t="s">
        <v>1829</v>
      </c>
      <c r="E122" s="609" t="s">
        <v>1187</v>
      </c>
      <c r="F122" s="609" t="s">
        <v>343</v>
      </c>
      <c r="G122" s="618" t="s">
        <v>1670</v>
      </c>
      <c r="H122" s="609" t="s">
        <v>354</v>
      </c>
      <c r="I122" s="619">
        <v>0</v>
      </c>
      <c r="J122" s="238"/>
      <c r="K122" s="378"/>
      <c r="L122" s="378"/>
      <c r="M122" s="620">
        <v>2</v>
      </c>
      <c r="N122" s="620">
        <v>2</v>
      </c>
      <c r="O122" s="620">
        <v>2</v>
      </c>
    </row>
    <row r="123" spans="1:15" ht="23.5">
      <c r="A123" s="375"/>
      <c r="B123" s="376"/>
      <c r="C123" s="609" t="s">
        <v>58</v>
      </c>
      <c r="D123" s="610" t="s">
        <v>1829</v>
      </c>
      <c r="E123" s="609" t="s">
        <v>174</v>
      </c>
      <c r="F123" s="621" t="s">
        <v>13</v>
      </c>
      <c r="G123" s="621" t="s">
        <v>104</v>
      </c>
      <c r="H123" s="609" t="s">
        <v>354</v>
      </c>
      <c r="I123" s="616">
        <v>2</v>
      </c>
      <c r="J123" s="233"/>
      <c r="K123" s="378" t="s">
        <v>1830</v>
      </c>
      <c r="L123" s="378"/>
      <c r="M123" s="617">
        <v>2</v>
      </c>
      <c r="N123" s="617">
        <v>2</v>
      </c>
      <c r="O123" s="617">
        <v>2</v>
      </c>
    </row>
    <row r="124" spans="1:15" ht="23.5">
      <c r="A124" s="375"/>
      <c r="B124" s="376"/>
      <c r="C124" s="609" t="s">
        <v>58</v>
      </c>
      <c r="D124" s="610" t="s">
        <v>1829</v>
      </c>
      <c r="E124" s="609" t="s">
        <v>1184</v>
      </c>
      <c r="F124" s="609" t="s">
        <v>115</v>
      </c>
      <c r="G124" s="609" t="s">
        <v>1670</v>
      </c>
      <c r="H124" s="609" t="s">
        <v>354</v>
      </c>
      <c r="I124" s="618">
        <v>2</v>
      </c>
      <c r="J124" s="233"/>
      <c r="K124" s="381"/>
      <c r="L124" s="378"/>
      <c r="M124" s="788">
        <v>2</v>
      </c>
      <c r="N124" s="788">
        <v>2</v>
      </c>
      <c r="O124" s="788">
        <v>2</v>
      </c>
    </row>
    <row r="125" spans="1:15" ht="23.5">
      <c r="A125" s="375">
        <v>183</v>
      </c>
      <c r="B125" s="376"/>
      <c r="C125" s="609" t="s">
        <v>58</v>
      </c>
      <c r="D125" s="610" t="s">
        <v>1829</v>
      </c>
      <c r="E125" s="609" t="s">
        <v>979</v>
      </c>
      <c r="F125" s="609" t="s">
        <v>194</v>
      </c>
      <c r="G125" s="609" t="s">
        <v>323</v>
      </c>
      <c r="H125" s="609" t="s">
        <v>277</v>
      </c>
      <c r="I125" s="616">
        <v>2</v>
      </c>
      <c r="J125" s="233"/>
      <c r="K125" s="378"/>
      <c r="L125" s="378"/>
      <c r="M125" s="617">
        <v>2</v>
      </c>
      <c r="N125" s="617">
        <v>2</v>
      </c>
      <c r="O125" s="617">
        <v>2</v>
      </c>
    </row>
    <row r="126" spans="1:15" ht="23.5">
      <c r="A126" s="375">
        <v>184</v>
      </c>
      <c r="B126" s="376"/>
      <c r="C126" s="251"/>
      <c r="D126" s="251"/>
      <c r="E126" s="251"/>
      <c r="F126" s="251"/>
      <c r="G126" s="251"/>
      <c r="H126" s="251"/>
      <c r="I126" s="251"/>
      <c r="K126" s="251"/>
      <c r="L126" s="251"/>
      <c r="M126" s="251">
        <f>SUM(M102:M125)</f>
        <v>54</v>
      </c>
      <c r="N126" s="251">
        <f>SUM(N102:N125)</f>
        <v>46</v>
      </c>
      <c r="O126" s="251">
        <f>SUM(O102:O125)</f>
        <v>36</v>
      </c>
    </row>
    <row r="127" spans="1:15" ht="23.5">
      <c r="A127" s="375">
        <v>185</v>
      </c>
      <c r="B127" s="376"/>
      <c r="C127" s="312" t="s">
        <v>58</v>
      </c>
      <c r="D127" s="239" t="s">
        <v>546</v>
      </c>
      <c r="E127" s="377" t="s">
        <v>185</v>
      </c>
      <c r="F127" s="377" t="s">
        <v>1189</v>
      </c>
      <c r="G127" s="232" t="s">
        <v>355</v>
      </c>
      <c r="H127" s="377" t="s">
        <v>356</v>
      </c>
      <c r="I127" s="375">
        <v>2</v>
      </c>
      <c r="J127" s="238"/>
      <c r="K127" s="313" t="s">
        <v>1519</v>
      </c>
      <c r="L127" s="314"/>
      <c r="M127" s="22">
        <v>2</v>
      </c>
      <c r="N127" s="251"/>
      <c r="O127" s="251"/>
    </row>
    <row r="128" spans="1:15" ht="23.5">
      <c r="A128" s="375">
        <v>186</v>
      </c>
      <c r="B128" s="376"/>
      <c r="C128" s="312" t="s">
        <v>58</v>
      </c>
      <c r="D128" s="239" t="s">
        <v>546</v>
      </c>
      <c r="E128" s="377" t="s">
        <v>185</v>
      </c>
      <c r="F128" s="377" t="s">
        <v>1188</v>
      </c>
      <c r="G128" s="232" t="s">
        <v>60</v>
      </c>
      <c r="H128" s="377" t="s">
        <v>277</v>
      </c>
      <c r="I128" s="375">
        <v>2</v>
      </c>
      <c r="J128" s="233"/>
      <c r="K128" s="296"/>
      <c r="L128" s="296"/>
      <c r="M128" s="22">
        <v>2</v>
      </c>
      <c r="N128" s="251"/>
      <c r="O128" s="251"/>
    </row>
    <row r="129" spans="1:15" ht="23.5">
      <c r="A129" s="375">
        <v>187</v>
      </c>
      <c r="B129" s="376"/>
      <c r="C129" s="312" t="s">
        <v>58</v>
      </c>
      <c r="D129" s="239" t="s">
        <v>546</v>
      </c>
      <c r="E129" s="377" t="s">
        <v>185</v>
      </c>
      <c r="F129" s="377" t="s">
        <v>1189</v>
      </c>
      <c r="G129" s="232" t="s">
        <v>60</v>
      </c>
      <c r="H129" s="377" t="s">
        <v>356</v>
      </c>
      <c r="I129" s="678">
        <v>0</v>
      </c>
      <c r="J129" s="233"/>
      <c r="K129" s="254"/>
      <c r="L129" s="378"/>
      <c r="M129" s="22">
        <v>2</v>
      </c>
      <c r="N129" s="251"/>
      <c r="O129" s="251"/>
    </row>
    <row r="130" spans="1:15" ht="23.5">
      <c r="A130" s="375">
        <v>188</v>
      </c>
      <c r="B130" s="376"/>
      <c r="C130" s="312" t="s">
        <v>58</v>
      </c>
      <c r="D130" s="239" t="s">
        <v>546</v>
      </c>
      <c r="E130" s="377" t="s">
        <v>614</v>
      </c>
      <c r="F130" s="377" t="s">
        <v>634</v>
      </c>
      <c r="G130" s="377" t="s">
        <v>355</v>
      </c>
      <c r="H130" s="377" t="s">
        <v>356</v>
      </c>
      <c r="I130" s="375">
        <v>4</v>
      </c>
      <c r="J130" s="233">
        <v>2</v>
      </c>
      <c r="K130" s="254" t="s">
        <v>1391</v>
      </c>
      <c r="L130" s="378"/>
      <c r="M130" s="22">
        <v>4</v>
      </c>
      <c r="N130" s="251"/>
      <c r="O130" s="251"/>
    </row>
    <row r="131" spans="1:15" ht="23.5">
      <c r="A131" s="375"/>
      <c r="B131" s="376"/>
      <c r="C131" s="312" t="s">
        <v>58</v>
      </c>
      <c r="D131" s="239" t="s">
        <v>546</v>
      </c>
      <c r="E131" s="377" t="s">
        <v>614</v>
      </c>
      <c r="F131" s="377" t="s">
        <v>634</v>
      </c>
      <c r="G131" s="377" t="s">
        <v>60</v>
      </c>
      <c r="H131" s="377" t="s">
        <v>277</v>
      </c>
      <c r="I131" s="375">
        <v>0</v>
      </c>
      <c r="J131" s="233">
        <v>0</v>
      </c>
      <c r="K131" s="254" t="s">
        <v>1229</v>
      </c>
      <c r="L131" s="378"/>
      <c r="M131" s="22">
        <v>0</v>
      </c>
      <c r="N131" s="251"/>
      <c r="O131" s="251"/>
    </row>
    <row r="132" spans="1:15" ht="23.5">
      <c r="A132" s="375"/>
      <c r="B132" s="376"/>
      <c r="C132" s="312" t="s">
        <v>58</v>
      </c>
      <c r="D132" s="239" t="s">
        <v>546</v>
      </c>
      <c r="E132" s="377" t="s">
        <v>614</v>
      </c>
      <c r="F132" s="377" t="s">
        <v>634</v>
      </c>
      <c r="G132" s="377" t="s">
        <v>355</v>
      </c>
      <c r="H132" s="377" t="s">
        <v>356</v>
      </c>
      <c r="I132" s="375">
        <v>4</v>
      </c>
      <c r="J132" s="233">
        <v>2</v>
      </c>
      <c r="K132" s="378" t="s">
        <v>1322</v>
      </c>
      <c r="L132" s="378"/>
      <c r="M132" s="22">
        <v>4</v>
      </c>
      <c r="N132" s="251"/>
      <c r="O132" s="251"/>
    </row>
    <row r="133" spans="1:15" ht="23.5">
      <c r="A133" s="375"/>
      <c r="B133" s="376"/>
      <c r="C133" s="312" t="s">
        <v>58</v>
      </c>
      <c r="D133" s="239" t="s">
        <v>546</v>
      </c>
      <c r="E133" s="377" t="s">
        <v>615</v>
      </c>
      <c r="F133" s="377" t="s">
        <v>348</v>
      </c>
      <c r="G133" s="377" t="s">
        <v>337</v>
      </c>
      <c r="H133" s="377" t="s">
        <v>328</v>
      </c>
      <c r="I133" s="375">
        <v>4</v>
      </c>
      <c r="J133" s="233">
        <v>2</v>
      </c>
      <c r="K133" s="378" t="s">
        <v>1323</v>
      </c>
      <c r="L133" s="378"/>
      <c r="M133" s="22">
        <v>4</v>
      </c>
      <c r="N133" s="251"/>
      <c r="O133" s="251"/>
    </row>
    <row r="134" spans="1:15" ht="23.5">
      <c r="A134" s="375">
        <v>189</v>
      </c>
      <c r="B134" s="376"/>
      <c r="C134" s="312" t="s">
        <v>58</v>
      </c>
      <c r="D134" s="239" t="s">
        <v>546</v>
      </c>
      <c r="E134" s="377" t="s">
        <v>179</v>
      </c>
      <c r="F134" s="377" t="s">
        <v>76</v>
      </c>
      <c r="G134" s="691" t="s">
        <v>198</v>
      </c>
      <c r="H134" s="377" t="s">
        <v>277</v>
      </c>
      <c r="I134" s="693">
        <v>2</v>
      </c>
      <c r="J134" s="233"/>
      <c r="K134" s="696" t="s">
        <v>2003</v>
      </c>
      <c r="L134" s="378"/>
      <c r="M134" s="22">
        <v>4</v>
      </c>
      <c r="N134" s="251"/>
      <c r="O134" s="251"/>
    </row>
    <row r="135" spans="1:15" ht="23.5">
      <c r="A135" s="375"/>
      <c r="B135" s="376"/>
      <c r="C135" s="312" t="s">
        <v>58</v>
      </c>
      <c r="D135" s="239" t="s">
        <v>546</v>
      </c>
      <c r="E135" s="377" t="s">
        <v>179</v>
      </c>
      <c r="F135" s="377" t="s">
        <v>76</v>
      </c>
      <c r="G135" s="691" t="s">
        <v>357</v>
      </c>
      <c r="H135" s="377" t="s">
        <v>277</v>
      </c>
      <c r="I135" s="693">
        <v>2</v>
      </c>
      <c r="J135" s="233"/>
      <c r="K135" s="696" t="s">
        <v>2002</v>
      </c>
      <c r="L135" s="378"/>
      <c r="M135" s="22"/>
      <c r="N135" s="251"/>
      <c r="O135" s="251"/>
    </row>
    <row r="136" spans="1:15" ht="23.5">
      <c r="A136" s="375"/>
      <c r="B136" s="376"/>
      <c r="C136" s="312" t="s">
        <v>58</v>
      </c>
      <c r="D136" s="239" t="s">
        <v>546</v>
      </c>
      <c r="E136" s="377" t="s">
        <v>178</v>
      </c>
      <c r="F136" s="377" t="s">
        <v>37</v>
      </c>
      <c r="G136" s="377" t="s">
        <v>1269</v>
      </c>
      <c r="H136" s="377" t="s">
        <v>277</v>
      </c>
      <c r="I136" s="678">
        <v>3</v>
      </c>
      <c r="J136" s="233"/>
      <c r="K136" s="382" t="s">
        <v>1831</v>
      </c>
      <c r="L136" s="378"/>
      <c r="M136" s="30">
        <v>4</v>
      </c>
      <c r="N136" s="251"/>
      <c r="O136" s="251"/>
    </row>
    <row r="137" spans="1:15" ht="23.5">
      <c r="A137" s="375">
        <v>190</v>
      </c>
      <c r="B137" s="376"/>
      <c r="C137" s="312" t="s">
        <v>58</v>
      </c>
      <c r="D137" s="592" t="s">
        <v>1832</v>
      </c>
      <c r="E137" s="591" t="s">
        <v>1833</v>
      </c>
      <c r="F137" s="591" t="s">
        <v>37</v>
      </c>
      <c r="G137" s="697" t="s">
        <v>71</v>
      </c>
      <c r="H137" s="591" t="s">
        <v>277</v>
      </c>
      <c r="I137" s="608">
        <v>2</v>
      </c>
      <c r="J137" s="233"/>
      <c r="K137" s="382" t="s">
        <v>2011</v>
      </c>
      <c r="L137" s="378"/>
      <c r="M137" s="622">
        <v>2</v>
      </c>
      <c r="N137" s="251"/>
      <c r="O137" s="251"/>
    </row>
    <row r="138" spans="1:15" ht="23.5">
      <c r="A138" s="377">
        <v>191</v>
      </c>
      <c r="B138" s="376"/>
      <c r="C138" s="312" t="s">
        <v>58</v>
      </c>
      <c r="D138" s="239" t="s">
        <v>546</v>
      </c>
      <c r="E138" s="377" t="s">
        <v>172</v>
      </c>
      <c r="F138" s="377" t="s">
        <v>7</v>
      </c>
      <c r="G138" s="377" t="s">
        <v>1437</v>
      </c>
      <c r="H138" s="377" t="s">
        <v>277</v>
      </c>
      <c r="I138" s="375">
        <v>4</v>
      </c>
      <c r="J138" s="233"/>
      <c r="K138" s="378"/>
      <c r="L138" s="378"/>
      <c r="M138" s="22">
        <v>4</v>
      </c>
      <c r="N138" s="251"/>
      <c r="O138" s="251"/>
    </row>
    <row r="139" spans="1:15" ht="23.5">
      <c r="A139" s="377">
        <v>192</v>
      </c>
      <c r="B139" s="376"/>
      <c r="C139" s="312" t="s">
        <v>58</v>
      </c>
      <c r="D139" s="239" t="s">
        <v>546</v>
      </c>
      <c r="E139" s="375" t="s">
        <v>1370</v>
      </c>
      <c r="F139" s="377" t="s">
        <v>15</v>
      </c>
      <c r="G139" s="377" t="s">
        <v>272</v>
      </c>
      <c r="H139" s="377" t="s">
        <v>277</v>
      </c>
      <c r="I139" s="375">
        <v>2</v>
      </c>
      <c r="J139" s="233"/>
      <c r="K139" s="424"/>
      <c r="L139" s="378"/>
      <c r="M139" s="22">
        <v>2</v>
      </c>
      <c r="N139" s="251"/>
      <c r="O139" s="251"/>
    </row>
    <row r="140" spans="1:15" ht="23.5">
      <c r="A140" s="377"/>
      <c r="B140" s="376"/>
      <c r="C140" s="312" t="s">
        <v>58</v>
      </c>
      <c r="D140" s="239" t="s">
        <v>546</v>
      </c>
      <c r="E140" s="377" t="s">
        <v>341</v>
      </c>
      <c r="F140" s="377" t="s">
        <v>14</v>
      </c>
      <c r="G140" s="377" t="s">
        <v>58</v>
      </c>
      <c r="H140" s="377" t="s">
        <v>277</v>
      </c>
      <c r="I140" s="693">
        <v>1</v>
      </c>
      <c r="J140" s="233"/>
      <c r="K140" s="696" t="s">
        <v>2002</v>
      </c>
      <c r="L140" s="378"/>
      <c r="M140" s="22">
        <v>2</v>
      </c>
      <c r="N140" s="251"/>
      <c r="O140" s="251"/>
    </row>
    <row r="141" spans="1:15" ht="23.5">
      <c r="A141" s="377">
        <v>193</v>
      </c>
      <c r="B141" s="376"/>
      <c r="C141" s="315" t="s">
        <v>58</v>
      </c>
      <c r="D141" s="239" t="s">
        <v>546</v>
      </c>
      <c r="E141" s="377" t="s">
        <v>359</v>
      </c>
      <c r="F141" s="377" t="s">
        <v>47</v>
      </c>
      <c r="G141" s="232" t="s">
        <v>58</v>
      </c>
      <c r="H141" s="377" t="s">
        <v>296</v>
      </c>
      <c r="I141" s="375">
        <v>2</v>
      </c>
      <c r="J141" s="233">
        <v>2</v>
      </c>
      <c r="K141" s="378" t="s">
        <v>1229</v>
      </c>
      <c r="L141" s="378"/>
      <c r="M141" s="22">
        <v>2</v>
      </c>
      <c r="N141" s="251"/>
      <c r="O141" s="251"/>
    </row>
    <row r="142" spans="1:15" ht="23.5">
      <c r="A142" s="232"/>
      <c r="B142" s="317"/>
      <c r="C142" s="312" t="s">
        <v>58</v>
      </c>
      <c r="D142" s="239" t="s">
        <v>546</v>
      </c>
      <c r="E142" s="377" t="s">
        <v>175</v>
      </c>
      <c r="F142" s="377" t="s">
        <v>19</v>
      </c>
      <c r="G142" s="377" t="s">
        <v>1269</v>
      </c>
      <c r="H142" s="377" t="s">
        <v>206</v>
      </c>
      <c r="I142" s="235">
        <v>2</v>
      </c>
      <c r="J142" s="233"/>
      <c r="K142" s="462"/>
      <c r="L142" s="378"/>
      <c r="M142" s="30">
        <v>2</v>
      </c>
      <c r="N142" s="468"/>
      <c r="O142" s="468"/>
    </row>
    <row r="143" spans="1:15" ht="23.5">
      <c r="A143" s="377">
        <v>193</v>
      </c>
      <c r="B143" s="376"/>
      <c r="C143" s="312" t="s">
        <v>58</v>
      </c>
      <c r="D143" s="239" t="s">
        <v>546</v>
      </c>
      <c r="E143" s="377" t="s">
        <v>181</v>
      </c>
      <c r="F143" s="377" t="s">
        <v>56</v>
      </c>
      <c r="G143" s="377" t="s">
        <v>198</v>
      </c>
      <c r="H143" s="377" t="s">
        <v>358</v>
      </c>
      <c r="I143" s="693">
        <v>1</v>
      </c>
      <c r="J143" s="233"/>
      <c r="K143" s="424" t="s">
        <v>561</v>
      </c>
      <c r="L143" s="378"/>
      <c r="M143" s="22">
        <v>2</v>
      </c>
      <c r="N143" s="251"/>
      <c r="O143" s="251"/>
    </row>
    <row r="144" spans="1:15" ht="23.5">
      <c r="A144" s="377">
        <v>194</v>
      </c>
      <c r="B144" s="375"/>
      <c r="C144" s="312" t="s">
        <v>58</v>
      </c>
      <c r="D144" s="239" t="s">
        <v>546</v>
      </c>
      <c r="E144" s="377" t="s">
        <v>174</v>
      </c>
      <c r="F144" s="377" t="s">
        <v>247</v>
      </c>
      <c r="G144" s="377" t="s">
        <v>248</v>
      </c>
      <c r="H144" s="377" t="s">
        <v>277</v>
      </c>
      <c r="I144" s="235">
        <v>2</v>
      </c>
      <c r="J144" s="233"/>
      <c r="K144" s="397"/>
      <c r="L144" s="378"/>
      <c r="M144" s="30">
        <v>2</v>
      </c>
      <c r="N144" s="251"/>
      <c r="O144" s="251"/>
    </row>
    <row r="145" spans="1:15" ht="23.5">
      <c r="A145" s="377">
        <v>196</v>
      </c>
      <c r="B145" s="375"/>
      <c r="C145" s="312" t="s">
        <v>58</v>
      </c>
      <c r="D145" s="239" t="s">
        <v>546</v>
      </c>
      <c r="E145" s="377" t="s">
        <v>979</v>
      </c>
      <c r="F145" s="377" t="s">
        <v>115</v>
      </c>
      <c r="G145" s="377" t="s">
        <v>60</v>
      </c>
      <c r="H145" s="377" t="s">
        <v>277</v>
      </c>
      <c r="I145" s="235">
        <v>2</v>
      </c>
      <c r="J145" s="233"/>
      <c r="K145" s="382"/>
      <c r="L145" s="378"/>
      <c r="M145" s="30">
        <v>2</v>
      </c>
      <c r="N145" s="251"/>
      <c r="O145" s="251"/>
    </row>
    <row r="146" spans="1:15" ht="23.5">
      <c r="A146" s="377"/>
      <c r="B146" s="375"/>
      <c r="C146" s="312" t="s">
        <v>58</v>
      </c>
      <c r="D146" s="239" t="s">
        <v>546</v>
      </c>
      <c r="E146" s="377" t="s">
        <v>979</v>
      </c>
      <c r="F146" s="377" t="s">
        <v>194</v>
      </c>
      <c r="G146" s="377" t="s">
        <v>60</v>
      </c>
      <c r="H146" s="377" t="s">
        <v>277</v>
      </c>
      <c r="I146" s="235">
        <v>2</v>
      </c>
      <c r="J146" s="233">
        <v>2</v>
      </c>
      <c r="K146" s="378" t="s">
        <v>1229</v>
      </c>
      <c r="L146" s="378"/>
      <c r="M146" s="30">
        <v>2</v>
      </c>
      <c r="N146" s="251"/>
      <c r="O146" s="251"/>
    </row>
    <row r="147" spans="1:15" ht="23.5">
      <c r="A147" s="377"/>
      <c r="B147" s="375"/>
      <c r="C147" s="251"/>
      <c r="D147" s="251"/>
      <c r="E147" s="251"/>
      <c r="F147" s="251"/>
      <c r="G147" s="251"/>
      <c r="H147" s="251"/>
      <c r="I147" s="251"/>
      <c r="K147" s="251"/>
      <c r="L147" s="251"/>
      <c r="M147" s="251">
        <f>SUM(M127:M146)</f>
        <v>48</v>
      </c>
      <c r="N147" s="251"/>
      <c r="O147" s="251"/>
    </row>
    <row r="148" spans="1:15" ht="23.5">
      <c r="A148" s="377">
        <v>197</v>
      </c>
      <c r="B148" s="375"/>
      <c r="C148" s="251"/>
      <c r="D148" s="251"/>
      <c r="E148" s="251"/>
      <c r="F148" s="251"/>
      <c r="G148" s="251"/>
      <c r="H148" s="251"/>
      <c r="I148" s="251"/>
      <c r="K148" s="251"/>
      <c r="L148" s="251"/>
      <c r="M148" s="251"/>
      <c r="N148" s="251"/>
      <c r="O148" s="251"/>
    </row>
    <row r="149" spans="1:15" ht="23.5">
      <c r="A149" s="377">
        <v>200</v>
      </c>
      <c r="B149" s="375"/>
      <c r="C149" s="623" t="s">
        <v>58</v>
      </c>
      <c r="D149" s="240" t="s">
        <v>547</v>
      </c>
      <c r="E149" s="232" t="s">
        <v>615</v>
      </c>
      <c r="F149" s="375" t="s">
        <v>348</v>
      </c>
      <c r="G149" s="375" t="s">
        <v>337</v>
      </c>
      <c r="H149" s="377" t="s">
        <v>311</v>
      </c>
      <c r="I149" s="235">
        <v>2</v>
      </c>
      <c r="J149" s="233"/>
      <c r="K149" s="314" t="s">
        <v>1834</v>
      </c>
      <c r="L149" s="314"/>
      <c r="M149" s="30">
        <v>2</v>
      </c>
      <c r="N149" s="251"/>
      <c r="O149" s="251"/>
    </row>
    <row r="150" spans="1:15" ht="23.5">
      <c r="A150" s="375">
        <v>201</v>
      </c>
      <c r="B150" s="375"/>
      <c r="C150" s="623" t="s">
        <v>58</v>
      </c>
      <c r="D150" s="240" t="s">
        <v>547</v>
      </c>
      <c r="E150" s="377" t="s">
        <v>186</v>
      </c>
      <c r="F150" s="377" t="s">
        <v>349</v>
      </c>
      <c r="G150" s="232" t="s">
        <v>318</v>
      </c>
      <c r="H150" s="377" t="s">
        <v>311</v>
      </c>
      <c r="I150" s="375">
        <v>2</v>
      </c>
      <c r="J150" s="233"/>
      <c r="K150" s="296"/>
      <c r="L150" s="296"/>
      <c r="M150" s="22">
        <v>2</v>
      </c>
      <c r="N150" s="251"/>
      <c r="O150" s="251"/>
    </row>
    <row r="151" spans="1:15" ht="23.5">
      <c r="A151" s="375">
        <v>202</v>
      </c>
      <c r="B151" s="375"/>
      <c r="C151" s="623" t="s">
        <v>58</v>
      </c>
      <c r="D151" s="240" t="s">
        <v>547</v>
      </c>
      <c r="E151" s="377" t="s">
        <v>186</v>
      </c>
      <c r="F151" s="377" t="s">
        <v>348</v>
      </c>
      <c r="G151" s="232" t="s">
        <v>318</v>
      </c>
      <c r="H151" s="377" t="s">
        <v>311</v>
      </c>
      <c r="I151" s="375">
        <v>2</v>
      </c>
      <c r="J151" s="233"/>
      <c r="K151" s="296"/>
      <c r="L151" s="378"/>
      <c r="M151" s="22">
        <v>2</v>
      </c>
      <c r="N151" s="251"/>
      <c r="O151" s="251"/>
    </row>
    <row r="152" spans="1:15" ht="23.5">
      <c r="A152" s="375">
        <v>203</v>
      </c>
      <c r="B152" s="375"/>
      <c r="C152" s="623" t="s">
        <v>58</v>
      </c>
      <c r="D152" s="240" t="s">
        <v>547</v>
      </c>
      <c r="E152" s="232" t="s">
        <v>615</v>
      </c>
      <c r="F152" s="375" t="s">
        <v>348</v>
      </c>
      <c r="G152" s="375" t="s">
        <v>337</v>
      </c>
      <c r="H152" s="377" t="s">
        <v>328</v>
      </c>
      <c r="I152" s="235">
        <v>4</v>
      </c>
      <c r="J152" s="233">
        <v>2</v>
      </c>
      <c r="K152" s="378" t="s">
        <v>1384</v>
      </c>
      <c r="L152" s="378"/>
      <c r="M152" s="30">
        <v>4</v>
      </c>
      <c r="N152" s="251"/>
      <c r="O152" s="251"/>
    </row>
    <row r="153" spans="1:15" ht="23.5">
      <c r="A153" s="375">
        <v>204</v>
      </c>
      <c r="B153" s="375"/>
      <c r="C153" s="623" t="s">
        <v>58</v>
      </c>
      <c r="D153" s="240" t="s">
        <v>547</v>
      </c>
      <c r="E153" s="377" t="s">
        <v>614</v>
      </c>
      <c r="F153" s="377" t="s">
        <v>1189</v>
      </c>
      <c r="G153" s="232" t="s">
        <v>355</v>
      </c>
      <c r="H153" s="375" t="s">
        <v>356</v>
      </c>
      <c r="I153" s="375">
        <v>4</v>
      </c>
      <c r="J153" s="233">
        <v>2</v>
      </c>
      <c r="K153" s="378" t="s">
        <v>1324</v>
      </c>
      <c r="L153" s="378"/>
      <c r="M153" s="22">
        <v>4</v>
      </c>
      <c r="N153" s="251"/>
      <c r="O153" s="251"/>
    </row>
    <row r="154" spans="1:15" ht="23.5">
      <c r="A154" s="377">
        <v>205</v>
      </c>
      <c r="B154" s="375"/>
      <c r="C154" s="623" t="s">
        <v>58</v>
      </c>
      <c r="D154" s="240" t="s">
        <v>547</v>
      </c>
      <c r="E154" s="377" t="s">
        <v>615</v>
      </c>
      <c r="F154" s="377" t="s">
        <v>349</v>
      </c>
      <c r="G154" s="232" t="s">
        <v>337</v>
      </c>
      <c r="H154" s="377" t="s">
        <v>328</v>
      </c>
      <c r="I154" s="375">
        <v>4</v>
      </c>
      <c r="J154" s="233">
        <v>2</v>
      </c>
      <c r="K154" s="378" t="s">
        <v>1391</v>
      </c>
      <c r="L154" s="378"/>
      <c r="M154" s="22">
        <v>4</v>
      </c>
      <c r="N154" s="251"/>
      <c r="O154" s="251"/>
    </row>
    <row r="155" spans="1:15" ht="23.5">
      <c r="A155" s="377">
        <v>206</v>
      </c>
      <c r="B155" s="375"/>
      <c r="C155" s="623" t="s">
        <v>58</v>
      </c>
      <c r="D155" s="241" t="s">
        <v>547</v>
      </c>
      <c r="E155" s="375" t="s">
        <v>179</v>
      </c>
      <c r="F155" s="375" t="s">
        <v>76</v>
      </c>
      <c r="G155" s="694" t="s">
        <v>268</v>
      </c>
      <c r="H155" s="375" t="s">
        <v>311</v>
      </c>
      <c r="I155" s="693">
        <v>2</v>
      </c>
      <c r="J155" s="233"/>
      <c r="K155" s="424" t="s">
        <v>1994</v>
      </c>
      <c r="L155" s="378"/>
      <c r="M155" s="22">
        <v>4</v>
      </c>
      <c r="N155" s="251"/>
      <c r="O155" s="251"/>
    </row>
    <row r="156" spans="1:15" ht="23.5">
      <c r="A156" s="377"/>
      <c r="B156" s="375"/>
      <c r="C156" s="623" t="s">
        <v>58</v>
      </c>
      <c r="D156" s="241" t="s">
        <v>547</v>
      </c>
      <c r="E156" s="375" t="s">
        <v>179</v>
      </c>
      <c r="F156" s="375" t="s">
        <v>76</v>
      </c>
      <c r="G156" s="694" t="s">
        <v>357</v>
      </c>
      <c r="H156" s="375" t="s">
        <v>311</v>
      </c>
      <c r="I156" s="693">
        <v>2</v>
      </c>
      <c r="J156" s="233"/>
      <c r="K156" s="424" t="s">
        <v>1995</v>
      </c>
      <c r="L156" s="378"/>
      <c r="M156" s="22"/>
      <c r="N156" s="251"/>
      <c r="O156" s="251"/>
    </row>
    <row r="157" spans="1:15" ht="23.5">
      <c r="A157" s="377">
        <v>207</v>
      </c>
      <c r="B157" s="375"/>
      <c r="C157" s="623" t="s">
        <v>58</v>
      </c>
      <c r="D157" s="592" t="s">
        <v>1832</v>
      </c>
      <c r="E157" s="591" t="s">
        <v>1833</v>
      </c>
      <c r="F157" s="591" t="s">
        <v>37</v>
      </c>
      <c r="G157" s="697" t="s">
        <v>71</v>
      </c>
      <c r="H157" s="591" t="s">
        <v>277</v>
      </c>
      <c r="I157" s="608">
        <v>0</v>
      </c>
      <c r="J157" s="233"/>
      <c r="K157" s="251"/>
      <c r="L157" s="378"/>
      <c r="M157" s="622">
        <v>0</v>
      </c>
      <c r="N157" s="251"/>
      <c r="O157" s="251"/>
    </row>
    <row r="158" spans="1:15" ht="23.5">
      <c r="A158" s="377"/>
      <c r="B158" s="375"/>
      <c r="C158" s="623" t="s">
        <v>58</v>
      </c>
      <c r="D158" s="240" t="s">
        <v>547</v>
      </c>
      <c r="E158" s="375" t="s">
        <v>178</v>
      </c>
      <c r="F158" s="377" t="s">
        <v>37</v>
      </c>
      <c r="G158" s="232" t="s">
        <v>104</v>
      </c>
      <c r="H158" s="375" t="s">
        <v>311</v>
      </c>
      <c r="I158" s="678">
        <v>3</v>
      </c>
      <c r="J158" s="233"/>
      <c r="K158" s="382" t="s">
        <v>1835</v>
      </c>
      <c r="L158" s="378"/>
      <c r="M158" s="30">
        <v>4</v>
      </c>
      <c r="N158" s="251"/>
      <c r="O158" s="251"/>
    </row>
    <row r="159" spans="1:15" ht="23.5">
      <c r="A159" s="377">
        <v>208</v>
      </c>
      <c r="B159" s="375"/>
      <c r="C159" s="623" t="s">
        <v>58</v>
      </c>
      <c r="D159" s="240" t="s">
        <v>547</v>
      </c>
      <c r="E159" s="377" t="s">
        <v>172</v>
      </c>
      <c r="F159" s="377" t="s">
        <v>7</v>
      </c>
      <c r="G159" s="232" t="s">
        <v>1437</v>
      </c>
      <c r="H159" s="377" t="s">
        <v>311</v>
      </c>
      <c r="I159" s="235">
        <v>4</v>
      </c>
      <c r="J159" s="233"/>
      <c r="K159" s="378"/>
      <c r="L159" s="378"/>
      <c r="M159" s="30">
        <v>4</v>
      </c>
      <c r="N159" s="251"/>
      <c r="O159" s="251"/>
    </row>
    <row r="160" spans="1:15" ht="23.5">
      <c r="A160" s="377">
        <v>209</v>
      </c>
      <c r="B160" s="375"/>
      <c r="C160" s="623" t="s">
        <v>58</v>
      </c>
      <c r="D160" s="240" t="s">
        <v>547</v>
      </c>
      <c r="E160" s="375" t="s">
        <v>1370</v>
      </c>
      <c r="F160" s="375" t="s">
        <v>15</v>
      </c>
      <c r="G160" s="235" t="s">
        <v>272</v>
      </c>
      <c r="H160" s="375" t="s">
        <v>311</v>
      </c>
      <c r="I160" s="375">
        <v>2</v>
      </c>
      <c r="J160" s="233"/>
      <c r="K160" s="424"/>
      <c r="L160" s="378"/>
      <c r="M160" s="22">
        <v>2</v>
      </c>
      <c r="N160" s="251"/>
      <c r="O160" s="251"/>
    </row>
    <row r="161" spans="1:15" ht="23.5">
      <c r="A161" s="377">
        <v>210</v>
      </c>
      <c r="B161" s="375"/>
      <c r="C161" s="623" t="s">
        <v>58</v>
      </c>
      <c r="D161" s="240" t="s">
        <v>547</v>
      </c>
      <c r="E161" s="377" t="s">
        <v>341</v>
      </c>
      <c r="F161" s="377" t="s">
        <v>14</v>
      </c>
      <c r="G161" s="232" t="s">
        <v>58</v>
      </c>
      <c r="H161" s="377" t="s">
        <v>311</v>
      </c>
      <c r="I161" s="693">
        <v>1</v>
      </c>
      <c r="J161" s="233"/>
      <c r="K161" s="424" t="s">
        <v>1995</v>
      </c>
      <c r="L161" s="378"/>
      <c r="M161" s="22">
        <v>2</v>
      </c>
      <c r="N161" s="251"/>
      <c r="O161" s="251"/>
    </row>
    <row r="162" spans="1:15" ht="23.5">
      <c r="A162" s="377">
        <v>211</v>
      </c>
      <c r="B162" s="375"/>
      <c r="C162" s="623" t="s">
        <v>58</v>
      </c>
      <c r="D162" s="240" t="s">
        <v>547</v>
      </c>
      <c r="E162" s="375" t="s">
        <v>359</v>
      </c>
      <c r="F162" s="377" t="s">
        <v>47</v>
      </c>
      <c r="G162" s="235" t="s">
        <v>58</v>
      </c>
      <c r="H162" s="377" t="s">
        <v>296</v>
      </c>
      <c r="I162" s="375">
        <v>2</v>
      </c>
      <c r="J162" s="233">
        <v>2</v>
      </c>
      <c r="K162" s="378" t="s">
        <v>1229</v>
      </c>
      <c r="L162" s="378"/>
      <c r="M162" s="22">
        <v>2</v>
      </c>
      <c r="N162" s="251"/>
      <c r="O162" s="251"/>
    </row>
    <row r="163" spans="1:15" ht="23.5">
      <c r="A163" s="377">
        <v>212</v>
      </c>
      <c r="B163" s="375"/>
      <c r="C163" s="624" t="s">
        <v>58</v>
      </c>
      <c r="D163" s="240" t="s">
        <v>547</v>
      </c>
      <c r="E163" s="375" t="s">
        <v>175</v>
      </c>
      <c r="F163" s="377" t="s">
        <v>19</v>
      </c>
      <c r="G163" s="235" t="s">
        <v>1269</v>
      </c>
      <c r="H163" s="377" t="s">
        <v>206</v>
      </c>
      <c r="I163" s="235">
        <v>2</v>
      </c>
      <c r="J163" s="233"/>
      <c r="K163" s="462"/>
      <c r="L163" s="378"/>
      <c r="M163" s="30">
        <v>2</v>
      </c>
      <c r="N163" s="251"/>
      <c r="O163" s="251"/>
    </row>
    <row r="164" spans="1:15" ht="23.5">
      <c r="A164" s="377">
        <v>213</v>
      </c>
      <c r="B164" s="375"/>
      <c r="C164" s="624" t="s">
        <v>58</v>
      </c>
      <c r="D164" s="240" t="s">
        <v>547</v>
      </c>
      <c r="E164" s="377" t="s">
        <v>181</v>
      </c>
      <c r="F164" s="377" t="s">
        <v>56</v>
      </c>
      <c r="G164" s="232" t="s">
        <v>198</v>
      </c>
      <c r="H164" s="377" t="s">
        <v>358</v>
      </c>
      <c r="I164" s="693">
        <v>1</v>
      </c>
      <c r="J164" s="233"/>
      <c r="K164" s="424" t="s">
        <v>2002</v>
      </c>
      <c r="L164" s="378"/>
      <c r="M164" s="22">
        <v>2</v>
      </c>
      <c r="N164" s="251"/>
      <c r="O164" s="251"/>
    </row>
    <row r="165" spans="1:15" ht="23.5">
      <c r="A165" s="375">
        <v>216</v>
      </c>
      <c r="B165" s="375"/>
      <c r="C165" s="624" t="s">
        <v>58</v>
      </c>
      <c r="D165" s="240" t="s">
        <v>547</v>
      </c>
      <c r="E165" s="377" t="s">
        <v>174</v>
      </c>
      <c r="F165" s="377" t="s">
        <v>247</v>
      </c>
      <c r="G165" s="232" t="s">
        <v>248</v>
      </c>
      <c r="H165" s="375" t="s">
        <v>311</v>
      </c>
      <c r="I165" s="235">
        <v>2</v>
      </c>
      <c r="J165" s="233"/>
      <c r="K165" s="397"/>
      <c r="L165" s="378"/>
      <c r="M165" s="30">
        <v>2</v>
      </c>
      <c r="N165" s="251"/>
      <c r="O165" s="251"/>
    </row>
    <row r="166" spans="1:15" ht="23.5">
      <c r="A166" s="375"/>
      <c r="B166" s="375"/>
      <c r="C166" s="624" t="s">
        <v>58</v>
      </c>
      <c r="D166" s="240" t="s">
        <v>547</v>
      </c>
      <c r="E166" s="377" t="s">
        <v>979</v>
      </c>
      <c r="F166" s="377" t="s">
        <v>194</v>
      </c>
      <c r="G166" s="232" t="s">
        <v>318</v>
      </c>
      <c r="H166" s="377" t="s">
        <v>311</v>
      </c>
      <c r="I166" s="375">
        <v>2</v>
      </c>
      <c r="J166" s="233">
        <v>2</v>
      </c>
      <c r="K166" s="351" t="s">
        <v>1229</v>
      </c>
      <c r="L166" s="378"/>
      <c r="M166" s="22">
        <v>2</v>
      </c>
      <c r="N166" s="251"/>
      <c r="O166" s="251"/>
    </row>
    <row r="167" spans="1:15" ht="23.5">
      <c r="A167" s="375">
        <v>217</v>
      </c>
      <c r="B167" s="375"/>
      <c r="C167" s="624" t="s">
        <v>58</v>
      </c>
      <c r="D167" s="240" t="s">
        <v>547</v>
      </c>
      <c r="E167" s="377" t="s">
        <v>979</v>
      </c>
      <c r="F167" s="377" t="s">
        <v>115</v>
      </c>
      <c r="G167" s="232" t="s">
        <v>318</v>
      </c>
      <c r="H167" s="377" t="s">
        <v>311</v>
      </c>
      <c r="I167" s="375">
        <v>2</v>
      </c>
      <c r="J167" s="233"/>
      <c r="K167" s="351"/>
      <c r="L167" s="378"/>
      <c r="M167" s="22">
        <v>0</v>
      </c>
      <c r="N167" s="251"/>
      <c r="O167" s="251"/>
    </row>
    <row r="168" spans="1:15" ht="23.5">
      <c r="A168" s="375">
        <v>218</v>
      </c>
      <c r="B168" s="375"/>
      <c r="C168" s="624" t="s">
        <v>58</v>
      </c>
      <c r="D168" s="240" t="s">
        <v>547</v>
      </c>
      <c r="E168" s="377" t="s">
        <v>979</v>
      </c>
      <c r="F168" s="377" t="s">
        <v>115</v>
      </c>
      <c r="G168" s="232" t="s">
        <v>1437</v>
      </c>
      <c r="H168" s="377" t="s">
        <v>311</v>
      </c>
      <c r="I168" s="375">
        <v>2</v>
      </c>
      <c r="J168" s="233"/>
      <c r="K168" s="351"/>
      <c r="L168" s="378"/>
      <c r="M168" s="22">
        <v>2</v>
      </c>
      <c r="N168" s="251"/>
      <c r="O168" s="251"/>
    </row>
    <row r="169" spans="1:15" ht="23.5">
      <c r="A169" s="375">
        <v>220</v>
      </c>
      <c r="B169" s="376"/>
      <c r="C169" s="251"/>
      <c r="D169" s="251"/>
      <c r="E169" s="251"/>
      <c r="F169" s="251"/>
      <c r="G169" s="251"/>
      <c r="H169" s="251"/>
      <c r="I169" s="251"/>
      <c r="K169" s="251"/>
      <c r="L169" s="251"/>
      <c r="M169" s="251">
        <f>SUM(M149:M168)</f>
        <v>46</v>
      </c>
      <c r="N169" s="251"/>
      <c r="O169" s="251"/>
    </row>
    <row r="170" spans="1:15" ht="23.5">
      <c r="A170" s="375">
        <v>221</v>
      </c>
      <c r="B170" s="376"/>
      <c r="C170" s="251"/>
      <c r="D170" s="251"/>
      <c r="E170" s="251"/>
      <c r="F170" s="251"/>
      <c r="G170" s="251"/>
      <c r="H170" s="251"/>
      <c r="I170" s="251"/>
      <c r="K170" s="251"/>
      <c r="L170" s="251"/>
      <c r="M170" s="251"/>
      <c r="N170" s="251"/>
      <c r="O170" s="251"/>
    </row>
  </sheetData>
  <protectedRanges>
    <protectedRange algorithmName="SHA-512" hashValue="ymWI/iiLNvcXqNUiemXcojNF7em8wXw6FLEA5NLD0ggOtDeMTXxsVTtd1vaLWAzZj95GOWJ6GmuxEE6hzTCSgQ==" saltValue="dYXZrhBo49HATcfS8taCNw==" spinCount="100000" sqref="G127:G129" name="Bereich1_1_1_1_1_1_1_1_1_1_1" securityDescriptor="O:WDG:WDD:(A;;CC;;;S-1-5-21-2935572118-3325362411-3385166092-2202)(A;;CC;;;S-1-5-21-2935572118-3325362411-3385166092-2183)"/>
  </protectedRanges>
  <autoFilter ref="A1:O170" xr:uid="{6B748AB6-5CBC-4B3B-8E19-F681641BEC6A}"/>
  <pageMargins left="0.7" right="0.7" top="0.78740157499999996" bottom="0.78740157499999996" header="0.3" footer="0.3"/>
  <pageSetup paperSize="9" scale="40" fitToHeight="0" orientation="landscape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">
    <tabColor rgb="FFE76FDE"/>
    <pageSetUpPr fitToPage="1"/>
  </sheetPr>
  <dimension ref="A1:K168"/>
  <sheetViews>
    <sheetView topLeftCell="D1" zoomScale="115" zoomScaleNormal="115" workbookViewId="0">
      <pane xSplit="1" ySplit="1" topLeftCell="E2" activePane="bottomRight" state="frozenSplit"/>
      <selection activeCell="D1" sqref="D1"/>
      <selection pane="bottomLeft" activeCell="D2" sqref="D2"/>
      <selection pane="topRight" activeCell="E1" sqref="E1"/>
      <selection pane="bottomRight"/>
    </sheetView>
  </sheetViews>
  <sheetFormatPr baseColWidth="10" defaultColWidth="11.453125" defaultRowHeight="14.5"/>
  <cols>
    <col min="1" max="3" width="4.81640625" hidden="1" customWidth="1"/>
    <col min="4" max="4" width="10.1796875" customWidth="1"/>
    <col min="5" max="5" width="22.54296875" customWidth="1"/>
    <col min="6" max="6" width="10.453125" bestFit="1" customWidth="1"/>
    <col min="7" max="7" width="9.453125" customWidth="1"/>
    <col min="8" max="9" width="7" customWidth="1"/>
    <col min="10" max="10" width="5.54296875" style="250" customWidth="1"/>
    <col min="11" max="11" width="70.453125" bestFit="1" customWidth="1"/>
  </cols>
  <sheetData>
    <row r="1" spans="1:11">
      <c r="A1" s="33"/>
      <c r="B1" s="37"/>
      <c r="C1" s="33" t="s">
        <v>4</v>
      </c>
      <c r="D1" s="99" t="s">
        <v>3</v>
      </c>
      <c r="E1" s="33" t="s">
        <v>192</v>
      </c>
      <c r="F1" s="33" t="s">
        <v>2</v>
      </c>
      <c r="G1" s="23" t="s">
        <v>1</v>
      </c>
      <c r="H1" s="33" t="s">
        <v>193</v>
      </c>
      <c r="I1" s="33" t="s">
        <v>190</v>
      </c>
      <c r="J1" s="398" t="s">
        <v>1196</v>
      </c>
      <c r="K1" s="324" t="s">
        <v>191</v>
      </c>
    </row>
    <row r="2" spans="1:11">
      <c r="A2" s="22"/>
      <c r="B2" s="22"/>
      <c r="C2" s="40" t="s">
        <v>36</v>
      </c>
      <c r="D2" s="40" t="s">
        <v>265</v>
      </c>
      <c r="E2" s="40" t="s">
        <v>172</v>
      </c>
      <c r="F2" s="40" t="s">
        <v>35</v>
      </c>
      <c r="G2" s="40" t="s">
        <v>213</v>
      </c>
      <c r="H2" s="40" t="s">
        <v>266</v>
      </c>
      <c r="I2" s="40">
        <v>2</v>
      </c>
      <c r="J2" s="154"/>
      <c r="K2" s="113"/>
    </row>
    <row r="3" spans="1:11">
      <c r="A3" s="22"/>
      <c r="B3" s="22"/>
      <c r="C3" s="40" t="s">
        <v>36</v>
      </c>
      <c r="D3" s="40" t="s">
        <v>265</v>
      </c>
      <c r="E3" s="40" t="s">
        <v>178</v>
      </c>
      <c r="F3" s="40" t="s">
        <v>38</v>
      </c>
      <c r="G3" s="40" t="s">
        <v>1082</v>
      </c>
      <c r="H3" s="40" t="s">
        <v>266</v>
      </c>
      <c r="I3" s="40">
        <v>2</v>
      </c>
      <c r="J3" s="154"/>
      <c r="K3" s="114" t="s">
        <v>2042</v>
      </c>
    </row>
    <row r="4" spans="1:11">
      <c r="A4" s="22"/>
      <c r="B4" s="40"/>
      <c r="C4" s="40" t="s">
        <v>36</v>
      </c>
      <c r="D4" s="40" t="s">
        <v>265</v>
      </c>
      <c r="E4" s="40" t="s">
        <v>229</v>
      </c>
      <c r="F4" s="40" t="s">
        <v>230</v>
      </c>
      <c r="G4" s="40" t="s">
        <v>41</v>
      </c>
      <c r="H4" s="40" t="s">
        <v>266</v>
      </c>
      <c r="I4" s="40">
        <v>2</v>
      </c>
      <c r="J4" s="153"/>
      <c r="K4" s="325" t="s">
        <v>1836</v>
      </c>
    </row>
    <row r="5" spans="1:11">
      <c r="A5" s="22"/>
      <c r="B5" s="40"/>
      <c r="C5" s="22" t="s">
        <v>36</v>
      </c>
      <c r="D5" s="22" t="s">
        <v>265</v>
      </c>
      <c r="E5" s="22" t="s">
        <v>177</v>
      </c>
      <c r="F5" s="22" t="s">
        <v>267</v>
      </c>
      <c r="G5" s="22" t="s">
        <v>1607</v>
      </c>
      <c r="H5" s="22" t="s">
        <v>266</v>
      </c>
      <c r="I5" s="22">
        <v>2</v>
      </c>
      <c r="J5" s="153"/>
      <c r="K5" s="326" t="s">
        <v>1837</v>
      </c>
    </row>
    <row r="6" spans="1:11">
      <c r="A6" s="22"/>
      <c r="B6" s="40"/>
      <c r="C6" s="22" t="s">
        <v>36</v>
      </c>
      <c r="D6" s="22" t="s">
        <v>265</v>
      </c>
      <c r="E6" s="22" t="s">
        <v>174</v>
      </c>
      <c r="F6" s="22" t="s">
        <v>13</v>
      </c>
      <c r="G6" s="625" t="s">
        <v>20</v>
      </c>
      <c r="H6" s="22" t="s">
        <v>266</v>
      </c>
      <c r="I6" s="40">
        <v>1</v>
      </c>
      <c r="J6" s="153"/>
      <c r="K6" s="325" t="s">
        <v>1838</v>
      </c>
    </row>
    <row r="7" spans="1:11">
      <c r="A7" s="22"/>
      <c r="B7" s="40"/>
      <c r="C7" s="40" t="s">
        <v>36</v>
      </c>
      <c r="D7" s="40" t="s">
        <v>265</v>
      </c>
      <c r="E7" s="40" t="s">
        <v>179</v>
      </c>
      <c r="F7" s="40" t="s">
        <v>39</v>
      </c>
      <c r="G7" s="40" t="s">
        <v>36</v>
      </c>
      <c r="H7" s="40" t="s">
        <v>266</v>
      </c>
      <c r="I7" s="40">
        <v>2</v>
      </c>
      <c r="J7" s="154"/>
      <c r="K7" s="113"/>
    </row>
    <row r="8" spans="1:11">
      <c r="A8" s="22"/>
      <c r="B8" s="40"/>
      <c r="C8" s="23" t="s">
        <v>36</v>
      </c>
      <c r="D8" s="40" t="s">
        <v>265</v>
      </c>
      <c r="E8" s="40" t="s">
        <v>341</v>
      </c>
      <c r="F8" s="40" t="s">
        <v>14</v>
      </c>
      <c r="G8" s="625" t="s">
        <v>236</v>
      </c>
      <c r="H8" s="40" t="s">
        <v>266</v>
      </c>
      <c r="I8" s="40">
        <v>1</v>
      </c>
      <c r="J8" s="154"/>
      <c r="K8" s="40" t="s">
        <v>1470</v>
      </c>
    </row>
    <row r="9" spans="1:11">
      <c r="A9" s="22"/>
      <c r="B9" s="40"/>
      <c r="C9" s="23" t="s">
        <v>36</v>
      </c>
      <c r="D9" s="22" t="s">
        <v>265</v>
      </c>
      <c r="E9" s="40" t="s">
        <v>1318</v>
      </c>
      <c r="F9" s="22" t="s">
        <v>757</v>
      </c>
      <c r="G9" s="22" t="s">
        <v>1607</v>
      </c>
      <c r="H9" s="22" t="s">
        <v>266</v>
      </c>
      <c r="I9" s="22">
        <v>1</v>
      </c>
      <c r="J9" s="153"/>
      <c r="K9" s="325"/>
    </row>
    <row r="10" spans="1:11">
      <c r="A10" s="22"/>
      <c r="B10" s="40"/>
      <c r="C10" s="23" t="s">
        <v>36</v>
      </c>
      <c r="D10" s="40" t="s">
        <v>269</v>
      </c>
      <c r="E10" s="40" t="s">
        <v>177</v>
      </c>
      <c r="F10" s="40" t="s">
        <v>267</v>
      </c>
      <c r="G10" s="40" t="s">
        <v>32</v>
      </c>
      <c r="H10" s="40" t="s">
        <v>270</v>
      </c>
      <c r="I10" s="40">
        <v>2</v>
      </c>
      <c r="J10" s="154"/>
      <c r="K10" s="113"/>
    </row>
    <row r="11" spans="1:11">
      <c r="A11" s="22"/>
      <c r="B11" s="40"/>
      <c r="C11" s="23" t="s">
        <v>36</v>
      </c>
      <c r="D11" s="40" t="s">
        <v>269</v>
      </c>
      <c r="E11" s="40" t="s">
        <v>172</v>
      </c>
      <c r="F11" s="40" t="s">
        <v>35</v>
      </c>
      <c r="G11" s="625" t="s">
        <v>41</v>
      </c>
      <c r="H11" s="40" t="s">
        <v>270</v>
      </c>
      <c r="I11" s="40">
        <v>2</v>
      </c>
      <c r="J11" s="154"/>
      <c r="K11" s="113" t="s">
        <v>1839</v>
      </c>
    </row>
    <row r="12" spans="1:11">
      <c r="A12" s="22"/>
      <c r="B12" s="40"/>
      <c r="C12" s="23" t="s">
        <v>36</v>
      </c>
      <c r="D12" s="40" t="s">
        <v>269</v>
      </c>
      <c r="E12" s="40" t="s">
        <v>341</v>
      </c>
      <c r="F12" s="40" t="s">
        <v>14</v>
      </c>
      <c r="G12" s="625" t="s">
        <v>236</v>
      </c>
      <c r="H12" s="40" t="s">
        <v>270</v>
      </c>
      <c r="I12" s="40">
        <v>1</v>
      </c>
      <c r="J12" s="154"/>
      <c r="K12" s="466" t="s">
        <v>1840</v>
      </c>
    </row>
    <row r="13" spans="1:11">
      <c r="A13" s="22"/>
      <c r="B13" s="40"/>
      <c r="C13" s="23" t="s">
        <v>36</v>
      </c>
      <c r="D13" s="22" t="s">
        <v>269</v>
      </c>
      <c r="E13" s="22" t="s">
        <v>229</v>
      </c>
      <c r="F13" s="22" t="s">
        <v>230</v>
      </c>
      <c r="G13" s="22" t="s">
        <v>41</v>
      </c>
      <c r="H13" s="22" t="s">
        <v>270</v>
      </c>
      <c r="I13" s="22">
        <v>2</v>
      </c>
      <c r="J13" s="153"/>
      <c r="K13" s="136" t="s">
        <v>1841</v>
      </c>
    </row>
    <row r="14" spans="1:11">
      <c r="A14" s="22"/>
      <c r="B14" s="40"/>
      <c r="C14" s="23" t="s">
        <v>36</v>
      </c>
      <c r="D14" s="40" t="s">
        <v>269</v>
      </c>
      <c r="E14" s="40" t="s">
        <v>1318</v>
      </c>
      <c r="F14" s="40" t="s">
        <v>757</v>
      </c>
      <c r="G14" s="40" t="s">
        <v>41</v>
      </c>
      <c r="H14" s="40" t="s">
        <v>270</v>
      </c>
      <c r="I14" s="40">
        <v>1</v>
      </c>
      <c r="J14" s="154"/>
      <c r="K14" s="114"/>
    </row>
    <row r="15" spans="1:11">
      <c r="A15" s="22"/>
      <c r="B15" s="40"/>
      <c r="C15" s="23" t="s">
        <v>36</v>
      </c>
      <c r="D15" s="40" t="s">
        <v>269</v>
      </c>
      <c r="E15" s="40" t="s">
        <v>178</v>
      </c>
      <c r="F15" s="40" t="s">
        <v>38</v>
      </c>
      <c r="G15" s="40" t="s">
        <v>43</v>
      </c>
      <c r="H15" s="40" t="s">
        <v>270</v>
      </c>
      <c r="I15" s="40">
        <v>2</v>
      </c>
      <c r="J15" s="154"/>
      <c r="K15" s="298"/>
    </row>
    <row r="16" spans="1:11">
      <c r="A16" s="22"/>
      <c r="B16" s="40"/>
      <c r="C16" s="23" t="s">
        <v>36</v>
      </c>
      <c r="D16" s="40" t="s">
        <v>269</v>
      </c>
      <c r="E16" s="40" t="s">
        <v>179</v>
      </c>
      <c r="F16" s="40" t="s">
        <v>39</v>
      </c>
      <c r="G16" s="40" t="s">
        <v>198</v>
      </c>
      <c r="H16" s="40" t="s">
        <v>266</v>
      </c>
      <c r="I16" s="40">
        <v>2</v>
      </c>
      <c r="J16" s="155"/>
      <c r="K16" s="114" t="s">
        <v>1842</v>
      </c>
    </row>
    <row r="17" spans="1:11">
      <c r="A17" s="22"/>
      <c r="B17" s="40"/>
      <c r="C17" s="23" t="s">
        <v>36</v>
      </c>
      <c r="D17" s="40" t="s">
        <v>269</v>
      </c>
      <c r="E17" s="22" t="s">
        <v>174</v>
      </c>
      <c r="F17" s="40" t="s">
        <v>13</v>
      </c>
      <c r="G17" s="625" t="s">
        <v>20</v>
      </c>
      <c r="H17" s="40" t="s">
        <v>270</v>
      </c>
      <c r="I17" s="40">
        <v>1</v>
      </c>
      <c r="J17" s="155"/>
      <c r="K17" s="40" t="s">
        <v>1843</v>
      </c>
    </row>
    <row r="18" spans="1:11">
      <c r="A18" s="22"/>
      <c r="B18" s="40"/>
      <c r="C18" s="23" t="s">
        <v>36</v>
      </c>
      <c r="D18" s="40" t="s">
        <v>271</v>
      </c>
      <c r="E18" s="22" t="s">
        <v>174</v>
      </c>
      <c r="F18" s="40" t="s">
        <v>13</v>
      </c>
      <c r="G18" s="682" t="s">
        <v>213</v>
      </c>
      <c r="H18" s="40" t="s">
        <v>266</v>
      </c>
      <c r="I18" s="40">
        <v>1</v>
      </c>
      <c r="J18" s="155"/>
      <c r="K18" s="113" t="s">
        <v>1844</v>
      </c>
    </row>
    <row r="19" spans="1:11">
      <c r="A19" s="22"/>
      <c r="B19" s="40"/>
      <c r="C19" s="23" t="s">
        <v>36</v>
      </c>
      <c r="D19" s="40" t="s">
        <v>271</v>
      </c>
      <c r="E19" s="40" t="s">
        <v>229</v>
      </c>
      <c r="F19" s="40" t="s">
        <v>230</v>
      </c>
      <c r="G19" s="40" t="s">
        <v>1120</v>
      </c>
      <c r="H19" s="40" t="s">
        <v>266</v>
      </c>
      <c r="I19" s="40">
        <v>2</v>
      </c>
      <c r="J19" s="154"/>
      <c r="K19" s="466"/>
    </row>
    <row r="20" spans="1:11">
      <c r="A20" s="22"/>
      <c r="B20" s="40"/>
      <c r="C20" s="23" t="s">
        <v>36</v>
      </c>
      <c r="D20" s="40" t="s">
        <v>271</v>
      </c>
      <c r="E20" s="40" t="s">
        <v>178</v>
      </c>
      <c r="F20" s="40" t="s">
        <v>38</v>
      </c>
      <c r="G20" s="328" t="s">
        <v>1030</v>
      </c>
      <c r="H20" s="40" t="s">
        <v>266</v>
      </c>
      <c r="I20" s="40">
        <v>2</v>
      </c>
      <c r="J20" s="155"/>
      <c r="K20" s="114" t="s">
        <v>1845</v>
      </c>
    </row>
    <row r="21" spans="1:11">
      <c r="A21" s="22"/>
      <c r="B21" s="40"/>
      <c r="C21" s="23" t="s">
        <v>36</v>
      </c>
      <c r="D21" s="40" t="s">
        <v>271</v>
      </c>
      <c r="E21" s="40" t="s">
        <v>177</v>
      </c>
      <c r="F21" s="40" t="s">
        <v>267</v>
      </c>
      <c r="G21" s="625" t="s">
        <v>1607</v>
      </c>
      <c r="H21" s="40" t="s">
        <v>266</v>
      </c>
      <c r="I21" s="40">
        <v>2</v>
      </c>
      <c r="J21" s="155"/>
      <c r="K21" s="40" t="s">
        <v>1846</v>
      </c>
    </row>
    <row r="22" spans="1:11">
      <c r="A22" s="22"/>
      <c r="B22" s="40"/>
      <c r="C22" s="23" t="s">
        <v>36</v>
      </c>
      <c r="D22" s="40" t="s">
        <v>271</v>
      </c>
      <c r="E22" s="40" t="s">
        <v>341</v>
      </c>
      <c r="F22" s="40" t="s">
        <v>14</v>
      </c>
      <c r="G22" s="40" t="s">
        <v>1350</v>
      </c>
      <c r="H22" s="40" t="s">
        <v>266</v>
      </c>
      <c r="I22" s="40">
        <v>1</v>
      </c>
      <c r="J22" s="155"/>
      <c r="K22" s="114" t="s">
        <v>1847</v>
      </c>
    </row>
    <row r="23" spans="1:11">
      <c r="A23" s="22"/>
      <c r="B23" s="40"/>
      <c r="C23" s="23" t="s">
        <v>36</v>
      </c>
      <c r="D23" s="40" t="s">
        <v>271</v>
      </c>
      <c r="E23" s="40" t="s">
        <v>172</v>
      </c>
      <c r="F23" s="40" t="s">
        <v>35</v>
      </c>
      <c r="G23" s="40" t="s">
        <v>1030</v>
      </c>
      <c r="H23" s="40" t="s">
        <v>266</v>
      </c>
      <c r="I23" s="40">
        <v>2</v>
      </c>
      <c r="J23" s="155"/>
      <c r="K23" s="465" t="s">
        <v>1848</v>
      </c>
    </row>
    <row r="24" spans="1:11">
      <c r="A24" s="22"/>
      <c r="B24" s="40"/>
      <c r="C24" s="23" t="s">
        <v>36</v>
      </c>
      <c r="D24" s="40" t="s">
        <v>271</v>
      </c>
      <c r="E24" s="40" t="s">
        <v>1318</v>
      </c>
      <c r="F24" s="40" t="s">
        <v>757</v>
      </c>
      <c r="G24" s="40" t="s">
        <v>1030</v>
      </c>
      <c r="H24" s="40" t="s">
        <v>270</v>
      </c>
      <c r="I24" s="40">
        <v>1</v>
      </c>
      <c r="J24" s="154"/>
      <c r="K24" s="113"/>
    </row>
    <row r="25" spans="1:11">
      <c r="A25" s="22"/>
      <c r="B25" s="40"/>
      <c r="C25" s="23" t="s">
        <v>36</v>
      </c>
      <c r="D25" s="40" t="s">
        <v>271</v>
      </c>
      <c r="E25" s="40" t="s">
        <v>179</v>
      </c>
      <c r="F25" s="40" t="s">
        <v>39</v>
      </c>
      <c r="G25" s="40" t="s">
        <v>1690</v>
      </c>
      <c r="H25" s="40" t="s">
        <v>266</v>
      </c>
      <c r="I25" s="40">
        <v>2</v>
      </c>
      <c r="J25" s="154"/>
      <c r="K25" s="113" t="s">
        <v>1849</v>
      </c>
    </row>
    <row r="26" spans="1:11">
      <c r="A26" s="22"/>
      <c r="B26" s="40"/>
      <c r="C26" s="23" t="s">
        <v>36</v>
      </c>
      <c r="D26" s="40" t="s">
        <v>273</v>
      </c>
      <c r="E26" s="40" t="s">
        <v>178</v>
      </c>
      <c r="F26" s="40" t="s">
        <v>38</v>
      </c>
      <c r="G26" s="682" t="s">
        <v>43</v>
      </c>
      <c r="H26" s="40" t="s">
        <v>270</v>
      </c>
      <c r="I26" s="40">
        <v>2</v>
      </c>
      <c r="J26" s="154"/>
      <c r="K26" s="113"/>
    </row>
    <row r="27" spans="1:11">
      <c r="A27" s="22"/>
      <c r="B27" s="40"/>
      <c r="C27" s="23" t="s">
        <v>36</v>
      </c>
      <c r="D27" s="40" t="s">
        <v>273</v>
      </c>
      <c r="E27" s="22" t="s">
        <v>174</v>
      </c>
      <c r="F27" s="40" t="s">
        <v>13</v>
      </c>
      <c r="G27" s="682" t="s">
        <v>213</v>
      </c>
      <c r="H27" s="40" t="s">
        <v>270</v>
      </c>
      <c r="I27" s="40">
        <v>1</v>
      </c>
      <c r="J27" s="154"/>
      <c r="K27" s="466" t="s">
        <v>1850</v>
      </c>
    </row>
    <row r="28" spans="1:11">
      <c r="A28" s="22"/>
      <c r="B28" s="40"/>
      <c r="C28" s="23" t="s">
        <v>36</v>
      </c>
      <c r="D28" s="40" t="s">
        <v>273</v>
      </c>
      <c r="E28" s="40" t="s">
        <v>177</v>
      </c>
      <c r="F28" s="40" t="s">
        <v>267</v>
      </c>
      <c r="G28" s="40" t="s">
        <v>1423</v>
      </c>
      <c r="H28" s="40" t="s">
        <v>270</v>
      </c>
      <c r="I28" s="40">
        <v>2</v>
      </c>
      <c r="J28" s="154"/>
      <c r="K28" s="114" t="s">
        <v>1851</v>
      </c>
    </row>
    <row r="29" spans="1:11">
      <c r="A29" s="22"/>
      <c r="B29" s="40"/>
      <c r="C29" s="23" t="s">
        <v>36</v>
      </c>
      <c r="D29" s="40" t="s">
        <v>273</v>
      </c>
      <c r="E29" s="40" t="s">
        <v>172</v>
      </c>
      <c r="F29" s="40" t="s">
        <v>35</v>
      </c>
      <c r="G29" s="682" t="s">
        <v>236</v>
      </c>
      <c r="H29" s="40" t="s">
        <v>270</v>
      </c>
      <c r="I29" s="40">
        <v>2</v>
      </c>
      <c r="J29" s="154"/>
      <c r="K29" s="113" t="s">
        <v>1852</v>
      </c>
    </row>
    <row r="30" spans="1:11">
      <c r="A30" s="22"/>
      <c r="B30" s="40"/>
      <c r="C30" s="23" t="s">
        <v>36</v>
      </c>
      <c r="D30" s="40" t="s">
        <v>273</v>
      </c>
      <c r="E30" s="40" t="s">
        <v>1318</v>
      </c>
      <c r="F30" s="40" t="s">
        <v>757</v>
      </c>
      <c r="G30" s="40" t="s">
        <v>1183</v>
      </c>
      <c r="H30" s="40" t="s">
        <v>270</v>
      </c>
      <c r="I30" s="40">
        <v>1</v>
      </c>
      <c r="J30" s="154"/>
      <c r="K30" s="114"/>
    </row>
    <row r="31" spans="1:11">
      <c r="A31" s="22"/>
      <c r="B31" s="40"/>
      <c r="C31" s="23" t="s">
        <v>36</v>
      </c>
      <c r="D31" s="40" t="s">
        <v>273</v>
      </c>
      <c r="E31" s="40" t="s">
        <v>179</v>
      </c>
      <c r="F31" s="40" t="s">
        <v>39</v>
      </c>
      <c r="G31" s="40" t="s">
        <v>1183</v>
      </c>
      <c r="H31" s="40" t="s">
        <v>270</v>
      </c>
      <c r="I31" s="40">
        <v>2</v>
      </c>
      <c r="J31" s="154"/>
      <c r="K31" s="136" t="s">
        <v>1853</v>
      </c>
    </row>
    <row r="32" spans="1:11">
      <c r="A32" s="22"/>
      <c r="B32" s="40"/>
      <c r="C32" s="23" t="s">
        <v>36</v>
      </c>
      <c r="D32" s="40" t="s">
        <v>273</v>
      </c>
      <c r="E32" s="40" t="s">
        <v>341</v>
      </c>
      <c r="F32" s="40" t="s">
        <v>14</v>
      </c>
      <c r="G32" s="40" t="s">
        <v>1350</v>
      </c>
      <c r="H32" s="40" t="s">
        <v>270</v>
      </c>
      <c r="I32" s="40">
        <v>1</v>
      </c>
      <c r="J32" s="154"/>
      <c r="K32" s="40" t="s">
        <v>1854</v>
      </c>
    </row>
    <row r="33" spans="1:11">
      <c r="A33" s="22"/>
      <c r="B33" s="40"/>
      <c r="C33" s="23" t="s">
        <v>36</v>
      </c>
      <c r="D33" s="40" t="s">
        <v>273</v>
      </c>
      <c r="E33" s="40" t="s">
        <v>229</v>
      </c>
      <c r="F33" s="40" t="s">
        <v>230</v>
      </c>
      <c r="G33" s="40" t="s">
        <v>217</v>
      </c>
      <c r="H33" s="40" t="s">
        <v>270</v>
      </c>
      <c r="I33" s="40">
        <v>2</v>
      </c>
      <c r="J33" s="154"/>
      <c r="K33" s="466"/>
    </row>
    <row r="34" spans="1:11">
      <c r="A34" s="22"/>
      <c r="B34" s="22"/>
      <c r="C34" s="23" t="s">
        <v>36</v>
      </c>
      <c r="D34" s="22" t="s">
        <v>283</v>
      </c>
      <c r="E34" s="22" t="s">
        <v>229</v>
      </c>
      <c r="F34" s="22" t="s">
        <v>230</v>
      </c>
      <c r="G34" s="40" t="s">
        <v>41</v>
      </c>
      <c r="H34" s="22" t="s">
        <v>276</v>
      </c>
      <c r="I34" s="22">
        <v>5</v>
      </c>
      <c r="J34" s="153"/>
      <c r="K34" s="325" t="s">
        <v>1855</v>
      </c>
    </row>
    <row r="35" spans="1:11">
      <c r="A35" s="22"/>
      <c r="B35" s="22"/>
      <c r="C35" s="23" t="s">
        <v>36</v>
      </c>
      <c r="D35" s="35" t="s">
        <v>283</v>
      </c>
      <c r="E35" s="35" t="s">
        <v>183</v>
      </c>
      <c r="F35" s="35" t="s">
        <v>1158</v>
      </c>
      <c r="G35" s="40" t="s">
        <v>52</v>
      </c>
      <c r="H35" s="35" t="s">
        <v>625</v>
      </c>
      <c r="I35" s="35">
        <v>2</v>
      </c>
      <c r="J35" s="156"/>
      <c r="K35" s="115" t="s">
        <v>1856</v>
      </c>
    </row>
    <row r="36" spans="1:11">
      <c r="A36" s="22"/>
      <c r="B36" s="22"/>
      <c r="C36" s="23" t="s">
        <v>36</v>
      </c>
      <c r="D36" s="22" t="s">
        <v>283</v>
      </c>
      <c r="E36" s="22" t="s">
        <v>178</v>
      </c>
      <c r="F36" s="22" t="s">
        <v>38</v>
      </c>
      <c r="G36" s="329" t="s">
        <v>1660</v>
      </c>
      <c r="H36" s="22" t="s">
        <v>276</v>
      </c>
      <c r="I36" s="22">
        <v>4</v>
      </c>
      <c r="J36" s="153"/>
      <c r="K36" s="325" t="s">
        <v>1857</v>
      </c>
    </row>
    <row r="37" spans="1:11">
      <c r="A37" s="22"/>
      <c r="B37" s="22"/>
      <c r="C37" s="23" t="s">
        <v>36</v>
      </c>
      <c r="D37" s="22" t="s">
        <v>283</v>
      </c>
      <c r="E37" s="22" t="s">
        <v>179</v>
      </c>
      <c r="F37" s="22" t="s">
        <v>39</v>
      </c>
      <c r="G37" s="35" t="s">
        <v>36</v>
      </c>
      <c r="H37" s="22" t="s">
        <v>276</v>
      </c>
      <c r="I37" s="22">
        <v>4</v>
      </c>
      <c r="J37" s="153"/>
      <c r="K37" s="325" t="s">
        <v>1858</v>
      </c>
    </row>
    <row r="38" spans="1:11">
      <c r="A38" s="22"/>
      <c r="B38" s="22"/>
      <c r="C38" s="23" t="s">
        <v>36</v>
      </c>
      <c r="D38" s="35" t="s">
        <v>283</v>
      </c>
      <c r="E38" s="22" t="s">
        <v>175</v>
      </c>
      <c r="F38" s="22" t="s">
        <v>19</v>
      </c>
      <c r="G38" s="147" t="s">
        <v>1538</v>
      </c>
      <c r="H38" s="22" t="s">
        <v>199</v>
      </c>
      <c r="I38" s="22">
        <v>2</v>
      </c>
      <c r="J38" s="153"/>
      <c r="K38" s="325"/>
    </row>
    <row r="39" spans="1:11">
      <c r="A39" s="22"/>
      <c r="B39" s="22"/>
      <c r="C39" s="23" t="s">
        <v>36</v>
      </c>
      <c r="D39" s="22" t="s">
        <v>283</v>
      </c>
      <c r="E39" s="22" t="s">
        <v>219</v>
      </c>
      <c r="F39" s="22" t="s">
        <v>48</v>
      </c>
      <c r="G39" s="731" t="s">
        <v>1629</v>
      </c>
      <c r="H39" s="22" t="s">
        <v>276</v>
      </c>
      <c r="I39" s="22">
        <v>2</v>
      </c>
      <c r="J39" s="153"/>
      <c r="K39" s="325" t="s">
        <v>1859</v>
      </c>
    </row>
    <row r="40" spans="1:11">
      <c r="A40" s="22"/>
      <c r="B40" s="40"/>
      <c r="C40" s="23" t="s">
        <v>36</v>
      </c>
      <c r="D40" s="40" t="s">
        <v>283</v>
      </c>
      <c r="E40" s="40" t="s">
        <v>341</v>
      </c>
      <c r="F40" s="40" t="s">
        <v>14</v>
      </c>
      <c r="G40" s="626" t="s">
        <v>29</v>
      </c>
      <c r="H40" s="40" t="s">
        <v>276</v>
      </c>
      <c r="I40" s="40">
        <v>2</v>
      </c>
      <c r="J40" s="154"/>
      <c r="K40" s="466" t="s">
        <v>1860</v>
      </c>
    </row>
    <row r="41" spans="1:11">
      <c r="A41" s="22"/>
      <c r="B41" s="22"/>
      <c r="C41" s="23" t="s">
        <v>36</v>
      </c>
      <c r="D41" s="35" t="s">
        <v>283</v>
      </c>
      <c r="E41" s="35" t="s">
        <v>1370</v>
      </c>
      <c r="F41" s="35" t="s">
        <v>292</v>
      </c>
      <c r="G41" s="626" t="s">
        <v>29</v>
      </c>
      <c r="H41" s="35" t="s">
        <v>276</v>
      </c>
      <c r="I41" s="35">
        <v>2</v>
      </c>
      <c r="J41" s="156"/>
      <c r="K41" s="466" t="s">
        <v>1861</v>
      </c>
    </row>
    <row r="42" spans="1:11">
      <c r="A42" s="22"/>
      <c r="B42" s="22"/>
      <c r="C42" s="23" t="s">
        <v>36</v>
      </c>
      <c r="D42" s="22" t="s">
        <v>283</v>
      </c>
      <c r="E42" s="22" t="s">
        <v>180</v>
      </c>
      <c r="F42" s="22" t="s">
        <v>222</v>
      </c>
      <c r="G42" s="22" t="s">
        <v>1607</v>
      </c>
      <c r="H42" s="22" t="s">
        <v>276</v>
      </c>
      <c r="I42" s="22">
        <v>2</v>
      </c>
      <c r="J42" s="153"/>
      <c r="K42" s="22"/>
    </row>
    <row r="43" spans="1:11">
      <c r="A43" s="22"/>
      <c r="B43" s="22"/>
      <c r="C43" s="23" t="s">
        <v>36</v>
      </c>
      <c r="D43" s="22" t="s">
        <v>283</v>
      </c>
      <c r="E43" s="22" t="s">
        <v>177</v>
      </c>
      <c r="F43" s="22" t="s">
        <v>267</v>
      </c>
      <c r="G43" s="22" t="s">
        <v>1607</v>
      </c>
      <c r="H43" s="22" t="s">
        <v>276</v>
      </c>
      <c r="I43" s="22">
        <v>2</v>
      </c>
      <c r="J43" s="153"/>
      <c r="K43" s="325" t="s">
        <v>1858</v>
      </c>
    </row>
    <row r="44" spans="1:11">
      <c r="A44" s="22"/>
      <c r="B44" s="22"/>
      <c r="C44" s="23" t="s">
        <v>36</v>
      </c>
      <c r="D44" s="22" t="s">
        <v>283</v>
      </c>
      <c r="E44" s="22" t="s">
        <v>1318</v>
      </c>
      <c r="F44" s="22" t="s">
        <v>757</v>
      </c>
      <c r="G44" s="22" t="s">
        <v>213</v>
      </c>
      <c r="H44" s="22" t="s">
        <v>276</v>
      </c>
      <c r="I44" s="22">
        <v>1</v>
      </c>
      <c r="J44" s="153"/>
      <c r="K44" s="326" t="s">
        <v>758</v>
      </c>
    </row>
    <row r="45" spans="1:11">
      <c r="A45" s="22"/>
      <c r="B45" s="35"/>
      <c r="C45" s="23" t="s">
        <v>36</v>
      </c>
      <c r="D45" s="22" t="s">
        <v>283</v>
      </c>
      <c r="E45" s="22" t="s">
        <v>172</v>
      </c>
      <c r="F45" s="22" t="s">
        <v>35</v>
      </c>
      <c r="G45" s="22" t="s">
        <v>213</v>
      </c>
      <c r="H45" s="22" t="s">
        <v>276</v>
      </c>
      <c r="I45" s="22">
        <v>4</v>
      </c>
      <c r="J45" s="153"/>
      <c r="K45" s="327" t="s">
        <v>1862</v>
      </c>
    </row>
    <row r="46" spans="1:11">
      <c r="A46" s="22"/>
      <c r="B46" s="35"/>
      <c r="C46" s="23" t="s">
        <v>36</v>
      </c>
      <c r="D46" s="22" t="s">
        <v>283</v>
      </c>
      <c r="E46" s="22" t="s">
        <v>174</v>
      </c>
      <c r="F46" s="22" t="s">
        <v>13</v>
      </c>
      <c r="G46" s="627" t="s">
        <v>1556</v>
      </c>
      <c r="H46" s="22" t="s">
        <v>276</v>
      </c>
      <c r="I46" s="22">
        <v>2</v>
      </c>
      <c r="J46" s="153"/>
      <c r="K46" s="325" t="s">
        <v>1863</v>
      </c>
    </row>
    <row r="47" spans="1:11">
      <c r="A47" s="22"/>
      <c r="B47" s="22"/>
      <c r="C47" s="23" t="s">
        <v>36</v>
      </c>
      <c r="D47" s="22" t="s">
        <v>284</v>
      </c>
      <c r="E47" s="22" t="s">
        <v>229</v>
      </c>
      <c r="F47" s="22" t="s">
        <v>230</v>
      </c>
      <c r="G47" s="22" t="s">
        <v>1120</v>
      </c>
      <c r="H47" s="22" t="s">
        <v>285</v>
      </c>
      <c r="I47" s="22">
        <v>4</v>
      </c>
      <c r="J47" s="153"/>
      <c r="K47" s="325" t="s">
        <v>1864</v>
      </c>
    </row>
    <row r="48" spans="1:11">
      <c r="A48" s="22"/>
      <c r="B48" s="22"/>
      <c r="C48" s="23" t="s">
        <v>36</v>
      </c>
      <c r="D48" s="22" t="s">
        <v>284</v>
      </c>
      <c r="E48" s="22" t="s">
        <v>1318</v>
      </c>
      <c r="F48" s="22" t="s">
        <v>757</v>
      </c>
      <c r="G48" s="22" t="s">
        <v>45</v>
      </c>
      <c r="H48" s="22" t="s">
        <v>285</v>
      </c>
      <c r="I48" s="22">
        <v>1</v>
      </c>
      <c r="J48" s="153"/>
      <c r="K48" s="326" t="s">
        <v>758</v>
      </c>
    </row>
    <row r="49" spans="1:11">
      <c r="A49" s="22"/>
      <c r="B49" s="22"/>
      <c r="C49" s="23" t="s">
        <v>36</v>
      </c>
      <c r="D49" s="35" t="s">
        <v>284</v>
      </c>
      <c r="E49" s="35" t="s">
        <v>183</v>
      </c>
      <c r="F49" s="35" t="s">
        <v>1158</v>
      </c>
      <c r="G49" s="40" t="s">
        <v>52</v>
      </c>
      <c r="H49" s="35" t="s">
        <v>625</v>
      </c>
      <c r="I49" s="35">
        <v>2</v>
      </c>
      <c r="J49" s="156"/>
      <c r="K49" s="115" t="s">
        <v>1568</v>
      </c>
    </row>
    <row r="50" spans="1:11">
      <c r="A50" s="22"/>
      <c r="B50" s="22"/>
      <c r="C50" s="23" t="s">
        <v>36</v>
      </c>
      <c r="D50" s="22" t="s">
        <v>284</v>
      </c>
      <c r="E50" s="22" t="s">
        <v>177</v>
      </c>
      <c r="F50" s="22" t="s">
        <v>267</v>
      </c>
      <c r="G50" s="40" t="s">
        <v>32</v>
      </c>
      <c r="H50" s="22" t="s">
        <v>285</v>
      </c>
      <c r="I50" s="22">
        <v>2</v>
      </c>
      <c r="J50" s="153"/>
      <c r="K50" s="325" t="s">
        <v>1865</v>
      </c>
    </row>
    <row r="51" spans="1:11">
      <c r="A51" s="22"/>
      <c r="B51" s="35"/>
      <c r="C51" s="23" t="s">
        <v>36</v>
      </c>
      <c r="D51" s="35" t="s">
        <v>284</v>
      </c>
      <c r="E51" s="35" t="s">
        <v>341</v>
      </c>
      <c r="F51" s="35" t="s">
        <v>14</v>
      </c>
      <c r="G51" s="22" t="s">
        <v>236</v>
      </c>
      <c r="H51" s="35" t="s">
        <v>285</v>
      </c>
      <c r="I51" s="35">
        <v>2</v>
      </c>
      <c r="J51" s="156"/>
      <c r="K51" s="115" t="s">
        <v>1865</v>
      </c>
    </row>
    <row r="52" spans="1:11">
      <c r="A52" s="22"/>
      <c r="B52" s="35"/>
      <c r="C52" s="23" t="s">
        <v>36</v>
      </c>
      <c r="D52" s="22" t="s">
        <v>284</v>
      </c>
      <c r="E52" s="35" t="s">
        <v>175</v>
      </c>
      <c r="F52" s="35" t="s">
        <v>19</v>
      </c>
      <c r="G52" s="627" t="s">
        <v>50</v>
      </c>
      <c r="H52" s="35" t="s">
        <v>199</v>
      </c>
      <c r="I52" s="35">
        <v>2</v>
      </c>
      <c r="J52" s="156"/>
      <c r="K52" s="466"/>
    </row>
    <row r="53" spans="1:11">
      <c r="A53" s="22"/>
      <c r="B53" s="22"/>
      <c r="C53" s="23" t="s">
        <v>36</v>
      </c>
      <c r="D53" s="22" t="s">
        <v>284</v>
      </c>
      <c r="E53" s="22" t="s">
        <v>178</v>
      </c>
      <c r="F53" s="22" t="s">
        <v>38</v>
      </c>
      <c r="G53" s="22" t="s">
        <v>43</v>
      </c>
      <c r="H53" s="22" t="s">
        <v>285</v>
      </c>
      <c r="I53" s="22">
        <v>4</v>
      </c>
      <c r="J53" s="153"/>
      <c r="K53" s="325" t="s">
        <v>1865</v>
      </c>
    </row>
    <row r="54" spans="1:11">
      <c r="A54" s="22"/>
      <c r="B54" s="22"/>
      <c r="C54" s="23" t="s">
        <v>36</v>
      </c>
      <c r="D54" s="22" t="s">
        <v>284</v>
      </c>
      <c r="E54" s="22" t="s">
        <v>174</v>
      </c>
      <c r="F54" s="22" t="s">
        <v>13</v>
      </c>
      <c r="G54" s="627" t="s">
        <v>43</v>
      </c>
      <c r="H54" s="22" t="s">
        <v>285</v>
      </c>
      <c r="I54" s="22">
        <v>2</v>
      </c>
      <c r="J54" s="153"/>
      <c r="K54" s="325" t="s">
        <v>1866</v>
      </c>
    </row>
    <row r="55" spans="1:11">
      <c r="A55" s="22"/>
      <c r="B55" s="22"/>
      <c r="C55" s="23" t="s">
        <v>36</v>
      </c>
      <c r="D55" s="22" t="s">
        <v>284</v>
      </c>
      <c r="E55" s="22" t="s">
        <v>219</v>
      </c>
      <c r="F55" s="22" t="s">
        <v>48</v>
      </c>
      <c r="G55" s="22" t="s">
        <v>45</v>
      </c>
      <c r="H55" s="22" t="s">
        <v>285</v>
      </c>
      <c r="I55" s="22">
        <v>2</v>
      </c>
      <c r="J55" s="153"/>
      <c r="K55" s="326" t="s">
        <v>1867</v>
      </c>
    </row>
    <row r="56" spans="1:11">
      <c r="A56" s="22"/>
      <c r="B56" s="22"/>
      <c r="C56" s="23" t="s">
        <v>36</v>
      </c>
      <c r="D56" s="22" t="s">
        <v>284</v>
      </c>
      <c r="E56" s="22" t="s">
        <v>179</v>
      </c>
      <c r="F56" s="22" t="s">
        <v>39</v>
      </c>
      <c r="G56" s="22" t="s">
        <v>1183</v>
      </c>
      <c r="H56" s="22" t="s">
        <v>285</v>
      </c>
      <c r="I56" s="22">
        <v>4</v>
      </c>
      <c r="J56" s="153"/>
      <c r="K56" s="325" t="s">
        <v>1865</v>
      </c>
    </row>
    <row r="57" spans="1:11">
      <c r="A57" s="22"/>
      <c r="B57" s="22"/>
      <c r="C57" s="23" t="s">
        <v>36</v>
      </c>
      <c r="D57" s="22" t="s">
        <v>284</v>
      </c>
      <c r="E57" s="22" t="s">
        <v>180</v>
      </c>
      <c r="F57" s="22" t="s">
        <v>222</v>
      </c>
      <c r="G57" s="732" t="s">
        <v>1423</v>
      </c>
      <c r="H57" s="22" t="s">
        <v>285</v>
      </c>
      <c r="I57" s="22">
        <v>2</v>
      </c>
      <c r="J57" s="153"/>
      <c r="K57" s="22" t="s">
        <v>1868</v>
      </c>
    </row>
    <row r="58" spans="1:11">
      <c r="A58" s="22"/>
      <c r="B58" s="22"/>
      <c r="C58" s="23" t="s">
        <v>36</v>
      </c>
      <c r="D58" s="35" t="s">
        <v>284</v>
      </c>
      <c r="E58" s="35" t="s">
        <v>1370</v>
      </c>
      <c r="F58" s="35" t="s">
        <v>292</v>
      </c>
      <c r="G58" s="627" t="s">
        <v>29</v>
      </c>
      <c r="H58" s="35" t="s">
        <v>285</v>
      </c>
      <c r="I58" s="35">
        <v>2</v>
      </c>
      <c r="J58" s="156"/>
      <c r="K58" s="22" t="s">
        <v>1869</v>
      </c>
    </row>
    <row r="59" spans="1:11">
      <c r="A59" s="22"/>
      <c r="B59" s="22"/>
      <c r="C59" s="23" t="s">
        <v>36</v>
      </c>
      <c r="D59" s="330" t="s">
        <v>284</v>
      </c>
      <c r="E59" s="330" t="s">
        <v>172</v>
      </c>
      <c r="F59" s="330" t="s">
        <v>35</v>
      </c>
      <c r="G59" s="22" t="s">
        <v>236</v>
      </c>
      <c r="H59" s="330" t="s">
        <v>285</v>
      </c>
      <c r="I59" s="330">
        <v>4</v>
      </c>
      <c r="J59" s="153"/>
      <c r="K59" s="22" t="s">
        <v>1870</v>
      </c>
    </row>
    <row r="60" spans="1:11">
      <c r="A60" s="22"/>
      <c r="B60" s="22"/>
      <c r="C60" s="23" t="s">
        <v>36</v>
      </c>
      <c r="D60" s="35" t="s">
        <v>286</v>
      </c>
      <c r="E60" s="35" t="s">
        <v>183</v>
      </c>
      <c r="F60" s="35" t="s">
        <v>1158</v>
      </c>
      <c r="G60" s="40" t="s">
        <v>52</v>
      </c>
      <c r="H60" s="35" t="s">
        <v>625</v>
      </c>
      <c r="I60" s="35">
        <v>2</v>
      </c>
      <c r="J60" s="156"/>
      <c r="K60" s="115" t="s">
        <v>1319</v>
      </c>
    </row>
    <row r="61" spans="1:11">
      <c r="A61" s="22"/>
      <c r="B61" s="35"/>
      <c r="C61" s="23" t="s">
        <v>36</v>
      </c>
      <c r="D61" s="35" t="s">
        <v>286</v>
      </c>
      <c r="E61" s="35" t="s">
        <v>175</v>
      </c>
      <c r="F61" s="22" t="s">
        <v>19</v>
      </c>
      <c r="G61" s="627" t="s">
        <v>1538</v>
      </c>
      <c r="H61" s="22" t="s">
        <v>199</v>
      </c>
      <c r="I61" s="22">
        <v>2</v>
      </c>
      <c r="J61" s="156"/>
      <c r="K61" s="325"/>
    </row>
    <row r="62" spans="1:11">
      <c r="A62" s="22"/>
      <c r="B62" s="22"/>
      <c r="C62" s="23" t="s">
        <v>36</v>
      </c>
      <c r="D62" s="22" t="s">
        <v>286</v>
      </c>
      <c r="E62" s="22" t="s">
        <v>172</v>
      </c>
      <c r="F62" s="22" t="s">
        <v>35</v>
      </c>
      <c r="G62" s="22" t="s">
        <v>1030</v>
      </c>
      <c r="H62" s="22" t="s">
        <v>287</v>
      </c>
      <c r="I62" s="22">
        <v>4</v>
      </c>
      <c r="J62" s="153"/>
      <c r="K62" s="325" t="s">
        <v>1871</v>
      </c>
    </row>
    <row r="63" spans="1:11">
      <c r="A63" s="22"/>
      <c r="B63" s="22"/>
      <c r="C63" s="23" t="s">
        <v>36</v>
      </c>
      <c r="D63" s="22" t="s">
        <v>286</v>
      </c>
      <c r="E63" s="22" t="s">
        <v>341</v>
      </c>
      <c r="F63" s="22" t="s">
        <v>14</v>
      </c>
      <c r="G63" s="732" t="s">
        <v>236</v>
      </c>
      <c r="H63" s="22" t="s">
        <v>287</v>
      </c>
      <c r="I63" s="22">
        <v>2</v>
      </c>
      <c r="J63" s="153"/>
      <c r="K63" s="325" t="s">
        <v>1872</v>
      </c>
    </row>
    <row r="64" spans="1:11">
      <c r="A64" s="22"/>
      <c r="B64" s="22"/>
      <c r="C64" s="23" t="s">
        <v>36</v>
      </c>
      <c r="D64" s="22" t="s">
        <v>286</v>
      </c>
      <c r="E64" s="22" t="s">
        <v>1318</v>
      </c>
      <c r="F64" s="22" t="s">
        <v>757</v>
      </c>
      <c r="G64" s="22" t="s">
        <v>1423</v>
      </c>
      <c r="H64" s="22" t="s">
        <v>287</v>
      </c>
      <c r="I64" s="22">
        <v>1</v>
      </c>
      <c r="J64" s="153"/>
      <c r="K64" s="326" t="s">
        <v>758</v>
      </c>
    </row>
    <row r="65" spans="1:11">
      <c r="A65" s="22"/>
      <c r="B65" s="22"/>
      <c r="C65" s="23" t="s">
        <v>36</v>
      </c>
      <c r="D65" s="22" t="s">
        <v>286</v>
      </c>
      <c r="E65" s="22" t="s">
        <v>219</v>
      </c>
      <c r="F65" s="22" t="s">
        <v>48</v>
      </c>
      <c r="G65" s="22" t="s">
        <v>1629</v>
      </c>
      <c r="H65" s="22" t="s">
        <v>287</v>
      </c>
      <c r="I65" s="22">
        <v>2</v>
      </c>
      <c r="J65" s="153">
        <v>2</v>
      </c>
      <c r="K65" s="325" t="s">
        <v>1873</v>
      </c>
    </row>
    <row r="66" spans="1:11">
      <c r="A66" s="22"/>
      <c r="B66" s="22"/>
      <c r="C66" s="23" t="s">
        <v>36</v>
      </c>
      <c r="D66" s="22" t="s">
        <v>286</v>
      </c>
      <c r="E66" s="22" t="s">
        <v>219</v>
      </c>
      <c r="F66" s="22" t="s">
        <v>48</v>
      </c>
      <c r="G66" s="22" t="s">
        <v>45</v>
      </c>
      <c r="H66" s="22" t="s">
        <v>287</v>
      </c>
      <c r="I66" s="22">
        <v>2</v>
      </c>
      <c r="J66" s="153">
        <v>2</v>
      </c>
      <c r="K66" s="325" t="s">
        <v>1874</v>
      </c>
    </row>
    <row r="67" spans="1:11">
      <c r="A67" s="22"/>
      <c r="B67" s="22"/>
      <c r="C67" s="23" t="s">
        <v>36</v>
      </c>
      <c r="D67" s="22" t="s">
        <v>286</v>
      </c>
      <c r="E67" s="22" t="s">
        <v>180</v>
      </c>
      <c r="F67" s="22" t="s">
        <v>222</v>
      </c>
      <c r="G67" s="22" t="s">
        <v>1423</v>
      </c>
      <c r="H67" s="22" t="s">
        <v>287</v>
      </c>
      <c r="I67" s="22">
        <v>2</v>
      </c>
      <c r="J67" s="153"/>
      <c r="K67" s="326" t="s">
        <v>1875</v>
      </c>
    </row>
    <row r="68" spans="1:11">
      <c r="A68" s="22"/>
      <c r="B68" s="22"/>
      <c r="C68" s="23" t="s">
        <v>36</v>
      </c>
      <c r="D68" s="22" t="s">
        <v>286</v>
      </c>
      <c r="E68" s="22" t="s">
        <v>178</v>
      </c>
      <c r="F68" s="22" t="s">
        <v>38</v>
      </c>
      <c r="G68" s="22" t="s">
        <v>1660</v>
      </c>
      <c r="H68" s="22" t="s">
        <v>287</v>
      </c>
      <c r="I68" s="22">
        <v>4</v>
      </c>
      <c r="J68" s="153"/>
      <c r="K68" s="325" t="s">
        <v>1876</v>
      </c>
    </row>
    <row r="69" spans="1:11">
      <c r="A69" s="22"/>
      <c r="B69" s="22"/>
      <c r="C69" s="23" t="s">
        <v>36</v>
      </c>
      <c r="D69" s="22" t="s">
        <v>286</v>
      </c>
      <c r="E69" s="22" t="s">
        <v>229</v>
      </c>
      <c r="F69" s="22" t="s">
        <v>230</v>
      </c>
      <c r="G69" s="22" t="s">
        <v>217</v>
      </c>
      <c r="H69" s="22" t="s">
        <v>287</v>
      </c>
      <c r="I69" s="22">
        <v>4</v>
      </c>
      <c r="J69" s="153"/>
      <c r="K69" s="22" t="s">
        <v>1877</v>
      </c>
    </row>
    <row r="70" spans="1:11">
      <c r="A70" s="22"/>
      <c r="B70" s="22"/>
      <c r="C70" s="23" t="s">
        <v>36</v>
      </c>
      <c r="D70" s="22" t="s">
        <v>286</v>
      </c>
      <c r="E70" s="22" t="s">
        <v>179</v>
      </c>
      <c r="F70" s="22" t="s">
        <v>39</v>
      </c>
      <c r="G70" s="22" t="s">
        <v>198</v>
      </c>
      <c r="H70" s="22" t="s">
        <v>287</v>
      </c>
      <c r="I70" s="22">
        <v>4</v>
      </c>
      <c r="J70" s="153"/>
      <c r="K70" s="325" t="s">
        <v>1878</v>
      </c>
    </row>
    <row r="71" spans="1:11">
      <c r="A71" s="22"/>
      <c r="B71" s="35"/>
      <c r="C71" s="23" t="s">
        <v>36</v>
      </c>
      <c r="D71" s="35" t="s">
        <v>286</v>
      </c>
      <c r="E71" s="35" t="s">
        <v>1370</v>
      </c>
      <c r="F71" s="22" t="s">
        <v>292</v>
      </c>
      <c r="G71" s="627" t="s">
        <v>29</v>
      </c>
      <c r="H71" s="22" t="s">
        <v>287</v>
      </c>
      <c r="I71" s="22">
        <v>2</v>
      </c>
      <c r="J71" s="156"/>
      <c r="K71" s="325" t="s">
        <v>1869</v>
      </c>
    </row>
    <row r="72" spans="1:11">
      <c r="A72" s="22"/>
      <c r="B72" s="22"/>
      <c r="C72" s="23" t="s">
        <v>36</v>
      </c>
      <c r="D72" s="22" t="s">
        <v>286</v>
      </c>
      <c r="E72" s="22" t="s">
        <v>177</v>
      </c>
      <c r="F72" s="22" t="s">
        <v>267</v>
      </c>
      <c r="G72" s="22" t="s">
        <v>1423</v>
      </c>
      <c r="H72" s="22" t="s">
        <v>287</v>
      </c>
      <c r="I72" s="22">
        <v>2</v>
      </c>
      <c r="J72" s="153"/>
      <c r="K72" s="325" t="s">
        <v>1879</v>
      </c>
    </row>
    <row r="73" spans="1:11">
      <c r="A73" s="22"/>
      <c r="B73" s="22"/>
      <c r="C73" s="23" t="s">
        <v>36</v>
      </c>
      <c r="D73" s="22" t="s">
        <v>286</v>
      </c>
      <c r="E73" s="22" t="s">
        <v>174</v>
      </c>
      <c r="F73" s="22" t="s">
        <v>13</v>
      </c>
      <c r="G73" s="627" t="s">
        <v>1556</v>
      </c>
      <c r="H73" s="22" t="s">
        <v>287</v>
      </c>
      <c r="I73" s="22">
        <v>2</v>
      </c>
      <c r="J73" s="153"/>
      <c r="K73" s="325" t="s">
        <v>1880</v>
      </c>
    </row>
    <row r="74" spans="1:11">
      <c r="A74" s="22"/>
      <c r="B74" s="22"/>
      <c r="C74" s="23" t="s">
        <v>36</v>
      </c>
      <c r="D74" s="331" t="s">
        <v>120</v>
      </c>
      <c r="E74" s="23" t="s">
        <v>188</v>
      </c>
      <c r="F74" s="23" t="s">
        <v>559</v>
      </c>
      <c r="G74" s="23" t="s">
        <v>53</v>
      </c>
      <c r="H74" s="23" t="s">
        <v>317</v>
      </c>
      <c r="I74" s="22">
        <v>1</v>
      </c>
      <c r="J74" s="404"/>
      <c r="K74" s="23" t="s">
        <v>1881</v>
      </c>
    </row>
    <row r="75" spans="1:11">
      <c r="A75" s="22"/>
      <c r="B75" s="22"/>
      <c r="C75" s="23" t="s">
        <v>36</v>
      </c>
      <c r="D75" s="331" t="s">
        <v>120</v>
      </c>
      <c r="E75" s="23" t="s">
        <v>172</v>
      </c>
      <c r="F75" s="23" t="s">
        <v>35</v>
      </c>
      <c r="G75" s="40" t="s">
        <v>1030</v>
      </c>
      <c r="H75" s="23" t="s">
        <v>317</v>
      </c>
      <c r="I75" s="22">
        <v>3</v>
      </c>
      <c r="J75" s="404"/>
      <c r="K75" s="115" t="s">
        <v>1882</v>
      </c>
    </row>
    <row r="76" spans="1:11">
      <c r="A76" s="22"/>
      <c r="B76" s="22"/>
      <c r="C76" s="23" t="s">
        <v>36</v>
      </c>
      <c r="D76" s="331" t="s">
        <v>120</v>
      </c>
      <c r="E76" s="22" t="s">
        <v>359</v>
      </c>
      <c r="F76" s="23" t="s">
        <v>47</v>
      </c>
      <c r="G76" s="733" t="s">
        <v>51</v>
      </c>
      <c r="H76" s="23" t="s">
        <v>828</v>
      </c>
      <c r="I76" s="22">
        <v>2</v>
      </c>
      <c r="J76" s="404"/>
      <c r="K76" s="332" t="s">
        <v>1883</v>
      </c>
    </row>
    <row r="77" spans="1:11">
      <c r="A77" s="22"/>
      <c r="B77" s="22"/>
      <c r="C77" s="23" t="s">
        <v>36</v>
      </c>
      <c r="D77" s="331" t="s">
        <v>120</v>
      </c>
      <c r="E77" s="23" t="s">
        <v>178</v>
      </c>
      <c r="F77" s="23" t="s">
        <v>38</v>
      </c>
      <c r="G77" s="23" t="s">
        <v>1623</v>
      </c>
      <c r="H77" s="23" t="s">
        <v>317</v>
      </c>
      <c r="I77" s="22">
        <v>3</v>
      </c>
      <c r="J77" s="404"/>
      <c r="K77" s="326" t="s">
        <v>1884</v>
      </c>
    </row>
    <row r="78" spans="1:11">
      <c r="A78" s="22"/>
      <c r="B78" s="22"/>
      <c r="C78" s="23" t="s">
        <v>36</v>
      </c>
      <c r="D78" s="331" t="s">
        <v>120</v>
      </c>
      <c r="E78" s="23" t="s">
        <v>185</v>
      </c>
      <c r="F78" s="23" t="s">
        <v>197</v>
      </c>
      <c r="G78" s="23" t="s">
        <v>57</v>
      </c>
      <c r="H78" s="23" t="s">
        <v>317</v>
      </c>
      <c r="I78" s="22">
        <v>1</v>
      </c>
      <c r="J78" s="153">
        <v>2</v>
      </c>
      <c r="K78" s="22" t="s">
        <v>1885</v>
      </c>
    </row>
    <row r="79" spans="1:11">
      <c r="A79" s="22"/>
      <c r="B79" s="22"/>
      <c r="C79" s="23" t="s">
        <v>36</v>
      </c>
      <c r="D79" s="331" t="s">
        <v>120</v>
      </c>
      <c r="E79" s="23" t="s">
        <v>185</v>
      </c>
      <c r="F79" s="23" t="s">
        <v>1354</v>
      </c>
      <c r="G79" s="23" t="s">
        <v>355</v>
      </c>
      <c r="H79" s="23" t="s">
        <v>317</v>
      </c>
      <c r="I79" s="22">
        <v>1</v>
      </c>
      <c r="J79" s="153">
        <v>2</v>
      </c>
      <c r="K79" s="22" t="s">
        <v>1886</v>
      </c>
    </row>
    <row r="80" spans="1:11">
      <c r="A80" s="22"/>
      <c r="B80" s="22"/>
      <c r="C80" s="23" t="s">
        <v>36</v>
      </c>
      <c r="D80" s="331" t="s">
        <v>120</v>
      </c>
      <c r="E80" s="22" t="s">
        <v>359</v>
      </c>
      <c r="F80" s="23" t="s">
        <v>122</v>
      </c>
      <c r="G80" s="23" t="s">
        <v>52</v>
      </c>
      <c r="H80" s="23" t="s">
        <v>317</v>
      </c>
      <c r="I80" s="22">
        <v>5</v>
      </c>
      <c r="J80" s="404"/>
      <c r="K80" s="22" t="s">
        <v>1887</v>
      </c>
    </row>
    <row r="81" spans="1:11">
      <c r="A81" s="22"/>
      <c r="B81" s="22"/>
      <c r="C81" s="23" t="s">
        <v>36</v>
      </c>
      <c r="D81" s="331" t="s">
        <v>120</v>
      </c>
      <c r="E81" s="23" t="s">
        <v>174</v>
      </c>
      <c r="F81" s="23" t="s">
        <v>13</v>
      </c>
      <c r="G81" s="23" t="s">
        <v>562</v>
      </c>
      <c r="H81" s="23" t="s">
        <v>317</v>
      </c>
      <c r="I81" s="22">
        <v>2</v>
      </c>
      <c r="J81" s="404"/>
      <c r="K81" s="332" t="s">
        <v>1888</v>
      </c>
    </row>
    <row r="82" spans="1:11">
      <c r="A82" s="22"/>
      <c r="B82" s="22"/>
      <c r="C82" s="23" t="s">
        <v>36</v>
      </c>
      <c r="D82" s="331" t="s">
        <v>120</v>
      </c>
      <c r="E82" s="23" t="s">
        <v>179</v>
      </c>
      <c r="F82" s="23" t="s">
        <v>39</v>
      </c>
      <c r="G82" s="333" t="s">
        <v>268</v>
      </c>
      <c r="H82" s="23" t="s">
        <v>317</v>
      </c>
      <c r="I82" s="22">
        <v>3</v>
      </c>
      <c r="J82" s="404"/>
      <c r="K82" s="332" t="s">
        <v>1889</v>
      </c>
    </row>
    <row r="83" spans="1:11">
      <c r="A83" s="22"/>
      <c r="B83" s="22"/>
      <c r="C83" s="23" t="s">
        <v>36</v>
      </c>
      <c r="D83" s="331" t="s">
        <v>120</v>
      </c>
      <c r="E83" s="23" t="s">
        <v>181</v>
      </c>
      <c r="F83" s="23" t="s">
        <v>56</v>
      </c>
      <c r="G83" s="23" t="s">
        <v>198</v>
      </c>
      <c r="H83" s="23" t="s">
        <v>317</v>
      </c>
      <c r="I83" s="22">
        <v>1</v>
      </c>
      <c r="J83" s="404"/>
      <c r="K83" s="332" t="s">
        <v>1890</v>
      </c>
    </row>
    <row r="84" spans="1:11">
      <c r="A84" s="22"/>
      <c r="B84" s="22"/>
      <c r="C84" s="23" t="s">
        <v>36</v>
      </c>
      <c r="D84" s="331" t="s">
        <v>120</v>
      </c>
      <c r="E84" s="23" t="s">
        <v>341</v>
      </c>
      <c r="F84" s="23" t="s">
        <v>14</v>
      </c>
      <c r="G84" s="40" t="s">
        <v>96</v>
      </c>
      <c r="H84" s="23" t="s">
        <v>317</v>
      </c>
      <c r="I84" s="22">
        <v>2</v>
      </c>
      <c r="J84" s="404"/>
      <c r="K84" s="332" t="s">
        <v>1882</v>
      </c>
    </row>
    <row r="85" spans="1:11">
      <c r="A85" s="22"/>
      <c r="B85" s="334"/>
      <c r="C85" s="23" t="s">
        <v>36</v>
      </c>
      <c r="D85" s="331" t="s">
        <v>120</v>
      </c>
      <c r="E85" s="22" t="s">
        <v>359</v>
      </c>
      <c r="F85" s="23" t="s">
        <v>124</v>
      </c>
      <c r="G85" s="23" t="s">
        <v>562</v>
      </c>
      <c r="H85" s="23" t="s">
        <v>317</v>
      </c>
      <c r="I85" s="22">
        <v>4</v>
      </c>
      <c r="J85" s="404"/>
      <c r="K85" s="327" t="s">
        <v>1891</v>
      </c>
    </row>
    <row r="86" spans="1:11">
      <c r="A86" s="22"/>
      <c r="B86" s="22"/>
      <c r="C86" s="23" t="s">
        <v>36</v>
      </c>
      <c r="D86" s="331" t="s">
        <v>120</v>
      </c>
      <c r="E86" s="23" t="s">
        <v>175</v>
      </c>
      <c r="F86" s="23" t="s">
        <v>19</v>
      </c>
      <c r="G86" s="23" t="s">
        <v>50</v>
      </c>
      <c r="H86" s="23" t="s">
        <v>317</v>
      </c>
      <c r="I86" s="22">
        <v>2</v>
      </c>
      <c r="J86" s="404"/>
      <c r="K86" s="332" t="s">
        <v>1882</v>
      </c>
    </row>
    <row r="87" spans="1:11">
      <c r="A87" s="22"/>
      <c r="B87" s="22"/>
      <c r="C87" s="23" t="s">
        <v>36</v>
      </c>
      <c r="D87" s="331" t="s">
        <v>120</v>
      </c>
      <c r="E87" s="23" t="s">
        <v>1370</v>
      </c>
      <c r="F87" s="23" t="s">
        <v>15</v>
      </c>
      <c r="G87" s="40" t="s">
        <v>96</v>
      </c>
      <c r="H87" s="23" t="s">
        <v>317</v>
      </c>
      <c r="I87" s="22">
        <v>2</v>
      </c>
      <c r="J87" s="404"/>
      <c r="K87" s="332" t="s">
        <v>1882</v>
      </c>
    </row>
    <row r="88" spans="1:11">
      <c r="A88" s="335"/>
      <c r="B88" s="22"/>
      <c r="C88" s="23" t="s">
        <v>36</v>
      </c>
      <c r="D88" s="336" t="s">
        <v>1427</v>
      </c>
      <c r="E88" s="23" t="s">
        <v>184</v>
      </c>
      <c r="F88" s="23" t="s">
        <v>1227</v>
      </c>
      <c r="G88" s="23" t="s">
        <v>300</v>
      </c>
      <c r="H88" s="23" t="s">
        <v>280</v>
      </c>
      <c r="I88" s="22">
        <v>4</v>
      </c>
      <c r="J88" s="404"/>
      <c r="K88" s="115"/>
    </row>
    <row r="89" spans="1:11">
      <c r="A89" s="335"/>
      <c r="B89" s="22"/>
      <c r="C89" s="23" t="s">
        <v>36</v>
      </c>
      <c r="D89" s="336" t="s">
        <v>1427</v>
      </c>
      <c r="E89" s="23" t="s">
        <v>184</v>
      </c>
      <c r="F89" s="23" t="s">
        <v>1228</v>
      </c>
      <c r="G89" s="23" t="s">
        <v>282</v>
      </c>
      <c r="H89" s="23" t="s">
        <v>557</v>
      </c>
      <c r="I89" s="22">
        <v>4</v>
      </c>
      <c r="J89" s="404"/>
      <c r="K89" s="325"/>
    </row>
    <row r="90" spans="1:11">
      <c r="A90" s="335"/>
      <c r="B90" s="22"/>
      <c r="C90" s="23" t="s">
        <v>36</v>
      </c>
      <c r="D90" s="336" t="s">
        <v>1427</v>
      </c>
      <c r="E90" s="23" t="s">
        <v>184</v>
      </c>
      <c r="F90" s="23" t="s">
        <v>1892</v>
      </c>
      <c r="G90" s="23" t="s">
        <v>300</v>
      </c>
      <c r="H90" s="23" t="s">
        <v>280</v>
      </c>
      <c r="I90" s="22">
        <v>2</v>
      </c>
      <c r="J90" s="404"/>
      <c r="K90" s="115" t="s">
        <v>1471</v>
      </c>
    </row>
    <row r="91" spans="1:11">
      <c r="A91" s="335"/>
      <c r="B91" s="22"/>
      <c r="C91" s="23" t="s">
        <v>36</v>
      </c>
      <c r="D91" s="336" t="s">
        <v>1427</v>
      </c>
      <c r="E91" s="23" t="s">
        <v>184</v>
      </c>
      <c r="F91" s="23" t="s">
        <v>1227</v>
      </c>
      <c r="G91" s="23" t="s">
        <v>299</v>
      </c>
      <c r="H91" s="23" t="s">
        <v>557</v>
      </c>
      <c r="I91" s="22">
        <v>4</v>
      </c>
      <c r="J91" s="404"/>
      <c r="K91" s="115"/>
    </row>
    <row r="92" spans="1:11">
      <c r="A92" s="23"/>
      <c r="B92" s="22"/>
      <c r="C92" s="23" t="s">
        <v>36</v>
      </c>
      <c r="D92" s="95" t="s">
        <v>1427</v>
      </c>
      <c r="E92" s="23" t="s">
        <v>172</v>
      </c>
      <c r="F92" s="23" t="s">
        <v>35</v>
      </c>
      <c r="G92" s="40" t="s">
        <v>1685</v>
      </c>
      <c r="H92" s="23" t="s">
        <v>280</v>
      </c>
      <c r="I92" s="22">
        <v>3</v>
      </c>
      <c r="J92" s="404"/>
      <c r="K92" s="115" t="s">
        <v>2043</v>
      </c>
    </row>
    <row r="93" spans="1:11">
      <c r="A93" s="23"/>
      <c r="B93" s="22"/>
      <c r="C93" s="23" t="s">
        <v>36</v>
      </c>
      <c r="D93" s="95" t="s">
        <v>1427</v>
      </c>
      <c r="E93" s="23" t="s">
        <v>178</v>
      </c>
      <c r="F93" s="23" t="s">
        <v>38</v>
      </c>
      <c r="G93" s="40" t="s">
        <v>1269</v>
      </c>
      <c r="H93" s="23" t="s">
        <v>280</v>
      </c>
      <c r="I93" s="22">
        <v>3</v>
      </c>
      <c r="J93" s="404"/>
      <c r="K93" s="325" t="s">
        <v>1893</v>
      </c>
    </row>
    <row r="94" spans="1:11">
      <c r="A94" s="23"/>
      <c r="B94" s="22"/>
      <c r="C94" s="23" t="s">
        <v>36</v>
      </c>
      <c r="D94" s="95" t="s">
        <v>1427</v>
      </c>
      <c r="E94" s="23" t="s">
        <v>174</v>
      </c>
      <c r="F94" s="23" t="s">
        <v>13</v>
      </c>
      <c r="G94" s="23" t="s">
        <v>1685</v>
      </c>
      <c r="H94" s="23" t="s">
        <v>280</v>
      </c>
      <c r="I94" s="22">
        <v>2</v>
      </c>
      <c r="J94" s="404"/>
      <c r="K94" s="115" t="s">
        <v>1894</v>
      </c>
    </row>
    <row r="95" spans="1:11">
      <c r="A95" s="23"/>
      <c r="B95" s="22"/>
      <c r="C95" s="23" t="s">
        <v>36</v>
      </c>
      <c r="D95" s="95" t="s">
        <v>1427</v>
      </c>
      <c r="E95" s="22" t="s">
        <v>359</v>
      </c>
      <c r="F95" s="23" t="s">
        <v>1476</v>
      </c>
      <c r="G95" s="40" t="s">
        <v>52</v>
      </c>
      <c r="H95" s="23" t="s">
        <v>280</v>
      </c>
      <c r="I95" s="22">
        <v>2</v>
      </c>
      <c r="J95" s="404"/>
      <c r="K95" s="115" t="s">
        <v>1569</v>
      </c>
    </row>
    <row r="96" spans="1:11">
      <c r="A96" s="23"/>
      <c r="B96" s="22"/>
      <c r="C96" s="23" t="s">
        <v>36</v>
      </c>
      <c r="D96" s="95" t="s">
        <v>1427</v>
      </c>
      <c r="E96" s="23" t="s">
        <v>179</v>
      </c>
      <c r="F96" s="23" t="s">
        <v>39</v>
      </c>
      <c r="G96" s="333" t="s">
        <v>1408</v>
      </c>
      <c r="H96" s="23" t="s">
        <v>280</v>
      </c>
      <c r="I96" s="22">
        <v>3</v>
      </c>
      <c r="J96" s="404"/>
      <c r="K96" s="115" t="s">
        <v>2044</v>
      </c>
    </row>
    <row r="97" spans="1:11">
      <c r="A97" s="23"/>
      <c r="B97" s="22"/>
      <c r="C97" s="23" t="s">
        <v>36</v>
      </c>
      <c r="D97" s="95" t="s">
        <v>1427</v>
      </c>
      <c r="E97" s="23" t="s">
        <v>181</v>
      </c>
      <c r="F97" s="23" t="s">
        <v>56</v>
      </c>
      <c r="G97" s="23" t="s">
        <v>198</v>
      </c>
      <c r="H97" s="23" t="s">
        <v>280</v>
      </c>
      <c r="I97" s="22">
        <v>1</v>
      </c>
      <c r="J97" s="404"/>
      <c r="K97" s="115" t="s">
        <v>1896</v>
      </c>
    </row>
    <row r="98" spans="1:11">
      <c r="A98" s="23"/>
      <c r="B98" s="22"/>
      <c r="C98" s="23" t="s">
        <v>36</v>
      </c>
      <c r="D98" s="95" t="s">
        <v>1427</v>
      </c>
      <c r="E98" s="23" t="s">
        <v>341</v>
      </c>
      <c r="F98" s="23" t="s">
        <v>14</v>
      </c>
      <c r="G98" s="40" t="s">
        <v>1350</v>
      </c>
      <c r="H98" s="23" t="s">
        <v>280</v>
      </c>
      <c r="I98" s="22">
        <v>2</v>
      </c>
      <c r="J98" s="404"/>
      <c r="K98" s="337" t="s">
        <v>2045</v>
      </c>
    </row>
    <row r="99" spans="1:11">
      <c r="A99" s="23"/>
      <c r="B99" s="22"/>
      <c r="C99" s="23" t="s">
        <v>36</v>
      </c>
      <c r="D99" s="95" t="s">
        <v>1427</v>
      </c>
      <c r="E99" s="23" t="s">
        <v>1370</v>
      </c>
      <c r="F99" s="23" t="s">
        <v>15</v>
      </c>
      <c r="G99" s="40" t="s">
        <v>1350</v>
      </c>
      <c r="H99" s="23" t="s">
        <v>280</v>
      </c>
      <c r="I99" s="22">
        <v>2</v>
      </c>
      <c r="J99" s="404"/>
      <c r="K99" s="337"/>
    </row>
    <row r="100" spans="1:11">
      <c r="A100" s="23"/>
      <c r="B100" s="22"/>
      <c r="C100" s="23" t="s">
        <v>36</v>
      </c>
      <c r="D100" s="95" t="s">
        <v>1427</v>
      </c>
      <c r="E100" s="23" t="s">
        <v>175</v>
      </c>
      <c r="F100" s="23" t="s">
        <v>19</v>
      </c>
      <c r="G100" s="338" t="s">
        <v>44</v>
      </c>
      <c r="H100" s="23" t="s">
        <v>280</v>
      </c>
      <c r="I100" s="22">
        <v>2</v>
      </c>
      <c r="J100" s="404"/>
      <c r="K100" s="115" t="s">
        <v>2046</v>
      </c>
    </row>
    <row r="101" spans="1:11">
      <c r="A101" s="23"/>
      <c r="B101" s="22"/>
      <c r="C101" s="23"/>
      <c r="D101" s="342" t="s">
        <v>1428</v>
      </c>
      <c r="E101" s="23" t="s">
        <v>172</v>
      </c>
      <c r="F101" s="23" t="s">
        <v>35</v>
      </c>
      <c r="G101" s="40" t="s">
        <v>268</v>
      </c>
      <c r="H101" s="23" t="s">
        <v>280</v>
      </c>
      <c r="I101" s="22">
        <v>3</v>
      </c>
      <c r="J101" s="404"/>
      <c r="K101" s="115" t="s">
        <v>2047</v>
      </c>
    </row>
    <row r="102" spans="1:11">
      <c r="A102" s="23"/>
      <c r="B102" s="22"/>
      <c r="C102" s="23"/>
      <c r="D102" s="342" t="s">
        <v>1428</v>
      </c>
      <c r="E102" s="23" t="s">
        <v>178</v>
      </c>
      <c r="F102" s="23" t="s">
        <v>38</v>
      </c>
      <c r="G102" s="40" t="s">
        <v>1623</v>
      </c>
      <c r="H102" s="23" t="s">
        <v>280</v>
      </c>
      <c r="I102" s="22">
        <v>3</v>
      </c>
      <c r="J102" s="404"/>
      <c r="K102" s="325" t="s">
        <v>2048</v>
      </c>
    </row>
    <row r="103" spans="1:11">
      <c r="A103" s="23"/>
      <c r="B103" s="22"/>
      <c r="C103" s="23"/>
      <c r="D103" s="342" t="s">
        <v>1428</v>
      </c>
      <c r="E103" s="23" t="s">
        <v>174</v>
      </c>
      <c r="F103" s="23" t="s">
        <v>13</v>
      </c>
      <c r="G103" s="23" t="s">
        <v>402</v>
      </c>
      <c r="H103" s="23" t="s">
        <v>280</v>
      </c>
      <c r="I103" s="22">
        <v>2</v>
      </c>
      <c r="J103" s="404"/>
      <c r="K103" s="115" t="s">
        <v>1894</v>
      </c>
    </row>
    <row r="104" spans="1:11">
      <c r="A104" s="23"/>
      <c r="B104" s="22"/>
      <c r="C104" s="23"/>
      <c r="D104" s="342" t="s">
        <v>1428</v>
      </c>
      <c r="E104" s="22" t="s">
        <v>359</v>
      </c>
      <c r="F104" s="23" t="s">
        <v>1476</v>
      </c>
      <c r="G104" s="40" t="s">
        <v>36</v>
      </c>
      <c r="H104" s="23" t="s">
        <v>280</v>
      </c>
      <c r="I104" s="22">
        <v>2</v>
      </c>
      <c r="J104" s="404"/>
      <c r="K104" s="115" t="s">
        <v>2049</v>
      </c>
    </row>
    <row r="105" spans="1:11">
      <c r="A105" s="23"/>
      <c r="B105" s="22"/>
      <c r="C105" s="23"/>
      <c r="D105" s="342" t="s">
        <v>1428</v>
      </c>
      <c r="E105" s="23" t="s">
        <v>179</v>
      </c>
      <c r="F105" s="23" t="s">
        <v>39</v>
      </c>
      <c r="G105" s="333" t="s">
        <v>36</v>
      </c>
      <c r="H105" s="23" t="s">
        <v>280</v>
      </c>
      <c r="I105" s="22">
        <v>3</v>
      </c>
      <c r="J105" s="404"/>
      <c r="K105" s="115" t="s">
        <v>1895</v>
      </c>
    </row>
    <row r="106" spans="1:11">
      <c r="A106" s="23"/>
      <c r="B106" s="22"/>
      <c r="C106" s="23"/>
      <c r="D106" s="342" t="s">
        <v>1428</v>
      </c>
      <c r="E106" s="23" t="s">
        <v>181</v>
      </c>
      <c r="F106" s="23" t="s">
        <v>56</v>
      </c>
      <c r="G106" s="23" t="s">
        <v>198</v>
      </c>
      <c r="H106" s="23" t="s">
        <v>280</v>
      </c>
      <c r="I106" s="22">
        <v>1</v>
      </c>
      <c r="J106" s="404"/>
      <c r="K106" s="115" t="s">
        <v>1896</v>
      </c>
    </row>
    <row r="107" spans="1:11">
      <c r="A107" s="23"/>
      <c r="B107" s="22"/>
      <c r="C107" s="23"/>
      <c r="D107" s="342" t="s">
        <v>1428</v>
      </c>
      <c r="E107" s="23" t="s">
        <v>341</v>
      </c>
      <c r="F107" s="23" t="s">
        <v>14</v>
      </c>
      <c r="G107" s="628" t="s">
        <v>51</v>
      </c>
      <c r="H107" s="23" t="s">
        <v>280</v>
      </c>
      <c r="I107" s="22">
        <v>2</v>
      </c>
      <c r="J107" s="404"/>
      <c r="K107" s="337" t="s">
        <v>2050</v>
      </c>
    </row>
    <row r="108" spans="1:11">
      <c r="A108" s="23"/>
      <c r="B108" s="22"/>
      <c r="C108" s="23"/>
      <c r="D108" s="342" t="s">
        <v>1428</v>
      </c>
      <c r="E108" s="23" t="s">
        <v>1370</v>
      </c>
      <c r="F108" s="23" t="s">
        <v>15</v>
      </c>
      <c r="G108" s="628" t="s">
        <v>51</v>
      </c>
      <c r="H108" s="23" t="s">
        <v>280</v>
      </c>
      <c r="I108" s="22">
        <v>2</v>
      </c>
      <c r="J108" s="404"/>
      <c r="K108" s="337"/>
    </row>
    <row r="109" spans="1:11">
      <c r="A109" s="23"/>
      <c r="B109" s="22"/>
      <c r="C109" s="23"/>
      <c r="D109" s="342" t="s">
        <v>1428</v>
      </c>
      <c r="E109" s="23" t="s">
        <v>175</v>
      </c>
      <c r="F109" s="23" t="s">
        <v>19</v>
      </c>
      <c r="G109" s="338" t="s">
        <v>50</v>
      </c>
      <c r="H109" s="23" t="s">
        <v>280</v>
      </c>
      <c r="I109" s="22">
        <v>2</v>
      </c>
      <c r="J109" s="404"/>
      <c r="K109" s="115" t="s">
        <v>1897</v>
      </c>
    </row>
    <row r="110" spans="1:11">
      <c r="A110" s="23"/>
      <c r="B110" s="22"/>
      <c r="C110" s="23" t="s">
        <v>36</v>
      </c>
      <c r="D110" s="46" t="s">
        <v>1428</v>
      </c>
      <c r="E110" s="22" t="s">
        <v>185</v>
      </c>
      <c r="F110" s="23" t="s">
        <v>1477</v>
      </c>
      <c r="G110" s="628" t="s">
        <v>51</v>
      </c>
      <c r="H110" s="23" t="s">
        <v>121</v>
      </c>
      <c r="I110" s="22">
        <v>4</v>
      </c>
      <c r="J110" s="404"/>
      <c r="K110" s="115" t="s">
        <v>1554</v>
      </c>
    </row>
    <row r="111" spans="1:11">
      <c r="A111" s="23"/>
      <c r="B111" s="22"/>
      <c r="C111" s="23" t="s">
        <v>36</v>
      </c>
      <c r="D111" s="46" t="s">
        <v>1428</v>
      </c>
      <c r="E111" s="22" t="s">
        <v>185</v>
      </c>
      <c r="F111" s="23" t="s">
        <v>1477</v>
      </c>
      <c r="G111" s="23" t="s">
        <v>105</v>
      </c>
      <c r="H111" s="23" t="s">
        <v>121</v>
      </c>
      <c r="I111" s="22">
        <v>2</v>
      </c>
      <c r="J111" s="404"/>
      <c r="K111" s="325" t="s">
        <v>1898</v>
      </c>
    </row>
    <row r="112" spans="1:11">
      <c r="A112" s="23"/>
      <c r="B112" s="22"/>
      <c r="C112" s="23" t="s">
        <v>36</v>
      </c>
      <c r="D112" s="46" t="s">
        <v>1428</v>
      </c>
      <c r="E112" s="23" t="s">
        <v>188</v>
      </c>
      <c r="F112" s="23" t="s">
        <v>559</v>
      </c>
      <c r="G112" s="23" t="s">
        <v>53</v>
      </c>
      <c r="H112" s="23" t="s">
        <v>121</v>
      </c>
      <c r="I112" s="22">
        <v>1</v>
      </c>
      <c r="J112" s="404"/>
      <c r="K112" s="115" t="s">
        <v>1474</v>
      </c>
    </row>
    <row r="113" spans="1:11">
      <c r="A113" s="23"/>
      <c r="B113" s="22"/>
      <c r="C113" s="23" t="s">
        <v>36</v>
      </c>
      <c r="D113" s="46" t="s">
        <v>1428</v>
      </c>
      <c r="E113" s="23" t="s">
        <v>185</v>
      </c>
      <c r="F113" s="23" t="s">
        <v>1354</v>
      </c>
      <c r="G113" s="23" t="s">
        <v>355</v>
      </c>
      <c r="H113" s="23" t="s">
        <v>1472</v>
      </c>
      <c r="I113" s="22">
        <v>1</v>
      </c>
      <c r="J113" s="404"/>
      <c r="K113" s="115" t="s">
        <v>1473</v>
      </c>
    </row>
    <row r="114" spans="1:11">
      <c r="A114" s="23"/>
      <c r="B114" s="22"/>
      <c r="C114" s="23" t="s">
        <v>36</v>
      </c>
      <c r="D114" s="46" t="s">
        <v>1428</v>
      </c>
      <c r="E114" s="22" t="s">
        <v>185</v>
      </c>
      <c r="F114" s="23" t="s">
        <v>1555</v>
      </c>
      <c r="G114" s="23" t="s">
        <v>57</v>
      </c>
      <c r="H114" s="23" t="s">
        <v>121</v>
      </c>
      <c r="I114" s="22">
        <v>2</v>
      </c>
      <c r="J114" s="404"/>
      <c r="K114" s="325"/>
    </row>
    <row r="115" spans="1:11">
      <c r="A115" s="23"/>
      <c r="B115" s="22"/>
      <c r="C115" s="23" t="s">
        <v>36</v>
      </c>
      <c r="D115" s="46" t="s">
        <v>1428</v>
      </c>
      <c r="E115" s="22" t="s">
        <v>185</v>
      </c>
      <c r="F115" s="23" t="s">
        <v>1477</v>
      </c>
      <c r="G115" s="23" t="s">
        <v>60</v>
      </c>
      <c r="H115" s="23" t="s">
        <v>121</v>
      </c>
      <c r="I115" s="22">
        <v>2</v>
      </c>
      <c r="J115" s="404"/>
      <c r="K115" s="4"/>
    </row>
    <row r="116" spans="1:11">
      <c r="A116" s="23"/>
      <c r="B116" s="22"/>
      <c r="C116" s="23" t="s">
        <v>36</v>
      </c>
      <c r="D116" s="46" t="s">
        <v>1428</v>
      </c>
      <c r="E116" s="22" t="s">
        <v>185</v>
      </c>
      <c r="F116" s="23" t="s">
        <v>1555</v>
      </c>
      <c r="G116" s="23" t="s">
        <v>60</v>
      </c>
      <c r="H116" s="23" t="s">
        <v>121</v>
      </c>
      <c r="I116" s="22">
        <v>4</v>
      </c>
      <c r="J116" s="404"/>
      <c r="K116" s="251"/>
    </row>
    <row r="117" spans="1:11">
      <c r="A117" s="22"/>
      <c r="B117" s="22"/>
      <c r="C117" s="23" t="s">
        <v>36</v>
      </c>
      <c r="D117" s="339" t="s">
        <v>125</v>
      </c>
      <c r="E117" s="23" t="s">
        <v>188</v>
      </c>
      <c r="F117" s="338" t="s">
        <v>559</v>
      </c>
      <c r="G117" s="628" t="s">
        <v>51</v>
      </c>
      <c r="H117" s="23" t="s">
        <v>1289</v>
      </c>
      <c r="I117" s="22">
        <v>0</v>
      </c>
      <c r="J117" s="404"/>
      <c r="K117" s="325" t="s">
        <v>1899</v>
      </c>
    </row>
    <row r="118" spans="1:11">
      <c r="A118" s="22"/>
      <c r="B118" s="22"/>
      <c r="C118" s="23" t="s">
        <v>36</v>
      </c>
      <c r="D118" s="339" t="s">
        <v>125</v>
      </c>
      <c r="E118" s="22" t="s">
        <v>359</v>
      </c>
      <c r="F118" s="23" t="s">
        <v>122</v>
      </c>
      <c r="G118" s="733" t="s">
        <v>51</v>
      </c>
      <c r="H118" s="23" t="s">
        <v>1289</v>
      </c>
      <c r="I118" s="22">
        <v>4</v>
      </c>
      <c r="J118" s="404"/>
      <c r="K118" s="22"/>
    </row>
    <row r="119" spans="1:11">
      <c r="A119" s="22"/>
      <c r="B119" s="22"/>
      <c r="C119" s="23" t="s">
        <v>36</v>
      </c>
      <c r="D119" s="339" t="s">
        <v>125</v>
      </c>
      <c r="E119" s="4" t="s">
        <v>359</v>
      </c>
      <c r="F119" s="23" t="s">
        <v>124</v>
      </c>
      <c r="G119" s="733" t="s">
        <v>51</v>
      </c>
      <c r="H119" s="23" t="s">
        <v>1289</v>
      </c>
      <c r="I119" s="22">
        <v>0</v>
      </c>
      <c r="J119" s="404"/>
      <c r="K119" s="22"/>
    </row>
    <row r="120" spans="1:11">
      <c r="A120" s="22"/>
      <c r="B120" s="22"/>
      <c r="C120" s="23" t="s">
        <v>36</v>
      </c>
      <c r="D120" s="339" t="s">
        <v>125</v>
      </c>
      <c r="E120" s="23" t="s">
        <v>175</v>
      </c>
      <c r="F120" s="23" t="s">
        <v>19</v>
      </c>
      <c r="G120" s="23" t="s">
        <v>50</v>
      </c>
      <c r="H120" s="23" t="s">
        <v>1289</v>
      </c>
      <c r="I120" s="22">
        <v>2</v>
      </c>
      <c r="J120" s="404"/>
      <c r="K120" s="22" t="s">
        <v>1475</v>
      </c>
    </row>
    <row r="121" spans="1:11">
      <c r="A121" s="22"/>
      <c r="B121" s="22"/>
      <c r="C121" s="23" t="s">
        <v>36</v>
      </c>
      <c r="D121" s="339" t="s">
        <v>125</v>
      </c>
      <c r="E121" s="22" t="s">
        <v>359</v>
      </c>
      <c r="F121" s="23" t="s">
        <v>122</v>
      </c>
      <c r="G121" s="23" t="s">
        <v>95</v>
      </c>
      <c r="H121" s="23" t="s">
        <v>1289</v>
      </c>
      <c r="I121" s="22">
        <v>6</v>
      </c>
      <c r="J121" s="404"/>
      <c r="K121" s="22" t="s">
        <v>1900</v>
      </c>
    </row>
    <row r="122" spans="1:11">
      <c r="A122" s="22"/>
      <c r="B122" s="22"/>
      <c r="C122" s="23" t="s">
        <v>36</v>
      </c>
      <c r="D122" s="339" t="s">
        <v>125</v>
      </c>
      <c r="E122" s="23" t="s">
        <v>178</v>
      </c>
      <c r="F122" s="23" t="s">
        <v>38</v>
      </c>
      <c r="G122" s="40" t="s">
        <v>530</v>
      </c>
      <c r="H122" s="23" t="s">
        <v>1289</v>
      </c>
      <c r="I122" s="22">
        <v>3</v>
      </c>
      <c r="J122" s="404"/>
      <c r="K122" s="327" t="s">
        <v>1901</v>
      </c>
    </row>
    <row r="123" spans="1:11">
      <c r="A123" s="22"/>
      <c r="B123" s="22"/>
      <c r="C123" s="23" t="s">
        <v>36</v>
      </c>
      <c r="D123" s="339" t="s">
        <v>125</v>
      </c>
      <c r="E123" s="23" t="s">
        <v>341</v>
      </c>
      <c r="F123" s="23" t="s">
        <v>14</v>
      </c>
      <c r="G123" s="23" t="s">
        <v>1660</v>
      </c>
      <c r="H123" s="23" t="s">
        <v>1289</v>
      </c>
      <c r="I123" s="22">
        <v>2</v>
      </c>
      <c r="J123" s="404"/>
      <c r="K123" s="22" t="s">
        <v>1475</v>
      </c>
    </row>
    <row r="124" spans="1:11">
      <c r="A124" s="22"/>
      <c r="B124" s="22"/>
      <c r="C124" s="23" t="s">
        <v>36</v>
      </c>
      <c r="D124" s="339" t="s">
        <v>125</v>
      </c>
      <c r="E124" s="23" t="s">
        <v>341</v>
      </c>
      <c r="F124" s="23" t="s">
        <v>15</v>
      </c>
      <c r="G124" s="23" t="s">
        <v>1660</v>
      </c>
      <c r="H124" s="23" t="s">
        <v>1289</v>
      </c>
      <c r="I124" s="22">
        <v>2</v>
      </c>
      <c r="J124" s="404"/>
      <c r="K124" s="22" t="s">
        <v>1475</v>
      </c>
    </row>
    <row r="125" spans="1:11">
      <c r="A125" s="22"/>
      <c r="B125" s="22"/>
      <c r="C125" s="23" t="s">
        <v>36</v>
      </c>
      <c r="D125" s="339" t="s">
        <v>125</v>
      </c>
      <c r="E125" s="23" t="s">
        <v>174</v>
      </c>
      <c r="F125" s="23" t="s">
        <v>13</v>
      </c>
      <c r="G125" s="23" t="s">
        <v>104</v>
      </c>
      <c r="H125" s="23" t="s">
        <v>1289</v>
      </c>
      <c r="I125" s="22">
        <v>2</v>
      </c>
      <c r="J125" s="404"/>
      <c r="K125" s="22" t="s">
        <v>1475</v>
      </c>
    </row>
    <row r="126" spans="1:11">
      <c r="A126" s="22"/>
      <c r="B126" s="22"/>
      <c r="C126" s="23" t="s">
        <v>36</v>
      </c>
      <c r="D126" s="339" t="s">
        <v>125</v>
      </c>
      <c r="E126" s="22" t="s">
        <v>359</v>
      </c>
      <c r="F126" s="23" t="s">
        <v>124</v>
      </c>
      <c r="G126" s="23" t="s">
        <v>562</v>
      </c>
      <c r="H126" s="23" t="s">
        <v>1289</v>
      </c>
      <c r="I126" s="22">
        <v>4</v>
      </c>
      <c r="J126" s="404"/>
      <c r="K126" s="22" t="s">
        <v>1902</v>
      </c>
    </row>
    <row r="127" spans="1:11">
      <c r="A127" s="22"/>
      <c r="B127" s="22"/>
      <c r="C127" s="23" t="s">
        <v>36</v>
      </c>
      <c r="D127" s="339" t="s">
        <v>125</v>
      </c>
      <c r="E127" s="23" t="s">
        <v>185</v>
      </c>
      <c r="F127" s="23" t="s">
        <v>197</v>
      </c>
      <c r="G127" s="23" t="s">
        <v>60</v>
      </c>
      <c r="H127" s="23" t="s">
        <v>1289</v>
      </c>
      <c r="I127" s="22">
        <v>0</v>
      </c>
      <c r="J127" s="404"/>
      <c r="K127" s="22" t="s">
        <v>1903</v>
      </c>
    </row>
    <row r="128" spans="1:11">
      <c r="A128" s="22"/>
      <c r="B128" s="22"/>
      <c r="C128" s="23" t="s">
        <v>36</v>
      </c>
      <c r="D128" s="339" t="s">
        <v>125</v>
      </c>
      <c r="E128" s="340" t="s">
        <v>172</v>
      </c>
      <c r="F128" s="23" t="s">
        <v>35</v>
      </c>
      <c r="G128" s="328" t="s">
        <v>967</v>
      </c>
      <c r="H128" s="23" t="s">
        <v>1289</v>
      </c>
      <c r="I128" s="22">
        <v>3</v>
      </c>
      <c r="J128" s="404"/>
      <c r="K128" s="22" t="s">
        <v>1904</v>
      </c>
    </row>
    <row r="129" spans="1:11">
      <c r="A129" s="22"/>
      <c r="B129" s="22"/>
      <c r="C129" s="23" t="s">
        <v>36</v>
      </c>
      <c r="D129" s="339" t="s">
        <v>125</v>
      </c>
      <c r="E129" s="23" t="s">
        <v>179</v>
      </c>
      <c r="F129" s="23" t="s">
        <v>39</v>
      </c>
      <c r="G129" s="333" t="s">
        <v>60</v>
      </c>
      <c r="H129" s="23" t="s">
        <v>1289</v>
      </c>
      <c r="I129" s="22">
        <v>3</v>
      </c>
      <c r="J129" s="404"/>
      <c r="K129" s="22" t="s">
        <v>1475</v>
      </c>
    </row>
    <row r="130" spans="1:11">
      <c r="A130" s="22"/>
      <c r="B130" s="22"/>
      <c r="C130" s="23" t="s">
        <v>36</v>
      </c>
      <c r="D130" s="339" t="s">
        <v>125</v>
      </c>
      <c r="E130" s="23" t="s">
        <v>181</v>
      </c>
      <c r="F130" s="23" t="s">
        <v>56</v>
      </c>
      <c r="G130" s="23" t="s">
        <v>198</v>
      </c>
      <c r="H130" s="23" t="s">
        <v>1289</v>
      </c>
      <c r="I130" s="22">
        <v>1</v>
      </c>
      <c r="J130" s="404"/>
      <c r="K130" s="22" t="s">
        <v>1905</v>
      </c>
    </row>
    <row r="131" spans="1:11">
      <c r="A131" s="22"/>
      <c r="B131" s="22"/>
      <c r="C131" s="23" t="s">
        <v>36</v>
      </c>
      <c r="D131" s="341" t="s">
        <v>1385</v>
      </c>
      <c r="E131" s="340" t="s">
        <v>178</v>
      </c>
      <c r="F131" s="23" t="s">
        <v>38</v>
      </c>
      <c r="G131" s="333"/>
      <c r="H131" s="23" t="s">
        <v>336</v>
      </c>
      <c r="I131" s="22">
        <v>0</v>
      </c>
      <c r="J131" s="404"/>
      <c r="K131" s="22" t="s">
        <v>2051</v>
      </c>
    </row>
    <row r="132" spans="1:11">
      <c r="A132" s="22"/>
      <c r="B132" s="22"/>
      <c r="C132" s="23" t="s">
        <v>36</v>
      </c>
      <c r="D132" s="341" t="s">
        <v>1385</v>
      </c>
      <c r="E132" s="23" t="s">
        <v>175</v>
      </c>
      <c r="F132" s="23" t="s">
        <v>19</v>
      </c>
      <c r="G132" s="40"/>
      <c r="H132" s="23" t="s">
        <v>336</v>
      </c>
      <c r="I132" s="22">
        <v>0</v>
      </c>
      <c r="J132" s="404"/>
      <c r="K132" s="22" t="s">
        <v>2051</v>
      </c>
    </row>
    <row r="133" spans="1:11">
      <c r="A133" s="22"/>
      <c r="B133" s="22"/>
      <c r="C133" s="23" t="s">
        <v>36</v>
      </c>
      <c r="D133" s="341" t="s">
        <v>1385</v>
      </c>
      <c r="E133" s="23" t="s">
        <v>174</v>
      </c>
      <c r="F133" s="23" t="s">
        <v>247</v>
      </c>
      <c r="G133" s="23"/>
      <c r="H133" s="23" t="s">
        <v>336</v>
      </c>
      <c r="I133" s="22">
        <v>0</v>
      </c>
      <c r="J133" s="404"/>
      <c r="K133" s="22" t="s">
        <v>2051</v>
      </c>
    </row>
    <row r="134" spans="1:11">
      <c r="A134" s="22"/>
      <c r="B134" s="22"/>
      <c r="C134" s="23" t="s">
        <v>36</v>
      </c>
      <c r="D134" s="341" t="s">
        <v>1385</v>
      </c>
      <c r="E134" s="23" t="s">
        <v>172</v>
      </c>
      <c r="F134" s="23" t="s">
        <v>35</v>
      </c>
      <c r="G134" s="23"/>
      <c r="H134" s="23" t="s">
        <v>336</v>
      </c>
      <c r="I134" s="22">
        <v>0</v>
      </c>
      <c r="J134" s="404"/>
      <c r="K134" s="22" t="s">
        <v>2051</v>
      </c>
    </row>
    <row r="135" spans="1:11">
      <c r="A135" s="22"/>
      <c r="B135" s="22"/>
      <c r="C135" s="23" t="s">
        <v>36</v>
      </c>
      <c r="D135" s="341" t="s">
        <v>1385</v>
      </c>
      <c r="E135" s="23" t="s">
        <v>179</v>
      </c>
      <c r="F135" s="23" t="s">
        <v>39</v>
      </c>
      <c r="G135" s="333"/>
      <c r="H135" s="23" t="s">
        <v>336</v>
      </c>
      <c r="I135" s="22">
        <v>0</v>
      </c>
      <c r="J135" s="404"/>
      <c r="K135" s="22" t="s">
        <v>2051</v>
      </c>
    </row>
    <row r="136" spans="1:11">
      <c r="A136" s="22"/>
      <c r="B136" s="22"/>
      <c r="C136" s="23" t="s">
        <v>36</v>
      </c>
      <c r="D136" s="341" t="s">
        <v>1385</v>
      </c>
      <c r="E136" s="23" t="s">
        <v>341</v>
      </c>
      <c r="F136" s="23" t="s">
        <v>14</v>
      </c>
      <c r="G136" s="23"/>
      <c r="H136" s="23" t="s">
        <v>336</v>
      </c>
      <c r="I136" s="22">
        <v>0</v>
      </c>
      <c r="J136" s="404"/>
      <c r="K136" s="22" t="s">
        <v>2051</v>
      </c>
    </row>
    <row r="137" spans="1:11">
      <c r="A137" s="22"/>
      <c r="B137" s="22"/>
      <c r="C137" s="23" t="s">
        <v>36</v>
      </c>
      <c r="D137" s="341" t="s">
        <v>1385</v>
      </c>
      <c r="E137" s="23" t="s">
        <v>1370</v>
      </c>
      <c r="F137" s="23" t="s">
        <v>15</v>
      </c>
      <c r="G137" s="23"/>
      <c r="H137" s="23" t="s">
        <v>336</v>
      </c>
      <c r="I137" s="22">
        <v>0</v>
      </c>
      <c r="J137" s="404"/>
      <c r="K137" s="22" t="s">
        <v>2051</v>
      </c>
    </row>
    <row r="138" spans="1:11">
      <c r="A138" s="22"/>
      <c r="B138" s="22"/>
      <c r="C138" s="23" t="s">
        <v>36</v>
      </c>
      <c r="D138" s="341" t="s">
        <v>1385</v>
      </c>
      <c r="E138" s="23" t="s">
        <v>181</v>
      </c>
      <c r="F138" s="23" t="s">
        <v>56</v>
      </c>
      <c r="G138" s="23"/>
      <c r="H138" s="23" t="s">
        <v>336</v>
      </c>
      <c r="I138" s="22">
        <v>0</v>
      </c>
      <c r="J138" s="404"/>
      <c r="K138" s="22" t="s">
        <v>2051</v>
      </c>
    </row>
    <row r="139" spans="1:11">
      <c r="A139" s="22"/>
      <c r="B139" s="22"/>
      <c r="C139" s="23" t="s">
        <v>36</v>
      </c>
      <c r="D139" s="341" t="s">
        <v>1385</v>
      </c>
      <c r="E139" s="23" t="s">
        <v>184</v>
      </c>
      <c r="F139" s="23" t="s">
        <v>1228</v>
      </c>
      <c r="G139" s="23" t="s">
        <v>278</v>
      </c>
      <c r="H139" s="23" t="s">
        <v>336</v>
      </c>
      <c r="I139" s="22">
        <v>2</v>
      </c>
      <c r="J139" s="404"/>
      <c r="K139" s="22"/>
    </row>
    <row r="140" spans="1:11">
      <c r="A140" s="22"/>
      <c r="B140" s="22"/>
      <c r="C140" s="23" t="s">
        <v>36</v>
      </c>
      <c r="D140" s="341" t="s">
        <v>1385</v>
      </c>
      <c r="E140" s="23" t="s">
        <v>184</v>
      </c>
      <c r="F140" s="23" t="s">
        <v>1228</v>
      </c>
      <c r="G140" s="23" t="s">
        <v>323</v>
      </c>
      <c r="H140" s="23" t="s">
        <v>336</v>
      </c>
      <c r="I140" s="22">
        <v>4</v>
      </c>
      <c r="J140" s="404"/>
      <c r="K140" s="327" t="s">
        <v>1906</v>
      </c>
    </row>
    <row r="141" spans="1:11">
      <c r="A141" s="22"/>
      <c r="B141" s="22"/>
      <c r="C141" s="23" t="s">
        <v>36</v>
      </c>
      <c r="D141" s="341" t="s">
        <v>1385</v>
      </c>
      <c r="E141" s="23" t="s">
        <v>184</v>
      </c>
      <c r="F141" s="23" t="s">
        <v>1227</v>
      </c>
      <c r="G141" s="23" t="s">
        <v>88</v>
      </c>
      <c r="H141" s="23" t="s">
        <v>336</v>
      </c>
      <c r="I141" s="22">
        <v>2</v>
      </c>
      <c r="J141" s="404"/>
      <c r="K141" s="325"/>
    </row>
    <row r="142" spans="1:11">
      <c r="A142" s="22"/>
      <c r="B142" s="22"/>
      <c r="C142" s="23" t="s">
        <v>36</v>
      </c>
      <c r="D142" s="341" t="s">
        <v>1385</v>
      </c>
      <c r="E142" s="23" t="s">
        <v>184</v>
      </c>
      <c r="F142" s="23" t="s">
        <v>1227</v>
      </c>
      <c r="G142" s="23" t="s">
        <v>278</v>
      </c>
      <c r="H142" s="23" t="s">
        <v>336</v>
      </c>
      <c r="I142" s="22">
        <v>2</v>
      </c>
      <c r="J142" s="404"/>
      <c r="K142" s="325"/>
    </row>
    <row r="143" spans="1:11">
      <c r="A143" s="335"/>
      <c r="B143" s="22"/>
      <c r="C143" s="23" t="s">
        <v>36</v>
      </c>
      <c r="D143" s="341" t="s">
        <v>1385</v>
      </c>
      <c r="E143" s="23" t="s">
        <v>184</v>
      </c>
      <c r="F143" s="23" t="s">
        <v>1227</v>
      </c>
      <c r="G143" s="23" t="s">
        <v>326</v>
      </c>
      <c r="H143" s="23" t="s">
        <v>336</v>
      </c>
      <c r="I143" s="22">
        <v>3</v>
      </c>
      <c r="J143" s="404"/>
      <c r="K143" s="325"/>
    </row>
    <row r="144" spans="1:11">
      <c r="A144" s="335"/>
      <c r="B144" s="22"/>
      <c r="C144" s="23" t="s">
        <v>36</v>
      </c>
      <c r="D144" s="341" t="s">
        <v>1385</v>
      </c>
      <c r="E144" s="23" t="s">
        <v>184</v>
      </c>
      <c r="F144" s="23" t="s">
        <v>1892</v>
      </c>
      <c r="G144" s="23" t="s">
        <v>278</v>
      </c>
      <c r="H144" s="23" t="s">
        <v>336</v>
      </c>
      <c r="I144" s="22">
        <v>2</v>
      </c>
      <c r="J144" s="404"/>
      <c r="K144" s="22" t="s">
        <v>1907</v>
      </c>
    </row>
    <row r="145" spans="1:11">
      <c r="A145" s="22"/>
      <c r="B145" s="22"/>
      <c r="C145" s="23" t="s">
        <v>36</v>
      </c>
      <c r="D145" s="342" t="s">
        <v>1429</v>
      </c>
      <c r="E145" s="340" t="s">
        <v>183</v>
      </c>
      <c r="F145" s="23" t="s">
        <v>1476</v>
      </c>
      <c r="G145" s="40"/>
      <c r="H145" s="23" t="s">
        <v>557</v>
      </c>
      <c r="I145" s="22">
        <v>0</v>
      </c>
      <c r="J145" s="404"/>
      <c r="K145" s="22" t="s">
        <v>2051</v>
      </c>
    </row>
    <row r="146" spans="1:11">
      <c r="A146" s="22"/>
      <c r="B146" s="22"/>
      <c r="C146" s="23" t="s">
        <v>36</v>
      </c>
      <c r="D146" s="342" t="s">
        <v>1429</v>
      </c>
      <c r="E146" s="23" t="s">
        <v>179</v>
      </c>
      <c r="F146" s="23" t="s">
        <v>39</v>
      </c>
      <c r="G146" s="333"/>
      <c r="H146" s="23"/>
      <c r="I146" s="22">
        <v>0</v>
      </c>
      <c r="J146" s="404"/>
      <c r="K146" s="22" t="s">
        <v>2051</v>
      </c>
    </row>
    <row r="147" spans="1:11">
      <c r="A147" s="335"/>
      <c r="B147" s="22"/>
      <c r="C147" s="23" t="s">
        <v>36</v>
      </c>
      <c r="D147" s="342" t="s">
        <v>1429</v>
      </c>
      <c r="E147" s="23" t="s">
        <v>181</v>
      </c>
      <c r="F147" s="23" t="s">
        <v>56</v>
      </c>
      <c r="G147" s="23"/>
      <c r="H147" s="23"/>
      <c r="I147" s="22">
        <v>0</v>
      </c>
      <c r="J147" s="404"/>
      <c r="K147" s="22" t="s">
        <v>2051</v>
      </c>
    </row>
    <row r="148" spans="1:11">
      <c r="A148" s="22"/>
      <c r="B148" s="22"/>
      <c r="C148" s="23" t="s">
        <v>36</v>
      </c>
      <c r="D148" s="342" t="s">
        <v>1429</v>
      </c>
      <c r="E148" s="23" t="s">
        <v>178</v>
      </c>
      <c r="F148" s="23" t="s">
        <v>38</v>
      </c>
      <c r="G148" s="333"/>
      <c r="H148" s="23"/>
      <c r="I148" s="22">
        <v>0</v>
      </c>
      <c r="J148" s="404"/>
      <c r="K148" s="22" t="s">
        <v>2051</v>
      </c>
    </row>
    <row r="149" spans="1:11">
      <c r="A149" s="22"/>
      <c r="B149" s="22"/>
      <c r="C149" s="23" t="s">
        <v>36</v>
      </c>
      <c r="D149" s="342" t="s">
        <v>1429</v>
      </c>
      <c r="E149" s="23" t="s">
        <v>175</v>
      </c>
      <c r="F149" s="23" t="s">
        <v>19</v>
      </c>
      <c r="G149" s="23"/>
      <c r="H149" s="23"/>
      <c r="I149" s="22">
        <v>0</v>
      </c>
      <c r="J149" s="404"/>
      <c r="K149" s="22" t="s">
        <v>2051</v>
      </c>
    </row>
    <row r="150" spans="1:11">
      <c r="A150" s="335"/>
      <c r="B150" s="22"/>
      <c r="C150" s="23" t="s">
        <v>36</v>
      </c>
      <c r="D150" s="342" t="s">
        <v>1429</v>
      </c>
      <c r="E150" s="23" t="s">
        <v>172</v>
      </c>
      <c r="F150" s="23" t="s">
        <v>35</v>
      </c>
      <c r="G150" s="23"/>
      <c r="H150" s="23"/>
      <c r="I150" s="22">
        <v>0</v>
      </c>
      <c r="J150" s="404"/>
      <c r="K150" s="22" t="s">
        <v>2051</v>
      </c>
    </row>
    <row r="151" spans="1:11">
      <c r="A151" s="22"/>
      <c r="B151" s="22"/>
      <c r="C151" s="23" t="s">
        <v>36</v>
      </c>
      <c r="D151" s="342" t="s">
        <v>1429</v>
      </c>
      <c r="E151" s="23" t="s">
        <v>174</v>
      </c>
      <c r="F151" s="23" t="s">
        <v>247</v>
      </c>
      <c r="G151" s="23"/>
      <c r="H151" s="23"/>
      <c r="I151" s="22">
        <v>0</v>
      </c>
      <c r="J151" s="404"/>
      <c r="K151" s="22" t="s">
        <v>2051</v>
      </c>
    </row>
    <row r="152" spans="1:11">
      <c r="A152" s="335"/>
      <c r="B152" s="22"/>
      <c r="C152" s="23" t="s">
        <v>36</v>
      </c>
      <c r="D152" s="342" t="s">
        <v>1429</v>
      </c>
      <c r="E152" s="23" t="s">
        <v>341</v>
      </c>
      <c r="F152" s="23" t="s">
        <v>14</v>
      </c>
      <c r="G152" s="23"/>
      <c r="H152" s="23"/>
      <c r="I152" s="22">
        <v>0</v>
      </c>
      <c r="J152" s="404"/>
      <c r="K152" s="22" t="s">
        <v>2051</v>
      </c>
    </row>
    <row r="153" spans="1:11">
      <c r="A153" s="22"/>
      <c r="B153" s="22"/>
      <c r="C153" s="23" t="s">
        <v>36</v>
      </c>
      <c r="D153" s="342" t="s">
        <v>1429</v>
      </c>
      <c r="E153" s="23" t="s">
        <v>341</v>
      </c>
      <c r="F153" s="23" t="s">
        <v>15</v>
      </c>
      <c r="G153" s="23"/>
      <c r="H153" s="23"/>
      <c r="I153" s="22">
        <v>0</v>
      </c>
      <c r="J153" s="404"/>
      <c r="K153" s="22" t="s">
        <v>2051</v>
      </c>
    </row>
    <row r="154" spans="1:11">
      <c r="A154" s="22"/>
      <c r="B154" s="22"/>
      <c r="C154" s="23" t="s">
        <v>36</v>
      </c>
      <c r="D154" s="342" t="s">
        <v>1429</v>
      </c>
      <c r="E154" s="23" t="s">
        <v>185</v>
      </c>
      <c r="F154" s="23" t="s">
        <v>1477</v>
      </c>
      <c r="G154" s="733" t="s">
        <v>51</v>
      </c>
      <c r="H154" s="23" t="s">
        <v>99</v>
      </c>
      <c r="I154" s="22">
        <v>4</v>
      </c>
      <c r="J154" s="404"/>
      <c r="K154" s="22" t="s">
        <v>1554</v>
      </c>
    </row>
    <row r="155" spans="1:11">
      <c r="A155" s="335"/>
      <c r="B155" s="22"/>
      <c r="C155" s="23" t="s">
        <v>36</v>
      </c>
      <c r="D155" s="342" t="s">
        <v>1429</v>
      </c>
      <c r="E155" s="23" t="s">
        <v>185</v>
      </c>
      <c r="F155" s="23" t="s">
        <v>1477</v>
      </c>
      <c r="G155" s="23" t="s">
        <v>60</v>
      </c>
      <c r="H155" s="23" t="s">
        <v>99</v>
      </c>
      <c r="I155" s="22">
        <v>4</v>
      </c>
      <c r="J155" s="404"/>
      <c r="K155" s="22" t="s">
        <v>1478</v>
      </c>
    </row>
    <row r="156" spans="1:11">
      <c r="A156" s="22"/>
      <c r="B156" s="22"/>
      <c r="C156" s="23" t="s">
        <v>36</v>
      </c>
      <c r="D156" s="342" t="s">
        <v>1429</v>
      </c>
      <c r="E156" s="23" t="s">
        <v>185</v>
      </c>
      <c r="F156" s="23" t="s">
        <v>1479</v>
      </c>
      <c r="G156" s="23" t="s">
        <v>57</v>
      </c>
      <c r="H156" s="23" t="s">
        <v>99</v>
      </c>
      <c r="I156" s="22">
        <v>2</v>
      </c>
      <c r="J156" s="404"/>
      <c r="K156" s="22" t="s">
        <v>1478</v>
      </c>
    </row>
    <row r="157" spans="1:11">
      <c r="A157" s="22"/>
      <c r="B157" s="22"/>
      <c r="C157" s="23" t="s">
        <v>36</v>
      </c>
      <c r="D157" s="342" t="s">
        <v>1429</v>
      </c>
      <c r="E157" s="23" t="s">
        <v>185</v>
      </c>
      <c r="F157" s="23" t="s">
        <v>1479</v>
      </c>
      <c r="G157" s="23" t="s">
        <v>105</v>
      </c>
      <c r="H157" s="23" t="s">
        <v>99</v>
      </c>
      <c r="I157" s="22">
        <v>4</v>
      </c>
      <c r="J157" s="404"/>
      <c r="K157" s="22" t="s">
        <v>1908</v>
      </c>
    </row>
    <row r="158" spans="1:11">
      <c r="A158" s="22"/>
      <c r="B158" s="22"/>
      <c r="C158" s="23" t="s">
        <v>36</v>
      </c>
      <c r="D158" s="342" t="s">
        <v>1429</v>
      </c>
      <c r="E158" s="23" t="s">
        <v>185</v>
      </c>
      <c r="F158" s="23" t="s">
        <v>1480</v>
      </c>
      <c r="G158" s="23" t="s">
        <v>355</v>
      </c>
      <c r="H158" s="23" t="s">
        <v>356</v>
      </c>
      <c r="I158" s="22">
        <v>2</v>
      </c>
      <c r="J158" s="404"/>
      <c r="K158" s="22" t="s">
        <v>1909</v>
      </c>
    </row>
    <row r="159" spans="1:11">
      <c r="A159" s="251"/>
      <c r="B159" s="251"/>
      <c r="C159" s="23" t="s">
        <v>36</v>
      </c>
      <c r="D159" s="629" t="s">
        <v>1980</v>
      </c>
      <c r="E159" s="296" t="s">
        <v>178</v>
      </c>
      <c r="F159" s="23" t="s">
        <v>38</v>
      </c>
      <c r="G159" s="22" t="s">
        <v>1623</v>
      </c>
      <c r="H159" s="296" t="s">
        <v>336</v>
      </c>
      <c r="I159" s="296">
        <v>3</v>
      </c>
      <c r="J159" s="404"/>
      <c r="K159" s="296" t="s">
        <v>1910</v>
      </c>
    </row>
    <row r="160" spans="1:11">
      <c r="A160" s="251"/>
      <c r="B160" s="251"/>
      <c r="C160" s="23" t="s">
        <v>36</v>
      </c>
      <c r="D160" s="629" t="s">
        <v>1980</v>
      </c>
      <c r="E160" s="296" t="s">
        <v>175</v>
      </c>
      <c r="F160" s="23" t="s">
        <v>19</v>
      </c>
      <c r="G160" s="22" t="s">
        <v>44</v>
      </c>
      <c r="H160" s="296" t="s">
        <v>336</v>
      </c>
      <c r="I160" s="296">
        <v>2</v>
      </c>
      <c r="J160" s="404"/>
      <c r="K160" s="296" t="s">
        <v>1911</v>
      </c>
    </row>
    <row r="161" spans="1:11">
      <c r="A161" s="251"/>
      <c r="B161" s="251"/>
      <c r="C161" s="23" t="s">
        <v>36</v>
      </c>
      <c r="D161" s="629" t="s">
        <v>1980</v>
      </c>
      <c r="E161" s="296" t="s">
        <v>174</v>
      </c>
      <c r="F161" s="23" t="s">
        <v>247</v>
      </c>
      <c r="G161" s="22" t="s">
        <v>248</v>
      </c>
      <c r="H161" s="296" t="s">
        <v>336</v>
      </c>
      <c r="I161" s="296">
        <v>2</v>
      </c>
      <c r="J161" s="404"/>
      <c r="K161" s="296" t="s">
        <v>1911</v>
      </c>
    </row>
    <row r="162" spans="1:11">
      <c r="A162" s="251"/>
      <c r="B162" s="251"/>
      <c r="C162" s="23" t="s">
        <v>36</v>
      </c>
      <c r="D162" s="629" t="s">
        <v>1980</v>
      </c>
      <c r="E162" s="296" t="s">
        <v>172</v>
      </c>
      <c r="F162" s="23" t="s">
        <v>35</v>
      </c>
      <c r="G162" s="22" t="s">
        <v>40</v>
      </c>
      <c r="H162" s="296" t="s">
        <v>336</v>
      </c>
      <c r="I162" s="296">
        <v>3</v>
      </c>
      <c r="J162" s="404"/>
      <c r="K162" s="296" t="s">
        <v>1912</v>
      </c>
    </row>
    <row r="163" spans="1:11">
      <c r="A163" s="251"/>
      <c r="B163" s="251"/>
      <c r="C163" s="23" t="s">
        <v>36</v>
      </c>
      <c r="D163" s="629" t="s">
        <v>1980</v>
      </c>
      <c r="E163" s="296" t="s">
        <v>179</v>
      </c>
      <c r="F163" s="23" t="s">
        <v>39</v>
      </c>
      <c r="G163" s="22" t="s">
        <v>111</v>
      </c>
      <c r="H163" s="296" t="s">
        <v>336</v>
      </c>
      <c r="I163" s="296">
        <v>3</v>
      </c>
      <c r="J163" s="404"/>
      <c r="K163" s="296" t="s">
        <v>1910</v>
      </c>
    </row>
    <row r="164" spans="1:11">
      <c r="A164" s="251"/>
      <c r="B164" s="251"/>
      <c r="C164" s="23" t="s">
        <v>36</v>
      </c>
      <c r="D164" s="629" t="s">
        <v>1980</v>
      </c>
      <c r="E164" s="296" t="s">
        <v>341</v>
      </c>
      <c r="F164" s="23" t="s">
        <v>14</v>
      </c>
      <c r="G164" s="329" t="s">
        <v>1350</v>
      </c>
      <c r="H164" s="296" t="s">
        <v>336</v>
      </c>
      <c r="I164" s="296">
        <v>2</v>
      </c>
      <c r="J164" s="404"/>
      <c r="K164" s="296" t="s">
        <v>1913</v>
      </c>
    </row>
    <row r="165" spans="1:11">
      <c r="A165" s="251"/>
      <c r="B165" s="251"/>
      <c r="C165" s="23" t="s">
        <v>36</v>
      </c>
      <c r="D165" s="629" t="s">
        <v>1980</v>
      </c>
      <c r="E165" s="296" t="s">
        <v>1370</v>
      </c>
      <c r="F165" s="23" t="s">
        <v>292</v>
      </c>
      <c r="G165" s="22" t="s">
        <v>1660</v>
      </c>
      <c r="H165" s="296" t="s">
        <v>336</v>
      </c>
      <c r="I165" s="296">
        <v>2</v>
      </c>
      <c r="J165" s="404"/>
      <c r="K165" s="296" t="s">
        <v>1910</v>
      </c>
    </row>
    <row r="166" spans="1:11">
      <c r="A166" s="251"/>
      <c r="B166" s="251"/>
      <c r="C166" s="23" t="s">
        <v>36</v>
      </c>
      <c r="D166" s="629" t="s">
        <v>1980</v>
      </c>
      <c r="E166" s="296" t="s">
        <v>181</v>
      </c>
      <c r="F166" s="23" t="s">
        <v>56</v>
      </c>
      <c r="G166" s="22" t="s">
        <v>198</v>
      </c>
      <c r="H166" s="296" t="s">
        <v>336</v>
      </c>
      <c r="I166" s="296">
        <v>1</v>
      </c>
      <c r="J166" s="404"/>
      <c r="K166" s="296" t="s">
        <v>1914</v>
      </c>
    </row>
    <row r="167" spans="1:11">
      <c r="A167" s="251"/>
      <c r="B167" s="251"/>
      <c r="C167" s="23" t="s">
        <v>36</v>
      </c>
      <c r="D167" s="629" t="s">
        <v>1980</v>
      </c>
      <c r="E167" s="296" t="s">
        <v>183</v>
      </c>
      <c r="F167" s="23" t="s">
        <v>1476</v>
      </c>
      <c r="G167" s="22" t="s">
        <v>52</v>
      </c>
      <c r="H167" s="296" t="s">
        <v>557</v>
      </c>
      <c r="I167" s="296">
        <v>2</v>
      </c>
      <c r="J167" s="404"/>
      <c r="K167" s="296" t="s">
        <v>1910</v>
      </c>
    </row>
    <row r="168" spans="1:11">
      <c r="A168" s="251"/>
      <c r="B168" s="251"/>
      <c r="C168" s="251"/>
      <c r="D168" s="675" t="s">
        <v>1429</v>
      </c>
      <c r="E168" s="251"/>
      <c r="F168" s="734" t="s">
        <v>56</v>
      </c>
      <c r="G168" s="4" t="s">
        <v>51</v>
      </c>
      <c r="H168" s="251"/>
      <c r="I168" s="464">
        <v>4</v>
      </c>
      <c r="K168" s="464" t="s">
        <v>1981</v>
      </c>
    </row>
  </sheetData>
  <autoFilter ref="A1:K168" xr:uid="{15C1554D-2311-436C-83C8-6B36021280AD}"/>
  <conditionalFormatting sqref="D47:D57 D59:D72 D2:D7 D11:D44">
    <cfRule type="cellIs" dxfId="126" priority="56" operator="equal">
      <formula>"12S4"</formula>
    </cfRule>
    <cfRule type="cellIs" dxfId="125" priority="57" operator="equal">
      <formula>"12S3"</formula>
    </cfRule>
    <cfRule type="cellIs" dxfId="124" priority="58" operator="equal">
      <formula>"12S2"</formula>
    </cfRule>
    <cfRule type="cellIs" dxfId="123" priority="59" operator="equal">
      <formula>"12S1"</formula>
    </cfRule>
    <cfRule type="cellIs" dxfId="122" priority="60" operator="equal">
      <formula>"12T1"</formula>
    </cfRule>
    <cfRule type="cellIs" dxfId="121" priority="61" operator="equal">
      <formula>"11T1"</formula>
    </cfRule>
    <cfRule type="cellIs" dxfId="120" priority="62" operator="equal">
      <formula>"11S5"</formula>
    </cfRule>
    <cfRule type="cellIs" dxfId="119" priority="63" operator="equal">
      <formula>"11S4"</formula>
    </cfRule>
    <cfRule type="cellIs" dxfId="118" priority="64" stopIfTrue="1" operator="equal">
      <formula>"11S3"</formula>
    </cfRule>
    <cfRule type="containsText" dxfId="117" priority="65" operator="containsText" text="11S1">
      <formula>NOT(ISERROR(SEARCH("11S1",D2)))</formula>
    </cfRule>
    <cfRule type="containsText" dxfId="116" priority="66" operator="containsText" text="11S2">
      <formula>NOT(ISERROR(SEARCH("11S2",D2)))</formula>
    </cfRule>
  </conditionalFormatting>
  <conditionalFormatting sqref="D9:D10">
    <cfRule type="cellIs" dxfId="115" priority="45" operator="equal">
      <formula>"12S4"</formula>
    </cfRule>
    <cfRule type="cellIs" dxfId="114" priority="46" operator="equal">
      <formula>"12S3"</formula>
    </cfRule>
    <cfRule type="cellIs" dxfId="113" priority="47" operator="equal">
      <formula>"12S2"</formula>
    </cfRule>
    <cfRule type="cellIs" dxfId="112" priority="48" operator="equal">
      <formula>"12S1"</formula>
    </cfRule>
    <cfRule type="cellIs" dxfId="111" priority="49" operator="equal">
      <formula>"12T1"</formula>
    </cfRule>
    <cfRule type="cellIs" dxfId="110" priority="50" operator="equal">
      <formula>"11T1"</formula>
    </cfRule>
    <cfRule type="cellIs" dxfId="109" priority="51" operator="equal">
      <formula>"11S5"</formula>
    </cfRule>
    <cfRule type="cellIs" dxfId="108" priority="52" operator="equal">
      <formula>"11S4"</formula>
    </cfRule>
    <cfRule type="cellIs" dxfId="107" priority="53" stopIfTrue="1" operator="equal">
      <formula>"11S3"</formula>
    </cfRule>
    <cfRule type="containsText" dxfId="106" priority="54" operator="containsText" text="11S1">
      <formula>NOT(ISERROR(SEARCH("11S1",D9)))</formula>
    </cfRule>
    <cfRule type="containsText" dxfId="105" priority="55" operator="containsText" text="11S2">
      <formula>NOT(ISERROR(SEARCH("11S2",D9)))</formula>
    </cfRule>
  </conditionalFormatting>
  <conditionalFormatting sqref="D8">
    <cfRule type="cellIs" dxfId="104" priority="34" operator="equal">
      <formula>"12S4"</formula>
    </cfRule>
    <cfRule type="cellIs" dxfId="103" priority="35" operator="equal">
      <formula>"12S3"</formula>
    </cfRule>
    <cfRule type="cellIs" dxfId="102" priority="36" operator="equal">
      <formula>"12S2"</formula>
    </cfRule>
    <cfRule type="cellIs" dxfId="101" priority="37" operator="equal">
      <formula>"12S1"</formula>
    </cfRule>
    <cfRule type="cellIs" dxfId="100" priority="38" operator="equal">
      <formula>"12T1"</formula>
    </cfRule>
    <cfRule type="cellIs" dxfId="99" priority="39" operator="equal">
      <formula>"11T1"</formula>
    </cfRule>
    <cfRule type="cellIs" dxfId="98" priority="40" operator="equal">
      <formula>"11S5"</formula>
    </cfRule>
    <cfRule type="cellIs" dxfId="97" priority="41" operator="equal">
      <formula>"11S4"</formula>
    </cfRule>
    <cfRule type="cellIs" dxfId="96" priority="42" stopIfTrue="1" operator="equal">
      <formula>"11S3"</formula>
    </cfRule>
    <cfRule type="containsText" dxfId="95" priority="43" operator="containsText" text="11S1">
      <formula>NOT(ISERROR(SEARCH("11S1",D8)))</formula>
    </cfRule>
    <cfRule type="containsText" dxfId="94" priority="44" operator="containsText" text="11S2">
      <formula>NOT(ISERROR(SEARCH("11S2",D8)))</formula>
    </cfRule>
  </conditionalFormatting>
  <conditionalFormatting sqref="D45:D46">
    <cfRule type="cellIs" dxfId="93" priority="23" operator="equal">
      <formula>"12S4"</formula>
    </cfRule>
    <cfRule type="cellIs" dxfId="92" priority="24" operator="equal">
      <formula>"12S3"</formula>
    </cfRule>
    <cfRule type="cellIs" dxfId="91" priority="25" operator="equal">
      <formula>"12S2"</formula>
    </cfRule>
    <cfRule type="cellIs" dxfId="90" priority="26" operator="equal">
      <formula>"12S1"</formula>
    </cfRule>
    <cfRule type="cellIs" dxfId="89" priority="27" operator="equal">
      <formula>"12T1"</formula>
    </cfRule>
    <cfRule type="cellIs" dxfId="88" priority="28" operator="equal">
      <formula>"11T1"</formula>
    </cfRule>
    <cfRule type="cellIs" dxfId="87" priority="29" operator="equal">
      <formula>"11S5"</formula>
    </cfRule>
    <cfRule type="cellIs" dxfId="86" priority="30" operator="equal">
      <formula>"11S4"</formula>
    </cfRule>
    <cfRule type="cellIs" dxfId="85" priority="31" stopIfTrue="1" operator="equal">
      <formula>"11S3"</formula>
    </cfRule>
    <cfRule type="containsText" dxfId="84" priority="32" operator="containsText" text="11S1">
      <formula>NOT(ISERROR(SEARCH("11S1",D45)))</formula>
    </cfRule>
    <cfRule type="containsText" dxfId="83" priority="33" operator="containsText" text="11S2">
      <formula>NOT(ISERROR(SEARCH("11S2",D45)))</formula>
    </cfRule>
  </conditionalFormatting>
  <conditionalFormatting sqref="D58">
    <cfRule type="cellIs" dxfId="82" priority="12" operator="equal">
      <formula>"12S4"</formula>
    </cfRule>
    <cfRule type="cellIs" dxfId="81" priority="13" operator="equal">
      <formula>"12S3"</formula>
    </cfRule>
    <cfRule type="cellIs" dxfId="80" priority="14" operator="equal">
      <formula>"12S2"</formula>
    </cfRule>
    <cfRule type="cellIs" dxfId="79" priority="15" operator="equal">
      <formula>"12S1"</formula>
    </cfRule>
    <cfRule type="cellIs" dxfId="78" priority="16" operator="equal">
      <formula>"12T1"</formula>
    </cfRule>
    <cfRule type="cellIs" dxfId="77" priority="17" operator="equal">
      <formula>"11T1"</formula>
    </cfRule>
    <cfRule type="cellIs" dxfId="76" priority="18" operator="equal">
      <formula>"11S5"</formula>
    </cfRule>
    <cfRule type="cellIs" dxfId="75" priority="19" operator="equal">
      <formula>"11S4"</formula>
    </cfRule>
    <cfRule type="cellIs" dxfId="74" priority="20" stopIfTrue="1" operator="equal">
      <formula>"11S3"</formula>
    </cfRule>
    <cfRule type="containsText" dxfId="73" priority="21" operator="containsText" text="11S1">
      <formula>NOT(ISERROR(SEARCH("11S1",D58)))</formula>
    </cfRule>
    <cfRule type="containsText" dxfId="72" priority="22" operator="containsText" text="11S2">
      <formula>NOT(ISERROR(SEARCH("11S2",D58)))</formula>
    </cfRule>
  </conditionalFormatting>
  <conditionalFormatting sqref="D73">
    <cfRule type="cellIs" dxfId="71" priority="1" operator="equal">
      <formula>"12S4"</formula>
    </cfRule>
    <cfRule type="cellIs" dxfId="70" priority="2" operator="equal">
      <formula>"12S3"</formula>
    </cfRule>
    <cfRule type="cellIs" dxfId="69" priority="3" operator="equal">
      <formula>"12S2"</formula>
    </cfRule>
    <cfRule type="cellIs" dxfId="68" priority="4" operator="equal">
      <formula>"12S1"</formula>
    </cfRule>
    <cfRule type="cellIs" dxfId="67" priority="5" operator="equal">
      <formula>"12T1"</formula>
    </cfRule>
    <cfRule type="cellIs" dxfId="66" priority="6" operator="equal">
      <formula>"11T1"</formula>
    </cfRule>
    <cfRule type="cellIs" dxfId="65" priority="7" operator="equal">
      <formula>"11S5"</formula>
    </cfRule>
    <cfRule type="cellIs" dxfId="64" priority="8" operator="equal">
      <formula>"11S4"</formula>
    </cfRule>
    <cfRule type="cellIs" dxfId="63" priority="9" stopIfTrue="1" operator="equal">
      <formula>"11S3"</formula>
    </cfRule>
    <cfRule type="containsText" dxfId="62" priority="10" operator="containsText" text="11S1">
      <formula>NOT(ISERROR(SEARCH("11S1",D73)))</formula>
    </cfRule>
    <cfRule type="containsText" dxfId="61" priority="11" operator="containsText" text="11S2">
      <formula>NOT(ISERROR(SEARCH("11S2",D73)))</formula>
    </cfRule>
  </conditionalFormatting>
  <pageMargins left="0.70866141732283472" right="0.70866141732283472" top="0.78740157480314965" bottom="0.78740157480314965" header="0.31496062992125984" footer="0.31496062992125984"/>
  <pageSetup paperSize="9" scale="48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2">
    <tabColor rgb="FFFFFF00"/>
  </sheetPr>
  <dimension ref="A1:L149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5.75" customHeight="1"/>
  <cols>
    <col min="1" max="2" width="4" hidden="1" customWidth="1"/>
    <col min="3" max="3" width="6.453125" hidden="1" customWidth="1"/>
    <col min="5" max="5" width="20.81640625" hidden="1" customWidth="1"/>
    <col min="6" max="8" width="6.453125" customWidth="1"/>
    <col min="9" max="9" width="7" customWidth="1"/>
    <col min="10" max="10" width="4.7265625" style="250" customWidth="1"/>
    <col min="11" max="11" width="42.54296875" customWidth="1"/>
    <col min="12" max="12" width="3.1796875" customWidth="1"/>
  </cols>
  <sheetData>
    <row r="1" spans="1:12" ht="15.75" customHeight="1">
      <c r="A1" s="343"/>
      <c r="B1" s="37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251"/>
    </row>
    <row r="2" spans="1:12" ht="15.75" customHeight="1">
      <c r="A2" s="343"/>
      <c r="B2" s="37"/>
      <c r="C2" s="828" t="s">
        <v>1395</v>
      </c>
      <c r="D2" s="829"/>
      <c r="E2" s="343"/>
      <c r="F2" s="343"/>
      <c r="G2" s="343"/>
      <c r="H2" s="343"/>
      <c r="I2" s="343"/>
      <c r="J2" s="405"/>
      <c r="K2" s="343"/>
      <c r="L2" s="251"/>
    </row>
    <row r="3" spans="1:12" ht="15.75" customHeight="1">
      <c r="A3" s="22"/>
      <c r="B3" s="24"/>
      <c r="C3" s="22" t="s">
        <v>28</v>
      </c>
      <c r="D3" s="132" t="s">
        <v>1609</v>
      </c>
      <c r="E3" s="132" t="s">
        <v>219</v>
      </c>
      <c r="F3" s="132" t="s">
        <v>48</v>
      </c>
      <c r="G3" s="361" t="s">
        <v>45</v>
      </c>
      <c r="H3" s="132" t="s">
        <v>159</v>
      </c>
      <c r="I3" s="132">
        <v>2</v>
      </c>
      <c r="J3" s="148"/>
      <c r="K3" s="362" t="s">
        <v>1915</v>
      </c>
      <c r="L3" s="251"/>
    </row>
    <row r="4" spans="1:12" ht="15.75" customHeight="1">
      <c r="A4" s="22"/>
      <c r="B4" s="24"/>
      <c r="C4" s="22" t="s">
        <v>28</v>
      </c>
      <c r="D4" s="132" t="s">
        <v>1609</v>
      </c>
      <c r="E4" s="132" t="s">
        <v>177</v>
      </c>
      <c r="F4" s="132" t="s">
        <v>160</v>
      </c>
      <c r="G4" s="361" t="s">
        <v>161</v>
      </c>
      <c r="H4" s="132" t="s">
        <v>159</v>
      </c>
      <c r="I4" s="132">
        <v>2</v>
      </c>
      <c r="J4" s="148"/>
      <c r="K4" s="363" t="s">
        <v>1510</v>
      </c>
      <c r="L4" s="251"/>
    </row>
    <row r="5" spans="1:12" ht="15.75" customHeight="1">
      <c r="A5" s="22"/>
      <c r="B5" s="24"/>
      <c r="C5" s="22" t="s">
        <v>28</v>
      </c>
      <c r="D5" s="132" t="s">
        <v>1609</v>
      </c>
      <c r="E5" s="132" t="s">
        <v>177</v>
      </c>
      <c r="F5" s="132" t="s">
        <v>160</v>
      </c>
      <c r="G5" s="361" t="s">
        <v>28</v>
      </c>
      <c r="H5" s="132" t="s">
        <v>159</v>
      </c>
      <c r="I5" s="132">
        <v>2</v>
      </c>
      <c r="J5" s="148"/>
      <c r="K5" s="251"/>
      <c r="L5" s="251"/>
    </row>
    <row r="6" spans="1:12" ht="15.75" customHeight="1">
      <c r="A6" s="22"/>
      <c r="B6" s="24"/>
      <c r="C6" s="22" t="s">
        <v>28</v>
      </c>
      <c r="D6" s="132" t="s">
        <v>1609</v>
      </c>
      <c r="E6" s="132" t="s">
        <v>182</v>
      </c>
      <c r="F6" s="132" t="s">
        <v>168</v>
      </c>
      <c r="G6" s="361" t="s">
        <v>139</v>
      </c>
      <c r="H6" s="132" t="s">
        <v>159</v>
      </c>
      <c r="I6" s="132">
        <v>2</v>
      </c>
      <c r="J6" s="148"/>
      <c r="K6" s="22"/>
      <c r="L6" s="251"/>
    </row>
    <row r="7" spans="1:12" ht="15.75" customHeight="1">
      <c r="A7" s="22"/>
      <c r="B7" s="24"/>
      <c r="C7" s="22" t="s">
        <v>28</v>
      </c>
      <c r="D7" s="132" t="s">
        <v>1609</v>
      </c>
      <c r="E7" s="132" t="s">
        <v>182</v>
      </c>
      <c r="F7" s="132" t="s">
        <v>168</v>
      </c>
      <c r="G7" s="361" t="s">
        <v>1273</v>
      </c>
      <c r="H7" s="132" t="s">
        <v>159</v>
      </c>
      <c r="I7" s="132">
        <v>2</v>
      </c>
      <c r="J7" s="148"/>
      <c r="K7" s="22"/>
      <c r="L7" s="251"/>
    </row>
    <row r="8" spans="1:12" ht="15.75" customHeight="1">
      <c r="A8" s="22"/>
      <c r="B8" s="24"/>
      <c r="C8" s="22" t="s">
        <v>28</v>
      </c>
      <c r="D8" s="132" t="s">
        <v>1609</v>
      </c>
      <c r="E8" s="132" t="s">
        <v>174</v>
      </c>
      <c r="F8" s="132" t="s">
        <v>13</v>
      </c>
      <c r="G8" s="361" t="s">
        <v>132</v>
      </c>
      <c r="H8" s="132" t="s">
        <v>159</v>
      </c>
      <c r="I8" s="132">
        <v>2</v>
      </c>
      <c r="J8" s="148"/>
      <c r="K8" s="22"/>
      <c r="L8" s="251"/>
    </row>
    <row r="9" spans="1:12" ht="15.75" customHeight="1">
      <c r="A9" s="22"/>
      <c r="B9" s="24"/>
      <c r="C9" s="22" t="s">
        <v>28</v>
      </c>
      <c r="D9" s="132" t="s">
        <v>1609</v>
      </c>
      <c r="E9" s="132" t="s">
        <v>172</v>
      </c>
      <c r="F9" s="132" t="s">
        <v>7</v>
      </c>
      <c r="G9" s="361" t="s">
        <v>553</v>
      </c>
      <c r="H9" s="132" t="s">
        <v>159</v>
      </c>
      <c r="I9" s="132">
        <v>1</v>
      </c>
      <c r="J9" s="148"/>
      <c r="K9" s="22" t="s">
        <v>1374</v>
      </c>
      <c r="L9" s="251"/>
    </row>
    <row r="10" spans="1:12" ht="15.75" customHeight="1">
      <c r="A10" s="22"/>
      <c r="B10" s="24"/>
      <c r="C10" s="22" t="s">
        <v>28</v>
      </c>
      <c r="D10" s="132" t="s">
        <v>1609</v>
      </c>
      <c r="E10" s="132" t="s">
        <v>341</v>
      </c>
      <c r="F10" s="132" t="s">
        <v>167</v>
      </c>
      <c r="G10" s="361" t="s">
        <v>132</v>
      </c>
      <c r="H10" s="132" t="s">
        <v>159</v>
      </c>
      <c r="I10" s="132">
        <v>1</v>
      </c>
      <c r="J10" s="148"/>
      <c r="K10" s="22" t="s">
        <v>1372</v>
      </c>
      <c r="L10" s="251"/>
    </row>
    <row r="11" spans="1:12" ht="15.75" customHeight="1">
      <c r="A11" s="22"/>
      <c r="B11" s="24"/>
      <c r="C11" s="22" t="s">
        <v>28</v>
      </c>
      <c r="D11" s="132" t="s">
        <v>1609</v>
      </c>
      <c r="E11" s="132" t="s">
        <v>341</v>
      </c>
      <c r="F11" s="132" t="s">
        <v>14</v>
      </c>
      <c r="G11" s="361" t="s">
        <v>132</v>
      </c>
      <c r="H11" s="132" t="s">
        <v>159</v>
      </c>
      <c r="I11" s="132">
        <v>1</v>
      </c>
      <c r="J11" s="148"/>
      <c r="K11" s="22"/>
      <c r="L11" s="251"/>
    </row>
    <row r="12" spans="1:12" ht="15.75" customHeight="1">
      <c r="A12" s="22"/>
      <c r="B12" s="24"/>
      <c r="C12" s="22" t="s">
        <v>28</v>
      </c>
      <c r="D12" s="132" t="s">
        <v>1609</v>
      </c>
      <c r="E12" s="364" t="s">
        <v>177</v>
      </c>
      <c r="F12" s="364" t="s">
        <v>137</v>
      </c>
      <c r="G12" s="365" t="s">
        <v>1273</v>
      </c>
      <c r="H12" s="364" t="s">
        <v>159</v>
      </c>
      <c r="I12" s="364">
        <v>3</v>
      </c>
      <c r="J12" s="148"/>
      <c r="K12" s="22"/>
      <c r="L12" s="251"/>
    </row>
    <row r="13" spans="1:12" ht="16.5" customHeight="1">
      <c r="A13" s="22"/>
      <c r="B13" s="24"/>
      <c r="C13" s="22" t="s">
        <v>28</v>
      </c>
      <c r="D13" s="132" t="s">
        <v>1609</v>
      </c>
      <c r="E13" s="364" t="s">
        <v>182</v>
      </c>
      <c r="F13" s="364" t="s">
        <v>137</v>
      </c>
      <c r="G13" s="365" t="s">
        <v>132</v>
      </c>
      <c r="H13" s="364" t="s">
        <v>159</v>
      </c>
      <c r="I13" s="364">
        <v>1</v>
      </c>
      <c r="J13" s="148"/>
      <c r="K13" s="22"/>
      <c r="L13" s="251"/>
    </row>
    <row r="14" spans="1:12" ht="15.75" customHeight="1">
      <c r="A14" s="22"/>
      <c r="B14" s="24"/>
      <c r="C14" s="22" t="s">
        <v>28</v>
      </c>
      <c r="D14" s="132" t="s">
        <v>1609</v>
      </c>
      <c r="E14" s="364" t="s">
        <v>182</v>
      </c>
      <c r="F14" s="364" t="s">
        <v>137</v>
      </c>
      <c r="G14" s="365" t="s">
        <v>28</v>
      </c>
      <c r="H14" s="364" t="s">
        <v>159</v>
      </c>
      <c r="I14" s="364">
        <v>2</v>
      </c>
      <c r="J14" s="148"/>
      <c r="K14" s="22"/>
      <c r="L14" s="251"/>
    </row>
    <row r="15" spans="1:12" ht="15.75" customHeight="1">
      <c r="A15" s="22"/>
      <c r="B15" s="24"/>
      <c r="C15" s="22"/>
      <c r="D15" s="132" t="s">
        <v>1609</v>
      </c>
      <c r="E15" s="364"/>
      <c r="F15" s="364" t="s">
        <v>137</v>
      </c>
      <c r="G15" s="365" t="s">
        <v>161</v>
      </c>
      <c r="H15" s="364" t="s">
        <v>159</v>
      </c>
      <c r="I15" s="364">
        <v>1</v>
      </c>
      <c r="J15" s="148"/>
      <c r="K15" s="22"/>
      <c r="L15" s="251"/>
    </row>
    <row r="16" spans="1:12" ht="15.75" customHeight="1">
      <c r="A16" s="22"/>
      <c r="B16" s="24"/>
      <c r="C16" s="22" t="s">
        <v>28</v>
      </c>
      <c r="D16" s="132" t="s">
        <v>1609</v>
      </c>
      <c r="E16" s="364" t="s">
        <v>177</v>
      </c>
      <c r="F16" s="364" t="s">
        <v>137</v>
      </c>
      <c r="G16" s="365" t="s">
        <v>139</v>
      </c>
      <c r="H16" s="364" t="s">
        <v>159</v>
      </c>
      <c r="I16" s="364">
        <v>2</v>
      </c>
      <c r="J16" s="148"/>
      <c r="K16" s="22"/>
      <c r="L16" s="251"/>
    </row>
    <row r="17" spans="1:12" ht="15.75" customHeight="1">
      <c r="A17" s="22"/>
      <c r="B17" s="24"/>
      <c r="C17" s="22" t="s">
        <v>28</v>
      </c>
      <c r="D17" s="132" t="s">
        <v>1609</v>
      </c>
      <c r="E17" s="364" t="s">
        <v>182</v>
      </c>
      <c r="F17" s="364" t="s">
        <v>205</v>
      </c>
      <c r="G17" s="365" t="s">
        <v>1273</v>
      </c>
      <c r="H17" s="364" t="s">
        <v>159</v>
      </c>
      <c r="I17" s="364">
        <v>1</v>
      </c>
      <c r="J17" s="148"/>
      <c r="K17" s="22" t="s">
        <v>1916</v>
      </c>
      <c r="L17" s="251"/>
    </row>
    <row r="18" spans="1:12" ht="15.75" customHeight="1">
      <c r="A18" s="22"/>
      <c r="B18" s="24"/>
      <c r="C18" s="22" t="s">
        <v>28</v>
      </c>
      <c r="D18" s="132" t="s">
        <v>1609</v>
      </c>
      <c r="E18" s="364" t="s">
        <v>182</v>
      </c>
      <c r="F18" s="364" t="s">
        <v>165</v>
      </c>
      <c r="G18" s="365" t="s">
        <v>1273</v>
      </c>
      <c r="H18" s="364" t="s">
        <v>159</v>
      </c>
      <c r="I18" s="364">
        <v>1</v>
      </c>
      <c r="J18" s="148"/>
      <c r="K18" s="22" t="s">
        <v>1916</v>
      </c>
      <c r="L18" s="251"/>
    </row>
    <row r="19" spans="1:12" ht="15.75" customHeight="1">
      <c r="A19" s="22"/>
      <c r="B19" s="24"/>
      <c r="C19" s="22" t="s">
        <v>28</v>
      </c>
      <c r="D19" s="132" t="s">
        <v>1609</v>
      </c>
      <c r="E19" s="364" t="s">
        <v>187</v>
      </c>
      <c r="F19" s="364" t="s">
        <v>163</v>
      </c>
      <c r="G19" s="365" t="s">
        <v>1166</v>
      </c>
      <c r="H19" s="364" t="s">
        <v>211</v>
      </c>
      <c r="I19" s="364">
        <v>2</v>
      </c>
      <c r="J19" s="148"/>
      <c r="K19" s="417"/>
      <c r="L19" s="251"/>
    </row>
    <row r="20" spans="1:12" ht="15.75" customHeight="1">
      <c r="A20" s="22"/>
      <c r="B20" s="24"/>
      <c r="C20" s="22" t="s">
        <v>28</v>
      </c>
      <c r="D20" s="132" t="s">
        <v>1609</v>
      </c>
      <c r="E20" s="364" t="s">
        <v>182</v>
      </c>
      <c r="F20" s="364" t="s">
        <v>626</v>
      </c>
      <c r="G20" s="365" t="s">
        <v>1538</v>
      </c>
      <c r="H20" s="364" t="s">
        <v>159</v>
      </c>
      <c r="I20" s="364">
        <v>1</v>
      </c>
      <c r="J20" s="148"/>
      <c r="K20" s="22" t="s">
        <v>1373</v>
      </c>
      <c r="L20" s="251"/>
    </row>
    <row r="21" spans="1:12" ht="15.75" customHeight="1">
      <c r="A21" s="22"/>
      <c r="B21" s="366"/>
      <c r="C21" s="22" t="s">
        <v>28</v>
      </c>
      <c r="D21" s="132" t="s">
        <v>1609</v>
      </c>
      <c r="E21" s="364" t="s">
        <v>182</v>
      </c>
      <c r="F21" s="364" t="s">
        <v>164</v>
      </c>
      <c r="G21" s="365" t="s">
        <v>1538</v>
      </c>
      <c r="H21" s="364" t="s">
        <v>199</v>
      </c>
      <c r="I21" s="364">
        <v>1</v>
      </c>
      <c r="J21" s="148"/>
      <c r="K21" s="22"/>
      <c r="L21" s="251"/>
    </row>
    <row r="22" spans="1:12" ht="15.75" customHeight="1">
      <c r="A22" s="22"/>
      <c r="B22" s="366"/>
      <c r="C22" s="22" t="s">
        <v>28</v>
      </c>
      <c r="D22" s="132" t="s">
        <v>1609</v>
      </c>
      <c r="E22" s="364" t="s">
        <v>172</v>
      </c>
      <c r="F22" s="364" t="s">
        <v>162</v>
      </c>
      <c r="G22" s="365" t="s">
        <v>553</v>
      </c>
      <c r="H22" s="364" t="s">
        <v>159</v>
      </c>
      <c r="I22" s="364">
        <v>1</v>
      </c>
      <c r="J22" s="148"/>
      <c r="K22" s="22" t="s">
        <v>1374</v>
      </c>
      <c r="L22" s="251"/>
    </row>
    <row r="23" spans="1:12" ht="15.75" customHeight="1">
      <c r="A23" s="22"/>
      <c r="B23" s="24"/>
      <c r="C23" s="22" t="s">
        <v>28</v>
      </c>
      <c r="D23" s="132" t="s">
        <v>1609</v>
      </c>
      <c r="E23" s="364" t="s">
        <v>410</v>
      </c>
      <c r="F23" s="364" t="s">
        <v>204</v>
      </c>
      <c r="G23" s="365" t="s">
        <v>148</v>
      </c>
      <c r="H23" s="364" t="s">
        <v>151</v>
      </c>
      <c r="I23" s="364">
        <v>4</v>
      </c>
      <c r="J23" s="148">
        <v>2</v>
      </c>
      <c r="K23" s="22" t="s">
        <v>1917</v>
      </c>
      <c r="L23" s="251"/>
    </row>
    <row r="24" spans="1:12" ht="15.75" customHeight="1">
      <c r="A24" s="22"/>
      <c r="B24" s="24"/>
      <c r="C24" s="22" t="s">
        <v>28</v>
      </c>
      <c r="D24" s="132" t="s">
        <v>1609</v>
      </c>
      <c r="E24" s="364" t="s">
        <v>1375</v>
      </c>
      <c r="F24" s="364" t="s">
        <v>207</v>
      </c>
      <c r="G24" s="365" t="s">
        <v>161</v>
      </c>
      <c r="H24" s="364" t="s">
        <v>557</v>
      </c>
      <c r="I24" s="364">
        <v>1</v>
      </c>
      <c r="J24" s="148">
        <v>2</v>
      </c>
      <c r="K24" s="22" t="s">
        <v>1918</v>
      </c>
      <c r="L24" s="251"/>
    </row>
    <row r="25" spans="1:12" ht="15.75" customHeight="1">
      <c r="A25" s="22"/>
      <c r="B25" s="24"/>
      <c r="C25" s="22" t="s">
        <v>28</v>
      </c>
      <c r="D25" s="132" t="s">
        <v>1609</v>
      </c>
      <c r="E25" s="364" t="s">
        <v>1375</v>
      </c>
      <c r="F25" s="364" t="s">
        <v>160</v>
      </c>
      <c r="G25" s="365" t="s">
        <v>161</v>
      </c>
      <c r="H25" s="364" t="s">
        <v>557</v>
      </c>
      <c r="I25" s="364">
        <v>1</v>
      </c>
      <c r="J25" s="148">
        <v>2</v>
      </c>
      <c r="K25" s="22" t="s">
        <v>1919</v>
      </c>
      <c r="L25" s="251"/>
    </row>
    <row r="26" spans="1:12" ht="15.75" customHeight="1">
      <c r="A26" s="22"/>
      <c r="B26" s="22"/>
      <c r="C26" s="828" t="s">
        <v>49</v>
      </c>
      <c r="D26" s="829"/>
      <c r="E26" s="364"/>
      <c r="F26" s="22"/>
      <c r="G26" s="343"/>
      <c r="H26" s="22"/>
      <c r="I26" s="22"/>
      <c r="J26" s="148"/>
      <c r="K26" s="22"/>
      <c r="L26" s="251"/>
    </row>
    <row r="27" spans="1:12" ht="15.75" customHeight="1">
      <c r="A27" s="22"/>
      <c r="B27" s="24"/>
      <c r="C27" s="22" t="s">
        <v>28</v>
      </c>
      <c r="D27" s="178" t="s">
        <v>1611</v>
      </c>
      <c r="E27" s="178" t="s">
        <v>219</v>
      </c>
      <c r="F27" s="178" t="s">
        <v>48</v>
      </c>
      <c r="G27" s="177" t="s">
        <v>45</v>
      </c>
      <c r="H27" s="178" t="s">
        <v>169</v>
      </c>
      <c r="I27" s="178">
        <v>2</v>
      </c>
      <c r="J27" s="148"/>
      <c r="K27" s="362" t="s">
        <v>1920</v>
      </c>
      <c r="L27" s="251"/>
    </row>
    <row r="28" spans="1:12" ht="15.75" customHeight="1">
      <c r="A28" s="22"/>
      <c r="B28" s="24"/>
      <c r="C28" s="22" t="s">
        <v>28</v>
      </c>
      <c r="D28" s="178" t="s">
        <v>1611</v>
      </c>
      <c r="E28" s="178" t="s">
        <v>177</v>
      </c>
      <c r="F28" s="178" t="s">
        <v>160</v>
      </c>
      <c r="G28" s="177" t="s">
        <v>161</v>
      </c>
      <c r="H28" s="178" t="s">
        <v>169</v>
      </c>
      <c r="I28" s="178">
        <v>2</v>
      </c>
      <c r="J28" s="148"/>
      <c r="K28" s="22" t="s">
        <v>1921</v>
      </c>
      <c r="L28" s="251"/>
    </row>
    <row r="29" spans="1:12" ht="15.75" customHeight="1">
      <c r="A29" s="22"/>
      <c r="B29" s="24"/>
      <c r="C29" s="22" t="s">
        <v>28</v>
      </c>
      <c r="D29" s="178" t="s">
        <v>1611</v>
      </c>
      <c r="E29" s="178" t="s">
        <v>177</v>
      </c>
      <c r="F29" s="178" t="s">
        <v>160</v>
      </c>
      <c r="G29" s="177" t="s">
        <v>1074</v>
      </c>
      <c r="H29" s="178" t="s">
        <v>169</v>
      </c>
      <c r="I29" s="178">
        <v>2</v>
      </c>
      <c r="J29" s="148"/>
      <c r="K29" s="22"/>
      <c r="L29" s="251"/>
    </row>
    <row r="30" spans="1:12" ht="15.75" customHeight="1">
      <c r="A30" s="22"/>
      <c r="B30" s="24"/>
      <c r="C30" s="22" t="s">
        <v>28</v>
      </c>
      <c r="D30" s="178" t="s">
        <v>1611</v>
      </c>
      <c r="E30" s="178" t="s">
        <v>182</v>
      </c>
      <c r="F30" s="178" t="s">
        <v>168</v>
      </c>
      <c r="G30" s="177" t="s">
        <v>49</v>
      </c>
      <c r="H30" s="178" t="s">
        <v>169</v>
      </c>
      <c r="I30" s="178">
        <v>2</v>
      </c>
      <c r="J30" s="148"/>
      <c r="K30" s="22"/>
      <c r="L30" s="251"/>
    </row>
    <row r="31" spans="1:12" ht="15.75" customHeight="1">
      <c r="A31" s="22"/>
      <c r="B31" s="24"/>
      <c r="C31" s="22" t="s">
        <v>28</v>
      </c>
      <c r="D31" s="178" t="s">
        <v>1611</v>
      </c>
      <c r="E31" s="178" t="s">
        <v>182</v>
      </c>
      <c r="F31" s="178" t="s">
        <v>168</v>
      </c>
      <c r="G31" s="177" t="s">
        <v>553</v>
      </c>
      <c r="H31" s="178" t="s">
        <v>169</v>
      </c>
      <c r="I31" s="178">
        <v>2</v>
      </c>
      <c r="J31" s="148"/>
      <c r="K31" s="22"/>
      <c r="L31" s="251"/>
    </row>
    <row r="32" spans="1:12" ht="15.75" customHeight="1">
      <c r="A32" s="22"/>
      <c r="B32" s="24"/>
      <c r="C32" s="22" t="s">
        <v>28</v>
      </c>
      <c r="D32" s="178" t="s">
        <v>1611</v>
      </c>
      <c r="E32" s="178" t="s">
        <v>174</v>
      </c>
      <c r="F32" s="178" t="s">
        <v>13</v>
      </c>
      <c r="G32" s="177" t="s">
        <v>1665</v>
      </c>
      <c r="H32" s="178" t="s">
        <v>169</v>
      </c>
      <c r="I32" s="178">
        <v>2</v>
      </c>
      <c r="J32" s="148"/>
      <c r="K32" s="22"/>
      <c r="L32" s="251"/>
    </row>
    <row r="33" spans="1:12" ht="15.75" customHeight="1">
      <c r="A33" s="22"/>
      <c r="B33" s="24"/>
      <c r="C33" s="22" t="s">
        <v>28</v>
      </c>
      <c r="D33" s="178" t="s">
        <v>1611</v>
      </c>
      <c r="E33" s="178" t="s">
        <v>172</v>
      </c>
      <c r="F33" s="178" t="s">
        <v>7</v>
      </c>
      <c r="G33" s="177" t="s">
        <v>553</v>
      </c>
      <c r="H33" s="178" t="s">
        <v>169</v>
      </c>
      <c r="I33" s="178">
        <v>2</v>
      </c>
      <c r="J33" s="148"/>
      <c r="K33" s="22"/>
      <c r="L33" s="251"/>
    </row>
    <row r="34" spans="1:12" ht="15.75" customHeight="1">
      <c r="A34" s="22"/>
      <c r="B34" s="24"/>
      <c r="C34" s="22" t="s">
        <v>28</v>
      </c>
      <c r="D34" s="178" t="s">
        <v>1611</v>
      </c>
      <c r="E34" s="178" t="s">
        <v>341</v>
      </c>
      <c r="F34" s="178" t="s">
        <v>167</v>
      </c>
      <c r="G34" s="177" t="s">
        <v>132</v>
      </c>
      <c r="H34" s="178" t="s">
        <v>169</v>
      </c>
      <c r="I34" s="178">
        <v>1</v>
      </c>
      <c r="J34" s="148"/>
      <c r="K34" s="22" t="s">
        <v>1372</v>
      </c>
      <c r="L34" s="251"/>
    </row>
    <row r="35" spans="1:12" ht="15.75" customHeight="1">
      <c r="A35" s="22"/>
      <c r="B35" s="24"/>
      <c r="C35" s="22" t="s">
        <v>28</v>
      </c>
      <c r="D35" s="178" t="s">
        <v>1611</v>
      </c>
      <c r="E35" s="178" t="s">
        <v>341</v>
      </c>
      <c r="F35" s="178" t="s">
        <v>14</v>
      </c>
      <c r="G35" s="177" t="s">
        <v>132</v>
      </c>
      <c r="H35" s="178" t="s">
        <v>169</v>
      </c>
      <c r="I35" s="178">
        <v>1</v>
      </c>
      <c r="J35" s="148"/>
      <c r="K35" s="22"/>
      <c r="L35" s="251"/>
    </row>
    <row r="36" spans="1:12" ht="15.75" customHeight="1">
      <c r="A36" s="22"/>
      <c r="B36" s="22"/>
      <c r="C36" s="22" t="s">
        <v>28</v>
      </c>
      <c r="D36" s="178" t="s">
        <v>1611</v>
      </c>
      <c r="E36" s="178" t="s">
        <v>182</v>
      </c>
      <c r="F36" s="178" t="s">
        <v>137</v>
      </c>
      <c r="G36" s="177" t="s">
        <v>49</v>
      </c>
      <c r="H36" s="178" t="s">
        <v>169</v>
      </c>
      <c r="I36" s="178">
        <v>4</v>
      </c>
      <c r="J36" s="148"/>
      <c r="K36" s="22"/>
      <c r="L36" s="251"/>
    </row>
    <row r="37" spans="1:12" ht="15.75" customHeight="1">
      <c r="A37" s="22"/>
      <c r="B37" s="22"/>
      <c r="C37" s="22" t="s">
        <v>28</v>
      </c>
      <c r="D37" s="178" t="s">
        <v>1611</v>
      </c>
      <c r="E37" s="178" t="s">
        <v>182</v>
      </c>
      <c r="F37" s="178" t="s">
        <v>137</v>
      </c>
      <c r="G37" s="177" t="s">
        <v>132</v>
      </c>
      <c r="H37" s="178" t="s">
        <v>169</v>
      </c>
      <c r="I37" s="178">
        <v>2</v>
      </c>
      <c r="J37" s="148"/>
      <c r="K37" s="22"/>
      <c r="L37" s="251"/>
    </row>
    <row r="38" spans="1:12" ht="15.75" customHeight="1">
      <c r="A38" s="22"/>
      <c r="B38" s="24"/>
      <c r="C38" s="22" t="s">
        <v>28</v>
      </c>
      <c r="D38" s="178" t="s">
        <v>1611</v>
      </c>
      <c r="E38" s="178" t="s">
        <v>182</v>
      </c>
      <c r="F38" s="178" t="s">
        <v>137</v>
      </c>
      <c r="G38" s="177" t="s">
        <v>1074</v>
      </c>
      <c r="H38" s="178" t="s">
        <v>169</v>
      </c>
      <c r="I38" s="178">
        <v>1</v>
      </c>
      <c r="J38" s="148"/>
      <c r="K38" s="22"/>
      <c r="L38" s="251"/>
    </row>
    <row r="39" spans="1:12" ht="15.75" customHeight="1">
      <c r="A39" s="22"/>
      <c r="B39" s="24"/>
      <c r="C39" s="22"/>
      <c r="D39" s="178" t="s">
        <v>1611</v>
      </c>
      <c r="E39" s="178" t="s">
        <v>182</v>
      </c>
      <c r="F39" s="178" t="s">
        <v>137</v>
      </c>
      <c r="G39" s="177" t="s">
        <v>51</v>
      </c>
      <c r="H39" s="178" t="s">
        <v>169</v>
      </c>
      <c r="I39" s="178">
        <v>2</v>
      </c>
      <c r="J39" s="148"/>
      <c r="K39" s="22"/>
      <c r="L39" s="251"/>
    </row>
    <row r="40" spans="1:12" ht="15.75" customHeight="1">
      <c r="A40" s="22"/>
      <c r="B40" s="24"/>
      <c r="C40" s="22"/>
      <c r="D40" s="630" t="s">
        <v>553</v>
      </c>
      <c r="E40" s="22"/>
      <c r="F40" s="22"/>
      <c r="G40" s="343"/>
      <c r="H40" s="22"/>
      <c r="I40" s="22"/>
      <c r="J40" s="800"/>
      <c r="K40" s="362" t="s">
        <v>1922</v>
      </c>
      <c r="L40" s="251"/>
    </row>
    <row r="41" spans="1:12" ht="15.75" customHeight="1">
      <c r="A41" s="22"/>
      <c r="B41" s="24"/>
      <c r="C41" s="22"/>
      <c r="D41" s="178" t="s">
        <v>1612</v>
      </c>
      <c r="E41" s="178" t="s">
        <v>219</v>
      </c>
      <c r="F41" s="178" t="s">
        <v>48</v>
      </c>
      <c r="G41" s="177" t="s">
        <v>45</v>
      </c>
      <c r="H41" s="178" t="s">
        <v>156</v>
      </c>
      <c r="I41" s="178">
        <v>2</v>
      </c>
      <c r="J41" s="148"/>
      <c r="K41" s="22" t="s">
        <v>1396</v>
      </c>
      <c r="L41" s="251"/>
    </row>
    <row r="42" spans="1:12" ht="15.75" customHeight="1">
      <c r="A42" s="22"/>
      <c r="B42" s="24"/>
      <c r="C42" s="22"/>
      <c r="D42" s="178" t="s">
        <v>1612</v>
      </c>
      <c r="E42" s="178" t="s">
        <v>177</v>
      </c>
      <c r="F42" s="178" t="s">
        <v>160</v>
      </c>
      <c r="G42" s="177" t="s">
        <v>161</v>
      </c>
      <c r="H42" s="178" t="s">
        <v>156</v>
      </c>
      <c r="I42" s="178">
        <v>2</v>
      </c>
      <c r="J42" s="148"/>
      <c r="K42" s="22"/>
      <c r="L42" s="251"/>
    </row>
    <row r="43" spans="1:12" ht="15.75" customHeight="1">
      <c r="A43" s="22"/>
      <c r="B43" s="24"/>
      <c r="C43" s="22"/>
      <c r="D43" s="178" t="s">
        <v>1612</v>
      </c>
      <c r="E43" s="178" t="s">
        <v>177</v>
      </c>
      <c r="F43" s="178" t="s">
        <v>160</v>
      </c>
      <c r="G43" s="177" t="s">
        <v>32</v>
      </c>
      <c r="H43" s="178" t="s">
        <v>156</v>
      </c>
      <c r="I43" s="178">
        <v>2</v>
      </c>
      <c r="J43" s="148"/>
      <c r="K43" s="22"/>
      <c r="L43" s="251"/>
    </row>
    <row r="44" spans="1:12" ht="15.75" customHeight="1">
      <c r="A44" s="22"/>
      <c r="B44" s="24"/>
      <c r="C44" s="22"/>
      <c r="D44" s="178" t="s">
        <v>1612</v>
      </c>
      <c r="E44" s="178" t="s">
        <v>182</v>
      </c>
      <c r="F44" s="178" t="s">
        <v>168</v>
      </c>
      <c r="G44" s="177" t="s">
        <v>49</v>
      </c>
      <c r="H44" s="178" t="s">
        <v>156</v>
      </c>
      <c r="I44" s="178">
        <v>2</v>
      </c>
      <c r="J44" s="148"/>
      <c r="K44" s="22"/>
      <c r="L44" s="251"/>
    </row>
    <row r="45" spans="1:12" ht="15.75" customHeight="1">
      <c r="A45" s="22"/>
      <c r="B45" s="24"/>
      <c r="C45" s="22"/>
      <c r="D45" s="178" t="s">
        <v>1612</v>
      </c>
      <c r="E45" s="178" t="s">
        <v>182</v>
      </c>
      <c r="F45" s="178" t="s">
        <v>168</v>
      </c>
      <c r="G45" s="177" t="s">
        <v>553</v>
      </c>
      <c r="H45" s="178" t="s">
        <v>156</v>
      </c>
      <c r="I45" s="178">
        <v>2</v>
      </c>
      <c r="J45" s="148"/>
      <c r="K45" s="22"/>
      <c r="L45" s="251"/>
    </row>
    <row r="46" spans="1:12" ht="15.75" customHeight="1">
      <c r="A46" s="22"/>
      <c r="B46" s="24"/>
      <c r="C46" s="22"/>
      <c r="D46" s="178" t="s">
        <v>1612</v>
      </c>
      <c r="E46" s="178" t="s">
        <v>174</v>
      </c>
      <c r="F46" s="178" t="s">
        <v>13</v>
      </c>
      <c r="G46" s="177" t="s">
        <v>132</v>
      </c>
      <c r="H46" s="178" t="s">
        <v>156</v>
      </c>
      <c r="I46" s="178">
        <v>2</v>
      </c>
      <c r="J46" s="148"/>
      <c r="K46" s="22"/>
      <c r="L46" s="251"/>
    </row>
    <row r="47" spans="1:12" ht="15.75" customHeight="1">
      <c r="A47" s="22"/>
      <c r="B47" s="24"/>
      <c r="C47" s="22"/>
      <c r="D47" s="178" t="s">
        <v>1612</v>
      </c>
      <c r="E47" s="178" t="s">
        <v>172</v>
      </c>
      <c r="F47" s="178" t="s">
        <v>7</v>
      </c>
      <c r="G47" s="177" t="s">
        <v>553</v>
      </c>
      <c r="H47" s="178" t="s">
        <v>156</v>
      </c>
      <c r="I47" s="178">
        <v>2</v>
      </c>
      <c r="J47" s="148"/>
      <c r="K47" s="22"/>
      <c r="L47" s="251"/>
    </row>
    <row r="48" spans="1:12" ht="15.75" customHeight="1">
      <c r="A48" s="22"/>
      <c r="B48" s="24"/>
      <c r="C48" s="22"/>
      <c r="D48" s="178" t="s">
        <v>1612</v>
      </c>
      <c r="E48" s="178" t="s">
        <v>341</v>
      </c>
      <c r="F48" s="178" t="s">
        <v>167</v>
      </c>
      <c r="G48" s="177" t="s">
        <v>132</v>
      </c>
      <c r="H48" s="178" t="s">
        <v>156</v>
      </c>
      <c r="I48" s="178">
        <v>1</v>
      </c>
      <c r="J48" s="148"/>
      <c r="K48" s="22"/>
      <c r="L48" s="251"/>
    </row>
    <row r="49" spans="1:12" ht="15.75" customHeight="1">
      <c r="A49" s="22"/>
      <c r="B49" s="24"/>
      <c r="C49" s="22"/>
      <c r="D49" s="178" t="s">
        <v>1612</v>
      </c>
      <c r="E49" s="178" t="s">
        <v>341</v>
      </c>
      <c r="F49" s="178" t="s">
        <v>14</v>
      </c>
      <c r="G49" s="177" t="s">
        <v>132</v>
      </c>
      <c r="H49" s="178" t="s">
        <v>156</v>
      </c>
      <c r="I49" s="178">
        <v>1</v>
      </c>
      <c r="J49" s="148"/>
      <c r="K49" s="22"/>
      <c r="L49" s="251"/>
    </row>
    <row r="50" spans="1:12" ht="15.75" customHeight="1">
      <c r="A50" s="22"/>
      <c r="B50" s="24"/>
      <c r="C50" s="22"/>
      <c r="D50" s="178" t="s">
        <v>1612</v>
      </c>
      <c r="E50" s="178" t="s">
        <v>182</v>
      </c>
      <c r="F50" s="178" t="s">
        <v>137</v>
      </c>
      <c r="G50" s="177" t="s">
        <v>553</v>
      </c>
      <c r="H50" s="178" t="s">
        <v>156</v>
      </c>
      <c r="I50" s="178">
        <v>2</v>
      </c>
      <c r="J50" s="148"/>
      <c r="K50" s="22"/>
      <c r="L50" s="251"/>
    </row>
    <row r="51" spans="1:12" ht="15.75" customHeight="1">
      <c r="A51" s="22"/>
      <c r="B51" s="24"/>
      <c r="C51" s="22"/>
      <c r="D51" s="178" t="s">
        <v>1612</v>
      </c>
      <c r="E51" s="178"/>
      <c r="F51" s="178" t="s">
        <v>137</v>
      </c>
      <c r="G51" s="177" t="s">
        <v>161</v>
      </c>
      <c r="H51" s="178" t="s">
        <v>156</v>
      </c>
      <c r="I51" s="178">
        <v>1</v>
      </c>
      <c r="J51" s="148"/>
      <c r="K51" s="22"/>
      <c r="L51" s="251"/>
    </row>
    <row r="52" spans="1:12" ht="15.75" customHeight="1">
      <c r="A52" s="22"/>
      <c r="B52" s="24"/>
      <c r="C52" s="22"/>
      <c r="D52" s="178" t="s">
        <v>1612</v>
      </c>
      <c r="E52" s="178" t="s">
        <v>182</v>
      </c>
      <c r="F52" s="178" t="s">
        <v>137</v>
      </c>
      <c r="G52" s="177" t="s">
        <v>28</v>
      </c>
      <c r="H52" s="178" t="s">
        <v>156</v>
      </c>
      <c r="I52" s="178">
        <v>1</v>
      </c>
      <c r="J52" s="148"/>
      <c r="K52" s="22"/>
      <c r="L52" s="251"/>
    </row>
    <row r="53" spans="1:12" ht="15.75" customHeight="1">
      <c r="A53" s="22"/>
      <c r="B53" s="24"/>
      <c r="C53" s="830" t="s">
        <v>1923</v>
      </c>
      <c r="D53" s="830"/>
      <c r="E53" s="296"/>
      <c r="F53" s="296"/>
      <c r="G53" s="296"/>
      <c r="H53" s="296"/>
      <c r="I53" s="296"/>
      <c r="J53" s="148"/>
      <c r="K53" s="296"/>
      <c r="L53" s="251"/>
    </row>
    <row r="54" spans="1:12" ht="15.75" customHeight="1">
      <c r="A54" s="22"/>
      <c r="B54" s="24"/>
      <c r="C54" s="22" t="s">
        <v>28</v>
      </c>
      <c r="D54" s="182" t="s">
        <v>1613</v>
      </c>
      <c r="E54" s="182" t="s">
        <v>178</v>
      </c>
      <c r="F54" s="182" t="s">
        <v>37</v>
      </c>
      <c r="G54" s="181" t="s">
        <v>1660</v>
      </c>
      <c r="H54" s="182" t="s">
        <v>159</v>
      </c>
      <c r="I54" s="182">
        <v>2</v>
      </c>
      <c r="J54" s="148"/>
      <c r="K54" s="362" t="s">
        <v>1924</v>
      </c>
      <c r="L54" s="251"/>
    </row>
    <row r="55" spans="1:12" ht="15.75" customHeight="1">
      <c r="A55" s="22"/>
      <c r="B55" s="24"/>
      <c r="C55" s="22" t="s">
        <v>28</v>
      </c>
      <c r="D55" s="182" t="s">
        <v>1613</v>
      </c>
      <c r="E55" s="182" t="s">
        <v>172</v>
      </c>
      <c r="F55" s="182" t="s">
        <v>7</v>
      </c>
      <c r="G55" s="182" t="s">
        <v>1437</v>
      </c>
      <c r="H55" s="182" t="s">
        <v>159</v>
      </c>
      <c r="I55" s="631">
        <v>2</v>
      </c>
      <c r="J55" s="148"/>
      <c r="K55" s="22" t="s">
        <v>1394</v>
      </c>
      <c r="L55" s="251"/>
    </row>
    <row r="56" spans="1:12" ht="15.75" customHeight="1">
      <c r="A56" s="22"/>
      <c r="B56" s="24"/>
      <c r="C56" s="22" t="s">
        <v>28</v>
      </c>
      <c r="D56" s="182" t="s">
        <v>1613</v>
      </c>
      <c r="E56" s="182" t="s">
        <v>182</v>
      </c>
      <c r="F56" s="182" t="s">
        <v>168</v>
      </c>
      <c r="G56" s="181" t="s">
        <v>1273</v>
      </c>
      <c r="H56" s="182" t="s">
        <v>159</v>
      </c>
      <c r="I56" s="182">
        <v>2</v>
      </c>
      <c r="J56" s="148"/>
      <c r="K56" s="22"/>
      <c r="L56" s="251"/>
    </row>
    <row r="57" spans="1:12" ht="15.75" customHeight="1">
      <c r="A57" s="22"/>
      <c r="B57" s="24"/>
      <c r="C57" s="22" t="s">
        <v>28</v>
      </c>
      <c r="D57" s="182" t="s">
        <v>1613</v>
      </c>
      <c r="E57" s="182" t="s">
        <v>182</v>
      </c>
      <c r="F57" s="182" t="s">
        <v>168</v>
      </c>
      <c r="G57" s="181" t="s">
        <v>49</v>
      </c>
      <c r="H57" s="182" t="s">
        <v>159</v>
      </c>
      <c r="I57" s="182">
        <v>2</v>
      </c>
      <c r="J57" s="148"/>
      <c r="K57" s="143"/>
      <c r="L57" s="251"/>
    </row>
    <row r="58" spans="1:12" ht="15.75" customHeight="1">
      <c r="A58" s="22"/>
      <c r="B58" s="24"/>
      <c r="C58" s="22" t="s">
        <v>28</v>
      </c>
      <c r="D58" s="182" t="s">
        <v>1613</v>
      </c>
      <c r="E58" s="182" t="s">
        <v>177</v>
      </c>
      <c r="F58" s="182" t="s">
        <v>160</v>
      </c>
      <c r="G58" s="181" t="s">
        <v>161</v>
      </c>
      <c r="H58" s="182" t="s">
        <v>159</v>
      </c>
      <c r="I58" s="182">
        <v>2</v>
      </c>
      <c r="J58" s="148"/>
      <c r="K58" s="22"/>
      <c r="L58" s="251"/>
    </row>
    <row r="59" spans="1:12" ht="15.75" customHeight="1">
      <c r="A59" s="22"/>
      <c r="B59" s="24"/>
      <c r="C59" s="22" t="s">
        <v>28</v>
      </c>
      <c r="D59" s="182" t="s">
        <v>1613</v>
      </c>
      <c r="E59" s="182" t="s">
        <v>177</v>
      </c>
      <c r="F59" s="182" t="s">
        <v>160</v>
      </c>
      <c r="G59" s="181" t="s">
        <v>1074</v>
      </c>
      <c r="H59" s="182" t="s">
        <v>159</v>
      </c>
      <c r="I59" s="182">
        <v>2</v>
      </c>
      <c r="J59" s="148"/>
      <c r="K59" s="143"/>
      <c r="L59" s="251"/>
    </row>
    <row r="60" spans="1:12" ht="15.75" customHeight="1">
      <c r="A60" s="22"/>
      <c r="B60" s="24"/>
      <c r="C60" s="22" t="s">
        <v>28</v>
      </c>
      <c r="D60" s="182" t="s">
        <v>1613</v>
      </c>
      <c r="E60" s="182" t="s">
        <v>469</v>
      </c>
      <c r="F60" s="182" t="s">
        <v>166</v>
      </c>
      <c r="G60" s="181" t="s">
        <v>1167</v>
      </c>
      <c r="H60" s="182" t="s">
        <v>159</v>
      </c>
      <c r="I60" s="182">
        <v>2</v>
      </c>
      <c r="J60" s="148"/>
      <c r="K60" s="22"/>
      <c r="L60" s="251"/>
    </row>
    <row r="61" spans="1:12" ht="15.75" customHeight="1">
      <c r="A61" s="22"/>
      <c r="B61" s="24"/>
      <c r="C61" s="22" t="s">
        <v>28</v>
      </c>
      <c r="D61" s="182" t="s">
        <v>1613</v>
      </c>
      <c r="E61" s="182" t="s">
        <v>341</v>
      </c>
      <c r="F61" s="182" t="s">
        <v>167</v>
      </c>
      <c r="G61" s="181" t="s">
        <v>132</v>
      </c>
      <c r="H61" s="182" t="s">
        <v>159</v>
      </c>
      <c r="I61" s="182">
        <v>1</v>
      </c>
      <c r="J61" s="148"/>
      <c r="K61" s="22" t="s">
        <v>1372</v>
      </c>
      <c r="L61" s="251"/>
    </row>
    <row r="62" spans="1:12" ht="15.75" customHeight="1">
      <c r="A62" s="22"/>
      <c r="B62" s="24"/>
      <c r="C62" s="22" t="s">
        <v>28</v>
      </c>
      <c r="D62" s="182" t="s">
        <v>1613</v>
      </c>
      <c r="E62" s="182" t="s">
        <v>341</v>
      </c>
      <c r="F62" s="182" t="s">
        <v>14</v>
      </c>
      <c r="G62" s="181" t="s">
        <v>132</v>
      </c>
      <c r="H62" s="182" t="s">
        <v>159</v>
      </c>
      <c r="I62" s="182">
        <v>1</v>
      </c>
      <c r="J62" s="148"/>
      <c r="K62" s="22"/>
      <c r="L62" s="251"/>
    </row>
    <row r="63" spans="1:12" ht="15.75" customHeight="1">
      <c r="A63" s="22"/>
      <c r="B63" s="24"/>
      <c r="C63" s="22" t="s">
        <v>28</v>
      </c>
      <c r="D63" s="182" t="s">
        <v>1613</v>
      </c>
      <c r="E63" s="182" t="s">
        <v>182</v>
      </c>
      <c r="F63" s="182" t="s">
        <v>137</v>
      </c>
      <c r="G63" s="181" t="s">
        <v>1273</v>
      </c>
      <c r="H63" s="182" t="s">
        <v>159</v>
      </c>
      <c r="I63" s="182">
        <v>2</v>
      </c>
      <c r="J63" s="148"/>
      <c r="K63" s="22"/>
      <c r="L63" s="251"/>
    </row>
    <row r="64" spans="1:12" ht="15.75" customHeight="1">
      <c r="A64" s="22"/>
      <c r="B64" s="24"/>
      <c r="C64" s="22" t="s">
        <v>28</v>
      </c>
      <c r="D64" s="182" t="s">
        <v>1613</v>
      </c>
      <c r="E64" s="182" t="s">
        <v>182</v>
      </c>
      <c r="F64" s="182" t="s">
        <v>137</v>
      </c>
      <c r="G64" s="181" t="s">
        <v>28</v>
      </c>
      <c r="H64" s="182" t="s">
        <v>159</v>
      </c>
      <c r="I64" s="182">
        <v>1</v>
      </c>
      <c r="J64" s="148"/>
      <c r="K64" s="22"/>
      <c r="L64" s="251"/>
    </row>
    <row r="65" spans="1:12" ht="15.75" customHeight="1">
      <c r="A65" s="22"/>
      <c r="B65" s="24"/>
      <c r="C65" s="22" t="s">
        <v>28</v>
      </c>
      <c r="D65" s="182" t="s">
        <v>1613</v>
      </c>
      <c r="E65" s="182" t="s">
        <v>182</v>
      </c>
      <c r="F65" s="182" t="s">
        <v>137</v>
      </c>
      <c r="G65" s="181" t="s">
        <v>1074</v>
      </c>
      <c r="H65" s="182" t="s">
        <v>159</v>
      </c>
      <c r="I65" s="182">
        <v>2</v>
      </c>
      <c r="J65" s="148"/>
      <c r="K65" s="22"/>
      <c r="L65" s="251"/>
    </row>
    <row r="66" spans="1:12" ht="15.75" customHeight="1">
      <c r="A66" s="22"/>
      <c r="B66" s="24"/>
      <c r="C66" s="22"/>
      <c r="D66" s="182" t="s">
        <v>1613</v>
      </c>
      <c r="E66" s="182"/>
      <c r="F66" s="182" t="s">
        <v>137</v>
      </c>
      <c r="G66" s="181" t="s">
        <v>161</v>
      </c>
      <c r="H66" s="182" t="s">
        <v>159</v>
      </c>
      <c r="I66" s="182">
        <v>1</v>
      </c>
      <c r="J66" s="148"/>
      <c r="K66" s="22"/>
      <c r="L66" s="251"/>
    </row>
    <row r="67" spans="1:12" ht="15.75" customHeight="1">
      <c r="A67" s="22"/>
      <c r="B67" s="24"/>
      <c r="C67" s="22"/>
      <c r="D67" s="182" t="s">
        <v>1613</v>
      </c>
      <c r="E67" s="182"/>
      <c r="F67" s="182" t="s">
        <v>137</v>
      </c>
      <c r="G67" s="181" t="s">
        <v>49</v>
      </c>
      <c r="H67" s="182" t="s">
        <v>159</v>
      </c>
      <c r="I67" s="182">
        <v>1</v>
      </c>
      <c r="J67" s="148"/>
      <c r="K67" s="22"/>
      <c r="L67" s="251"/>
    </row>
    <row r="68" spans="1:12" ht="15.75" customHeight="1">
      <c r="A68" s="22"/>
      <c r="B68" s="24"/>
      <c r="C68" s="22" t="s">
        <v>28</v>
      </c>
      <c r="D68" s="182" t="s">
        <v>1613</v>
      </c>
      <c r="E68" s="182" t="s">
        <v>182</v>
      </c>
      <c r="F68" s="182" t="s">
        <v>137</v>
      </c>
      <c r="G68" s="181" t="s">
        <v>132</v>
      </c>
      <c r="H68" s="182" t="s">
        <v>159</v>
      </c>
      <c r="I68" s="182">
        <v>1</v>
      </c>
      <c r="J68" s="148"/>
      <c r="K68" s="22"/>
      <c r="L68" s="251"/>
    </row>
    <row r="69" spans="1:12" ht="15.75" customHeight="1">
      <c r="A69" s="22"/>
      <c r="B69" s="22"/>
      <c r="C69" s="826" t="s">
        <v>1397</v>
      </c>
      <c r="D69" s="827"/>
      <c r="E69" s="23"/>
      <c r="F69" s="23"/>
      <c r="G69" s="23"/>
      <c r="H69" s="23"/>
      <c r="I69" s="368"/>
      <c r="J69" s="149"/>
      <c r="K69" s="23"/>
      <c r="L69" s="251"/>
    </row>
    <row r="70" spans="1:12" ht="15.75" customHeight="1">
      <c r="A70" s="22"/>
      <c r="B70" s="22"/>
      <c r="C70" s="25" t="s">
        <v>28</v>
      </c>
      <c r="D70" s="25" t="s">
        <v>552</v>
      </c>
      <c r="E70" s="25" t="s">
        <v>176</v>
      </c>
      <c r="F70" s="25" t="s">
        <v>1175</v>
      </c>
      <c r="G70" s="25" t="s">
        <v>23</v>
      </c>
      <c r="H70" s="32" t="s">
        <v>22</v>
      </c>
      <c r="I70" s="31">
        <v>6</v>
      </c>
      <c r="J70" s="149"/>
      <c r="K70" s="25"/>
      <c r="L70" s="367" t="s">
        <v>1415</v>
      </c>
    </row>
    <row r="71" spans="1:12" ht="15.75" customHeight="1">
      <c r="A71" s="369"/>
      <c r="B71" s="369"/>
      <c r="C71" s="25" t="s">
        <v>28</v>
      </c>
      <c r="D71" s="95" t="s">
        <v>1177</v>
      </c>
      <c r="E71" s="25" t="s">
        <v>341</v>
      </c>
      <c r="F71" s="95" t="s">
        <v>14</v>
      </c>
      <c r="G71" s="23" t="s">
        <v>1646</v>
      </c>
      <c r="H71" s="32" t="s">
        <v>22</v>
      </c>
      <c r="I71" s="632">
        <v>0</v>
      </c>
      <c r="J71" s="149"/>
      <c r="K71" s="341" t="s">
        <v>1178</v>
      </c>
      <c r="L71" s="367" t="s">
        <v>1415</v>
      </c>
    </row>
    <row r="72" spans="1:12" ht="15.75" customHeight="1">
      <c r="A72" s="369"/>
      <c r="B72" s="22"/>
      <c r="C72" s="23" t="s">
        <v>28</v>
      </c>
      <c r="D72" s="95" t="s">
        <v>1177</v>
      </c>
      <c r="E72" s="23" t="s">
        <v>1170</v>
      </c>
      <c r="F72" s="95" t="s">
        <v>15</v>
      </c>
      <c r="G72" s="23" t="s">
        <v>1646</v>
      </c>
      <c r="H72" s="32" t="s">
        <v>22</v>
      </c>
      <c r="I72" s="632">
        <v>0</v>
      </c>
      <c r="J72" s="149"/>
      <c r="K72" s="341" t="s">
        <v>1178</v>
      </c>
      <c r="L72" s="367" t="s">
        <v>1415</v>
      </c>
    </row>
    <row r="73" spans="1:12" ht="15.75" customHeight="1">
      <c r="A73" s="369"/>
      <c r="B73" s="22"/>
      <c r="C73" s="826" t="s">
        <v>1925</v>
      </c>
      <c r="D73" s="827"/>
      <c r="E73" s="23"/>
      <c r="F73" s="23"/>
      <c r="G73" s="23"/>
      <c r="H73" s="26"/>
      <c r="I73" s="370"/>
      <c r="J73" s="368"/>
      <c r="K73" s="23"/>
      <c r="L73" s="251"/>
    </row>
    <row r="74" spans="1:12" ht="15.75" customHeight="1">
      <c r="A74" s="22"/>
      <c r="B74" s="22"/>
      <c r="C74" s="25" t="s">
        <v>28</v>
      </c>
      <c r="D74" s="25" t="s">
        <v>551</v>
      </c>
      <c r="E74" s="25" t="s">
        <v>176</v>
      </c>
      <c r="F74" s="25" t="s">
        <v>1175</v>
      </c>
      <c r="G74" s="25" t="s">
        <v>1430</v>
      </c>
      <c r="H74" s="25" t="s">
        <v>22</v>
      </c>
      <c r="I74" s="24">
        <v>4</v>
      </c>
      <c r="J74" s="149"/>
      <c r="K74" s="23" t="s">
        <v>751</v>
      </c>
      <c r="L74" s="367" t="s">
        <v>1415</v>
      </c>
    </row>
    <row r="75" spans="1:12" ht="15.75" customHeight="1">
      <c r="A75" s="22"/>
      <c r="B75" s="22"/>
      <c r="C75" s="25"/>
      <c r="D75" s="25" t="s">
        <v>551</v>
      </c>
      <c r="E75" s="25" t="s">
        <v>176</v>
      </c>
      <c r="F75" s="25" t="s">
        <v>1175</v>
      </c>
      <c r="G75" s="25" t="s">
        <v>1680</v>
      </c>
      <c r="H75" s="25" t="s">
        <v>22</v>
      </c>
      <c r="I75" s="24">
        <v>2</v>
      </c>
      <c r="J75" s="149"/>
      <c r="K75" s="23"/>
      <c r="L75" s="367"/>
    </row>
    <row r="76" spans="1:12" ht="15.75" customHeight="1">
      <c r="A76" s="22"/>
      <c r="B76" s="22"/>
      <c r="C76" s="25"/>
      <c r="D76" s="95" t="s">
        <v>1926</v>
      </c>
      <c r="E76" s="25" t="s">
        <v>1170</v>
      </c>
      <c r="F76" s="95" t="s">
        <v>15</v>
      </c>
      <c r="G76" s="23" t="s">
        <v>1646</v>
      </c>
      <c r="H76" s="25" t="s">
        <v>22</v>
      </c>
      <c r="I76" s="632">
        <v>0</v>
      </c>
      <c r="J76" s="321"/>
      <c r="K76" s="95" t="s">
        <v>1927</v>
      </c>
      <c r="L76" s="367"/>
    </row>
    <row r="77" spans="1:12" ht="15.75" customHeight="1">
      <c r="A77" s="22"/>
      <c r="B77" s="22"/>
      <c r="C77" s="25"/>
      <c r="D77" s="95" t="s">
        <v>1926</v>
      </c>
      <c r="E77" s="25" t="s">
        <v>1176</v>
      </c>
      <c r="F77" s="95" t="s">
        <v>7</v>
      </c>
      <c r="G77" s="25" t="s">
        <v>1437</v>
      </c>
      <c r="H77" s="25" t="s">
        <v>22</v>
      </c>
      <c r="I77" s="632">
        <v>0</v>
      </c>
      <c r="J77" s="321"/>
      <c r="K77" s="95" t="s">
        <v>1927</v>
      </c>
      <c r="L77" s="367"/>
    </row>
    <row r="78" spans="1:12" ht="15.75" customHeight="1">
      <c r="A78" s="22"/>
      <c r="B78" s="22"/>
      <c r="C78" s="25" t="s">
        <v>28</v>
      </c>
      <c r="D78" s="95" t="s">
        <v>1926</v>
      </c>
      <c r="E78" s="25" t="s">
        <v>176</v>
      </c>
      <c r="F78" s="95" t="s">
        <v>1175</v>
      </c>
      <c r="G78" s="25" t="s">
        <v>1646</v>
      </c>
      <c r="H78" s="25" t="s">
        <v>22</v>
      </c>
      <c r="I78" s="632">
        <v>0</v>
      </c>
      <c r="J78" s="321"/>
      <c r="K78" s="95" t="s">
        <v>1928</v>
      </c>
      <c r="L78" s="367" t="s">
        <v>1415</v>
      </c>
    </row>
    <row r="79" spans="1:12" ht="15.75" customHeight="1">
      <c r="A79" s="22"/>
      <c r="B79" s="22"/>
      <c r="C79" s="25" t="s">
        <v>28</v>
      </c>
      <c r="D79" s="95" t="s">
        <v>1926</v>
      </c>
      <c r="E79" s="25" t="s">
        <v>176</v>
      </c>
      <c r="F79" s="95" t="s">
        <v>1175</v>
      </c>
      <c r="G79" s="25" t="s">
        <v>1646</v>
      </c>
      <c r="H79" s="25" t="s">
        <v>22</v>
      </c>
      <c r="I79" s="632">
        <v>0</v>
      </c>
      <c r="J79" s="321"/>
      <c r="K79" s="95" t="s">
        <v>1928</v>
      </c>
      <c r="L79" s="367" t="s">
        <v>1415</v>
      </c>
    </row>
    <row r="80" spans="1:12" ht="15.75" customHeight="1">
      <c r="A80" s="22"/>
      <c r="B80" s="22"/>
      <c r="C80" s="25" t="s">
        <v>28</v>
      </c>
      <c r="D80" s="95" t="s">
        <v>1926</v>
      </c>
      <c r="E80" s="25" t="s">
        <v>176</v>
      </c>
      <c r="F80" s="95" t="s">
        <v>19</v>
      </c>
      <c r="G80" s="633" t="s">
        <v>51</v>
      </c>
      <c r="H80" s="25" t="s">
        <v>199</v>
      </c>
      <c r="I80" s="632">
        <v>0</v>
      </c>
      <c r="J80" s="321"/>
      <c r="K80" s="95" t="s">
        <v>1929</v>
      </c>
      <c r="L80" s="367" t="s">
        <v>1415</v>
      </c>
    </row>
    <row r="81" spans="1:12" ht="15.75" customHeight="1">
      <c r="A81" s="22"/>
      <c r="B81" s="22"/>
      <c r="C81" s="25" t="s">
        <v>28</v>
      </c>
      <c r="D81" s="95" t="s">
        <v>1926</v>
      </c>
      <c r="E81" s="25" t="s">
        <v>1170</v>
      </c>
      <c r="F81" s="95" t="s">
        <v>1930</v>
      </c>
      <c r="G81" s="23" t="s">
        <v>1665</v>
      </c>
      <c r="H81" s="25" t="s">
        <v>22</v>
      </c>
      <c r="I81" s="632">
        <v>0</v>
      </c>
      <c r="J81" s="321"/>
      <c r="K81" s="95" t="s">
        <v>1928</v>
      </c>
      <c r="L81" s="367" t="s">
        <v>1415</v>
      </c>
    </row>
    <row r="82" spans="1:12" ht="15.75" customHeight="1">
      <c r="A82" s="22"/>
      <c r="B82" s="22"/>
      <c r="C82" s="826" t="s">
        <v>1399</v>
      </c>
      <c r="D82" s="827"/>
      <c r="E82" s="23"/>
      <c r="F82" s="23"/>
      <c r="G82" s="23"/>
      <c r="H82" s="23"/>
      <c r="I82" s="370"/>
      <c r="J82" s="368"/>
      <c r="K82" s="23"/>
      <c r="L82" s="251"/>
    </row>
    <row r="83" spans="1:12" ht="15.75" customHeight="1">
      <c r="A83" s="22"/>
      <c r="B83" s="22"/>
      <c r="C83" s="23" t="s">
        <v>28</v>
      </c>
      <c r="D83" s="23" t="s">
        <v>26</v>
      </c>
      <c r="E83" s="23" t="s">
        <v>176</v>
      </c>
      <c r="F83" s="23" t="s">
        <v>1168</v>
      </c>
      <c r="G83" s="23" t="s">
        <v>28</v>
      </c>
      <c r="H83" s="23" t="s">
        <v>27</v>
      </c>
      <c r="I83" s="24">
        <v>4</v>
      </c>
      <c r="J83" s="149"/>
      <c r="K83" s="22" t="s">
        <v>1171</v>
      </c>
      <c r="L83" s="367" t="s">
        <v>1415</v>
      </c>
    </row>
    <row r="84" spans="1:12" ht="15.75" customHeight="1">
      <c r="A84" s="22"/>
      <c r="B84" s="22"/>
      <c r="C84" s="23" t="s">
        <v>28</v>
      </c>
      <c r="D84" s="23" t="s">
        <v>26</v>
      </c>
      <c r="E84" s="23" t="s">
        <v>176</v>
      </c>
      <c r="F84" s="23" t="s">
        <v>1168</v>
      </c>
      <c r="G84" s="23" t="s">
        <v>25</v>
      </c>
      <c r="H84" s="23" t="s">
        <v>27</v>
      </c>
      <c r="I84" s="24">
        <v>2</v>
      </c>
      <c r="J84" s="149"/>
      <c r="K84" s="22" t="s">
        <v>753</v>
      </c>
      <c r="L84" s="367" t="s">
        <v>1415</v>
      </c>
    </row>
    <row r="85" spans="1:12" ht="15.75" customHeight="1">
      <c r="A85" s="22"/>
      <c r="B85" s="22"/>
      <c r="C85" s="23" t="s">
        <v>28</v>
      </c>
      <c r="D85" s="23" t="s">
        <v>26</v>
      </c>
      <c r="E85" s="23" t="s">
        <v>1170</v>
      </c>
      <c r="F85" s="23" t="s">
        <v>15</v>
      </c>
      <c r="G85" s="23" t="s">
        <v>1646</v>
      </c>
      <c r="H85" s="23" t="s">
        <v>27</v>
      </c>
      <c r="I85" s="24">
        <v>1</v>
      </c>
      <c r="J85" s="149"/>
      <c r="K85" s="22" t="s">
        <v>1511</v>
      </c>
      <c r="L85" s="367" t="s">
        <v>1415</v>
      </c>
    </row>
    <row r="86" spans="1:12" ht="15.75" customHeight="1">
      <c r="A86" s="22"/>
      <c r="B86" s="22"/>
      <c r="C86" s="23" t="s">
        <v>28</v>
      </c>
      <c r="D86" s="23" t="s">
        <v>26</v>
      </c>
      <c r="E86" s="23" t="s">
        <v>1182</v>
      </c>
      <c r="F86" s="23" t="s">
        <v>14</v>
      </c>
      <c r="G86" s="23" t="s">
        <v>1646</v>
      </c>
      <c r="H86" s="23" t="s">
        <v>27</v>
      </c>
      <c r="I86" s="24">
        <v>1</v>
      </c>
      <c r="J86" s="149"/>
      <c r="K86" s="22" t="s">
        <v>1512</v>
      </c>
      <c r="L86" s="367" t="s">
        <v>1415</v>
      </c>
    </row>
    <row r="87" spans="1:12" ht="15.75" customHeight="1">
      <c r="A87" s="22"/>
      <c r="B87" s="22"/>
      <c r="C87" s="23" t="s">
        <v>28</v>
      </c>
      <c r="D87" s="23" t="s">
        <v>26</v>
      </c>
      <c r="E87" s="23" t="s">
        <v>176</v>
      </c>
      <c r="F87" s="23" t="s">
        <v>1168</v>
      </c>
      <c r="G87" s="23" t="s">
        <v>25</v>
      </c>
      <c r="H87" s="23" t="s">
        <v>27</v>
      </c>
      <c r="I87" s="24">
        <v>2</v>
      </c>
      <c r="J87" s="149"/>
      <c r="K87" s="23" t="s">
        <v>1400</v>
      </c>
      <c r="L87" s="367" t="s">
        <v>1415</v>
      </c>
    </row>
    <row r="88" spans="1:12" ht="15.75" customHeight="1">
      <c r="A88" s="22"/>
      <c r="B88" s="22"/>
      <c r="C88" s="23" t="s">
        <v>28</v>
      </c>
      <c r="D88" s="23" t="s">
        <v>26</v>
      </c>
      <c r="E88" s="23" t="s">
        <v>176</v>
      </c>
      <c r="F88" s="23" t="s">
        <v>1168</v>
      </c>
      <c r="G88" s="23" t="s">
        <v>1646</v>
      </c>
      <c r="H88" s="23" t="s">
        <v>27</v>
      </c>
      <c r="I88" s="31">
        <v>1</v>
      </c>
      <c r="J88" s="149"/>
      <c r="K88" s="23" t="s">
        <v>1401</v>
      </c>
      <c r="L88" s="367" t="s">
        <v>1415</v>
      </c>
    </row>
    <row r="89" spans="1:12" ht="15.75" customHeight="1">
      <c r="A89" s="22"/>
      <c r="B89" s="22"/>
      <c r="C89" s="23" t="s">
        <v>28</v>
      </c>
      <c r="D89" s="23" t="s">
        <v>26</v>
      </c>
      <c r="E89" s="23" t="s">
        <v>175</v>
      </c>
      <c r="F89" s="23" t="s">
        <v>567</v>
      </c>
      <c r="G89" s="23" t="s">
        <v>1607</v>
      </c>
      <c r="H89" s="23" t="s">
        <v>27</v>
      </c>
      <c r="I89" s="26" t="s">
        <v>1154</v>
      </c>
      <c r="J89" s="150"/>
      <c r="K89" s="23" t="s">
        <v>1401</v>
      </c>
      <c r="L89" s="367" t="s">
        <v>1415</v>
      </c>
    </row>
    <row r="90" spans="1:12" ht="15.75" customHeight="1">
      <c r="A90" s="22"/>
      <c r="B90" s="22"/>
      <c r="C90" s="828" t="s">
        <v>1402</v>
      </c>
      <c r="D90" s="829"/>
      <c r="E90" s="23"/>
      <c r="F90" s="23"/>
      <c r="G90" s="23"/>
      <c r="H90" s="23"/>
      <c r="I90" s="26"/>
      <c r="J90" s="150"/>
      <c r="K90" s="23"/>
      <c r="L90" s="251"/>
    </row>
    <row r="91" spans="1:12" ht="15.75" customHeight="1">
      <c r="A91" s="22"/>
      <c r="B91" s="22"/>
      <c r="C91" s="23" t="s">
        <v>28</v>
      </c>
      <c r="D91" s="23" t="s">
        <v>30</v>
      </c>
      <c r="E91" s="23" t="s">
        <v>176</v>
      </c>
      <c r="F91" s="23" t="s">
        <v>1168</v>
      </c>
      <c r="G91" s="23" t="s">
        <v>32</v>
      </c>
      <c r="H91" s="23" t="s">
        <v>31</v>
      </c>
      <c r="I91" s="24">
        <v>4</v>
      </c>
      <c r="J91" s="149"/>
      <c r="K91" s="22" t="s">
        <v>1171</v>
      </c>
      <c r="L91" s="367" t="s">
        <v>1415</v>
      </c>
    </row>
    <row r="92" spans="1:12" ht="15.75" customHeight="1">
      <c r="A92" s="22"/>
      <c r="B92" s="22"/>
      <c r="C92" s="25" t="s">
        <v>28</v>
      </c>
      <c r="D92" s="25" t="s">
        <v>30</v>
      </c>
      <c r="E92" s="23" t="s">
        <v>176</v>
      </c>
      <c r="F92" s="23" t="s">
        <v>1168</v>
      </c>
      <c r="G92" s="23" t="s">
        <v>25</v>
      </c>
      <c r="H92" s="23" t="s">
        <v>31</v>
      </c>
      <c r="I92" s="24">
        <v>2</v>
      </c>
      <c r="J92" s="149"/>
      <c r="K92" s="22" t="s">
        <v>753</v>
      </c>
      <c r="L92" s="367" t="s">
        <v>1415</v>
      </c>
    </row>
    <row r="93" spans="1:12" ht="15.75" customHeight="1">
      <c r="A93" s="22"/>
      <c r="B93" s="22"/>
      <c r="C93" s="25"/>
      <c r="D93" s="23" t="s">
        <v>30</v>
      </c>
      <c r="E93" s="23" t="s">
        <v>1170</v>
      </c>
      <c r="F93" s="23" t="s">
        <v>15</v>
      </c>
      <c r="G93" s="23" t="s">
        <v>1646</v>
      </c>
      <c r="H93" s="23" t="s">
        <v>31</v>
      </c>
      <c r="I93" s="24">
        <v>1</v>
      </c>
      <c r="J93" s="368"/>
      <c r="K93" s="23" t="s">
        <v>753</v>
      </c>
      <c r="L93" s="367"/>
    </row>
    <row r="94" spans="1:12" ht="15.75" customHeight="1">
      <c r="A94" s="22"/>
      <c r="B94" s="22"/>
      <c r="C94" s="25"/>
      <c r="D94" s="23" t="s">
        <v>30</v>
      </c>
      <c r="E94" s="23" t="s">
        <v>1170</v>
      </c>
      <c r="F94" s="23" t="s">
        <v>14</v>
      </c>
      <c r="G94" s="23" t="s">
        <v>1646</v>
      </c>
      <c r="H94" s="23" t="s">
        <v>31</v>
      </c>
      <c r="I94" s="24">
        <v>1</v>
      </c>
      <c r="J94" s="368"/>
      <c r="K94" s="23" t="s">
        <v>753</v>
      </c>
      <c r="L94" s="367"/>
    </row>
    <row r="95" spans="1:12" ht="15.75" customHeight="1">
      <c r="A95" s="22"/>
      <c r="B95" s="22"/>
      <c r="C95" s="23" t="s">
        <v>28</v>
      </c>
      <c r="D95" s="23" t="s">
        <v>30</v>
      </c>
      <c r="E95" s="23" t="s">
        <v>176</v>
      </c>
      <c r="F95" s="23" t="s">
        <v>1168</v>
      </c>
      <c r="G95" s="23" t="s">
        <v>148</v>
      </c>
      <c r="H95" s="23" t="s">
        <v>149</v>
      </c>
      <c r="I95" s="24">
        <v>2</v>
      </c>
      <c r="J95" s="371"/>
      <c r="K95" s="340" t="s">
        <v>1931</v>
      </c>
      <c r="L95" s="367" t="s">
        <v>1415</v>
      </c>
    </row>
    <row r="96" spans="1:12" ht="15.75" customHeight="1">
      <c r="A96" s="22"/>
      <c r="B96" s="22"/>
      <c r="C96" s="23" t="s">
        <v>28</v>
      </c>
      <c r="D96" s="23" t="s">
        <v>30</v>
      </c>
      <c r="E96" s="23" t="s">
        <v>1170</v>
      </c>
      <c r="F96" s="23" t="s">
        <v>1168</v>
      </c>
      <c r="G96" s="23" t="s">
        <v>25</v>
      </c>
      <c r="H96" s="23" t="s">
        <v>1932</v>
      </c>
      <c r="I96" s="24">
        <v>1</v>
      </c>
      <c r="J96" s="368"/>
      <c r="K96" s="23" t="s">
        <v>1933</v>
      </c>
      <c r="L96" s="367" t="s">
        <v>1415</v>
      </c>
    </row>
    <row r="97" spans="1:12" ht="15.75" customHeight="1">
      <c r="A97" s="22"/>
      <c r="B97" s="22"/>
      <c r="C97" s="23" t="s">
        <v>28</v>
      </c>
      <c r="D97" s="23" t="s">
        <v>30</v>
      </c>
      <c r="E97" s="23" t="s">
        <v>174</v>
      </c>
      <c r="F97" s="23" t="s">
        <v>19</v>
      </c>
      <c r="G97" s="783" t="s">
        <v>51</v>
      </c>
      <c r="H97" s="23" t="s">
        <v>199</v>
      </c>
      <c r="I97" s="24">
        <v>1</v>
      </c>
      <c r="J97" s="368"/>
      <c r="K97" s="23" t="s">
        <v>1933</v>
      </c>
      <c r="L97" s="367" t="s">
        <v>1415</v>
      </c>
    </row>
    <row r="98" spans="1:12" ht="15.75" customHeight="1">
      <c r="A98" s="22"/>
      <c r="B98" s="22"/>
      <c r="C98" s="826" t="s">
        <v>1925</v>
      </c>
      <c r="D98" s="827"/>
      <c r="E98" s="23"/>
      <c r="F98" s="23"/>
      <c r="G98" s="23"/>
      <c r="H98" s="23"/>
      <c r="I98" s="368"/>
      <c r="J98" s="368"/>
      <c r="K98" s="23"/>
      <c r="L98" s="251"/>
    </row>
    <row r="99" spans="1:12" ht="15.75" customHeight="1">
      <c r="A99" s="22"/>
      <c r="B99" s="22"/>
      <c r="C99" s="23" t="s">
        <v>28</v>
      </c>
      <c r="D99" s="23" t="s">
        <v>33</v>
      </c>
      <c r="E99" s="23" t="s">
        <v>176</v>
      </c>
      <c r="F99" s="23" t="s">
        <v>1168</v>
      </c>
      <c r="G99" s="23" t="s">
        <v>28</v>
      </c>
      <c r="H99" s="23" t="s">
        <v>27</v>
      </c>
      <c r="I99" s="24">
        <v>4</v>
      </c>
      <c r="J99" s="149"/>
      <c r="K99" s="23" t="s">
        <v>1172</v>
      </c>
      <c r="L99" s="367" t="s">
        <v>1415</v>
      </c>
    </row>
    <row r="100" spans="1:12" ht="15.75" customHeight="1">
      <c r="A100" s="22"/>
      <c r="B100" s="22"/>
      <c r="C100" s="23" t="s">
        <v>28</v>
      </c>
      <c r="D100" s="23" t="s">
        <v>33</v>
      </c>
      <c r="E100" s="23" t="s">
        <v>176</v>
      </c>
      <c r="F100" s="23" t="s">
        <v>1168</v>
      </c>
      <c r="G100" s="23" t="s">
        <v>25</v>
      </c>
      <c r="H100" s="23" t="s">
        <v>27</v>
      </c>
      <c r="I100" s="24">
        <v>2</v>
      </c>
      <c r="J100" s="149"/>
      <c r="K100" s="23"/>
      <c r="L100" s="367" t="s">
        <v>1415</v>
      </c>
    </row>
    <row r="101" spans="1:12" ht="15.75" customHeight="1">
      <c r="A101" s="22"/>
      <c r="B101" s="22"/>
      <c r="C101" s="23" t="s">
        <v>28</v>
      </c>
      <c r="D101" s="23" t="s">
        <v>33</v>
      </c>
      <c r="E101" s="23" t="s">
        <v>341</v>
      </c>
      <c r="F101" s="23" t="s">
        <v>14</v>
      </c>
      <c r="G101" s="23" t="s">
        <v>1646</v>
      </c>
      <c r="H101" s="23" t="s">
        <v>27</v>
      </c>
      <c r="I101" s="24">
        <v>1</v>
      </c>
      <c r="J101" s="149"/>
      <c r="K101" s="23"/>
      <c r="L101" s="367" t="s">
        <v>1415</v>
      </c>
    </row>
    <row r="102" spans="1:12" ht="15.75" customHeight="1">
      <c r="A102" s="22"/>
      <c r="B102" s="22"/>
      <c r="C102" s="23" t="s">
        <v>28</v>
      </c>
      <c r="D102" s="23" t="s">
        <v>33</v>
      </c>
      <c r="E102" s="23" t="s">
        <v>1170</v>
      </c>
      <c r="F102" s="23" t="s">
        <v>15</v>
      </c>
      <c r="G102" s="23" t="s">
        <v>1646</v>
      </c>
      <c r="H102" s="23" t="s">
        <v>27</v>
      </c>
      <c r="I102" s="24">
        <v>1</v>
      </c>
      <c r="J102" s="149"/>
      <c r="K102" s="23"/>
      <c r="L102" s="367" t="s">
        <v>1415</v>
      </c>
    </row>
    <row r="103" spans="1:12" ht="15.75" customHeight="1">
      <c r="A103" s="22"/>
      <c r="B103" s="22"/>
      <c r="C103" s="826" t="s">
        <v>1402</v>
      </c>
      <c r="D103" s="827"/>
      <c r="E103" s="23"/>
      <c r="F103" s="23"/>
      <c r="G103" s="23"/>
      <c r="H103" s="23"/>
      <c r="I103" s="24"/>
      <c r="J103" s="149"/>
      <c r="K103" s="23"/>
      <c r="L103" s="251"/>
    </row>
    <row r="104" spans="1:12" ht="15.75" customHeight="1">
      <c r="A104" s="22"/>
      <c r="B104" s="22"/>
      <c r="C104" s="23" t="s">
        <v>28</v>
      </c>
      <c r="D104" s="23" t="s">
        <v>550</v>
      </c>
      <c r="E104" s="23" t="s">
        <v>176</v>
      </c>
      <c r="F104" s="23" t="s">
        <v>1168</v>
      </c>
      <c r="G104" s="23" t="s">
        <v>32</v>
      </c>
      <c r="H104" s="23" t="s">
        <v>31</v>
      </c>
      <c r="I104" s="24">
        <v>4</v>
      </c>
      <c r="J104" s="149"/>
      <c r="K104" s="23" t="s">
        <v>1172</v>
      </c>
      <c r="L104" s="367" t="s">
        <v>1415</v>
      </c>
    </row>
    <row r="105" spans="1:12" ht="15.75" customHeight="1">
      <c r="A105" s="22"/>
      <c r="B105" s="22"/>
      <c r="C105" s="23" t="s">
        <v>28</v>
      </c>
      <c r="D105" s="23" t="s">
        <v>550</v>
      </c>
      <c r="E105" s="23" t="s">
        <v>176</v>
      </c>
      <c r="F105" s="23" t="s">
        <v>1168</v>
      </c>
      <c r="G105" s="23" t="s">
        <v>25</v>
      </c>
      <c r="H105" s="23" t="s">
        <v>31</v>
      </c>
      <c r="I105" s="24">
        <v>2</v>
      </c>
      <c r="J105" s="149"/>
      <c r="K105" s="22"/>
      <c r="L105" s="367" t="s">
        <v>1415</v>
      </c>
    </row>
    <row r="106" spans="1:12" ht="15.75" customHeight="1">
      <c r="A106" s="22"/>
      <c r="B106" s="22"/>
      <c r="C106" s="23" t="s">
        <v>28</v>
      </c>
      <c r="D106" s="95" t="s">
        <v>1173</v>
      </c>
      <c r="E106" s="23" t="s">
        <v>341</v>
      </c>
      <c r="F106" s="95" t="s">
        <v>14</v>
      </c>
      <c r="G106" s="23" t="s">
        <v>1646</v>
      </c>
      <c r="H106" s="23" t="s">
        <v>22</v>
      </c>
      <c r="I106" s="632">
        <v>1</v>
      </c>
      <c r="J106" s="149"/>
      <c r="K106" s="95" t="s">
        <v>1174</v>
      </c>
      <c r="L106" s="367" t="s">
        <v>1415</v>
      </c>
    </row>
    <row r="107" spans="1:12" ht="15.75" customHeight="1">
      <c r="A107" s="22"/>
      <c r="B107" s="22"/>
      <c r="C107" s="23" t="s">
        <v>28</v>
      </c>
      <c r="D107" s="95" t="s">
        <v>1173</v>
      </c>
      <c r="E107" s="23" t="s">
        <v>1170</v>
      </c>
      <c r="F107" s="95" t="s">
        <v>15</v>
      </c>
      <c r="G107" s="23" t="s">
        <v>1646</v>
      </c>
      <c r="H107" s="23" t="s">
        <v>22</v>
      </c>
      <c r="I107" s="632">
        <v>1</v>
      </c>
      <c r="J107" s="149"/>
      <c r="K107" s="95" t="s">
        <v>1174</v>
      </c>
      <c r="L107" s="367" t="s">
        <v>1415</v>
      </c>
    </row>
    <row r="108" spans="1:12" ht="15.75" customHeight="1">
      <c r="A108" s="22"/>
      <c r="B108" s="22"/>
      <c r="C108" s="826" t="s">
        <v>1399</v>
      </c>
      <c r="D108" s="827"/>
      <c r="E108" s="23"/>
      <c r="F108" s="23"/>
      <c r="G108" s="23"/>
      <c r="H108" s="23"/>
      <c r="I108" s="370"/>
      <c r="J108" s="368"/>
      <c r="K108" s="23"/>
      <c r="L108" s="251"/>
    </row>
    <row r="109" spans="1:12" ht="15.75" customHeight="1">
      <c r="A109" s="22"/>
      <c r="B109" s="22"/>
      <c r="C109" s="23" t="s">
        <v>28</v>
      </c>
      <c r="D109" s="23" t="s">
        <v>34</v>
      </c>
      <c r="E109" s="23" t="s">
        <v>176</v>
      </c>
      <c r="F109" s="23" t="s">
        <v>1168</v>
      </c>
      <c r="G109" s="23" t="s">
        <v>25</v>
      </c>
      <c r="H109" s="23" t="s">
        <v>27</v>
      </c>
      <c r="I109" s="26" t="s">
        <v>1159</v>
      </c>
      <c r="J109" s="150"/>
      <c r="K109" s="23" t="s">
        <v>1169</v>
      </c>
      <c r="L109" s="367" t="s">
        <v>1415</v>
      </c>
    </row>
    <row r="110" spans="1:12" ht="15.75" customHeight="1">
      <c r="A110" s="22"/>
      <c r="B110" s="22"/>
      <c r="C110" s="23" t="s">
        <v>28</v>
      </c>
      <c r="D110" s="23" t="s">
        <v>34</v>
      </c>
      <c r="E110" s="23" t="s">
        <v>176</v>
      </c>
      <c r="F110" s="23" t="s">
        <v>1168</v>
      </c>
      <c r="G110" s="23" t="s">
        <v>1680</v>
      </c>
      <c r="H110" s="23" t="s">
        <v>27</v>
      </c>
      <c r="I110" s="24">
        <v>2</v>
      </c>
      <c r="J110" s="149"/>
      <c r="K110" s="22" t="s">
        <v>751</v>
      </c>
      <c r="L110" s="367" t="s">
        <v>1415</v>
      </c>
    </row>
    <row r="111" spans="1:12" ht="15.75" customHeight="1">
      <c r="A111" s="22"/>
      <c r="B111" s="23"/>
      <c r="C111" s="23" t="s">
        <v>28</v>
      </c>
      <c r="D111" s="95" t="s">
        <v>1926</v>
      </c>
      <c r="E111" s="25" t="s">
        <v>1170</v>
      </c>
      <c r="F111" s="95" t="s">
        <v>15</v>
      </c>
      <c r="G111" s="23" t="s">
        <v>1646</v>
      </c>
      <c r="H111" s="25" t="s">
        <v>22</v>
      </c>
      <c r="I111" s="632">
        <v>1</v>
      </c>
      <c r="J111" s="321"/>
      <c r="K111" s="95" t="s">
        <v>1927</v>
      </c>
      <c r="L111" s="367" t="s">
        <v>1415</v>
      </c>
    </row>
    <row r="112" spans="1:12" ht="15.75" customHeight="1">
      <c r="A112" s="22"/>
      <c r="B112" s="23"/>
      <c r="C112" s="23"/>
      <c r="D112" s="95" t="s">
        <v>1926</v>
      </c>
      <c r="E112" s="25" t="s">
        <v>1176</v>
      </c>
      <c r="F112" s="95" t="s">
        <v>7</v>
      </c>
      <c r="G112" s="25" t="s">
        <v>1437</v>
      </c>
      <c r="H112" s="25" t="s">
        <v>22</v>
      </c>
      <c r="I112" s="632">
        <v>1</v>
      </c>
      <c r="J112" s="321"/>
      <c r="K112" s="95" t="s">
        <v>1927</v>
      </c>
      <c r="L112" s="367"/>
    </row>
    <row r="113" spans="1:12" ht="15.75" customHeight="1">
      <c r="A113" s="22"/>
      <c r="B113" s="22"/>
      <c r="C113" s="23" t="s">
        <v>28</v>
      </c>
      <c r="D113" s="95" t="s">
        <v>1926</v>
      </c>
      <c r="E113" s="25" t="s">
        <v>176</v>
      </c>
      <c r="F113" s="95" t="s">
        <v>1175</v>
      </c>
      <c r="G113" s="25" t="s">
        <v>1646</v>
      </c>
      <c r="H113" s="25" t="s">
        <v>22</v>
      </c>
      <c r="I113" s="632">
        <v>1</v>
      </c>
      <c r="J113" s="321"/>
      <c r="K113" s="95" t="s">
        <v>1928</v>
      </c>
      <c r="L113" s="367" t="s">
        <v>1415</v>
      </c>
    </row>
    <row r="114" spans="1:12" ht="15.75" customHeight="1">
      <c r="A114" s="22"/>
      <c r="B114" s="22"/>
      <c r="C114" s="23" t="s">
        <v>28</v>
      </c>
      <c r="D114" s="95" t="s">
        <v>1926</v>
      </c>
      <c r="E114" s="25" t="s">
        <v>176</v>
      </c>
      <c r="F114" s="95" t="s">
        <v>1175</v>
      </c>
      <c r="G114" s="25" t="s">
        <v>1646</v>
      </c>
      <c r="H114" s="25" t="s">
        <v>22</v>
      </c>
      <c r="I114" s="632">
        <v>1</v>
      </c>
      <c r="J114" s="321"/>
      <c r="K114" s="95" t="s">
        <v>1928</v>
      </c>
      <c r="L114" s="367" t="s">
        <v>1415</v>
      </c>
    </row>
    <row r="115" spans="1:12" ht="15.75" customHeight="1">
      <c r="A115" s="22"/>
      <c r="B115" s="22"/>
      <c r="C115" s="23" t="s">
        <v>28</v>
      </c>
      <c r="D115" s="95" t="s">
        <v>1926</v>
      </c>
      <c r="E115" s="25" t="s">
        <v>176</v>
      </c>
      <c r="F115" s="95" t="s">
        <v>19</v>
      </c>
      <c r="G115" s="633" t="s">
        <v>51</v>
      </c>
      <c r="H115" s="25" t="s">
        <v>199</v>
      </c>
      <c r="I115" s="632">
        <v>1</v>
      </c>
      <c r="J115" s="321"/>
      <c r="K115" s="95" t="s">
        <v>1929</v>
      </c>
      <c r="L115" s="367"/>
    </row>
    <row r="116" spans="1:12" ht="15.75" customHeight="1">
      <c r="A116" s="22"/>
      <c r="B116" s="22"/>
      <c r="C116" s="23" t="s">
        <v>28</v>
      </c>
      <c r="D116" s="95" t="s">
        <v>1926</v>
      </c>
      <c r="E116" s="25" t="s">
        <v>1170</v>
      </c>
      <c r="F116" s="95" t="s">
        <v>1930</v>
      </c>
      <c r="G116" s="23" t="s">
        <v>1665</v>
      </c>
      <c r="H116" s="25" t="s">
        <v>22</v>
      </c>
      <c r="I116" s="632">
        <v>1</v>
      </c>
      <c r="J116" s="321"/>
      <c r="K116" s="95" t="s">
        <v>1934</v>
      </c>
      <c r="L116" s="367" t="s">
        <v>1415</v>
      </c>
    </row>
    <row r="117" spans="1:12" ht="15.75" customHeight="1">
      <c r="A117" s="22"/>
      <c r="B117" s="22"/>
      <c r="C117" s="826" t="s">
        <v>1402</v>
      </c>
      <c r="D117" s="827"/>
      <c r="E117" s="23"/>
      <c r="F117" s="23"/>
      <c r="G117" s="23"/>
      <c r="H117" s="23"/>
      <c r="I117" s="24"/>
      <c r="J117" s="149"/>
      <c r="K117" s="23"/>
      <c r="L117" s="251"/>
    </row>
    <row r="118" spans="1:12" ht="15.75" customHeight="1">
      <c r="A118" s="22"/>
      <c r="B118" s="22"/>
      <c r="C118" s="23" t="s">
        <v>28</v>
      </c>
      <c r="D118" s="23" t="s">
        <v>549</v>
      </c>
      <c r="E118" s="23" t="s">
        <v>176</v>
      </c>
      <c r="F118" s="23" t="s">
        <v>1168</v>
      </c>
      <c r="G118" s="23" t="s">
        <v>32</v>
      </c>
      <c r="H118" s="23" t="s">
        <v>31</v>
      </c>
      <c r="I118" s="26" t="s">
        <v>1159</v>
      </c>
      <c r="J118" s="150"/>
      <c r="K118" s="23" t="s">
        <v>1169</v>
      </c>
      <c r="L118" s="367" t="s">
        <v>1415</v>
      </c>
    </row>
    <row r="119" spans="1:12" ht="15.75" customHeight="1">
      <c r="A119" s="22"/>
      <c r="B119" s="22"/>
      <c r="C119" s="25" t="s">
        <v>28</v>
      </c>
      <c r="D119" s="25" t="s">
        <v>549</v>
      </c>
      <c r="E119" s="23" t="s">
        <v>176</v>
      </c>
      <c r="F119" s="23" t="s">
        <v>1168</v>
      </c>
      <c r="G119" s="23" t="s">
        <v>25</v>
      </c>
      <c r="H119" s="23" t="s">
        <v>31</v>
      </c>
      <c r="I119" s="24">
        <v>2</v>
      </c>
      <c r="J119" s="149"/>
      <c r="K119" s="22" t="s">
        <v>751</v>
      </c>
      <c r="L119" s="367" t="s">
        <v>1415</v>
      </c>
    </row>
    <row r="120" spans="1:12" ht="15.75" customHeight="1">
      <c r="A120" s="22"/>
      <c r="B120" s="22"/>
      <c r="C120" s="25"/>
      <c r="D120" s="25" t="s">
        <v>549</v>
      </c>
      <c r="E120" s="23"/>
      <c r="F120" s="23" t="s">
        <v>15</v>
      </c>
      <c r="G120" s="23" t="s">
        <v>1646</v>
      </c>
      <c r="H120" s="23" t="s">
        <v>31</v>
      </c>
      <c r="I120" s="24">
        <v>1</v>
      </c>
      <c r="J120" s="149"/>
      <c r="K120" s="22" t="s">
        <v>751</v>
      </c>
      <c r="L120" s="367"/>
    </row>
    <row r="121" spans="1:12" ht="15.75" customHeight="1">
      <c r="A121" s="22"/>
      <c r="B121" s="22"/>
      <c r="C121" s="25"/>
      <c r="D121" s="25" t="s">
        <v>549</v>
      </c>
      <c r="E121" s="23"/>
      <c r="F121" s="23" t="s">
        <v>7</v>
      </c>
      <c r="G121" s="23" t="s">
        <v>1437</v>
      </c>
      <c r="H121" s="23" t="s">
        <v>31</v>
      </c>
      <c r="I121" s="24">
        <v>1</v>
      </c>
      <c r="J121" s="149"/>
      <c r="K121" s="22" t="s">
        <v>751</v>
      </c>
      <c r="L121" s="367"/>
    </row>
    <row r="122" spans="1:12" ht="15.75" customHeight="1">
      <c r="A122" s="22"/>
      <c r="B122" s="22"/>
      <c r="C122" s="23" t="s">
        <v>28</v>
      </c>
      <c r="D122" s="23" t="s">
        <v>549</v>
      </c>
      <c r="E122" s="23" t="s">
        <v>176</v>
      </c>
      <c r="F122" s="23" t="s">
        <v>1168</v>
      </c>
      <c r="G122" s="23" t="s">
        <v>25</v>
      </c>
      <c r="H122" s="23" t="s">
        <v>31</v>
      </c>
      <c r="I122" s="32" t="s">
        <v>1153</v>
      </c>
      <c r="J122" s="150"/>
      <c r="K122" s="23" t="s">
        <v>1403</v>
      </c>
      <c r="L122" s="367" t="s">
        <v>1415</v>
      </c>
    </row>
    <row r="123" spans="1:12" ht="15.75" customHeight="1">
      <c r="A123" s="22"/>
      <c r="B123" s="22"/>
      <c r="C123" s="25" t="s">
        <v>28</v>
      </c>
      <c r="D123" s="23" t="s">
        <v>549</v>
      </c>
      <c r="E123" s="23" t="s">
        <v>1170</v>
      </c>
      <c r="F123" s="23" t="s">
        <v>567</v>
      </c>
      <c r="G123" s="23" t="s">
        <v>1607</v>
      </c>
      <c r="H123" s="23" t="s">
        <v>31</v>
      </c>
      <c r="I123" s="26" t="s">
        <v>1154</v>
      </c>
      <c r="J123" s="783"/>
      <c r="K123" s="23" t="s">
        <v>1398</v>
      </c>
      <c r="L123" s="367" t="s">
        <v>1415</v>
      </c>
    </row>
    <row r="124" spans="1:12" ht="15.75" customHeight="1">
      <c r="A124" s="22"/>
      <c r="B124" s="22"/>
      <c r="C124" s="23" t="s">
        <v>28</v>
      </c>
      <c r="D124" s="23" t="s">
        <v>549</v>
      </c>
      <c r="E124" s="23" t="s">
        <v>174</v>
      </c>
      <c r="F124" s="23" t="s">
        <v>13</v>
      </c>
      <c r="G124" s="23" t="s">
        <v>20</v>
      </c>
      <c r="H124" s="23" t="s">
        <v>31</v>
      </c>
      <c r="I124" s="24">
        <v>1</v>
      </c>
      <c r="J124" s="368"/>
      <c r="K124" s="23" t="s">
        <v>1404</v>
      </c>
      <c r="L124" s="367" t="s">
        <v>1415</v>
      </c>
    </row>
    <row r="125" spans="1:12" ht="15.75" customHeight="1">
      <c r="A125" s="251"/>
      <c r="B125" s="251"/>
      <c r="C125" s="251"/>
      <c r="D125" s="251"/>
      <c r="E125" s="251"/>
      <c r="F125" s="251"/>
      <c r="G125" s="251"/>
      <c r="H125" s="251"/>
      <c r="I125" s="251"/>
      <c r="K125" s="251"/>
      <c r="L125" s="251"/>
    </row>
    <row r="126" spans="1:12" ht="15.75" customHeight="1">
      <c r="A126" s="41"/>
      <c r="B126" s="128"/>
      <c r="C126" s="828" t="s">
        <v>1935</v>
      </c>
      <c r="D126" s="829"/>
      <c r="E126" s="41"/>
      <c r="F126" s="41"/>
      <c r="G126" s="350"/>
      <c r="H126" s="41"/>
      <c r="I126" s="41"/>
      <c r="J126" s="129"/>
      <c r="K126" s="41" t="s">
        <v>1376</v>
      </c>
      <c r="L126" s="340" t="s">
        <v>1415</v>
      </c>
    </row>
    <row r="127" spans="1:12" ht="15.75" customHeight="1">
      <c r="A127" s="41"/>
      <c r="B127" s="41"/>
      <c r="C127" s="123" t="s">
        <v>28</v>
      </c>
      <c r="D127" s="123" t="s">
        <v>8</v>
      </c>
      <c r="E127" s="123" t="s">
        <v>179</v>
      </c>
      <c r="F127" s="123" t="s">
        <v>194</v>
      </c>
      <c r="G127" s="123" t="s">
        <v>11</v>
      </c>
      <c r="H127" s="123" t="s">
        <v>9</v>
      </c>
      <c r="I127" s="128">
        <v>1</v>
      </c>
      <c r="J127" s="300"/>
      <c r="K127" s="209" t="s">
        <v>1405</v>
      </c>
      <c r="L127" s="340" t="s">
        <v>1415</v>
      </c>
    </row>
    <row r="128" spans="1:12" ht="15.75" customHeight="1">
      <c r="A128" s="123"/>
      <c r="B128" s="128"/>
      <c r="C128" s="123" t="s">
        <v>28</v>
      </c>
      <c r="D128" s="123" t="s">
        <v>8</v>
      </c>
      <c r="E128" s="123" t="s">
        <v>173</v>
      </c>
      <c r="F128" s="123" t="s">
        <v>613</v>
      </c>
      <c r="G128" s="457" t="s">
        <v>11</v>
      </c>
      <c r="H128" s="123" t="s">
        <v>9</v>
      </c>
      <c r="I128" s="634">
        <v>1</v>
      </c>
      <c r="J128" s="300"/>
      <c r="K128" s="41" t="s">
        <v>1406</v>
      </c>
      <c r="L128" s="340" t="s">
        <v>1415</v>
      </c>
    </row>
    <row r="129" spans="1:12" ht="15.75" customHeight="1">
      <c r="A129" s="41"/>
      <c r="B129" s="128"/>
      <c r="C129" s="123" t="s">
        <v>28</v>
      </c>
      <c r="D129" s="123" t="s">
        <v>8</v>
      </c>
      <c r="E129" s="123" t="s">
        <v>172</v>
      </c>
      <c r="F129" s="123" t="s">
        <v>7</v>
      </c>
      <c r="G129" s="123" t="s">
        <v>1437</v>
      </c>
      <c r="H129" s="123" t="s">
        <v>9</v>
      </c>
      <c r="I129" s="128">
        <v>1</v>
      </c>
      <c r="J129" s="300"/>
      <c r="K129" s="41" t="s">
        <v>1406</v>
      </c>
      <c r="L129" s="340" t="s">
        <v>1415</v>
      </c>
    </row>
    <row r="130" spans="1:12" ht="15.75" customHeight="1">
      <c r="A130" s="41"/>
      <c r="B130" s="128"/>
      <c r="C130" s="123" t="s">
        <v>28</v>
      </c>
      <c r="D130" s="41" t="s">
        <v>8</v>
      </c>
      <c r="E130" s="41" t="s">
        <v>178</v>
      </c>
      <c r="F130" s="41" t="s">
        <v>567</v>
      </c>
      <c r="G130" s="345" t="s">
        <v>1607</v>
      </c>
      <c r="H130" s="41" t="s">
        <v>9</v>
      </c>
      <c r="I130" s="128">
        <v>1</v>
      </c>
      <c r="J130" s="300"/>
      <c r="K130" s="41" t="s">
        <v>1406</v>
      </c>
      <c r="L130" s="340" t="s">
        <v>1604</v>
      </c>
    </row>
    <row r="131" spans="1:12" ht="15.75" customHeight="1">
      <c r="A131" s="41"/>
      <c r="B131" s="128"/>
      <c r="C131" s="123" t="s">
        <v>28</v>
      </c>
      <c r="D131" s="123" t="s">
        <v>8</v>
      </c>
      <c r="E131" s="123" t="s">
        <v>173</v>
      </c>
      <c r="F131" s="123" t="s">
        <v>613</v>
      </c>
      <c r="G131" s="123" t="s">
        <v>11</v>
      </c>
      <c r="H131" s="123" t="s">
        <v>9</v>
      </c>
      <c r="I131" s="128">
        <v>2</v>
      </c>
      <c r="J131" s="300"/>
      <c r="K131" s="41" t="s">
        <v>632</v>
      </c>
      <c r="L131" s="340" t="s">
        <v>1415</v>
      </c>
    </row>
    <row r="132" spans="1:12" ht="15.75" customHeight="1">
      <c r="A132" s="41"/>
      <c r="B132" s="128"/>
      <c r="C132" s="123" t="s">
        <v>28</v>
      </c>
      <c r="D132" s="123" t="s">
        <v>8</v>
      </c>
      <c r="E132" s="123" t="s">
        <v>172</v>
      </c>
      <c r="F132" s="123" t="s">
        <v>613</v>
      </c>
      <c r="G132" s="123" t="s">
        <v>12</v>
      </c>
      <c r="H132" s="123" t="s">
        <v>9</v>
      </c>
      <c r="I132" s="128">
        <v>4</v>
      </c>
      <c r="J132" s="300"/>
      <c r="K132" s="41" t="s">
        <v>1936</v>
      </c>
      <c r="L132" s="340" t="s">
        <v>1415</v>
      </c>
    </row>
    <row r="133" spans="1:12" ht="15.75" customHeight="1">
      <c r="A133" s="41"/>
      <c r="B133" s="128"/>
      <c r="C133" s="123" t="s">
        <v>28</v>
      </c>
      <c r="D133" s="123" t="s">
        <v>8</v>
      </c>
      <c r="E133" s="123" t="s">
        <v>341</v>
      </c>
      <c r="F133" s="123" t="s">
        <v>14</v>
      </c>
      <c r="G133" s="123" t="s">
        <v>11</v>
      </c>
      <c r="H133" s="123" t="s">
        <v>9</v>
      </c>
      <c r="I133" s="128">
        <v>1</v>
      </c>
      <c r="J133" s="300"/>
      <c r="K133" s="41" t="s">
        <v>1377</v>
      </c>
      <c r="L133" s="340" t="s">
        <v>1415</v>
      </c>
    </row>
    <row r="134" spans="1:12" ht="15.75" customHeight="1">
      <c r="A134" s="41"/>
      <c r="B134" s="128"/>
      <c r="C134" s="123" t="s">
        <v>28</v>
      </c>
      <c r="D134" s="123" t="s">
        <v>8</v>
      </c>
      <c r="E134" s="123" t="s">
        <v>1170</v>
      </c>
      <c r="F134" s="123" t="s">
        <v>15</v>
      </c>
      <c r="G134" s="123" t="s">
        <v>11</v>
      </c>
      <c r="H134" s="123" t="s">
        <v>9</v>
      </c>
      <c r="I134" s="128">
        <v>1</v>
      </c>
      <c r="J134" s="300"/>
      <c r="K134" s="41" t="s">
        <v>632</v>
      </c>
      <c r="L134" s="340" t="s">
        <v>1415</v>
      </c>
    </row>
    <row r="135" spans="1:12" ht="15.75" customHeight="1">
      <c r="A135" s="41"/>
      <c r="B135" s="128"/>
      <c r="C135" s="635"/>
      <c r="D135" s="636"/>
      <c r="E135" s="25"/>
      <c r="F135" s="25"/>
      <c r="G135" s="25"/>
      <c r="H135" s="25"/>
      <c r="I135" s="31"/>
      <c r="J135" s="637"/>
      <c r="K135" s="30"/>
      <c r="L135" s="340"/>
    </row>
    <row r="136" spans="1:12" ht="15.75" customHeight="1">
      <c r="A136" s="132"/>
      <c r="B136" s="132"/>
      <c r="C136" s="828" t="s">
        <v>1514</v>
      </c>
      <c r="D136" s="829"/>
      <c r="E136" s="132"/>
      <c r="F136" s="132"/>
      <c r="G136" s="132"/>
      <c r="H136" s="132"/>
      <c r="I136" s="132"/>
      <c r="J136" s="134"/>
      <c r="K136" s="132" t="s">
        <v>1378</v>
      </c>
      <c r="L136" s="251"/>
    </row>
    <row r="137" spans="1:12" ht="15.75" customHeight="1">
      <c r="A137" s="132"/>
      <c r="B137" s="132"/>
      <c r="C137" s="723"/>
      <c r="D137" s="135" t="s">
        <v>16</v>
      </c>
      <c r="E137" s="132"/>
      <c r="F137" s="95" t="s">
        <v>613</v>
      </c>
      <c r="G137" s="327" t="s">
        <v>1607</v>
      </c>
      <c r="H137" s="135" t="s">
        <v>9</v>
      </c>
      <c r="I137" s="632">
        <v>4</v>
      </c>
      <c r="J137" s="134">
        <v>2</v>
      </c>
      <c r="K137" s="327" t="s">
        <v>1513</v>
      </c>
      <c r="L137" s="251"/>
    </row>
    <row r="138" spans="1:12" ht="15.75" customHeight="1">
      <c r="A138" s="132"/>
      <c r="B138" s="132"/>
      <c r="C138" s="723"/>
      <c r="D138" s="135" t="s">
        <v>16</v>
      </c>
      <c r="E138" s="132"/>
      <c r="F138" s="95" t="s">
        <v>613</v>
      </c>
      <c r="G138" s="327" t="s">
        <v>11</v>
      </c>
      <c r="H138" s="135" t="s">
        <v>55</v>
      </c>
      <c r="I138" s="632">
        <v>4</v>
      </c>
      <c r="J138" s="134">
        <v>2</v>
      </c>
      <c r="K138" s="327" t="s">
        <v>1937</v>
      </c>
      <c r="L138" s="251"/>
    </row>
    <row r="139" spans="1:12" ht="15.75" customHeight="1">
      <c r="A139" s="132"/>
      <c r="B139" s="132"/>
      <c r="C139" s="723"/>
      <c r="D139" s="135" t="s">
        <v>16</v>
      </c>
      <c r="E139" s="132"/>
      <c r="F139" s="25" t="s">
        <v>613</v>
      </c>
      <c r="G139" s="30" t="s">
        <v>1607</v>
      </c>
      <c r="H139" s="135" t="s">
        <v>9</v>
      </c>
      <c r="I139" s="31">
        <v>2</v>
      </c>
      <c r="J139" s="638"/>
      <c r="K139" s="30"/>
      <c r="L139" s="251"/>
    </row>
    <row r="140" spans="1:12" ht="15.75" customHeight="1">
      <c r="A140" s="132"/>
      <c r="B140" s="133"/>
      <c r="C140" s="135" t="s">
        <v>28</v>
      </c>
      <c r="D140" s="135" t="s">
        <v>16</v>
      </c>
      <c r="E140" s="135" t="s">
        <v>341</v>
      </c>
      <c r="F140" s="135" t="s">
        <v>14</v>
      </c>
      <c r="G140" s="135" t="s">
        <v>11</v>
      </c>
      <c r="H140" s="135" t="s">
        <v>9</v>
      </c>
      <c r="I140" s="133">
        <v>1</v>
      </c>
      <c r="J140" s="301"/>
      <c r="K140" s="132" t="s">
        <v>1515</v>
      </c>
      <c r="L140" s="340" t="s">
        <v>1415</v>
      </c>
    </row>
    <row r="141" spans="1:12" ht="15.75" customHeight="1">
      <c r="A141" s="132"/>
      <c r="B141" s="133"/>
      <c r="C141" s="135" t="s">
        <v>28</v>
      </c>
      <c r="D141" s="135" t="s">
        <v>16</v>
      </c>
      <c r="E141" s="135" t="s">
        <v>1170</v>
      </c>
      <c r="F141" s="135" t="s">
        <v>15</v>
      </c>
      <c r="G141" s="135" t="s">
        <v>11</v>
      </c>
      <c r="H141" s="135" t="s">
        <v>9</v>
      </c>
      <c r="I141" s="133">
        <v>1</v>
      </c>
      <c r="J141" s="301"/>
      <c r="K141" s="132"/>
      <c r="L141" s="340" t="s">
        <v>1415</v>
      </c>
    </row>
    <row r="142" spans="1:12" ht="15.75" customHeight="1">
      <c r="A142" s="126"/>
      <c r="B142" s="124"/>
      <c r="C142" s="826" t="s">
        <v>1938</v>
      </c>
      <c r="D142" s="827"/>
      <c r="E142" s="124"/>
      <c r="F142" s="124"/>
      <c r="G142" s="220"/>
      <c r="H142" s="124"/>
      <c r="I142" s="252"/>
      <c r="J142" s="302"/>
      <c r="K142" s="124" t="s">
        <v>1379</v>
      </c>
      <c r="L142" s="251"/>
    </row>
    <row r="143" spans="1:12" ht="15.75" customHeight="1">
      <c r="A143" s="126"/>
      <c r="B143" s="131"/>
      <c r="C143" s="124" t="s">
        <v>28</v>
      </c>
      <c r="D143" s="124" t="s">
        <v>17</v>
      </c>
      <c r="E143" s="124" t="s">
        <v>173</v>
      </c>
      <c r="F143" s="124" t="s">
        <v>613</v>
      </c>
      <c r="G143" s="130" t="s">
        <v>1607</v>
      </c>
      <c r="H143" s="124" t="s">
        <v>9</v>
      </c>
      <c r="I143" s="127" t="s">
        <v>1159</v>
      </c>
      <c r="J143" s="303"/>
      <c r="K143" s="124"/>
      <c r="L143" s="340" t="s">
        <v>1415</v>
      </c>
    </row>
    <row r="144" spans="1:12" ht="15.75" customHeight="1">
      <c r="A144" s="126"/>
      <c r="B144" s="125"/>
      <c r="C144" s="124" t="s">
        <v>28</v>
      </c>
      <c r="D144" s="124" t="s">
        <v>17</v>
      </c>
      <c r="E144" s="124" t="s">
        <v>172</v>
      </c>
      <c r="F144" s="124" t="s">
        <v>7</v>
      </c>
      <c r="G144" s="124" t="s">
        <v>1437</v>
      </c>
      <c r="H144" s="124" t="s">
        <v>9</v>
      </c>
      <c r="I144" s="125">
        <v>2</v>
      </c>
      <c r="J144" s="302"/>
      <c r="K144" s="130"/>
      <c r="L144" s="340" t="s">
        <v>1605</v>
      </c>
    </row>
    <row r="145" spans="1:12" ht="15.75" customHeight="1">
      <c r="A145" s="126"/>
      <c r="B145" s="125"/>
      <c r="C145" s="124" t="s">
        <v>28</v>
      </c>
      <c r="D145" s="124" t="s">
        <v>17</v>
      </c>
      <c r="E145" s="124" t="s">
        <v>175</v>
      </c>
      <c r="F145" s="124" t="s">
        <v>19</v>
      </c>
      <c r="G145" s="303" t="s">
        <v>1538</v>
      </c>
      <c r="H145" s="124" t="s">
        <v>199</v>
      </c>
      <c r="I145" s="125">
        <v>2</v>
      </c>
      <c r="J145" s="302"/>
      <c r="K145" s="130"/>
      <c r="L145" s="340" t="s">
        <v>1415</v>
      </c>
    </row>
    <row r="146" spans="1:12" ht="15.75" customHeight="1">
      <c r="A146" s="126"/>
      <c r="B146" s="131"/>
      <c r="C146" s="124" t="s">
        <v>28</v>
      </c>
      <c r="D146" s="124" t="s">
        <v>17</v>
      </c>
      <c r="E146" s="124" t="s">
        <v>174</v>
      </c>
      <c r="F146" s="124" t="s">
        <v>13</v>
      </c>
      <c r="G146" s="124" t="s">
        <v>12</v>
      </c>
      <c r="H146" s="124" t="s">
        <v>9</v>
      </c>
      <c r="I146" s="125">
        <v>2</v>
      </c>
      <c r="J146" s="303"/>
      <c r="K146" s="124" t="s">
        <v>1939</v>
      </c>
      <c r="L146" s="340"/>
    </row>
    <row r="147" spans="1:12" ht="15.75" customHeight="1">
      <c r="A147" s="126"/>
      <c r="B147" s="131"/>
      <c r="C147" s="124" t="s">
        <v>28</v>
      </c>
      <c r="D147" s="124" t="s">
        <v>17</v>
      </c>
      <c r="E147" s="124" t="s">
        <v>173</v>
      </c>
      <c r="F147" s="124" t="s">
        <v>613</v>
      </c>
      <c r="G147" s="124" t="s">
        <v>11</v>
      </c>
      <c r="H147" s="124" t="s">
        <v>9</v>
      </c>
      <c r="I147" s="125">
        <v>4</v>
      </c>
      <c r="J147" s="302"/>
      <c r="K147" s="130"/>
      <c r="L147" s="340" t="s">
        <v>1415</v>
      </c>
    </row>
    <row r="148" spans="1:12" ht="15.75" customHeight="1">
      <c r="A148" s="126"/>
      <c r="B148" s="125"/>
      <c r="C148" s="124" t="s">
        <v>28</v>
      </c>
      <c r="D148" s="124" t="s">
        <v>17</v>
      </c>
      <c r="E148" s="124" t="s">
        <v>341</v>
      </c>
      <c r="F148" s="124" t="s">
        <v>14</v>
      </c>
      <c r="G148" s="124" t="s">
        <v>11</v>
      </c>
      <c r="H148" s="124" t="s">
        <v>9</v>
      </c>
      <c r="I148" s="125">
        <v>1</v>
      </c>
      <c r="J148" s="302"/>
      <c r="K148" s="130"/>
      <c r="L148" s="340" t="s">
        <v>1415</v>
      </c>
    </row>
    <row r="149" spans="1:12" ht="15.75" customHeight="1">
      <c r="A149" s="126"/>
      <c r="B149" s="125"/>
      <c r="C149" s="124" t="s">
        <v>28</v>
      </c>
      <c r="D149" s="124" t="s">
        <v>17</v>
      </c>
      <c r="E149" s="124" t="s">
        <v>1170</v>
      </c>
      <c r="F149" s="124" t="s">
        <v>15</v>
      </c>
      <c r="G149" s="124" t="s">
        <v>11</v>
      </c>
      <c r="H149" s="124" t="s">
        <v>9</v>
      </c>
      <c r="I149" s="125">
        <v>1</v>
      </c>
      <c r="J149" s="302"/>
      <c r="K149" s="130" t="s">
        <v>1515</v>
      </c>
      <c r="L149" s="340"/>
    </row>
  </sheetData>
  <autoFilter ref="A1:L149" xr:uid="{F15151F2-F841-48C1-94F3-4A897400FA25}"/>
  <mergeCells count="14">
    <mergeCell ref="C142:D142"/>
    <mergeCell ref="C126:D126"/>
    <mergeCell ref="C136:D136"/>
    <mergeCell ref="C2:D2"/>
    <mergeCell ref="C26:D26"/>
    <mergeCell ref="C53:D53"/>
    <mergeCell ref="C69:D69"/>
    <mergeCell ref="C73:D73"/>
    <mergeCell ref="C82:D82"/>
    <mergeCell ref="C98:D98"/>
    <mergeCell ref="C103:D103"/>
    <mergeCell ref="C108:D108"/>
    <mergeCell ref="C117:D117"/>
    <mergeCell ref="C90:D90"/>
  </mergeCells>
  <pageMargins left="0.23622047244094491" right="0.23622047244094491" top="0.74803149606299213" bottom="0.74803149606299213" header="0.31496062992125984" footer="0.31496062992125984"/>
  <pageSetup paperSize="9" scale="80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8">
    <tabColor theme="9" tint="0.79998168889431442"/>
    <pageSetUpPr fitToPage="1"/>
  </sheetPr>
  <dimension ref="A1:L134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4.5"/>
  <cols>
    <col min="1" max="1" width="0" hidden="1" customWidth="1"/>
    <col min="2" max="2" width="7.54296875" hidden="1" customWidth="1"/>
    <col min="3" max="3" width="6.54296875" hidden="1" customWidth="1"/>
    <col min="5" max="5" width="20.54296875" hidden="1" customWidth="1"/>
    <col min="8" max="8" width="5.1796875" customWidth="1"/>
    <col min="9" max="9" width="7.54296875" customWidth="1"/>
    <col min="10" max="10" width="5.26953125" style="250" customWidth="1"/>
    <col min="11" max="11" width="28.54296875" customWidth="1"/>
    <col min="12" max="12" width="9.54296875" customWidth="1"/>
  </cols>
  <sheetData>
    <row r="1" spans="1:12">
      <c r="A1" s="470"/>
      <c r="B1" s="639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640" t="s">
        <v>190</v>
      </c>
      <c r="J1" s="640" t="s">
        <v>1196</v>
      </c>
      <c r="K1" s="470" t="s">
        <v>191</v>
      </c>
      <c r="L1" s="641" t="s">
        <v>1155</v>
      </c>
    </row>
    <row r="2" spans="1:12">
      <c r="A2" s="470" t="s">
        <v>1481</v>
      </c>
      <c r="B2" s="639"/>
      <c r="C2" s="470"/>
      <c r="D2" s="470"/>
      <c r="E2" s="470"/>
      <c r="F2" s="470"/>
      <c r="G2" s="470"/>
      <c r="H2" s="470"/>
      <c r="I2" s="640"/>
      <c r="J2" s="640"/>
      <c r="K2" s="470"/>
      <c r="L2" s="641"/>
    </row>
    <row r="3" spans="1:12" ht="15.75" customHeight="1">
      <c r="A3" s="511"/>
      <c r="B3" s="519"/>
      <c r="C3" s="477" t="s">
        <v>272</v>
      </c>
      <c r="D3" s="494" t="s">
        <v>218</v>
      </c>
      <c r="E3" s="494" t="s">
        <v>175</v>
      </c>
      <c r="F3" s="494" t="s">
        <v>19</v>
      </c>
      <c r="G3" s="642" t="s">
        <v>51</v>
      </c>
      <c r="H3" s="494" t="s">
        <v>199</v>
      </c>
      <c r="I3" s="642">
        <v>2</v>
      </c>
      <c r="J3" s="643"/>
      <c r="K3" s="477"/>
      <c r="L3" s="251"/>
    </row>
    <row r="4" spans="1:12" ht="15.75" customHeight="1">
      <c r="A4" s="511"/>
      <c r="B4" s="519"/>
      <c r="C4" s="477" t="s">
        <v>272</v>
      </c>
      <c r="D4" s="494" t="s">
        <v>218</v>
      </c>
      <c r="E4" s="494" t="s">
        <v>469</v>
      </c>
      <c r="F4" s="494" t="s">
        <v>789</v>
      </c>
      <c r="G4" s="644" t="s">
        <v>1167</v>
      </c>
      <c r="H4" s="494" t="s">
        <v>210</v>
      </c>
      <c r="I4" s="680">
        <v>1</v>
      </c>
      <c r="J4" s="643"/>
      <c r="K4" s="477"/>
      <c r="L4" s="251"/>
    </row>
    <row r="5" spans="1:12" ht="15.75" customHeight="1">
      <c r="A5" s="511"/>
      <c r="B5" s="519"/>
      <c r="C5" s="477" t="s">
        <v>272</v>
      </c>
      <c r="D5" s="494" t="s">
        <v>218</v>
      </c>
      <c r="E5" s="494" t="s">
        <v>1369</v>
      </c>
      <c r="F5" s="494" t="s">
        <v>215</v>
      </c>
      <c r="G5" s="679" t="s">
        <v>29</v>
      </c>
      <c r="H5" s="494" t="s">
        <v>169</v>
      </c>
      <c r="I5" s="680">
        <v>2</v>
      </c>
      <c r="J5" s="643"/>
      <c r="K5" s="477"/>
      <c r="L5" s="251"/>
    </row>
    <row r="6" spans="1:12" ht="15.75" customHeight="1">
      <c r="A6" s="511"/>
      <c r="B6" s="519"/>
      <c r="C6" s="477" t="s">
        <v>272</v>
      </c>
      <c r="D6" s="494" t="s">
        <v>218</v>
      </c>
      <c r="E6" s="494" t="s">
        <v>178</v>
      </c>
      <c r="F6" s="494" t="s">
        <v>37</v>
      </c>
      <c r="G6" s="645" t="s">
        <v>1660</v>
      </c>
      <c r="H6" s="494" t="s">
        <v>169</v>
      </c>
      <c r="I6" s="494">
        <v>2</v>
      </c>
      <c r="J6" s="643"/>
      <c r="K6" s="477"/>
      <c r="L6" s="251"/>
    </row>
    <row r="7" spans="1:12" ht="15.75" customHeight="1">
      <c r="A7" s="511"/>
      <c r="B7" s="519"/>
      <c r="C7" s="477" t="s">
        <v>272</v>
      </c>
      <c r="D7" s="494" t="s">
        <v>218</v>
      </c>
      <c r="E7" s="494" t="s">
        <v>341</v>
      </c>
      <c r="F7" s="494" t="s">
        <v>14</v>
      </c>
      <c r="G7" s="645" t="s">
        <v>29</v>
      </c>
      <c r="H7" s="494" t="s">
        <v>169</v>
      </c>
      <c r="I7" s="494">
        <v>2</v>
      </c>
      <c r="J7" s="643"/>
      <c r="K7" s="477"/>
      <c r="L7" s="251"/>
    </row>
    <row r="8" spans="1:12" ht="15.75" customHeight="1">
      <c r="A8" s="511"/>
      <c r="B8" s="519"/>
      <c r="C8" s="477" t="s">
        <v>272</v>
      </c>
      <c r="D8" s="494" t="s">
        <v>218</v>
      </c>
      <c r="E8" s="494" t="s">
        <v>182</v>
      </c>
      <c r="F8" s="494" t="s">
        <v>558</v>
      </c>
      <c r="G8" s="645" t="s">
        <v>96</v>
      </c>
      <c r="H8" s="494" t="s">
        <v>169</v>
      </c>
      <c r="I8" s="251">
        <v>4</v>
      </c>
      <c r="J8" s="521"/>
      <c r="K8" s="477"/>
      <c r="L8" s="251"/>
    </row>
    <row r="9" spans="1:12" ht="15.75" customHeight="1">
      <c r="A9" s="511"/>
      <c r="B9" s="519"/>
      <c r="C9" s="477" t="s">
        <v>272</v>
      </c>
      <c r="D9" s="494" t="s">
        <v>218</v>
      </c>
      <c r="E9" s="494" t="s">
        <v>177</v>
      </c>
      <c r="F9" s="494" t="s">
        <v>554</v>
      </c>
      <c r="G9" s="679" t="s">
        <v>733</v>
      </c>
      <c r="H9" s="494" t="s">
        <v>169</v>
      </c>
      <c r="I9" s="680">
        <v>2</v>
      </c>
      <c r="J9" s="643"/>
      <c r="K9" s="477"/>
      <c r="L9" s="251"/>
    </row>
    <row r="10" spans="1:12" ht="15.75" customHeight="1">
      <c r="A10" s="511"/>
      <c r="B10" s="519"/>
      <c r="C10" s="477" t="s">
        <v>272</v>
      </c>
      <c r="D10" s="494" t="s">
        <v>218</v>
      </c>
      <c r="E10" s="494" t="s">
        <v>620</v>
      </c>
      <c r="F10" s="494" t="s">
        <v>556</v>
      </c>
      <c r="G10" s="645" t="s">
        <v>748</v>
      </c>
      <c r="H10" s="494" t="s">
        <v>149</v>
      </c>
      <c r="I10" s="494">
        <v>4</v>
      </c>
      <c r="J10" s="643"/>
      <c r="K10" s="477"/>
      <c r="L10" s="251"/>
    </row>
    <row r="11" spans="1:12" ht="15.75" customHeight="1">
      <c r="A11" s="511"/>
      <c r="B11" s="519"/>
      <c r="C11" s="477" t="s">
        <v>272</v>
      </c>
      <c r="D11" s="494" t="s">
        <v>218</v>
      </c>
      <c r="E11" s="494" t="s">
        <v>187</v>
      </c>
      <c r="F11" s="494" t="s">
        <v>788</v>
      </c>
      <c r="G11" s="644" t="s">
        <v>1166</v>
      </c>
      <c r="H11" s="494" t="s">
        <v>211</v>
      </c>
      <c r="I11" s="494">
        <v>2</v>
      </c>
      <c r="J11" s="643"/>
      <c r="K11" s="477"/>
      <c r="L11" s="251"/>
    </row>
    <row r="12" spans="1:12" ht="15.75" customHeight="1">
      <c r="A12" s="511"/>
      <c r="B12" s="519"/>
      <c r="C12" s="477" t="s">
        <v>272</v>
      </c>
      <c r="D12" s="494" t="s">
        <v>218</v>
      </c>
      <c r="E12" s="494" t="s">
        <v>176</v>
      </c>
      <c r="F12" s="494" t="s">
        <v>555</v>
      </c>
      <c r="G12" s="645" t="s">
        <v>1688</v>
      </c>
      <c r="H12" s="494" t="s">
        <v>169</v>
      </c>
      <c r="I12" s="494">
        <v>2</v>
      </c>
      <c r="J12" s="643"/>
      <c r="K12" s="477"/>
      <c r="L12" s="251"/>
    </row>
    <row r="13" spans="1:12" ht="15.75" customHeight="1">
      <c r="A13" s="511"/>
      <c r="B13" s="519"/>
      <c r="C13" s="477" t="s">
        <v>272</v>
      </c>
      <c r="D13" s="494" t="s">
        <v>218</v>
      </c>
      <c r="E13" s="494" t="s">
        <v>179</v>
      </c>
      <c r="F13" s="494" t="s">
        <v>76</v>
      </c>
      <c r="G13" s="644" t="s">
        <v>272</v>
      </c>
      <c r="H13" s="494" t="s">
        <v>169</v>
      </c>
      <c r="I13" s="494">
        <v>2</v>
      </c>
      <c r="J13" s="643"/>
      <c r="K13" s="477"/>
      <c r="L13" s="251"/>
    </row>
    <row r="14" spans="1:12" ht="15.75" customHeight="1">
      <c r="A14" s="511"/>
      <c r="B14" s="519"/>
      <c r="C14" s="477" t="s">
        <v>272</v>
      </c>
      <c r="D14" s="494" t="s">
        <v>218</v>
      </c>
      <c r="E14" s="494" t="s">
        <v>172</v>
      </c>
      <c r="F14" s="494" t="s">
        <v>7</v>
      </c>
      <c r="G14" s="645" t="s">
        <v>553</v>
      </c>
      <c r="H14" s="494" t="s">
        <v>169</v>
      </c>
      <c r="I14" s="494">
        <v>2</v>
      </c>
      <c r="J14" s="643"/>
      <c r="K14" s="477"/>
      <c r="L14" s="251"/>
    </row>
    <row r="15" spans="1:12" ht="15.75" customHeight="1">
      <c r="A15" s="511"/>
      <c r="B15" s="519"/>
      <c r="C15" s="477" t="s">
        <v>272</v>
      </c>
      <c r="D15" s="494" t="s">
        <v>218</v>
      </c>
      <c r="E15" s="494" t="s">
        <v>174</v>
      </c>
      <c r="F15" s="494" t="s">
        <v>13</v>
      </c>
      <c r="G15" s="645" t="s">
        <v>1665</v>
      </c>
      <c r="H15" s="494" t="s">
        <v>169</v>
      </c>
      <c r="I15" s="494">
        <v>2</v>
      </c>
      <c r="J15" s="643"/>
      <c r="K15" s="477"/>
      <c r="L15" s="251"/>
    </row>
    <row r="16" spans="1:12" ht="15.75" customHeight="1">
      <c r="A16" s="511"/>
      <c r="B16" s="519"/>
      <c r="C16" s="477" t="s">
        <v>272</v>
      </c>
      <c r="D16" s="494" t="s">
        <v>218</v>
      </c>
      <c r="E16" s="494" t="s">
        <v>177</v>
      </c>
      <c r="F16" s="494" t="s">
        <v>554</v>
      </c>
      <c r="G16" s="644" t="s">
        <v>161</v>
      </c>
      <c r="H16" s="494" t="s">
        <v>169</v>
      </c>
      <c r="I16" s="494">
        <v>2</v>
      </c>
      <c r="J16" s="643"/>
      <c r="K16" s="477"/>
      <c r="L16" s="251"/>
    </row>
    <row r="17" spans="1:12" ht="15.75" customHeight="1">
      <c r="A17" s="511"/>
      <c r="B17" s="519"/>
      <c r="C17" s="477" t="s">
        <v>272</v>
      </c>
      <c r="D17" s="494" t="s">
        <v>218</v>
      </c>
      <c r="E17" s="494" t="s">
        <v>182</v>
      </c>
      <c r="F17" s="494" t="s">
        <v>558</v>
      </c>
      <c r="G17" s="644" t="s">
        <v>553</v>
      </c>
      <c r="H17" s="494" t="s">
        <v>169</v>
      </c>
      <c r="I17" s="494">
        <v>2</v>
      </c>
      <c r="J17" s="643"/>
      <c r="K17" s="477"/>
      <c r="L17" s="251"/>
    </row>
    <row r="18" spans="1:12" ht="15.75" customHeight="1">
      <c r="A18" s="511"/>
      <c r="B18" s="519"/>
      <c r="C18" s="477"/>
      <c r="D18" s="494"/>
      <c r="E18" s="494"/>
      <c r="F18" s="494"/>
      <c r="G18" s="644"/>
      <c r="H18" s="494"/>
      <c r="I18" s="494"/>
      <c r="J18" s="643"/>
      <c r="K18" s="477"/>
      <c r="L18" s="251"/>
    </row>
    <row r="19" spans="1:12" ht="15.75" customHeight="1">
      <c r="A19" s="511" t="s">
        <v>1482</v>
      </c>
      <c r="B19" s="519"/>
      <c r="C19" s="477"/>
      <c r="D19" s="494"/>
      <c r="E19" s="494"/>
      <c r="F19" s="494"/>
      <c r="G19" s="644"/>
      <c r="H19" s="494"/>
      <c r="I19" s="494"/>
      <c r="J19" s="643"/>
      <c r="K19" s="477"/>
      <c r="L19" s="251"/>
    </row>
    <row r="20" spans="1:12" ht="15.75" customHeight="1">
      <c r="A20" s="511"/>
      <c r="B20" s="519"/>
      <c r="C20" s="477" t="s">
        <v>272</v>
      </c>
      <c r="D20" s="646" t="s">
        <v>170</v>
      </c>
      <c r="E20" s="646" t="s">
        <v>187</v>
      </c>
      <c r="F20" s="646" t="s">
        <v>788</v>
      </c>
      <c r="G20" s="645" t="s">
        <v>1166</v>
      </c>
      <c r="H20" s="646" t="s">
        <v>211</v>
      </c>
      <c r="I20" s="646">
        <v>2</v>
      </c>
      <c r="J20" s="643"/>
      <c r="K20" s="477"/>
      <c r="L20" s="251"/>
    </row>
    <row r="21" spans="1:12" ht="15.75" customHeight="1">
      <c r="A21" s="511"/>
      <c r="B21" s="519"/>
      <c r="C21" s="477" t="s">
        <v>272</v>
      </c>
      <c r="D21" s="646" t="s">
        <v>170</v>
      </c>
      <c r="E21" s="646" t="s">
        <v>1369</v>
      </c>
      <c r="F21" s="646" t="s">
        <v>215</v>
      </c>
      <c r="G21" s="680" t="s">
        <v>29</v>
      </c>
      <c r="H21" s="646" t="s">
        <v>171</v>
      </c>
      <c r="I21" s="680">
        <v>2</v>
      </c>
      <c r="J21" s="643"/>
      <c r="K21" s="477"/>
      <c r="L21" s="251"/>
    </row>
    <row r="22" spans="1:12" ht="15.75" customHeight="1">
      <c r="A22" s="511"/>
      <c r="B22" s="519"/>
      <c r="C22" s="477" t="s">
        <v>272</v>
      </c>
      <c r="D22" s="646" t="s">
        <v>170</v>
      </c>
      <c r="E22" s="646" t="s">
        <v>178</v>
      </c>
      <c r="F22" s="646" t="s">
        <v>37</v>
      </c>
      <c r="G22" s="647" t="s">
        <v>1660</v>
      </c>
      <c r="H22" s="646" t="s">
        <v>171</v>
      </c>
      <c r="I22" s="646">
        <v>2</v>
      </c>
      <c r="J22" s="643"/>
      <c r="K22" s="477"/>
      <c r="L22" s="251"/>
    </row>
    <row r="23" spans="1:12" ht="15.75" customHeight="1">
      <c r="A23" s="511"/>
      <c r="B23" s="519"/>
      <c r="C23" s="477" t="s">
        <v>272</v>
      </c>
      <c r="D23" s="646" t="s">
        <v>170</v>
      </c>
      <c r="E23" s="646" t="s">
        <v>182</v>
      </c>
      <c r="F23" s="646" t="s">
        <v>558</v>
      </c>
      <c r="G23" s="645" t="s">
        <v>96</v>
      </c>
      <c r="H23" s="646" t="s">
        <v>171</v>
      </c>
      <c r="I23" s="646">
        <v>0</v>
      </c>
      <c r="J23" s="643"/>
      <c r="K23" s="648"/>
      <c r="L23" s="251"/>
    </row>
    <row r="24" spans="1:12" ht="15.75" customHeight="1">
      <c r="A24" s="511"/>
      <c r="B24" s="519"/>
      <c r="C24" s="477" t="s">
        <v>272</v>
      </c>
      <c r="D24" s="646" t="s">
        <v>170</v>
      </c>
      <c r="E24" s="646" t="s">
        <v>341</v>
      </c>
      <c r="F24" s="646" t="s">
        <v>14</v>
      </c>
      <c r="G24" s="645" t="s">
        <v>29</v>
      </c>
      <c r="H24" s="646" t="s">
        <v>171</v>
      </c>
      <c r="I24" s="646">
        <v>2</v>
      </c>
      <c r="J24" s="643"/>
      <c r="K24" s="251"/>
      <c r="L24" s="251"/>
    </row>
    <row r="25" spans="1:12" ht="15.75" customHeight="1">
      <c r="A25" s="511"/>
      <c r="B25" s="519"/>
      <c r="C25" s="477" t="s">
        <v>272</v>
      </c>
      <c r="D25" s="646" t="s">
        <v>170</v>
      </c>
      <c r="E25" s="646" t="s">
        <v>620</v>
      </c>
      <c r="F25" s="646" t="s">
        <v>556</v>
      </c>
      <c r="G25" s="647" t="s">
        <v>1676</v>
      </c>
      <c r="H25" s="251" t="s">
        <v>151</v>
      </c>
      <c r="I25" s="646">
        <v>0</v>
      </c>
      <c r="J25" s="643"/>
      <c r="K25" s="477"/>
      <c r="L25" s="251"/>
    </row>
    <row r="26" spans="1:12" ht="15.75" customHeight="1">
      <c r="A26" s="511"/>
      <c r="B26" s="519"/>
      <c r="C26" s="477"/>
      <c r="D26" s="646" t="s">
        <v>170</v>
      </c>
      <c r="E26" s="646"/>
      <c r="F26" s="646" t="s">
        <v>556</v>
      </c>
      <c r="G26" s="647" t="s">
        <v>748</v>
      </c>
      <c r="H26" s="646" t="s">
        <v>149</v>
      </c>
      <c r="I26" s="646">
        <v>4</v>
      </c>
      <c r="J26" s="643"/>
      <c r="K26" s="477"/>
      <c r="L26" s="251"/>
    </row>
    <row r="27" spans="1:12" ht="15.75" customHeight="1">
      <c r="A27" s="511"/>
      <c r="B27" s="519"/>
      <c r="C27" s="477" t="s">
        <v>272</v>
      </c>
      <c r="D27" s="646" t="s">
        <v>170</v>
      </c>
      <c r="E27" s="646" t="s">
        <v>177</v>
      </c>
      <c r="F27" s="646" t="s">
        <v>554</v>
      </c>
      <c r="G27" s="679" t="s">
        <v>733</v>
      </c>
      <c r="H27" s="646" t="s">
        <v>171</v>
      </c>
      <c r="I27" s="646">
        <v>4</v>
      </c>
      <c r="J27" s="643"/>
      <c r="K27" s="477"/>
      <c r="L27" s="251"/>
    </row>
    <row r="28" spans="1:12" ht="15.75" customHeight="1">
      <c r="A28" s="511"/>
      <c r="B28" s="519"/>
      <c r="C28" s="477" t="s">
        <v>272</v>
      </c>
      <c r="D28" s="646" t="s">
        <v>170</v>
      </c>
      <c r="E28" s="646" t="s">
        <v>187</v>
      </c>
      <c r="F28" s="646" t="s">
        <v>788</v>
      </c>
      <c r="G28" s="647" t="s">
        <v>1166</v>
      </c>
      <c r="H28" s="646" t="s">
        <v>211</v>
      </c>
      <c r="I28" s="646">
        <v>0</v>
      </c>
      <c r="J28" s="643"/>
      <c r="K28" s="477"/>
      <c r="L28" s="251"/>
    </row>
    <row r="29" spans="1:12" ht="15.75" customHeight="1">
      <c r="A29" s="511"/>
      <c r="B29" s="519"/>
      <c r="C29" s="477" t="s">
        <v>272</v>
      </c>
      <c r="D29" s="646" t="s">
        <v>170</v>
      </c>
      <c r="E29" s="646" t="s">
        <v>177</v>
      </c>
      <c r="F29" s="646" t="s">
        <v>554</v>
      </c>
      <c r="G29" s="680" t="s">
        <v>1074</v>
      </c>
      <c r="H29" s="646" t="s">
        <v>171</v>
      </c>
      <c r="I29" s="646">
        <v>2</v>
      </c>
      <c r="J29" s="643"/>
      <c r="K29" s="477"/>
      <c r="L29" s="251"/>
    </row>
    <row r="30" spans="1:12" ht="15.75" customHeight="1">
      <c r="A30" s="511"/>
      <c r="B30" s="519"/>
      <c r="C30" s="477" t="s">
        <v>272</v>
      </c>
      <c r="D30" s="646" t="s">
        <v>170</v>
      </c>
      <c r="E30" s="646" t="s">
        <v>176</v>
      </c>
      <c r="F30" s="646" t="s">
        <v>555</v>
      </c>
      <c r="G30" s="647" t="s">
        <v>1688</v>
      </c>
      <c r="H30" s="646" t="s">
        <v>171</v>
      </c>
      <c r="I30" s="646">
        <v>2</v>
      </c>
      <c r="J30" s="643"/>
      <c r="K30" s="477" t="s">
        <v>1940</v>
      </c>
      <c r="L30" s="251"/>
    </row>
    <row r="31" spans="1:12" ht="15.75" customHeight="1">
      <c r="A31" s="511"/>
      <c r="B31" s="519"/>
      <c r="C31" s="477" t="s">
        <v>272</v>
      </c>
      <c r="D31" s="646" t="s">
        <v>170</v>
      </c>
      <c r="E31" s="646" t="s">
        <v>175</v>
      </c>
      <c r="F31" s="646" t="s">
        <v>19</v>
      </c>
      <c r="G31" s="642" t="s">
        <v>51</v>
      </c>
      <c r="H31" s="646" t="s">
        <v>199</v>
      </c>
      <c r="I31" s="555">
        <v>2</v>
      </c>
      <c r="J31" s="643"/>
      <c r="K31" s="649"/>
      <c r="L31" s="251"/>
    </row>
    <row r="32" spans="1:12" ht="15.75" customHeight="1">
      <c r="A32" s="511"/>
      <c r="B32" s="519"/>
      <c r="C32" s="477" t="s">
        <v>272</v>
      </c>
      <c r="D32" s="646" t="s">
        <v>170</v>
      </c>
      <c r="E32" s="646" t="s">
        <v>182</v>
      </c>
      <c r="F32" s="646" t="s">
        <v>558</v>
      </c>
      <c r="G32" s="647" t="s">
        <v>96</v>
      </c>
      <c r="H32" s="646" t="s">
        <v>171</v>
      </c>
      <c r="I32" s="646">
        <v>4</v>
      </c>
      <c r="J32" s="643"/>
      <c r="K32" s="648"/>
      <c r="L32" s="251"/>
    </row>
    <row r="33" spans="1:12" ht="15.75" customHeight="1">
      <c r="A33" s="511"/>
      <c r="B33" s="519"/>
      <c r="C33" s="477" t="s">
        <v>272</v>
      </c>
      <c r="D33" s="646" t="s">
        <v>170</v>
      </c>
      <c r="E33" s="646" t="s">
        <v>179</v>
      </c>
      <c r="F33" s="646" t="s">
        <v>76</v>
      </c>
      <c r="G33" s="647" t="s">
        <v>272</v>
      </c>
      <c r="H33" s="646" t="s">
        <v>171</v>
      </c>
      <c r="I33" s="646">
        <v>2</v>
      </c>
      <c r="J33" s="643"/>
      <c r="K33" s="477"/>
      <c r="L33" s="251"/>
    </row>
    <row r="34" spans="1:12" ht="15.75" customHeight="1">
      <c r="A34" s="511"/>
      <c r="B34" s="519"/>
      <c r="C34" s="477" t="s">
        <v>272</v>
      </c>
      <c r="D34" s="646" t="s">
        <v>170</v>
      </c>
      <c r="E34" s="646" t="s">
        <v>172</v>
      </c>
      <c r="F34" s="646" t="s">
        <v>7</v>
      </c>
      <c r="G34" s="647" t="s">
        <v>553</v>
      </c>
      <c r="H34" s="646" t="s">
        <v>171</v>
      </c>
      <c r="I34" s="646">
        <v>2</v>
      </c>
      <c r="J34" s="643"/>
      <c r="K34" s="477"/>
      <c r="L34" s="251"/>
    </row>
    <row r="35" spans="1:12" ht="15.75" customHeight="1">
      <c r="A35" s="511"/>
      <c r="B35" s="519"/>
      <c r="C35" s="477" t="s">
        <v>272</v>
      </c>
      <c r="D35" s="646" t="s">
        <v>170</v>
      </c>
      <c r="E35" s="646" t="s">
        <v>174</v>
      </c>
      <c r="F35" s="646" t="s">
        <v>13</v>
      </c>
      <c r="G35" s="647" t="s">
        <v>1665</v>
      </c>
      <c r="H35" s="646" t="s">
        <v>171</v>
      </c>
      <c r="I35" s="646">
        <v>2</v>
      </c>
      <c r="J35" s="643"/>
      <c r="K35" s="477"/>
      <c r="L35" s="251"/>
    </row>
    <row r="36" spans="1:12" ht="15.75" customHeight="1">
      <c r="A36" s="511"/>
      <c r="B36" s="519"/>
      <c r="C36" s="477" t="s">
        <v>272</v>
      </c>
      <c r="D36" s="646" t="s">
        <v>170</v>
      </c>
      <c r="E36" s="646" t="s">
        <v>469</v>
      </c>
      <c r="F36" s="646" t="s">
        <v>789</v>
      </c>
      <c r="G36" s="650" t="s">
        <v>1167</v>
      </c>
      <c r="H36" s="646" t="s">
        <v>210</v>
      </c>
      <c r="I36" s="680">
        <v>1</v>
      </c>
      <c r="J36" s="643"/>
      <c r="K36" s="477"/>
      <c r="L36" s="251"/>
    </row>
    <row r="37" spans="1:12" ht="15.75" customHeight="1">
      <c r="A37" s="511"/>
      <c r="B37" s="519"/>
      <c r="C37" s="477" t="s">
        <v>272</v>
      </c>
      <c r="D37" s="646" t="s">
        <v>170</v>
      </c>
      <c r="E37" s="646" t="s">
        <v>182</v>
      </c>
      <c r="F37" s="646" t="s">
        <v>558</v>
      </c>
      <c r="G37" s="651" t="s">
        <v>553</v>
      </c>
      <c r="H37" s="646" t="s">
        <v>171</v>
      </c>
      <c r="I37" s="646">
        <v>2</v>
      </c>
      <c r="J37" s="643"/>
      <c r="K37" s="477"/>
      <c r="L37" s="251"/>
    </row>
    <row r="38" spans="1:12" ht="15.75" customHeight="1">
      <c r="A38" s="645"/>
      <c r="B38" s="251"/>
      <c r="C38" s="251"/>
      <c r="D38" s="251"/>
      <c r="E38" s="251"/>
      <c r="F38" s="251"/>
      <c r="G38" s="251"/>
      <c r="H38" s="251"/>
      <c r="I38" s="251"/>
      <c r="K38" s="251"/>
      <c r="L38" s="251"/>
    </row>
    <row r="39" spans="1:12" ht="15.75" customHeight="1">
      <c r="A39" s="645" t="s">
        <v>1483</v>
      </c>
      <c r="B39" s="251"/>
      <c r="C39" s="251"/>
      <c r="D39" s="251"/>
      <c r="E39" s="251"/>
      <c r="F39" s="251"/>
      <c r="G39" s="251"/>
      <c r="H39" s="251"/>
      <c r="I39" s="251"/>
      <c r="K39" s="251"/>
      <c r="L39" s="251"/>
    </row>
    <row r="40" spans="1:12" ht="15.75" customHeight="1">
      <c r="A40" s="524"/>
      <c r="B40" s="296"/>
      <c r="C40" s="477" t="s">
        <v>272</v>
      </c>
      <c r="D40" s="652" t="s">
        <v>208</v>
      </c>
      <c r="E40" s="652" t="s">
        <v>182</v>
      </c>
      <c r="F40" s="652" t="s">
        <v>216</v>
      </c>
      <c r="G40" s="653" t="s">
        <v>217</v>
      </c>
      <c r="H40" s="652" t="s">
        <v>155</v>
      </c>
      <c r="I40" s="740">
        <v>3</v>
      </c>
      <c r="J40" s="643"/>
      <c r="K40" s="547"/>
      <c r="L40" s="296"/>
    </row>
    <row r="41" spans="1:12" ht="15.75" customHeight="1">
      <c r="A41" s="511"/>
      <c r="B41" s="519"/>
      <c r="C41" s="477" t="s">
        <v>272</v>
      </c>
      <c r="D41" s="652" t="s">
        <v>208</v>
      </c>
      <c r="E41" s="652" t="s">
        <v>182</v>
      </c>
      <c r="F41" s="652" t="s">
        <v>152</v>
      </c>
      <c r="G41" s="653" t="s">
        <v>45</v>
      </c>
      <c r="H41" s="652" t="s">
        <v>155</v>
      </c>
      <c r="I41" s="740">
        <v>2</v>
      </c>
      <c r="J41" s="643"/>
      <c r="K41" s="477"/>
      <c r="L41" s="741"/>
    </row>
    <row r="42" spans="1:12" ht="15.75" customHeight="1">
      <c r="A42" s="511"/>
      <c r="B42" s="519"/>
      <c r="C42" s="477" t="s">
        <v>272</v>
      </c>
      <c r="D42" s="652" t="s">
        <v>208</v>
      </c>
      <c r="E42" s="652" t="s">
        <v>469</v>
      </c>
      <c r="F42" s="652" t="s">
        <v>153</v>
      </c>
      <c r="G42" s="653" t="s">
        <v>1167</v>
      </c>
      <c r="H42" s="652" t="s">
        <v>210</v>
      </c>
      <c r="I42" s="147">
        <v>1</v>
      </c>
      <c r="J42" s="643"/>
      <c r="K42" s="477"/>
      <c r="L42" s="741"/>
    </row>
    <row r="43" spans="1:12" ht="15.75" customHeight="1">
      <c r="A43" s="511"/>
      <c r="B43" s="519"/>
      <c r="C43" s="477" t="s">
        <v>272</v>
      </c>
      <c r="D43" s="652" t="s">
        <v>208</v>
      </c>
      <c r="E43" s="652" t="s">
        <v>179</v>
      </c>
      <c r="F43" s="652" t="s">
        <v>76</v>
      </c>
      <c r="G43" s="653" t="s">
        <v>36</v>
      </c>
      <c r="H43" s="652" t="s">
        <v>155</v>
      </c>
      <c r="I43" s="740">
        <v>2</v>
      </c>
      <c r="J43" s="643"/>
      <c r="K43" s="477" t="s">
        <v>1941</v>
      </c>
      <c r="L43" s="741"/>
    </row>
    <row r="44" spans="1:12" ht="15.75" customHeight="1">
      <c r="A44" s="511"/>
      <c r="B44" s="519"/>
      <c r="C44" s="477" t="s">
        <v>272</v>
      </c>
      <c r="D44" s="652" t="s">
        <v>208</v>
      </c>
      <c r="E44" s="652" t="s">
        <v>341</v>
      </c>
      <c r="F44" s="652" t="s">
        <v>14</v>
      </c>
      <c r="G44" s="653" t="s">
        <v>272</v>
      </c>
      <c r="H44" s="652" t="s">
        <v>157</v>
      </c>
      <c r="I44" s="740">
        <v>2</v>
      </c>
      <c r="J44" s="643"/>
      <c r="K44" s="477"/>
      <c r="L44" s="741"/>
    </row>
    <row r="45" spans="1:12" ht="15.75" customHeight="1">
      <c r="A45" s="511"/>
      <c r="B45" s="519"/>
      <c r="C45" s="477" t="s">
        <v>272</v>
      </c>
      <c r="D45" s="652" t="s">
        <v>208</v>
      </c>
      <c r="E45" s="652" t="s">
        <v>620</v>
      </c>
      <c r="F45" s="652" t="s">
        <v>556</v>
      </c>
      <c r="G45" s="653" t="s">
        <v>148</v>
      </c>
      <c r="H45" s="654" t="s">
        <v>149</v>
      </c>
      <c r="I45" s="740">
        <v>4</v>
      </c>
      <c r="J45" s="521"/>
      <c r="K45" s="477"/>
      <c r="L45" s="741"/>
    </row>
    <row r="46" spans="1:12" ht="15.75" customHeight="1">
      <c r="A46" s="511"/>
      <c r="B46" s="519"/>
      <c r="C46" s="477" t="s">
        <v>272</v>
      </c>
      <c r="D46" s="652" t="s">
        <v>208</v>
      </c>
      <c r="E46" s="652" t="s">
        <v>1370</v>
      </c>
      <c r="F46" s="652" t="s">
        <v>215</v>
      </c>
      <c r="G46" s="653" t="s">
        <v>101</v>
      </c>
      <c r="H46" s="654" t="s">
        <v>155</v>
      </c>
      <c r="I46" s="740">
        <v>2</v>
      </c>
      <c r="J46" s="643"/>
      <c r="K46" s="477"/>
      <c r="L46" s="741"/>
    </row>
    <row r="47" spans="1:12" ht="15.75" customHeight="1">
      <c r="A47" s="511"/>
      <c r="B47" s="519"/>
      <c r="C47" s="477" t="s">
        <v>272</v>
      </c>
      <c r="D47" s="652" t="s">
        <v>208</v>
      </c>
      <c r="E47" s="652" t="s">
        <v>620</v>
      </c>
      <c r="F47" s="652" t="s">
        <v>556</v>
      </c>
      <c r="G47" s="653" t="s">
        <v>748</v>
      </c>
      <c r="H47" s="654" t="s">
        <v>151</v>
      </c>
      <c r="I47" s="740">
        <v>4</v>
      </c>
      <c r="J47" s="521"/>
      <c r="K47" s="477"/>
      <c r="L47" s="741"/>
    </row>
    <row r="48" spans="1:12" ht="15.75" customHeight="1">
      <c r="A48" s="511"/>
      <c r="B48" s="519"/>
      <c r="C48" s="477" t="s">
        <v>272</v>
      </c>
      <c r="D48" s="652" t="s">
        <v>208</v>
      </c>
      <c r="E48" s="652" t="s">
        <v>187</v>
      </c>
      <c r="F48" s="652" t="s">
        <v>788</v>
      </c>
      <c r="G48" s="653" t="s">
        <v>1166</v>
      </c>
      <c r="H48" s="652" t="s">
        <v>211</v>
      </c>
      <c r="I48" s="740">
        <v>2</v>
      </c>
      <c r="J48" s="643"/>
      <c r="K48" s="477"/>
      <c r="L48" s="741"/>
    </row>
    <row r="49" spans="1:12" ht="15.75" customHeight="1">
      <c r="A49" s="511"/>
      <c r="B49" s="519"/>
      <c r="C49" s="477" t="s">
        <v>272</v>
      </c>
      <c r="D49" s="652" t="s">
        <v>208</v>
      </c>
      <c r="E49" s="652" t="s">
        <v>627</v>
      </c>
      <c r="F49" s="652" t="s">
        <v>554</v>
      </c>
      <c r="G49" s="653" t="s">
        <v>42</v>
      </c>
      <c r="H49" s="652" t="s">
        <v>155</v>
      </c>
      <c r="I49" s="740">
        <v>2</v>
      </c>
      <c r="J49" s="643"/>
      <c r="K49" s="296"/>
      <c r="L49" s="741"/>
    </row>
    <row r="50" spans="1:12" ht="15.75" customHeight="1">
      <c r="A50" s="511"/>
      <c r="B50" s="519"/>
      <c r="C50" s="477" t="s">
        <v>272</v>
      </c>
      <c r="D50" s="652" t="s">
        <v>208</v>
      </c>
      <c r="E50" s="652" t="s">
        <v>176</v>
      </c>
      <c r="F50" s="652" t="s">
        <v>555</v>
      </c>
      <c r="G50" s="653" t="s">
        <v>1680</v>
      </c>
      <c r="H50" s="652" t="s">
        <v>155</v>
      </c>
      <c r="I50" s="740">
        <v>2</v>
      </c>
      <c r="J50" s="643"/>
      <c r="K50" s="477"/>
      <c r="L50" s="741"/>
    </row>
    <row r="51" spans="1:12" ht="15.75" customHeight="1">
      <c r="A51" s="511"/>
      <c r="B51" s="519"/>
      <c r="C51" s="477" t="s">
        <v>272</v>
      </c>
      <c r="D51" s="652" t="s">
        <v>208</v>
      </c>
      <c r="E51" s="652" t="s">
        <v>182</v>
      </c>
      <c r="F51" s="652" t="s">
        <v>138</v>
      </c>
      <c r="G51" s="653" t="s">
        <v>217</v>
      </c>
      <c r="H51" s="652" t="s">
        <v>155</v>
      </c>
      <c r="I51" s="147">
        <v>1</v>
      </c>
      <c r="J51" s="643"/>
      <c r="K51" s="477"/>
      <c r="L51" s="741"/>
    </row>
    <row r="52" spans="1:12" ht="15.75" customHeight="1">
      <c r="A52" s="511"/>
      <c r="B52" s="519"/>
      <c r="C52" s="477" t="s">
        <v>272</v>
      </c>
      <c r="D52" s="652" t="s">
        <v>208</v>
      </c>
      <c r="E52" s="652" t="s">
        <v>172</v>
      </c>
      <c r="F52" s="652" t="s">
        <v>209</v>
      </c>
      <c r="G52" s="653" t="s">
        <v>213</v>
      </c>
      <c r="H52" s="652" t="s">
        <v>155</v>
      </c>
      <c r="I52" s="742">
        <v>2</v>
      </c>
      <c r="J52" s="643"/>
      <c r="K52" s="649"/>
      <c r="L52" s="741"/>
    </row>
    <row r="53" spans="1:12" ht="15.75" customHeight="1">
      <c r="A53" s="511"/>
      <c r="B53" s="519"/>
      <c r="C53" s="477" t="s">
        <v>272</v>
      </c>
      <c r="D53" s="652" t="s">
        <v>208</v>
      </c>
      <c r="E53" s="652" t="s">
        <v>174</v>
      </c>
      <c r="F53" s="652" t="s">
        <v>13</v>
      </c>
      <c r="G53" s="653" t="s">
        <v>562</v>
      </c>
      <c r="H53" s="652" t="s">
        <v>155</v>
      </c>
      <c r="I53" s="740">
        <v>2</v>
      </c>
      <c r="J53" s="643"/>
      <c r="K53" s="477"/>
      <c r="L53" s="741"/>
    </row>
    <row r="54" spans="1:12" ht="15.75" customHeight="1">
      <c r="A54" s="511"/>
      <c r="B54" s="519"/>
      <c r="C54" s="477" t="s">
        <v>272</v>
      </c>
      <c r="D54" s="652" t="s">
        <v>208</v>
      </c>
      <c r="E54" s="652" t="s">
        <v>175</v>
      </c>
      <c r="F54" s="652" t="s">
        <v>19</v>
      </c>
      <c r="G54" s="653" t="s">
        <v>217</v>
      </c>
      <c r="H54" s="652" t="s">
        <v>199</v>
      </c>
      <c r="I54" s="147">
        <v>1</v>
      </c>
      <c r="J54" s="643"/>
      <c r="K54" s="511"/>
      <c r="L54" s="741"/>
    </row>
    <row r="55" spans="1:12">
      <c r="A55" s="511"/>
      <c r="B55" s="519"/>
      <c r="C55" s="477" t="s">
        <v>272</v>
      </c>
      <c r="D55" s="652" t="s">
        <v>208</v>
      </c>
      <c r="E55" s="652" t="s">
        <v>178</v>
      </c>
      <c r="F55" s="652" t="s">
        <v>37</v>
      </c>
      <c r="G55" s="653" t="s">
        <v>1030</v>
      </c>
      <c r="H55" s="652" t="s">
        <v>155</v>
      </c>
      <c r="I55" s="740">
        <v>2</v>
      </c>
      <c r="J55" s="643"/>
      <c r="K55" s="477"/>
      <c r="L55" s="741"/>
    </row>
    <row r="56" spans="1:12">
      <c r="A56" s="511"/>
      <c r="B56" s="519"/>
      <c r="C56" s="477" t="s">
        <v>272</v>
      </c>
      <c r="D56" s="652" t="s">
        <v>208</v>
      </c>
      <c r="E56" s="652" t="s">
        <v>172</v>
      </c>
      <c r="F56" s="652" t="s">
        <v>7</v>
      </c>
      <c r="G56" s="653" t="s">
        <v>1030</v>
      </c>
      <c r="H56" s="652" t="s">
        <v>155</v>
      </c>
      <c r="I56" s="740">
        <v>2</v>
      </c>
      <c r="J56" s="643"/>
      <c r="K56" s="477"/>
      <c r="L56" s="741"/>
    </row>
    <row r="57" spans="1:12">
      <c r="A57" s="511"/>
      <c r="B57" s="519"/>
      <c r="C57" s="477"/>
      <c r="D57" s="530" t="s">
        <v>208</v>
      </c>
      <c r="E57" s="530" t="s">
        <v>178</v>
      </c>
      <c r="F57" s="530" t="s">
        <v>216</v>
      </c>
      <c r="G57" s="655" t="s">
        <v>142</v>
      </c>
      <c r="H57" s="530" t="s">
        <v>147</v>
      </c>
      <c r="I57" s="530">
        <v>2</v>
      </c>
      <c r="J57" s="643"/>
      <c r="K57" s="477"/>
      <c r="L57" s="741"/>
    </row>
    <row r="58" spans="1:12">
      <c r="A58" s="511" t="s">
        <v>1484</v>
      </c>
      <c r="B58" s="519"/>
      <c r="C58" s="477"/>
      <c r="D58" s="652"/>
      <c r="E58" s="652"/>
      <c r="F58" s="652"/>
      <c r="G58" s="653"/>
      <c r="H58" s="652"/>
      <c r="I58" s="740"/>
      <c r="J58" s="643"/>
      <c r="K58" s="477"/>
      <c r="L58" s="741"/>
    </row>
    <row r="59" spans="1:12">
      <c r="A59" s="511"/>
      <c r="B59" s="519"/>
      <c r="C59" s="477" t="s">
        <v>272</v>
      </c>
      <c r="D59" s="530" t="s">
        <v>212</v>
      </c>
      <c r="E59" s="530" t="s">
        <v>182</v>
      </c>
      <c r="F59" s="530" t="s">
        <v>152</v>
      </c>
      <c r="G59" s="655" t="s">
        <v>45</v>
      </c>
      <c r="H59" s="530" t="s">
        <v>147</v>
      </c>
      <c r="I59" s="530">
        <v>2</v>
      </c>
      <c r="J59" s="643"/>
      <c r="K59" s="477"/>
      <c r="L59" s="743"/>
    </row>
    <row r="60" spans="1:12">
      <c r="A60" s="511"/>
      <c r="B60" s="519"/>
      <c r="C60" s="477" t="s">
        <v>272</v>
      </c>
      <c r="D60" s="530" t="s">
        <v>212</v>
      </c>
      <c r="E60" s="530" t="s">
        <v>469</v>
      </c>
      <c r="F60" s="530" t="s">
        <v>153</v>
      </c>
      <c r="G60" s="655" t="s">
        <v>1167</v>
      </c>
      <c r="H60" s="530" t="s">
        <v>210</v>
      </c>
      <c r="I60" s="680">
        <v>1</v>
      </c>
      <c r="J60" s="643"/>
      <c r="K60" s="477"/>
      <c r="L60" s="741"/>
    </row>
    <row r="61" spans="1:12">
      <c r="A61" s="511"/>
      <c r="B61" s="519"/>
      <c r="C61" s="477" t="s">
        <v>272</v>
      </c>
      <c r="D61" s="530" t="s">
        <v>212</v>
      </c>
      <c r="E61" s="530" t="s">
        <v>179</v>
      </c>
      <c r="F61" s="530" t="s">
        <v>76</v>
      </c>
      <c r="G61" s="655" t="s">
        <v>36</v>
      </c>
      <c r="H61" s="530" t="s">
        <v>147</v>
      </c>
      <c r="I61" s="530">
        <v>2</v>
      </c>
      <c r="J61" s="643"/>
      <c r="K61" s="477"/>
      <c r="L61" s="743"/>
    </row>
    <row r="62" spans="1:12">
      <c r="A62" s="511"/>
      <c r="B62" s="656"/>
      <c r="C62" s="477" t="s">
        <v>272</v>
      </c>
      <c r="D62" s="530" t="s">
        <v>212</v>
      </c>
      <c r="E62" s="530" t="s">
        <v>341</v>
      </c>
      <c r="F62" s="530" t="s">
        <v>14</v>
      </c>
      <c r="G62" s="655" t="s">
        <v>272</v>
      </c>
      <c r="H62" s="530" t="s">
        <v>147</v>
      </c>
      <c r="I62" s="530">
        <v>2</v>
      </c>
      <c r="J62" s="643"/>
      <c r="K62" s="477"/>
      <c r="L62" s="743"/>
    </row>
    <row r="63" spans="1:12">
      <c r="A63" s="511"/>
      <c r="B63" s="519"/>
      <c r="C63" s="477" t="s">
        <v>272</v>
      </c>
      <c r="D63" s="530" t="s">
        <v>212</v>
      </c>
      <c r="E63" s="530" t="s">
        <v>620</v>
      </c>
      <c r="F63" s="530" t="s">
        <v>556</v>
      </c>
      <c r="G63" s="655" t="s">
        <v>148</v>
      </c>
      <c r="H63" s="530" t="s">
        <v>151</v>
      </c>
      <c r="I63" s="530">
        <v>4</v>
      </c>
      <c r="J63" s="643"/>
      <c r="K63" s="477"/>
      <c r="L63" s="741"/>
    </row>
    <row r="64" spans="1:12">
      <c r="A64" s="511"/>
      <c r="B64" s="519"/>
      <c r="C64" s="477" t="s">
        <v>272</v>
      </c>
      <c r="D64" s="530" t="s">
        <v>212</v>
      </c>
      <c r="E64" s="530" t="s">
        <v>1370</v>
      </c>
      <c r="F64" s="530" t="s">
        <v>215</v>
      </c>
      <c r="G64" s="655" t="s">
        <v>101</v>
      </c>
      <c r="H64" s="530" t="s">
        <v>147</v>
      </c>
      <c r="I64" s="530">
        <v>2</v>
      </c>
      <c r="J64" s="643"/>
      <c r="K64" s="477"/>
      <c r="L64" s="741"/>
    </row>
    <row r="65" spans="1:12">
      <c r="A65" s="511"/>
      <c r="B65" s="519"/>
      <c r="C65" s="477" t="s">
        <v>272</v>
      </c>
      <c r="D65" s="530" t="s">
        <v>212</v>
      </c>
      <c r="E65" s="530" t="s">
        <v>620</v>
      </c>
      <c r="F65" s="530" t="s">
        <v>556</v>
      </c>
      <c r="G65" s="655" t="s">
        <v>748</v>
      </c>
      <c r="H65" s="530" t="s">
        <v>149</v>
      </c>
      <c r="I65" s="530">
        <v>4</v>
      </c>
      <c r="J65" s="643"/>
      <c r="K65" s="477"/>
      <c r="L65" s="741"/>
    </row>
    <row r="66" spans="1:12">
      <c r="A66" s="511"/>
      <c r="B66" s="519"/>
      <c r="C66" s="477" t="s">
        <v>272</v>
      </c>
      <c r="D66" s="530" t="s">
        <v>212</v>
      </c>
      <c r="E66" s="530" t="s">
        <v>182</v>
      </c>
      <c r="F66" s="530" t="s">
        <v>216</v>
      </c>
      <c r="G66" s="655" t="s">
        <v>1670</v>
      </c>
      <c r="H66" s="530" t="s">
        <v>147</v>
      </c>
      <c r="I66" s="555">
        <v>3</v>
      </c>
      <c r="J66" s="643"/>
      <c r="K66" s="477"/>
      <c r="L66" s="741"/>
    </row>
    <row r="67" spans="1:12">
      <c r="A67" s="511"/>
      <c r="B67" s="519"/>
      <c r="C67" s="477" t="s">
        <v>272</v>
      </c>
      <c r="D67" s="530" t="s">
        <v>212</v>
      </c>
      <c r="E67" s="530" t="s">
        <v>172</v>
      </c>
      <c r="F67" s="530" t="s">
        <v>7</v>
      </c>
      <c r="G67" s="642" t="s">
        <v>1030</v>
      </c>
      <c r="H67" s="530" t="s">
        <v>147</v>
      </c>
      <c r="I67" s="530">
        <v>2</v>
      </c>
      <c r="J67" s="643"/>
      <c r="K67" s="477" t="s">
        <v>1635</v>
      </c>
      <c r="L67" s="743"/>
    </row>
    <row r="68" spans="1:12">
      <c r="A68" s="511"/>
      <c r="B68" s="519"/>
      <c r="C68" s="477" t="s">
        <v>272</v>
      </c>
      <c r="D68" s="530" t="s">
        <v>212</v>
      </c>
      <c r="E68" s="530" t="s">
        <v>187</v>
      </c>
      <c r="F68" s="530" t="s">
        <v>788</v>
      </c>
      <c r="G68" s="655" t="s">
        <v>1166</v>
      </c>
      <c r="H68" s="530" t="s">
        <v>211</v>
      </c>
      <c r="I68" s="530">
        <v>2</v>
      </c>
      <c r="J68" s="643"/>
      <c r="K68" s="477"/>
      <c r="L68" s="743"/>
    </row>
    <row r="69" spans="1:12">
      <c r="A69" s="511"/>
      <c r="B69" s="519"/>
      <c r="C69" s="477" t="s">
        <v>272</v>
      </c>
      <c r="D69" s="530" t="s">
        <v>212</v>
      </c>
      <c r="E69" s="530" t="s">
        <v>176</v>
      </c>
      <c r="F69" s="530" t="s">
        <v>554</v>
      </c>
      <c r="G69" s="655" t="s">
        <v>42</v>
      </c>
      <c r="H69" s="530" t="s">
        <v>147</v>
      </c>
      <c r="I69" s="530">
        <v>2</v>
      </c>
      <c r="J69" s="643"/>
      <c r="K69" s="477"/>
      <c r="L69" s="744"/>
    </row>
    <row r="70" spans="1:12">
      <c r="A70" s="511"/>
      <c r="B70" s="519"/>
      <c r="C70" s="477" t="s">
        <v>272</v>
      </c>
      <c r="D70" s="530" t="s">
        <v>212</v>
      </c>
      <c r="E70" s="530" t="s">
        <v>627</v>
      </c>
      <c r="F70" s="530" t="s">
        <v>555</v>
      </c>
      <c r="G70" s="655" t="s">
        <v>1680</v>
      </c>
      <c r="H70" s="530" t="s">
        <v>147</v>
      </c>
      <c r="I70" s="530">
        <v>2</v>
      </c>
      <c r="J70" s="643"/>
      <c r="K70" s="477" t="s">
        <v>1940</v>
      </c>
      <c r="L70" s="745"/>
    </row>
    <row r="71" spans="1:12">
      <c r="A71" s="511"/>
      <c r="B71" s="519"/>
      <c r="C71" s="477" t="s">
        <v>272</v>
      </c>
      <c r="D71" s="530" t="s">
        <v>212</v>
      </c>
      <c r="E71" s="530" t="s">
        <v>182</v>
      </c>
      <c r="F71" s="530" t="s">
        <v>138</v>
      </c>
      <c r="G71" s="642" t="s">
        <v>1166</v>
      </c>
      <c r="H71" s="530" t="s">
        <v>147</v>
      </c>
      <c r="I71" s="555">
        <v>2</v>
      </c>
      <c r="J71" s="643"/>
      <c r="K71" s="477" t="s">
        <v>1166</v>
      </c>
      <c r="L71" s="464"/>
    </row>
    <row r="72" spans="1:12">
      <c r="A72" s="511"/>
      <c r="B72" s="519"/>
      <c r="C72" s="477" t="s">
        <v>272</v>
      </c>
      <c r="D72" s="530" t="s">
        <v>212</v>
      </c>
      <c r="E72" s="530" t="s">
        <v>174</v>
      </c>
      <c r="F72" s="530" t="s">
        <v>13</v>
      </c>
      <c r="G72" s="655" t="s">
        <v>1276</v>
      </c>
      <c r="H72" s="530" t="s">
        <v>147</v>
      </c>
      <c r="I72" s="530">
        <v>2</v>
      </c>
      <c r="J72" s="643"/>
      <c r="K72" s="477"/>
      <c r="L72" s="464"/>
    </row>
    <row r="73" spans="1:12">
      <c r="A73" s="511"/>
      <c r="B73" s="519"/>
      <c r="C73" s="477" t="s">
        <v>272</v>
      </c>
      <c r="D73" s="530" t="s">
        <v>212</v>
      </c>
      <c r="E73" s="530" t="s">
        <v>172</v>
      </c>
      <c r="F73" s="530" t="s">
        <v>209</v>
      </c>
      <c r="G73" s="655" t="s">
        <v>213</v>
      </c>
      <c r="H73" s="530" t="s">
        <v>147</v>
      </c>
      <c r="I73" s="649">
        <v>2</v>
      </c>
      <c r="J73" s="643"/>
      <c r="K73" s="649"/>
      <c r="L73" s="657"/>
    </row>
    <row r="74" spans="1:12">
      <c r="A74" s="511"/>
      <c r="B74" s="519"/>
      <c r="C74" s="477" t="s">
        <v>272</v>
      </c>
      <c r="D74" s="530" t="s">
        <v>212</v>
      </c>
      <c r="E74" s="530" t="s">
        <v>175</v>
      </c>
      <c r="F74" s="530" t="s">
        <v>19</v>
      </c>
      <c r="G74" s="655" t="s">
        <v>1276</v>
      </c>
      <c r="H74" s="530" t="s">
        <v>199</v>
      </c>
      <c r="I74" s="530">
        <v>2</v>
      </c>
      <c r="J74" s="643"/>
      <c r="K74" s="477"/>
      <c r="L74" s="296"/>
    </row>
    <row r="75" spans="1:12">
      <c r="A75" s="511"/>
      <c r="B75" s="519"/>
      <c r="C75" s="477" t="s">
        <v>272</v>
      </c>
      <c r="D75" s="530" t="s">
        <v>212</v>
      </c>
      <c r="E75" s="530" t="s">
        <v>178</v>
      </c>
      <c r="F75" s="530" t="s">
        <v>37</v>
      </c>
      <c r="G75" s="655" t="s">
        <v>402</v>
      </c>
      <c r="H75" s="530" t="s">
        <v>147</v>
      </c>
      <c r="I75" s="530">
        <v>2</v>
      </c>
      <c r="J75" s="643"/>
      <c r="K75" s="477"/>
      <c r="L75" s="741"/>
    </row>
    <row r="76" spans="1:12">
      <c r="A76" s="511"/>
      <c r="B76" s="519"/>
      <c r="C76" s="477" t="s">
        <v>272</v>
      </c>
      <c r="D76" s="530" t="s">
        <v>212</v>
      </c>
      <c r="E76" s="530" t="s">
        <v>178</v>
      </c>
      <c r="F76" s="530" t="s">
        <v>216</v>
      </c>
      <c r="G76" s="655" t="s">
        <v>142</v>
      </c>
      <c r="H76" s="530" t="s">
        <v>147</v>
      </c>
      <c r="I76" s="530">
        <v>2</v>
      </c>
      <c r="J76" s="643"/>
      <c r="K76" s="477"/>
      <c r="L76" s="741"/>
    </row>
    <row r="77" spans="1:12">
      <c r="A77" s="511" t="s">
        <v>1485</v>
      </c>
      <c r="B77" s="519"/>
      <c r="C77" s="477"/>
      <c r="D77" s="530"/>
      <c r="E77" s="530"/>
      <c r="F77" s="530"/>
      <c r="G77" s="655"/>
      <c r="H77" s="530"/>
      <c r="I77" s="530"/>
      <c r="J77" s="643"/>
      <c r="K77" s="477"/>
      <c r="L77" s="296"/>
    </row>
    <row r="78" spans="1:12">
      <c r="A78" s="511"/>
      <c r="B78" s="519"/>
      <c r="C78" s="477" t="s">
        <v>272</v>
      </c>
      <c r="D78" s="658" t="s">
        <v>146</v>
      </c>
      <c r="E78" s="649" t="s">
        <v>620</v>
      </c>
      <c r="F78" s="649" t="s">
        <v>556</v>
      </c>
      <c r="G78" s="650" t="s">
        <v>148</v>
      </c>
      <c r="H78" s="649" t="s">
        <v>151</v>
      </c>
      <c r="I78" s="649">
        <v>4</v>
      </c>
      <c r="J78" s="643">
        <v>2</v>
      </c>
      <c r="K78" s="477" t="s">
        <v>1257</v>
      </c>
      <c r="L78" s="741"/>
    </row>
    <row r="79" spans="1:12">
      <c r="A79" s="641"/>
      <c r="B79" s="746"/>
      <c r="C79" s="659" t="s">
        <v>272</v>
      </c>
      <c r="D79" s="660" t="s">
        <v>146</v>
      </c>
      <c r="E79" s="649" t="s">
        <v>179</v>
      </c>
      <c r="F79" s="649" t="s">
        <v>76</v>
      </c>
      <c r="G79" s="650" t="s">
        <v>1690</v>
      </c>
      <c r="H79" s="649" t="s">
        <v>158</v>
      </c>
      <c r="I79" s="649">
        <v>2</v>
      </c>
      <c r="J79" s="643"/>
      <c r="K79" s="661"/>
      <c r="L79" s="743"/>
    </row>
    <row r="80" spans="1:12">
      <c r="A80" s="641"/>
      <c r="B80" s="746"/>
      <c r="C80" s="659" t="s">
        <v>272</v>
      </c>
      <c r="D80" s="658" t="s">
        <v>146</v>
      </c>
      <c r="E80" s="662" t="s">
        <v>469</v>
      </c>
      <c r="F80" s="662" t="s">
        <v>153</v>
      </c>
      <c r="G80" s="747" t="s">
        <v>1167</v>
      </c>
      <c r="H80" s="662" t="s">
        <v>210</v>
      </c>
      <c r="I80" s="662">
        <v>2</v>
      </c>
      <c r="J80" s="643"/>
      <c r="K80" s="547"/>
      <c r="L80" s="748"/>
    </row>
    <row r="81" spans="1:12">
      <c r="A81" s="641"/>
      <c r="B81" s="746"/>
      <c r="C81" s="477" t="s">
        <v>272</v>
      </c>
      <c r="D81" s="658" t="s">
        <v>146</v>
      </c>
      <c r="E81" s="649" t="s">
        <v>182</v>
      </c>
      <c r="F81" s="649" t="s">
        <v>152</v>
      </c>
      <c r="G81" s="650" t="s">
        <v>45</v>
      </c>
      <c r="H81" s="649" t="s">
        <v>158</v>
      </c>
      <c r="I81" s="649">
        <v>2</v>
      </c>
      <c r="J81" s="643"/>
      <c r="K81" s="547"/>
      <c r="L81" s="741"/>
    </row>
    <row r="82" spans="1:12">
      <c r="A82" s="511"/>
      <c r="B82" s="519"/>
      <c r="C82" s="477" t="s">
        <v>272</v>
      </c>
      <c r="D82" s="658" t="s">
        <v>146</v>
      </c>
      <c r="E82" s="649" t="s">
        <v>620</v>
      </c>
      <c r="F82" s="649" t="s">
        <v>556</v>
      </c>
      <c r="G82" s="650" t="s">
        <v>1676</v>
      </c>
      <c r="H82" s="649" t="s">
        <v>149</v>
      </c>
      <c r="I82" s="649">
        <v>4</v>
      </c>
      <c r="J82" s="643">
        <v>2</v>
      </c>
      <c r="K82" s="477" t="s">
        <v>1486</v>
      </c>
      <c r="L82" s="464"/>
    </row>
    <row r="83" spans="1:12">
      <c r="A83" s="511"/>
      <c r="B83" s="519"/>
      <c r="C83" s="477" t="s">
        <v>272</v>
      </c>
      <c r="D83" s="658" t="s">
        <v>146</v>
      </c>
      <c r="E83" s="649" t="s">
        <v>341</v>
      </c>
      <c r="F83" s="649" t="s">
        <v>14</v>
      </c>
      <c r="G83" s="650" t="s">
        <v>29</v>
      </c>
      <c r="H83" s="649" t="s">
        <v>158</v>
      </c>
      <c r="I83" s="649">
        <v>2</v>
      </c>
      <c r="J83" s="643"/>
      <c r="K83" s="477"/>
      <c r="L83" s="741"/>
    </row>
    <row r="84" spans="1:12">
      <c r="A84" s="511"/>
      <c r="B84" s="519"/>
      <c r="C84" s="477" t="s">
        <v>272</v>
      </c>
      <c r="D84" s="658" t="s">
        <v>146</v>
      </c>
      <c r="E84" s="649" t="s">
        <v>172</v>
      </c>
      <c r="F84" s="649" t="s">
        <v>7</v>
      </c>
      <c r="G84" s="650" t="s">
        <v>1685</v>
      </c>
      <c r="H84" s="649" t="s">
        <v>158</v>
      </c>
      <c r="I84" s="649">
        <v>2</v>
      </c>
      <c r="J84" s="643"/>
      <c r="K84" s="477"/>
      <c r="L84" s="741"/>
    </row>
    <row r="85" spans="1:12">
      <c r="A85" s="511"/>
      <c r="B85" s="519"/>
      <c r="C85" s="477" t="s">
        <v>272</v>
      </c>
      <c r="D85" s="658" t="s">
        <v>146</v>
      </c>
      <c r="E85" s="649" t="s">
        <v>187</v>
      </c>
      <c r="F85" s="649" t="s">
        <v>237</v>
      </c>
      <c r="G85" s="650" t="s">
        <v>1166</v>
      </c>
      <c r="H85" s="649" t="s">
        <v>211</v>
      </c>
      <c r="I85" s="649">
        <v>2</v>
      </c>
      <c r="J85" s="643"/>
      <c r="K85" s="477"/>
      <c r="L85" s="741"/>
    </row>
    <row r="86" spans="1:12">
      <c r="A86" s="524"/>
      <c r="B86" s="296"/>
      <c r="C86" s="477" t="s">
        <v>272</v>
      </c>
      <c r="D86" s="658" t="s">
        <v>146</v>
      </c>
      <c r="E86" s="649" t="s">
        <v>176</v>
      </c>
      <c r="F86" s="649" t="s">
        <v>554</v>
      </c>
      <c r="G86" s="650" t="s">
        <v>42</v>
      </c>
      <c r="H86" s="649" t="s">
        <v>158</v>
      </c>
      <c r="I86" s="649">
        <v>2</v>
      </c>
      <c r="J86" s="320"/>
      <c r="K86" s="296"/>
      <c r="L86" s="741"/>
    </row>
    <row r="87" spans="1:12">
      <c r="A87" s="524"/>
      <c r="B87" s="296"/>
      <c r="C87" s="477" t="s">
        <v>272</v>
      </c>
      <c r="D87" s="658" t="s">
        <v>1371</v>
      </c>
      <c r="E87" s="649" t="s">
        <v>177</v>
      </c>
      <c r="F87" s="649" t="s">
        <v>555</v>
      </c>
      <c r="G87" s="650" t="s">
        <v>1688</v>
      </c>
      <c r="H87" s="649" t="s">
        <v>158</v>
      </c>
      <c r="I87" s="649">
        <v>2</v>
      </c>
      <c r="J87" s="320"/>
      <c r="K87" s="296"/>
      <c r="L87" s="743"/>
    </row>
    <row r="88" spans="1:12">
      <c r="A88" s="511"/>
      <c r="B88" s="519"/>
      <c r="C88" s="477" t="s">
        <v>272</v>
      </c>
      <c r="D88" s="658" t="s">
        <v>146</v>
      </c>
      <c r="E88" s="649" t="s">
        <v>1369</v>
      </c>
      <c r="F88" s="649" t="s">
        <v>215</v>
      </c>
      <c r="G88" s="650" t="s">
        <v>96</v>
      </c>
      <c r="H88" s="649" t="s">
        <v>158</v>
      </c>
      <c r="I88" s="649">
        <v>2</v>
      </c>
      <c r="J88" s="643"/>
      <c r="K88" s="477"/>
      <c r="L88" s="741"/>
    </row>
    <row r="89" spans="1:12">
      <c r="A89" s="511"/>
      <c r="B89" s="519"/>
      <c r="C89" s="477" t="s">
        <v>272</v>
      </c>
      <c r="D89" s="658" t="s">
        <v>146</v>
      </c>
      <c r="E89" s="649" t="s">
        <v>182</v>
      </c>
      <c r="F89" s="649" t="s">
        <v>138</v>
      </c>
      <c r="G89" s="650" t="s">
        <v>51</v>
      </c>
      <c r="H89" s="649" t="s">
        <v>158</v>
      </c>
      <c r="I89" s="649">
        <v>2</v>
      </c>
      <c r="J89" s="643"/>
      <c r="K89" s="477"/>
      <c r="L89" s="741"/>
    </row>
    <row r="90" spans="1:12">
      <c r="A90" s="511"/>
      <c r="B90" s="519"/>
      <c r="C90" s="477" t="s">
        <v>272</v>
      </c>
      <c r="D90" s="658" t="s">
        <v>146</v>
      </c>
      <c r="E90" s="649" t="s">
        <v>174</v>
      </c>
      <c r="F90" s="649" t="s">
        <v>13</v>
      </c>
      <c r="G90" s="650" t="s">
        <v>1276</v>
      </c>
      <c r="H90" s="649" t="s">
        <v>158</v>
      </c>
      <c r="I90" s="649">
        <v>2</v>
      </c>
      <c r="J90" s="643"/>
      <c r="K90" s="477"/>
      <c r="L90" s="743"/>
    </row>
    <row r="91" spans="1:12">
      <c r="A91" s="524"/>
      <c r="B91" s="296"/>
      <c r="C91" s="477" t="s">
        <v>272</v>
      </c>
      <c r="D91" s="658" t="s">
        <v>146</v>
      </c>
      <c r="E91" s="649" t="s">
        <v>172</v>
      </c>
      <c r="F91" s="649" t="s">
        <v>209</v>
      </c>
      <c r="G91" s="650" t="s">
        <v>1700</v>
      </c>
      <c r="H91" s="649" t="s">
        <v>158</v>
      </c>
      <c r="I91" s="649">
        <v>1</v>
      </c>
      <c r="J91" s="643"/>
      <c r="K91" s="477"/>
      <c r="L91" s="743"/>
    </row>
    <row r="92" spans="1:12">
      <c r="A92" s="511"/>
      <c r="B92" s="519"/>
      <c r="C92" s="477" t="s">
        <v>272</v>
      </c>
      <c r="D92" s="658" t="s">
        <v>146</v>
      </c>
      <c r="E92" s="649" t="s">
        <v>175</v>
      </c>
      <c r="F92" s="649" t="s">
        <v>19</v>
      </c>
      <c r="G92" s="650" t="s">
        <v>1276</v>
      </c>
      <c r="H92" s="649" t="s">
        <v>199</v>
      </c>
      <c r="I92" s="649">
        <v>2</v>
      </c>
      <c r="J92" s="643"/>
      <c r="K92" s="661"/>
      <c r="L92" s="741"/>
    </row>
    <row r="93" spans="1:12">
      <c r="A93" s="511"/>
      <c r="B93" s="519"/>
      <c r="C93" s="477" t="s">
        <v>272</v>
      </c>
      <c r="D93" s="658" t="s">
        <v>146</v>
      </c>
      <c r="E93" s="649" t="s">
        <v>178</v>
      </c>
      <c r="F93" s="649" t="s">
        <v>37</v>
      </c>
      <c r="G93" s="650" t="s">
        <v>402</v>
      </c>
      <c r="H93" s="649" t="s">
        <v>158</v>
      </c>
      <c r="I93" s="649">
        <v>2</v>
      </c>
      <c r="J93" s="643"/>
      <c r="K93" s="477"/>
      <c r="L93" s="743"/>
    </row>
    <row r="94" spans="1:12">
      <c r="A94" s="511"/>
      <c r="B94" s="519"/>
      <c r="C94" s="477" t="s">
        <v>272</v>
      </c>
      <c r="D94" s="658" t="s">
        <v>146</v>
      </c>
      <c r="E94" s="649" t="s">
        <v>182</v>
      </c>
      <c r="F94" s="649" t="s">
        <v>216</v>
      </c>
      <c r="G94" s="650" t="s">
        <v>145</v>
      </c>
      <c r="H94" s="649" t="s">
        <v>158</v>
      </c>
      <c r="I94" s="555">
        <v>3</v>
      </c>
      <c r="J94" s="643"/>
      <c r="K94" s="477"/>
      <c r="L94" s="749"/>
    </row>
    <row r="95" spans="1:12">
      <c r="A95" s="511"/>
      <c r="B95" s="519"/>
      <c r="C95" s="477" t="s">
        <v>272</v>
      </c>
      <c r="D95" s="530" t="s">
        <v>146</v>
      </c>
      <c r="E95" s="530" t="s">
        <v>178</v>
      </c>
      <c r="F95" s="530" t="s">
        <v>216</v>
      </c>
      <c r="G95" s="655" t="s">
        <v>142</v>
      </c>
      <c r="H95" s="530" t="s">
        <v>147</v>
      </c>
      <c r="I95" s="530">
        <v>2</v>
      </c>
      <c r="J95" s="643"/>
      <c r="K95" s="477"/>
      <c r="L95" s="741"/>
    </row>
    <row r="96" spans="1:12">
      <c r="A96" s="511" t="s">
        <v>1487</v>
      </c>
      <c r="B96" s="519"/>
      <c r="C96" s="477"/>
      <c r="D96" s="658"/>
      <c r="E96" s="649"/>
      <c r="F96" s="649"/>
      <c r="G96" s="642"/>
      <c r="H96" s="649"/>
      <c r="I96" s="649"/>
      <c r="J96" s="643"/>
      <c r="K96" s="477"/>
      <c r="L96" s="743"/>
    </row>
    <row r="97" spans="1:12">
      <c r="A97" s="511"/>
      <c r="B97" s="519"/>
      <c r="C97" s="477" t="s">
        <v>272</v>
      </c>
      <c r="D97" s="663" t="s">
        <v>154</v>
      </c>
      <c r="E97" s="663" t="s">
        <v>172</v>
      </c>
      <c r="F97" s="663" t="s">
        <v>7</v>
      </c>
      <c r="G97" s="664" t="s">
        <v>1030</v>
      </c>
      <c r="H97" s="663" t="s">
        <v>157</v>
      </c>
      <c r="I97" s="663">
        <v>2</v>
      </c>
      <c r="J97" s="643"/>
      <c r="K97" s="477"/>
      <c r="L97" s="743"/>
    </row>
    <row r="98" spans="1:12">
      <c r="A98" s="641"/>
      <c r="B98" s="746"/>
      <c r="C98" s="659" t="s">
        <v>272</v>
      </c>
      <c r="D98" s="665" t="s">
        <v>154</v>
      </c>
      <c r="E98" s="663" t="s">
        <v>179</v>
      </c>
      <c r="F98" s="663" t="s">
        <v>76</v>
      </c>
      <c r="G98" s="664" t="s">
        <v>272</v>
      </c>
      <c r="H98" s="663" t="s">
        <v>157</v>
      </c>
      <c r="I98" s="663">
        <v>2</v>
      </c>
      <c r="J98" s="643"/>
      <c r="K98" s="661"/>
      <c r="L98" s="743"/>
    </row>
    <row r="99" spans="1:12">
      <c r="A99" s="641"/>
      <c r="B99" s="746"/>
      <c r="C99" s="659" t="s">
        <v>272</v>
      </c>
      <c r="D99" s="663" t="s">
        <v>154</v>
      </c>
      <c r="E99" s="665" t="s">
        <v>182</v>
      </c>
      <c r="F99" s="665" t="s">
        <v>152</v>
      </c>
      <c r="G99" s="750" t="s">
        <v>1167</v>
      </c>
      <c r="H99" s="665" t="s">
        <v>157</v>
      </c>
      <c r="I99" s="665">
        <v>2</v>
      </c>
      <c r="J99" s="643"/>
      <c r="K99" s="547"/>
      <c r="L99" s="743"/>
    </row>
    <row r="100" spans="1:12">
      <c r="A100" s="641"/>
      <c r="B100" s="746"/>
      <c r="C100" s="477" t="s">
        <v>272</v>
      </c>
      <c r="D100" s="663" t="s">
        <v>154</v>
      </c>
      <c r="E100" s="663" t="s">
        <v>469</v>
      </c>
      <c r="F100" s="663" t="s">
        <v>153</v>
      </c>
      <c r="G100" s="664" t="s">
        <v>1167</v>
      </c>
      <c r="H100" s="663" t="s">
        <v>210</v>
      </c>
      <c r="I100" s="663">
        <v>2</v>
      </c>
      <c r="J100" s="643"/>
      <c r="K100" s="547"/>
      <c r="L100" s="743"/>
    </row>
    <row r="101" spans="1:12">
      <c r="A101" s="511"/>
      <c r="B101" s="519"/>
      <c r="C101" s="477" t="s">
        <v>272</v>
      </c>
      <c r="D101" s="663" t="s">
        <v>154</v>
      </c>
      <c r="E101" s="663" t="s">
        <v>620</v>
      </c>
      <c r="F101" s="663" t="s">
        <v>556</v>
      </c>
      <c r="G101" s="664" t="s">
        <v>148</v>
      </c>
      <c r="H101" s="663" t="s">
        <v>149</v>
      </c>
      <c r="I101" s="663">
        <v>4</v>
      </c>
      <c r="J101" s="643">
        <v>2</v>
      </c>
      <c r="K101" s="477" t="s">
        <v>1942</v>
      </c>
      <c r="L101" s="743"/>
    </row>
    <row r="102" spans="1:12">
      <c r="A102" s="511"/>
      <c r="B102" s="519"/>
      <c r="C102" s="477" t="s">
        <v>272</v>
      </c>
      <c r="D102" s="663" t="s">
        <v>154</v>
      </c>
      <c r="E102" s="663" t="s">
        <v>620</v>
      </c>
      <c r="F102" s="663" t="s">
        <v>556</v>
      </c>
      <c r="G102" s="664" t="s">
        <v>1676</v>
      </c>
      <c r="H102" s="663" t="s">
        <v>151</v>
      </c>
      <c r="I102" s="663">
        <v>4</v>
      </c>
      <c r="J102" s="643">
        <v>2</v>
      </c>
      <c r="K102" s="477" t="s">
        <v>1257</v>
      </c>
      <c r="L102" s="743"/>
    </row>
    <row r="103" spans="1:12">
      <c r="A103" s="511"/>
      <c r="B103" s="519"/>
      <c r="C103" s="477" t="s">
        <v>272</v>
      </c>
      <c r="D103" s="663" t="s">
        <v>154</v>
      </c>
      <c r="E103" s="663" t="s">
        <v>1369</v>
      </c>
      <c r="F103" s="663" t="s">
        <v>215</v>
      </c>
      <c r="G103" s="664" t="s">
        <v>96</v>
      </c>
      <c r="H103" s="663" t="s">
        <v>157</v>
      </c>
      <c r="I103" s="663">
        <v>2</v>
      </c>
      <c r="J103" s="643"/>
      <c r="K103" s="477"/>
      <c r="L103" s="743"/>
    </row>
    <row r="104" spans="1:12">
      <c r="A104" s="511"/>
      <c r="B104" s="519"/>
      <c r="C104" s="477" t="s">
        <v>272</v>
      </c>
      <c r="D104" s="663" t="s">
        <v>154</v>
      </c>
      <c r="E104" s="663" t="s">
        <v>341</v>
      </c>
      <c r="F104" s="663" t="s">
        <v>14</v>
      </c>
      <c r="G104" s="666" t="s">
        <v>29</v>
      </c>
      <c r="H104" s="663" t="s">
        <v>157</v>
      </c>
      <c r="I104" s="663">
        <v>2</v>
      </c>
      <c r="J104" s="643"/>
      <c r="K104" s="477"/>
      <c r="L104" s="743"/>
    </row>
    <row r="105" spans="1:12">
      <c r="A105" s="511"/>
      <c r="B105" s="519"/>
      <c r="C105" s="477" t="s">
        <v>272</v>
      </c>
      <c r="D105" s="663" t="s">
        <v>154</v>
      </c>
      <c r="E105" s="663" t="s">
        <v>187</v>
      </c>
      <c r="F105" s="663" t="s">
        <v>237</v>
      </c>
      <c r="G105" s="666" t="s">
        <v>1166</v>
      </c>
      <c r="H105" s="663" t="s">
        <v>211</v>
      </c>
      <c r="I105" s="663">
        <v>2</v>
      </c>
      <c r="J105" s="643"/>
      <c r="K105" s="477"/>
      <c r="L105" s="743"/>
    </row>
    <row r="106" spans="1:12">
      <c r="A106" s="524"/>
      <c r="B106" s="296"/>
      <c r="C106" s="477" t="s">
        <v>272</v>
      </c>
      <c r="D106" s="663" t="s">
        <v>154</v>
      </c>
      <c r="E106" s="663" t="s">
        <v>176</v>
      </c>
      <c r="F106" s="663" t="s">
        <v>554</v>
      </c>
      <c r="G106" s="666" t="s">
        <v>1680</v>
      </c>
      <c r="H106" s="663" t="s">
        <v>157</v>
      </c>
      <c r="I106" s="663">
        <v>2</v>
      </c>
      <c r="J106" s="320"/>
      <c r="K106" s="296"/>
      <c r="L106" s="743"/>
    </row>
    <row r="107" spans="1:12">
      <c r="A107" s="524"/>
      <c r="B107" s="296"/>
      <c r="C107" s="477" t="s">
        <v>272</v>
      </c>
      <c r="D107" s="663" t="s">
        <v>154</v>
      </c>
      <c r="E107" s="663" t="s">
        <v>177</v>
      </c>
      <c r="F107" s="663" t="s">
        <v>555</v>
      </c>
      <c r="G107" s="666" t="s">
        <v>1688</v>
      </c>
      <c r="H107" s="663" t="s">
        <v>157</v>
      </c>
      <c r="I107" s="663">
        <v>2</v>
      </c>
      <c r="J107" s="320"/>
      <c r="K107" s="296" t="s">
        <v>1940</v>
      </c>
      <c r="L107" s="743"/>
    </row>
    <row r="108" spans="1:12">
      <c r="A108" s="524"/>
      <c r="B108" s="296"/>
      <c r="C108" s="477" t="s">
        <v>272</v>
      </c>
      <c r="D108" s="663" t="s">
        <v>154</v>
      </c>
      <c r="E108" s="663" t="s">
        <v>172</v>
      </c>
      <c r="F108" s="663" t="s">
        <v>209</v>
      </c>
      <c r="G108" s="650" t="s">
        <v>1700</v>
      </c>
      <c r="H108" s="663" t="s">
        <v>157</v>
      </c>
      <c r="I108" s="663">
        <v>1</v>
      </c>
      <c r="J108" s="643"/>
      <c r="K108" s="477"/>
      <c r="L108" s="743"/>
    </row>
    <row r="109" spans="1:12">
      <c r="A109" s="511"/>
      <c r="B109" s="519"/>
      <c r="C109" s="477" t="s">
        <v>272</v>
      </c>
      <c r="D109" s="663" t="s">
        <v>154</v>
      </c>
      <c r="E109" s="663" t="s">
        <v>174</v>
      </c>
      <c r="F109" s="663" t="s">
        <v>13</v>
      </c>
      <c r="G109" s="650" t="s">
        <v>1665</v>
      </c>
      <c r="H109" s="663" t="s">
        <v>157</v>
      </c>
      <c r="I109" s="663">
        <v>2</v>
      </c>
      <c r="J109" s="643"/>
      <c r="K109" s="477"/>
      <c r="L109" s="743"/>
    </row>
    <row r="110" spans="1:12">
      <c r="A110" s="511"/>
      <c r="B110" s="519"/>
      <c r="C110" s="477" t="s">
        <v>272</v>
      </c>
      <c r="D110" s="663" t="s">
        <v>154</v>
      </c>
      <c r="E110" s="663" t="s">
        <v>178</v>
      </c>
      <c r="F110" s="663" t="s">
        <v>37</v>
      </c>
      <c r="G110" s="666" t="s">
        <v>1030</v>
      </c>
      <c r="H110" s="663" t="s">
        <v>157</v>
      </c>
      <c r="I110" s="663">
        <v>2</v>
      </c>
      <c r="J110" s="643"/>
      <c r="K110" s="477"/>
      <c r="L110" s="743"/>
    </row>
    <row r="111" spans="1:12">
      <c r="A111" s="511"/>
      <c r="B111" s="519"/>
      <c r="C111" s="477" t="s">
        <v>272</v>
      </c>
      <c r="D111" s="663" t="s">
        <v>154</v>
      </c>
      <c r="E111" s="663" t="s">
        <v>182</v>
      </c>
      <c r="F111" s="663" t="s">
        <v>216</v>
      </c>
      <c r="G111" s="666" t="s">
        <v>217</v>
      </c>
      <c r="H111" s="663" t="s">
        <v>157</v>
      </c>
      <c r="I111" s="663">
        <v>3</v>
      </c>
      <c r="J111" s="643"/>
      <c r="K111" s="477"/>
      <c r="L111" s="743"/>
    </row>
    <row r="112" spans="1:12">
      <c r="A112" s="511"/>
      <c r="B112" s="519"/>
      <c r="C112" s="477" t="s">
        <v>272</v>
      </c>
      <c r="D112" s="663" t="s">
        <v>154</v>
      </c>
      <c r="E112" s="663" t="s">
        <v>175</v>
      </c>
      <c r="F112" s="663" t="s">
        <v>19</v>
      </c>
      <c r="G112" s="666" t="s">
        <v>145</v>
      </c>
      <c r="H112" s="663" t="s">
        <v>199</v>
      </c>
      <c r="I112" s="663">
        <v>2</v>
      </c>
      <c r="J112" s="643"/>
      <c r="K112" s="661"/>
      <c r="L112" s="743"/>
    </row>
    <row r="113" spans="1:12">
      <c r="A113" s="511"/>
      <c r="B113" s="519"/>
      <c r="C113" s="477" t="s">
        <v>272</v>
      </c>
      <c r="D113" s="663" t="s">
        <v>154</v>
      </c>
      <c r="E113" s="663" t="s">
        <v>182</v>
      </c>
      <c r="F113" s="663" t="s">
        <v>138</v>
      </c>
      <c r="G113" s="650" t="s">
        <v>51</v>
      </c>
      <c r="H113" s="663" t="s">
        <v>157</v>
      </c>
      <c r="I113" s="663">
        <v>2</v>
      </c>
      <c r="J113" s="643"/>
      <c r="K113" s="477"/>
      <c r="L113" s="743"/>
    </row>
    <row r="114" spans="1:12">
      <c r="A114" s="511"/>
      <c r="B114" s="519"/>
      <c r="C114" s="477" t="s">
        <v>272</v>
      </c>
      <c r="D114" s="530" t="s">
        <v>154</v>
      </c>
      <c r="E114" s="530" t="s">
        <v>178</v>
      </c>
      <c r="F114" s="530" t="s">
        <v>216</v>
      </c>
      <c r="G114" s="655" t="s">
        <v>142</v>
      </c>
      <c r="H114" s="530" t="s">
        <v>147</v>
      </c>
      <c r="I114" s="530">
        <v>2</v>
      </c>
      <c r="J114" s="643"/>
      <c r="K114" s="477"/>
      <c r="L114" s="741"/>
    </row>
    <row r="115" spans="1:12">
      <c r="A115" s="511"/>
      <c r="B115" s="519"/>
      <c r="C115" s="477"/>
      <c r="D115" s="663"/>
      <c r="E115" s="663"/>
      <c r="F115" s="663"/>
      <c r="G115" s="666"/>
      <c r="H115" s="663"/>
      <c r="I115" s="663"/>
      <c r="J115" s="643"/>
      <c r="K115" s="477"/>
      <c r="L115" s="743"/>
    </row>
    <row r="116" spans="1:12">
      <c r="A116" s="511" t="s">
        <v>1488</v>
      </c>
      <c r="B116" s="519"/>
      <c r="C116" s="477"/>
      <c r="D116" s="663"/>
      <c r="E116" s="663"/>
      <c r="F116" s="663"/>
      <c r="G116" s="666"/>
      <c r="H116" s="663"/>
      <c r="I116" s="663"/>
      <c r="J116" s="643"/>
      <c r="K116" s="477"/>
      <c r="L116" s="743"/>
    </row>
    <row r="117" spans="1:12">
      <c r="A117" s="511"/>
      <c r="B117" s="519"/>
      <c r="C117" s="477" t="s">
        <v>272</v>
      </c>
      <c r="D117" s="649" t="s">
        <v>929</v>
      </c>
      <c r="E117" s="649" t="s">
        <v>620</v>
      </c>
      <c r="F117" s="649" t="s">
        <v>556</v>
      </c>
      <c r="G117" s="642" t="s">
        <v>1676</v>
      </c>
      <c r="H117" s="649" t="s">
        <v>151</v>
      </c>
      <c r="I117" s="649">
        <v>4</v>
      </c>
      <c r="J117" s="643">
        <v>2</v>
      </c>
      <c r="K117" s="477" t="s">
        <v>1486</v>
      </c>
      <c r="L117" s="751"/>
    </row>
    <row r="118" spans="1:12">
      <c r="A118" s="641"/>
      <c r="B118" s="746"/>
      <c r="C118" s="659" t="s">
        <v>272</v>
      </c>
      <c r="D118" s="662" t="s">
        <v>929</v>
      </c>
      <c r="E118" s="649" t="s">
        <v>182</v>
      </c>
      <c r="F118" s="649" t="s">
        <v>152</v>
      </c>
      <c r="G118" s="642" t="s">
        <v>45</v>
      </c>
      <c r="H118" s="649" t="s">
        <v>333</v>
      </c>
      <c r="I118" s="649">
        <v>2</v>
      </c>
      <c r="J118" s="643"/>
      <c r="K118" s="477"/>
      <c r="L118" s="751"/>
    </row>
    <row r="119" spans="1:12">
      <c r="A119" s="641"/>
      <c r="B119" s="746"/>
      <c r="C119" s="659" t="s">
        <v>272</v>
      </c>
      <c r="D119" s="649" t="s">
        <v>929</v>
      </c>
      <c r="E119" s="662" t="s">
        <v>469</v>
      </c>
      <c r="F119" s="662" t="s">
        <v>153</v>
      </c>
      <c r="G119" s="752" t="s">
        <v>1167</v>
      </c>
      <c r="H119" s="662" t="s">
        <v>210</v>
      </c>
      <c r="I119" s="662">
        <v>2</v>
      </c>
      <c r="J119" s="643"/>
      <c r="K119" s="547"/>
      <c r="L119" s="751"/>
    </row>
    <row r="120" spans="1:12">
      <c r="A120" s="641"/>
      <c r="B120" s="746"/>
      <c r="C120" s="477" t="s">
        <v>272</v>
      </c>
      <c r="D120" s="649" t="s">
        <v>929</v>
      </c>
      <c r="E120" s="649" t="s">
        <v>179</v>
      </c>
      <c r="F120" s="649" t="s">
        <v>76</v>
      </c>
      <c r="G120" s="642" t="s">
        <v>272</v>
      </c>
      <c r="H120" s="649" t="s">
        <v>333</v>
      </c>
      <c r="I120" s="649">
        <v>2</v>
      </c>
      <c r="J120" s="643"/>
      <c r="K120" s="528"/>
      <c r="L120" s="751"/>
    </row>
    <row r="121" spans="1:12">
      <c r="A121" s="511"/>
      <c r="B121" s="519"/>
      <c r="C121" s="477" t="s">
        <v>272</v>
      </c>
      <c r="D121" s="649" t="s">
        <v>929</v>
      </c>
      <c r="E121" s="649" t="s">
        <v>178</v>
      </c>
      <c r="F121" s="649" t="s">
        <v>37</v>
      </c>
      <c r="G121" s="642" t="s">
        <v>1030</v>
      </c>
      <c r="H121" s="649" t="s">
        <v>333</v>
      </c>
      <c r="I121" s="649">
        <v>2</v>
      </c>
      <c r="J121" s="643"/>
      <c r="K121" s="477"/>
      <c r="L121" s="751"/>
    </row>
    <row r="122" spans="1:12">
      <c r="A122" s="511"/>
      <c r="B122" s="519"/>
      <c r="C122" s="477" t="s">
        <v>272</v>
      </c>
      <c r="D122" s="649" t="s">
        <v>929</v>
      </c>
      <c r="E122" s="649" t="s">
        <v>174</v>
      </c>
      <c r="F122" s="649" t="s">
        <v>13</v>
      </c>
      <c r="G122" s="642" t="s">
        <v>1665</v>
      </c>
      <c r="H122" s="649" t="s">
        <v>333</v>
      </c>
      <c r="I122" s="649">
        <v>2</v>
      </c>
      <c r="J122" s="643"/>
      <c r="K122" s="477"/>
      <c r="L122" s="751"/>
    </row>
    <row r="123" spans="1:12">
      <c r="A123" s="511"/>
      <c r="B123" s="519"/>
      <c r="C123" s="477" t="s">
        <v>272</v>
      </c>
      <c r="D123" s="649" t="s">
        <v>929</v>
      </c>
      <c r="E123" s="649" t="s">
        <v>620</v>
      </c>
      <c r="F123" s="649" t="s">
        <v>556</v>
      </c>
      <c r="G123" s="642" t="s">
        <v>1430</v>
      </c>
      <c r="H123" s="649" t="s">
        <v>149</v>
      </c>
      <c r="I123" s="649">
        <v>4</v>
      </c>
      <c r="J123" s="643">
        <v>2</v>
      </c>
      <c r="K123" s="477" t="s">
        <v>1942</v>
      </c>
      <c r="L123" s="751"/>
    </row>
    <row r="124" spans="1:12">
      <c r="A124" s="511"/>
      <c r="B124" s="519"/>
      <c r="C124" s="477" t="s">
        <v>272</v>
      </c>
      <c r="D124" s="649" t="s">
        <v>929</v>
      </c>
      <c r="E124" s="649" t="s">
        <v>341</v>
      </c>
      <c r="F124" s="649" t="s">
        <v>14</v>
      </c>
      <c r="G124" s="642" t="s">
        <v>29</v>
      </c>
      <c r="H124" s="649" t="s">
        <v>333</v>
      </c>
      <c r="I124" s="649">
        <v>2</v>
      </c>
      <c r="J124" s="643"/>
      <c r="K124" s="649"/>
      <c r="L124" s="751"/>
    </row>
    <row r="125" spans="1:12">
      <c r="A125" s="511"/>
      <c r="B125" s="519"/>
      <c r="C125" s="477" t="s">
        <v>272</v>
      </c>
      <c r="D125" s="649" t="s">
        <v>929</v>
      </c>
      <c r="E125" s="649" t="s">
        <v>187</v>
      </c>
      <c r="F125" s="649" t="s">
        <v>237</v>
      </c>
      <c r="G125" s="642" t="s">
        <v>1166</v>
      </c>
      <c r="H125" s="649" t="s">
        <v>211</v>
      </c>
      <c r="I125" s="649">
        <v>2</v>
      </c>
      <c r="J125" s="643"/>
      <c r="K125" s="477"/>
      <c r="L125" s="751"/>
    </row>
    <row r="126" spans="1:12">
      <c r="A126" s="524"/>
      <c r="B126" s="296"/>
      <c r="C126" s="477" t="s">
        <v>272</v>
      </c>
      <c r="D126" s="649" t="s">
        <v>929</v>
      </c>
      <c r="E126" s="649" t="s">
        <v>176</v>
      </c>
      <c r="F126" s="649" t="s">
        <v>554</v>
      </c>
      <c r="G126" s="642" t="s">
        <v>42</v>
      </c>
      <c r="H126" s="649" t="s">
        <v>333</v>
      </c>
      <c r="I126" s="649">
        <v>2</v>
      </c>
      <c r="J126" s="320"/>
      <c r="K126" s="296"/>
      <c r="L126" s="751"/>
    </row>
    <row r="127" spans="1:12">
      <c r="A127" s="524"/>
      <c r="B127" s="296"/>
      <c r="C127" s="477" t="s">
        <v>272</v>
      </c>
      <c r="D127" s="649" t="s">
        <v>929</v>
      </c>
      <c r="E127" s="649" t="s">
        <v>177</v>
      </c>
      <c r="F127" s="649" t="s">
        <v>555</v>
      </c>
      <c r="G127" s="642" t="s">
        <v>1430</v>
      </c>
      <c r="H127" s="649" t="s">
        <v>333</v>
      </c>
      <c r="I127" s="649">
        <v>2</v>
      </c>
      <c r="J127" s="320"/>
      <c r="K127" s="296"/>
      <c r="L127" s="751"/>
    </row>
    <row r="128" spans="1:12">
      <c r="A128" s="511"/>
      <c r="B128" s="519"/>
      <c r="C128" s="477" t="s">
        <v>272</v>
      </c>
      <c r="D128" s="649" t="s">
        <v>929</v>
      </c>
      <c r="E128" s="649" t="s">
        <v>1369</v>
      </c>
      <c r="F128" s="649" t="s">
        <v>215</v>
      </c>
      <c r="G128" s="642" t="s">
        <v>101</v>
      </c>
      <c r="H128" s="649" t="s">
        <v>333</v>
      </c>
      <c r="I128" s="649">
        <v>2</v>
      </c>
      <c r="J128" s="643"/>
      <c r="K128" s="477"/>
      <c r="L128" s="751"/>
    </row>
    <row r="129" spans="1:12">
      <c r="A129" s="511"/>
      <c r="B129" s="519"/>
      <c r="C129" s="477" t="s">
        <v>272</v>
      </c>
      <c r="D129" s="649" t="s">
        <v>929</v>
      </c>
      <c r="E129" s="649" t="s">
        <v>175</v>
      </c>
      <c r="F129" s="649" t="s">
        <v>19</v>
      </c>
      <c r="G129" s="642" t="s">
        <v>1276</v>
      </c>
      <c r="H129" s="649" t="s">
        <v>199</v>
      </c>
      <c r="I129" s="649">
        <v>2</v>
      </c>
      <c r="J129" s="643"/>
      <c r="K129" s="661"/>
      <c r="L129" s="751"/>
    </row>
    <row r="130" spans="1:12">
      <c r="A130" s="524"/>
      <c r="B130" s="296"/>
      <c r="C130" s="477" t="s">
        <v>272</v>
      </c>
      <c r="D130" s="649" t="s">
        <v>929</v>
      </c>
      <c r="E130" s="649" t="s">
        <v>172</v>
      </c>
      <c r="F130" s="649" t="s">
        <v>209</v>
      </c>
      <c r="G130" s="650" t="s">
        <v>213</v>
      </c>
      <c r="H130" s="649" t="s">
        <v>333</v>
      </c>
      <c r="I130" s="680">
        <v>1</v>
      </c>
      <c r="J130" s="643"/>
      <c r="K130" s="477"/>
      <c r="L130" s="751"/>
    </row>
    <row r="131" spans="1:12">
      <c r="A131" s="511"/>
      <c r="B131" s="519"/>
      <c r="C131" s="477" t="s">
        <v>272</v>
      </c>
      <c r="D131" s="649" t="s">
        <v>929</v>
      </c>
      <c r="E131" s="649" t="s">
        <v>172</v>
      </c>
      <c r="F131" s="649" t="s">
        <v>7</v>
      </c>
      <c r="G131" s="642" t="s">
        <v>1030</v>
      </c>
      <c r="H131" s="649" t="s">
        <v>333</v>
      </c>
      <c r="I131" s="649">
        <v>2</v>
      </c>
      <c r="J131" s="643"/>
      <c r="K131" s="477"/>
      <c r="L131" s="751"/>
    </row>
    <row r="132" spans="1:12">
      <c r="A132" s="511"/>
      <c r="B132" s="519"/>
      <c r="C132" s="477" t="s">
        <v>272</v>
      </c>
      <c r="D132" s="649" t="s">
        <v>929</v>
      </c>
      <c r="E132" s="649" t="s">
        <v>182</v>
      </c>
      <c r="F132" s="649" t="s">
        <v>216</v>
      </c>
      <c r="G132" s="680" t="s">
        <v>217</v>
      </c>
      <c r="H132" s="649" t="s">
        <v>333</v>
      </c>
      <c r="I132" s="649">
        <v>3</v>
      </c>
      <c r="J132" s="643"/>
      <c r="K132" s="477"/>
      <c r="L132" s="751"/>
    </row>
    <row r="133" spans="1:12">
      <c r="A133" s="641"/>
      <c r="B133" s="746"/>
      <c r="C133" s="662" t="s">
        <v>272</v>
      </c>
      <c r="D133" s="662" t="s">
        <v>929</v>
      </c>
      <c r="E133" s="662" t="s">
        <v>182</v>
      </c>
      <c r="F133" s="662" t="s">
        <v>138</v>
      </c>
      <c r="G133" s="667" t="s">
        <v>1685</v>
      </c>
      <c r="H133" s="753" t="s">
        <v>333</v>
      </c>
      <c r="I133" s="662">
        <v>1</v>
      </c>
      <c r="J133" s="801"/>
      <c r="K133" s="547"/>
      <c r="L133" s="754"/>
    </row>
    <row r="134" spans="1:12">
      <c r="A134" s="511"/>
      <c r="B134" s="519"/>
      <c r="C134" s="477" t="s">
        <v>272</v>
      </c>
      <c r="D134" s="530" t="s">
        <v>929</v>
      </c>
      <c r="E134" s="530" t="s">
        <v>178</v>
      </c>
      <c r="F134" s="530" t="s">
        <v>216</v>
      </c>
      <c r="G134" s="655" t="s">
        <v>142</v>
      </c>
      <c r="H134" s="530" t="s">
        <v>147</v>
      </c>
      <c r="I134" s="530">
        <v>2</v>
      </c>
      <c r="J134" s="643"/>
      <c r="K134" s="477"/>
      <c r="L134" s="741"/>
    </row>
  </sheetData>
  <autoFilter ref="A1:L134" xr:uid="{921D29C3-43DD-4F64-A342-865B0D10D1AC}"/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3">
    <tabColor theme="9" tint="0.39997558519241921"/>
    <pageSetUpPr fitToPage="1"/>
  </sheetPr>
  <dimension ref="A1:L38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7.54296875" defaultRowHeight="14.5"/>
  <cols>
    <col min="1" max="2" width="4.54296875" customWidth="1"/>
    <col min="3" max="3" width="5.81640625" customWidth="1"/>
    <col min="4" max="4" width="15.54296875" customWidth="1"/>
    <col min="5" max="5" width="16.54296875" customWidth="1"/>
    <col min="6" max="6" width="6.1796875" customWidth="1"/>
    <col min="9" max="9" width="5" customWidth="1"/>
    <col min="10" max="10" width="5" style="250" customWidth="1"/>
    <col min="11" max="11" width="33.453125" customWidth="1"/>
    <col min="12" max="12" width="6.54296875" customWidth="1"/>
  </cols>
  <sheetData>
    <row r="1" spans="1:12">
      <c r="A1" s="343">
        <v>0</v>
      </c>
      <c r="B1" s="343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343"/>
    </row>
    <row r="2" spans="1:12">
      <c r="A2" s="181">
        <v>15</v>
      </c>
      <c r="B2" s="182"/>
      <c r="C2" s="182" t="s">
        <v>228</v>
      </c>
      <c r="D2" s="182" t="s">
        <v>869</v>
      </c>
      <c r="E2" s="182" t="s">
        <v>179</v>
      </c>
      <c r="F2" s="182" t="s">
        <v>76</v>
      </c>
      <c r="G2" s="107" t="s">
        <v>36</v>
      </c>
      <c r="H2" s="182" t="s">
        <v>224</v>
      </c>
      <c r="I2" s="182">
        <v>3</v>
      </c>
      <c r="J2" s="183"/>
      <c r="K2" s="182"/>
      <c r="L2" s="184" t="s">
        <v>735</v>
      </c>
    </row>
    <row r="3" spans="1:12">
      <c r="A3" s="181">
        <v>13</v>
      </c>
      <c r="B3" s="182"/>
      <c r="C3" s="182" t="s">
        <v>228</v>
      </c>
      <c r="D3" s="182" t="s">
        <v>869</v>
      </c>
      <c r="E3" s="182" t="s">
        <v>174</v>
      </c>
      <c r="F3" s="182" t="s">
        <v>13</v>
      </c>
      <c r="G3" s="182" t="s">
        <v>213</v>
      </c>
      <c r="H3" s="182" t="s">
        <v>224</v>
      </c>
      <c r="I3" s="182">
        <v>2</v>
      </c>
      <c r="J3" s="183"/>
      <c r="K3" s="789"/>
      <c r="L3" s="184" t="s">
        <v>735</v>
      </c>
    </row>
    <row r="4" spans="1:12">
      <c r="A4" s="181">
        <v>7</v>
      </c>
      <c r="B4" s="182"/>
      <c r="C4" s="182" t="s">
        <v>228</v>
      </c>
      <c r="D4" s="182" t="s">
        <v>869</v>
      </c>
      <c r="E4" s="182" t="s">
        <v>172</v>
      </c>
      <c r="F4" s="182" t="s">
        <v>225</v>
      </c>
      <c r="G4" s="147" t="s">
        <v>236</v>
      </c>
      <c r="H4" s="182" t="s">
        <v>224</v>
      </c>
      <c r="I4" s="789">
        <v>3</v>
      </c>
      <c r="J4" s="183"/>
      <c r="K4" s="182" t="s">
        <v>1951</v>
      </c>
      <c r="L4" s="184" t="s">
        <v>735</v>
      </c>
    </row>
    <row r="5" spans="1:12">
      <c r="A5" s="181">
        <v>6</v>
      </c>
      <c r="B5" s="182"/>
      <c r="C5" s="182" t="s">
        <v>228</v>
      </c>
      <c r="D5" s="182" t="s">
        <v>869</v>
      </c>
      <c r="E5" s="182" t="s">
        <v>341</v>
      </c>
      <c r="F5" s="182" t="s">
        <v>235</v>
      </c>
      <c r="G5" s="182" t="s">
        <v>1665</v>
      </c>
      <c r="H5" s="182" t="s">
        <v>224</v>
      </c>
      <c r="I5" s="182">
        <v>2</v>
      </c>
      <c r="J5" s="183"/>
      <c r="K5" s="182"/>
      <c r="L5" s="184" t="s">
        <v>735</v>
      </c>
    </row>
    <row r="6" spans="1:12">
      <c r="A6" s="181">
        <v>8</v>
      </c>
      <c r="B6" s="182"/>
      <c r="C6" s="182" t="s">
        <v>228</v>
      </c>
      <c r="D6" s="182" t="s">
        <v>869</v>
      </c>
      <c r="E6" s="182" t="s">
        <v>182</v>
      </c>
      <c r="F6" s="182" t="s">
        <v>230</v>
      </c>
      <c r="G6" s="182" t="s">
        <v>139</v>
      </c>
      <c r="H6" s="182" t="s">
        <v>224</v>
      </c>
      <c r="I6" s="107">
        <v>3</v>
      </c>
      <c r="J6" s="148"/>
      <c r="K6" s="147"/>
      <c r="L6" s="184" t="s">
        <v>735</v>
      </c>
    </row>
    <row r="7" spans="1:12">
      <c r="A7" s="181">
        <v>17</v>
      </c>
      <c r="B7" s="182"/>
      <c r="C7" s="182" t="s">
        <v>228</v>
      </c>
      <c r="D7" s="182" t="s">
        <v>869</v>
      </c>
      <c r="E7" s="182" t="s">
        <v>229</v>
      </c>
      <c r="F7" s="182" t="s">
        <v>231</v>
      </c>
      <c r="G7" s="790" t="s">
        <v>139</v>
      </c>
      <c r="H7" s="182" t="s">
        <v>224</v>
      </c>
      <c r="I7" s="790">
        <v>1</v>
      </c>
      <c r="J7" s="183"/>
      <c r="K7" s="182"/>
      <c r="L7" s="184" t="s">
        <v>735</v>
      </c>
    </row>
    <row r="8" spans="1:12">
      <c r="A8" s="181">
        <v>5</v>
      </c>
      <c r="B8" s="182"/>
      <c r="C8" s="182" t="s">
        <v>228</v>
      </c>
      <c r="D8" s="182" t="s">
        <v>869</v>
      </c>
      <c r="E8" s="182" t="s">
        <v>180</v>
      </c>
      <c r="F8" s="182" t="s">
        <v>222</v>
      </c>
      <c r="G8" s="107" t="s">
        <v>1074</v>
      </c>
      <c r="H8" s="182" t="s">
        <v>224</v>
      </c>
      <c r="I8" s="182">
        <v>3</v>
      </c>
      <c r="J8" s="183"/>
      <c r="K8" s="147"/>
      <c r="L8" s="184" t="s">
        <v>735</v>
      </c>
    </row>
    <row r="9" spans="1:12">
      <c r="A9" s="181">
        <v>12</v>
      </c>
      <c r="B9" s="182"/>
      <c r="C9" s="182" t="s">
        <v>228</v>
      </c>
      <c r="D9" s="182" t="s">
        <v>869</v>
      </c>
      <c r="E9" s="182" t="s">
        <v>178</v>
      </c>
      <c r="F9" s="182" t="s">
        <v>37</v>
      </c>
      <c r="G9" s="182" t="s">
        <v>43</v>
      </c>
      <c r="H9" s="182" t="s">
        <v>224</v>
      </c>
      <c r="I9" s="182">
        <v>3</v>
      </c>
      <c r="J9" s="183"/>
      <c r="K9" s="182"/>
      <c r="L9" s="184"/>
    </row>
    <row r="10" spans="1:12">
      <c r="A10" s="181"/>
      <c r="B10" s="182"/>
      <c r="C10" s="182" t="s">
        <v>228</v>
      </c>
      <c r="D10" s="182" t="s">
        <v>869</v>
      </c>
      <c r="E10" s="182" t="s">
        <v>172</v>
      </c>
      <c r="F10" s="182" t="s">
        <v>1325</v>
      </c>
      <c r="G10" s="790" t="s">
        <v>43</v>
      </c>
      <c r="H10" s="182" t="s">
        <v>224</v>
      </c>
      <c r="I10" s="182">
        <v>1</v>
      </c>
      <c r="J10" s="183"/>
      <c r="K10" s="182"/>
      <c r="L10" s="184"/>
    </row>
    <row r="11" spans="1:12">
      <c r="A11" s="181">
        <v>18</v>
      </c>
      <c r="B11" s="182"/>
      <c r="C11" s="182" t="s">
        <v>228</v>
      </c>
      <c r="D11" s="182" t="s">
        <v>869</v>
      </c>
      <c r="E11" s="182" t="s">
        <v>175</v>
      </c>
      <c r="F11" s="182" t="s">
        <v>19</v>
      </c>
      <c r="G11" s="182" t="s">
        <v>139</v>
      </c>
      <c r="H11" s="182" t="s">
        <v>199</v>
      </c>
      <c r="I11" s="182">
        <v>2</v>
      </c>
      <c r="J11" s="183"/>
      <c r="K11" s="182"/>
      <c r="L11" s="184" t="s">
        <v>735</v>
      </c>
    </row>
    <row r="12" spans="1:12">
      <c r="A12" s="181">
        <v>3</v>
      </c>
      <c r="B12" s="182"/>
      <c r="C12" s="182" t="s">
        <v>228</v>
      </c>
      <c r="D12" s="182" t="s">
        <v>869</v>
      </c>
      <c r="E12" s="182" t="s">
        <v>233</v>
      </c>
      <c r="F12" s="182" t="s">
        <v>234</v>
      </c>
      <c r="G12" s="182" t="s">
        <v>228</v>
      </c>
      <c r="H12" s="182" t="s">
        <v>224</v>
      </c>
      <c r="I12" s="182">
        <v>3</v>
      </c>
      <c r="J12" s="183">
        <v>2</v>
      </c>
      <c r="K12" s="182" t="s">
        <v>1164</v>
      </c>
      <c r="L12" s="184" t="s">
        <v>735</v>
      </c>
    </row>
    <row r="13" spans="1:12">
      <c r="A13" s="181">
        <v>16</v>
      </c>
      <c r="B13" s="182"/>
      <c r="C13" s="182" t="s">
        <v>228</v>
      </c>
      <c r="D13" s="182" t="s">
        <v>869</v>
      </c>
      <c r="E13" s="182" t="s">
        <v>187</v>
      </c>
      <c r="F13" s="182" t="s">
        <v>237</v>
      </c>
      <c r="G13" s="182" t="s">
        <v>228</v>
      </c>
      <c r="H13" s="182" t="s">
        <v>211</v>
      </c>
      <c r="I13" s="182">
        <v>2</v>
      </c>
      <c r="J13" s="183"/>
      <c r="K13" s="182"/>
      <c r="L13" s="184" t="s">
        <v>735</v>
      </c>
    </row>
    <row r="14" spans="1:12">
      <c r="A14" s="181">
        <v>10</v>
      </c>
      <c r="B14" s="182"/>
      <c r="C14" s="182" t="s">
        <v>228</v>
      </c>
      <c r="D14" s="182" t="s">
        <v>869</v>
      </c>
      <c r="E14" s="182" t="s">
        <v>172</v>
      </c>
      <c r="F14" s="182" t="s">
        <v>226</v>
      </c>
      <c r="G14" s="182" t="s">
        <v>213</v>
      </c>
      <c r="H14" s="182" t="s">
        <v>224</v>
      </c>
      <c r="I14" s="182">
        <v>2</v>
      </c>
      <c r="J14" s="183"/>
      <c r="K14" s="182"/>
      <c r="L14" s="184" t="s">
        <v>735</v>
      </c>
    </row>
    <row r="15" spans="1:12">
      <c r="A15" s="181">
        <v>9</v>
      </c>
      <c r="B15" s="182"/>
      <c r="C15" s="182" t="s">
        <v>228</v>
      </c>
      <c r="D15" s="182" t="s">
        <v>869</v>
      </c>
      <c r="E15" s="182" t="s">
        <v>182</v>
      </c>
      <c r="F15" s="182" t="s">
        <v>1522</v>
      </c>
      <c r="G15" s="182" t="s">
        <v>227</v>
      </c>
      <c r="H15" s="182" t="s">
        <v>224</v>
      </c>
      <c r="I15" s="182">
        <v>3</v>
      </c>
      <c r="J15" s="148"/>
      <c r="K15" s="147"/>
      <c r="L15" s="184"/>
    </row>
    <row r="16" spans="1:12">
      <c r="A16" s="181"/>
      <c r="B16" s="182"/>
      <c r="C16" s="182" t="s">
        <v>228</v>
      </c>
      <c r="D16" s="182" t="s">
        <v>869</v>
      </c>
      <c r="E16" s="182" t="s">
        <v>182</v>
      </c>
      <c r="F16" s="182" t="s">
        <v>138</v>
      </c>
      <c r="G16" s="182" t="s">
        <v>51</v>
      </c>
      <c r="H16" s="182" t="s">
        <v>224</v>
      </c>
      <c r="I16" s="182">
        <v>2</v>
      </c>
      <c r="J16" s="459"/>
      <c r="K16" s="107" t="s">
        <v>1952</v>
      </c>
      <c r="L16" s="184"/>
    </row>
    <row r="17" spans="1:12">
      <c r="A17" s="181">
        <v>20</v>
      </c>
      <c r="B17" s="182"/>
      <c r="C17" s="182" t="s">
        <v>228</v>
      </c>
      <c r="D17" s="182" t="s">
        <v>1201</v>
      </c>
      <c r="E17" s="182" t="s">
        <v>172</v>
      </c>
      <c r="F17" s="182" t="s">
        <v>239</v>
      </c>
      <c r="G17" s="182" t="s">
        <v>240</v>
      </c>
      <c r="H17" s="182" t="s">
        <v>775</v>
      </c>
      <c r="I17" s="182">
        <v>3</v>
      </c>
      <c r="J17" s="183">
        <v>2</v>
      </c>
      <c r="K17" s="182" t="s">
        <v>776</v>
      </c>
      <c r="L17" s="184" t="s">
        <v>735</v>
      </c>
    </row>
    <row r="18" spans="1:12">
      <c r="A18" s="177">
        <v>31</v>
      </c>
      <c r="B18" s="178"/>
      <c r="C18" s="178" t="s">
        <v>228</v>
      </c>
      <c r="D18" s="178" t="s">
        <v>836</v>
      </c>
      <c r="E18" s="178" t="s">
        <v>179</v>
      </c>
      <c r="F18" s="178" t="s">
        <v>76</v>
      </c>
      <c r="G18" s="178" t="s">
        <v>1690</v>
      </c>
      <c r="H18" s="178" t="s">
        <v>242</v>
      </c>
      <c r="I18" s="178">
        <v>3</v>
      </c>
      <c r="J18" s="179"/>
      <c r="K18" s="178"/>
      <c r="L18" s="180" t="s">
        <v>735</v>
      </c>
    </row>
    <row r="19" spans="1:12">
      <c r="A19" s="177">
        <v>32</v>
      </c>
      <c r="B19" s="178"/>
      <c r="C19" s="178" t="s">
        <v>228</v>
      </c>
      <c r="D19" s="178" t="s">
        <v>836</v>
      </c>
      <c r="E19" s="178" t="s">
        <v>172</v>
      </c>
      <c r="F19" s="178" t="s">
        <v>225</v>
      </c>
      <c r="G19" s="178" t="s">
        <v>240</v>
      </c>
      <c r="H19" s="178" t="s">
        <v>242</v>
      </c>
      <c r="I19" s="178">
        <v>3</v>
      </c>
      <c r="J19" s="179"/>
      <c r="K19" s="178"/>
      <c r="L19" s="180" t="s">
        <v>735</v>
      </c>
    </row>
    <row r="20" spans="1:12">
      <c r="A20" s="177">
        <v>24</v>
      </c>
      <c r="B20" s="178"/>
      <c r="C20" s="178" t="s">
        <v>228</v>
      </c>
      <c r="D20" s="178" t="s">
        <v>836</v>
      </c>
      <c r="E20" s="178" t="s">
        <v>172</v>
      </c>
      <c r="F20" s="178" t="s">
        <v>244</v>
      </c>
      <c r="G20" s="107" t="s">
        <v>240</v>
      </c>
      <c r="H20" s="178" t="s">
        <v>242</v>
      </c>
      <c r="I20" s="178">
        <v>2</v>
      </c>
      <c r="J20" s="179"/>
      <c r="K20" s="147"/>
      <c r="L20" s="180" t="s">
        <v>735</v>
      </c>
    </row>
    <row r="21" spans="1:12">
      <c r="A21" s="177">
        <v>25</v>
      </c>
      <c r="B21" s="178"/>
      <c r="C21" s="178" t="s">
        <v>228</v>
      </c>
      <c r="D21" s="178" t="s">
        <v>836</v>
      </c>
      <c r="E21" s="178" t="s">
        <v>182</v>
      </c>
      <c r="F21" s="178" t="s">
        <v>1522</v>
      </c>
      <c r="G21" s="178" t="s">
        <v>227</v>
      </c>
      <c r="H21" s="178" t="s">
        <v>242</v>
      </c>
      <c r="I21" s="178">
        <v>3</v>
      </c>
      <c r="J21" s="179"/>
      <c r="K21" s="178"/>
      <c r="L21" s="180" t="s">
        <v>735</v>
      </c>
    </row>
    <row r="22" spans="1:12">
      <c r="A22" s="177">
        <v>33</v>
      </c>
      <c r="B22" s="178"/>
      <c r="C22" s="178" t="s">
        <v>228</v>
      </c>
      <c r="D22" s="178" t="s">
        <v>836</v>
      </c>
      <c r="E22" s="178" t="s">
        <v>175</v>
      </c>
      <c r="F22" s="178" t="s">
        <v>19</v>
      </c>
      <c r="G22" s="147" t="s">
        <v>733</v>
      </c>
      <c r="H22" s="178" t="s">
        <v>199</v>
      </c>
      <c r="I22" s="178">
        <v>2</v>
      </c>
      <c r="J22" s="179"/>
      <c r="K22" s="178"/>
      <c r="L22" s="180" t="s">
        <v>735</v>
      </c>
    </row>
    <row r="23" spans="1:12">
      <c r="A23" s="177">
        <v>30</v>
      </c>
      <c r="B23" s="178"/>
      <c r="C23" s="178" t="s">
        <v>228</v>
      </c>
      <c r="D23" s="178" t="s">
        <v>836</v>
      </c>
      <c r="E23" s="178" t="s">
        <v>980</v>
      </c>
      <c r="F23" s="178" t="s">
        <v>141</v>
      </c>
      <c r="G23" s="178" t="s">
        <v>1167</v>
      </c>
      <c r="H23" s="178" t="s">
        <v>210</v>
      </c>
      <c r="I23" s="178">
        <v>2</v>
      </c>
      <c r="J23" s="179"/>
      <c r="K23" s="178"/>
      <c r="L23" s="180" t="s">
        <v>735</v>
      </c>
    </row>
    <row r="24" spans="1:12">
      <c r="A24" s="177">
        <v>23</v>
      </c>
      <c r="B24" s="178"/>
      <c r="C24" s="178" t="s">
        <v>228</v>
      </c>
      <c r="D24" s="178" t="s">
        <v>836</v>
      </c>
      <c r="E24" s="178" t="s">
        <v>180</v>
      </c>
      <c r="F24" s="178" t="s">
        <v>222</v>
      </c>
      <c r="G24" s="178" t="s">
        <v>43</v>
      </c>
      <c r="H24" s="178" t="s">
        <v>242</v>
      </c>
      <c r="I24" s="178">
        <v>5</v>
      </c>
      <c r="J24" s="179"/>
      <c r="K24" s="178"/>
      <c r="L24" s="180" t="s">
        <v>735</v>
      </c>
    </row>
    <row r="25" spans="1:12">
      <c r="A25" s="177">
        <v>27</v>
      </c>
      <c r="B25" s="178"/>
      <c r="C25" s="178" t="s">
        <v>228</v>
      </c>
      <c r="D25" s="178" t="s">
        <v>836</v>
      </c>
      <c r="E25" s="178" t="s">
        <v>229</v>
      </c>
      <c r="F25" s="178" t="s">
        <v>230</v>
      </c>
      <c r="G25" s="178" t="s">
        <v>139</v>
      </c>
      <c r="H25" s="178" t="s">
        <v>242</v>
      </c>
      <c r="I25" s="178">
        <v>5</v>
      </c>
      <c r="J25" s="179"/>
      <c r="K25" s="178"/>
      <c r="L25" s="180" t="s">
        <v>735</v>
      </c>
    </row>
    <row r="26" spans="1:12">
      <c r="A26" s="177">
        <v>26</v>
      </c>
      <c r="B26" s="178"/>
      <c r="C26" s="178" t="s">
        <v>228</v>
      </c>
      <c r="D26" s="178" t="s">
        <v>836</v>
      </c>
      <c r="E26" s="178" t="s">
        <v>178</v>
      </c>
      <c r="F26" s="178" t="s">
        <v>37</v>
      </c>
      <c r="G26" s="178" t="s">
        <v>530</v>
      </c>
      <c r="H26" s="178" t="s">
        <v>242</v>
      </c>
      <c r="I26" s="178">
        <v>3</v>
      </c>
      <c r="J26" s="179"/>
      <c r="K26" s="178"/>
      <c r="L26" s="180" t="s">
        <v>735</v>
      </c>
    </row>
    <row r="27" spans="1:12">
      <c r="A27" s="177">
        <v>22</v>
      </c>
      <c r="B27" s="178"/>
      <c r="C27" s="178" t="s">
        <v>228</v>
      </c>
      <c r="D27" s="178" t="s">
        <v>836</v>
      </c>
      <c r="E27" s="178" t="s">
        <v>233</v>
      </c>
      <c r="F27" s="178" t="s">
        <v>234</v>
      </c>
      <c r="G27" s="178" t="s">
        <v>530</v>
      </c>
      <c r="H27" s="178" t="s">
        <v>242</v>
      </c>
      <c r="I27" s="178">
        <v>3</v>
      </c>
      <c r="J27" s="179">
        <v>2</v>
      </c>
      <c r="K27" s="178"/>
      <c r="L27" s="180" t="s">
        <v>735</v>
      </c>
    </row>
    <row r="28" spans="1:12">
      <c r="A28" s="177">
        <v>29</v>
      </c>
      <c r="B28" s="178"/>
      <c r="C28" s="178" t="s">
        <v>228</v>
      </c>
      <c r="D28" s="178" t="s">
        <v>836</v>
      </c>
      <c r="E28" s="178" t="s">
        <v>174</v>
      </c>
      <c r="F28" s="178" t="s">
        <v>13</v>
      </c>
      <c r="G28" s="178" t="s">
        <v>1665</v>
      </c>
      <c r="H28" s="178" t="s">
        <v>242</v>
      </c>
      <c r="I28" s="178">
        <v>2</v>
      </c>
      <c r="J28" s="179"/>
      <c r="K28" s="178"/>
      <c r="L28" s="180" t="s">
        <v>735</v>
      </c>
    </row>
    <row r="29" spans="1:12">
      <c r="A29" s="177">
        <v>28</v>
      </c>
      <c r="B29" s="178"/>
      <c r="C29" s="178" t="s">
        <v>228</v>
      </c>
      <c r="D29" s="178" t="s">
        <v>836</v>
      </c>
      <c r="E29" s="178" t="s">
        <v>341</v>
      </c>
      <c r="F29" s="178" t="s">
        <v>235</v>
      </c>
      <c r="G29" s="178" t="s">
        <v>227</v>
      </c>
      <c r="H29" s="178" t="s">
        <v>242</v>
      </c>
      <c r="I29" s="178">
        <v>2</v>
      </c>
      <c r="J29" s="179"/>
      <c r="K29" s="178"/>
      <c r="L29" s="180" t="s">
        <v>735</v>
      </c>
    </row>
    <row r="30" spans="1:12">
      <c r="A30" s="189">
        <v>44</v>
      </c>
      <c r="B30" s="190"/>
      <c r="C30" s="190" t="s">
        <v>228</v>
      </c>
      <c r="D30" s="190" t="s">
        <v>834</v>
      </c>
      <c r="E30" s="190" t="s">
        <v>179</v>
      </c>
      <c r="F30" s="190" t="s">
        <v>76</v>
      </c>
      <c r="G30" s="190" t="s">
        <v>105</v>
      </c>
      <c r="H30" s="190" t="s">
        <v>245</v>
      </c>
      <c r="I30" s="190">
        <v>3</v>
      </c>
      <c r="J30" s="191"/>
      <c r="K30" s="190"/>
      <c r="L30" s="192" t="s">
        <v>735</v>
      </c>
    </row>
    <row r="31" spans="1:12">
      <c r="A31" s="189">
        <v>41</v>
      </c>
      <c r="B31" s="190"/>
      <c r="C31" s="190" t="s">
        <v>228</v>
      </c>
      <c r="D31" s="190" t="s">
        <v>834</v>
      </c>
      <c r="E31" s="190" t="s">
        <v>172</v>
      </c>
      <c r="F31" s="190" t="s">
        <v>225</v>
      </c>
      <c r="G31" s="190" t="s">
        <v>236</v>
      </c>
      <c r="H31" s="190" t="s">
        <v>245</v>
      </c>
      <c r="I31" s="190">
        <v>3</v>
      </c>
      <c r="J31" s="191"/>
      <c r="K31" s="190"/>
      <c r="L31" s="192" t="s">
        <v>735</v>
      </c>
    </row>
    <row r="32" spans="1:12">
      <c r="A32" s="189">
        <v>42</v>
      </c>
      <c r="B32" s="190"/>
      <c r="C32" s="190" t="s">
        <v>228</v>
      </c>
      <c r="D32" s="190" t="s">
        <v>834</v>
      </c>
      <c r="E32" s="190" t="s">
        <v>174</v>
      </c>
      <c r="F32" s="190" t="s">
        <v>247</v>
      </c>
      <c r="G32" s="190" t="s">
        <v>248</v>
      </c>
      <c r="H32" s="190" t="s">
        <v>245</v>
      </c>
      <c r="I32" s="190">
        <v>2</v>
      </c>
      <c r="J32" s="191"/>
      <c r="K32" s="190"/>
      <c r="L32" s="192" t="s">
        <v>735</v>
      </c>
    </row>
    <row r="33" spans="1:12">
      <c r="A33" s="189">
        <v>40</v>
      </c>
      <c r="B33" s="190"/>
      <c r="C33" s="190" t="s">
        <v>228</v>
      </c>
      <c r="D33" s="190" t="s">
        <v>834</v>
      </c>
      <c r="E33" s="190" t="s">
        <v>229</v>
      </c>
      <c r="F33" s="190" t="s">
        <v>230</v>
      </c>
      <c r="G33" s="190" t="s">
        <v>553</v>
      </c>
      <c r="H33" s="190" t="s">
        <v>245</v>
      </c>
      <c r="I33" s="190">
        <v>5</v>
      </c>
      <c r="J33" s="191"/>
      <c r="K33" s="190"/>
      <c r="L33" s="192" t="s">
        <v>735</v>
      </c>
    </row>
    <row r="34" spans="1:12">
      <c r="A34" s="189">
        <v>45</v>
      </c>
      <c r="B34" s="190"/>
      <c r="C34" s="190" t="s">
        <v>228</v>
      </c>
      <c r="D34" s="190" t="s">
        <v>834</v>
      </c>
      <c r="E34" s="190" t="s">
        <v>229</v>
      </c>
      <c r="F34" s="190" t="s">
        <v>231</v>
      </c>
      <c r="G34" s="190" t="s">
        <v>139</v>
      </c>
      <c r="H34" s="190" t="s">
        <v>245</v>
      </c>
      <c r="I34" s="190">
        <v>2</v>
      </c>
      <c r="J34" s="191"/>
      <c r="K34" s="190"/>
      <c r="L34" s="192" t="s">
        <v>735</v>
      </c>
    </row>
    <row r="35" spans="1:12">
      <c r="A35" s="189">
        <v>36</v>
      </c>
      <c r="B35" s="190"/>
      <c r="C35" s="190" t="s">
        <v>228</v>
      </c>
      <c r="D35" s="190" t="s">
        <v>834</v>
      </c>
      <c r="E35" s="190" t="s">
        <v>180</v>
      </c>
      <c r="F35" s="190" t="s">
        <v>222</v>
      </c>
      <c r="G35" s="147" t="s">
        <v>1423</v>
      </c>
      <c r="H35" s="190" t="s">
        <v>245</v>
      </c>
      <c r="I35" s="190">
        <v>5</v>
      </c>
      <c r="J35" s="191"/>
      <c r="K35" s="190"/>
      <c r="L35" s="192" t="s">
        <v>735</v>
      </c>
    </row>
    <row r="36" spans="1:12">
      <c r="A36" s="189">
        <v>47</v>
      </c>
      <c r="B36" s="190"/>
      <c r="C36" s="190" t="s">
        <v>228</v>
      </c>
      <c r="D36" s="190" t="s">
        <v>834</v>
      </c>
      <c r="E36" s="190" t="s">
        <v>175</v>
      </c>
      <c r="F36" s="190" t="s">
        <v>19</v>
      </c>
      <c r="G36" s="190" t="s">
        <v>139</v>
      </c>
      <c r="H36" s="190" t="s">
        <v>199</v>
      </c>
      <c r="I36" s="190">
        <v>2</v>
      </c>
      <c r="J36" s="191"/>
      <c r="K36" s="190"/>
      <c r="L36" s="192" t="s">
        <v>735</v>
      </c>
    </row>
    <row r="37" spans="1:12">
      <c r="A37" s="189">
        <v>43</v>
      </c>
      <c r="B37" s="190"/>
      <c r="C37" s="190" t="s">
        <v>228</v>
      </c>
      <c r="D37" s="190" t="s">
        <v>834</v>
      </c>
      <c r="E37" s="190" t="s">
        <v>980</v>
      </c>
      <c r="F37" s="190" t="s">
        <v>141</v>
      </c>
      <c r="G37" s="190" t="s">
        <v>1167</v>
      </c>
      <c r="H37" s="190" t="s">
        <v>210</v>
      </c>
      <c r="I37" s="190">
        <v>2</v>
      </c>
      <c r="J37" s="191"/>
      <c r="K37" s="190"/>
      <c r="L37" s="192" t="s">
        <v>735</v>
      </c>
    </row>
    <row r="38" spans="1:12">
      <c r="A38" s="189">
        <v>39</v>
      </c>
      <c r="B38" s="190"/>
      <c r="C38" s="190" t="s">
        <v>228</v>
      </c>
      <c r="D38" s="190" t="s">
        <v>834</v>
      </c>
      <c r="E38" s="190" t="s">
        <v>178</v>
      </c>
      <c r="F38" s="190" t="s">
        <v>37</v>
      </c>
      <c r="G38" s="190" t="s">
        <v>228</v>
      </c>
      <c r="H38" s="190" t="s">
        <v>245</v>
      </c>
      <c r="I38" s="190">
        <v>3</v>
      </c>
      <c r="J38" s="191"/>
      <c r="K38" s="190"/>
      <c r="L38" s="192" t="s">
        <v>735</v>
      </c>
    </row>
    <row r="39" spans="1:12">
      <c r="A39" s="189">
        <v>35</v>
      </c>
      <c r="B39" s="190"/>
      <c r="C39" s="190" t="s">
        <v>228</v>
      </c>
      <c r="D39" s="190" t="s">
        <v>834</v>
      </c>
      <c r="E39" s="190" t="s">
        <v>233</v>
      </c>
      <c r="F39" s="190" t="s">
        <v>234</v>
      </c>
      <c r="G39" s="190" t="s">
        <v>228</v>
      </c>
      <c r="H39" s="190" t="s">
        <v>245</v>
      </c>
      <c r="I39" s="190">
        <v>3</v>
      </c>
      <c r="J39" s="191">
        <v>2</v>
      </c>
      <c r="K39" s="190"/>
      <c r="L39" s="192" t="s">
        <v>735</v>
      </c>
    </row>
    <row r="40" spans="1:12">
      <c r="A40" s="189">
        <v>38</v>
      </c>
      <c r="B40" s="190"/>
      <c r="C40" s="190" t="s">
        <v>228</v>
      </c>
      <c r="D40" s="190" t="s">
        <v>834</v>
      </c>
      <c r="E40" s="190" t="s">
        <v>182</v>
      </c>
      <c r="F40" s="190" t="s">
        <v>1522</v>
      </c>
      <c r="G40" s="190" t="s">
        <v>227</v>
      </c>
      <c r="H40" s="190" t="s">
        <v>245</v>
      </c>
      <c r="I40" s="190">
        <v>3</v>
      </c>
      <c r="J40" s="191"/>
      <c r="K40" s="190"/>
      <c r="L40" s="192" t="s">
        <v>735</v>
      </c>
    </row>
    <row r="41" spans="1:12">
      <c r="A41" s="189">
        <v>37</v>
      </c>
      <c r="B41" s="190"/>
      <c r="C41" s="190" t="s">
        <v>228</v>
      </c>
      <c r="D41" s="190" t="s">
        <v>834</v>
      </c>
      <c r="E41" s="190" t="s">
        <v>341</v>
      </c>
      <c r="F41" s="190" t="s">
        <v>235</v>
      </c>
      <c r="G41" s="190" t="s">
        <v>236</v>
      </c>
      <c r="H41" s="190" t="s">
        <v>245</v>
      </c>
      <c r="I41" s="190">
        <v>2</v>
      </c>
      <c r="J41" s="191"/>
      <c r="K41" s="190"/>
      <c r="L41" s="192" t="s">
        <v>735</v>
      </c>
    </row>
    <row r="42" spans="1:12">
      <c r="A42" s="189"/>
      <c r="B42" s="190"/>
      <c r="C42" s="190" t="s">
        <v>228</v>
      </c>
      <c r="D42" s="190" t="s">
        <v>834</v>
      </c>
      <c r="E42" s="190" t="s">
        <v>182</v>
      </c>
      <c r="F42" s="190" t="s">
        <v>138</v>
      </c>
      <c r="G42" s="190" t="s">
        <v>227</v>
      </c>
      <c r="H42" s="190" t="s">
        <v>245</v>
      </c>
      <c r="I42" s="190">
        <v>2</v>
      </c>
      <c r="J42" s="191"/>
      <c r="K42" s="190"/>
      <c r="L42" s="192"/>
    </row>
    <row r="43" spans="1:12">
      <c r="A43" s="197"/>
      <c r="B43" s="198"/>
      <c r="C43" s="198" t="s">
        <v>228</v>
      </c>
      <c r="D43" s="198" t="s">
        <v>249</v>
      </c>
      <c r="E43" s="198"/>
      <c r="F43" s="198" t="s">
        <v>137</v>
      </c>
      <c r="G43" s="198" t="s">
        <v>136</v>
      </c>
      <c r="H43" s="198"/>
      <c r="I43" s="107">
        <v>1</v>
      </c>
      <c r="J43" s="460"/>
      <c r="K43" s="198"/>
      <c r="L43" s="200"/>
    </row>
    <row r="44" spans="1:12">
      <c r="A44" s="197">
        <v>51</v>
      </c>
      <c r="B44" s="198"/>
      <c r="C44" s="198" t="s">
        <v>228</v>
      </c>
      <c r="D44" s="198" t="s">
        <v>249</v>
      </c>
      <c r="E44" s="198"/>
      <c r="F44" s="198" t="s">
        <v>137</v>
      </c>
      <c r="G44" s="198" t="s">
        <v>139</v>
      </c>
      <c r="H44" s="198" t="s">
        <v>0</v>
      </c>
      <c r="I44" s="107">
        <v>2</v>
      </c>
      <c r="J44" s="460"/>
      <c r="K44" s="198"/>
      <c r="L44" s="200" t="s">
        <v>735</v>
      </c>
    </row>
    <row r="45" spans="1:12">
      <c r="A45" s="197">
        <v>52</v>
      </c>
      <c r="B45" s="198"/>
      <c r="C45" s="198" t="s">
        <v>228</v>
      </c>
      <c r="D45" s="198" t="s">
        <v>249</v>
      </c>
      <c r="E45" s="198"/>
      <c r="F45" s="198" t="s">
        <v>137</v>
      </c>
      <c r="G45" s="198" t="s">
        <v>43</v>
      </c>
      <c r="H45" s="198" t="s">
        <v>0</v>
      </c>
      <c r="I45" s="107">
        <v>1</v>
      </c>
      <c r="J45" s="460"/>
      <c r="K45" s="198"/>
      <c r="L45" s="200" t="s">
        <v>735</v>
      </c>
    </row>
    <row r="46" spans="1:12">
      <c r="A46" s="197"/>
      <c r="B46" s="198"/>
      <c r="C46" s="198" t="s">
        <v>228</v>
      </c>
      <c r="D46" s="198" t="s">
        <v>249</v>
      </c>
      <c r="E46" s="198"/>
      <c r="F46" s="198" t="s">
        <v>137</v>
      </c>
      <c r="G46" s="198" t="s">
        <v>213</v>
      </c>
      <c r="H46" s="198"/>
      <c r="I46" s="107">
        <v>1.5</v>
      </c>
      <c r="J46" s="460"/>
      <c r="K46" s="198"/>
      <c r="L46" s="200"/>
    </row>
    <row r="47" spans="1:12">
      <c r="A47" s="197">
        <v>53</v>
      </c>
      <c r="B47" s="198"/>
      <c r="C47" s="198" t="s">
        <v>228</v>
      </c>
      <c r="D47" s="198" t="s">
        <v>249</v>
      </c>
      <c r="E47" s="198"/>
      <c r="F47" s="198" t="s">
        <v>137</v>
      </c>
      <c r="G47" s="198" t="s">
        <v>140</v>
      </c>
      <c r="H47" s="198" t="s">
        <v>0</v>
      </c>
      <c r="I47" s="198">
        <v>1</v>
      </c>
      <c r="J47" s="199"/>
      <c r="K47" s="198"/>
      <c r="L47" s="200" t="s">
        <v>735</v>
      </c>
    </row>
    <row r="48" spans="1:12">
      <c r="A48" s="197"/>
      <c r="B48" s="198"/>
      <c r="C48" s="198" t="s">
        <v>228</v>
      </c>
      <c r="D48" s="198" t="s">
        <v>249</v>
      </c>
      <c r="E48" s="198"/>
      <c r="F48" s="198" t="s">
        <v>137</v>
      </c>
      <c r="G48" s="107" t="s">
        <v>240</v>
      </c>
      <c r="H48" s="198"/>
      <c r="I48" s="198">
        <v>2.5</v>
      </c>
      <c r="J48" s="199"/>
      <c r="K48" s="198"/>
      <c r="L48" s="200"/>
    </row>
    <row r="49" spans="1:12">
      <c r="A49" s="197"/>
      <c r="B49" s="198"/>
      <c r="C49" s="198" t="s">
        <v>228</v>
      </c>
      <c r="D49" s="198" t="s">
        <v>249</v>
      </c>
      <c r="E49" s="198"/>
      <c r="F49" s="198" t="s">
        <v>137</v>
      </c>
      <c r="G49" s="198" t="s">
        <v>228</v>
      </c>
      <c r="H49" s="198"/>
      <c r="I49" s="198">
        <v>1.5</v>
      </c>
      <c r="J49" s="199"/>
      <c r="K49" s="198"/>
      <c r="L49" s="200"/>
    </row>
    <row r="50" spans="1:12">
      <c r="A50" s="197">
        <v>50</v>
      </c>
      <c r="B50" s="198"/>
      <c r="C50" s="198" t="s">
        <v>228</v>
      </c>
      <c r="D50" s="198" t="s">
        <v>249</v>
      </c>
      <c r="E50" s="198"/>
      <c r="F50" s="198" t="s">
        <v>137</v>
      </c>
      <c r="G50" s="198" t="s">
        <v>227</v>
      </c>
      <c r="H50" s="198" t="s">
        <v>0</v>
      </c>
      <c r="I50" s="107">
        <v>1.5</v>
      </c>
      <c r="J50" s="199"/>
      <c r="K50" s="198"/>
      <c r="L50" s="200" t="s">
        <v>735</v>
      </c>
    </row>
    <row r="51" spans="1:12">
      <c r="A51" s="343">
        <v>59</v>
      </c>
      <c r="B51" s="22"/>
      <c r="C51" s="22" t="s">
        <v>228</v>
      </c>
      <c r="D51" s="22" t="s">
        <v>1251</v>
      </c>
      <c r="E51" s="22"/>
      <c r="F51" s="22" t="s">
        <v>137</v>
      </c>
      <c r="G51" s="22" t="s">
        <v>145</v>
      </c>
      <c r="H51" s="22"/>
      <c r="I51" s="296">
        <v>4</v>
      </c>
      <c r="J51" s="148"/>
      <c r="K51" s="22"/>
      <c r="L51" s="109" t="s">
        <v>735</v>
      </c>
    </row>
    <row r="52" spans="1:12">
      <c r="A52" s="343">
        <v>57</v>
      </c>
      <c r="B52" s="22"/>
      <c r="C52" s="22" t="s">
        <v>228</v>
      </c>
      <c r="D52" s="22" t="s">
        <v>1250</v>
      </c>
      <c r="E52" s="22"/>
      <c r="F52" s="22" t="s">
        <v>137</v>
      </c>
      <c r="G52" s="22" t="s">
        <v>240</v>
      </c>
      <c r="H52" s="22"/>
      <c r="I52" s="789">
        <v>2</v>
      </c>
      <c r="J52" s="148"/>
      <c r="K52" s="22"/>
      <c r="L52" s="109" t="s">
        <v>735</v>
      </c>
    </row>
    <row r="53" spans="1:12">
      <c r="A53" s="343">
        <v>58</v>
      </c>
      <c r="B53" s="22"/>
      <c r="C53" s="22" t="s">
        <v>228</v>
      </c>
      <c r="D53" s="22" t="s">
        <v>1953</v>
      </c>
      <c r="E53" s="22"/>
      <c r="F53" s="22" t="s">
        <v>137</v>
      </c>
      <c r="G53" s="22" t="s">
        <v>248</v>
      </c>
      <c r="H53" s="22"/>
      <c r="I53" s="296">
        <v>3</v>
      </c>
      <c r="J53" s="148"/>
      <c r="K53" s="22"/>
      <c r="L53" s="109" t="s">
        <v>735</v>
      </c>
    </row>
    <row r="54" spans="1:12">
      <c r="A54" s="343">
        <v>61</v>
      </c>
      <c r="B54" s="22"/>
      <c r="C54" s="22" t="s">
        <v>228</v>
      </c>
      <c r="D54" s="22" t="s">
        <v>1953</v>
      </c>
      <c r="E54" s="22"/>
      <c r="F54" s="22" t="s">
        <v>137</v>
      </c>
      <c r="G54" s="22" t="s">
        <v>1120</v>
      </c>
      <c r="H54" s="22"/>
      <c r="I54" s="22">
        <v>2</v>
      </c>
      <c r="J54" s="148"/>
      <c r="K54" s="22"/>
      <c r="L54" s="109" t="s">
        <v>735</v>
      </c>
    </row>
    <row r="55" spans="1:12">
      <c r="A55" s="343">
        <v>62</v>
      </c>
      <c r="B55" s="22"/>
      <c r="C55" s="22" t="s">
        <v>228</v>
      </c>
      <c r="D55" s="22" t="s">
        <v>1953</v>
      </c>
      <c r="E55" s="22"/>
      <c r="F55" s="22" t="s">
        <v>137</v>
      </c>
      <c r="G55" s="22" t="s">
        <v>142</v>
      </c>
      <c r="H55" s="22"/>
      <c r="I55" s="107">
        <v>0</v>
      </c>
      <c r="J55" s="459"/>
      <c r="K55" s="22" t="s">
        <v>1954</v>
      </c>
      <c r="L55" s="109" t="s">
        <v>735</v>
      </c>
    </row>
    <row r="56" spans="1:12">
      <c r="A56" s="343">
        <v>66</v>
      </c>
      <c r="B56" s="22"/>
      <c r="C56" s="22" t="s">
        <v>228</v>
      </c>
      <c r="D56" s="22" t="s">
        <v>1953</v>
      </c>
      <c r="E56" s="22"/>
      <c r="F56" s="22" t="s">
        <v>137</v>
      </c>
      <c r="G56" s="22" t="s">
        <v>136</v>
      </c>
      <c r="H56" s="22"/>
      <c r="I56" s="789">
        <v>2</v>
      </c>
      <c r="J56" s="148"/>
      <c r="K56" s="22"/>
      <c r="L56" s="109" t="s">
        <v>735</v>
      </c>
    </row>
    <row r="57" spans="1:12">
      <c r="A57" s="343">
        <v>68</v>
      </c>
      <c r="B57" s="22"/>
      <c r="C57" s="22" t="s">
        <v>228</v>
      </c>
      <c r="D57" s="22" t="s">
        <v>1953</v>
      </c>
      <c r="E57" s="22"/>
      <c r="F57" s="22" t="s">
        <v>137</v>
      </c>
      <c r="G57" s="22" t="s">
        <v>144</v>
      </c>
      <c r="H57" s="22"/>
      <c r="I57" s="296">
        <v>4</v>
      </c>
      <c r="J57" s="148"/>
      <c r="K57" s="22"/>
      <c r="L57" s="109"/>
    </row>
    <row r="58" spans="1:12">
      <c r="A58" s="343">
        <v>70</v>
      </c>
      <c r="B58" s="22"/>
      <c r="C58" s="22" t="s">
        <v>228</v>
      </c>
      <c r="D58" s="22" t="s">
        <v>1953</v>
      </c>
      <c r="E58" s="22"/>
      <c r="F58" s="22" t="s">
        <v>137</v>
      </c>
      <c r="G58" s="107" t="s">
        <v>140</v>
      </c>
      <c r="H58" s="22"/>
      <c r="I58" s="789">
        <v>5</v>
      </c>
      <c r="J58" s="148"/>
      <c r="K58" s="22"/>
      <c r="L58" s="109" t="s">
        <v>735</v>
      </c>
    </row>
    <row r="59" spans="1:12">
      <c r="A59" s="343"/>
      <c r="B59" s="22"/>
      <c r="C59" s="22" t="s">
        <v>228</v>
      </c>
      <c r="D59" s="22" t="s">
        <v>1953</v>
      </c>
      <c r="E59" s="22"/>
      <c r="F59" s="22" t="s">
        <v>137</v>
      </c>
      <c r="G59" s="107" t="s">
        <v>143</v>
      </c>
      <c r="H59" s="22"/>
      <c r="I59" s="789">
        <v>4</v>
      </c>
      <c r="J59" s="148"/>
      <c r="K59" s="22"/>
      <c r="L59" s="109"/>
    </row>
    <row r="60" spans="1:12">
      <c r="A60" s="343"/>
      <c r="B60" s="22"/>
      <c r="C60" s="22" t="s">
        <v>228</v>
      </c>
      <c r="D60" s="22" t="s">
        <v>1953</v>
      </c>
      <c r="E60" s="22"/>
      <c r="F60" s="22" t="s">
        <v>137</v>
      </c>
      <c r="G60" s="107" t="s">
        <v>1192</v>
      </c>
      <c r="H60" s="22"/>
      <c r="I60" s="789">
        <v>2</v>
      </c>
      <c r="J60" s="148"/>
      <c r="K60" s="22"/>
      <c r="L60" s="109"/>
    </row>
    <row r="61" spans="1:12">
      <c r="A61" s="343">
        <v>71</v>
      </c>
      <c r="B61" s="22"/>
      <c r="C61" s="22" t="s">
        <v>228</v>
      </c>
      <c r="D61" s="22" t="s">
        <v>1953</v>
      </c>
      <c r="E61" s="22"/>
      <c r="F61" s="22" t="s">
        <v>137</v>
      </c>
      <c r="G61" s="22" t="s">
        <v>220</v>
      </c>
      <c r="H61" s="22"/>
      <c r="I61" s="789">
        <v>3</v>
      </c>
      <c r="J61" s="148"/>
      <c r="K61" s="22"/>
      <c r="L61" s="109" t="s">
        <v>735</v>
      </c>
    </row>
    <row r="62" spans="1:12">
      <c r="A62" s="343"/>
      <c r="B62" s="22"/>
      <c r="C62" s="22" t="s">
        <v>228</v>
      </c>
      <c r="D62" s="22" t="s">
        <v>1953</v>
      </c>
      <c r="E62" s="22"/>
      <c r="F62" s="22" t="s">
        <v>137</v>
      </c>
      <c r="G62" s="147" t="s">
        <v>51</v>
      </c>
      <c r="H62" s="22"/>
      <c r="I62" s="789">
        <v>2</v>
      </c>
      <c r="J62" s="148"/>
      <c r="K62" s="22"/>
      <c r="L62" s="109"/>
    </row>
    <row r="63" spans="1:12">
      <c r="A63" s="185">
        <v>77</v>
      </c>
      <c r="B63" s="186"/>
      <c r="C63" s="186" t="s">
        <v>228</v>
      </c>
      <c r="D63" s="186" t="s">
        <v>252</v>
      </c>
      <c r="E63" s="186" t="s">
        <v>182</v>
      </c>
      <c r="F63" s="186" t="s">
        <v>1523</v>
      </c>
      <c r="G63" s="186" t="s">
        <v>143</v>
      </c>
      <c r="H63" s="186" t="s">
        <v>261</v>
      </c>
      <c r="I63" s="186">
        <v>1</v>
      </c>
      <c r="J63" s="187"/>
      <c r="K63" s="186"/>
      <c r="L63" s="188" t="s">
        <v>735</v>
      </c>
    </row>
    <row r="64" spans="1:12">
      <c r="A64" s="185">
        <v>74</v>
      </c>
      <c r="B64" s="186"/>
      <c r="C64" s="186" t="s">
        <v>228</v>
      </c>
      <c r="D64" s="186" t="s">
        <v>252</v>
      </c>
      <c r="E64" s="186" t="s">
        <v>172</v>
      </c>
      <c r="F64" s="186" t="s">
        <v>7</v>
      </c>
      <c r="G64" s="107" t="s">
        <v>1623</v>
      </c>
      <c r="H64" s="186" t="s">
        <v>261</v>
      </c>
      <c r="I64" s="186">
        <v>2</v>
      </c>
      <c r="J64" s="187"/>
      <c r="K64" s="186"/>
      <c r="L64" s="188" t="s">
        <v>735</v>
      </c>
    </row>
    <row r="65" spans="1:12">
      <c r="A65" s="185">
        <v>87</v>
      </c>
      <c r="B65" s="186"/>
      <c r="C65" s="186" t="s">
        <v>228</v>
      </c>
      <c r="D65" s="186" t="s">
        <v>252</v>
      </c>
      <c r="E65" s="186" t="s">
        <v>182</v>
      </c>
      <c r="F65" s="186" t="s">
        <v>1524</v>
      </c>
      <c r="G65" s="186" t="s">
        <v>136</v>
      </c>
      <c r="H65" s="186" t="s">
        <v>261</v>
      </c>
      <c r="I65" s="186">
        <v>3</v>
      </c>
      <c r="J65" s="187"/>
      <c r="K65" s="186"/>
      <c r="L65" s="188" t="s">
        <v>735</v>
      </c>
    </row>
    <row r="66" spans="1:12">
      <c r="A66" s="185">
        <v>88</v>
      </c>
      <c r="B66" s="186"/>
      <c r="C66" s="186" t="s">
        <v>228</v>
      </c>
      <c r="D66" s="186" t="s">
        <v>252</v>
      </c>
      <c r="E66" s="186" t="s">
        <v>172</v>
      </c>
      <c r="F66" s="186" t="s">
        <v>1524</v>
      </c>
      <c r="G66" s="186" t="s">
        <v>1437</v>
      </c>
      <c r="H66" s="186" t="s">
        <v>261</v>
      </c>
      <c r="I66" s="186">
        <v>1</v>
      </c>
      <c r="J66" s="187"/>
      <c r="K66" s="186" t="s">
        <v>1587</v>
      </c>
      <c r="L66" s="188" t="s">
        <v>735</v>
      </c>
    </row>
    <row r="67" spans="1:12">
      <c r="A67" s="185">
        <v>88</v>
      </c>
      <c r="B67" s="186"/>
      <c r="C67" s="186" t="s">
        <v>228</v>
      </c>
      <c r="D67" s="186" t="s">
        <v>252</v>
      </c>
      <c r="E67" s="186" t="s">
        <v>172</v>
      </c>
      <c r="F67" s="186" t="s">
        <v>1524</v>
      </c>
      <c r="G67" s="186" t="s">
        <v>51</v>
      </c>
      <c r="H67" s="186" t="s">
        <v>261</v>
      </c>
      <c r="I67" s="186">
        <v>1</v>
      </c>
      <c r="J67" s="187"/>
      <c r="K67" s="186" t="s">
        <v>1591</v>
      </c>
      <c r="L67" s="188" t="s">
        <v>735</v>
      </c>
    </row>
    <row r="68" spans="1:12">
      <c r="A68" s="185">
        <v>75</v>
      </c>
      <c r="B68" s="186"/>
      <c r="C68" s="186" t="s">
        <v>228</v>
      </c>
      <c r="D68" s="186" t="s">
        <v>252</v>
      </c>
      <c r="E68" s="186" t="s">
        <v>174</v>
      </c>
      <c r="F68" s="186" t="s">
        <v>247</v>
      </c>
      <c r="G68" s="107" t="s">
        <v>1685</v>
      </c>
      <c r="H68" s="186" t="s">
        <v>261</v>
      </c>
      <c r="I68" s="107">
        <v>2</v>
      </c>
      <c r="J68" s="187"/>
      <c r="K68" s="186"/>
      <c r="L68" s="188" t="s">
        <v>735</v>
      </c>
    </row>
    <row r="69" spans="1:12">
      <c r="A69" s="185">
        <v>86</v>
      </c>
      <c r="B69" s="186"/>
      <c r="C69" s="186" t="s">
        <v>228</v>
      </c>
      <c r="D69" s="186" t="s">
        <v>252</v>
      </c>
      <c r="E69" s="186" t="s">
        <v>180</v>
      </c>
      <c r="F69" s="186" t="s">
        <v>83</v>
      </c>
      <c r="G69" s="789" t="s">
        <v>1700</v>
      </c>
      <c r="H69" s="186" t="s">
        <v>261</v>
      </c>
      <c r="I69" s="107">
        <v>1</v>
      </c>
      <c r="J69" s="187"/>
      <c r="K69" s="673" t="s">
        <v>1587</v>
      </c>
      <c r="L69" s="188" t="s">
        <v>735</v>
      </c>
    </row>
    <row r="70" spans="1:12">
      <c r="A70" s="185"/>
      <c r="B70" s="186"/>
      <c r="C70" s="186" t="s">
        <v>228</v>
      </c>
      <c r="D70" s="186" t="s">
        <v>252</v>
      </c>
      <c r="E70" s="186" t="s">
        <v>180</v>
      </c>
      <c r="F70" s="186" t="s">
        <v>83</v>
      </c>
      <c r="G70" s="789" t="s">
        <v>51</v>
      </c>
      <c r="H70" s="186" t="s">
        <v>261</v>
      </c>
      <c r="I70" s="107">
        <v>1</v>
      </c>
      <c r="J70" s="187"/>
      <c r="K70" s="107" t="s">
        <v>1955</v>
      </c>
      <c r="L70" s="188"/>
    </row>
    <row r="71" spans="1:12">
      <c r="A71" s="185">
        <v>73</v>
      </c>
      <c r="B71" s="186"/>
      <c r="C71" s="186" t="s">
        <v>228</v>
      </c>
      <c r="D71" s="186" t="s">
        <v>252</v>
      </c>
      <c r="E71" s="186" t="s">
        <v>178</v>
      </c>
      <c r="F71" s="186" t="s">
        <v>37</v>
      </c>
      <c r="G71" s="107" t="s">
        <v>136</v>
      </c>
      <c r="H71" s="186" t="s">
        <v>261</v>
      </c>
      <c r="I71" s="186">
        <v>1</v>
      </c>
      <c r="J71" s="187"/>
      <c r="K71" s="186"/>
      <c r="L71" s="188" t="s">
        <v>735</v>
      </c>
    </row>
    <row r="72" spans="1:12">
      <c r="A72" s="185">
        <v>85</v>
      </c>
      <c r="B72" s="186"/>
      <c r="C72" s="186" t="s">
        <v>228</v>
      </c>
      <c r="D72" s="186" t="s">
        <v>252</v>
      </c>
      <c r="E72" s="186" t="s">
        <v>182</v>
      </c>
      <c r="F72" s="186" t="s">
        <v>1525</v>
      </c>
      <c r="G72" s="186" t="s">
        <v>1629</v>
      </c>
      <c r="H72" s="186" t="s">
        <v>261</v>
      </c>
      <c r="I72" s="186">
        <v>2</v>
      </c>
      <c r="J72" s="187"/>
      <c r="K72" s="186"/>
      <c r="L72" s="188" t="s">
        <v>735</v>
      </c>
    </row>
    <row r="73" spans="1:12">
      <c r="A73" s="185">
        <v>81</v>
      </c>
      <c r="B73" s="186"/>
      <c r="C73" s="186" t="s">
        <v>228</v>
      </c>
      <c r="D73" s="186" t="s">
        <v>252</v>
      </c>
      <c r="E73" s="186" t="s">
        <v>980</v>
      </c>
      <c r="F73" s="186" t="s">
        <v>1526</v>
      </c>
      <c r="G73" s="186" t="s">
        <v>1167</v>
      </c>
      <c r="H73" s="186" t="s">
        <v>210</v>
      </c>
      <c r="I73" s="147">
        <v>2</v>
      </c>
      <c r="J73" s="187"/>
      <c r="K73" s="186"/>
      <c r="L73" s="188" t="s">
        <v>735</v>
      </c>
    </row>
    <row r="74" spans="1:12">
      <c r="A74" s="185">
        <v>79</v>
      </c>
      <c r="B74" s="186"/>
      <c r="C74" s="186" t="s">
        <v>228</v>
      </c>
      <c r="D74" s="186" t="s">
        <v>252</v>
      </c>
      <c r="E74" s="186" t="s">
        <v>182</v>
      </c>
      <c r="F74" s="186" t="s">
        <v>1527</v>
      </c>
      <c r="G74" s="186" t="s">
        <v>136</v>
      </c>
      <c r="H74" s="186" t="s">
        <v>261</v>
      </c>
      <c r="I74" s="186">
        <v>3</v>
      </c>
      <c r="J74" s="187"/>
      <c r="K74" s="186"/>
      <c r="L74" s="188" t="s">
        <v>735</v>
      </c>
    </row>
    <row r="75" spans="1:12">
      <c r="A75" s="185">
        <v>78</v>
      </c>
      <c r="B75" s="186"/>
      <c r="C75" s="186" t="s">
        <v>228</v>
      </c>
      <c r="D75" s="186" t="s">
        <v>252</v>
      </c>
      <c r="E75" s="186" t="s">
        <v>341</v>
      </c>
      <c r="F75" s="186" t="s">
        <v>14</v>
      </c>
      <c r="G75" s="186" t="s">
        <v>142</v>
      </c>
      <c r="H75" s="186" t="s">
        <v>261</v>
      </c>
      <c r="I75" s="186">
        <v>2</v>
      </c>
      <c r="J75" s="187"/>
      <c r="K75" s="186" t="s">
        <v>1956</v>
      </c>
      <c r="L75" s="188" t="s">
        <v>735</v>
      </c>
    </row>
    <row r="76" spans="1:12">
      <c r="A76" s="185">
        <v>76</v>
      </c>
      <c r="B76" s="186"/>
      <c r="C76" s="186" t="s">
        <v>228</v>
      </c>
      <c r="D76" s="186" t="s">
        <v>252</v>
      </c>
      <c r="E76" s="186" t="s">
        <v>182</v>
      </c>
      <c r="F76" s="186" t="s">
        <v>1523</v>
      </c>
      <c r="G76" s="186" t="s">
        <v>143</v>
      </c>
      <c r="H76" s="186" t="s">
        <v>261</v>
      </c>
      <c r="I76" s="186">
        <v>3</v>
      </c>
      <c r="J76" s="187"/>
      <c r="K76" s="186"/>
      <c r="L76" s="188" t="s">
        <v>735</v>
      </c>
    </row>
    <row r="77" spans="1:12">
      <c r="A77" s="185">
        <v>80</v>
      </c>
      <c r="B77" s="186"/>
      <c r="C77" s="186" t="s">
        <v>228</v>
      </c>
      <c r="D77" s="186" t="s">
        <v>252</v>
      </c>
      <c r="E77" s="186" t="s">
        <v>182</v>
      </c>
      <c r="F77" s="186" t="s">
        <v>1528</v>
      </c>
      <c r="G77" s="186" t="s">
        <v>136</v>
      </c>
      <c r="H77" s="186" t="s">
        <v>261</v>
      </c>
      <c r="I77" s="186">
        <v>2</v>
      </c>
      <c r="J77" s="187"/>
      <c r="K77" s="186"/>
      <c r="L77" s="188" t="s">
        <v>735</v>
      </c>
    </row>
    <row r="78" spans="1:12">
      <c r="A78" s="185">
        <v>82</v>
      </c>
      <c r="B78" s="186"/>
      <c r="C78" s="186" t="s">
        <v>228</v>
      </c>
      <c r="D78" s="186" t="s">
        <v>252</v>
      </c>
      <c r="E78" s="186" t="s">
        <v>187</v>
      </c>
      <c r="F78" s="186" t="s">
        <v>1529</v>
      </c>
      <c r="G78" s="186" t="s">
        <v>228</v>
      </c>
      <c r="H78" s="186" t="s">
        <v>211</v>
      </c>
      <c r="I78" s="186">
        <v>1</v>
      </c>
      <c r="J78" s="187"/>
      <c r="K78" s="186" t="s">
        <v>1588</v>
      </c>
      <c r="L78" s="188" t="s">
        <v>735</v>
      </c>
    </row>
    <row r="79" spans="1:12">
      <c r="A79" s="185"/>
      <c r="B79" s="186"/>
      <c r="C79" s="186" t="s">
        <v>228</v>
      </c>
      <c r="D79" s="186" t="s">
        <v>252</v>
      </c>
      <c r="E79" s="186" t="s">
        <v>187</v>
      </c>
      <c r="F79" s="186" t="s">
        <v>1529</v>
      </c>
      <c r="G79" s="186" t="s">
        <v>51</v>
      </c>
      <c r="H79" s="186" t="s">
        <v>211</v>
      </c>
      <c r="I79" s="186">
        <v>1</v>
      </c>
      <c r="J79" s="187"/>
      <c r="K79" s="186" t="s">
        <v>1589</v>
      </c>
      <c r="L79" s="188"/>
    </row>
    <row r="80" spans="1:12">
      <c r="A80" s="185"/>
      <c r="B80" s="186"/>
      <c r="C80" s="186" t="s">
        <v>228</v>
      </c>
      <c r="D80" s="186" t="s">
        <v>252</v>
      </c>
      <c r="E80" s="186" t="s">
        <v>175</v>
      </c>
      <c r="F80" s="186" t="s">
        <v>1530</v>
      </c>
      <c r="G80" s="186" t="s">
        <v>217</v>
      </c>
      <c r="H80" s="186" t="s">
        <v>780</v>
      </c>
      <c r="I80" s="107">
        <v>2</v>
      </c>
      <c r="J80" s="187"/>
      <c r="K80" s="147"/>
      <c r="L80" s="188"/>
    </row>
    <row r="81" spans="1:12">
      <c r="A81" s="185"/>
      <c r="B81" s="186"/>
      <c r="C81" s="186" t="s">
        <v>228</v>
      </c>
      <c r="D81" s="186" t="s">
        <v>252</v>
      </c>
      <c r="E81" s="186" t="s">
        <v>178</v>
      </c>
      <c r="F81" s="186" t="s">
        <v>37</v>
      </c>
      <c r="G81" s="107" t="s">
        <v>51</v>
      </c>
      <c r="H81" s="186" t="s">
        <v>261</v>
      </c>
      <c r="I81" s="186">
        <v>1</v>
      </c>
      <c r="J81" s="187"/>
      <c r="K81" s="147"/>
      <c r="L81" s="188"/>
    </row>
    <row r="82" spans="1:12">
      <c r="A82" s="185">
        <v>84</v>
      </c>
      <c r="B82" s="186"/>
      <c r="C82" s="186" t="s">
        <v>228</v>
      </c>
      <c r="D82" s="186" t="s">
        <v>252</v>
      </c>
      <c r="E82" s="186" t="s">
        <v>182</v>
      </c>
      <c r="F82" s="186" t="s">
        <v>1531</v>
      </c>
      <c r="G82" s="186" t="s">
        <v>1629</v>
      </c>
      <c r="H82" s="186" t="s">
        <v>261</v>
      </c>
      <c r="I82" s="186">
        <v>2</v>
      </c>
      <c r="J82" s="187"/>
      <c r="K82" s="186"/>
      <c r="L82" s="188" t="s">
        <v>735</v>
      </c>
    </row>
    <row r="83" spans="1:12">
      <c r="A83" s="185">
        <v>90</v>
      </c>
      <c r="B83" s="186"/>
      <c r="C83" s="186" t="s">
        <v>228</v>
      </c>
      <c r="D83" s="186" t="s">
        <v>1957</v>
      </c>
      <c r="E83" s="186" t="s">
        <v>182</v>
      </c>
      <c r="F83" s="186" t="s">
        <v>254</v>
      </c>
      <c r="G83" s="107" t="s">
        <v>51</v>
      </c>
      <c r="H83" s="186" t="s">
        <v>261</v>
      </c>
      <c r="I83" s="186">
        <v>2</v>
      </c>
      <c r="J83" s="187">
        <v>2</v>
      </c>
      <c r="K83" s="186" t="s">
        <v>777</v>
      </c>
      <c r="L83" s="188" t="s">
        <v>735</v>
      </c>
    </row>
    <row r="84" spans="1:12">
      <c r="A84" s="185">
        <v>91</v>
      </c>
      <c r="B84" s="186"/>
      <c r="C84" s="186" t="s">
        <v>228</v>
      </c>
      <c r="D84" s="186" t="s">
        <v>1957</v>
      </c>
      <c r="E84" s="186" t="s">
        <v>182</v>
      </c>
      <c r="F84" s="186" t="s">
        <v>256</v>
      </c>
      <c r="G84" s="186" t="s">
        <v>136</v>
      </c>
      <c r="H84" s="186" t="s">
        <v>261</v>
      </c>
      <c r="I84" s="186">
        <v>1</v>
      </c>
      <c r="J84" s="187">
        <v>2</v>
      </c>
      <c r="K84" s="186" t="s">
        <v>1532</v>
      </c>
      <c r="L84" s="188" t="s">
        <v>735</v>
      </c>
    </row>
    <row r="85" spans="1:12">
      <c r="A85" s="185">
        <v>93</v>
      </c>
      <c r="B85" s="186"/>
      <c r="C85" s="186" t="s">
        <v>228</v>
      </c>
      <c r="D85" s="186" t="s">
        <v>1957</v>
      </c>
      <c r="E85" s="186" t="s">
        <v>182</v>
      </c>
      <c r="F85" s="186" t="s">
        <v>256</v>
      </c>
      <c r="G85" s="186" t="s">
        <v>51</v>
      </c>
      <c r="H85" s="186" t="s">
        <v>261</v>
      </c>
      <c r="I85" s="186">
        <v>1</v>
      </c>
      <c r="J85" s="187">
        <v>2</v>
      </c>
      <c r="K85" s="186" t="s">
        <v>1533</v>
      </c>
      <c r="L85" s="188" t="s">
        <v>735</v>
      </c>
    </row>
    <row r="86" spans="1:12">
      <c r="A86" s="185">
        <v>89</v>
      </c>
      <c r="B86" s="186"/>
      <c r="C86" s="186" t="s">
        <v>228</v>
      </c>
      <c r="D86" s="186" t="s">
        <v>1957</v>
      </c>
      <c r="E86" s="186" t="s">
        <v>182</v>
      </c>
      <c r="F86" s="186" t="s">
        <v>254</v>
      </c>
      <c r="G86" s="107" t="s">
        <v>145</v>
      </c>
      <c r="H86" s="186" t="s">
        <v>263</v>
      </c>
      <c r="I86" s="186">
        <v>2</v>
      </c>
      <c r="J86" s="187">
        <v>2</v>
      </c>
      <c r="K86" s="186" t="s">
        <v>777</v>
      </c>
      <c r="L86" s="188" t="s">
        <v>735</v>
      </c>
    </row>
    <row r="87" spans="1:12">
      <c r="A87" s="185"/>
      <c r="B87" s="186"/>
      <c r="C87" s="186" t="s">
        <v>228</v>
      </c>
      <c r="D87" s="186" t="s">
        <v>1957</v>
      </c>
      <c r="E87" s="186" t="s">
        <v>182</v>
      </c>
      <c r="F87" s="186" t="s">
        <v>256</v>
      </c>
      <c r="G87" s="186" t="s">
        <v>733</v>
      </c>
      <c r="H87" s="186" t="s">
        <v>263</v>
      </c>
      <c r="I87" s="186">
        <v>1</v>
      </c>
      <c r="J87" s="187">
        <v>2</v>
      </c>
      <c r="K87" s="186" t="s">
        <v>1532</v>
      </c>
      <c r="L87" s="188"/>
    </row>
    <row r="88" spans="1:12">
      <c r="A88" s="185"/>
      <c r="B88" s="186"/>
      <c r="C88" s="186" t="s">
        <v>228</v>
      </c>
      <c r="D88" s="186" t="s">
        <v>1957</v>
      </c>
      <c r="E88" s="186" t="s">
        <v>182</v>
      </c>
      <c r="F88" s="186" t="s">
        <v>256</v>
      </c>
      <c r="G88" s="186" t="s">
        <v>136</v>
      </c>
      <c r="H88" s="186" t="s">
        <v>263</v>
      </c>
      <c r="I88" s="186">
        <v>1</v>
      </c>
      <c r="J88" s="187">
        <v>2</v>
      </c>
      <c r="K88" s="186" t="s">
        <v>1533</v>
      </c>
      <c r="L88" s="188"/>
    </row>
    <row r="89" spans="1:12">
      <c r="A89" s="193">
        <v>97</v>
      </c>
      <c r="B89" s="194"/>
      <c r="C89" s="194" t="s">
        <v>228</v>
      </c>
      <c r="D89" s="194" t="s">
        <v>257</v>
      </c>
      <c r="E89" s="194" t="s">
        <v>174</v>
      </c>
      <c r="F89" s="194" t="s">
        <v>13</v>
      </c>
      <c r="G89" s="194" t="s">
        <v>1685</v>
      </c>
      <c r="H89" s="194" t="s">
        <v>263</v>
      </c>
      <c r="I89" s="107">
        <v>2</v>
      </c>
      <c r="J89" s="195"/>
      <c r="K89" s="194"/>
      <c r="L89" s="196" t="s">
        <v>735</v>
      </c>
    </row>
    <row r="90" spans="1:12">
      <c r="A90" s="193">
        <v>110</v>
      </c>
      <c r="B90" s="194"/>
      <c r="C90" s="194" t="s">
        <v>228</v>
      </c>
      <c r="D90" s="194" t="s">
        <v>257</v>
      </c>
      <c r="E90" s="194" t="s">
        <v>172</v>
      </c>
      <c r="F90" s="194" t="s">
        <v>7</v>
      </c>
      <c r="G90" s="194" t="s">
        <v>1437</v>
      </c>
      <c r="H90" s="194" t="s">
        <v>263</v>
      </c>
      <c r="I90" s="194">
        <v>2</v>
      </c>
      <c r="J90" s="195"/>
      <c r="K90" s="194"/>
      <c r="L90" s="196" t="s">
        <v>735</v>
      </c>
    </row>
    <row r="91" spans="1:12">
      <c r="A91" s="193">
        <v>101</v>
      </c>
      <c r="B91" s="194"/>
      <c r="C91" s="194" t="s">
        <v>228</v>
      </c>
      <c r="D91" s="194" t="s">
        <v>257</v>
      </c>
      <c r="E91" s="194" t="s">
        <v>182</v>
      </c>
      <c r="F91" s="194" t="s">
        <v>1524</v>
      </c>
      <c r="G91" s="194" t="s">
        <v>733</v>
      </c>
      <c r="H91" s="194" t="s">
        <v>263</v>
      </c>
      <c r="I91" s="194">
        <v>3</v>
      </c>
      <c r="J91" s="195"/>
      <c r="K91" s="194"/>
      <c r="L91" s="196" t="s">
        <v>735</v>
      </c>
    </row>
    <row r="92" spans="1:12">
      <c r="A92" s="193"/>
      <c r="B92" s="194"/>
      <c r="C92" s="194" t="s">
        <v>228</v>
      </c>
      <c r="D92" s="194" t="s">
        <v>257</v>
      </c>
      <c r="E92" s="194" t="s">
        <v>172</v>
      </c>
      <c r="F92" s="194" t="s">
        <v>1524</v>
      </c>
      <c r="G92" s="194" t="s">
        <v>1437</v>
      </c>
      <c r="H92" s="194" t="s">
        <v>263</v>
      </c>
      <c r="I92" s="194">
        <v>1</v>
      </c>
      <c r="J92" s="195"/>
      <c r="K92" s="194" t="s">
        <v>1587</v>
      </c>
      <c r="L92" s="196"/>
    </row>
    <row r="93" spans="1:12">
      <c r="A93" s="193"/>
      <c r="B93" s="194"/>
      <c r="C93" s="194" t="s">
        <v>228</v>
      </c>
      <c r="D93" s="194" t="s">
        <v>257</v>
      </c>
      <c r="E93" s="194" t="s">
        <v>172</v>
      </c>
      <c r="F93" s="194" t="s">
        <v>1524</v>
      </c>
      <c r="G93" s="194" t="s">
        <v>51</v>
      </c>
      <c r="H93" s="194" t="s">
        <v>263</v>
      </c>
      <c r="I93" s="194">
        <v>1</v>
      </c>
      <c r="J93" s="195"/>
      <c r="K93" s="194" t="s">
        <v>1591</v>
      </c>
      <c r="L93" s="196"/>
    </row>
    <row r="94" spans="1:12">
      <c r="A94" s="193">
        <v>109</v>
      </c>
      <c r="B94" s="194"/>
      <c r="C94" s="194" t="s">
        <v>228</v>
      </c>
      <c r="D94" s="194" t="s">
        <v>257</v>
      </c>
      <c r="E94" s="186" t="s">
        <v>180</v>
      </c>
      <c r="F94" s="194" t="s">
        <v>83</v>
      </c>
      <c r="G94" s="194" t="s">
        <v>1700</v>
      </c>
      <c r="H94" s="194" t="s">
        <v>263</v>
      </c>
      <c r="I94" s="107">
        <v>1</v>
      </c>
      <c r="J94" s="195"/>
      <c r="K94" s="673" t="s">
        <v>1587</v>
      </c>
      <c r="L94" s="196" t="s">
        <v>735</v>
      </c>
    </row>
    <row r="95" spans="1:12">
      <c r="A95" s="193"/>
      <c r="B95" s="194"/>
      <c r="C95" s="194" t="s">
        <v>228</v>
      </c>
      <c r="D95" s="194" t="s">
        <v>257</v>
      </c>
      <c r="E95" s="186" t="s">
        <v>180</v>
      </c>
      <c r="F95" s="194" t="s">
        <v>83</v>
      </c>
      <c r="G95" s="194" t="s">
        <v>51</v>
      </c>
      <c r="H95" s="194" t="s">
        <v>263</v>
      </c>
      <c r="I95" s="107">
        <v>1</v>
      </c>
      <c r="J95" s="195"/>
      <c r="K95" s="673" t="s">
        <v>1955</v>
      </c>
      <c r="L95" s="196"/>
    </row>
    <row r="96" spans="1:12">
      <c r="A96" s="193">
        <v>102</v>
      </c>
      <c r="B96" s="194"/>
      <c r="C96" s="194" t="s">
        <v>228</v>
      </c>
      <c r="D96" s="194" t="s">
        <v>257</v>
      </c>
      <c r="E96" s="194" t="s">
        <v>182</v>
      </c>
      <c r="F96" s="194" t="s">
        <v>1527</v>
      </c>
      <c r="G96" s="194" t="s">
        <v>220</v>
      </c>
      <c r="H96" s="194" t="s">
        <v>258</v>
      </c>
      <c r="I96" s="194">
        <v>3</v>
      </c>
      <c r="J96" s="195"/>
      <c r="K96" s="194"/>
      <c r="L96" s="196" t="s">
        <v>735</v>
      </c>
    </row>
    <row r="97" spans="1:12">
      <c r="A97" s="193">
        <v>96</v>
      </c>
      <c r="B97" s="194"/>
      <c r="C97" s="194" t="s">
        <v>228</v>
      </c>
      <c r="D97" s="194" t="s">
        <v>257</v>
      </c>
      <c r="E97" s="194" t="s">
        <v>341</v>
      </c>
      <c r="F97" s="194" t="s">
        <v>14</v>
      </c>
      <c r="G97" s="791" t="s">
        <v>142</v>
      </c>
      <c r="H97" s="194" t="s">
        <v>263</v>
      </c>
      <c r="I97" s="194">
        <v>2</v>
      </c>
      <c r="J97" s="195"/>
      <c r="K97" s="194" t="s">
        <v>1956</v>
      </c>
      <c r="L97" s="196" t="s">
        <v>735</v>
      </c>
    </row>
    <row r="98" spans="1:12">
      <c r="A98" s="193"/>
      <c r="B98" s="194"/>
      <c r="C98" s="194" t="s">
        <v>228</v>
      </c>
      <c r="D98" s="194" t="s">
        <v>257</v>
      </c>
      <c r="E98" s="194" t="s">
        <v>182</v>
      </c>
      <c r="F98" s="194" t="s">
        <v>1528</v>
      </c>
      <c r="G98" s="194" t="s">
        <v>145</v>
      </c>
      <c r="H98" s="194" t="s">
        <v>263</v>
      </c>
      <c r="I98" s="194">
        <v>2</v>
      </c>
      <c r="J98" s="195"/>
      <c r="K98" s="194" t="s">
        <v>1958</v>
      </c>
      <c r="L98" s="196"/>
    </row>
    <row r="99" spans="1:12">
      <c r="A99" s="193">
        <v>95</v>
      </c>
      <c r="B99" s="194"/>
      <c r="C99" s="194" t="s">
        <v>228</v>
      </c>
      <c r="D99" s="194" t="s">
        <v>257</v>
      </c>
      <c r="E99" s="194" t="s">
        <v>178</v>
      </c>
      <c r="F99" s="194" t="s">
        <v>37</v>
      </c>
      <c r="G99" s="147" t="s">
        <v>136</v>
      </c>
      <c r="H99" s="194" t="s">
        <v>263</v>
      </c>
      <c r="I99" s="147">
        <v>1</v>
      </c>
      <c r="J99" s="195"/>
      <c r="K99" s="194"/>
      <c r="L99" s="196" t="s">
        <v>735</v>
      </c>
    </row>
    <row r="100" spans="1:12">
      <c r="A100" s="193">
        <v>108</v>
      </c>
      <c r="B100" s="194"/>
      <c r="C100" s="194" t="s">
        <v>228</v>
      </c>
      <c r="D100" s="194" t="s">
        <v>257</v>
      </c>
      <c r="E100" s="194" t="s">
        <v>182</v>
      </c>
      <c r="F100" s="194" t="s">
        <v>1525</v>
      </c>
      <c r="G100" s="194" t="s">
        <v>136</v>
      </c>
      <c r="H100" s="194" t="s">
        <v>263</v>
      </c>
      <c r="I100" s="789">
        <v>2</v>
      </c>
      <c r="J100" s="195"/>
      <c r="K100" s="194"/>
      <c r="L100" s="196" t="s">
        <v>735</v>
      </c>
    </row>
    <row r="101" spans="1:12">
      <c r="A101" s="193">
        <v>104</v>
      </c>
      <c r="B101" s="194"/>
      <c r="C101" s="194" t="s">
        <v>228</v>
      </c>
      <c r="D101" s="194" t="s">
        <v>257</v>
      </c>
      <c r="E101" s="194" t="s">
        <v>980</v>
      </c>
      <c r="F101" s="194" t="s">
        <v>1526</v>
      </c>
      <c r="G101" s="194" t="s">
        <v>220</v>
      </c>
      <c r="H101" s="194" t="s">
        <v>210</v>
      </c>
      <c r="I101" s="194">
        <v>2</v>
      </c>
      <c r="J101" s="195"/>
      <c r="K101" s="194"/>
      <c r="L101" s="196" t="s">
        <v>735</v>
      </c>
    </row>
    <row r="102" spans="1:12">
      <c r="A102" s="193">
        <v>98</v>
      </c>
      <c r="B102" s="194"/>
      <c r="C102" s="194" t="s">
        <v>228</v>
      </c>
      <c r="D102" s="194" t="s">
        <v>257</v>
      </c>
      <c r="E102" s="194" t="s">
        <v>182</v>
      </c>
      <c r="F102" s="194" t="s">
        <v>1523</v>
      </c>
      <c r="G102" s="194" t="s">
        <v>51</v>
      </c>
      <c r="H102" s="194" t="s">
        <v>263</v>
      </c>
      <c r="I102" s="194">
        <v>1</v>
      </c>
      <c r="J102" s="195"/>
      <c r="K102" s="194" t="s">
        <v>1959</v>
      </c>
      <c r="L102" s="196" t="s">
        <v>735</v>
      </c>
    </row>
    <row r="103" spans="1:12">
      <c r="A103" s="193">
        <v>99</v>
      </c>
      <c r="B103" s="194"/>
      <c r="C103" s="194" t="s">
        <v>228</v>
      </c>
      <c r="D103" s="194" t="s">
        <v>257</v>
      </c>
      <c r="E103" s="194" t="s">
        <v>182</v>
      </c>
      <c r="F103" s="194" t="s">
        <v>1523</v>
      </c>
      <c r="G103" s="194" t="s">
        <v>145</v>
      </c>
      <c r="H103" s="194" t="s">
        <v>263</v>
      </c>
      <c r="I103" s="194">
        <v>3</v>
      </c>
      <c r="J103" s="195"/>
      <c r="K103" s="194"/>
      <c r="L103" s="196" t="s">
        <v>735</v>
      </c>
    </row>
    <row r="104" spans="1:12">
      <c r="A104" s="193">
        <v>105</v>
      </c>
      <c r="B104" s="194"/>
      <c r="C104" s="194" t="s">
        <v>228</v>
      </c>
      <c r="D104" s="194" t="s">
        <v>257</v>
      </c>
      <c r="E104" s="194" t="s">
        <v>187</v>
      </c>
      <c r="F104" s="194" t="s">
        <v>1529</v>
      </c>
      <c r="G104" s="194" t="s">
        <v>228</v>
      </c>
      <c r="H104" s="194" t="s">
        <v>211</v>
      </c>
      <c r="I104" s="194">
        <v>1</v>
      </c>
      <c r="J104" s="195"/>
      <c r="K104" s="194" t="s">
        <v>1588</v>
      </c>
      <c r="L104" s="196" t="s">
        <v>735</v>
      </c>
    </row>
    <row r="105" spans="1:12">
      <c r="A105" s="193"/>
      <c r="B105" s="194"/>
      <c r="C105" s="194" t="s">
        <v>228</v>
      </c>
      <c r="D105" s="194" t="s">
        <v>257</v>
      </c>
      <c r="E105" s="194" t="s">
        <v>187</v>
      </c>
      <c r="F105" s="194" t="s">
        <v>1529</v>
      </c>
      <c r="G105" s="194" t="s">
        <v>51</v>
      </c>
      <c r="H105" s="194" t="s">
        <v>211</v>
      </c>
      <c r="I105" s="194">
        <v>1</v>
      </c>
      <c r="J105" s="195"/>
      <c r="K105" s="194" t="s">
        <v>1589</v>
      </c>
      <c r="L105" s="196"/>
    </row>
    <row r="106" spans="1:12">
      <c r="A106" s="193"/>
      <c r="B106" s="194"/>
      <c r="C106" s="194" t="s">
        <v>228</v>
      </c>
      <c r="D106" s="194" t="s">
        <v>257</v>
      </c>
      <c r="E106" s="194" t="s">
        <v>175</v>
      </c>
      <c r="F106" s="194" t="s">
        <v>1530</v>
      </c>
      <c r="G106" s="194" t="s">
        <v>145</v>
      </c>
      <c r="H106" s="194" t="s">
        <v>781</v>
      </c>
      <c r="I106" s="194">
        <v>2</v>
      </c>
      <c r="J106" s="148"/>
      <c r="K106" s="194"/>
      <c r="L106" s="196"/>
    </row>
    <row r="107" spans="1:12">
      <c r="A107" s="193">
        <v>107</v>
      </c>
      <c r="B107" s="194"/>
      <c r="C107" s="194" t="s">
        <v>228</v>
      </c>
      <c r="D107" s="194" t="s">
        <v>257</v>
      </c>
      <c r="E107" s="194" t="s">
        <v>182</v>
      </c>
      <c r="F107" s="194" t="s">
        <v>1531</v>
      </c>
      <c r="G107" s="194" t="s">
        <v>136</v>
      </c>
      <c r="H107" s="194" t="s">
        <v>263</v>
      </c>
      <c r="I107" s="194">
        <v>2</v>
      </c>
      <c r="J107" s="195"/>
      <c r="K107" s="194"/>
      <c r="L107" s="196" t="s">
        <v>735</v>
      </c>
    </row>
    <row r="108" spans="1:12">
      <c r="A108" s="193"/>
      <c r="B108" s="194"/>
      <c r="C108" s="194" t="s">
        <v>228</v>
      </c>
      <c r="D108" s="194" t="s">
        <v>257</v>
      </c>
      <c r="E108" s="194" t="s">
        <v>178</v>
      </c>
      <c r="F108" s="194" t="s">
        <v>37</v>
      </c>
      <c r="G108" s="147" t="s">
        <v>51</v>
      </c>
      <c r="H108" s="194" t="s">
        <v>263</v>
      </c>
      <c r="I108" s="147">
        <v>1</v>
      </c>
      <c r="J108" s="195"/>
      <c r="K108" s="194"/>
      <c r="L108" s="196"/>
    </row>
    <row r="109" spans="1:12">
      <c r="A109" s="193">
        <v>129</v>
      </c>
      <c r="B109" s="194"/>
      <c r="C109" s="194" t="s">
        <v>228</v>
      </c>
      <c r="D109" s="194" t="s">
        <v>260</v>
      </c>
      <c r="E109" s="194" t="s">
        <v>172</v>
      </c>
      <c r="F109" s="194" t="s">
        <v>7</v>
      </c>
      <c r="G109" s="194" t="s">
        <v>1120</v>
      </c>
      <c r="H109" s="194" t="s">
        <v>155</v>
      </c>
      <c r="I109" s="107">
        <v>2</v>
      </c>
      <c r="J109" s="195"/>
      <c r="K109" s="147"/>
      <c r="L109" s="196" t="s">
        <v>735</v>
      </c>
    </row>
    <row r="110" spans="1:12">
      <c r="A110" s="193">
        <v>133</v>
      </c>
      <c r="B110" s="194"/>
      <c r="C110" s="194" t="s">
        <v>228</v>
      </c>
      <c r="D110" s="194" t="s">
        <v>260</v>
      </c>
      <c r="E110" s="194" t="s">
        <v>182</v>
      </c>
      <c r="F110" s="194" t="s">
        <v>1523</v>
      </c>
      <c r="G110" s="194" t="s">
        <v>143</v>
      </c>
      <c r="H110" s="194" t="s">
        <v>155</v>
      </c>
      <c r="I110" s="194">
        <v>3</v>
      </c>
      <c r="J110" s="195"/>
      <c r="K110" s="194"/>
      <c r="L110" s="196" t="s">
        <v>735</v>
      </c>
    </row>
    <row r="111" spans="1:12">
      <c r="A111" s="193">
        <v>132</v>
      </c>
      <c r="B111" s="194"/>
      <c r="C111" s="194" t="s">
        <v>228</v>
      </c>
      <c r="D111" s="194" t="s">
        <v>260</v>
      </c>
      <c r="E111" s="194" t="s">
        <v>182</v>
      </c>
      <c r="F111" s="194" t="s">
        <v>1523</v>
      </c>
      <c r="G111" s="194" t="s">
        <v>1690</v>
      </c>
      <c r="H111" s="194" t="s">
        <v>155</v>
      </c>
      <c r="I111" s="194">
        <v>1</v>
      </c>
      <c r="J111" s="195"/>
      <c r="K111" s="194"/>
      <c r="L111" s="196" t="s">
        <v>735</v>
      </c>
    </row>
    <row r="112" spans="1:12">
      <c r="A112" s="193">
        <v>130</v>
      </c>
      <c r="B112" s="194"/>
      <c r="C112" s="194" t="s">
        <v>228</v>
      </c>
      <c r="D112" s="194" t="s">
        <v>260</v>
      </c>
      <c r="E112" s="194" t="s">
        <v>178</v>
      </c>
      <c r="F112" s="194" t="s">
        <v>37</v>
      </c>
      <c r="G112" s="194" t="s">
        <v>1670</v>
      </c>
      <c r="H112" s="194" t="s">
        <v>155</v>
      </c>
      <c r="I112" s="147">
        <v>1</v>
      </c>
      <c r="J112" s="195"/>
      <c r="K112" s="194"/>
      <c r="L112" s="196" t="s">
        <v>735</v>
      </c>
    </row>
    <row r="113" spans="1:12">
      <c r="A113" s="193">
        <v>131</v>
      </c>
      <c r="B113" s="194"/>
      <c r="C113" s="194" t="s">
        <v>228</v>
      </c>
      <c r="D113" s="194" t="s">
        <v>260</v>
      </c>
      <c r="E113" s="194" t="s">
        <v>174</v>
      </c>
      <c r="F113" s="194" t="s">
        <v>247</v>
      </c>
      <c r="G113" s="107" t="s">
        <v>248</v>
      </c>
      <c r="H113" s="194" t="s">
        <v>155</v>
      </c>
      <c r="I113" s="147">
        <v>2</v>
      </c>
      <c r="J113" s="195"/>
      <c r="K113" s="147"/>
      <c r="L113" s="196" t="s">
        <v>735</v>
      </c>
    </row>
    <row r="114" spans="1:12">
      <c r="A114" s="193"/>
      <c r="B114" s="194"/>
      <c r="C114" s="194" t="s">
        <v>228</v>
      </c>
      <c r="D114" s="194" t="s">
        <v>260</v>
      </c>
      <c r="E114" s="194" t="s">
        <v>180</v>
      </c>
      <c r="F114" s="194" t="s">
        <v>83</v>
      </c>
      <c r="G114" s="107" t="s">
        <v>1700</v>
      </c>
      <c r="H114" s="194" t="s">
        <v>155</v>
      </c>
      <c r="I114" s="194">
        <v>2</v>
      </c>
      <c r="J114" s="195"/>
      <c r="K114" s="194"/>
      <c r="L114" s="196"/>
    </row>
    <row r="115" spans="1:12">
      <c r="A115" s="193">
        <v>142</v>
      </c>
      <c r="B115" s="194"/>
      <c r="C115" s="194" t="s">
        <v>228</v>
      </c>
      <c r="D115" s="194" t="s">
        <v>260</v>
      </c>
      <c r="E115" s="194" t="s">
        <v>182</v>
      </c>
      <c r="F115" s="194" t="s">
        <v>1524</v>
      </c>
      <c r="G115" s="194" t="s">
        <v>1690</v>
      </c>
      <c r="H115" s="194" t="s">
        <v>155</v>
      </c>
      <c r="I115" s="194">
        <v>3</v>
      </c>
      <c r="J115" s="195"/>
      <c r="K115" s="194"/>
      <c r="L115" s="196" t="s">
        <v>735</v>
      </c>
    </row>
    <row r="116" spans="1:12">
      <c r="A116" s="193">
        <v>143</v>
      </c>
      <c r="B116" s="194"/>
      <c r="C116" s="194" t="s">
        <v>228</v>
      </c>
      <c r="D116" s="194" t="s">
        <v>260</v>
      </c>
      <c r="E116" s="194" t="s">
        <v>172</v>
      </c>
      <c r="F116" s="194" t="s">
        <v>1524</v>
      </c>
      <c r="G116" s="194" t="s">
        <v>1685</v>
      </c>
      <c r="H116" s="194" t="s">
        <v>155</v>
      </c>
      <c r="I116" s="194">
        <v>1</v>
      </c>
      <c r="J116" s="195"/>
      <c r="K116" s="194" t="s">
        <v>1587</v>
      </c>
      <c r="L116" s="196" t="s">
        <v>735</v>
      </c>
    </row>
    <row r="117" spans="1:12">
      <c r="A117" s="193"/>
      <c r="B117" s="194"/>
      <c r="C117" s="194" t="s">
        <v>228</v>
      </c>
      <c r="D117" s="194" t="s">
        <v>260</v>
      </c>
      <c r="E117" s="194" t="s">
        <v>172</v>
      </c>
      <c r="F117" s="194" t="s">
        <v>1524</v>
      </c>
      <c r="G117" s="194" t="s">
        <v>51</v>
      </c>
      <c r="H117" s="194" t="s">
        <v>155</v>
      </c>
      <c r="I117" s="194">
        <v>1</v>
      </c>
      <c r="J117" s="195"/>
      <c r="K117" s="194" t="s">
        <v>1960</v>
      </c>
      <c r="L117" s="196"/>
    </row>
    <row r="118" spans="1:12">
      <c r="A118" s="193">
        <v>137</v>
      </c>
      <c r="B118" s="194"/>
      <c r="C118" s="194" t="s">
        <v>228</v>
      </c>
      <c r="D118" s="194" t="s">
        <v>260</v>
      </c>
      <c r="E118" s="194" t="s">
        <v>980</v>
      </c>
      <c r="F118" s="194" t="s">
        <v>1526</v>
      </c>
      <c r="G118" s="194" t="s">
        <v>220</v>
      </c>
      <c r="H118" s="194" t="s">
        <v>210</v>
      </c>
      <c r="I118" s="147">
        <v>1</v>
      </c>
      <c r="J118" s="195"/>
      <c r="K118" s="194"/>
      <c r="L118" s="196" t="s">
        <v>735</v>
      </c>
    </row>
    <row r="119" spans="1:12">
      <c r="A119" s="193"/>
      <c r="B119" s="194"/>
      <c r="C119" s="194" t="s">
        <v>228</v>
      </c>
      <c r="D119" s="194" t="s">
        <v>260</v>
      </c>
      <c r="E119" s="194" t="s">
        <v>980</v>
      </c>
      <c r="F119" s="194" t="s">
        <v>1526</v>
      </c>
      <c r="G119" s="194" t="s">
        <v>51</v>
      </c>
      <c r="H119" s="194" t="s">
        <v>210</v>
      </c>
      <c r="I119" s="147">
        <v>1</v>
      </c>
      <c r="J119" s="195"/>
      <c r="K119" s="194" t="s">
        <v>2072</v>
      </c>
      <c r="L119" s="196"/>
    </row>
    <row r="120" spans="1:12">
      <c r="A120" s="193"/>
      <c r="B120" s="194"/>
      <c r="C120" s="194" t="s">
        <v>228</v>
      </c>
      <c r="D120" s="194" t="s">
        <v>260</v>
      </c>
      <c r="E120" s="194" t="s">
        <v>341</v>
      </c>
      <c r="F120" s="194" t="s">
        <v>14</v>
      </c>
      <c r="G120" s="194" t="s">
        <v>142</v>
      </c>
      <c r="H120" s="194" t="s">
        <v>155</v>
      </c>
      <c r="I120" s="194">
        <v>2</v>
      </c>
      <c r="J120" s="461"/>
      <c r="K120" s="194" t="s">
        <v>1956</v>
      </c>
      <c r="L120" s="196"/>
    </row>
    <row r="121" spans="1:12">
      <c r="A121" s="193">
        <v>136</v>
      </c>
      <c r="B121" s="194"/>
      <c r="C121" s="194" t="s">
        <v>228</v>
      </c>
      <c r="D121" s="194" t="s">
        <v>260</v>
      </c>
      <c r="E121" s="194" t="s">
        <v>182</v>
      </c>
      <c r="F121" s="194" t="s">
        <v>1528</v>
      </c>
      <c r="G121" s="194" t="s">
        <v>51</v>
      </c>
      <c r="H121" s="194" t="s">
        <v>155</v>
      </c>
      <c r="I121" s="194">
        <v>2</v>
      </c>
      <c r="J121" s="195"/>
      <c r="K121" s="194" t="s">
        <v>1961</v>
      </c>
      <c r="L121" s="196" t="s">
        <v>735</v>
      </c>
    </row>
    <row r="122" spans="1:12">
      <c r="A122" s="193">
        <v>138</v>
      </c>
      <c r="B122" s="194"/>
      <c r="C122" s="194" t="s">
        <v>228</v>
      </c>
      <c r="D122" s="194" t="s">
        <v>260</v>
      </c>
      <c r="E122" s="194" t="s">
        <v>187</v>
      </c>
      <c r="F122" s="194" t="s">
        <v>1529</v>
      </c>
      <c r="G122" s="107" t="s">
        <v>1166</v>
      </c>
      <c r="H122" s="789" t="s">
        <v>211</v>
      </c>
      <c r="I122" s="194">
        <v>2</v>
      </c>
      <c r="J122" s="195"/>
      <c r="K122" s="194"/>
      <c r="L122" s="196" t="s">
        <v>735</v>
      </c>
    </row>
    <row r="123" spans="1:12">
      <c r="A123" s="193">
        <v>140</v>
      </c>
      <c r="B123" s="194"/>
      <c r="C123" s="194" t="s">
        <v>228</v>
      </c>
      <c r="D123" s="194" t="s">
        <v>260</v>
      </c>
      <c r="E123" s="194" t="s">
        <v>182</v>
      </c>
      <c r="F123" s="194" t="s">
        <v>1531</v>
      </c>
      <c r="G123" s="194" t="s">
        <v>1690</v>
      </c>
      <c r="H123" s="194" t="s">
        <v>155</v>
      </c>
      <c r="I123" s="194">
        <v>1</v>
      </c>
      <c r="J123" s="195"/>
      <c r="K123" s="194" t="s">
        <v>1587</v>
      </c>
      <c r="L123" s="196" t="s">
        <v>735</v>
      </c>
    </row>
    <row r="124" spans="1:12">
      <c r="A124" s="193"/>
      <c r="B124" s="194"/>
      <c r="C124" s="194" t="s">
        <v>228</v>
      </c>
      <c r="D124" s="194" t="s">
        <v>260</v>
      </c>
      <c r="E124" s="194" t="s">
        <v>182</v>
      </c>
      <c r="F124" s="194" t="s">
        <v>1531</v>
      </c>
      <c r="G124" s="194" t="s">
        <v>51</v>
      </c>
      <c r="H124" s="194" t="s">
        <v>155</v>
      </c>
      <c r="I124" s="194">
        <v>1</v>
      </c>
      <c r="J124" s="195"/>
      <c r="K124" s="194" t="s">
        <v>1962</v>
      </c>
      <c r="L124" s="196"/>
    </row>
    <row r="125" spans="1:12">
      <c r="A125" s="193">
        <v>144</v>
      </c>
      <c r="B125" s="194"/>
      <c r="C125" s="194" t="s">
        <v>228</v>
      </c>
      <c r="D125" s="194" t="s">
        <v>260</v>
      </c>
      <c r="E125" s="194" t="s">
        <v>182</v>
      </c>
      <c r="F125" s="194" t="s">
        <v>1525</v>
      </c>
      <c r="G125" s="789" t="s">
        <v>1690</v>
      </c>
      <c r="H125" s="194" t="s">
        <v>155</v>
      </c>
      <c r="I125" s="789">
        <v>1</v>
      </c>
      <c r="J125" s="195"/>
      <c r="K125" s="194" t="s">
        <v>1587</v>
      </c>
      <c r="L125" s="196" t="s">
        <v>735</v>
      </c>
    </row>
    <row r="126" spans="1:12">
      <c r="A126" s="193"/>
      <c r="B126" s="194"/>
      <c r="C126" s="194" t="s">
        <v>228</v>
      </c>
      <c r="D126" s="194" t="s">
        <v>260</v>
      </c>
      <c r="E126" s="194" t="s">
        <v>182</v>
      </c>
      <c r="F126" s="194" t="s">
        <v>1525</v>
      </c>
      <c r="G126" s="789" t="s">
        <v>51</v>
      </c>
      <c r="H126" s="194" t="s">
        <v>155</v>
      </c>
      <c r="I126" s="789">
        <v>1</v>
      </c>
      <c r="J126" s="195"/>
      <c r="K126" s="194" t="s">
        <v>1963</v>
      </c>
      <c r="L126" s="196"/>
    </row>
    <row r="127" spans="1:12">
      <c r="A127" s="193">
        <v>139</v>
      </c>
      <c r="B127" s="194"/>
      <c r="C127" s="194" t="s">
        <v>228</v>
      </c>
      <c r="D127" s="194" t="s">
        <v>260</v>
      </c>
      <c r="E127" s="194" t="s">
        <v>175</v>
      </c>
      <c r="F127" s="194" t="s">
        <v>1530</v>
      </c>
      <c r="G127" s="194" t="s">
        <v>217</v>
      </c>
      <c r="H127" s="194" t="s">
        <v>1964</v>
      </c>
      <c r="I127" s="194">
        <v>2</v>
      </c>
      <c r="J127" s="195"/>
      <c r="K127" s="194"/>
      <c r="L127" s="196" t="s">
        <v>735</v>
      </c>
    </row>
    <row r="128" spans="1:12">
      <c r="A128" s="193">
        <v>135</v>
      </c>
      <c r="B128" s="194"/>
      <c r="C128" s="194" t="s">
        <v>228</v>
      </c>
      <c r="D128" s="194" t="s">
        <v>260</v>
      </c>
      <c r="E128" s="194" t="s">
        <v>182</v>
      </c>
      <c r="F128" s="194" t="s">
        <v>1527</v>
      </c>
      <c r="G128" s="194" t="s">
        <v>1120</v>
      </c>
      <c r="H128" s="194" t="s">
        <v>155</v>
      </c>
      <c r="I128" s="194">
        <v>3</v>
      </c>
      <c r="J128" s="195"/>
      <c r="K128" s="194"/>
      <c r="L128" s="196" t="s">
        <v>735</v>
      </c>
    </row>
    <row r="129" spans="1:12">
      <c r="A129" s="193">
        <v>149</v>
      </c>
      <c r="B129" s="194"/>
      <c r="C129" s="194" t="s">
        <v>228</v>
      </c>
      <c r="D129" s="194" t="s">
        <v>1534</v>
      </c>
      <c r="E129" s="194" t="s">
        <v>182</v>
      </c>
      <c r="F129" s="194" t="s">
        <v>256</v>
      </c>
      <c r="G129" s="107" t="s">
        <v>1670</v>
      </c>
      <c r="H129" s="791" t="s">
        <v>155</v>
      </c>
      <c r="I129" s="194">
        <v>1</v>
      </c>
      <c r="J129" s="195">
        <v>2</v>
      </c>
      <c r="K129" s="194" t="s">
        <v>1535</v>
      </c>
      <c r="L129" s="196" t="s">
        <v>735</v>
      </c>
    </row>
    <row r="130" spans="1:12">
      <c r="A130" s="193"/>
      <c r="B130" s="194"/>
      <c r="C130" s="194" t="s">
        <v>228</v>
      </c>
      <c r="D130" s="194" t="s">
        <v>1534</v>
      </c>
      <c r="E130" s="194" t="s">
        <v>182</v>
      </c>
      <c r="F130" s="194" t="s">
        <v>256</v>
      </c>
      <c r="G130" s="107" t="s">
        <v>136</v>
      </c>
      <c r="H130" s="791" t="s">
        <v>155</v>
      </c>
      <c r="I130" s="194">
        <v>1</v>
      </c>
      <c r="J130" s="195">
        <v>2</v>
      </c>
      <c r="K130" s="194" t="s">
        <v>1536</v>
      </c>
      <c r="L130" s="196" t="s">
        <v>735</v>
      </c>
    </row>
    <row r="131" spans="1:12">
      <c r="A131" s="193">
        <v>147</v>
      </c>
      <c r="B131" s="194"/>
      <c r="C131" s="194" t="s">
        <v>228</v>
      </c>
      <c r="D131" s="194" t="s">
        <v>1534</v>
      </c>
      <c r="E131" s="194" t="s">
        <v>182</v>
      </c>
      <c r="F131" s="194" t="s">
        <v>254</v>
      </c>
      <c r="G131" s="107" t="s">
        <v>143</v>
      </c>
      <c r="H131" s="194" t="s">
        <v>155</v>
      </c>
      <c r="I131" s="194">
        <v>2</v>
      </c>
      <c r="J131" s="195">
        <v>2</v>
      </c>
      <c r="K131" s="194" t="s">
        <v>628</v>
      </c>
      <c r="L131" s="196" t="s">
        <v>735</v>
      </c>
    </row>
    <row r="132" spans="1:12">
      <c r="A132" s="193">
        <v>150</v>
      </c>
      <c r="B132" s="194"/>
      <c r="C132" s="194" t="s">
        <v>228</v>
      </c>
      <c r="D132" s="194" t="s">
        <v>1534</v>
      </c>
      <c r="E132" s="194" t="s">
        <v>182</v>
      </c>
      <c r="F132" s="194" t="s">
        <v>256</v>
      </c>
      <c r="G132" s="194" t="s">
        <v>145</v>
      </c>
      <c r="H132" s="791" t="s">
        <v>780</v>
      </c>
      <c r="I132" s="194">
        <v>1</v>
      </c>
      <c r="J132" s="195">
        <v>2</v>
      </c>
      <c r="K132" s="194" t="s">
        <v>1536</v>
      </c>
      <c r="L132" s="196" t="s">
        <v>735</v>
      </c>
    </row>
    <row r="133" spans="1:12">
      <c r="A133" s="193">
        <v>146</v>
      </c>
      <c r="B133" s="194"/>
      <c r="C133" s="194" t="s">
        <v>228</v>
      </c>
      <c r="D133" s="194" t="s">
        <v>1534</v>
      </c>
      <c r="E133" s="194" t="s">
        <v>182</v>
      </c>
      <c r="F133" s="194" t="s">
        <v>254</v>
      </c>
      <c r="G133" s="194" t="s">
        <v>1629</v>
      </c>
      <c r="H133" s="194" t="s">
        <v>261</v>
      </c>
      <c r="I133" s="194">
        <v>2</v>
      </c>
      <c r="J133" s="195">
        <v>2</v>
      </c>
      <c r="K133" s="194" t="s">
        <v>628</v>
      </c>
      <c r="L133" s="196" t="s">
        <v>735</v>
      </c>
    </row>
    <row r="134" spans="1:12">
      <c r="A134" s="193">
        <v>145</v>
      </c>
      <c r="B134" s="194"/>
      <c r="C134" s="194" t="s">
        <v>228</v>
      </c>
      <c r="D134" s="194" t="s">
        <v>1534</v>
      </c>
      <c r="E134" s="194" t="s">
        <v>182</v>
      </c>
      <c r="F134" s="194" t="s">
        <v>256</v>
      </c>
      <c r="G134" s="194" t="s">
        <v>136</v>
      </c>
      <c r="H134" s="194" t="s">
        <v>261</v>
      </c>
      <c r="I134" s="194">
        <v>1</v>
      </c>
      <c r="J134" s="195">
        <v>2</v>
      </c>
      <c r="K134" s="194" t="s">
        <v>1535</v>
      </c>
      <c r="L134" s="196" t="s">
        <v>735</v>
      </c>
    </row>
    <row r="135" spans="1:12">
      <c r="A135" s="185">
        <v>159</v>
      </c>
      <c r="B135" s="186"/>
      <c r="C135" s="186" t="s">
        <v>228</v>
      </c>
      <c r="D135" s="186" t="s">
        <v>262</v>
      </c>
      <c r="E135" s="186" t="s">
        <v>182</v>
      </c>
      <c r="F135" s="186" t="s">
        <v>1527</v>
      </c>
      <c r="G135" s="107" t="s">
        <v>1629</v>
      </c>
      <c r="H135" s="186" t="s">
        <v>261</v>
      </c>
      <c r="I135" s="186">
        <v>3</v>
      </c>
      <c r="J135" s="187"/>
      <c r="K135" s="186"/>
      <c r="L135" s="188" t="s">
        <v>735</v>
      </c>
    </row>
    <row r="136" spans="1:12">
      <c r="A136" s="185">
        <v>154</v>
      </c>
      <c r="B136" s="186"/>
      <c r="C136" s="186" t="s">
        <v>228</v>
      </c>
      <c r="D136" s="186" t="s">
        <v>262</v>
      </c>
      <c r="E136" s="186" t="s">
        <v>172</v>
      </c>
      <c r="F136" s="186" t="s">
        <v>7</v>
      </c>
      <c r="G136" s="186" t="s">
        <v>240</v>
      </c>
      <c r="H136" s="186" t="s">
        <v>261</v>
      </c>
      <c r="I136" s="186">
        <v>2</v>
      </c>
      <c r="J136" s="187"/>
      <c r="K136" s="186"/>
      <c r="L136" s="188" t="s">
        <v>735</v>
      </c>
    </row>
    <row r="137" spans="1:12">
      <c r="A137" s="185"/>
      <c r="B137" s="186"/>
      <c r="C137" s="186" t="s">
        <v>228</v>
      </c>
      <c r="D137" s="186" t="s">
        <v>262</v>
      </c>
      <c r="E137" s="186" t="s">
        <v>178</v>
      </c>
      <c r="F137" s="186" t="s">
        <v>37</v>
      </c>
      <c r="G137" s="186" t="s">
        <v>240</v>
      </c>
      <c r="H137" s="186" t="s">
        <v>261</v>
      </c>
      <c r="I137" s="186">
        <v>1</v>
      </c>
      <c r="J137" s="187"/>
      <c r="K137" s="186" t="s">
        <v>1587</v>
      </c>
      <c r="L137" s="188"/>
    </row>
    <row r="138" spans="1:12">
      <c r="A138" s="185">
        <v>152</v>
      </c>
      <c r="B138" s="186"/>
      <c r="C138" s="186" t="s">
        <v>228</v>
      </c>
      <c r="D138" s="186" t="s">
        <v>262</v>
      </c>
      <c r="E138" s="186" t="s">
        <v>178</v>
      </c>
      <c r="F138" s="186" t="s">
        <v>37</v>
      </c>
      <c r="G138" s="186" t="s">
        <v>51</v>
      </c>
      <c r="H138" s="186" t="s">
        <v>261</v>
      </c>
      <c r="I138" s="186">
        <v>1</v>
      </c>
      <c r="J138" s="187"/>
      <c r="K138" s="186" t="s">
        <v>1590</v>
      </c>
      <c r="L138" s="188" t="s">
        <v>735</v>
      </c>
    </row>
    <row r="139" spans="1:12">
      <c r="A139" s="185">
        <v>153</v>
      </c>
      <c r="B139" s="186"/>
      <c r="C139" s="186" t="s">
        <v>228</v>
      </c>
      <c r="D139" s="186" t="s">
        <v>262</v>
      </c>
      <c r="E139" s="186" t="s">
        <v>182</v>
      </c>
      <c r="F139" s="186" t="s">
        <v>1524</v>
      </c>
      <c r="G139" s="186" t="s">
        <v>136</v>
      </c>
      <c r="H139" s="186" t="s">
        <v>261</v>
      </c>
      <c r="I139" s="186">
        <v>3</v>
      </c>
      <c r="J139" s="187"/>
      <c r="K139" s="186"/>
      <c r="L139" s="188" t="s">
        <v>735</v>
      </c>
    </row>
    <row r="140" spans="1:12">
      <c r="A140" s="185">
        <v>158</v>
      </c>
      <c r="B140" s="186"/>
      <c r="C140" s="186" t="s">
        <v>228</v>
      </c>
      <c r="D140" s="186" t="s">
        <v>262</v>
      </c>
      <c r="E140" s="186" t="s">
        <v>172</v>
      </c>
      <c r="F140" s="186" t="s">
        <v>1524</v>
      </c>
      <c r="G140" s="186" t="s">
        <v>1685</v>
      </c>
      <c r="H140" s="186" t="s">
        <v>261</v>
      </c>
      <c r="I140" s="107">
        <v>1</v>
      </c>
      <c r="J140" s="187"/>
      <c r="K140" s="186" t="s">
        <v>1587</v>
      </c>
      <c r="L140" s="188" t="s">
        <v>735</v>
      </c>
    </row>
    <row r="141" spans="1:12">
      <c r="A141" s="185"/>
      <c r="B141" s="186"/>
      <c r="C141" s="186" t="s">
        <v>228</v>
      </c>
      <c r="D141" s="186" t="s">
        <v>262</v>
      </c>
      <c r="E141" s="186" t="s">
        <v>172</v>
      </c>
      <c r="F141" s="186" t="s">
        <v>1524</v>
      </c>
      <c r="G141" s="186" t="s">
        <v>51</v>
      </c>
      <c r="H141" s="186" t="s">
        <v>261</v>
      </c>
      <c r="I141" s="107">
        <v>1</v>
      </c>
      <c r="J141" s="187"/>
      <c r="K141" s="186" t="s">
        <v>1960</v>
      </c>
      <c r="L141" s="188"/>
    </row>
    <row r="142" spans="1:12">
      <c r="A142" s="185">
        <v>155</v>
      </c>
      <c r="B142" s="186"/>
      <c r="C142" s="186" t="s">
        <v>228</v>
      </c>
      <c r="D142" s="186" t="s">
        <v>262</v>
      </c>
      <c r="E142" s="186" t="s">
        <v>174</v>
      </c>
      <c r="F142" s="186" t="s">
        <v>247</v>
      </c>
      <c r="G142" s="186" t="s">
        <v>248</v>
      </c>
      <c r="H142" s="186" t="s">
        <v>261</v>
      </c>
      <c r="I142" s="107">
        <v>2</v>
      </c>
      <c r="J142" s="187"/>
      <c r="K142" s="147"/>
      <c r="L142" s="188" t="s">
        <v>735</v>
      </c>
    </row>
    <row r="143" spans="1:12">
      <c r="A143" s="185">
        <v>166</v>
      </c>
      <c r="B143" s="186"/>
      <c r="C143" s="186" t="s">
        <v>228</v>
      </c>
      <c r="D143" s="186" t="s">
        <v>262</v>
      </c>
      <c r="E143" s="186" t="s">
        <v>180</v>
      </c>
      <c r="F143" s="186" t="s">
        <v>83</v>
      </c>
      <c r="G143" s="107" t="s">
        <v>1700</v>
      </c>
      <c r="H143" s="186" t="s">
        <v>261</v>
      </c>
      <c r="I143" s="186">
        <v>2</v>
      </c>
      <c r="J143" s="187"/>
      <c r="K143" s="186"/>
      <c r="L143" s="188" t="s">
        <v>735</v>
      </c>
    </row>
    <row r="144" spans="1:12">
      <c r="A144" s="185"/>
      <c r="B144" s="186"/>
      <c r="C144" s="186" t="s">
        <v>228</v>
      </c>
      <c r="D144" s="186" t="s">
        <v>262</v>
      </c>
      <c r="E144" s="186" t="s">
        <v>182</v>
      </c>
      <c r="F144" s="186" t="s">
        <v>1525</v>
      </c>
      <c r="G144" s="107" t="s">
        <v>145</v>
      </c>
      <c r="H144" s="186" t="s">
        <v>261</v>
      </c>
      <c r="I144" s="186">
        <v>1</v>
      </c>
      <c r="J144" s="187"/>
      <c r="K144" s="186" t="s">
        <v>1587</v>
      </c>
      <c r="L144" s="188"/>
    </row>
    <row r="145" spans="1:12">
      <c r="A145" s="185">
        <v>165</v>
      </c>
      <c r="B145" s="186"/>
      <c r="C145" s="186" t="s">
        <v>228</v>
      </c>
      <c r="D145" s="186" t="s">
        <v>262</v>
      </c>
      <c r="E145" s="186" t="s">
        <v>182</v>
      </c>
      <c r="F145" s="186" t="s">
        <v>1525</v>
      </c>
      <c r="G145" s="789" t="s">
        <v>51</v>
      </c>
      <c r="H145" s="186" t="s">
        <v>261</v>
      </c>
      <c r="I145" s="147">
        <v>1</v>
      </c>
      <c r="J145" s="187"/>
      <c r="K145" s="186" t="s">
        <v>1965</v>
      </c>
      <c r="L145" s="188" t="s">
        <v>735</v>
      </c>
    </row>
    <row r="146" spans="1:12">
      <c r="A146" s="185">
        <v>161</v>
      </c>
      <c r="B146" s="186"/>
      <c r="C146" s="186" t="s">
        <v>228</v>
      </c>
      <c r="D146" s="186" t="s">
        <v>262</v>
      </c>
      <c r="E146" s="186" t="s">
        <v>980</v>
      </c>
      <c r="F146" s="186" t="s">
        <v>1526</v>
      </c>
      <c r="G146" s="186" t="s">
        <v>1167</v>
      </c>
      <c r="H146" s="186" t="s">
        <v>210</v>
      </c>
      <c r="I146" s="147">
        <v>1</v>
      </c>
      <c r="J146" s="187"/>
      <c r="K146" s="186"/>
      <c r="L146" s="188" t="s">
        <v>735</v>
      </c>
    </row>
    <row r="147" spans="1:12">
      <c r="A147" s="185"/>
      <c r="B147" s="186"/>
      <c r="C147" s="186" t="s">
        <v>228</v>
      </c>
      <c r="D147" s="186" t="s">
        <v>262</v>
      </c>
      <c r="E147" s="186" t="s">
        <v>980</v>
      </c>
      <c r="F147" s="186" t="s">
        <v>1526</v>
      </c>
      <c r="G147" s="186" t="s">
        <v>51</v>
      </c>
      <c r="H147" s="186" t="s">
        <v>210</v>
      </c>
      <c r="I147" s="147">
        <v>1</v>
      </c>
      <c r="J147" s="187"/>
      <c r="K147" s="186" t="s">
        <v>2073</v>
      </c>
      <c r="L147" s="188"/>
    </row>
    <row r="148" spans="1:12">
      <c r="A148" s="185"/>
      <c r="B148" s="186"/>
      <c r="C148" s="186" t="s">
        <v>228</v>
      </c>
      <c r="D148" s="186" t="s">
        <v>262</v>
      </c>
      <c r="E148" s="186" t="s">
        <v>341</v>
      </c>
      <c r="F148" s="186" t="s">
        <v>14</v>
      </c>
      <c r="G148" s="673" t="s">
        <v>142</v>
      </c>
      <c r="H148" s="186" t="s">
        <v>261</v>
      </c>
      <c r="I148" s="186">
        <v>2</v>
      </c>
      <c r="J148" s="187"/>
      <c r="K148" s="186" t="s">
        <v>1956</v>
      </c>
      <c r="L148" s="188"/>
    </row>
    <row r="149" spans="1:12">
      <c r="A149" s="185"/>
      <c r="B149" s="186"/>
      <c r="C149" s="186" t="s">
        <v>228</v>
      </c>
      <c r="D149" s="186" t="s">
        <v>262</v>
      </c>
      <c r="E149" s="186" t="s">
        <v>182</v>
      </c>
      <c r="F149" s="186" t="s">
        <v>1528</v>
      </c>
      <c r="G149" s="186" t="s">
        <v>217</v>
      </c>
      <c r="H149" s="186" t="s">
        <v>261</v>
      </c>
      <c r="I149" s="186">
        <v>2</v>
      </c>
      <c r="J149" s="187"/>
      <c r="K149" s="186"/>
      <c r="L149" s="188"/>
    </row>
    <row r="150" spans="1:12">
      <c r="A150" s="185">
        <v>156</v>
      </c>
      <c r="B150" s="186"/>
      <c r="C150" s="186" t="s">
        <v>228</v>
      </c>
      <c r="D150" s="186" t="s">
        <v>262</v>
      </c>
      <c r="E150" s="186" t="s">
        <v>182</v>
      </c>
      <c r="F150" s="186" t="s">
        <v>1523</v>
      </c>
      <c r="G150" s="186" t="s">
        <v>145</v>
      </c>
      <c r="H150" s="186" t="s">
        <v>261</v>
      </c>
      <c r="I150" s="186">
        <v>3</v>
      </c>
      <c r="J150" s="148"/>
      <c r="K150" s="186"/>
      <c r="L150" s="188" t="s">
        <v>735</v>
      </c>
    </row>
    <row r="151" spans="1:12">
      <c r="A151" s="185">
        <v>157</v>
      </c>
      <c r="B151" s="186"/>
      <c r="C151" s="186" t="s">
        <v>228</v>
      </c>
      <c r="D151" s="186" t="s">
        <v>262</v>
      </c>
      <c r="E151" s="186" t="s">
        <v>182</v>
      </c>
      <c r="F151" s="186" t="s">
        <v>1523</v>
      </c>
      <c r="G151" s="186" t="s">
        <v>145</v>
      </c>
      <c r="H151" s="186" t="s">
        <v>261</v>
      </c>
      <c r="I151" s="186">
        <v>1</v>
      </c>
      <c r="J151" s="148"/>
      <c r="K151" s="186"/>
      <c r="L151" s="188" t="s">
        <v>735</v>
      </c>
    </row>
    <row r="152" spans="1:12">
      <c r="A152" s="185">
        <v>162</v>
      </c>
      <c r="B152" s="186"/>
      <c r="C152" s="186" t="s">
        <v>228</v>
      </c>
      <c r="D152" s="186" t="s">
        <v>262</v>
      </c>
      <c r="E152" s="186" t="s">
        <v>187</v>
      </c>
      <c r="F152" s="186" t="s">
        <v>1529</v>
      </c>
      <c r="G152" s="107" t="s">
        <v>144</v>
      </c>
      <c r="H152" s="186" t="s">
        <v>211</v>
      </c>
      <c r="I152" s="186">
        <v>2</v>
      </c>
      <c r="J152" s="187"/>
      <c r="K152" s="186"/>
      <c r="L152" s="188" t="s">
        <v>735</v>
      </c>
    </row>
    <row r="153" spans="1:12">
      <c r="A153" s="185">
        <v>163</v>
      </c>
      <c r="B153" s="186"/>
      <c r="C153" s="186" t="s">
        <v>228</v>
      </c>
      <c r="D153" s="186" t="s">
        <v>262</v>
      </c>
      <c r="E153" s="186" t="s">
        <v>175</v>
      </c>
      <c r="F153" s="186" t="s">
        <v>1530</v>
      </c>
      <c r="G153" s="186" t="s">
        <v>145</v>
      </c>
      <c r="H153" s="186" t="s">
        <v>780</v>
      </c>
      <c r="I153" s="186">
        <v>2</v>
      </c>
      <c r="J153" s="187"/>
      <c r="K153" s="186"/>
      <c r="L153" s="188" t="s">
        <v>735</v>
      </c>
    </row>
    <row r="154" spans="1:12">
      <c r="A154" s="185"/>
      <c r="B154" s="186"/>
      <c r="C154" s="186" t="s">
        <v>228</v>
      </c>
      <c r="D154" s="186" t="s">
        <v>262</v>
      </c>
      <c r="E154" s="186" t="s">
        <v>182</v>
      </c>
      <c r="F154" s="186" t="s">
        <v>1531</v>
      </c>
      <c r="G154" s="186" t="s">
        <v>145</v>
      </c>
      <c r="H154" s="186" t="s">
        <v>261</v>
      </c>
      <c r="I154" s="186">
        <v>1</v>
      </c>
      <c r="J154" s="187"/>
      <c r="K154" s="186" t="s">
        <v>1587</v>
      </c>
      <c r="L154" s="188"/>
    </row>
    <row r="155" spans="1:12">
      <c r="A155" s="185">
        <v>164</v>
      </c>
      <c r="B155" s="186"/>
      <c r="C155" s="186" t="s">
        <v>228</v>
      </c>
      <c r="D155" s="186" t="s">
        <v>262</v>
      </c>
      <c r="E155" s="186" t="s">
        <v>182</v>
      </c>
      <c r="F155" s="186" t="s">
        <v>1531</v>
      </c>
      <c r="G155" s="673" t="s">
        <v>51</v>
      </c>
      <c r="H155" s="186" t="s">
        <v>261</v>
      </c>
      <c r="I155" s="107">
        <v>1</v>
      </c>
      <c r="J155" s="187"/>
      <c r="K155" s="186" t="s">
        <v>1966</v>
      </c>
      <c r="L155" s="188" t="s">
        <v>735</v>
      </c>
    </row>
    <row r="156" spans="1:12">
      <c r="A156" s="193">
        <v>115</v>
      </c>
      <c r="B156" s="194"/>
      <c r="C156" s="194" t="s">
        <v>228</v>
      </c>
      <c r="D156" s="194" t="s">
        <v>1537</v>
      </c>
      <c r="E156" s="194" t="s">
        <v>182</v>
      </c>
      <c r="F156" s="194" t="s">
        <v>1523</v>
      </c>
      <c r="G156" s="194" t="s">
        <v>143</v>
      </c>
      <c r="H156" s="194" t="s">
        <v>289</v>
      </c>
      <c r="I156" s="194">
        <v>3</v>
      </c>
      <c r="J156" s="195"/>
      <c r="K156" s="194"/>
      <c r="L156" s="196" t="s">
        <v>735</v>
      </c>
    </row>
    <row r="157" spans="1:12">
      <c r="A157" s="193">
        <v>116</v>
      </c>
      <c r="B157" s="194"/>
      <c r="C157" s="194" t="s">
        <v>228</v>
      </c>
      <c r="D157" s="194" t="s">
        <v>1537</v>
      </c>
      <c r="E157" s="194" t="s">
        <v>182</v>
      </c>
      <c r="F157" s="194" t="s">
        <v>1524</v>
      </c>
      <c r="G157" s="194" t="s">
        <v>733</v>
      </c>
      <c r="H157" s="194" t="s">
        <v>289</v>
      </c>
      <c r="I157" s="194">
        <v>3</v>
      </c>
      <c r="J157" s="195"/>
      <c r="K157" s="194"/>
      <c r="L157" s="196" t="s">
        <v>735</v>
      </c>
    </row>
    <row r="158" spans="1:12">
      <c r="A158" s="193">
        <v>122</v>
      </c>
      <c r="B158" s="194"/>
      <c r="C158" s="194" t="s">
        <v>228</v>
      </c>
      <c r="D158" s="194" t="s">
        <v>1537</v>
      </c>
      <c r="E158" s="194" t="s">
        <v>182</v>
      </c>
      <c r="F158" s="194" t="s">
        <v>1527</v>
      </c>
      <c r="G158" s="194" t="s">
        <v>1120</v>
      </c>
      <c r="H158" s="194" t="s">
        <v>289</v>
      </c>
      <c r="I158" s="194">
        <v>2</v>
      </c>
      <c r="J158" s="195"/>
      <c r="K158" s="194"/>
      <c r="L158" s="196" t="s">
        <v>735</v>
      </c>
    </row>
    <row r="159" spans="1:12">
      <c r="A159" s="193">
        <v>114</v>
      </c>
      <c r="B159" s="194"/>
      <c r="C159" s="194" t="s">
        <v>228</v>
      </c>
      <c r="D159" s="194" t="s">
        <v>1537</v>
      </c>
      <c r="E159" s="194" t="s">
        <v>182</v>
      </c>
      <c r="F159" s="194" t="s">
        <v>1528</v>
      </c>
      <c r="G159" s="194" t="s">
        <v>143</v>
      </c>
      <c r="H159" s="194" t="s">
        <v>289</v>
      </c>
      <c r="I159" s="194">
        <v>2</v>
      </c>
      <c r="J159" s="195"/>
      <c r="K159" s="194" t="s">
        <v>1961</v>
      </c>
      <c r="L159" s="196" t="s">
        <v>735</v>
      </c>
    </row>
    <row r="160" spans="1:12">
      <c r="A160" s="193">
        <v>125</v>
      </c>
      <c r="B160" s="194"/>
      <c r="C160" s="194" t="s">
        <v>228</v>
      </c>
      <c r="D160" s="194" t="s">
        <v>1537</v>
      </c>
      <c r="E160" s="186" t="s">
        <v>175</v>
      </c>
      <c r="F160" s="194" t="s">
        <v>1530</v>
      </c>
      <c r="G160" s="147" t="s">
        <v>733</v>
      </c>
      <c r="H160" s="194" t="s">
        <v>1967</v>
      </c>
      <c r="I160" s="194">
        <v>2</v>
      </c>
      <c r="J160" s="195"/>
      <c r="K160" s="194"/>
      <c r="L160" s="196" t="s">
        <v>735</v>
      </c>
    </row>
    <row r="161" spans="1:12">
      <c r="A161" s="193">
        <v>126</v>
      </c>
      <c r="B161" s="194"/>
      <c r="C161" s="194" t="s">
        <v>228</v>
      </c>
      <c r="D161" s="194" t="s">
        <v>1537</v>
      </c>
      <c r="E161" s="194" t="s">
        <v>182</v>
      </c>
      <c r="F161" s="194" t="s">
        <v>1531</v>
      </c>
      <c r="G161" s="194" t="s">
        <v>136</v>
      </c>
      <c r="H161" s="194" t="s">
        <v>289</v>
      </c>
      <c r="I161" s="194">
        <v>2</v>
      </c>
      <c r="J161" s="195"/>
      <c r="K161" s="194" t="s">
        <v>2074</v>
      </c>
      <c r="L161" s="196" t="s">
        <v>735</v>
      </c>
    </row>
    <row r="162" spans="1:12">
      <c r="A162" s="193">
        <v>127</v>
      </c>
      <c r="B162" s="194"/>
      <c r="C162" s="194" t="s">
        <v>228</v>
      </c>
      <c r="D162" s="194" t="s">
        <v>1537</v>
      </c>
      <c r="E162" s="194" t="s">
        <v>182</v>
      </c>
      <c r="F162" s="194" t="s">
        <v>254</v>
      </c>
      <c r="G162" s="194" t="s">
        <v>51</v>
      </c>
      <c r="H162" s="194" t="s">
        <v>289</v>
      </c>
      <c r="I162" s="194">
        <v>2</v>
      </c>
      <c r="J162" s="195"/>
      <c r="K162" s="194" t="s">
        <v>2075</v>
      </c>
      <c r="L162" s="196" t="s">
        <v>735</v>
      </c>
    </row>
    <row r="163" spans="1:12">
      <c r="A163" s="193"/>
      <c r="B163" s="194"/>
      <c r="C163" s="194" t="s">
        <v>228</v>
      </c>
      <c r="D163" s="194" t="s">
        <v>1537</v>
      </c>
      <c r="E163" s="194" t="s">
        <v>172</v>
      </c>
      <c r="F163" s="194" t="s">
        <v>7</v>
      </c>
      <c r="G163" s="673" t="s">
        <v>1623</v>
      </c>
      <c r="H163" s="194" t="s">
        <v>289</v>
      </c>
      <c r="I163" s="194">
        <v>2</v>
      </c>
      <c r="J163" s="195"/>
      <c r="K163" s="194"/>
      <c r="L163" s="196" t="s">
        <v>735</v>
      </c>
    </row>
    <row r="164" spans="1:12">
      <c r="A164" s="193">
        <v>118</v>
      </c>
      <c r="B164" s="194"/>
      <c r="C164" s="194" t="s">
        <v>228</v>
      </c>
      <c r="D164" s="194" t="s">
        <v>1537</v>
      </c>
      <c r="E164" s="194" t="s">
        <v>178</v>
      </c>
      <c r="F164" s="194" t="s">
        <v>37</v>
      </c>
      <c r="G164" s="194" t="s">
        <v>1623</v>
      </c>
      <c r="H164" s="194" t="s">
        <v>289</v>
      </c>
      <c r="I164" s="194">
        <v>2</v>
      </c>
      <c r="J164" s="195"/>
      <c r="K164" s="194"/>
      <c r="L164" s="196" t="s">
        <v>735</v>
      </c>
    </row>
    <row r="165" spans="1:12">
      <c r="A165" s="193">
        <v>112</v>
      </c>
      <c r="B165" s="194"/>
      <c r="C165" s="194" t="s">
        <v>228</v>
      </c>
      <c r="D165" s="194" t="s">
        <v>1537</v>
      </c>
      <c r="E165" s="194" t="s">
        <v>341</v>
      </c>
      <c r="F165" s="194" t="s">
        <v>14</v>
      </c>
      <c r="G165" s="789" t="s">
        <v>967</v>
      </c>
      <c r="H165" s="194" t="s">
        <v>289</v>
      </c>
      <c r="I165" s="194">
        <v>2</v>
      </c>
      <c r="J165" s="195"/>
      <c r="K165" s="194"/>
      <c r="L165" s="196" t="s">
        <v>735</v>
      </c>
    </row>
    <row r="166" spans="1:12">
      <c r="A166" s="193">
        <v>113</v>
      </c>
      <c r="B166" s="194"/>
      <c r="C166" s="194" t="s">
        <v>228</v>
      </c>
      <c r="D166" s="194" t="s">
        <v>1537</v>
      </c>
      <c r="E166" s="194" t="s">
        <v>174</v>
      </c>
      <c r="F166" s="194" t="s">
        <v>247</v>
      </c>
      <c r="G166" s="194" t="s">
        <v>248</v>
      </c>
      <c r="H166" s="194" t="s">
        <v>289</v>
      </c>
      <c r="I166" s="194">
        <v>2</v>
      </c>
      <c r="J166" s="195"/>
      <c r="K166" s="194"/>
      <c r="L166" s="196" t="s">
        <v>735</v>
      </c>
    </row>
    <row r="167" spans="1:12">
      <c r="A167" s="193">
        <v>117</v>
      </c>
      <c r="B167" s="194"/>
      <c r="C167" s="194" t="s">
        <v>228</v>
      </c>
      <c r="D167" s="194" t="s">
        <v>1989</v>
      </c>
      <c r="E167" s="194" t="s">
        <v>182</v>
      </c>
      <c r="F167" s="194" t="s">
        <v>137</v>
      </c>
      <c r="G167" s="107" t="s">
        <v>143</v>
      </c>
      <c r="H167" s="194" t="s">
        <v>289</v>
      </c>
      <c r="I167" s="107">
        <v>3</v>
      </c>
      <c r="J167" s="195"/>
      <c r="K167" s="194" t="s">
        <v>1968</v>
      </c>
      <c r="L167" s="196" t="s">
        <v>735</v>
      </c>
    </row>
    <row r="168" spans="1:12">
      <c r="A168" s="193"/>
      <c r="B168" s="194"/>
      <c r="C168" s="194" t="s">
        <v>228</v>
      </c>
      <c r="D168" s="194" t="s">
        <v>1989</v>
      </c>
      <c r="E168" s="194" t="s">
        <v>182</v>
      </c>
      <c r="F168" s="194" t="s">
        <v>137</v>
      </c>
      <c r="G168" s="107" t="s">
        <v>1120</v>
      </c>
      <c r="H168" s="194" t="s">
        <v>289</v>
      </c>
      <c r="I168" s="107">
        <v>3</v>
      </c>
      <c r="J168" s="195"/>
      <c r="K168" s="194" t="s">
        <v>1968</v>
      </c>
      <c r="L168" s="196" t="s">
        <v>735</v>
      </c>
    </row>
    <row r="169" spans="1:12">
      <c r="A169" s="193">
        <v>120</v>
      </c>
      <c r="B169" s="194"/>
      <c r="C169" s="194" t="s">
        <v>228</v>
      </c>
      <c r="D169" s="194" t="s">
        <v>1989</v>
      </c>
      <c r="E169" s="194" t="s">
        <v>182</v>
      </c>
      <c r="F169" s="194" t="s">
        <v>137</v>
      </c>
      <c r="G169" s="194" t="s">
        <v>733</v>
      </c>
      <c r="H169" s="194" t="s">
        <v>289</v>
      </c>
      <c r="I169" s="194">
        <v>1</v>
      </c>
      <c r="J169" s="195"/>
      <c r="K169" s="194" t="s">
        <v>1968</v>
      </c>
      <c r="L169" s="196" t="s">
        <v>735</v>
      </c>
    </row>
    <row r="170" spans="1:12">
      <c r="A170" s="193">
        <v>121</v>
      </c>
      <c r="B170" s="194"/>
      <c r="C170" s="194" t="s">
        <v>228</v>
      </c>
      <c r="D170" s="194" t="s">
        <v>1989</v>
      </c>
      <c r="E170" s="194" t="s">
        <v>182</v>
      </c>
      <c r="F170" s="194" t="s">
        <v>137</v>
      </c>
      <c r="G170" s="194" t="s">
        <v>1623</v>
      </c>
      <c r="H170" s="194" t="s">
        <v>289</v>
      </c>
      <c r="I170" s="107">
        <v>1</v>
      </c>
      <c r="J170" s="195"/>
      <c r="K170" s="107" t="s">
        <v>2076</v>
      </c>
      <c r="L170" s="196" t="s">
        <v>735</v>
      </c>
    </row>
    <row r="171" spans="1:12">
      <c r="A171" s="193"/>
      <c r="B171" s="194"/>
      <c r="C171" s="194" t="s">
        <v>228</v>
      </c>
      <c r="D171" s="194" t="s">
        <v>1989</v>
      </c>
      <c r="E171" s="194" t="s">
        <v>182</v>
      </c>
      <c r="F171" s="194" t="s">
        <v>137</v>
      </c>
      <c r="G171" s="194" t="s">
        <v>1192</v>
      </c>
      <c r="H171" s="194" t="s">
        <v>158</v>
      </c>
      <c r="I171" s="107">
        <v>1</v>
      </c>
      <c r="J171" s="195"/>
      <c r="K171" s="194" t="s">
        <v>1969</v>
      </c>
      <c r="L171" s="196"/>
    </row>
    <row r="172" spans="1:12">
      <c r="A172" s="193">
        <v>119</v>
      </c>
      <c r="B172" s="194"/>
      <c r="C172" s="194" t="s">
        <v>228</v>
      </c>
      <c r="D172" s="194" t="s">
        <v>1989</v>
      </c>
      <c r="E172" s="194" t="s">
        <v>182</v>
      </c>
      <c r="F172" s="194" t="s">
        <v>137</v>
      </c>
      <c r="G172" s="194" t="s">
        <v>1629</v>
      </c>
      <c r="H172" s="194" t="s">
        <v>158</v>
      </c>
      <c r="I172" s="194">
        <v>3</v>
      </c>
      <c r="J172" s="195"/>
      <c r="K172" s="194" t="s">
        <v>1969</v>
      </c>
      <c r="L172" s="196" t="s">
        <v>735</v>
      </c>
    </row>
    <row r="173" spans="1:12">
      <c r="A173" s="193">
        <v>119</v>
      </c>
      <c r="B173" s="194"/>
      <c r="C173" s="194" t="s">
        <v>228</v>
      </c>
      <c r="D173" s="194" t="s">
        <v>1989</v>
      </c>
      <c r="E173" s="194" t="s">
        <v>182</v>
      </c>
      <c r="F173" s="194" t="s">
        <v>137</v>
      </c>
      <c r="G173" s="194" t="s">
        <v>248</v>
      </c>
      <c r="H173" s="194" t="s">
        <v>158</v>
      </c>
      <c r="I173" s="194">
        <v>2</v>
      </c>
      <c r="J173" s="195"/>
      <c r="K173" s="194" t="s">
        <v>2077</v>
      </c>
      <c r="L173" s="196" t="s">
        <v>735</v>
      </c>
    </row>
    <row r="174" spans="1:12">
      <c r="A174" s="193">
        <v>123</v>
      </c>
      <c r="B174" s="194"/>
      <c r="C174" s="194" t="s">
        <v>228</v>
      </c>
      <c r="D174" s="194" t="s">
        <v>1989</v>
      </c>
      <c r="E174" s="194" t="s">
        <v>182</v>
      </c>
      <c r="F174" s="194" t="s">
        <v>137</v>
      </c>
      <c r="G174" s="194" t="s">
        <v>1690</v>
      </c>
      <c r="H174" s="194" t="s">
        <v>158</v>
      </c>
      <c r="I174" s="107">
        <v>1</v>
      </c>
      <c r="J174" s="195"/>
      <c r="K174" s="107" t="s">
        <v>2078</v>
      </c>
      <c r="L174" s="196" t="s">
        <v>735</v>
      </c>
    </row>
    <row r="175" spans="1:12">
      <c r="A175" s="193">
        <v>123</v>
      </c>
      <c r="B175" s="194"/>
      <c r="C175" s="194" t="s">
        <v>228</v>
      </c>
      <c r="D175" s="194" t="s">
        <v>1989</v>
      </c>
      <c r="E175" s="194" t="s">
        <v>182</v>
      </c>
      <c r="F175" s="194" t="s">
        <v>137</v>
      </c>
      <c r="G175" s="194" t="s">
        <v>1437</v>
      </c>
      <c r="H175" s="194" t="s">
        <v>158</v>
      </c>
      <c r="I175" s="107">
        <v>1</v>
      </c>
      <c r="J175" s="195"/>
      <c r="K175" s="107" t="s">
        <v>1969</v>
      </c>
      <c r="L175" s="196" t="s">
        <v>735</v>
      </c>
    </row>
    <row r="176" spans="1:12">
      <c r="A176" s="193">
        <v>115</v>
      </c>
      <c r="B176" s="194"/>
      <c r="C176" s="194" t="s">
        <v>228</v>
      </c>
      <c r="D176" s="194" t="s">
        <v>1571</v>
      </c>
      <c r="E176" s="194" t="s">
        <v>182</v>
      </c>
      <c r="F176" s="194" t="s">
        <v>1523</v>
      </c>
      <c r="G176" s="194" t="s">
        <v>1192</v>
      </c>
      <c r="H176" s="194" t="s">
        <v>158</v>
      </c>
      <c r="I176" s="107">
        <v>3</v>
      </c>
      <c r="J176" s="195"/>
      <c r="K176" s="673" t="s">
        <v>1970</v>
      </c>
      <c r="L176" s="196" t="s">
        <v>735</v>
      </c>
    </row>
    <row r="177" spans="1:12">
      <c r="A177" s="193">
        <v>116</v>
      </c>
      <c r="B177" s="194"/>
      <c r="C177" s="194" t="s">
        <v>228</v>
      </c>
      <c r="D177" s="194" t="s">
        <v>1571</v>
      </c>
      <c r="E177" s="194" t="s">
        <v>182</v>
      </c>
      <c r="F177" s="194" t="s">
        <v>1524</v>
      </c>
      <c r="G177" s="194" t="s">
        <v>220</v>
      </c>
      <c r="H177" s="194" t="s">
        <v>158</v>
      </c>
      <c r="I177" s="107">
        <v>3</v>
      </c>
      <c r="J177" s="195"/>
      <c r="K177" s="147"/>
      <c r="L177" s="196" t="s">
        <v>735</v>
      </c>
    </row>
    <row r="178" spans="1:12">
      <c r="A178" s="193">
        <v>122</v>
      </c>
      <c r="B178" s="194"/>
      <c r="C178" s="194" t="s">
        <v>228</v>
      </c>
      <c r="D178" s="194" t="s">
        <v>1571</v>
      </c>
      <c r="E178" s="194" t="s">
        <v>182</v>
      </c>
      <c r="F178" s="194" t="s">
        <v>1527</v>
      </c>
      <c r="G178" s="194" t="s">
        <v>1629</v>
      </c>
      <c r="H178" s="194" t="s">
        <v>158</v>
      </c>
      <c r="I178" s="147">
        <v>0</v>
      </c>
      <c r="J178" s="195"/>
      <c r="K178" s="194"/>
      <c r="L178" s="196" t="s">
        <v>735</v>
      </c>
    </row>
    <row r="179" spans="1:12">
      <c r="A179" s="193">
        <v>114</v>
      </c>
      <c r="B179" s="194"/>
      <c r="C179" s="194" t="s">
        <v>228</v>
      </c>
      <c r="D179" s="194" t="s">
        <v>1571</v>
      </c>
      <c r="E179" s="194" t="s">
        <v>182</v>
      </c>
      <c r="F179" s="194" t="s">
        <v>1528</v>
      </c>
      <c r="G179" s="194" t="s">
        <v>143</v>
      </c>
      <c r="H179" s="194" t="s">
        <v>158</v>
      </c>
      <c r="I179" s="107">
        <v>2</v>
      </c>
      <c r="J179" s="195"/>
      <c r="K179" s="673" t="s">
        <v>1961</v>
      </c>
      <c r="L179" s="196" t="s">
        <v>735</v>
      </c>
    </row>
    <row r="180" spans="1:12">
      <c r="A180" s="193">
        <v>125</v>
      </c>
      <c r="B180" s="194"/>
      <c r="C180" s="194" t="s">
        <v>228</v>
      </c>
      <c r="D180" s="194" t="s">
        <v>1571</v>
      </c>
      <c r="E180" s="186" t="s">
        <v>175</v>
      </c>
      <c r="F180" s="194" t="s">
        <v>1530</v>
      </c>
      <c r="G180" s="194" t="s">
        <v>139</v>
      </c>
      <c r="H180" s="194" t="s">
        <v>1971</v>
      </c>
      <c r="I180" s="107">
        <v>2</v>
      </c>
      <c r="J180" s="195"/>
      <c r="K180" s="147"/>
      <c r="L180" s="196" t="s">
        <v>735</v>
      </c>
    </row>
    <row r="181" spans="1:12">
      <c r="A181" s="193">
        <v>126</v>
      </c>
      <c r="B181" s="194"/>
      <c r="C181" s="194" t="s">
        <v>228</v>
      </c>
      <c r="D181" s="194" t="s">
        <v>1571</v>
      </c>
      <c r="E181" s="194" t="s">
        <v>182</v>
      </c>
      <c r="F181" s="194" t="s">
        <v>1531</v>
      </c>
      <c r="G181" s="194" t="s">
        <v>1690</v>
      </c>
      <c r="H181" s="194" t="s">
        <v>158</v>
      </c>
      <c r="I181" s="107">
        <v>2</v>
      </c>
      <c r="J181" s="195"/>
      <c r="K181" s="147" t="s">
        <v>2079</v>
      </c>
      <c r="L181" s="196" t="s">
        <v>735</v>
      </c>
    </row>
    <row r="182" spans="1:12">
      <c r="A182" s="193">
        <v>127</v>
      </c>
      <c r="B182" s="194"/>
      <c r="C182" s="194" t="s">
        <v>228</v>
      </c>
      <c r="D182" s="194" t="s">
        <v>1571</v>
      </c>
      <c r="E182" s="194" t="s">
        <v>182</v>
      </c>
      <c r="F182" s="194" t="s">
        <v>254</v>
      </c>
      <c r="G182" s="194" t="s">
        <v>1690</v>
      </c>
      <c r="H182" s="194" t="s">
        <v>158</v>
      </c>
      <c r="I182" s="107">
        <v>2</v>
      </c>
      <c r="J182" s="195"/>
      <c r="K182" s="673" t="s">
        <v>2080</v>
      </c>
      <c r="L182" s="196" t="s">
        <v>735</v>
      </c>
    </row>
    <row r="183" spans="1:12">
      <c r="A183" s="193"/>
      <c r="B183" s="194"/>
      <c r="C183" s="194" t="s">
        <v>228</v>
      </c>
      <c r="D183" s="194" t="s">
        <v>1571</v>
      </c>
      <c r="E183" s="194" t="s">
        <v>172</v>
      </c>
      <c r="F183" s="194" t="s">
        <v>7</v>
      </c>
      <c r="G183" s="194" t="s">
        <v>1437</v>
      </c>
      <c r="H183" s="194" t="s">
        <v>158</v>
      </c>
      <c r="I183" s="107">
        <v>2</v>
      </c>
      <c r="J183" s="195"/>
      <c r="K183" s="147"/>
      <c r="L183" s="196"/>
    </row>
    <row r="184" spans="1:12">
      <c r="A184" s="193">
        <v>118</v>
      </c>
      <c r="B184" s="194"/>
      <c r="C184" s="194" t="s">
        <v>228</v>
      </c>
      <c r="D184" s="194" t="s">
        <v>1571</v>
      </c>
      <c r="E184" s="194" t="s">
        <v>178</v>
      </c>
      <c r="F184" s="194" t="s">
        <v>37</v>
      </c>
      <c r="G184" s="194" t="s">
        <v>1670</v>
      </c>
      <c r="H184" s="194" t="s">
        <v>158</v>
      </c>
      <c r="I184" s="107">
        <v>2</v>
      </c>
      <c r="J184" s="195"/>
      <c r="K184" s="147"/>
      <c r="L184" s="196" t="s">
        <v>735</v>
      </c>
    </row>
    <row r="185" spans="1:12">
      <c r="A185" s="193">
        <v>112</v>
      </c>
      <c r="B185" s="194"/>
      <c r="C185" s="194" t="s">
        <v>228</v>
      </c>
      <c r="D185" s="194" t="s">
        <v>1571</v>
      </c>
      <c r="E185" s="194" t="s">
        <v>341</v>
      </c>
      <c r="F185" s="194" t="s">
        <v>14</v>
      </c>
      <c r="G185" s="789" t="s">
        <v>1437</v>
      </c>
      <c r="H185" s="194" t="s">
        <v>158</v>
      </c>
      <c r="I185" s="107">
        <v>2</v>
      </c>
      <c r="J185" s="195"/>
      <c r="K185" s="147"/>
      <c r="L185" s="196" t="s">
        <v>735</v>
      </c>
    </row>
    <row r="186" spans="1:12">
      <c r="A186" s="193">
        <v>113</v>
      </c>
      <c r="B186" s="194"/>
      <c r="C186" s="194" t="s">
        <v>228</v>
      </c>
      <c r="D186" s="194" t="s">
        <v>1571</v>
      </c>
      <c r="E186" s="194" t="s">
        <v>174</v>
      </c>
      <c r="F186" s="194" t="s">
        <v>247</v>
      </c>
      <c r="G186" s="194" t="s">
        <v>248</v>
      </c>
      <c r="H186" s="194" t="s">
        <v>158</v>
      </c>
      <c r="I186" s="107">
        <v>2</v>
      </c>
      <c r="J186" s="195"/>
      <c r="K186" s="147"/>
      <c r="L186" s="196" t="s">
        <v>735</v>
      </c>
    </row>
    <row r="187" spans="1:12">
      <c r="A187" s="343"/>
      <c r="B187" s="24"/>
      <c r="C187" s="22" t="s">
        <v>228</v>
      </c>
      <c r="D187" s="344" t="s">
        <v>1972</v>
      </c>
      <c r="E187" s="344" t="s">
        <v>182</v>
      </c>
      <c r="F187" s="344" t="s">
        <v>1523</v>
      </c>
      <c r="G187" s="344" t="s">
        <v>240</v>
      </c>
      <c r="H187" s="344" t="s">
        <v>289</v>
      </c>
      <c r="I187" s="344">
        <v>3</v>
      </c>
      <c r="J187" s="148"/>
      <c r="K187" s="147" t="s">
        <v>1961</v>
      </c>
      <c r="L187" s="293"/>
    </row>
    <row r="188" spans="1:12">
      <c r="A188" s="343"/>
      <c r="B188" s="24"/>
      <c r="C188" s="22" t="s">
        <v>228</v>
      </c>
      <c r="D188" s="344" t="s">
        <v>1972</v>
      </c>
      <c r="E188" s="344" t="s">
        <v>182</v>
      </c>
      <c r="F188" s="344" t="s">
        <v>1524</v>
      </c>
      <c r="G188" s="344" t="s">
        <v>1120</v>
      </c>
      <c r="H188" s="344" t="s">
        <v>289</v>
      </c>
      <c r="I188" s="344">
        <v>2</v>
      </c>
      <c r="J188" s="148"/>
      <c r="K188" s="22"/>
      <c r="L188" s="293"/>
    </row>
    <row r="189" spans="1:12">
      <c r="A189" s="343"/>
      <c r="B189" s="24"/>
      <c r="C189" s="22" t="s">
        <v>228</v>
      </c>
      <c r="D189" s="344" t="s">
        <v>1972</v>
      </c>
      <c r="E189" s="344" t="s">
        <v>182</v>
      </c>
      <c r="F189" s="344" t="s">
        <v>1527</v>
      </c>
      <c r="G189" s="344" t="s">
        <v>1120</v>
      </c>
      <c r="H189" s="344" t="s">
        <v>289</v>
      </c>
      <c r="I189" s="344">
        <v>2</v>
      </c>
      <c r="J189" s="148"/>
      <c r="K189" s="22"/>
      <c r="L189" s="293"/>
    </row>
    <row r="190" spans="1:12">
      <c r="A190" s="343"/>
      <c r="B190" s="24"/>
      <c r="C190" s="22" t="s">
        <v>228</v>
      </c>
      <c r="D190" s="344" t="s">
        <v>1972</v>
      </c>
      <c r="E190" s="344" t="s">
        <v>182</v>
      </c>
      <c r="F190" s="344" t="s">
        <v>1526</v>
      </c>
      <c r="G190" s="344" t="s">
        <v>220</v>
      </c>
      <c r="H190" s="344" t="s">
        <v>210</v>
      </c>
      <c r="I190" s="344">
        <v>2</v>
      </c>
      <c r="J190" s="148"/>
      <c r="K190" s="22"/>
      <c r="L190" s="293"/>
    </row>
    <row r="191" spans="1:12">
      <c r="A191" s="343"/>
      <c r="B191" s="24"/>
      <c r="C191" s="22" t="s">
        <v>228</v>
      </c>
      <c r="D191" s="344" t="s">
        <v>1972</v>
      </c>
      <c r="E191" s="344" t="s">
        <v>187</v>
      </c>
      <c r="F191" s="344" t="s">
        <v>1529</v>
      </c>
      <c r="G191" s="344" t="s">
        <v>228</v>
      </c>
      <c r="H191" s="344" t="s">
        <v>211</v>
      </c>
      <c r="I191" s="344">
        <v>2</v>
      </c>
      <c r="J191" s="148"/>
      <c r="K191" s="22"/>
      <c r="L191" s="293"/>
    </row>
    <row r="192" spans="1:12">
      <c r="A192" s="343"/>
      <c r="B192" s="24"/>
      <c r="C192" s="22" t="s">
        <v>228</v>
      </c>
      <c r="D192" s="344" t="s">
        <v>1972</v>
      </c>
      <c r="E192" s="344" t="s">
        <v>182</v>
      </c>
      <c r="F192" s="344" t="s">
        <v>256</v>
      </c>
      <c r="G192" s="344" t="s">
        <v>227</v>
      </c>
      <c r="H192" s="344" t="s">
        <v>289</v>
      </c>
      <c r="I192" s="344">
        <v>2</v>
      </c>
      <c r="J192" s="148"/>
      <c r="K192" s="22"/>
      <c r="L192" s="293"/>
    </row>
    <row r="193" spans="1:12" ht="15.75" customHeight="1">
      <c r="A193" s="343"/>
      <c r="B193" s="24"/>
      <c r="C193" s="22" t="s">
        <v>228</v>
      </c>
      <c r="D193" s="344" t="s">
        <v>1972</v>
      </c>
      <c r="E193" s="344" t="s">
        <v>172</v>
      </c>
      <c r="F193" s="344" t="s">
        <v>7</v>
      </c>
      <c r="G193" s="673" t="s">
        <v>1120</v>
      </c>
      <c r="H193" s="344" t="s">
        <v>289</v>
      </c>
      <c r="I193" s="344">
        <v>1</v>
      </c>
      <c r="J193" s="148"/>
      <c r="K193" s="22" t="s">
        <v>1587</v>
      </c>
      <c r="L193" s="293"/>
    </row>
    <row r="194" spans="1:12" ht="15.75" customHeight="1">
      <c r="A194" s="343"/>
      <c r="B194" s="24"/>
      <c r="C194" s="22" t="s">
        <v>228</v>
      </c>
      <c r="D194" s="344" t="s">
        <v>1972</v>
      </c>
      <c r="E194" s="344" t="s">
        <v>180</v>
      </c>
      <c r="F194" s="344" t="s">
        <v>83</v>
      </c>
      <c r="G194" s="674" t="s">
        <v>733</v>
      </c>
      <c r="H194" s="344" t="s">
        <v>289</v>
      </c>
      <c r="I194" s="344">
        <v>2</v>
      </c>
      <c r="J194" s="148"/>
      <c r="K194" s="22"/>
      <c r="L194" s="108"/>
    </row>
    <row r="195" spans="1:12" ht="15.75" customHeight="1">
      <c r="A195" s="343"/>
      <c r="B195" s="24"/>
      <c r="C195" s="22" t="s">
        <v>228</v>
      </c>
      <c r="D195" s="344" t="s">
        <v>1990</v>
      </c>
      <c r="E195" s="344" t="s">
        <v>182</v>
      </c>
      <c r="F195" s="344" t="s">
        <v>137</v>
      </c>
      <c r="G195" s="674" t="s">
        <v>240</v>
      </c>
      <c r="H195" s="344" t="s">
        <v>289</v>
      </c>
      <c r="I195" s="344">
        <v>1.5</v>
      </c>
      <c r="J195" s="148"/>
      <c r="K195" s="22" t="s">
        <v>2081</v>
      </c>
      <c r="L195" s="108"/>
    </row>
    <row r="196" spans="1:12" ht="15.75" customHeight="1">
      <c r="A196" s="343"/>
      <c r="B196" s="24"/>
      <c r="C196" s="22" t="s">
        <v>228</v>
      </c>
      <c r="D196" s="344" t="s">
        <v>1990</v>
      </c>
      <c r="E196" s="344" t="s">
        <v>182</v>
      </c>
      <c r="F196" s="344" t="s">
        <v>137</v>
      </c>
      <c r="G196" s="674" t="s">
        <v>1120</v>
      </c>
      <c r="H196" s="344" t="s">
        <v>289</v>
      </c>
      <c r="I196" s="344">
        <v>2</v>
      </c>
      <c r="J196" s="148"/>
      <c r="K196" s="22" t="s">
        <v>1973</v>
      </c>
      <c r="L196" s="108"/>
    </row>
    <row r="197" spans="1:12" ht="15.75" customHeight="1">
      <c r="A197" s="343"/>
      <c r="B197" s="24"/>
      <c r="C197" s="22" t="s">
        <v>228</v>
      </c>
      <c r="D197" s="344" t="s">
        <v>1990</v>
      </c>
      <c r="E197" s="344" t="s">
        <v>182</v>
      </c>
      <c r="F197" s="344" t="s">
        <v>137</v>
      </c>
      <c r="G197" s="674" t="s">
        <v>143</v>
      </c>
      <c r="H197" s="344" t="s">
        <v>289</v>
      </c>
      <c r="I197" s="344">
        <v>1</v>
      </c>
      <c r="J197" s="148"/>
      <c r="K197" s="22" t="s">
        <v>2082</v>
      </c>
      <c r="L197" s="108"/>
    </row>
    <row r="198" spans="1:12" ht="15.75" customHeight="1">
      <c r="A198" s="343"/>
      <c r="B198" s="24"/>
      <c r="C198" s="22" t="s">
        <v>228</v>
      </c>
      <c r="D198" s="344" t="s">
        <v>1990</v>
      </c>
      <c r="E198" s="344" t="s">
        <v>182</v>
      </c>
      <c r="F198" s="344" t="s">
        <v>137</v>
      </c>
      <c r="G198" s="674" t="s">
        <v>227</v>
      </c>
      <c r="H198" s="344" t="s">
        <v>289</v>
      </c>
      <c r="I198" s="344">
        <v>1</v>
      </c>
      <c r="J198" s="148"/>
      <c r="K198" s="22" t="s">
        <v>1973</v>
      </c>
      <c r="L198" s="108"/>
    </row>
    <row r="199" spans="1:12" ht="15.75" customHeight="1">
      <c r="A199" s="343"/>
      <c r="B199" s="24"/>
      <c r="C199" s="22" t="s">
        <v>228</v>
      </c>
      <c r="D199" s="344" t="s">
        <v>1990</v>
      </c>
      <c r="E199" s="344" t="s">
        <v>182</v>
      </c>
      <c r="F199" s="344" t="s">
        <v>137</v>
      </c>
      <c r="G199" s="674" t="s">
        <v>1192</v>
      </c>
      <c r="H199" s="344" t="s">
        <v>158</v>
      </c>
      <c r="I199" s="344">
        <v>2</v>
      </c>
      <c r="J199" s="148"/>
      <c r="K199" s="22" t="s">
        <v>1974</v>
      </c>
      <c r="L199" s="108"/>
    </row>
    <row r="200" spans="1:12" ht="15.75" customHeight="1">
      <c r="A200" s="343"/>
      <c r="B200" s="24"/>
      <c r="C200" s="22" t="s">
        <v>228</v>
      </c>
      <c r="D200" s="344" t="s">
        <v>1990</v>
      </c>
      <c r="E200" s="344" t="s">
        <v>182</v>
      </c>
      <c r="F200" s="344" t="s">
        <v>137</v>
      </c>
      <c r="G200" s="674" t="s">
        <v>1629</v>
      </c>
      <c r="H200" s="344" t="s">
        <v>158</v>
      </c>
      <c r="I200" s="344">
        <v>2</v>
      </c>
      <c r="J200" s="148"/>
      <c r="K200" s="22" t="s">
        <v>1974</v>
      </c>
      <c r="L200" s="108"/>
    </row>
    <row r="201" spans="1:12" ht="15.75" customHeight="1">
      <c r="A201" s="343"/>
      <c r="B201" s="24"/>
      <c r="C201" s="22" t="s">
        <v>228</v>
      </c>
      <c r="D201" s="344" t="s">
        <v>1990</v>
      </c>
      <c r="E201" s="344" t="s">
        <v>182</v>
      </c>
      <c r="F201" s="344" t="s">
        <v>137</v>
      </c>
      <c r="G201" s="674" t="s">
        <v>228</v>
      </c>
      <c r="H201" s="344" t="s">
        <v>158</v>
      </c>
      <c r="I201" s="344">
        <v>1</v>
      </c>
      <c r="J201" s="148"/>
      <c r="K201" s="22" t="s">
        <v>1974</v>
      </c>
      <c r="L201" s="108"/>
    </row>
    <row r="202" spans="1:12" ht="15.75" customHeight="1">
      <c r="A202" s="343"/>
      <c r="B202" s="24"/>
      <c r="C202" s="22" t="s">
        <v>228</v>
      </c>
      <c r="D202" s="344" t="s">
        <v>1990</v>
      </c>
      <c r="E202" s="344" t="s">
        <v>182</v>
      </c>
      <c r="F202" s="344" t="s">
        <v>137</v>
      </c>
      <c r="G202" s="674" t="s">
        <v>733</v>
      </c>
      <c r="H202" s="344" t="s">
        <v>158</v>
      </c>
      <c r="I202" s="344">
        <v>1</v>
      </c>
      <c r="J202" s="148"/>
      <c r="K202" s="22" t="s">
        <v>1974</v>
      </c>
      <c r="L202" s="108"/>
    </row>
    <row r="203" spans="1:12" ht="15.75" customHeight="1">
      <c r="A203" s="343"/>
      <c r="B203" s="24"/>
      <c r="C203" s="22" t="s">
        <v>228</v>
      </c>
      <c r="D203" s="344" t="s">
        <v>1975</v>
      </c>
      <c r="E203" s="344" t="s">
        <v>182</v>
      </c>
      <c r="F203" s="344" t="s">
        <v>1523</v>
      </c>
      <c r="G203" s="344" t="s">
        <v>1192</v>
      </c>
      <c r="H203" s="344" t="s">
        <v>158</v>
      </c>
      <c r="I203" s="344">
        <v>3</v>
      </c>
      <c r="J203" s="148"/>
      <c r="K203" s="147"/>
      <c r="L203" s="293"/>
    </row>
    <row r="204" spans="1:12" ht="15.75" customHeight="1">
      <c r="A204" s="343"/>
      <c r="B204" s="24"/>
      <c r="C204" s="22" t="s">
        <v>228</v>
      </c>
      <c r="D204" s="344" t="s">
        <v>1975</v>
      </c>
      <c r="E204" s="344" t="s">
        <v>182</v>
      </c>
      <c r="F204" s="344" t="s">
        <v>1524</v>
      </c>
      <c r="G204" s="344" t="s">
        <v>220</v>
      </c>
      <c r="H204" s="344" t="s">
        <v>158</v>
      </c>
      <c r="I204" s="344">
        <v>2</v>
      </c>
      <c r="J204" s="148"/>
      <c r="K204" s="22"/>
      <c r="L204" s="293"/>
    </row>
    <row r="205" spans="1:12" ht="15.75" customHeight="1">
      <c r="A205" s="343"/>
      <c r="B205" s="24"/>
      <c r="C205" s="22" t="s">
        <v>228</v>
      </c>
      <c r="D205" s="344" t="s">
        <v>1975</v>
      </c>
      <c r="E205" s="344" t="s">
        <v>182</v>
      </c>
      <c r="F205" s="344" t="s">
        <v>1527</v>
      </c>
      <c r="G205" s="344" t="s">
        <v>1192</v>
      </c>
      <c r="H205" s="344" t="s">
        <v>158</v>
      </c>
      <c r="I205" s="344">
        <v>2</v>
      </c>
      <c r="J205" s="148"/>
      <c r="K205" s="22"/>
      <c r="L205" s="293"/>
    </row>
    <row r="206" spans="1:12" ht="15.75" customHeight="1">
      <c r="A206" s="343"/>
      <c r="B206" s="24"/>
      <c r="C206" s="22" t="s">
        <v>228</v>
      </c>
      <c r="D206" s="344" t="s">
        <v>1975</v>
      </c>
      <c r="E206" s="344" t="s">
        <v>182</v>
      </c>
      <c r="F206" s="344" t="s">
        <v>1526</v>
      </c>
      <c r="G206" s="344" t="s">
        <v>220</v>
      </c>
      <c r="H206" s="344" t="s">
        <v>210</v>
      </c>
      <c r="I206" s="344">
        <v>1</v>
      </c>
      <c r="J206" s="148"/>
      <c r="K206" s="22" t="s">
        <v>1976</v>
      </c>
      <c r="L206" s="293"/>
    </row>
    <row r="207" spans="1:12" ht="15.75" customHeight="1">
      <c r="A207" s="343"/>
      <c r="B207" s="24"/>
      <c r="C207" s="22" t="s">
        <v>228</v>
      </c>
      <c r="D207" s="344" t="s">
        <v>1975</v>
      </c>
      <c r="E207" s="344" t="s">
        <v>182</v>
      </c>
      <c r="F207" s="344" t="s">
        <v>1530</v>
      </c>
      <c r="G207" s="344" t="s">
        <v>139</v>
      </c>
      <c r="H207" s="344" t="s">
        <v>1971</v>
      </c>
      <c r="I207" s="344">
        <v>1</v>
      </c>
      <c r="J207" s="148"/>
      <c r="K207" s="22" t="s">
        <v>1977</v>
      </c>
      <c r="L207" s="293"/>
    </row>
    <row r="208" spans="1:12" ht="15.75" customHeight="1">
      <c r="A208" s="343"/>
      <c r="B208" s="24"/>
      <c r="C208" s="22" t="s">
        <v>228</v>
      </c>
      <c r="D208" s="344" t="s">
        <v>1975</v>
      </c>
      <c r="E208" s="344" t="s">
        <v>187</v>
      </c>
      <c r="F208" s="344" t="s">
        <v>1529</v>
      </c>
      <c r="G208" s="344" t="s">
        <v>228</v>
      </c>
      <c r="H208" s="344" t="s">
        <v>211</v>
      </c>
      <c r="I208" s="344">
        <v>2</v>
      </c>
      <c r="J208" s="148"/>
      <c r="K208" s="22"/>
      <c r="L208" s="293"/>
    </row>
    <row r="209" spans="1:12" ht="15.75" customHeight="1">
      <c r="A209" s="343"/>
      <c r="B209" s="24"/>
      <c r="C209" s="22" t="s">
        <v>228</v>
      </c>
      <c r="D209" s="344" t="s">
        <v>1975</v>
      </c>
      <c r="E209" s="344" t="s">
        <v>182</v>
      </c>
      <c r="F209" s="344" t="s">
        <v>256</v>
      </c>
      <c r="G209" s="344" t="s">
        <v>51</v>
      </c>
      <c r="H209" s="344" t="s">
        <v>158</v>
      </c>
      <c r="I209" s="344">
        <v>2</v>
      </c>
      <c r="J209" s="148"/>
      <c r="K209" s="22" t="s">
        <v>1978</v>
      </c>
      <c r="L209" s="293"/>
    </row>
    <row r="210" spans="1:12" ht="15.75" customHeight="1">
      <c r="A210" s="343"/>
      <c r="B210" s="24"/>
      <c r="C210" s="22" t="s">
        <v>228</v>
      </c>
      <c r="D210" s="344" t="s">
        <v>1975</v>
      </c>
      <c r="E210" s="344" t="s">
        <v>172</v>
      </c>
      <c r="F210" s="344" t="s">
        <v>7</v>
      </c>
      <c r="G210" s="673" t="s">
        <v>1437</v>
      </c>
      <c r="H210" s="344" t="s">
        <v>158</v>
      </c>
      <c r="I210" s="344">
        <v>1</v>
      </c>
      <c r="J210" s="148"/>
      <c r="K210" s="22" t="s">
        <v>1587</v>
      </c>
      <c r="L210" s="293"/>
    </row>
    <row r="211" spans="1:12" ht="15.75" customHeight="1">
      <c r="A211" s="343"/>
      <c r="B211" s="24"/>
      <c r="C211" s="22" t="s">
        <v>228</v>
      </c>
      <c r="D211" s="344" t="s">
        <v>1975</v>
      </c>
      <c r="E211" s="344" t="s">
        <v>180</v>
      </c>
      <c r="F211" s="344" t="s">
        <v>83</v>
      </c>
      <c r="G211" s="674" t="s">
        <v>733</v>
      </c>
      <c r="H211" s="344" t="s">
        <v>158</v>
      </c>
      <c r="I211" s="344">
        <v>2</v>
      </c>
      <c r="J211" s="148"/>
      <c r="K211" s="22"/>
      <c r="L211" s="108"/>
    </row>
    <row r="212" spans="1:12" ht="15.75" customHeight="1">
      <c r="A212" s="343"/>
      <c r="B212" s="24"/>
      <c r="C212" s="22"/>
      <c r="D212" s="344"/>
      <c r="E212" s="344"/>
      <c r="F212" s="344"/>
      <c r="G212" s="674"/>
      <c r="H212" s="344"/>
      <c r="I212" s="344"/>
      <c r="J212" s="148"/>
      <c r="K212" s="22"/>
      <c r="L212" s="108"/>
    </row>
    <row r="213" spans="1:12" ht="15.75" customHeight="1">
      <c r="A213" s="343"/>
      <c r="B213" s="24"/>
      <c r="C213" s="22"/>
      <c r="D213" s="344"/>
      <c r="E213" s="344"/>
      <c r="F213" s="344"/>
      <c r="G213" s="674"/>
      <c r="H213" s="344"/>
      <c r="I213" s="344"/>
      <c r="J213" s="148"/>
      <c r="K213" s="22"/>
      <c r="L213" s="108"/>
    </row>
    <row r="214" spans="1:12" ht="15.75" customHeight="1">
      <c r="A214" s="343"/>
      <c r="B214" s="24"/>
      <c r="C214" s="22"/>
      <c r="D214" s="344"/>
      <c r="E214" s="344"/>
      <c r="F214" s="344"/>
      <c r="G214" s="674"/>
      <c r="H214" s="344"/>
      <c r="I214" s="344"/>
      <c r="J214" s="148"/>
      <c r="K214" s="22"/>
      <c r="L214" s="108"/>
    </row>
    <row r="215" spans="1:12" ht="15.75" customHeight="1">
      <c r="A215" s="343"/>
      <c r="B215" s="24"/>
      <c r="C215" s="22"/>
      <c r="D215" s="255"/>
      <c r="E215" s="255"/>
      <c r="F215" s="255"/>
      <c r="G215" s="255"/>
      <c r="H215" s="255"/>
      <c r="I215" s="147"/>
      <c r="J215" s="148"/>
      <c r="K215" s="22"/>
      <c r="L215" s="108"/>
    </row>
    <row r="216" spans="1:12" ht="15.75" customHeight="1">
      <c r="A216" s="343"/>
      <c r="B216" s="24"/>
      <c r="C216" s="22"/>
      <c r="D216" s="255"/>
      <c r="E216" s="255"/>
      <c r="F216" s="255"/>
      <c r="G216" s="255"/>
      <c r="H216" s="255"/>
      <c r="I216" s="255"/>
      <c r="J216" s="148"/>
      <c r="K216" s="22"/>
      <c r="L216" s="108"/>
    </row>
    <row r="217" spans="1:12" ht="15.75" customHeight="1">
      <c r="A217" s="343"/>
      <c r="B217" s="24"/>
      <c r="C217" s="22"/>
      <c r="D217" s="255"/>
      <c r="E217" s="255"/>
      <c r="F217" s="255"/>
      <c r="G217" s="255"/>
      <c r="H217" s="255"/>
      <c r="I217" s="255"/>
      <c r="J217" s="148"/>
      <c r="K217" s="22"/>
      <c r="L217" s="108"/>
    </row>
    <row r="218" spans="1:12" ht="15.75" customHeight="1">
      <c r="A218" s="343"/>
      <c r="B218" s="24"/>
      <c r="C218" s="22"/>
      <c r="D218" s="255"/>
      <c r="E218" s="255"/>
      <c r="F218" s="255"/>
      <c r="G218" s="255"/>
      <c r="H218" s="255"/>
      <c r="I218" s="255"/>
      <c r="J218" s="148"/>
      <c r="K218" s="22"/>
      <c r="L218" s="108"/>
    </row>
    <row r="219" spans="1:12" ht="15.75" customHeight="1">
      <c r="A219" s="343"/>
      <c r="B219" s="24"/>
      <c r="C219" s="22"/>
      <c r="D219" s="255"/>
      <c r="E219" s="255"/>
      <c r="F219" s="255"/>
      <c r="G219" s="255"/>
      <c r="H219" s="255"/>
      <c r="I219" s="255"/>
      <c r="J219" s="148"/>
      <c r="K219" s="22"/>
      <c r="L219" s="108"/>
    </row>
    <row r="220" spans="1:12" ht="15.75" customHeight="1">
      <c r="A220" s="343"/>
      <c r="B220" s="24"/>
      <c r="C220" s="22"/>
      <c r="D220" s="255"/>
      <c r="E220" s="255"/>
      <c r="F220" s="255"/>
      <c r="G220" s="107"/>
      <c r="H220" s="255"/>
      <c r="I220" s="255"/>
      <c r="J220" s="148"/>
      <c r="K220" s="22"/>
      <c r="L220" s="108"/>
    </row>
    <row r="221" spans="1:12" ht="15.75" customHeight="1">
      <c r="A221" s="343"/>
      <c r="B221" s="24"/>
      <c r="C221" s="22"/>
      <c r="D221" s="255"/>
      <c r="E221" s="255"/>
      <c r="F221" s="255"/>
      <c r="G221" s="147"/>
      <c r="H221" s="255"/>
      <c r="I221" s="255"/>
      <c r="J221" s="148"/>
      <c r="K221" s="22"/>
      <c r="L221" s="108"/>
    </row>
    <row r="222" spans="1:12" ht="15.75" customHeight="1">
      <c r="A222" s="343"/>
      <c r="B222" s="24"/>
      <c r="C222" s="22"/>
      <c r="D222" s="255"/>
      <c r="E222" s="255"/>
      <c r="F222" s="255"/>
      <c r="G222" s="255"/>
      <c r="H222" s="255"/>
      <c r="I222" s="255"/>
      <c r="J222" s="148"/>
      <c r="K222" s="22"/>
      <c r="L222" s="108"/>
    </row>
    <row r="223" spans="1:12" ht="15.75" customHeight="1">
      <c r="A223" s="343"/>
      <c r="B223" s="24"/>
      <c r="C223" s="22"/>
      <c r="D223" s="255"/>
      <c r="E223" s="255"/>
      <c r="F223" s="255"/>
      <c r="G223" s="255"/>
      <c r="H223" s="255"/>
      <c r="I223" s="255"/>
      <c r="J223" s="148"/>
      <c r="K223" s="22"/>
      <c r="L223" s="108"/>
    </row>
    <row r="224" spans="1:12" ht="15.75" customHeight="1">
      <c r="A224" s="343"/>
      <c r="B224" s="334"/>
      <c r="C224" s="22"/>
      <c r="D224" s="255"/>
      <c r="E224" s="255"/>
      <c r="F224" s="255"/>
      <c r="G224" s="255"/>
      <c r="H224" s="255"/>
      <c r="I224" s="255"/>
      <c r="J224" s="148"/>
      <c r="K224" s="22"/>
      <c r="L224" s="108"/>
    </row>
    <row r="225" spans="1:12" ht="15.75" customHeight="1">
      <c r="A225" s="343"/>
      <c r="B225" s="24"/>
      <c r="C225" s="22"/>
      <c r="D225" s="255"/>
      <c r="E225" s="255"/>
      <c r="F225" s="255"/>
      <c r="G225" s="255"/>
      <c r="H225" s="255"/>
      <c r="I225" s="255"/>
      <c r="J225" s="148"/>
      <c r="K225" s="22"/>
      <c r="L225" s="108"/>
    </row>
    <row r="226" spans="1:12" ht="15.75" customHeight="1">
      <c r="A226" s="343"/>
      <c r="B226" s="24"/>
      <c r="C226" s="22"/>
      <c r="D226" s="255"/>
      <c r="E226" s="255"/>
      <c r="F226" s="255"/>
      <c r="G226" s="255"/>
      <c r="H226" s="255"/>
      <c r="I226" s="255"/>
      <c r="J226" s="148"/>
      <c r="K226" s="22"/>
      <c r="L226" s="108"/>
    </row>
    <row r="227" spans="1:12" ht="15.75" customHeight="1">
      <c r="A227" s="343"/>
      <c r="B227" s="24"/>
      <c r="C227" s="22"/>
      <c r="D227" s="255"/>
      <c r="E227" s="255"/>
      <c r="F227" s="255"/>
      <c r="G227" s="255"/>
      <c r="H227" s="255"/>
      <c r="I227" s="255"/>
      <c r="J227" s="148"/>
      <c r="K227" s="22"/>
      <c r="L227" s="108"/>
    </row>
    <row r="228" spans="1:12" ht="15.75" customHeight="1">
      <c r="A228" s="343"/>
      <c r="B228" s="24"/>
      <c r="C228" s="22"/>
      <c r="D228" s="255"/>
      <c r="E228" s="255"/>
      <c r="F228" s="255"/>
      <c r="G228" s="255"/>
      <c r="H228" s="255"/>
      <c r="I228" s="255"/>
      <c r="J228" s="148"/>
      <c r="K228" s="22"/>
      <c r="L228" s="108"/>
    </row>
    <row r="229" spans="1:12" ht="15.75" customHeight="1">
      <c r="A229" s="343"/>
      <c r="B229" s="24"/>
      <c r="C229" s="22"/>
      <c r="D229" s="255"/>
      <c r="E229" s="255"/>
      <c r="F229" s="255"/>
      <c r="G229" s="255"/>
      <c r="H229" s="255"/>
      <c r="I229" s="255"/>
      <c r="J229" s="148"/>
      <c r="K229" s="22"/>
      <c r="L229" s="108"/>
    </row>
    <row r="230" spans="1:12" ht="15.75" customHeight="1">
      <c r="A230" s="343"/>
      <c r="B230" s="24"/>
      <c r="C230" s="22"/>
      <c r="D230" s="255"/>
      <c r="E230" s="255"/>
      <c r="F230" s="255"/>
      <c r="G230" s="255"/>
      <c r="H230" s="255"/>
      <c r="I230" s="255"/>
      <c r="J230" s="148"/>
      <c r="K230" s="22"/>
      <c r="L230" s="108"/>
    </row>
    <row r="231" spans="1:12" ht="15.75" customHeight="1">
      <c r="A231" s="343"/>
      <c r="B231" s="24"/>
      <c r="C231" s="22"/>
      <c r="D231" s="255"/>
      <c r="E231" s="255"/>
      <c r="F231" s="255"/>
      <c r="G231" s="255"/>
      <c r="H231" s="255"/>
      <c r="I231" s="255"/>
      <c r="J231" s="148"/>
      <c r="K231" s="22"/>
      <c r="L231" s="108"/>
    </row>
    <row r="232" spans="1:12" ht="15.75" customHeight="1">
      <c r="A232" s="343"/>
      <c r="B232" s="24"/>
      <c r="C232" s="22"/>
      <c r="D232" s="41"/>
      <c r="E232" s="345"/>
      <c r="F232" s="345"/>
      <c r="G232" s="345"/>
      <c r="H232" s="345"/>
      <c r="I232" s="345"/>
      <c r="J232" s="148"/>
      <c r="K232" s="22"/>
      <c r="L232" s="108"/>
    </row>
    <row r="233" spans="1:12" ht="15.75" customHeight="1">
      <c r="A233" s="343"/>
      <c r="B233" s="24"/>
      <c r="C233" s="22"/>
      <c r="D233" s="41"/>
      <c r="E233" s="345"/>
      <c r="F233" s="345"/>
      <c r="G233" s="345"/>
      <c r="H233" s="345"/>
      <c r="I233" s="147"/>
      <c r="J233" s="148"/>
      <c r="K233" s="147"/>
      <c r="L233" s="159"/>
    </row>
    <row r="234" spans="1:12" ht="15.75" customHeight="1">
      <c r="A234" s="343"/>
      <c r="B234" s="24"/>
      <c r="C234" s="22"/>
      <c r="D234" s="41"/>
      <c r="E234" s="345"/>
      <c r="F234" s="345"/>
      <c r="G234" s="147"/>
      <c r="H234" s="345"/>
      <c r="I234" s="345"/>
      <c r="J234" s="148"/>
      <c r="K234" s="22"/>
      <c r="L234" s="108"/>
    </row>
    <row r="235" spans="1:12" ht="15.75" customHeight="1">
      <c r="A235" s="343"/>
      <c r="B235" s="24"/>
      <c r="C235" s="22"/>
      <c r="D235" s="41"/>
      <c r="E235" s="345"/>
      <c r="F235" s="345"/>
      <c r="G235" s="107"/>
      <c r="H235" s="345"/>
      <c r="I235" s="345"/>
      <c r="J235" s="148"/>
      <c r="K235" s="22"/>
      <c r="L235" s="108"/>
    </row>
    <row r="236" spans="1:12" ht="15.75" customHeight="1">
      <c r="A236" s="343"/>
      <c r="B236" s="24"/>
      <c r="C236" s="22"/>
      <c r="D236" s="41"/>
      <c r="E236" s="345"/>
      <c r="F236" s="345"/>
      <c r="G236" s="345"/>
      <c r="H236" s="345"/>
      <c r="I236" s="345"/>
      <c r="J236" s="148"/>
      <c r="K236" s="22"/>
      <c r="L236" s="108"/>
    </row>
    <row r="237" spans="1:12" ht="15.75" customHeight="1">
      <c r="A237" s="343"/>
      <c r="B237" s="24"/>
      <c r="C237" s="22"/>
      <c r="D237" s="41"/>
      <c r="E237" s="345"/>
      <c r="F237" s="345"/>
      <c r="G237" s="107"/>
      <c r="H237" s="345"/>
      <c r="I237" s="345"/>
      <c r="J237" s="148"/>
      <c r="K237" s="22"/>
      <c r="L237" s="108"/>
    </row>
    <row r="238" spans="1:12" ht="15.75" customHeight="1">
      <c r="A238" s="343"/>
      <c r="B238" s="24"/>
      <c r="C238" s="22"/>
      <c r="D238" s="41"/>
      <c r="E238" s="345"/>
      <c r="F238" s="345"/>
      <c r="G238" s="345"/>
      <c r="H238" s="345"/>
      <c r="I238" s="345"/>
      <c r="J238" s="148"/>
      <c r="K238" s="22"/>
      <c r="L238" s="108"/>
    </row>
    <row r="239" spans="1:12" ht="15.75" customHeight="1">
      <c r="A239" s="343"/>
      <c r="B239" s="24"/>
      <c r="C239" s="22"/>
      <c r="D239" s="41"/>
      <c r="E239" s="345"/>
      <c r="F239" s="345"/>
      <c r="G239" s="345"/>
      <c r="H239" s="345"/>
      <c r="I239" s="345"/>
      <c r="J239" s="148"/>
      <c r="K239" s="22"/>
      <c r="L239" s="108"/>
    </row>
    <row r="240" spans="1:12" ht="15.75" customHeight="1">
      <c r="A240" s="343"/>
      <c r="B240" s="24"/>
      <c r="C240" s="22"/>
      <c r="D240" s="41"/>
      <c r="E240" s="345"/>
      <c r="F240" s="345"/>
      <c r="G240" s="345"/>
      <c r="H240" s="345"/>
      <c r="I240" s="345"/>
      <c r="J240" s="148"/>
      <c r="K240" s="22"/>
      <c r="L240" s="108"/>
    </row>
    <row r="241" spans="1:12" ht="15.75" customHeight="1">
      <c r="A241" s="343"/>
      <c r="B241" s="24"/>
      <c r="C241" s="22"/>
      <c r="D241" s="41"/>
      <c r="E241" s="345"/>
      <c r="F241" s="345"/>
      <c r="G241" s="345"/>
      <c r="H241" s="345"/>
      <c r="I241" s="345"/>
      <c r="J241" s="148"/>
      <c r="K241" s="22"/>
      <c r="L241" s="108"/>
    </row>
    <row r="242" spans="1:12" ht="15.75" customHeight="1">
      <c r="A242" s="343"/>
      <c r="B242" s="24"/>
      <c r="C242" s="22"/>
      <c r="D242" s="41"/>
      <c r="E242" s="345"/>
      <c r="F242" s="345"/>
      <c r="G242" s="345"/>
      <c r="H242" s="345"/>
      <c r="I242" s="345"/>
      <c r="J242" s="148"/>
      <c r="K242" s="22"/>
      <c r="L242" s="108"/>
    </row>
    <row r="243" spans="1:12" ht="15.75" customHeight="1">
      <c r="A243" s="343"/>
      <c r="B243" s="24"/>
      <c r="C243" s="22"/>
      <c r="D243" s="41"/>
      <c r="E243" s="345"/>
      <c r="F243" s="345"/>
      <c r="G243" s="147"/>
      <c r="H243" s="345"/>
      <c r="I243" s="345"/>
      <c r="J243" s="148"/>
      <c r="K243" s="22"/>
      <c r="L243" s="108"/>
    </row>
    <row r="244" spans="1:12" ht="15.75" customHeight="1">
      <c r="A244" s="343"/>
      <c r="B244" s="24"/>
      <c r="C244" s="22"/>
      <c r="D244" s="41"/>
      <c r="E244" s="345"/>
      <c r="F244" s="345"/>
      <c r="G244" s="345"/>
      <c r="H244" s="345"/>
      <c r="I244" s="147"/>
      <c r="J244" s="148"/>
      <c r="K244" s="22"/>
      <c r="L244" s="108"/>
    </row>
    <row r="245" spans="1:12" ht="15.75" customHeight="1">
      <c r="A245" s="343"/>
      <c r="B245" s="24"/>
      <c r="C245" s="22"/>
      <c r="D245" s="41"/>
      <c r="E245" s="345"/>
      <c r="F245" s="345"/>
      <c r="G245" s="345"/>
      <c r="H245" s="345"/>
      <c r="I245" s="147"/>
      <c r="J245" s="148"/>
      <c r="K245" s="22"/>
      <c r="L245" s="108"/>
    </row>
    <row r="246" spans="1:12" ht="15.75" customHeight="1">
      <c r="A246" s="343"/>
      <c r="B246" s="24"/>
      <c r="C246" s="22"/>
      <c r="D246" s="41"/>
      <c r="E246" s="345"/>
      <c r="F246" s="345"/>
      <c r="G246" s="147"/>
      <c r="H246" s="345"/>
      <c r="I246" s="345"/>
      <c r="J246" s="148"/>
      <c r="K246" s="147"/>
      <c r="L246" s="108"/>
    </row>
    <row r="247" spans="1:12" ht="15.75" customHeight="1">
      <c r="A247" s="343"/>
      <c r="B247" s="24"/>
      <c r="C247" s="22"/>
      <c r="D247" s="41"/>
      <c r="E247" s="345"/>
      <c r="F247" s="345"/>
      <c r="G247" s="107"/>
      <c r="H247" s="345"/>
      <c r="I247" s="147"/>
      <c r="J247" s="148"/>
      <c r="K247" s="22"/>
      <c r="L247" s="108"/>
    </row>
    <row r="248" spans="1:12" ht="15.75" customHeight="1">
      <c r="A248" s="343"/>
      <c r="B248" s="24"/>
      <c r="C248" s="22"/>
      <c r="D248" s="41"/>
      <c r="E248" s="345"/>
      <c r="F248" s="345"/>
      <c r="G248" s="345"/>
      <c r="H248" s="345"/>
      <c r="I248" s="147"/>
      <c r="J248" s="148"/>
      <c r="K248" s="147"/>
      <c r="L248" s="108"/>
    </row>
    <row r="249" spans="1:12" ht="15.75" customHeight="1">
      <c r="A249" s="343"/>
      <c r="B249" s="24"/>
      <c r="C249" s="22"/>
      <c r="D249" s="41"/>
      <c r="E249" s="345"/>
      <c r="F249" s="345"/>
      <c r="G249" s="408"/>
      <c r="H249" s="345"/>
      <c r="I249" s="147"/>
      <c r="J249" s="148"/>
      <c r="K249" s="147"/>
      <c r="L249" s="108"/>
    </row>
    <row r="250" spans="1:12" ht="15.75" customHeight="1">
      <c r="A250" s="343"/>
      <c r="B250" s="24"/>
      <c r="C250" s="22"/>
      <c r="D250" s="41"/>
      <c r="E250" s="345"/>
      <c r="F250" s="345"/>
      <c r="G250" s="345"/>
      <c r="H250" s="345"/>
      <c r="I250" s="345"/>
      <c r="J250" s="148"/>
      <c r="K250" s="22"/>
      <c r="L250" s="108"/>
    </row>
    <row r="251" spans="1:12" ht="15.75" customHeight="1">
      <c r="A251" s="343"/>
      <c r="B251" s="24"/>
      <c r="C251" s="22"/>
      <c r="D251" s="409"/>
      <c r="E251" s="409"/>
      <c r="F251" s="409"/>
      <c r="G251" s="409"/>
      <c r="H251" s="409"/>
      <c r="I251" s="409"/>
      <c r="J251" s="148"/>
      <c r="K251" s="91"/>
      <c r="L251" s="108"/>
    </row>
    <row r="252" spans="1:12" ht="15.75" customHeight="1">
      <c r="A252" s="343"/>
      <c r="B252" s="24"/>
      <c r="C252" s="22"/>
      <c r="D252" s="409"/>
      <c r="E252" s="409"/>
      <c r="F252" s="409"/>
      <c r="G252" s="409"/>
      <c r="H252" s="409"/>
      <c r="I252" s="147"/>
      <c r="J252" s="148"/>
      <c r="K252" s="147"/>
      <c r="L252" s="108"/>
    </row>
    <row r="253" spans="1:12" ht="15.75" customHeight="1">
      <c r="A253" s="343"/>
      <c r="B253" s="24"/>
      <c r="C253" s="22"/>
      <c r="D253" s="409"/>
      <c r="E253" s="409"/>
      <c r="F253" s="409"/>
      <c r="G253" s="147"/>
      <c r="H253" s="409"/>
      <c r="I253" s="409"/>
      <c r="J253" s="148"/>
      <c r="K253" s="22"/>
      <c r="L253" s="108"/>
    </row>
    <row r="254" spans="1:12" ht="15.75" customHeight="1">
      <c r="A254" s="343"/>
      <c r="B254" s="24"/>
      <c r="C254" s="22"/>
      <c r="D254" s="409"/>
      <c r="E254" s="409"/>
      <c r="F254" s="409"/>
      <c r="G254" s="107"/>
      <c r="H254" s="409"/>
      <c r="I254" s="409"/>
      <c r="J254" s="148"/>
      <c r="K254" s="22"/>
      <c r="L254" s="108"/>
    </row>
    <row r="255" spans="1:12" ht="15.75" customHeight="1">
      <c r="A255" s="343"/>
      <c r="B255" s="24"/>
      <c r="C255" s="22"/>
      <c r="D255" s="409"/>
      <c r="E255" s="409"/>
      <c r="F255" s="409"/>
      <c r="G255" s="147"/>
      <c r="H255" s="409"/>
      <c r="I255" s="147"/>
      <c r="J255" s="148"/>
      <c r="K255" s="22"/>
      <c r="L255" s="108"/>
    </row>
    <row r="256" spans="1:12" ht="15.75" customHeight="1">
      <c r="A256" s="343"/>
      <c r="B256" s="24"/>
      <c r="C256" s="22"/>
      <c r="D256" s="409"/>
      <c r="E256" s="409"/>
      <c r="F256" s="409"/>
      <c r="G256" s="409"/>
      <c r="H256" s="409"/>
      <c r="I256" s="409"/>
      <c r="J256" s="148"/>
      <c r="K256" s="91"/>
      <c r="L256" s="108"/>
    </row>
    <row r="257" spans="1:12" ht="15.75" customHeight="1">
      <c r="A257" s="343"/>
      <c r="B257" s="24"/>
      <c r="C257" s="22"/>
      <c r="D257" s="409"/>
      <c r="E257" s="409"/>
      <c r="F257" s="409"/>
      <c r="G257" s="409"/>
      <c r="H257" s="409"/>
      <c r="I257" s="409"/>
      <c r="J257" s="148"/>
      <c r="K257" s="22"/>
      <c r="L257" s="108"/>
    </row>
    <row r="258" spans="1:12">
      <c r="A258" s="343"/>
      <c r="B258" s="24"/>
      <c r="C258" s="22"/>
      <c r="D258" s="409"/>
      <c r="E258" s="409"/>
      <c r="F258" s="409"/>
      <c r="G258" s="409"/>
      <c r="H258" s="409"/>
      <c r="I258" s="409"/>
      <c r="J258" s="148"/>
      <c r="K258" s="22"/>
      <c r="L258" s="108"/>
    </row>
    <row r="259" spans="1:12" ht="15.75" customHeight="1">
      <c r="A259" s="343"/>
      <c r="B259" s="24"/>
      <c r="C259" s="22"/>
      <c r="D259" s="409"/>
      <c r="E259" s="409"/>
      <c r="F259" s="409"/>
      <c r="G259" s="409"/>
      <c r="H259" s="409"/>
      <c r="I259" s="147"/>
      <c r="J259" s="148"/>
      <c r="K259" s="147"/>
      <c r="L259" s="108"/>
    </row>
    <row r="260" spans="1:12" ht="15.75" customHeight="1">
      <c r="A260" s="343"/>
      <c r="B260" s="24"/>
      <c r="C260" s="22"/>
      <c r="D260" s="409"/>
      <c r="E260" s="409"/>
      <c r="F260" s="409"/>
      <c r="G260" s="147"/>
      <c r="H260" s="409"/>
      <c r="I260" s="409"/>
      <c r="J260" s="148"/>
      <c r="K260" s="22"/>
      <c r="L260" s="108"/>
    </row>
    <row r="261" spans="1:12" ht="15.75" customHeight="1">
      <c r="A261" s="343"/>
      <c r="B261" s="24"/>
      <c r="C261" s="22"/>
      <c r="D261" s="409"/>
      <c r="E261" s="409"/>
      <c r="F261" s="409"/>
      <c r="G261" s="147"/>
      <c r="H261" s="409"/>
      <c r="I261" s="409"/>
      <c r="J261" s="148"/>
      <c r="K261" s="147"/>
      <c r="L261" s="108"/>
    </row>
    <row r="262" spans="1:12" ht="15.75" customHeight="1">
      <c r="A262" s="343"/>
      <c r="B262" s="24"/>
      <c r="C262" s="22"/>
      <c r="D262" s="409"/>
      <c r="E262" s="409"/>
      <c r="F262" s="409"/>
      <c r="G262" s="409"/>
      <c r="H262" s="409"/>
      <c r="I262" s="147"/>
      <c r="J262" s="148"/>
      <c r="K262" s="147"/>
      <c r="L262" s="108"/>
    </row>
    <row r="263" spans="1:12" ht="15.75" customHeight="1">
      <c r="A263" s="343"/>
      <c r="B263" s="24"/>
      <c r="C263" s="22"/>
      <c r="D263" s="409"/>
      <c r="E263" s="409"/>
      <c r="F263" s="409"/>
      <c r="G263" s="409"/>
      <c r="H263" s="409"/>
      <c r="I263" s="409"/>
      <c r="J263" s="148"/>
      <c r="K263" s="22"/>
      <c r="L263" s="108"/>
    </row>
    <row r="264" spans="1:12" ht="15.75" customHeight="1">
      <c r="A264" s="343"/>
      <c r="B264" s="24"/>
      <c r="C264" s="22"/>
      <c r="D264" s="409"/>
      <c r="E264" s="409"/>
      <c r="F264" s="409"/>
      <c r="G264" s="409"/>
      <c r="H264" s="409"/>
      <c r="I264" s="409"/>
      <c r="J264" s="148"/>
      <c r="K264" s="22"/>
      <c r="L264" s="108"/>
    </row>
    <row r="265" spans="1:12" ht="15.75" customHeight="1">
      <c r="A265" s="343"/>
      <c r="B265" s="24"/>
      <c r="C265" s="22"/>
      <c r="D265" s="409"/>
      <c r="E265" s="409"/>
      <c r="F265" s="409"/>
      <c r="G265" s="409"/>
      <c r="H265" s="409"/>
      <c r="I265" s="107"/>
      <c r="J265" s="148"/>
      <c r="K265" s="22"/>
      <c r="L265" s="108"/>
    </row>
    <row r="266" spans="1:12" ht="15.75" customHeight="1">
      <c r="A266" s="343"/>
      <c r="B266" s="24"/>
      <c r="C266" s="22"/>
      <c r="D266" s="409"/>
      <c r="E266" s="409"/>
      <c r="F266" s="409"/>
      <c r="G266" s="409"/>
      <c r="H266" s="409"/>
      <c r="I266" s="409"/>
      <c r="J266" s="148"/>
      <c r="K266" s="22"/>
      <c r="L266" s="108"/>
    </row>
    <row r="267" spans="1:12" ht="15.75" customHeight="1">
      <c r="A267" s="343"/>
      <c r="B267" s="24"/>
      <c r="C267" s="22"/>
      <c r="D267" s="409"/>
      <c r="E267" s="409"/>
      <c r="F267" s="409"/>
      <c r="G267" s="409"/>
      <c r="H267" s="409"/>
      <c r="I267" s="409"/>
      <c r="J267" s="148"/>
      <c r="K267" s="22"/>
      <c r="L267" s="108"/>
    </row>
    <row r="268" spans="1:12" ht="15.75" customHeight="1">
      <c r="A268" s="343"/>
      <c r="B268" s="24"/>
      <c r="C268" s="22"/>
      <c r="D268" s="409"/>
      <c r="E268" s="409"/>
      <c r="F268" s="409"/>
      <c r="G268" s="409"/>
      <c r="H268" s="409"/>
      <c r="I268" s="409"/>
      <c r="J268" s="148"/>
      <c r="K268" s="22"/>
      <c r="L268" s="108"/>
    </row>
    <row r="269" spans="1:12" ht="15.75" customHeight="1">
      <c r="A269" s="201"/>
      <c r="B269" s="410"/>
      <c r="C269" s="362"/>
      <c r="D269" s="362"/>
      <c r="E269" s="362"/>
      <c r="F269" s="362"/>
      <c r="G269" s="147"/>
      <c r="H269" s="362"/>
      <c r="I269" s="362"/>
      <c r="J269" s="413"/>
      <c r="K269" s="362"/>
      <c r="L269" s="202"/>
    </row>
    <row r="270" spans="1:12" ht="15.75" customHeight="1">
      <c r="A270" s="201"/>
      <c r="B270" s="410"/>
      <c r="C270" s="362"/>
      <c r="D270" s="362"/>
      <c r="E270" s="362"/>
      <c r="F270" s="362"/>
      <c r="G270" s="362"/>
      <c r="H270" s="362"/>
      <c r="I270" s="362"/>
      <c r="J270" s="413"/>
      <c r="K270" s="362"/>
      <c r="L270" s="202"/>
    </row>
    <row r="271" spans="1:12" ht="15.75" customHeight="1">
      <c r="A271" s="201"/>
      <c r="B271" s="410"/>
      <c r="C271" s="362"/>
      <c r="D271" s="362"/>
      <c r="E271" s="362"/>
      <c r="F271" s="362"/>
      <c r="G271" s="362"/>
      <c r="H271" s="362"/>
      <c r="I271" s="362"/>
      <c r="J271" s="413"/>
      <c r="K271" s="362"/>
      <c r="L271" s="202"/>
    </row>
    <row r="272" spans="1:12" ht="15.75" customHeight="1">
      <c r="A272" s="201"/>
      <c r="B272" s="410"/>
      <c r="C272" s="362"/>
      <c r="D272" s="362"/>
      <c r="E272" s="362"/>
      <c r="F272" s="362"/>
      <c r="G272" s="362"/>
      <c r="H272" s="362"/>
      <c r="I272" s="362"/>
      <c r="J272" s="413"/>
      <c r="K272" s="362"/>
      <c r="L272" s="202"/>
    </row>
    <row r="273" spans="1:12" ht="15.75" customHeight="1">
      <c r="A273" s="201"/>
      <c r="B273" s="410"/>
      <c r="C273" s="362"/>
      <c r="D273" s="362"/>
      <c r="E273" s="362"/>
      <c r="F273" s="362"/>
      <c r="G273" s="147"/>
      <c r="H273" s="362"/>
      <c r="I273" s="411"/>
      <c r="J273" s="413"/>
      <c r="K273" s="147"/>
      <c r="L273" s="202"/>
    </row>
    <row r="274" spans="1:12" ht="15.75" customHeight="1">
      <c r="A274" s="201"/>
      <c r="B274" s="410"/>
      <c r="C274" s="362"/>
      <c r="D274" s="362"/>
      <c r="E274" s="362"/>
      <c r="F274" s="362"/>
      <c r="G274" s="147"/>
      <c r="H274" s="362"/>
      <c r="I274" s="362"/>
      <c r="J274" s="413"/>
      <c r="K274" s="362"/>
      <c r="L274" s="202"/>
    </row>
    <row r="275" spans="1:12" ht="15.75" customHeight="1">
      <c r="A275" s="201"/>
      <c r="B275" s="410"/>
      <c r="C275" s="362"/>
      <c r="D275" s="362"/>
      <c r="E275" s="362"/>
      <c r="F275" s="362"/>
      <c r="G275" s="147"/>
      <c r="H275" s="362"/>
      <c r="I275" s="147"/>
      <c r="J275" s="413"/>
      <c r="K275" s="362"/>
      <c r="L275" s="202"/>
    </row>
    <row r="276" spans="1:12">
      <c r="A276" s="201"/>
      <c r="B276" s="410"/>
      <c r="C276" s="362"/>
      <c r="D276" s="362"/>
      <c r="E276" s="362"/>
      <c r="F276" s="362"/>
      <c r="G276" s="362"/>
      <c r="H276" s="362"/>
      <c r="I276" s="362"/>
      <c r="J276" s="413"/>
      <c r="K276" s="362"/>
      <c r="L276" s="202"/>
    </row>
    <row r="277" spans="1:12">
      <c r="A277" s="201"/>
      <c r="B277" s="410"/>
      <c r="C277" s="362"/>
      <c r="D277" s="362"/>
      <c r="E277" s="362"/>
      <c r="F277" s="362"/>
      <c r="G277" s="147"/>
      <c r="H277" s="362"/>
      <c r="I277" s="362"/>
      <c r="J277" s="413"/>
      <c r="K277" s="362"/>
      <c r="L277" s="202"/>
    </row>
    <row r="278" spans="1:12">
      <c r="A278" s="201"/>
      <c r="B278" s="410"/>
      <c r="C278" s="362"/>
      <c r="D278" s="362"/>
      <c r="E278" s="362"/>
      <c r="F278" s="362"/>
      <c r="G278" s="362"/>
      <c r="H278" s="362"/>
      <c r="I278" s="362"/>
      <c r="J278" s="413"/>
      <c r="K278" s="362"/>
      <c r="L278" s="202"/>
    </row>
    <row r="279" spans="1:12">
      <c r="A279" s="201"/>
      <c r="B279" s="410"/>
      <c r="C279" s="362"/>
      <c r="D279" s="362"/>
      <c r="E279" s="362"/>
      <c r="F279" s="362"/>
      <c r="G279" s="147"/>
      <c r="H279" s="362"/>
      <c r="I279" s="362"/>
      <c r="J279" s="413"/>
      <c r="K279" s="362"/>
      <c r="L279" s="202"/>
    </row>
    <row r="280" spans="1:12">
      <c r="A280" s="201"/>
      <c r="B280" s="410"/>
      <c r="C280" s="362"/>
      <c r="D280" s="362"/>
      <c r="E280" s="362"/>
      <c r="F280" s="362"/>
      <c r="G280" s="362"/>
      <c r="H280" s="362"/>
      <c r="I280" s="362"/>
      <c r="J280" s="413"/>
      <c r="K280" s="362"/>
      <c r="L280" s="202"/>
    </row>
    <row r="281" spans="1:12">
      <c r="A281" s="201"/>
      <c r="B281" s="410"/>
      <c r="C281" s="362"/>
      <c r="D281" s="362"/>
      <c r="E281" s="362"/>
      <c r="F281" s="362"/>
      <c r="G281" s="147"/>
      <c r="H281" s="362"/>
      <c r="I281" s="362"/>
      <c r="J281" s="413"/>
      <c r="K281" s="362"/>
      <c r="L281" s="202"/>
    </row>
    <row r="282" spans="1:12">
      <c r="A282" s="201"/>
      <c r="B282" s="410"/>
      <c r="C282" s="362"/>
      <c r="D282" s="362"/>
      <c r="E282" s="362"/>
      <c r="F282" s="362"/>
      <c r="G282" s="362"/>
      <c r="H282" s="362"/>
      <c r="I282" s="362"/>
      <c r="J282" s="413"/>
      <c r="K282" s="411"/>
      <c r="L282" s="202"/>
    </row>
    <row r="283" spans="1:12">
      <c r="A283" s="201"/>
      <c r="B283" s="410"/>
      <c r="C283" s="362"/>
      <c r="D283" s="362"/>
      <c r="E283" s="362"/>
      <c r="F283" s="362"/>
      <c r="G283" s="362"/>
      <c r="H283" s="362"/>
      <c r="I283" s="362"/>
      <c r="J283" s="413"/>
      <c r="K283" s="362"/>
      <c r="L283" s="202"/>
    </row>
    <row r="284" spans="1:12">
      <c r="A284" s="201"/>
      <c r="B284" s="410"/>
      <c r="C284" s="362"/>
      <c r="D284" s="362"/>
      <c r="E284" s="362"/>
      <c r="F284" s="362"/>
      <c r="G284" s="147"/>
      <c r="H284" s="362"/>
      <c r="I284" s="147"/>
      <c r="J284" s="148"/>
      <c r="K284" s="147"/>
      <c r="L284" s="202"/>
    </row>
    <row r="285" spans="1:12">
      <c r="A285" s="201"/>
      <c r="B285" s="410"/>
      <c r="C285" s="362"/>
      <c r="D285" s="362"/>
      <c r="E285" s="362"/>
      <c r="F285" s="362"/>
      <c r="G285" s="147"/>
      <c r="H285" s="362"/>
      <c r="I285" s="411"/>
      <c r="J285" s="413"/>
      <c r="K285" s="147"/>
      <c r="L285" s="202"/>
    </row>
    <row r="286" spans="1:12">
      <c r="A286" s="343"/>
      <c r="B286" s="22"/>
      <c r="C286" s="22"/>
      <c r="D286" s="22"/>
      <c r="E286" s="22"/>
      <c r="F286" s="22"/>
      <c r="G286" s="143"/>
      <c r="H286" s="143"/>
      <c r="I286" s="143"/>
      <c r="J286" s="148"/>
      <c r="K286" s="22"/>
      <c r="L286" s="176"/>
    </row>
    <row r="287" spans="1:12">
      <c r="A287" s="185"/>
      <c r="B287" s="186"/>
      <c r="C287" s="186"/>
      <c r="D287" s="186"/>
      <c r="E287" s="186"/>
      <c r="F287" s="186"/>
      <c r="G287" s="186"/>
      <c r="H287" s="186"/>
      <c r="I287" s="186"/>
      <c r="J287" s="187"/>
      <c r="K287" s="407"/>
      <c r="L287" s="292"/>
    </row>
    <row r="288" spans="1:12">
      <c r="A288" s="185"/>
      <c r="B288" s="186"/>
      <c r="C288" s="186"/>
      <c r="D288" s="186"/>
      <c r="E288" s="186"/>
      <c r="F288" s="186"/>
      <c r="G288" s="186"/>
      <c r="H288" s="186"/>
      <c r="I288" s="186"/>
      <c r="J288" s="187"/>
      <c r="K288" s="186"/>
      <c r="L288" s="292"/>
    </row>
    <row r="289" spans="1:12">
      <c r="A289" s="185"/>
      <c r="B289" s="186"/>
      <c r="C289" s="186"/>
      <c r="D289" s="186"/>
      <c r="E289" s="186"/>
      <c r="F289" s="186"/>
      <c r="G289" s="186"/>
      <c r="H289" s="186"/>
      <c r="I289" s="186"/>
      <c r="J289" s="187"/>
      <c r="K289" s="186"/>
      <c r="L289" s="292"/>
    </row>
    <row r="290" spans="1:12">
      <c r="A290" s="343"/>
      <c r="B290" s="24"/>
      <c r="C290" s="22"/>
      <c r="D290" s="41"/>
      <c r="E290" s="345"/>
      <c r="F290" s="345"/>
      <c r="G290" s="345"/>
      <c r="H290" s="345"/>
      <c r="I290" s="345"/>
      <c r="J290" s="148"/>
      <c r="K290" s="22"/>
      <c r="L290" s="108"/>
    </row>
    <row r="291" spans="1:12">
      <c r="A291" s="343"/>
      <c r="B291" s="24"/>
      <c r="C291" s="22"/>
      <c r="D291" s="409"/>
      <c r="E291" s="409"/>
      <c r="F291" s="409"/>
      <c r="G291" s="186"/>
      <c r="H291" s="409"/>
      <c r="I291" s="147"/>
      <c r="J291" s="148"/>
      <c r="K291" s="407"/>
      <c r="L291" s="108"/>
    </row>
    <row r="292" spans="1:12">
      <c r="A292" s="343"/>
      <c r="B292" s="24"/>
      <c r="C292" s="22"/>
      <c r="D292" s="344"/>
      <c r="E292" s="344"/>
      <c r="F292" s="344"/>
      <c r="G292" s="186"/>
      <c r="H292" s="344"/>
      <c r="I292" s="147"/>
      <c r="J292" s="148"/>
      <c r="K292" s="407"/>
      <c r="L292" s="108"/>
    </row>
    <row r="293" spans="1:12">
      <c r="A293" s="343"/>
      <c r="B293" s="24"/>
      <c r="C293" s="22"/>
      <c r="D293" s="344"/>
      <c r="E293" s="344"/>
      <c r="F293" s="344"/>
      <c r="G293" s="186"/>
      <c r="H293" s="344"/>
      <c r="I293" s="147"/>
      <c r="J293" s="148"/>
      <c r="K293" s="407"/>
      <c r="L293" s="293" t="s">
        <v>1029</v>
      </c>
    </row>
    <row r="294" spans="1:12">
      <c r="A294" s="343"/>
      <c r="B294" s="24"/>
      <c r="C294" s="22"/>
      <c r="D294" s="41"/>
      <c r="E294" s="345"/>
      <c r="F294" s="345"/>
      <c r="G294" s="186"/>
      <c r="H294" s="345"/>
      <c r="I294" s="147"/>
      <c r="J294" s="148"/>
      <c r="K294" s="407"/>
      <c r="L294" s="108"/>
    </row>
    <row r="295" spans="1:12">
      <c r="A295" s="343"/>
      <c r="B295" s="24"/>
      <c r="C295" s="22"/>
      <c r="D295" s="41"/>
      <c r="E295" s="345"/>
      <c r="F295" s="345"/>
      <c r="G295" s="186"/>
      <c r="H295" s="345"/>
      <c r="I295" s="147"/>
      <c r="J295" s="148"/>
      <c r="K295" s="407"/>
      <c r="L295" s="108"/>
    </row>
    <row r="296" spans="1:12">
      <c r="A296" s="343"/>
      <c r="B296" s="24"/>
      <c r="C296" s="22"/>
      <c r="D296" s="41"/>
      <c r="E296" s="345"/>
      <c r="F296" s="345"/>
      <c r="G296" s="186"/>
      <c r="H296" s="345"/>
      <c r="I296" s="147"/>
      <c r="J296" s="148"/>
      <c r="K296" s="407"/>
      <c r="L296" s="108"/>
    </row>
    <row r="297" spans="1:12">
      <c r="A297" s="201"/>
      <c r="B297" s="410"/>
      <c r="C297" s="362"/>
      <c r="D297" s="362"/>
      <c r="E297" s="362"/>
      <c r="F297" s="362"/>
      <c r="G297" s="186"/>
      <c r="H297" s="362"/>
      <c r="I297" s="147"/>
      <c r="J297" s="413"/>
      <c r="K297" s="407"/>
      <c r="L297" s="202"/>
    </row>
    <row r="298" spans="1:12">
      <c r="A298" s="201"/>
      <c r="B298" s="410"/>
      <c r="C298" s="362"/>
      <c r="D298" s="362"/>
      <c r="E298" s="362"/>
      <c r="F298" s="362"/>
      <c r="G298" s="186"/>
      <c r="H298" s="362"/>
      <c r="I298" s="411"/>
      <c r="J298" s="413"/>
      <c r="K298" s="407"/>
      <c r="L298" s="202"/>
    </row>
    <row r="299" spans="1:12">
      <c r="A299" s="185"/>
      <c r="B299" s="186"/>
      <c r="C299" s="186"/>
      <c r="D299" s="186"/>
      <c r="E299" s="186"/>
      <c r="F299" s="186"/>
      <c r="G299" s="186"/>
      <c r="H299" s="186"/>
      <c r="I299" s="186"/>
      <c r="J299" s="187"/>
      <c r="K299" s="186"/>
      <c r="L299" s="292"/>
    </row>
    <row r="300" spans="1:12">
      <c r="A300" s="201"/>
      <c r="B300" s="410"/>
      <c r="C300" s="362"/>
      <c r="D300" s="362"/>
      <c r="E300" s="362"/>
      <c r="F300" s="362"/>
      <c r="G300" s="362"/>
      <c r="H300" s="362"/>
      <c r="I300" s="362"/>
      <c r="J300" s="413"/>
      <c r="K300" s="362"/>
      <c r="L300" s="291"/>
    </row>
    <row r="301" spans="1:12">
      <c r="A301" s="343">
        <v>2</v>
      </c>
      <c r="B301" s="343"/>
      <c r="C301" s="343"/>
      <c r="D301" s="343"/>
      <c r="E301" s="343"/>
      <c r="F301" s="343"/>
      <c r="G301" s="343"/>
      <c r="H301" s="343"/>
      <c r="I301" s="343"/>
      <c r="J301" s="405"/>
      <c r="K301" s="343"/>
      <c r="L301" s="412"/>
    </row>
    <row r="302" spans="1:12">
      <c r="A302" s="343">
        <v>21</v>
      </c>
      <c r="B302" s="22"/>
      <c r="C302" s="22"/>
      <c r="D302" s="22"/>
      <c r="E302" s="22"/>
      <c r="F302" s="22"/>
      <c r="G302" s="22"/>
      <c r="H302" s="22"/>
      <c r="I302" s="22"/>
      <c r="J302" s="148"/>
      <c r="K302" s="22"/>
      <c r="L302" s="176"/>
    </row>
    <row r="303" spans="1:12">
      <c r="A303" s="343">
        <v>34</v>
      </c>
      <c r="B303" s="22"/>
      <c r="C303" s="22"/>
      <c r="D303" s="22"/>
      <c r="E303" s="22"/>
      <c r="F303" s="22"/>
      <c r="G303" s="22"/>
      <c r="H303" s="22"/>
      <c r="I303" s="22"/>
      <c r="J303" s="148"/>
      <c r="K303" s="22"/>
      <c r="L303" s="176"/>
    </row>
    <row r="304" spans="1:12">
      <c r="A304" s="343">
        <v>48</v>
      </c>
      <c r="B304" s="22"/>
      <c r="C304" s="22"/>
      <c r="D304" s="22"/>
      <c r="E304" s="22"/>
      <c r="F304" s="22"/>
      <c r="G304" s="22"/>
      <c r="H304" s="22"/>
      <c r="I304" s="22"/>
      <c r="J304" s="148"/>
      <c r="K304" s="22"/>
      <c r="L304" s="176"/>
    </row>
    <row r="305" spans="1:12">
      <c r="A305" s="343">
        <v>55</v>
      </c>
      <c r="B305" s="22"/>
      <c r="C305" s="22"/>
      <c r="D305" s="22"/>
      <c r="E305" s="22"/>
      <c r="F305" s="22"/>
      <c r="G305" s="22"/>
      <c r="H305" s="22"/>
      <c r="I305" s="22"/>
      <c r="J305" s="148"/>
      <c r="K305" s="22"/>
      <c r="L305" s="176"/>
    </row>
    <row r="306" spans="1:12">
      <c r="A306" s="343"/>
      <c r="B306" s="22"/>
      <c r="C306" s="22"/>
      <c r="D306" s="22"/>
      <c r="E306" s="22"/>
      <c r="F306" s="22"/>
      <c r="G306" s="22"/>
      <c r="H306" s="22"/>
      <c r="I306" s="22"/>
      <c r="J306" s="148"/>
      <c r="K306" s="22"/>
      <c r="L306" s="176"/>
    </row>
    <row r="307" spans="1:12">
      <c r="A307" s="343">
        <v>72</v>
      </c>
      <c r="B307" s="22"/>
      <c r="C307" s="22"/>
      <c r="D307" s="22"/>
      <c r="E307" s="22"/>
      <c r="F307" s="22"/>
      <c r="G307" s="22"/>
      <c r="H307" s="22"/>
      <c r="I307" s="22"/>
      <c r="J307" s="148"/>
      <c r="K307" s="22"/>
      <c r="L307" s="176"/>
    </row>
    <row r="308" spans="1:12">
      <c r="A308" s="185"/>
      <c r="B308" s="186"/>
      <c r="C308" s="186"/>
      <c r="D308" s="186"/>
      <c r="E308" s="186"/>
      <c r="F308" s="186"/>
      <c r="G308" s="186"/>
      <c r="H308" s="186"/>
      <c r="I308" s="186"/>
      <c r="J308" s="148"/>
      <c r="K308" s="407"/>
      <c r="L308" s="292"/>
    </row>
    <row r="309" spans="1:12">
      <c r="A309" s="343">
        <v>94</v>
      </c>
      <c r="B309" s="22"/>
      <c r="C309" s="22"/>
      <c r="D309" s="22"/>
      <c r="E309" s="22"/>
      <c r="F309" s="22"/>
      <c r="G309" s="22"/>
      <c r="H309" s="91"/>
      <c r="I309" s="22"/>
      <c r="J309" s="148"/>
      <c r="K309" s="22"/>
      <c r="L309" s="176"/>
    </row>
    <row r="310" spans="1:12">
      <c r="A310" s="193"/>
      <c r="B310" s="194"/>
      <c r="C310" s="194"/>
      <c r="D310" s="194"/>
      <c r="E310" s="194"/>
      <c r="F310" s="194"/>
      <c r="G310" s="194"/>
      <c r="H310" s="194"/>
      <c r="I310" s="194"/>
      <c r="J310" s="148"/>
      <c r="K310" s="194"/>
      <c r="L310" s="294"/>
    </row>
    <row r="311" spans="1:12">
      <c r="A311" s="343">
        <v>111</v>
      </c>
      <c r="B311" s="22"/>
      <c r="C311" s="22"/>
      <c r="D311" s="22"/>
      <c r="E311" s="22"/>
      <c r="F311" s="22"/>
      <c r="G311" s="107"/>
      <c r="H311" s="22"/>
      <c r="I311" s="22"/>
      <c r="J311" s="148"/>
      <c r="K311" s="22"/>
      <c r="L311" s="176"/>
    </row>
    <row r="312" spans="1:12">
      <c r="A312" s="343">
        <v>128</v>
      </c>
      <c r="B312" s="22"/>
      <c r="C312" s="22"/>
      <c r="D312" s="143"/>
      <c r="E312" s="22"/>
      <c r="F312" s="22"/>
      <c r="G312" s="22"/>
      <c r="H312" s="22"/>
      <c r="I312" s="22"/>
      <c r="J312" s="148"/>
      <c r="K312" s="22"/>
      <c r="L312" s="176"/>
    </row>
    <row r="313" spans="1:12">
      <c r="A313" s="343">
        <v>151</v>
      </c>
      <c r="B313" s="22"/>
      <c r="C313" s="22"/>
      <c r="D313" s="22"/>
      <c r="E313" s="22"/>
      <c r="F313" s="22"/>
      <c r="G313" s="22"/>
      <c r="H313" s="22"/>
      <c r="I313" s="22"/>
      <c r="J313" s="148"/>
      <c r="K313" s="22"/>
      <c r="L313" s="109"/>
    </row>
    <row r="314" spans="1:12">
      <c r="A314" s="343">
        <v>170</v>
      </c>
      <c r="B314" s="22"/>
      <c r="C314" s="22"/>
      <c r="D314" s="22"/>
      <c r="E314" s="22"/>
      <c r="F314" s="22"/>
      <c r="G314" s="22"/>
      <c r="H314" s="22"/>
      <c r="I314" s="22"/>
      <c r="J314" s="148"/>
      <c r="K314" s="22"/>
      <c r="L314" s="109"/>
    </row>
    <row r="315" spans="1:12">
      <c r="A315" s="343"/>
      <c r="B315" s="24"/>
      <c r="C315" s="22"/>
      <c r="D315" s="344"/>
      <c r="E315" s="344"/>
      <c r="F315" s="344"/>
      <c r="G315" s="344"/>
      <c r="H315" s="344"/>
      <c r="I315" s="147"/>
      <c r="J315" s="148"/>
      <c r="K315" s="22"/>
      <c r="L315" s="293"/>
    </row>
    <row r="316" spans="1:12">
      <c r="A316" s="343"/>
      <c r="B316" s="24"/>
      <c r="C316" s="22"/>
      <c r="D316" s="344"/>
      <c r="E316" s="344"/>
      <c r="F316" s="344"/>
      <c r="G316" s="344"/>
      <c r="H316" s="344"/>
      <c r="I316" s="147"/>
      <c r="J316" s="148"/>
      <c r="K316" s="147"/>
      <c r="L316" s="293"/>
    </row>
    <row r="317" spans="1:12">
      <c r="A317" s="343">
        <v>190</v>
      </c>
      <c r="B317" s="24"/>
      <c r="C317" s="22"/>
      <c r="D317" s="344"/>
      <c r="E317" s="344"/>
      <c r="F317" s="344"/>
      <c r="G317" s="344"/>
      <c r="H317" s="344"/>
      <c r="I317" s="344"/>
      <c r="J317" s="148"/>
      <c r="K317" s="22"/>
      <c r="L317" s="293"/>
    </row>
    <row r="318" spans="1:12">
      <c r="A318" s="343">
        <v>208</v>
      </c>
      <c r="B318" s="24"/>
      <c r="C318" s="22"/>
      <c r="D318" s="255"/>
      <c r="E318" s="255"/>
      <c r="F318" s="255"/>
      <c r="G318" s="255"/>
      <c r="H318" s="255"/>
      <c r="I318" s="255"/>
      <c r="J318" s="148"/>
      <c r="K318" s="22"/>
      <c r="L318" s="293"/>
    </row>
    <row r="319" spans="1:12">
      <c r="A319" s="343"/>
      <c r="B319" s="24"/>
      <c r="C319" s="22"/>
      <c r="D319" s="41"/>
      <c r="E319" s="345"/>
      <c r="F319" s="345"/>
      <c r="G319" s="345"/>
      <c r="H319" s="345"/>
      <c r="I319" s="147"/>
      <c r="J319" s="148"/>
      <c r="K319" s="147"/>
      <c r="L319" s="293"/>
    </row>
    <row r="320" spans="1:12">
      <c r="A320" s="343">
        <v>230</v>
      </c>
      <c r="B320" s="24"/>
      <c r="C320" s="22"/>
      <c r="D320" s="41"/>
      <c r="E320" s="345"/>
      <c r="F320" s="345"/>
      <c r="G320" s="107"/>
      <c r="H320" s="345"/>
      <c r="I320" s="345"/>
      <c r="J320" s="148"/>
      <c r="K320" s="22"/>
      <c r="L320" s="293"/>
    </row>
    <row r="321" spans="1:12">
      <c r="A321" s="343">
        <v>248</v>
      </c>
      <c r="B321" s="22"/>
      <c r="C321" s="22"/>
      <c r="D321" s="22"/>
      <c r="E321" s="22"/>
      <c r="F321" s="22"/>
      <c r="G321" s="22"/>
      <c r="H321" s="22"/>
      <c r="I321" s="22"/>
      <c r="J321" s="148"/>
      <c r="K321" s="22"/>
      <c r="L321" s="109"/>
    </row>
    <row r="322" spans="1:12">
      <c r="A322" s="201"/>
      <c r="B322" s="410"/>
      <c r="C322" s="362"/>
      <c r="D322" s="362"/>
      <c r="E322" s="362"/>
      <c r="F322" s="362"/>
      <c r="G322" s="147"/>
      <c r="H322" s="362"/>
      <c r="I322" s="147"/>
      <c r="J322" s="148"/>
      <c r="K322" s="147"/>
      <c r="L322" s="291"/>
    </row>
    <row r="323" spans="1:12">
      <c r="A323" s="343">
        <v>266</v>
      </c>
      <c r="B323" s="22"/>
      <c r="C323" s="22"/>
      <c r="D323" s="22"/>
      <c r="E323" s="22"/>
      <c r="F323" s="22"/>
      <c r="G323" s="22"/>
      <c r="H323" s="22"/>
      <c r="I323" s="22"/>
      <c r="J323" s="112"/>
      <c r="K323" s="22"/>
      <c r="L323" s="22"/>
    </row>
    <row r="324" spans="1:12">
      <c r="A324" s="343">
        <v>267</v>
      </c>
      <c r="B324" s="22"/>
      <c r="C324" s="22"/>
      <c r="D324" s="22"/>
      <c r="E324" s="22"/>
      <c r="F324" s="22"/>
      <c r="G324" s="22"/>
      <c r="H324" s="22"/>
      <c r="I324" s="22"/>
      <c r="J324" s="112"/>
      <c r="K324" s="22"/>
      <c r="L324" s="22"/>
    </row>
    <row r="325" spans="1:12">
      <c r="A325" s="343">
        <v>268</v>
      </c>
      <c r="B325" s="22"/>
      <c r="C325" s="22"/>
      <c r="D325" s="22"/>
      <c r="E325" s="22"/>
      <c r="F325" s="22"/>
      <c r="G325" s="22"/>
      <c r="H325" s="22"/>
      <c r="I325" s="22"/>
      <c r="J325" s="112"/>
      <c r="K325" s="22"/>
      <c r="L325" s="22"/>
    </row>
    <row r="326" spans="1:12">
      <c r="A326" s="343">
        <v>269</v>
      </c>
      <c r="B326" s="22"/>
      <c r="C326" s="22"/>
      <c r="D326" s="22"/>
      <c r="E326" s="22"/>
      <c r="F326" s="22"/>
      <c r="G326" s="22"/>
      <c r="H326" s="22"/>
      <c r="I326" s="22"/>
      <c r="J326" s="112"/>
      <c r="K326" s="22"/>
      <c r="L326" s="22"/>
    </row>
    <row r="327" spans="1:12">
      <c r="A327" s="343">
        <v>270</v>
      </c>
      <c r="B327" s="22"/>
      <c r="C327" s="22"/>
      <c r="D327" s="22"/>
      <c r="E327" s="22"/>
      <c r="F327" s="22"/>
      <c r="G327" s="22"/>
      <c r="H327" s="22"/>
      <c r="I327" s="22"/>
      <c r="J327" s="112"/>
      <c r="K327" s="22"/>
      <c r="L327" s="22"/>
    </row>
    <row r="328" spans="1:12">
      <c r="A328" s="343">
        <v>271</v>
      </c>
      <c r="B328" s="22"/>
      <c r="C328" s="22"/>
      <c r="D328" s="22"/>
      <c r="E328" s="22"/>
      <c r="F328" s="22"/>
      <c r="G328" s="22"/>
      <c r="H328" s="22"/>
      <c r="I328" s="22"/>
      <c r="J328" s="112"/>
      <c r="K328" s="22"/>
      <c r="L328" s="22"/>
    </row>
    <row r="329" spans="1:12">
      <c r="A329" s="343">
        <v>272</v>
      </c>
      <c r="B329" s="22"/>
      <c r="C329" s="22"/>
      <c r="D329" s="22"/>
      <c r="E329" s="22"/>
      <c r="F329" s="22"/>
      <c r="G329" s="22"/>
      <c r="H329" s="22"/>
      <c r="I329" s="22"/>
      <c r="J329" s="112"/>
      <c r="K329" s="22"/>
      <c r="L329" s="22"/>
    </row>
    <row r="330" spans="1:12">
      <c r="A330" s="343">
        <v>273</v>
      </c>
      <c r="B330" s="22"/>
      <c r="C330" s="22"/>
      <c r="D330" s="22"/>
      <c r="E330" s="22"/>
      <c r="F330" s="22"/>
      <c r="G330" s="22"/>
      <c r="H330" s="22"/>
      <c r="I330" s="22"/>
      <c r="J330" s="112"/>
      <c r="K330" s="22"/>
      <c r="L330" s="22"/>
    </row>
    <row r="331" spans="1:12">
      <c r="A331" s="343">
        <v>274</v>
      </c>
      <c r="B331" s="22"/>
      <c r="C331" s="22"/>
      <c r="D331" s="22"/>
      <c r="E331" s="22"/>
      <c r="F331" s="22"/>
      <c r="G331" s="22"/>
      <c r="H331" s="22"/>
      <c r="I331" s="22"/>
      <c r="J331" s="112"/>
      <c r="K331" s="22"/>
      <c r="L331" s="22"/>
    </row>
    <row r="332" spans="1:12">
      <c r="A332" s="343">
        <v>275</v>
      </c>
      <c r="B332" s="22"/>
      <c r="C332" s="22"/>
      <c r="D332" s="22"/>
      <c r="E332" s="22"/>
      <c r="F332" s="22"/>
      <c r="G332" s="22"/>
      <c r="H332" s="22"/>
      <c r="I332" s="22"/>
      <c r="J332" s="112"/>
      <c r="K332" s="22"/>
      <c r="L332" s="22"/>
    </row>
    <row r="333" spans="1:12">
      <c r="A333" s="343">
        <v>276</v>
      </c>
      <c r="B333" s="22"/>
      <c r="C333" s="22"/>
      <c r="D333" s="22"/>
      <c r="E333" s="22"/>
      <c r="F333" s="22"/>
      <c r="G333" s="22"/>
      <c r="H333" s="22"/>
      <c r="I333" s="22"/>
      <c r="J333" s="112"/>
      <c r="K333" s="22"/>
      <c r="L333" s="22"/>
    </row>
    <row r="334" spans="1:12">
      <c r="A334" s="343">
        <v>277</v>
      </c>
      <c r="B334" s="22"/>
      <c r="C334" s="22"/>
      <c r="D334" s="22"/>
      <c r="E334" s="22"/>
      <c r="F334" s="22"/>
      <c r="G334" s="22"/>
      <c r="H334" s="22"/>
      <c r="I334" s="22"/>
      <c r="J334" s="112"/>
      <c r="K334" s="22"/>
      <c r="L334" s="22"/>
    </row>
    <row r="335" spans="1:12">
      <c r="A335" s="343">
        <v>278</v>
      </c>
      <c r="B335" s="22"/>
      <c r="C335" s="22"/>
      <c r="D335" s="22"/>
      <c r="E335" s="22"/>
      <c r="F335" s="22"/>
      <c r="G335" s="22"/>
      <c r="H335" s="22"/>
      <c r="I335" s="22"/>
      <c r="J335" s="112"/>
      <c r="K335" s="22"/>
      <c r="L335" s="22"/>
    </row>
    <row r="336" spans="1:12">
      <c r="A336" s="343">
        <v>279</v>
      </c>
      <c r="B336" s="22"/>
      <c r="C336" s="22"/>
      <c r="D336" s="22"/>
      <c r="E336" s="22"/>
      <c r="F336" s="22"/>
      <c r="G336" s="22"/>
      <c r="H336" s="22"/>
      <c r="I336" s="22"/>
      <c r="J336" s="112"/>
      <c r="K336" s="22"/>
      <c r="L336" s="22"/>
    </row>
    <row r="337" spans="1:12" ht="15.75" customHeight="1">
      <c r="A337" s="343">
        <v>280</v>
      </c>
      <c r="B337" s="22"/>
      <c r="C337" s="22"/>
      <c r="D337" s="22"/>
      <c r="E337" s="22"/>
      <c r="F337" s="22"/>
      <c r="G337" s="22"/>
      <c r="H337" s="22"/>
      <c r="I337" s="22"/>
      <c r="J337" s="112"/>
      <c r="K337" s="22"/>
      <c r="L337" s="22"/>
    </row>
    <row r="338" spans="1:12" ht="15.75" customHeight="1">
      <c r="A338" s="343">
        <v>281</v>
      </c>
      <c r="B338" s="22"/>
      <c r="C338" s="22"/>
      <c r="D338" s="22"/>
      <c r="E338" s="22"/>
      <c r="F338" s="22"/>
      <c r="G338" s="22"/>
      <c r="H338" s="22"/>
      <c r="I338" s="22"/>
      <c r="J338" s="112"/>
      <c r="K338" s="22"/>
      <c r="L338" s="22"/>
    </row>
    <row r="339" spans="1:12" ht="15.75" customHeight="1">
      <c r="A339" s="343">
        <v>282</v>
      </c>
      <c r="B339" s="22"/>
      <c r="C339" s="22"/>
      <c r="D339" s="22"/>
      <c r="E339" s="22"/>
      <c r="F339" s="22"/>
      <c r="G339" s="22"/>
      <c r="H339" s="22"/>
      <c r="I339" s="22"/>
      <c r="J339" s="112"/>
      <c r="K339" s="22"/>
      <c r="L339" s="22"/>
    </row>
    <row r="340" spans="1:12" ht="15.75" customHeight="1">
      <c r="A340" s="343">
        <v>283</v>
      </c>
      <c r="B340" s="22"/>
      <c r="C340" s="22"/>
      <c r="D340" s="22"/>
      <c r="E340" s="22"/>
      <c r="F340" s="22"/>
      <c r="G340" s="22"/>
      <c r="H340" s="22"/>
      <c r="I340" s="22"/>
      <c r="J340" s="112"/>
      <c r="K340" s="22"/>
      <c r="L340" s="22"/>
    </row>
    <row r="341" spans="1:12" ht="15.75" customHeight="1">
      <c r="A341" s="343">
        <v>284</v>
      </c>
      <c r="B341" s="22"/>
      <c r="C341" s="22"/>
      <c r="D341" s="22"/>
      <c r="E341" s="22"/>
      <c r="F341" s="22"/>
      <c r="G341" s="22"/>
      <c r="H341" s="22"/>
      <c r="I341" s="22"/>
      <c r="J341" s="112"/>
      <c r="K341" s="22"/>
      <c r="L341" s="22"/>
    </row>
    <row r="342" spans="1:12" ht="15.75" customHeight="1">
      <c r="A342" s="343">
        <v>285</v>
      </c>
      <c r="B342" s="22"/>
      <c r="C342" s="22"/>
      <c r="D342" s="22"/>
      <c r="E342" s="22"/>
      <c r="F342" s="22"/>
      <c r="G342" s="22"/>
      <c r="H342" s="22"/>
      <c r="I342" s="22"/>
      <c r="J342" s="112"/>
      <c r="K342" s="22"/>
      <c r="L342" s="22"/>
    </row>
    <row r="343" spans="1:12" ht="15.75" customHeight="1">
      <c r="A343" s="343">
        <v>286</v>
      </c>
      <c r="B343" s="22"/>
      <c r="C343" s="22"/>
      <c r="D343" s="22"/>
      <c r="E343" s="22"/>
      <c r="F343" s="22"/>
      <c r="G343" s="22"/>
      <c r="H343" s="22"/>
      <c r="I343" s="22"/>
      <c r="J343" s="112"/>
      <c r="K343" s="22"/>
      <c r="L343" s="22"/>
    </row>
    <row r="344" spans="1:12">
      <c r="A344" s="343">
        <v>287</v>
      </c>
      <c r="B344" s="22"/>
      <c r="C344" s="22"/>
      <c r="D344" s="22"/>
      <c r="E344" s="22"/>
      <c r="F344" s="22"/>
      <c r="G344" s="22"/>
      <c r="H344" s="22"/>
      <c r="I344" s="22"/>
      <c r="J344" s="112"/>
      <c r="K344" s="22"/>
      <c r="L344" s="22"/>
    </row>
    <row r="345" spans="1:12">
      <c r="A345" s="343">
        <v>288</v>
      </c>
      <c r="B345" s="22"/>
      <c r="C345" s="22"/>
      <c r="D345" s="22"/>
      <c r="E345" s="22"/>
      <c r="F345" s="22"/>
      <c r="G345" s="22"/>
      <c r="H345" s="22"/>
      <c r="I345" s="22"/>
      <c r="J345" s="112"/>
      <c r="K345" s="22"/>
      <c r="L345" s="22"/>
    </row>
    <row r="346" spans="1:12">
      <c r="A346" s="343">
        <v>289</v>
      </c>
      <c r="B346" s="22"/>
      <c r="C346" s="22"/>
      <c r="D346" s="22"/>
      <c r="E346" s="22"/>
      <c r="F346" s="22"/>
      <c r="G346" s="22"/>
      <c r="H346" s="22"/>
      <c r="I346" s="22"/>
      <c r="J346" s="112"/>
      <c r="K346" s="22"/>
      <c r="L346" s="22"/>
    </row>
    <row r="347" spans="1:12">
      <c r="A347" s="343">
        <v>290</v>
      </c>
      <c r="B347" s="22"/>
      <c r="C347" s="22"/>
      <c r="D347" s="22"/>
      <c r="E347" s="22"/>
      <c r="F347" s="22"/>
      <c r="G347" s="22"/>
      <c r="H347" s="22"/>
      <c r="I347" s="22"/>
      <c r="J347" s="112"/>
      <c r="K347" s="22"/>
      <c r="L347" s="22"/>
    </row>
    <row r="348" spans="1:12">
      <c r="A348" s="343">
        <v>291</v>
      </c>
      <c r="B348" s="22"/>
      <c r="C348" s="22"/>
      <c r="D348" s="22"/>
      <c r="E348" s="22"/>
      <c r="F348" s="22"/>
      <c r="G348" s="22"/>
      <c r="H348" s="22"/>
      <c r="I348" s="22"/>
      <c r="J348" s="112"/>
      <c r="K348" s="22"/>
      <c r="L348" s="22"/>
    </row>
    <row r="349" spans="1:12">
      <c r="A349" s="343">
        <v>292</v>
      </c>
      <c r="B349" s="22"/>
      <c r="C349" s="22"/>
      <c r="D349" s="22"/>
      <c r="E349" s="22"/>
      <c r="F349" s="22"/>
      <c r="G349" s="22"/>
      <c r="H349" s="22"/>
      <c r="I349" s="22"/>
      <c r="J349" s="112"/>
      <c r="K349" s="22"/>
      <c r="L349" s="22"/>
    </row>
    <row r="350" spans="1:12">
      <c r="A350" s="343">
        <v>293</v>
      </c>
      <c r="B350" s="22"/>
      <c r="C350" s="22"/>
      <c r="D350" s="22"/>
      <c r="E350" s="22"/>
      <c r="F350" s="22"/>
      <c r="G350" s="22"/>
      <c r="H350" s="22"/>
      <c r="I350" s="22"/>
      <c r="J350" s="112"/>
      <c r="K350" s="22"/>
      <c r="L350" s="22"/>
    </row>
    <row r="351" spans="1:12">
      <c r="A351" s="343">
        <v>294</v>
      </c>
      <c r="B351" s="22"/>
      <c r="C351" s="22"/>
      <c r="D351" s="22"/>
      <c r="E351" s="22"/>
      <c r="F351" s="22"/>
      <c r="G351" s="22"/>
      <c r="H351" s="22"/>
      <c r="I351" s="22"/>
      <c r="J351" s="112"/>
      <c r="K351" s="22"/>
      <c r="L351" s="22"/>
    </row>
    <row r="352" spans="1:12">
      <c r="A352" s="343">
        <v>295</v>
      </c>
      <c r="B352" s="22"/>
      <c r="C352" s="22"/>
      <c r="D352" s="22"/>
      <c r="E352" s="22"/>
      <c r="F352" s="22"/>
      <c r="G352" s="22"/>
      <c r="H352" s="22"/>
      <c r="I352" s="22"/>
      <c r="J352" s="112"/>
      <c r="K352" s="22"/>
      <c r="L352" s="22"/>
    </row>
    <row r="353" spans="1:12">
      <c r="A353" s="343">
        <v>296</v>
      </c>
      <c r="B353" s="22"/>
      <c r="C353" s="22"/>
      <c r="D353" s="22"/>
      <c r="E353" s="22"/>
      <c r="F353" s="22"/>
      <c r="G353" s="22"/>
      <c r="H353" s="22"/>
      <c r="I353" s="22"/>
      <c r="J353" s="112"/>
      <c r="K353" s="22"/>
      <c r="L353" s="22"/>
    </row>
    <row r="354" spans="1:12">
      <c r="A354" s="343">
        <v>297</v>
      </c>
      <c r="B354" s="22"/>
      <c r="C354" s="22"/>
      <c r="D354" s="22"/>
      <c r="E354" s="22"/>
      <c r="F354" s="22"/>
      <c r="G354" s="22"/>
      <c r="H354" s="22"/>
      <c r="I354" s="22"/>
      <c r="J354" s="112"/>
      <c r="K354" s="22"/>
      <c r="L354" s="22"/>
    </row>
    <row r="355" spans="1:12">
      <c r="A355" s="343">
        <v>298</v>
      </c>
      <c r="B355" s="22"/>
      <c r="C355" s="22"/>
      <c r="D355" s="22"/>
      <c r="E355" s="22"/>
      <c r="F355" s="22"/>
      <c r="G355" s="22"/>
      <c r="H355" s="22"/>
      <c r="I355" s="22"/>
      <c r="J355" s="112"/>
      <c r="K355" s="22"/>
      <c r="L355" s="22"/>
    </row>
    <row r="356" spans="1:12">
      <c r="A356" s="343">
        <v>299</v>
      </c>
      <c r="B356" s="22"/>
      <c r="C356" s="22"/>
      <c r="D356" s="22"/>
      <c r="E356" s="22"/>
      <c r="F356" s="22"/>
      <c r="G356" s="22"/>
      <c r="H356" s="22"/>
      <c r="I356" s="22"/>
      <c r="J356" s="112"/>
      <c r="K356" s="22"/>
      <c r="L356" s="22"/>
    </row>
    <row r="357" spans="1:12">
      <c r="A357" s="343">
        <v>300</v>
      </c>
      <c r="B357" s="22"/>
      <c r="C357" s="22"/>
      <c r="D357" s="22"/>
      <c r="E357" s="22"/>
      <c r="F357" s="22"/>
      <c r="G357" s="22"/>
      <c r="H357" s="22"/>
      <c r="I357" s="22"/>
      <c r="J357" s="112"/>
      <c r="K357" s="22"/>
      <c r="L357" s="22"/>
    </row>
    <row r="358" spans="1:12">
      <c r="A358" s="343">
        <v>301</v>
      </c>
      <c r="B358" s="22"/>
      <c r="C358" s="22"/>
      <c r="D358" s="22"/>
      <c r="E358" s="22"/>
      <c r="F358" s="22"/>
      <c r="G358" s="22"/>
      <c r="H358" s="22"/>
      <c r="I358" s="22"/>
      <c r="J358" s="112"/>
      <c r="K358" s="22"/>
      <c r="L358" s="22"/>
    </row>
    <row r="359" spans="1:12">
      <c r="A359" s="343">
        <v>302</v>
      </c>
      <c r="B359" s="22"/>
      <c r="C359" s="22"/>
      <c r="D359" s="22"/>
      <c r="E359" s="22"/>
      <c r="F359" s="22"/>
      <c r="G359" s="22"/>
      <c r="H359" s="22"/>
      <c r="I359" s="22"/>
      <c r="J359" s="112"/>
      <c r="K359" s="22"/>
      <c r="L359" s="22"/>
    </row>
    <row r="360" spans="1:12">
      <c r="A360" s="343">
        <v>303</v>
      </c>
      <c r="B360" s="22"/>
      <c r="C360" s="22"/>
      <c r="D360" s="22"/>
      <c r="E360" s="22"/>
      <c r="F360" s="22"/>
      <c r="G360" s="22"/>
      <c r="H360" s="22"/>
      <c r="I360" s="22"/>
      <c r="J360" s="112"/>
      <c r="K360" s="22"/>
      <c r="L360" s="22"/>
    </row>
    <row r="361" spans="1:12">
      <c r="A361" s="343">
        <v>304</v>
      </c>
      <c r="B361" s="22"/>
      <c r="C361" s="22"/>
      <c r="D361" s="22"/>
      <c r="E361" s="22"/>
      <c r="F361" s="22"/>
      <c r="G361" s="22"/>
      <c r="H361" s="22"/>
      <c r="I361" s="22"/>
      <c r="J361" s="112"/>
      <c r="K361" s="22"/>
      <c r="L361" s="22"/>
    </row>
    <row r="362" spans="1:12">
      <c r="A362" s="343">
        <v>305</v>
      </c>
      <c r="B362" s="22"/>
      <c r="C362" s="22"/>
      <c r="D362" s="22"/>
      <c r="E362" s="22"/>
      <c r="F362" s="22"/>
      <c r="G362" s="22"/>
      <c r="H362" s="22"/>
      <c r="I362" s="22"/>
      <c r="J362" s="112"/>
      <c r="K362" s="22"/>
      <c r="L362" s="22"/>
    </row>
    <row r="363" spans="1:12">
      <c r="A363" s="343">
        <v>306</v>
      </c>
      <c r="B363" s="22"/>
      <c r="C363" s="22"/>
      <c r="D363" s="22"/>
      <c r="E363" s="22"/>
      <c r="F363" s="22"/>
      <c r="G363" s="22"/>
      <c r="H363" s="22"/>
      <c r="I363" s="22"/>
      <c r="J363" s="112"/>
      <c r="K363" s="22"/>
      <c r="L363" s="22"/>
    </row>
    <row r="364" spans="1:12">
      <c r="A364" s="343">
        <v>307</v>
      </c>
      <c r="B364" s="22"/>
      <c r="C364" s="22"/>
      <c r="D364" s="22"/>
      <c r="E364" s="22"/>
      <c r="F364" s="22"/>
      <c r="G364" s="22"/>
      <c r="H364" s="22"/>
      <c r="I364" s="22"/>
      <c r="J364" s="112"/>
      <c r="K364" s="22"/>
      <c r="L364" s="22"/>
    </row>
    <row r="365" spans="1:12">
      <c r="A365" s="343">
        <v>308</v>
      </c>
      <c r="B365" s="22"/>
      <c r="C365" s="22"/>
      <c r="D365" s="22"/>
      <c r="E365" s="22"/>
      <c r="F365" s="22"/>
      <c r="G365" s="22"/>
      <c r="H365" s="22"/>
      <c r="I365" s="22"/>
      <c r="J365" s="112"/>
      <c r="K365" s="22"/>
      <c r="L365" s="22"/>
    </row>
    <row r="366" spans="1:12">
      <c r="A366" s="343">
        <v>309</v>
      </c>
      <c r="B366" s="22"/>
      <c r="C366" s="22"/>
      <c r="D366" s="22"/>
      <c r="E366" s="22"/>
      <c r="F366" s="22"/>
      <c r="G366" s="22"/>
      <c r="H366" s="22"/>
      <c r="I366" s="22"/>
      <c r="J366" s="112"/>
      <c r="K366" s="22"/>
      <c r="L366" s="22"/>
    </row>
    <row r="367" spans="1:12">
      <c r="A367" s="343">
        <v>310</v>
      </c>
      <c r="B367" s="22"/>
      <c r="C367" s="22"/>
      <c r="D367" s="22"/>
      <c r="E367" s="22"/>
      <c r="F367" s="22"/>
      <c r="G367" s="22"/>
      <c r="H367" s="22"/>
      <c r="I367" s="22"/>
      <c r="J367" s="112"/>
      <c r="K367" s="22"/>
      <c r="L367" s="22"/>
    </row>
    <row r="368" spans="1:12">
      <c r="A368" s="343">
        <v>311</v>
      </c>
      <c r="B368" s="22"/>
      <c r="C368" s="22"/>
      <c r="D368" s="22"/>
      <c r="E368" s="22"/>
      <c r="F368" s="22"/>
      <c r="G368" s="22"/>
      <c r="H368" s="22"/>
      <c r="I368" s="22"/>
      <c r="J368" s="112"/>
      <c r="K368" s="22"/>
      <c r="L368" s="22"/>
    </row>
    <row r="369" spans="1:12">
      <c r="A369" s="343">
        <v>312</v>
      </c>
      <c r="B369" s="22"/>
      <c r="C369" s="22"/>
      <c r="D369" s="22"/>
      <c r="E369" s="22"/>
      <c r="F369" s="22"/>
      <c r="G369" s="22"/>
      <c r="H369" s="22"/>
      <c r="I369" s="22"/>
      <c r="J369" s="112"/>
      <c r="K369" s="22"/>
      <c r="L369" s="22"/>
    </row>
    <row r="370" spans="1:12">
      <c r="A370" s="343">
        <v>313</v>
      </c>
      <c r="B370" s="22"/>
      <c r="C370" s="22"/>
      <c r="D370" s="22"/>
      <c r="E370" s="22"/>
      <c r="F370" s="22"/>
      <c r="G370" s="22"/>
      <c r="H370" s="22"/>
      <c r="I370" s="22"/>
      <c r="J370" s="112"/>
      <c r="K370" s="22"/>
      <c r="L370" s="22"/>
    </row>
    <row r="371" spans="1:12">
      <c r="A371" s="343">
        <v>314</v>
      </c>
      <c r="B371" s="22"/>
      <c r="C371" s="22"/>
      <c r="D371" s="22"/>
      <c r="E371" s="22"/>
      <c r="F371" s="22"/>
      <c r="G371" s="22"/>
      <c r="H371" s="22"/>
      <c r="I371" s="22"/>
      <c r="J371" s="112"/>
      <c r="K371" s="22"/>
      <c r="L371" s="22"/>
    </row>
    <row r="372" spans="1:12">
      <c r="A372" s="343">
        <v>315</v>
      </c>
      <c r="B372" s="22"/>
      <c r="C372" s="22"/>
      <c r="D372" s="22"/>
      <c r="E372" s="22"/>
      <c r="F372" s="22"/>
      <c r="G372" s="22"/>
      <c r="H372" s="22"/>
      <c r="I372" s="22"/>
      <c r="J372" s="112"/>
      <c r="K372" s="22"/>
      <c r="L372" s="22"/>
    </row>
    <row r="373" spans="1:12">
      <c r="A373" s="343">
        <v>316</v>
      </c>
      <c r="B373" s="22"/>
      <c r="C373" s="22"/>
      <c r="D373" s="22"/>
      <c r="E373" s="22"/>
      <c r="F373" s="22"/>
      <c r="G373" s="22"/>
      <c r="H373" s="22"/>
      <c r="I373" s="22"/>
      <c r="J373" s="112"/>
      <c r="K373" s="22"/>
      <c r="L373" s="330"/>
    </row>
    <row r="374" spans="1:12">
      <c r="A374" s="343">
        <v>317</v>
      </c>
      <c r="B374" s="22"/>
      <c r="C374" s="22"/>
      <c r="D374" s="22"/>
      <c r="E374" s="22"/>
      <c r="F374" s="22"/>
      <c r="G374" s="22"/>
      <c r="H374" s="22"/>
      <c r="I374" s="22"/>
      <c r="J374" s="112"/>
      <c r="K374" s="22"/>
      <c r="L374" s="330"/>
    </row>
    <row r="375" spans="1:12">
      <c r="A375" s="343">
        <v>318</v>
      </c>
      <c r="B375" s="22"/>
      <c r="C375" s="22"/>
      <c r="D375" s="22"/>
      <c r="E375" s="22"/>
      <c r="F375" s="22"/>
      <c r="G375" s="22"/>
      <c r="H375" s="22"/>
      <c r="I375" s="22"/>
      <c r="J375" s="112"/>
      <c r="K375" s="22"/>
      <c r="L375" s="330"/>
    </row>
    <row r="376" spans="1:12">
      <c r="A376" s="343">
        <v>319</v>
      </c>
      <c r="B376" s="22"/>
      <c r="C376" s="22"/>
      <c r="D376" s="22"/>
      <c r="E376" s="22"/>
      <c r="F376" s="22"/>
      <c r="G376" s="22"/>
      <c r="H376" s="22"/>
      <c r="I376" s="22"/>
      <c r="J376" s="112"/>
      <c r="K376" s="22"/>
      <c r="L376" s="330"/>
    </row>
    <row r="377" spans="1:12">
      <c r="A377" s="343">
        <v>320</v>
      </c>
      <c r="B377" s="22"/>
      <c r="C377" s="22"/>
      <c r="D377" s="22"/>
      <c r="E377" s="22"/>
      <c r="F377" s="22"/>
      <c r="G377" s="22"/>
      <c r="H377" s="22"/>
      <c r="I377" s="22"/>
      <c r="J377" s="112"/>
      <c r="K377" s="22"/>
      <c r="L377" s="330"/>
    </row>
    <row r="378" spans="1:12">
      <c r="A378" s="343">
        <v>321</v>
      </c>
      <c r="B378" s="22"/>
      <c r="C378" s="22"/>
      <c r="D378" s="22"/>
      <c r="E378" s="22"/>
      <c r="F378" s="22"/>
      <c r="G378" s="22"/>
      <c r="H378" s="22"/>
      <c r="I378" s="22"/>
      <c r="J378" s="112"/>
      <c r="K378" s="22"/>
      <c r="L378" s="330"/>
    </row>
    <row r="379" spans="1:12">
      <c r="A379" s="343">
        <v>322</v>
      </c>
      <c r="B379" s="22"/>
      <c r="C379" s="22"/>
      <c r="D379" s="22"/>
      <c r="E379" s="22"/>
      <c r="F379" s="22"/>
      <c r="G379" s="22"/>
      <c r="H379" s="22"/>
      <c r="I379" s="22"/>
      <c r="J379" s="112"/>
      <c r="K379" s="22"/>
      <c r="L379" s="330"/>
    </row>
    <row r="380" spans="1:12">
      <c r="A380" s="343">
        <v>323</v>
      </c>
      <c r="B380" s="22"/>
      <c r="C380" s="22"/>
      <c r="D380" s="22"/>
      <c r="E380" s="22"/>
      <c r="F380" s="22"/>
      <c r="G380" s="22"/>
      <c r="H380" s="22"/>
      <c r="I380" s="22"/>
      <c r="J380" s="112"/>
      <c r="K380" s="22"/>
      <c r="L380" s="330"/>
    </row>
  </sheetData>
  <autoFilter ref="A1:L380" xr:uid="{1FC7BFFD-E5FC-4736-BB50-B6AE59AE5C60}"/>
  <sortState xmlns:xlrd2="http://schemas.microsoft.com/office/spreadsheetml/2017/richdata2" ref="A2:L361">
    <sortCondition ref="D2:D361"/>
    <sortCondition ref="G2:G361"/>
    <sortCondition ref="F2:F361"/>
  </sortState>
  <pageMargins left="0.70866141732283472" right="0.70866141732283472" top="0.78740157480314965" bottom="0.78740157480314965" header="0.31496062992125984" footer="0.31496062992125984"/>
  <pageSetup paperSize="9" scale="67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7" tint="0.79998168889431442"/>
  </sheetPr>
  <dimension ref="A1:BJ1019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A2" sqref="A2"/>
    </sheetView>
  </sheetViews>
  <sheetFormatPr baseColWidth="10" defaultColWidth="11.453125" defaultRowHeight="14.5"/>
  <cols>
    <col min="1" max="1" width="4.453125" style="6" customWidth="1"/>
    <col min="2" max="2" width="3.453125" style="8" customWidth="1"/>
    <col min="3" max="4" width="18" style="11" customWidth="1"/>
    <col min="5" max="5" width="9.453125" style="8" customWidth="1"/>
    <col min="6" max="6" width="13.54296875" style="8" customWidth="1"/>
    <col min="7" max="8" width="13.54296875" style="12" customWidth="1"/>
    <col min="9" max="9" width="9.453125" style="12" customWidth="1"/>
    <col min="10" max="10" width="7.453125" style="12" customWidth="1"/>
    <col min="11" max="11" width="14.54296875" style="8" customWidth="1"/>
    <col min="12" max="12" width="11.54296875" style="12" customWidth="1"/>
    <col min="13" max="13" width="17.453125" style="15" customWidth="1"/>
    <col min="14" max="14" width="7.1796875" style="16" customWidth="1"/>
    <col min="15" max="15" width="8.7265625" style="78" customWidth="1"/>
    <col min="16" max="16" width="7.54296875" style="6" customWidth="1"/>
    <col min="17" max="20" width="11.453125" style="6" customWidth="1"/>
    <col min="21" max="21" width="4.54296875" style="6" customWidth="1"/>
    <col min="22" max="55" width="4.453125" style="6" customWidth="1"/>
    <col min="56" max="57" width="4.54296875" style="6" customWidth="1"/>
    <col min="58" max="58" width="5.54296875" style="6" customWidth="1"/>
    <col min="59" max="16384" width="11.453125" style="6"/>
  </cols>
  <sheetData>
    <row r="1" spans="1:62" ht="28.5">
      <c r="A1" s="831" t="s">
        <v>631</v>
      </c>
      <c r="B1" s="831"/>
      <c r="C1" s="831"/>
      <c r="D1" s="831"/>
      <c r="E1" s="831"/>
      <c r="F1" s="831"/>
      <c r="G1" s="831"/>
      <c r="H1" s="831"/>
      <c r="I1" s="831"/>
      <c r="J1" s="831"/>
      <c r="K1" s="831"/>
      <c r="L1" s="7" t="s">
        <v>360</v>
      </c>
      <c r="M1" s="29">
        <v>44305</v>
      </c>
      <c r="N1" s="16">
        <v>2021</v>
      </c>
      <c r="O1" s="224">
        <v>40</v>
      </c>
      <c r="P1" s="28" t="s">
        <v>744</v>
      </c>
      <c r="V1" s="832" t="s">
        <v>631</v>
      </c>
      <c r="W1" s="832"/>
      <c r="X1" s="832"/>
      <c r="Y1" s="832"/>
      <c r="Z1" s="832"/>
      <c r="AA1" s="832"/>
      <c r="AB1" s="832"/>
      <c r="AC1" s="832"/>
      <c r="AD1" s="832"/>
      <c r="AE1" s="832"/>
      <c r="AF1" s="832"/>
      <c r="AG1" s="832"/>
      <c r="AH1" s="832"/>
      <c r="AI1" s="832"/>
      <c r="AJ1" s="832"/>
      <c r="AK1" s="832"/>
      <c r="AL1" s="832"/>
      <c r="AM1" s="832"/>
      <c r="AN1" s="832"/>
      <c r="AO1" s="832"/>
      <c r="AP1" s="832"/>
      <c r="AQ1" s="832"/>
      <c r="AR1" s="832"/>
      <c r="AS1" s="832"/>
      <c r="AT1" s="832"/>
      <c r="AU1" s="832"/>
      <c r="AV1" s="832"/>
      <c r="AW1" s="832"/>
      <c r="AX1" s="832"/>
      <c r="AY1" s="832"/>
      <c r="AZ1" s="832"/>
    </row>
    <row r="2" spans="1:62" s="9" customFormat="1" ht="80.25" customHeight="1">
      <c r="B2" s="257" t="s">
        <v>1195</v>
      </c>
      <c r="C2" s="258" t="s">
        <v>361</v>
      </c>
      <c r="D2" s="258" t="s">
        <v>362</v>
      </c>
      <c r="E2" s="257" t="s">
        <v>363</v>
      </c>
      <c r="F2" s="257" t="s">
        <v>364</v>
      </c>
      <c r="G2" s="259" t="s">
        <v>365</v>
      </c>
      <c r="H2" s="259" t="s">
        <v>366</v>
      </c>
      <c r="I2" s="259" t="s">
        <v>367</v>
      </c>
      <c r="J2" s="256" t="s">
        <v>368</v>
      </c>
      <c r="K2" s="9" t="s">
        <v>191</v>
      </c>
      <c r="L2" s="260" t="s">
        <v>749</v>
      </c>
      <c r="M2" s="261" t="s">
        <v>629</v>
      </c>
      <c r="N2" s="262" t="s">
        <v>1268</v>
      </c>
      <c r="O2" s="263" t="s">
        <v>1279</v>
      </c>
      <c r="P2" s="9" t="s">
        <v>1027</v>
      </c>
      <c r="Q2" s="9" t="s">
        <v>1097</v>
      </c>
      <c r="R2" s="9" t="s">
        <v>1098</v>
      </c>
      <c r="S2" s="9" t="s">
        <v>1099</v>
      </c>
      <c r="T2" s="9" t="s">
        <v>1100</v>
      </c>
      <c r="V2" s="98" t="str">
        <f>AnrPivot!B5</f>
        <v>200 Alter</v>
      </c>
      <c r="W2" s="98" t="str">
        <f>AnrPivot!C5</f>
        <v>210 SchwBeh</v>
      </c>
      <c r="X2" s="98" t="str">
        <f>AnrPivot!D5</f>
        <v>240 PLAN</v>
      </c>
      <c r="Y2" s="98" t="str">
        <f>AnrPivot!E5</f>
        <v>310 OBAS Uni</v>
      </c>
      <c r="Z2" s="98" t="str">
        <f>AnrPivot!F5</f>
        <v>330 Ausb_OBAS</v>
      </c>
      <c r="AA2" s="98" t="str">
        <f>AnrPivot!G5</f>
        <v>500 AV</v>
      </c>
      <c r="AB2" s="98" t="str">
        <f>AnrPivot!H5</f>
        <v>500 BauHMM</v>
      </c>
      <c r="AC2" s="98" t="str">
        <f>AnrPivot!I5</f>
        <v>500 BFS_IFK</v>
      </c>
      <c r="AD2" s="98" t="str">
        <f>AnrPivot!J5</f>
        <v>500 digitAG</v>
      </c>
      <c r="AE2" s="98" t="str">
        <f>AnrPivot!K5</f>
        <v>500 ErnPfl</v>
      </c>
      <c r="AF2" s="98" t="str">
        <f>AnrPivot!L5</f>
        <v>500 ET&amp;IT</v>
      </c>
      <c r="AG2" s="98" t="str">
        <f>AnrPivot!M5</f>
        <v>500 FOS</v>
      </c>
      <c r="AH2" s="98" t="str">
        <f>AnrPivot!N5</f>
        <v>500 GesSoz</v>
      </c>
      <c r="AI2" s="98" t="str">
        <f>AnrPivot!O5</f>
        <v>500 JVA</v>
      </c>
      <c r="AJ2" s="98" t="str">
        <f>AnrPivot!P5</f>
        <v>500 KPF_SZA</v>
      </c>
      <c r="AK2" s="98" t="str">
        <f>AnrPivot!Q5</f>
        <v>500 Lehrerrat</v>
      </c>
      <c r="AL2" s="98" t="str">
        <f>AnrPivot!R5</f>
        <v>500 RNZ</v>
      </c>
      <c r="AM2" s="98" t="str">
        <f>AnrPivot!S5</f>
        <v>500 Sport</v>
      </c>
      <c r="AN2" s="98" t="str">
        <f>AnrPivot!T5</f>
        <v>500 VertP</v>
      </c>
      <c r="AO2" s="98" t="str">
        <f>AnrPivot!U5</f>
        <v>500 Zeugn</v>
      </c>
      <c r="AP2" s="98" t="str">
        <f>AnrPivot!V5</f>
        <v>510 AST</v>
      </c>
      <c r="AQ2" s="98" t="str">
        <f>AnrPivot!W5</f>
        <v>510 SchuLt</v>
      </c>
      <c r="AR2" s="98" t="str">
        <f>AnrPivot!X5</f>
        <v>530 Ber</v>
      </c>
      <c r="AS2" s="98" t="str">
        <f>AnrPivot!Y5</f>
        <v>530 SV</v>
      </c>
      <c r="AT2" s="98" t="str">
        <f>AnrPivot!Z5</f>
        <v>590 KAoA</v>
      </c>
      <c r="AU2" s="98" t="str">
        <f>AnrPivot!AA5</f>
        <v>605 FachL</v>
      </c>
      <c r="AV2" s="98" t="str">
        <f>AnrPivot!AB5</f>
        <v>635 Medienber</v>
      </c>
      <c r="AW2" s="98" t="str">
        <f>AnrPivot!AC5</f>
        <v>640 FachB</v>
      </c>
      <c r="AX2" s="98" t="str">
        <f>AnrPivot!AD5</f>
        <v>765 PraxSem</v>
      </c>
      <c r="AY2" s="98" t="str">
        <f>AnrPivot!AE5</f>
        <v>900 ABB</v>
      </c>
      <c r="AZ2" s="98" t="str">
        <f>AnrPivot!AF5</f>
        <v>936 LOGI</v>
      </c>
      <c r="BA2" s="98" t="str">
        <f>AnrPivot!AG5</f>
        <v>970 JVAj</v>
      </c>
      <c r="BB2" s="98" t="str">
        <f>AnrPivot!AH5</f>
        <v>(Leer)</v>
      </c>
      <c r="BC2" s="98" t="str">
        <f>AnrPivot!AI5</f>
        <v>Gesamtergebnis</v>
      </c>
      <c r="BD2" s="98" t="e">
        <f>AnrPivot!#REF!</f>
        <v>#REF!</v>
      </c>
      <c r="BE2" s="98" t="e">
        <f>AnrPivot!#REF!</f>
        <v>#REF!</v>
      </c>
      <c r="BF2" s="98" t="e">
        <f>AnrPivot!#REF!</f>
        <v>#REF!</v>
      </c>
      <c r="BG2" s="98" t="e">
        <f>AnrPivot!#REF!</f>
        <v>#REF!</v>
      </c>
      <c r="BH2" s="98" t="e">
        <f>AnrPivot!#REF!</f>
        <v>#REF!</v>
      </c>
      <c r="BI2" s="98" t="e">
        <f>AnrPivot!#REF!</f>
        <v>#REF!</v>
      </c>
      <c r="BJ2" s="98" t="e">
        <f>AnrPivot!#REF!</f>
        <v>#REF!</v>
      </c>
    </row>
    <row r="3" spans="1:62" s="9" customFormat="1" ht="12.75" customHeight="1">
      <c r="A3" s="247">
        <v>1</v>
      </c>
      <c r="B3" s="66" t="s">
        <v>0</v>
      </c>
      <c r="C3" s="67" t="s">
        <v>1079</v>
      </c>
      <c r="D3" s="67" t="s">
        <v>1650</v>
      </c>
      <c r="E3" s="68" t="s">
        <v>1649</v>
      </c>
      <c r="F3" s="69"/>
      <c r="G3" s="247"/>
      <c r="H3" s="247"/>
      <c r="I3" s="247"/>
      <c r="J3" s="248"/>
      <c r="K3" s="70"/>
      <c r="L3" s="289"/>
      <c r="M3" s="71" t="e">
        <f t="shared" ref="M3:M35" si="0">$L3+$O3-IF(ISNUMBER(HLOOKUP("Gesamtergebnis",$V$2:$BF$173,ROW()-1,FALSE)),HLOOKUP("Gesamtergebnis",$V$2:$BF$173,ROW()-1,FALSE),0)</f>
        <v>#N/A</v>
      </c>
      <c r="N3" s="227" t="e">
        <f>LOOKUP(E3,UNTIS.1HJ!$A$4:$A$132,UNTIS.1HJ!$F$4:$F$132)+LOOKUP(E3,UNTIS.1HJ!$A$4:$A$132,UNTIS.1HJ!$H$4:$H$132)</f>
        <v>#N/A</v>
      </c>
      <c r="O3" s="225" t="e">
        <f>-$N3/$O$1*2</f>
        <v>#N/A</v>
      </c>
      <c r="P3" s="93"/>
      <c r="Q3" s="93" t="e">
        <f>VLOOKUP($E3,UNTIS.Gesamt!$A$4:$L$140,2,FALSE)</f>
        <v>#N/A</v>
      </c>
      <c r="R3" s="93" t="e">
        <f>VLOOKUP($E3,UNTIS.Gesamt!$A$4:$L$140,3,FALSE)</f>
        <v>#N/A</v>
      </c>
      <c r="S3" s="93" t="e">
        <f>VLOOKUP($E3,UNTIS.1HJ!$A$4:$L$140,4,FALSE)</f>
        <v>#N/A</v>
      </c>
      <c r="T3" s="93" t="e">
        <f>VLOOKUP($E3,UNTIS.1HJ!$A$4:$L$140,8,FALSE)</f>
        <v>#N/A</v>
      </c>
      <c r="U3" s="93"/>
      <c r="V3" s="93" t="str">
        <f>IF(ISNUMBER(VLOOKUP($E3,AnrPivot!$A$6:$AI$97,COLUMN()-COLUMN($V$1)+2,FALSE)),VLOOKUP($E3,AnrPivot!$A$6:$AI$97,COLUMN()-COLUMN($V$1)+2,FALSE),"")</f>
        <v/>
      </c>
      <c r="W3" s="93" t="str">
        <f>IF(ISNUMBER(VLOOKUP($E3,AnrPivot!$A$6:$AI$97,COLUMN()-COLUMN($V$1)+2,FALSE)),VLOOKUP($E3,AnrPivot!$A$6:$AI$97,COLUMN()-COLUMN($V$1)+2,FALSE),"")</f>
        <v/>
      </c>
      <c r="X3" s="93" t="str">
        <f>IF(ISNUMBER(VLOOKUP($E3,AnrPivot!$A$6:$AI$97,COLUMN()-COLUMN($V$1)+2,FALSE)),VLOOKUP($E3,AnrPivot!$A$6:$AI$97,COLUMN()-COLUMN($V$1)+2,FALSE),"")</f>
        <v/>
      </c>
      <c r="Y3" s="93" t="str">
        <f>IF(ISNUMBER(VLOOKUP($E3,AnrPivot!$A$6:$AI$97,COLUMN()-COLUMN($V$1)+2,FALSE)),VLOOKUP($E3,AnrPivot!$A$6:$AI$97,COLUMN()-COLUMN($V$1)+2,FALSE),"")</f>
        <v/>
      </c>
      <c r="Z3" s="93" t="str">
        <f>IF(ISNUMBER(VLOOKUP($E3,AnrPivot!$A$6:$AI$97,COLUMN()-COLUMN($V$1)+2,FALSE)),VLOOKUP($E3,AnrPivot!$A$6:$AI$97,COLUMN()-COLUMN($V$1)+2,FALSE),"")</f>
        <v/>
      </c>
      <c r="AA3" s="93" t="str">
        <f>IF(ISNUMBER(VLOOKUP($E3,AnrPivot!$A$6:$AI$97,COLUMN()-COLUMN($V$1)+2,FALSE)),VLOOKUP($E3,AnrPivot!$A$6:$AI$97,COLUMN()-COLUMN($V$1)+2,FALSE),"")</f>
        <v/>
      </c>
      <c r="AB3" s="93" t="str">
        <f>IF(ISNUMBER(VLOOKUP($E3,AnrPivot!$A$6:$AI$97,COLUMN()-COLUMN($V$1)+2,FALSE)),VLOOKUP($E3,AnrPivot!$A$6:$AI$97,COLUMN()-COLUMN($V$1)+2,FALSE),"")</f>
        <v/>
      </c>
      <c r="AC3" s="93" t="str">
        <f>IF(ISNUMBER(VLOOKUP($E3,AnrPivot!$A$6:$AI$97,COLUMN()-COLUMN($V$1)+2,FALSE)),VLOOKUP($E3,AnrPivot!$A$6:$AI$97,COLUMN()-COLUMN($V$1)+2,FALSE),"")</f>
        <v/>
      </c>
      <c r="AD3" s="93" t="str">
        <f>IF(ISNUMBER(VLOOKUP($E3,AnrPivot!$A$6:$AI$97,COLUMN()-COLUMN($V$1)+2,FALSE)),VLOOKUP($E3,AnrPivot!$A$6:$AI$97,COLUMN()-COLUMN($V$1)+2,FALSE),"")</f>
        <v/>
      </c>
      <c r="AE3" s="93" t="str">
        <f>IF(ISNUMBER(VLOOKUP($E3,AnrPivot!$A$6:$AI$97,COLUMN()-COLUMN($V$1)+2,FALSE)),VLOOKUP($E3,AnrPivot!$A$6:$AI$97,COLUMN()-COLUMN($V$1)+2,FALSE),"")</f>
        <v/>
      </c>
      <c r="AF3" s="93" t="str">
        <f>IF(ISNUMBER(VLOOKUP($E3,AnrPivot!$A$6:$AI$97,COLUMN()-COLUMN($V$1)+2,FALSE)),VLOOKUP($E3,AnrPivot!$A$6:$AI$97,COLUMN()-COLUMN($V$1)+2,FALSE),"")</f>
        <v/>
      </c>
      <c r="AG3" s="93" t="str">
        <f>IF(ISNUMBER(VLOOKUP($E3,AnrPivot!$A$6:$AI$97,COLUMN()-COLUMN($V$1)+2,FALSE)),VLOOKUP($E3,AnrPivot!$A$6:$AI$97,COLUMN()-COLUMN($V$1)+2,FALSE),"")</f>
        <v/>
      </c>
      <c r="AH3" s="93" t="str">
        <f>IF(ISNUMBER(VLOOKUP($E3,AnrPivot!$A$6:$AI$97,COLUMN()-COLUMN($V$1)+2,FALSE)),VLOOKUP($E3,AnrPivot!$A$6:$AI$97,COLUMN()-COLUMN($V$1)+2,FALSE),"")</f>
        <v/>
      </c>
      <c r="AI3" s="93" t="str">
        <f>IF(ISNUMBER(VLOOKUP($E3,AnrPivot!$A$6:$AI$97,COLUMN()-COLUMN($V$1)+2,FALSE)),VLOOKUP($E3,AnrPivot!$A$6:$AI$97,COLUMN()-COLUMN($V$1)+2,FALSE),"")</f>
        <v/>
      </c>
      <c r="AJ3" s="93" t="str">
        <f>IF(ISNUMBER(VLOOKUP($E3,AnrPivot!$A$6:$AI$97,COLUMN()-COLUMN($V$1)+2,FALSE)),VLOOKUP($E3,AnrPivot!$A$6:$AI$97,COLUMN()-COLUMN($V$1)+2,FALSE),"")</f>
        <v/>
      </c>
      <c r="AK3" s="93" t="str">
        <f>IF(ISNUMBER(VLOOKUP($E3,AnrPivot!$A$6:$AI$97,COLUMN()-COLUMN($V$1)+2,FALSE)),VLOOKUP($E3,AnrPivot!$A$6:$AI$97,COLUMN()-COLUMN($V$1)+2,FALSE),"")</f>
        <v/>
      </c>
      <c r="AL3" s="93" t="str">
        <f>IF(ISNUMBER(VLOOKUP($E3,AnrPivot!$A$6:$AI$97,COLUMN()-COLUMN($V$1)+2,FALSE)),VLOOKUP($E3,AnrPivot!$A$6:$AI$97,COLUMN()-COLUMN($V$1)+2,FALSE),"")</f>
        <v/>
      </c>
      <c r="AM3" s="93" t="str">
        <f>IF(ISNUMBER(VLOOKUP($E3,AnrPivot!$A$6:$AI$97,COLUMN()-COLUMN($V$1)+2,FALSE)),VLOOKUP($E3,AnrPivot!$A$6:$AI$97,COLUMN()-COLUMN($V$1)+2,FALSE),"")</f>
        <v/>
      </c>
      <c r="AN3" s="93" t="str">
        <f>IF(ISNUMBER(VLOOKUP($E3,AnrPivot!$A$6:$AI$97,COLUMN()-COLUMN($V$1)+2,FALSE)),VLOOKUP($E3,AnrPivot!$A$6:$AI$97,COLUMN()-COLUMN($V$1)+2,FALSE),"")</f>
        <v/>
      </c>
      <c r="AO3" s="93" t="str">
        <f>IF(ISNUMBER(VLOOKUP($E3,AnrPivot!$A$6:$AI$97,COLUMN()-COLUMN($V$1)+2,FALSE)),VLOOKUP($E3,AnrPivot!$A$6:$AI$97,COLUMN()-COLUMN($V$1)+2,FALSE),"")</f>
        <v/>
      </c>
      <c r="AP3" s="93" t="str">
        <f>IF(ISNUMBER(VLOOKUP($E3,AnrPivot!$A$6:$AI$97,COLUMN()-COLUMN($V$1)+2,FALSE)),VLOOKUP($E3,AnrPivot!$A$6:$AI$97,COLUMN()-COLUMN($V$1)+2,FALSE),"")</f>
        <v/>
      </c>
      <c r="AQ3" s="93" t="str">
        <f>IF(ISNUMBER(VLOOKUP($E3,AnrPivot!$A$6:$AI$97,COLUMN()-COLUMN($V$1)+2,FALSE)),VLOOKUP($E3,AnrPivot!$A$6:$AI$97,COLUMN()-COLUMN($V$1)+2,FALSE),"")</f>
        <v/>
      </c>
      <c r="AR3" s="93" t="str">
        <f>IF(ISNUMBER(VLOOKUP($E3,AnrPivot!$A$6:$AI$97,COLUMN()-COLUMN($V$1)+2,FALSE)),VLOOKUP($E3,AnrPivot!$A$6:$AI$97,COLUMN()-COLUMN($V$1)+2,FALSE),"")</f>
        <v/>
      </c>
      <c r="AS3" s="93" t="str">
        <f>IF(ISNUMBER(VLOOKUP($E3,AnrPivot!$A$6:$AI$97,COLUMN()-COLUMN($V$1)+2,FALSE)),VLOOKUP($E3,AnrPivot!$A$6:$AI$97,COLUMN()-COLUMN($V$1)+2,FALSE),"")</f>
        <v/>
      </c>
      <c r="AT3" s="93" t="str">
        <f>IF(ISNUMBER(VLOOKUP($E3,AnrPivot!$A$6:$AI$97,COLUMN()-COLUMN($V$1)+2,FALSE)),VLOOKUP($E3,AnrPivot!$A$6:$AI$97,COLUMN()-COLUMN($V$1)+2,FALSE),"")</f>
        <v/>
      </c>
      <c r="AU3" s="93" t="str">
        <f>IF(ISNUMBER(VLOOKUP($E3,AnrPivot!$A$6:$AI$97,COLUMN()-COLUMN($V$1)+2,FALSE)),VLOOKUP($E3,AnrPivot!$A$6:$AI$97,COLUMN()-COLUMN($V$1)+2,FALSE),"")</f>
        <v/>
      </c>
      <c r="AV3" s="93" t="str">
        <f>IF(ISNUMBER(VLOOKUP($E3,AnrPivot!$A$6:$AI$97,COLUMN()-COLUMN($V$1)+2,FALSE)),VLOOKUP($E3,AnrPivot!$A$6:$AI$97,COLUMN()-COLUMN($V$1)+2,FALSE),"")</f>
        <v/>
      </c>
      <c r="AW3" s="93" t="str">
        <f>IF(ISNUMBER(VLOOKUP($E3,AnrPivot!$A$6:$AI$97,COLUMN()-COLUMN($V$1)+2,FALSE)),VLOOKUP($E3,AnrPivot!$A$6:$AI$97,COLUMN()-COLUMN($V$1)+2,FALSE),"")</f>
        <v/>
      </c>
      <c r="AX3" s="93" t="str">
        <f>IF(ISNUMBER(VLOOKUP($E3,AnrPivot!$A$6:$AI$97,COLUMN()-COLUMN($V$1)+2,FALSE)),VLOOKUP($E3,AnrPivot!$A$6:$AI$97,COLUMN()-COLUMN($V$1)+2,FALSE),"")</f>
        <v/>
      </c>
      <c r="AY3" s="93" t="str">
        <f>IF(ISNUMBER(VLOOKUP($E3,AnrPivot!$A$6:$AI$97,COLUMN()-COLUMN($V$1)+2,FALSE)),VLOOKUP($E3,AnrPivot!$A$6:$AI$97,COLUMN()-COLUMN($V$1)+2,FALSE),"")</f>
        <v/>
      </c>
      <c r="AZ3" s="93" t="str">
        <f>IF(ISNUMBER(VLOOKUP($E3,AnrPivot!$A$6:$AI$97,COLUMN()-COLUMN($V$1)+2,FALSE)),VLOOKUP($E3,AnrPivot!$A$6:$AI$97,COLUMN()-COLUMN($V$1)+2,FALSE),"")</f>
        <v/>
      </c>
      <c r="BA3" s="93" t="str">
        <f>IF(ISNUMBER(VLOOKUP($E3,AnrPivot!$A$6:$AI$97,COLUMN()-COLUMN($V$1)+2,FALSE)),VLOOKUP($E3,AnrPivot!$A$6:$AI$97,COLUMN()-COLUMN($V$1)+2,FALSE),"")</f>
        <v/>
      </c>
      <c r="BB3" s="93" t="str">
        <f>IF(ISNUMBER(VLOOKUP($E3,AnrPivot!$A$6:$AI$97,COLUMN()-COLUMN($V$1)+2,FALSE)),VLOOKUP($E3,AnrPivot!$A$6:$AI$97,COLUMN()-COLUMN($V$1)+2,FALSE),"")</f>
        <v/>
      </c>
      <c r="BC3" s="93" t="str">
        <f>IF(ISNUMBER(VLOOKUP($E3,AnrPivot!$A$6:$AI$97,COLUMN()-COLUMN($V$1)+2,FALSE)),VLOOKUP($E3,AnrPivot!$A$6:$AI$97,COLUMN()-COLUMN($V$1)+2,FALSE),"")</f>
        <v/>
      </c>
      <c r="BD3" s="93" t="str">
        <f>IF(ISNUMBER(VLOOKUP($E3,AnrPivot!$A$6:$AI$97,COLUMN()-COLUMN($V$1)+2,FALSE)),VLOOKUP($E3,AnrPivot!$A$6:$AI$97,COLUMN()-COLUMN($V$1)+2,FALSE),"")</f>
        <v/>
      </c>
      <c r="BE3" s="93" t="str">
        <f>IF(ISNUMBER(VLOOKUP($E3,AnrPivot!$A$6:$AI$97,COLUMN()-COLUMN($V$1)+2,FALSE)),VLOOKUP($E3,AnrPivot!$A$6:$AI$97,COLUMN()-COLUMN($V$1)+2,FALSE),"")</f>
        <v/>
      </c>
      <c r="BF3" s="93" t="str">
        <f>IF(ISNUMBER(VLOOKUP($E3,AnrPivot!$A$6:$AI$97,COLUMN()-COLUMN($V$1)+2,FALSE)),VLOOKUP($E3,AnrPivot!$A$6:$AI$97,COLUMN()-COLUMN($V$1)+2,FALSE),"")</f>
        <v/>
      </c>
      <c r="BG3" s="93" t="str">
        <f>IF(ISNUMBER(VLOOKUP($E3,AnrPivot!$A$6:$AI$97,COLUMN()-COLUMN($V$1)+2,FALSE)),VLOOKUP($E3,AnrPivot!$A$6:$AI$97,COLUMN()-COLUMN($V$1)+2,FALSE),"")</f>
        <v/>
      </c>
      <c r="BH3" s="93" t="str">
        <f>IF(ISNUMBER(VLOOKUP($E3,AnrPivot!$A$6:$AI$97,COLUMN()-COLUMN($V$1)+2,FALSE)),VLOOKUP($E3,AnrPivot!$A$6:$AI$97,COLUMN()-COLUMN($V$1)+2,FALSE),"")</f>
        <v/>
      </c>
      <c r="BI3" s="93" t="str">
        <f>IF(ISNUMBER(VLOOKUP($E3,AnrPivot!$A$6:$AI$97,COLUMN()-COLUMN($V$1)+2,FALSE)),VLOOKUP($E3,AnrPivot!$A$6:$AI$97,COLUMN()-COLUMN($V$1)+2,FALSE),"")</f>
        <v/>
      </c>
      <c r="BJ3" s="93" t="str">
        <f>IF(ISNUMBER(VLOOKUP($E3,AnrPivot!$A$6:$AI$97,COLUMN()-COLUMN($V$1)+2,FALSE)),VLOOKUP($E3,AnrPivot!$A$6:$AI$97,COLUMN()-COLUMN($V$1)+2,FALSE),"")</f>
        <v/>
      </c>
    </row>
    <row r="4" spans="1:62" s="9" customFormat="1" ht="12.75" customHeight="1">
      <c r="A4" s="244">
        <v>2</v>
      </c>
      <c r="B4" s="73" t="s">
        <v>0</v>
      </c>
      <c r="C4" s="11" t="s">
        <v>370</v>
      </c>
      <c r="D4" s="11" t="s">
        <v>371</v>
      </c>
      <c r="E4" s="8" t="s">
        <v>41</v>
      </c>
      <c r="F4" s="14">
        <v>26528</v>
      </c>
      <c r="G4" s="244" t="s">
        <v>372</v>
      </c>
      <c r="H4" s="244" t="s">
        <v>172</v>
      </c>
      <c r="I4" s="244"/>
      <c r="J4" s="249"/>
      <c r="K4" s="27"/>
      <c r="L4" s="290">
        <v>20</v>
      </c>
      <c r="M4" s="13">
        <f t="shared" si="0"/>
        <v>19.5</v>
      </c>
      <c r="N4" s="228">
        <f>LOOKUP(E4,UNTIS.1HJ!$A$4:$A$132,UNTIS.1HJ!$F$4:$F$132)+LOOKUP(E4,UNTIS.1HJ!$A$4:$A$132,UNTIS.1HJ!$H$4:$H$132)</f>
        <v>0</v>
      </c>
      <c r="O4" s="226">
        <f t="shared" ref="O4:O68" si="1">-$N4/$O$1*2</f>
        <v>0</v>
      </c>
      <c r="Q4" s="9">
        <f>VLOOKUP($E4,UNTIS.Gesamt!$A$4:$L$140,2,FALSE)</f>
        <v>790</v>
      </c>
      <c r="R4" s="9">
        <f>VLOOKUP($E4,UNTIS.Gesamt!$A$4:$L$140,3,FALSE)</f>
        <v>50</v>
      </c>
      <c r="S4" s="9">
        <f>VLOOKUP($E4,UNTIS.1HJ!$A$4:$L$140,4,FALSE)</f>
        <v>728</v>
      </c>
      <c r="T4" s="9">
        <f>VLOOKUP($E4,UNTIS.1HJ!$A$4:$L$140,8,FALSE)</f>
        <v>0</v>
      </c>
      <c r="V4" s="9" t="str">
        <f>IF(ISNUMBER(VLOOKUP($E4,AnrPivot!$A$6:$AI$97,COLUMN()-COLUMN($V$1)+2,FALSE)),VLOOKUP($E4,AnrPivot!$A$6:$AI$97,COLUMN()-COLUMN($V$1)+2,FALSE),"")</f>
        <v/>
      </c>
      <c r="W4" s="9" t="str">
        <f>IF(ISNUMBER(VLOOKUP($E4,AnrPivot!$A$6:$AI$97,COLUMN()-COLUMN($V$1)+2,FALSE)),VLOOKUP($E4,AnrPivot!$A$6:$AI$97,COLUMN()-COLUMN($V$1)+2,FALSE),"")</f>
        <v/>
      </c>
      <c r="X4" s="9" t="str">
        <f>IF(ISNUMBER(VLOOKUP($E4,AnrPivot!$A$6:$AI$97,COLUMN()-COLUMN($V$1)+2,FALSE)),VLOOKUP($E4,AnrPivot!$A$6:$AI$97,COLUMN()-COLUMN($V$1)+2,FALSE),"")</f>
        <v/>
      </c>
      <c r="Y4" s="9" t="str">
        <f>IF(ISNUMBER(VLOOKUP($E4,AnrPivot!$A$6:$AI$97,COLUMN()-COLUMN($V$1)+2,FALSE)),VLOOKUP($E4,AnrPivot!$A$6:$AI$97,COLUMN()-COLUMN($V$1)+2,FALSE),"")</f>
        <v/>
      </c>
      <c r="Z4" s="9" t="str">
        <f>IF(ISNUMBER(VLOOKUP($E4,AnrPivot!$A$6:$AI$97,COLUMN()-COLUMN($V$1)+2,FALSE)),VLOOKUP($E4,AnrPivot!$A$6:$AI$97,COLUMN()-COLUMN($V$1)+2,FALSE),"")</f>
        <v/>
      </c>
      <c r="AA4" s="9" t="str">
        <f>IF(ISNUMBER(VLOOKUP($E4,AnrPivot!$A$6:$AI$97,COLUMN()-COLUMN($V$1)+2,FALSE)),VLOOKUP($E4,AnrPivot!$A$6:$AI$97,COLUMN()-COLUMN($V$1)+2,FALSE),"")</f>
        <v/>
      </c>
      <c r="AB4" s="9" t="str">
        <f>IF(ISNUMBER(VLOOKUP($E4,AnrPivot!$A$6:$AI$97,COLUMN()-COLUMN($V$1)+2,FALSE)),VLOOKUP($E4,AnrPivot!$A$6:$AI$97,COLUMN()-COLUMN($V$1)+2,FALSE),"")</f>
        <v/>
      </c>
      <c r="AC4" s="9" t="str">
        <f>IF(ISNUMBER(VLOOKUP($E4,AnrPivot!$A$6:$AI$97,COLUMN()-COLUMN($V$1)+2,FALSE)),VLOOKUP($E4,AnrPivot!$A$6:$AI$97,COLUMN()-COLUMN($V$1)+2,FALSE),"")</f>
        <v/>
      </c>
      <c r="AD4" s="9" t="str">
        <f>IF(ISNUMBER(VLOOKUP($E4,AnrPivot!$A$6:$AI$97,COLUMN()-COLUMN($V$1)+2,FALSE)),VLOOKUP($E4,AnrPivot!$A$6:$AI$97,COLUMN()-COLUMN($V$1)+2,FALSE),"")</f>
        <v/>
      </c>
      <c r="AE4" s="9" t="str">
        <f>IF(ISNUMBER(VLOOKUP($E4,AnrPivot!$A$6:$AI$97,COLUMN()-COLUMN($V$1)+2,FALSE)),VLOOKUP($E4,AnrPivot!$A$6:$AI$97,COLUMN()-COLUMN($V$1)+2,FALSE),"")</f>
        <v/>
      </c>
      <c r="AF4" s="9" t="str">
        <f>IF(ISNUMBER(VLOOKUP($E4,AnrPivot!$A$6:$AI$97,COLUMN()-COLUMN($V$1)+2,FALSE)),VLOOKUP($E4,AnrPivot!$A$6:$AI$97,COLUMN()-COLUMN($V$1)+2,FALSE),"")</f>
        <v/>
      </c>
      <c r="AG4" s="9">
        <f>IF(ISNUMBER(VLOOKUP($E4,AnrPivot!$A$6:$AI$97,COLUMN()-COLUMN($V$1)+2,FALSE)),VLOOKUP($E4,AnrPivot!$A$6:$AI$97,COLUMN()-COLUMN($V$1)+2,FALSE),"")</f>
        <v>0.5</v>
      </c>
      <c r="AH4" s="9" t="str">
        <f>IF(ISNUMBER(VLOOKUP($E4,AnrPivot!$A$6:$AI$97,COLUMN()-COLUMN($V$1)+2,FALSE)),VLOOKUP($E4,AnrPivot!$A$6:$AI$97,COLUMN()-COLUMN($V$1)+2,FALSE),"")</f>
        <v/>
      </c>
      <c r="AI4" s="9" t="str">
        <f>IF(ISNUMBER(VLOOKUP($E4,AnrPivot!$A$6:$AI$97,COLUMN()-COLUMN($V$1)+2,FALSE)),VLOOKUP($E4,AnrPivot!$A$6:$AI$97,COLUMN()-COLUMN($V$1)+2,FALSE),"")</f>
        <v/>
      </c>
      <c r="AJ4" s="9" t="str">
        <f>IF(ISNUMBER(VLOOKUP($E4,AnrPivot!$A$6:$AI$97,COLUMN()-COLUMN($V$1)+2,FALSE)),VLOOKUP($E4,AnrPivot!$A$6:$AI$97,COLUMN()-COLUMN($V$1)+2,FALSE),"")</f>
        <v/>
      </c>
      <c r="AK4" s="9" t="str">
        <f>IF(ISNUMBER(VLOOKUP($E4,AnrPivot!$A$6:$AI$97,COLUMN()-COLUMN($V$1)+2,FALSE)),VLOOKUP($E4,AnrPivot!$A$6:$AI$97,COLUMN()-COLUMN($V$1)+2,FALSE),"")</f>
        <v/>
      </c>
      <c r="AL4" s="9" t="str">
        <f>IF(ISNUMBER(VLOOKUP($E4,AnrPivot!$A$6:$AI$97,COLUMN()-COLUMN($V$1)+2,FALSE)),VLOOKUP($E4,AnrPivot!$A$6:$AI$97,COLUMN()-COLUMN($V$1)+2,FALSE),"")</f>
        <v/>
      </c>
      <c r="AM4" s="9" t="str">
        <f>IF(ISNUMBER(VLOOKUP($E4,AnrPivot!$A$6:$AI$97,COLUMN()-COLUMN($V$1)+2,FALSE)),VLOOKUP($E4,AnrPivot!$A$6:$AI$97,COLUMN()-COLUMN($V$1)+2,FALSE),"")</f>
        <v/>
      </c>
      <c r="AN4" s="9" t="str">
        <f>IF(ISNUMBER(VLOOKUP($E4,AnrPivot!$A$6:$AI$97,COLUMN()-COLUMN($V$1)+2,FALSE)),VLOOKUP($E4,AnrPivot!$A$6:$AI$97,COLUMN()-COLUMN($V$1)+2,FALSE),"")</f>
        <v/>
      </c>
      <c r="AO4" s="9" t="str">
        <f>IF(ISNUMBER(VLOOKUP($E4,AnrPivot!$A$6:$AI$97,COLUMN()-COLUMN($V$1)+2,FALSE)),VLOOKUP($E4,AnrPivot!$A$6:$AI$97,COLUMN()-COLUMN($V$1)+2,FALSE),"")</f>
        <v/>
      </c>
      <c r="AP4" s="9" t="str">
        <f>IF(ISNUMBER(VLOOKUP($E4,AnrPivot!$A$6:$AI$97,COLUMN()-COLUMN($V$1)+2,FALSE)),VLOOKUP($E4,AnrPivot!$A$6:$AI$97,COLUMN()-COLUMN($V$1)+2,FALSE),"")</f>
        <v/>
      </c>
      <c r="AQ4" s="9" t="str">
        <f>IF(ISNUMBER(VLOOKUP($E4,AnrPivot!$A$6:$AI$97,COLUMN()-COLUMN($V$1)+2,FALSE)),VLOOKUP($E4,AnrPivot!$A$6:$AI$97,COLUMN()-COLUMN($V$1)+2,FALSE),"")</f>
        <v/>
      </c>
      <c r="AR4" s="9" t="str">
        <f>IF(ISNUMBER(VLOOKUP($E4,AnrPivot!$A$6:$AI$97,COLUMN()-COLUMN($V$1)+2,FALSE)),VLOOKUP($E4,AnrPivot!$A$6:$AI$97,COLUMN()-COLUMN($V$1)+2,FALSE),"")</f>
        <v/>
      </c>
      <c r="AS4" s="9" t="str">
        <f>IF(ISNUMBER(VLOOKUP($E4,AnrPivot!$A$6:$AI$97,COLUMN()-COLUMN($V$1)+2,FALSE)),VLOOKUP($E4,AnrPivot!$A$6:$AI$97,COLUMN()-COLUMN($V$1)+2,FALSE),"")</f>
        <v/>
      </c>
      <c r="AT4" s="9" t="str">
        <f>IF(ISNUMBER(VLOOKUP($E4,AnrPivot!$A$6:$AI$97,COLUMN()-COLUMN($V$1)+2,FALSE)),VLOOKUP($E4,AnrPivot!$A$6:$AI$97,COLUMN()-COLUMN($V$1)+2,FALSE),"")</f>
        <v/>
      </c>
      <c r="AU4" s="9" t="str">
        <f>IF(ISNUMBER(VLOOKUP($E4,AnrPivot!$A$6:$AI$97,COLUMN()-COLUMN($V$1)+2,FALSE)),VLOOKUP($E4,AnrPivot!$A$6:$AI$97,COLUMN()-COLUMN($V$1)+2,FALSE),"")</f>
        <v/>
      </c>
      <c r="AV4" s="9" t="str">
        <f>IF(ISNUMBER(VLOOKUP($E4,AnrPivot!$A$6:$AI$97,COLUMN()-COLUMN($V$1)+2,FALSE)),VLOOKUP($E4,AnrPivot!$A$6:$AI$97,COLUMN()-COLUMN($V$1)+2,FALSE),"")</f>
        <v/>
      </c>
      <c r="AW4" s="9" t="str">
        <f>IF(ISNUMBER(VLOOKUP($E4,AnrPivot!$A$6:$AI$97,COLUMN()-COLUMN($V$1)+2,FALSE)),VLOOKUP($E4,AnrPivot!$A$6:$AI$97,COLUMN()-COLUMN($V$1)+2,FALSE),"")</f>
        <v/>
      </c>
      <c r="AX4" s="9" t="str">
        <f>IF(ISNUMBER(VLOOKUP($E4,AnrPivot!$A$6:$AI$97,COLUMN()-COLUMN($V$1)+2,FALSE)),VLOOKUP($E4,AnrPivot!$A$6:$AI$97,COLUMN()-COLUMN($V$1)+2,FALSE),"")</f>
        <v/>
      </c>
      <c r="AY4" s="9" t="str">
        <f>IF(ISNUMBER(VLOOKUP($E4,AnrPivot!$A$6:$AI$97,COLUMN()-COLUMN($V$1)+2,FALSE)),VLOOKUP($E4,AnrPivot!$A$6:$AI$97,COLUMN()-COLUMN($V$1)+2,FALSE),"")</f>
        <v/>
      </c>
      <c r="AZ4" s="9" t="str">
        <f>IF(ISNUMBER(VLOOKUP($E4,AnrPivot!$A$6:$AI$97,COLUMN()-COLUMN($V$1)+2,FALSE)),VLOOKUP($E4,AnrPivot!$A$6:$AI$97,COLUMN()-COLUMN($V$1)+2,FALSE),"")</f>
        <v/>
      </c>
      <c r="BA4" s="9" t="str">
        <f>IF(ISNUMBER(VLOOKUP($E4,AnrPivot!$A$6:$AI$97,COLUMN()-COLUMN($V$1)+2,FALSE)),VLOOKUP($E4,AnrPivot!$A$6:$AI$97,COLUMN()-COLUMN($V$1)+2,FALSE),"")</f>
        <v/>
      </c>
      <c r="BB4" s="9" t="str">
        <f>IF(ISNUMBER(VLOOKUP($E4,AnrPivot!$A$6:$AI$97,COLUMN()-COLUMN($V$1)+2,FALSE)),VLOOKUP($E4,AnrPivot!$A$6:$AI$97,COLUMN()-COLUMN($V$1)+2,FALSE),"")</f>
        <v/>
      </c>
      <c r="BC4" s="9">
        <f>IF(ISNUMBER(VLOOKUP($E4,AnrPivot!$A$6:$AI$97,COLUMN()-COLUMN($V$1)+2,FALSE)),VLOOKUP($E4,AnrPivot!$A$6:$AI$97,COLUMN()-COLUMN($V$1)+2,FALSE),"")</f>
        <v>0.5</v>
      </c>
      <c r="BD4" s="9" t="str">
        <f>IF(ISNUMBER(VLOOKUP($E4,AnrPivot!$A$6:$AI$97,COLUMN()-COLUMN($V$1)+2,FALSE)),VLOOKUP($E4,AnrPivot!$A$6:$AI$97,COLUMN()-COLUMN($V$1)+2,FALSE),"")</f>
        <v/>
      </c>
      <c r="BE4" s="9" t="str">
        <f>IF(ISNUMBER(VLOOKUP($E4,AnrPivot!$A$6:$AI$97,COLUMN()-COLUMN($V$1)+2,FALSE)),VLOOKUP($E4,AnrPivot!$A$6:$AI$97,COLUMN()-COLUMN($V$1)+2,FALSE),"")</f>
        <v/>
      </c>
      <c r="BF4" s="9" t="str">
        <f>IF(ISNUMBER(VLOOKUP($E4,AnrPivot!$A$6:$AI$97,COLUMN()-COLUMN($V$1)+2,FALSE)),VLOOKUP($E4,AnrPivot!$A$6:$AI$97,COLUMN()-COLUMN($V$1)+2,FALSE),"")</f>
        <v/>
      </c>
      <c r="BG4" s="9" t="str">
        <f>IF(ISNUMBER(VLOOKUP($E4,AnrPivot!$A$6:$AI$97,COLUMN()-COLUMN($V$1)+2,FALSE)),VLOOKUP($E4,AnrPivot!$A$6:$AI$97,COLUMN()-COLUMN($V$1)+2,FALSE),"")</f>
        <v/>
      </c>
      <c r="BH4" s="9" t="str">
        <f>IF(ISNUMBER(VLOOKUP($E4,AnrPivot!$A$6:$AI$97,COLUMN()-COLUMN($V$1)+2,FALSE)),VLOOKUP($E4,AnrPivot!$A$6:$AI$97,COLUMN()-COLUMN($V$1)+2,FALSE),"")</f>
        <v/>
      </c>
      <c r="BI4" s="93" t="str">
        <f>IF(ISNUMBER(VLOOKUP($E4,AnrPivot!$A$6:$AI$97,COLUMN()-COLUMN($V$1)+2,FALSE)),VLOOKUP($E4,AnrPivot!$A$6:$AI$97,COLUMN()-COLUMN($V$1)+2,FALSE),"")</f>
        <v/>
      </c>
      <c r="BJ4" s="93" t="str">
        <f>IF(ISNUMBER(VLOOKUP($E4,AnrPivot!$A$6:$AI$97,COLUMN()-COLUMN($V$1)+2,FALSE)),VLOOKUP($E4,AnrPivot!$A$6:$AI$97,COLUMN()-COLUMN($V$1)+2,FALSE),"")</f>
        <v/>
      </c>
    </row>
    <row r="5" spans="1:62" ht="12.75" customHeight="1">
      <c r="A5" s="247">
        <v>3</v>
      </c>
      <c r="B5" s="66" t="s">
        <v>0</v>
      </c>
      <c r="C5" s="67" t="s">
        <v>430</v>
      </c>
      <c r="D5" s="67" t="s">
        <v>1292</v>
      </c>
      <c r="E5" s="68" t="s">
        <v>1269</v>
      </c>
      <c r="F5" s="69">
        <v>32438</v>
      </c>
      <c r="G5" s="247" t="s">
        <v>178</v>
      </c>
      <c r="H5" s="247" t="s">
        <v>175</v>
      </c>
      <c r="I5" s="247"/>
      <c r="J5" s="248"/>
      <c r="K5" s="70"/>
      <c r="L5" s="289">
        <v>20</v>
      </c>
      <c r="M5" s="71">
        <f t="shared" si="0"/>
        <v>18.5</v>
      </c>
      <c r="N5" s="227">
        <f>LOOKUP(E5,UNTIS.1HJ!$A$4:$A$132,UNTIS.1HJ!$F$4:$F$132)+LOOKUP(E5,UNTIS.1HJ!$A$4:$A$132,UNTIS.1HJ!$H$4:$H$132)</f>
        <v>0</v>
      </c>
      <c r="O5" s="225">
        <f t="shared" si="1"/>
        <v>0</v>
      </c>
      <c r="P5" s="93"/>
      <c r="Q5" s="93">
        <f>VLOOKUP($E5,UNTIS.Gesamt!$A$4:$L$140,2,FALSE)</f>
        <v>1010</v>
      </c>
      <c r="R5" s="93">
        <f>VLOOKUP($E5,UNTIS.Gesamt!$A$4:$L$140,3,FALSE)</f>
        <v>10</v>
      </c>
      <c r="S5" s="93">
        <f>VLOOKUP($E5,UNTIS.1HJ!$A$4:$L$140,4,FALSE)</f>
        <v>1008</v>
      </c>
      <c r="T5" s="93">
        <f>VLOOKUP($E5,UNTIS.1HJ!$A$4:$L$140,8,FALSE)</f>
        <v>0</v>
      </c>
      <c r="U5" s="93"/>
      <c r="V5" s="93" t="str">
        <f>IF(ISNUMBER(VLOOKUP($E5,AnrPivot!$A$6:$AI$97,COLUMN()-COLUMN($V$1)+2,FALSE)),VLOOKUP($E5,AnrPivot!$A$6:$AI$97,COLUMN()-COLUMN($V$1)+2,FALSE),"")</f>
        <v/>
      </c>
      <c r="W5" s="93" t="str">
        <f>IF(ISNUMBER(VLOOKUP($E5,AnrPivot!$A$6:$AI$97,COLUMN()-COLUMN($V$1)+2,FALSE)),VLOOKUP($E5,AnrPivot!$A$6:$AI$97,COLUMN()-COLUMN($V$1)+2,FALSE),"")</f>
        <v/>
      </c>
      <c r="X5" s="93" t="str">
        <f>IF(ISNUMBER(VLOOKUP($E5,AnrPivot!$A$6:$AI$97,COLUMN()-COLUMN($V$1)+2,FALSE)),VLOOKUP($E5,AnrPivot!$A$6:$AI$97,COLUMN()-COLUMN($V$1)+2,FALSE),"")</f>
        <v/>
      </c>
      <c r="Y5" s="93" t="str">
        <f>IF(ISNUMBER(VLOOKUP($E5,AnrPivot!$A$6:$AI$97,COLUMN()-COLUMN($V$1)+2,FALSE)),VLOOKUP($E5,AnrPivot!$A$6:$AI$97,COLUMN()-COLUMN($V$1)+2,FALSE),"")</f>
        <v/>
      </c>
      <c r="Z5" s="93" t="str">
        <f>IF(ISNUMBER(VLOOKUP($E5,AnrPivot!$A$6:$AI$97,COLUMN()-COLUMN($V$1)+2,FALSE)),VLOOKUP($E5,AnrPivot!$A$6:$AI$97,COLUMN()-COLUMN($V$1)+2,FALSE),"")</f>
        <v/>
      </c>
      <c r="AA5" s="93">
        <f>IF(ISNUMBER(VLOOKUP($E5,AnrPivot!$A$6:$AI$97,COLUMN()-COLUMN($V$1)+2,FALSE)),VLOOKUP($E5,AnrPivot!$A$6:$AI$97,COLUMN()-COLUMN($V$1)+2,FALSE),"")</f>
        <v>0.5</v>
      </c>
      <c r="AB5" s="93" t="str">
        <f>IF(ISNUMBER(VLOOKUP($E5,AnrPivot!$A$6:$AI$97,COLUMN()-COLUMN($V$1)+2,FALSE)),VLOOKUP($E5,AnrPivot!$A$6:$AI$97,COLUMN()-COLUMN($V$1)+2,FALSE),"")</f>
        <v/>
      </c>
      <c r="AC5" s="93" t="str">
        <f>IF(ISNUMBER(VLOOKUP($E5,AnrPivot!$A$6:$AI$97,COLUMN()-COLUMN($V$1)+2,FALSE)),VLOOKUP($E5,AnrPivot!$A$6:$AI$97,COLUMN()-COLUMN($V$1)+2,FALSE),"")</f>
        <v/>
      </c>
      <c r="AD5" s="93">
        <f>IF(ISNUMBER(VLOOKUP($E5,AnrPivot!$A$6:$AI$97,COLUMN()-COLUMN($V$1)+2,FALSE)),VLOOKUP($E5,AnrPivot!$A$6:$AI$97,COLUMN()-COLUMN($V$1)+2,FALSE),"")</f>
        <v>0.5</v>
      </c>
      <c r="AE5" s="93" t="str">
        <f>IF(ISNUMBER(VLOOKUP($E5,AnrPivot!$A$6:$AI$97,COLUMN()-COLUMN($V$1)+2,FALSE)),VLOOKUP($E5,AnrPivot!$A$6:$AI$97,COLUMN()-COLUMN($V$1)+2,FALSE),"")</f>
        <v/>
      </c>
      <c r="AF5" s="93" t="str">
        <f>IF(ISNUMBER(VLOOKUP($E5,AnrPivot!$A$6:$AI$97,COLUMN()-COLUMN($V$1)+2,FALSE)),VLOOKUP($E5,AnrPivot!$A$6:$AI$97,COLUMN()-COLUMN($V$1)+2,FALSE),"")</f>
        <v/>
      </c>
      <c r="AG5" s="93" t="str">
        <f>IF(ISNUMBER(VLOOKUP($E5,AnrPivot!$A$6:$AI$97,COLUMN()-COLUMN($V$1)+2,FALSE)),VLOOKUP($E5,AnrPivot!$A$6:$AI$97,COLUMN()-COLUMN($V$1)+2,FALSE),"")</f>
        <v/>
      </c>
      <c r="AH5" s="93" t="str">
        <f>IF(ISNUMBER(VLOOKUP($E5,AnrPivot!$A$6:$AI$97,COLUMN()-COLUMN($V$1)+2,FALSE)),VLOOKUP($E5,AnrPivot!$A$6:$AI$97,COLUMN()-COLUMN($V$1)+2,FALSE),"")</f>
        <v/>
      </c>
      <c r="AI5" s="93" t="str">
        <f>IF(ISNUMBER(VLOOKUP($E5,AnrPivot!$A$6:$AI$97,COLUMN()-COLUMN($V$1)+2,FALSE)),VLOOKUP($E5,AnrPivot!$A$6:$AI$97,COLUMN()-COLUMN($V$1)+2,FALSE),"")</f>
        <v/>
      </c>
      <c r="AJ5" s="93" t="str">
        <f>IF(ISNUMBER(VLOOKUP($E5,AnrPivot!$A$6:$AI$97,COLUMN()-COLUMN($V$1)+2,FALSE)),VLOOKUP($E5,AnrPivot!$A$6:$AI$97,COLUMN()-COLUMN($V$1)+2,FALSE),"")</f>
        <v/>
      </c>
      <c r="AK5" s="93" t="str">
        <f>IF(ISNUMBER(VLOOKUP($E5,AnrPivot!$A$6:$AI$97,COLUMN()-COLUMN($V$1)+2,FALSE)),VLOOKUP($E5,AnrPivot!$A$6:$AI$97,COLUMN()-COLUMN($V$1)+2,FALSE),"")</f>
        <v/>
      </c>
      <c r="AL5" s="93" t="str">
        <f>IF(ISNUMBER(VLOOKUP($E5,AnrPivot!$A$6:$AI$97,COLUMN()-COLUMN($V$1)+2,FALSE)),VLOOKUP($E5,AnrPivot!$A$6:$AI$97,COLUMN()-COLUMN($V$1)+2,FALSE),"")</f>
        <v/>
      </c>
      <c r="AM5" s="93" t="str">
        <f>IF(ISNUMBER(VLOOKUP($E5,AnrPivot!$A$6:$AI$97,COLUMN()-COLUMN($V$1)+2,FALSE)),VLOOKUP($E5,AnrPivot!$A$6:$AI$97,COLUMN()-COLUMN($V$1)+2,FALSE),"")</f>
        <v/>
      </c>
      <c r="AN5" s="93" t="str">
        <f>IF(ISNUMBER(VLOOKUP($E5,AnrPivot!$A$6:$AI$97,COLUMN()-COLUMN($V$1)+2,FALSE)),VLOOKUP($E5,AnrPivot!$A$6:$AI$97,COLUMN()-COLUMN($V$1)+2,FALSE),"")</f>
        <v/>
      </c>
      <c r="AO5" s="93">
        <f>IF(ISNUMBER(VLOOKUP($E5,AnrPivot!$A$6:$AI$97,COLUMN()-COLUMN($V$1)+2,FALSE)),VLOOKUP($E5,AnrPivot!$A$6:$AI$97,COLUMN()-COLUMN($V$1)+2,FALSE),"")</f>
        <v>0.5</v>
      </c>
      <c r="AP5" s="93" t="str">
        <f>IF(ISNUMBER(VLOOKUP($E5,AnrPivot!$A$6:$AI$97,COLUMN()-COLUMN($V$1)+2,FALSE)),VLOOKUP($E5,AnrPivot!$A$6:$AI$97,COLUMN()-COLUMN($V$1)+2,FALSE),"")</f>
        <v/>
      </c>
      <c r="AQ5" s="93" t="str">
        <f>IF(ISNUMBER(VLOOKUP($E5,AnrPivot!$A$6:$AI$97,COLUMN()-COLUMN($V$1)+2,FALSE)),VLOOKUP($E5,AnrPivot!$A$6:$AI$97,COLUMN()-COLUMN($V$1)+2,FALSE),"")</f>
        <v/>
      </c>
      <c r="AR5" s="93" t="str">
        <f>IF(ISNUMBER(VLOOKUP($E5,AnrPivot!$A$6:$AI$97,COLUMN()-COLUMN($V$1)+2,FALSE)),VLOOKUP($E5,AnrPivot!$A$6:$AI$97,COLUMN()-COLUMN($V$1)+2,FALSE),"")</f>
        <v/>
      </c>
      <c r="AS5" s="93" t="str">
        <f>IF(ISNUMBER(VLOOKUP($E5,AnrPivot!$A$6:$AI$97,COLUMN()-COLUMN($V$1)+2,FALSE)),VLOOKUP($E5,AnrPivot!$A$6:$AI$97,COLUMN()-COLUMN($V$1)+2,FALSE),"")</f>
        <v/>
      </c>
      <c r="AT5" s="93" t="str">
        <f>IF(ISNUMBER(VLOOKUP($E5,AnrPivot!$A$6:$AI$97,COLUMN()-COLUMN($V$1)+2,FALSE)),VLOOKUP($E5,AnrPivot!$A$6:$AI$97,COLUMN()-COLUMN($V$1)+2,FALSE),"")</f>
        <v/>
      </c>
      <c r="AU5" s="93" t="str">
        <f>IF(ISNUMBER(VLOOKUP($E5,AnrPivot!$A$6:$AI$97,COLUMN()-COLUMN($V$1)+2,FALSE)),VLOOKUP($E5,AnrPivot!$A$6:$AI$97,COLUMN()-COLUMN($V$1)+2,FALSE),"")</f>
        <v/>
      </c>
      <c r="AV5" s="93" t="str">
        <f>IF(ISNUMBER(VLOOKUP($E5,AnrPivot!$A$6:$AI$97,COLUMN()-COLUMN($V$1)+2,FALSE)),VLOOKUP($E5,AnrPivot!$A$6:$AI$97,COLUMN()-COLUMN($V$1)+2,FALSE),"")</f>
        <v/>
      </c>
      <c r="AW5" s="93" t="str">
        <f>IF(ISNUMBER(VLOOKUP($E5,AnrPivot!$A$6:$AI$97,COLUMN()-COLUMN($V$1)+2,FALSE)),VLOOKUP($E5,AnrPivot!$A$6:$AI$97,COLUMN()-COLUMN($V$1)+2,FALSE),"")</f>
        <v/>
      </c>
      <c r="AX5" s="93" t="str">
        <f>IF(ISNUMBER(VLOOKUP($E5,AnrPivot!$A$6:$AI$97,COLUMN()-COLUMN($V$1)+2,FALSE)),VLOOKUP($E5,AnrPivot!$A$6:$AI$97,COLUMN()-COLUMN($V$1)+2,FALSE),"")</f>
        <v/>
      </c>
      <c r="AY5" s="93" t="str">
        <f>IF(ISNUMBER(VLOOKUP($E5,AnrPivot!$A$6:$AI$97,COLUMN()-COLUMN($V$1)+2,FALSE)),VLOOKUP($E5,AnrPivot!$A$6:$AI$97,COLUMN()-COLUMN($V$1)+2,FALSE),"")</f>
        <v/>
      </c>
      <c r="AZ5" s="93" t="str">
        <f>IF(ISNUMBER(VLOOKUP($E5,AnrPivot!$A$6:$AI$97,COLUMN()-COLUMN($V$1)+2,FALSE)),VLOOKUP($E5,AnrPivot!$A$6:$AI$97,COLUMN()-COLUMN($V$1)+2,FALSE),"")</f>
        <v/>
      </c>
      <c r="BA5" s="93" t="str">
        <f>IF(ISNUMBER(VLOOKUP($E5,AnrPivot!$A$6:$AI$97,COLUMN()-COLUMN($V$1)+2,FALSE)),VLOOKUP($E5,AnrPivot!$A$6:$AI$97,COLUMN()-COLUMN($V$1)+2,FALSE),"")</f>
        <v/>
      </c>
      <c r="BB5" s="93" t="str">
        <f>IF(ISNUMBER(VLOOKUP($E5,AnrPivot!$A$6:$AI$97,COLUMN()-COLUMN($V$1)+2,FALSE)),VLOOKUP($E5,AnrPivot!$A$6:$AI$97,COLUMN()-COLUMN($V$1)+2,FALSE),"")</f>
        <v/>
      </c>
      <c r="BC5" s="93">
        <f>IF(ISNUMBER(VLOOKUP($E5,AnrPivot!$A$6:$AI$97,COLUMN()-COLUMN($V$1)+2,FALSE)),VLOOKUP($E5,AnrPivot!$A$6:$AI$97,COLUMN()-COLUMN($V$1)+2,FALSE),"")</f>
        <v>1.5</v>
      </c>
      <c r="BD5" s="93" t="str">
        <f>IF(ISNUMBER(VLOOKUP($E5,AnrPivot!$A$6:$AI$97,COLUMN()-COLUMN($V$1)+2,FALSE)),VLOOKUP($E5,AnrPivot!$A$6:$AI$97,COLUMN()-COLUMN($V$1)+2,FALSE),"")</f>
        <v/>
      </c>
      <c r="BE5" s="93" t="str">
        <f>IF(ISNUMBER(VLOOKUP($E5,AnrPivot!$A$6:$AI$97,COLUMN()-COLUMN($V$1)+2,FALSE)),VLOOKUP($E5,AnrPivot!$A$6:$AI$97,COLUMN()-COLUMN($V$1)+2,FALSE),"")</f>
        <v/>
      </c>
      <c r="BF5" s="93" t="str">
        <f>IF(ISNUMBER(VLOOKUP($E5,AnrPivot!$A$6:$AI$97,COLUMN()-COLUMN($V$1)+2,FALSE)),VLOOKUP($E5,AnrPivot!$A$6:$AI$97,COLUMN()-COLUMN($V$1)+2,FALSE),"")</f>
        <v/>
      </c>
      <c r="BG5" s="93" t="str">
        <f>IF(ISNUMBER(VLOOKUP($E5,AnrPivot!$A$6:$AI$97,COLUMN()-COLUMN($V$1)+2,FALSE)),VLOOKUP($E5,AnrPivot!$A$6:$AI$97,COLUMN()-COLUMN($V$1)+2,FALSE),"")</f>
        <v/>
      </c>
      <c r="BH5" s="93" t="str">
        <f>IF(ISNUMBER(VLOOKUP($E5,AnrPivot!$A$6:$AI$97,COLUMN()-COLUMN($V$1)+2,FALSE)),VLOOKUP($E5,AnrPivot!$A$6:$AI$97,COLUMN()-COLUMN($V$1)+2,FALSE),"")</f>
        <v/>
      </c>
      <c r="BI5" s="93" t="str">
        <f>IF(ISNUMBER(VLOOKUP($E5,AnrPivot!$A$6:$AI$97,COLUMN()-COLUMN($V$1)+2,FALSE)),VLOOKUP($E5,AnrPivot!$A$6:$AI$97,COLUMN()-COLUMN($V$1)+2,FALSE),"")</f>
        <v/>
      </c>
      <c r="BJ5" s="93" t="str">
        <f>IF(ISNUMBER(VLOOKUP($E5,AnrPivot!$A$6:$AI$97,COLUMN()-COLUMN($V$1)+2,FALSE)),VLOOKUP($E5,AnrPivot!$A$6:$AI$97,COLUMN()-COLUMN($V$1)+2,FALSE),"")</f>
        <v/>
      </c>
    </row>
    <row r="6" spans="1:62" s="10" customFormat="1" ht="12.75" customHeight="1">
      <c r="A6" s="244">
        <v>4</v>
      </c>
      <c r="B6" s="73" t="s">
        <v>0</v>
      </c>
      <c r="C6" s="11" t="s">
        <v>374</v>
      </c>
      <c r="D6" s="11" t="s">
        <v>375</v>
      </c>
      <c r="E6" s="8" t="s">
        <v>145</v>
      </c>
      <c r="F6" s="14">
        <v>28983</v>
      </c>
      <c r="G6" s="244" t="s">
        <v>182</v>
      </c>
      <c r="H6" s="244" t="s">
        <v>175</v>
      </c>
      <c r="I6" s="244"/>
      <c r="J6" s="249"/>
      <c r="K6" s="27"/>
      <c r="L6" s="13">
        <v>25.5</v>
      </c>
      <c r="M6" s="13">
        <f t="shared" si="0"/>
        <v>25.5</v>
      </c>
      <c r="N6" s="228">
        <f>LOOKUP(E6,UNTIS.1HJ!$A$4:$A$132,UNTIS.1HJ!$F$4:$F$132)+LOOKUP(E6,UNTIS.1HJ!$A$4:$A$132,UNTIS.1HJ!$H$4:$H$132)</f>
        <v>0</v>
      </c>
      <c r="O6" s="226">
        <f t="shared" si="1"/>
        <v>0</v>
      </c>
      <c r="P6" s="9"/>
      <c r="Q6" s="9">
        <f>VLOOKUP($E6,UNTIS.Gesamt!$A$4:$L$140,2,FALSE)</f>
        <v>1012</v>
      </c>
      <c r="R6" s="9">
        <f>VLOOKUP($E6,UNTIS.Gesamt!$A$4:$L$140,3,FALSE)</f>
        <v>30</v>
      </c>
      <c r="S6" s="9">
        <f>VLOOKUP($E6,UNTIS.1HJ!$A$4:$L$140,4,FALSE)</f>
        <v>972</v>
      </c>
      <c r="T6" s="9">
        <f>VLOOKUP($E6,UNTIS.1HJ!$A$4:$L$140,8,FALSE)</f>
        <v>0</v>
      </c>
      <c r="U6" s="9"/>
      <c r="V6" s="9" t="str">
        <f>IF(ISNUMBER(VLOOKUP($E6,AnrPivot!$A$6:$AI$97,COLUMN()-COLUMN($V$1)+2,FALSE)),VLOOKUP($E6,AnrPivot!$A$6:$AI$97,COLUMN()-COLUMN($V$1)+2,FALSE),"")</f>
        <v/>
      </c>
      <c r="W6" s="9" t="str">
        <f>IF(ISNUMBER(VLOOKUP($E6,AnrPivot!$A$6:$AI$97,COLUMN()-COLUMN($V$1)+2,FALSE)),VLOOKUP($E6,AnrPivot!$A$6:$AI$97,COLUMN()-COLUMN($V$1)+2,FALSE),"")</f>
        <v/>
      </c>
      <c r="X6" s="9" t="str">
        <f>IF(ISNUMBER(VLOOKUP($E6,AnrPivot!$A$6:$AI$97,COLUMN()-COLUMN($V$1)+2,FALSE)),VLOOKUP($E6,AnrPivot!$A$6:$AI$97,COLUMN()-COLUMN($V$1)+2,FALSE),"")</f>
        <v/>
      </c>
      <c r="Y6" s="9" t="str">
        <f>IF(ISNUMBER(VLOOKUP($E6,AnrPivot!$A$6:$AI$97,COLUMN()-COLUMN($V$1)+2,FALSE)),VLOOKUP($E6,AnrPivot!$A$6:$AI$97,COLUMN()-COLUMN($V$1)+2,FALSE),"")</f>
        <v/>
      </c>
      <c r="Z6" s="9" t="str">
        <f>IF(ISNUMBER(VLOOKUP($E6,AnrPivot!$A$6:$AI$97,COLUMN()-COLUMN($V$1)+2,FALSE)),VLOOKUP($E6,AnrPivot!$A$6:$AI$97,COLUMN()-COLUMN($V$1)+2,FALSE),"")</f>
        <v/>
      </c>
      <c r="AA6" s="9" t="str">
        <f>IF(ISNUMBER(VLOOKUP($E6,AnrPivot!$A$6:$AI$97,COLUMN()-COLUMN($V$1)+2,FALSE)),VLOOKUP($E6,AnrPivot!$A$6:$AI$97,COLUMN()-COLUMN($V$1)+2,FALSE),"")</f>
        <v/>
      </c>
      <c r="AB6" s="9" t="str">
        <f>IF(ISNUMBER(VLOOKUP($E6,AnrPivot!$A$6:$AI$97,COLUMN()-COLUMN($V$1)+2,FALSE)),VLOOKUP($E6,AnrPivot!$A$6:$AI$97,COLUMN()-COLUMN($V$1)+2,FALSE),"")</f>
        <v/>
      </c>
      <c r="AC6" s="9" t="str">
        <f>IF(ISNUMBER(VLOOKUP($E6,AnrPivot!$A$6:$AI$97,COLUMN()-COLUMN($V$1)+2,FALSE)),VLOOKUP($E6,AnrPivot!$A$6:$AI$97,COLUMN()-COLUMN($V$1)+2,FALSE),"")</f>
        <v/>
      </c>
      <c r="AD6" s="9" t="str">
        <f>IF(ISNUMBER(VLOOKUP($E6,AnrPivot!$A$6:$AI$97,COLUMN()-COLUMN($V$1)+2,FALSE)),VLOOKUP($E6,AnrPivot!$A$6:$AI$97,COLUMN()-COLUMN($V$1)+2,FALSE),"")</f>
        <v/>
      </c>
      <c r="AE6" s="9" t="str">
        <f>IF(ISNUMBER(VLOOKUP($E6,AnrPivot!$A$6:$AI$97,COLUMN()-COLUMN($V$1)+2,FALSE)),VLOOKUP($E6,AnrPivot!$A$6:$AI$97,COLUMN()-COLUMN($V$1)+2,FALSE),"")</f>
        <v/>
      </c>
      <c r="AF6" s="9" t="str">
        <f>IF(ISNUMBER(VLOOKUP($E6,AnrPivot!$A$6:$AI$97,COLUMN()-COLUMN($V$1)+2,FALSE)),VLOOKUP($E6,AnrPivot!$A$6:$AI$97,COLUMN()-COLUMN($V$1)+2,FALSE),"")</f>
        <v/>
      </c>
      <c r="AG6" s="9" t="str">
        <f>IF(ISNUMBER(VLOOKUP($E6,AnrPivot!$A$6:$AI$97,COLUMN()-COLUMN($V$1)+2,FALSE)),VLOOKUP($E6,AnrPivot!$A$6:$AI$97,COLUMN()-COLUMN($V$1)+2,FALSE),"")</f>
        <v/>
      </c>
      <c r="AH6" s="9" t="str">
        <f>IF(ISNUMBER(VLOOKUP($E6,AnrPivot!$A$6:$AI$97,COLUMN()-COLUMN($V$1)+2,FALSE)),VLOOKUP($E6,AnrPivot!$A$6:$AI$97,COLUMN()-COLUMN($V$1)+2,FALSE),"")</f>
        <v/>
      </c>
      <c r="AI6" s="9" t="str">
        <f>IF(ISNUMBER(VLOOKUP($E6,AnrPivot!$A$6:$AI$97,COLUMN()-COLUMN($V$1)+2,FALSE)),VLOOKUP($E6,AnrPivot!$A$6:$AI$97,COLUMN()-COLUMN($V$1)+2,FALSE),"")</f>
        <v/>
      </c>
      <c r="AJ6" s="9" t="str">
        <f>IF(ISNUMBER(VLOOKUP($E6,AnrPivot!$A$6:$AI$97,COLUMN()-COLUMN($V$1)+2,FALSE)),VLOOKUP($E6,AnrPivot!$A$6:$AI$97,COLUMN()-COLUMN($V$1)+2,FALSE),"")</f>
        <v/>
      </c>
      <c r="AK6" s="9" t="str">
        <f>IF(ISNUMBER(VLOOKUP($E6,AnrPivot!$A$6:$AI$97,COLUMN()-COLUMN($V$1)+2,FALSE)),VLOOKUP($E6,AnrPivot!$A$6:$AI$97,COLUMN()-COLUMN($V$1)+2,FALSE),"")</f>
        <v/>
      </c>
      <c r="AL6" s="9" t="str">
        <f>IF(ISNUMBER(VLOOKUP($E6,AnrPivot!$A$6:$AI$97,COLUMN()-COLUMN($V$1)+2,FALSE)),VLOOKUP($E6,AnrPivot!$A$6:$AI$97,COLUMN()-COLUMN($V$1)+2,FALSE),"")</f>
        <v/>
      </c>
      <c r="AM6" s="9" t="str">
        <f>IF(ISNUMBER(VLOOKUP($E6,AnrPivot!$A$6:$AI$97,COLUMN()-COLUMN($V$1)+2,FALSE)),VLOOKUP($E6,AnrPivot!$A$6:$AI$97,COLUMN()-COLUMN($V$1)+2,FALSE),"")</f>
        <v/>
      </c>
      <c r="AN6" s="9" t="str">
        <f>IF(ISNUMBER(VLOOKUP($E6,AnrPivot!$A$6:$AI$97,COLUMN()-COLUMN($V$1)+2,FALSE)),VLOOKUP($E6,AnrPivot!$A$6:$AI$97,COLUMN()-COLUMN($V$1)+2,FALSE),"")</f>
        <v/>
      </c>
      <c r="AO6" s="9" t="str">
        <f>IF(ISNUMBER(VLOOKUP($E6,AnrPivot!$A$6:$AI$97,COLUMN()-COLUMN($V$1)+2,FALSE)),VLOOKUP($E6,AnrPivot!$A$6:$AI$97,COLUMN()-COLUMN($V$1)+2,FALSE),"")</f>
        <v/>
      </c>
      <c r="AP6" s="9" t="str">
        <f>IF(ISNUMBER(VLOOKUP($E6,AnrPivot!$A$6:$AI$97,COLUMN()-COLUMN($V$1)+2,FALSE)),VLOOKUP($E6,AnrPivot!$A$6:$AI$97,COLUMN()-COLUMN($V$1)+2,FALSE),"")</f>
        <v/>
      </c>
      <c r="AQ6" s="9" t="str">
        <f>IF(ISNUMBER(VLOOKUP($E6,AnrPivot!$A$6:$AI$97,COLUMN()-COLUMN($V$1)+2,FALSE)),VLOOKUP($E6,AnrPivot!$A$6:$AI$97,COLUMN()-COLUMN($V$1)+2,FALSE),"")</f>
        <v/>
      </c>
      <c r="AR6" s="9" t="str">
        <f>IF(ISNUMBER(VLOOKUP($E6,AnrPivot!$A$6:$AI$97,COLUMN()-COLUMN($V$1)+2,FALSE)),VLOOKUP($E6,AnrPivot!$A$6:$AI$97,COLUMN()-COLUMN($V$1)+2,FALSE),"")</f>
        <v/>
      </c>
      <c r="AS6" s="9" t="str">
        <f>IF(ISNUMBER(VLOOKUP($E6,AnrPivot!$A$6:$AI$97,COLUMN()-COLUMN($V$1)+2,FALSE)),VLOOKUP($E6,AnrPivot!$A$6:$AI$97,COLUMN()-COLUMN($V$1)+2,FALSE),"")</f>
        <v/>
      </c>
      <c r="AT6" s="9" t="str">
        <f>IF(ISNUMBER(VLOOKUP($E6,AnrPivot!$A$6:$AI$97,COLUMN()-COLUMN($V$1)+2,FALSE)),VLOOKUP($E6,AnrPivot!$A$6:$AI$97,COLUMN()-COLUMN($V$1)+2,FALSE),"")</f>
        <v/>
      </c>
      <c r="AU6" s="9" t="str">
        <f>IF(ISNUMBER(VLOOKUP($E6,AnrPivot!$A$6:$AI$97,COLUMN()-COLUMN($V$1)+2,FALSE)),VLOOKUP($E6,AnrPivot!$A$6:$AI$97,COLUMN()-COLUMN($V$1)+2,FALSE),"")</f>
        <v/>
      </c>
      <c r="AV6" s="9" t="str">
        <f>IF(ISNUMBER(VLOOKUP($E6,AnrPivot!$A$6:$AI$97,COLUMN()-COLUMN($V$1)+2,FALSE)),VLOOKUP($E6,AnrPivot!$A$6:$AI$97,COLUMN()-COLUMN($V$1)+2,FALSE),"")</f>
        <v/>
      </c>
      <c r="AW6" s="9" t="str">
        <f>IF(ISNUMBER(VLOOKUP($E6,AnrPivot!$A$6:$AI$97,COLUMN()-COLUMN($V$1)+2,FALSE)),VLOOKUP($E6,AnrPivot!$A$6:$AI$97,COLUMN()-COLUMN($V$1)+2,FALSE),"")</f>
        <v/>
      </c>
      <c r="AX6" s="9" t="str">
        <f>IF(ISNUMBER(VLOOKUP($E6,AnrPivot!$A$6:$AI$97,COLUMN()-COLUMN($V$1)+2,FALSE)),VLOOKUP($E6,AnrPivot!$A$6:$AI$97,COLUMN()-COLUMN($V$1)+2,FALSE),"")</f>
        <v/>
      </c>
      <c r="AY6" s="9" t="str">
        <f>IF(ISNUMBER(VLOOKUP($E6,AnrPivot!$A$6:$AI$97,COLUMN()-COLUMN($V$1)+2,FALSE)),VLOOKUP($E6,AnrPivot!$A$6:$AI$97,COLUMN()-COLUMN($V$1)+2,FALSE),"")</f>
        <v/>
      </c>
      <c r="AZ6" s="9" t="str">
        <f>IF(ISNUMBER(VLOOKUP($E6,AnrPivot!$A$6:$AI$97,COLUMN()-COLUMN($V$1)+2,FALSE)),VLOOKUP($E6,AnrPivot!$A$6:$AI$97,COLUMN()-COLUMN($V$1)+2,FALSE),"")</f>
        <v/>
      </c>
      <c r="BA6" s="9" t="str">
        <f>IF(ISNUMBER(VLOOKUP($E6,AnrPivot!$A$6:$AI$97,COLUMN()-COLUMN($V$1)+2,FALSE)),VLOOKUP($E6,AnrPivot!$A$6:$AI$97,COLUMN()-COLUMN($V$1)+2,FALSE),"")</f>
        <v/>
      </c>
      <c r="BB6" s="9" t="str">
        <f>IF(ISNUMBER(VLOOKUP($E6,AnrPivot!$A$6:$AI$97,COLUMN()-COLUMN($V$1)+2,FALSE)),VLOOKUP($E6,AnrPivot!$A$6:$AI$97,COLUMN()-COLUMN($V$1)+2,FALSE),"")</f>
        <v/>
      </c>
      <c r="BC6" s="9" t="str">
        <f>IF(ISNUMBER(VLOOKUP($E6,AnrPivot!$A$6:$AI$97,COLUMN()-COLUMN($V$1)+2,FALSE)),VLOOKUP($E6,AnrPivot!$A$6:$AI$97,COLUMN()-COLUMN($V$1)+2,FALSE),"")</f>
        <v/>
      </c>
      <c r="BD6" s="9" t="str">
        <f>IF(ISNUMBER(VLOOKUP($E6,AnrPivot!$A$6:$AI$97,COLUMN()-COLUMN($V$1)+2,FALSE)),VLOOKUP($E6,AnrPivot!$A$6:$AI$97,COLUMN()-COLUMN($V$1)+2,FALSE),"")</f>
        <v/>
      </c>
      <c r="BE6" s="9" t="str">
        <f>IF(ISNUMBER(VLOOKUP($E6,AnrPivot!$A$6:$AI$97,COLUMN()-COLUMN($V$1)+2,FALSE)),VLOOKUP($E6,AnrPivot!$A$6:$AI$97,COLUMN()-COLUMN($V$1)+2,FALSE),"")</f>
        <v/>
      </c>
      <c r="BF6" s="9" t="str">
        <f>IF(ISNUMBER(VLOOKUP($E6,AnrPivot!$A$6:$AI$97,COLUMN()-COLUMN($V$1)+2,FALSE)),VLOOKUP($E6,AnrPivot!$A$6:$AI$97,COLUMN()-COLUMN($V$1)+2,FALSE),"")</f>
        <v/>
      </c>
      <c r="BG6" s="9" t="str">
        <f>IF(ISNUMBER(VLOOKUP($E6,AnrPivot!$A$6:$AI$97,COLUMN()-COLUMN($V$1)+2,FALSE)),VLOOKUP($E6,AnrPivot!$A$6:$AI$97,COLUMN()-COLUMN($V$1)+2,FALSE),"")</f>
        <v/>
      </c>
      <c r="BH6" s="9" t="str">
        <f>IF(ISNUMBER(VLOOKUP($E6,AnrPivot!$A$6:$AI$97,COLUMN()-COLUMN($V$1)+2,FALSE)),VLOOKUP($E6,AnrPivot!$A$6:$AI$97,COLUMN()-COLUMN($V$1)+2,FALSE),"")</f>
        <v/>
      </c>
      <c r="BI6" s="93" t="str">
        <f>IF(ISNUMBER(VLOOKUP($E6,AnrPivot!$A$6:$AI$97,COLUMN()-COLUMN($V$1)+2,FALSE)),VLOOKUP($E6,AnrPivot!$A$6:$AI$97,COLUMN()-COLUMN($V$1)+2,FALSE),"")</f>
        <v/>
      </c>
      <c r="BJ6" s="93" t="str">
        <f>IF(ISNUMBER(VLOOKUP($E6,AnrPivot!$A$6:$AI$97,COLUMN()-COLUMN($V$1)+2,FALSE)),VLOOKUP($E6,AnrPivot!$A$6:$AI$97,COLUMN()-COLUMN($V$1)+2,FALSE),"")</f>
        <v/>
      </c>
    </row>
    <row r="7" spans="1:62" s="10" customFormat="1" ht="12.75" customHeight="1">
      <c r="A7" s="247">
        <v>5</v>
      </c>
      <c r="B7" s="66" t="s">
        <v>0</v>
      </c>
      <c r="C7" s="67" t="s">
        <v>376</v>
      </c>
      <c r="D7" s="67" t="s">
        <v>377</v>
      </c>
      <c r="E7" s="68" t="s">
        <v>52</v>
      </c>
      <c r="F7" s="69">
        <v>21328</v>
      </c>
      <c r="G7" s="247" t="s">
        <v>185</v>
      </c>
      <c r="H7" s="247" t="s">
        <v>359</v>
      </c>
      <c r="I7" s="247"/>
      <c r="J7" s="248"/>
      <c r="K7" s="70"/>
      <c r="L7" s="71">
        <v>25.5</v>
      </c>
      <c r="M7" s="71">
        <f t="shared" si="0"/>
        <v>22.5</v>
      </c>
      <c r="N7" s="227">
        <f>LOOKUP(E7,UNTIS.1HJ!$A$4:$A$132,UNTIS.1HJ!$F$4:$F$132)+LOOKUP(E7,UNTIS.1HJ!$A$4:$A$132,UNTIS.1HJ!$H$4:$H$132)</f>
        <v>0</v>
      </c>
      <c r="O7" s="225">
        <f t="shared" si="1"/>
        <v>0</v>
      </c>
      <c r="P7" s="93"/>
      <c r="Q7" s="93">
        <f>VLOOKUP($E7,UNTIS.Gesamt!$A$4:$L$140,2,FALSE)</f>
        <v>1014</v>
      </c>
      <c r="R7" s="93">
        <f>VLOOKUP($E7,UNTIS.Gesamt!$A$4:$L$140,3,FALSE)</f>
        <v>160</v>
      </c>
      <c r="S7" s="93">
        <f>VLOOKUP($E7,UNTIS.1HJ!$A$4:$L$140,4,FALSE)</f>
        <v>852</v>
      </c>
      <c r="T7" s="93">
        <f>VLOOKUP($E7,UNTIS.1HJ!$A$4:$L$140,8,FALSE)</f>
        <v>0</v>
      </c>
      <c r="U7" s="93"/>
      <c r="V7" s="93">
        <f>IF(ISNUMBER(VLOOKUP($E7,AnrPivot!$A$6:$AI$97,COLUMN()-COLUMN($V$1)+2,FALSE)),VLOOKUP($E7,AnrPivot!$A$6:$AI$97,COLUMN()-COLUMN($V$1)+2,FALSE),"")</f>
        <v>3</v>
      </c>
      <c r="W7" s="93" t="str">
        <f>IF(ISNUMBER(VLOOKUP($E7,AnrPivot!$A$6:$AI$97,COLUMN()-COLUMN($V$1)+2,FALSE)),VLOOKUP($E7,AnrPivot!$A$6:$AI$97,COLUMN()-COLUMN($V$1)+2,FALSE),"")</f>
        <v/>
      </c>
      <c r="X7" s="93" t="str">
        <f>IF(ISNUMBER(VLOOKUP($E7,AnrPivot!$A$6:$AI$97,COLUMN()-COLUMN($V$1)+2,FALSE)),VLOOKUP($E7,AnrPivot!$A$6:$AI$97,COLUMN()-COLUMN($V$1)+2,FALSE),"")</f>
        <v/>
      </c>
      <c r="Y7" s="93" t="str">
        <f>IF(ISNUMBER(VLOOKUP($E7,AnrPivot!$A$6:$AI$97,COLUMN()-COLUMN($V$1)+2,FALSE)),VLOOKUP($E7,AnrPivot!$A$6:$AI$97,COLUMN()-COLUMN($V$1)+2,FALSE),"")</f>
        <v/>
      </c>
      <c r="Z7" s="93" t="str">
        <f>IF(ISNUMBER(VLOOKUP($E7,AnrPivot!$A$6:$AI$97,COLUMN()-COLUMN($V$1)+2,FALSE)),VLOOKUP($E7,AnrPivot!$A$6:$AI$97,COLUMN()-COLUMN($V$1)+2,FALSE),"")</f>
        <v/>
      </c>
      <c r="AA7" s="93" t="str">
        <f>IF(ISNUMBER(VLOOKUP($E7,AnrPivot!$A$6:$AI$97,COLUMN()-COLUMN($V$1)+2,FALSE)),VLOOKUP($E7,AnrPivot!$A$6:$AI$97,COLUMN()-COLUMN($V$1)+2,FALSE),"")</f>
        <v/>
      </c>
      <c r="AB7" s="93" t="str">
        <f>IF(ISNUMBER(VLOOKUP($E7,AnrPivot!$A$6:$AI$97,COLUMN()-COLUMN($V$1)+2,FALSE)),VLOOKUP($E7,AnrPivot!$A$6:$AI$97,COLUMN()-COLUMN($V$1)+2,FALSE),"")</f>
        <v/>
      </c>
      <c r="AC7" s="93" t="str">
        <f>IF(ISNUMBER(VLOOKUP($E7,AnrPivot!$A$6:$AI$97,COLUMN()-COLUMN($V$1)+2,FALSE)),VLOOKUP($E7,AnrPivot!$A$6:$AI$97,COLUMN()-COLUMN($V$1)+2,FALSE),"")</f>
        <v/>
      </c>
      <c r="AD7" s="93" t="str">
        <f>IF(ISNUMBER(VLOOKUP($E7,AnrPivot!$A$6:$AI$97,COLUMN()-COLUMN($V$1)+2,FALSE)),VLOOKUP($E7,AnrPivot!$A$6:$AI$97,COLUMN()-COLUMN($V$1)+2,FALSE),"")</f>
        <v/>
      </c>
      <c r="AE7" s="93" t="str">
        <f>IF(ISNUMBER(VLOOKUP($E7,AnrPivot!$A$6:$AI$97,COLUMN()-COLUMN($V$1)+2,FALSE)),VLOOKUP($E7,AnrPivot!$A$6:$AI$97,COLUMN()-COLUMN($V$1)+2,FALSE),"")</f>
        <v/>
      </c>
      <c r="AF7" s="93" t="str">
        <f>IF(ISNUMBER(VLOOKUP($E7,AnrPivot!$A$6:$AI$97,COLUMN()-COLUMN($V$1)+2,FALSE)),VLOOKUP($E7,AnrPivot!$A$6:$AI$97,COLUMN()-COLUMN($V$1)+2,FALSE),"")</f>
        <v/>
      </c>
      <c r="AG7" s="93" t="str">
        <f>IF(ISNUMBER(VLOOKUP($E7,AnrPivot!$A$6:$AI$97,COLUMN()-COLUMN($V$1)+2,FALSE)),VLOOKUP($E7,AnrPivot!$A$6:$AI$97,COLUMN()-COLUMN($V$1)+2,FALSE),"")</f>
        <v/>
      </c>
      <c r="AH7" s="93" t="str">
        <f>IF(ISNUMBER(VLOOKUP($E7,AnrPivot!$A$6:$AI$97,COLUMN()-COLUMN($V$1)+2,FALSE)),VLOOKUP($E7,AnrPivot!$A$6:$AI$97,COLUMN()-COLUMN($V$1)+2,FALSE),"")</f>
        <v/>
      </c>
      <c r="AI7" s="93" t="str">
        <f>IF(ISNUMBER(VLOOKUP($E7,AnrPivot!$A$6:$AI$97,COLUMN()-COLUMN($V$1)+2,FALSE)),VLOOKUP($E7,AnrPivot!$A$6:$AI$97,COLUMN()-COLUMN($V$1)+2,FALSE),"")</f>
        <v/>
      </c>
      <c r="AJ7" s="93" t="str">
        <f>IF(ISNUMBER(VLOOKUP($E7,AnrPivot!$A$6:$AI$97,COLUMN()-COLUMN($V$1)+2,FALSE)),VLOOKUP($E7,AnrPivot!$A$6:$AI$97,COLUMN()-COLUMN($V$1)+2,FALSE),"")</f>
        <v/>
      </c>
      <c r="AK7" s="93" t="str">
        <f>IF(ISNUMBER(VLOOKUP($E7,AnrPivot!$A$6:$AI$97,COLUMN()-COLUMN($V$1)+2,FALSE)),VLOOKUP($E7,AnrPivot!$A$6:$AI$97,COLUMN()-COLUMN($V$1)+2,FALSE),"")</f>
        <v/>
      </c>
      <c r="AL7" s="93" t="str">
        <f>IF(ISNUMBER(VLOOKUP($E7,AnrPivot!$A$6:$AI$97,COLUMN()-COLUMN($V$1)+2,FALSE)),VLOOKUP($E7,AnrPivot!$A$6:$AI$97,COLUMN()-COLUMN($V$1)+2,FALSE),"")</f>
        <v/>
      </c>
      <c r="AM7" s="93" t="str">
        <f>IF(ISNUMBER(VLOOKUP($E7,AnrPivot!$A$6:$AI$97,COLUMN()-COLUMN($V$1)+2,FALSE)),VLOOKUP($E7,AnrPivot!$A$6:$AI$97,COLUMN()-COLUMN($V$1)+2,FALSE),"")</f>
        <v/>
      </c>
      <c r="AN7" s="93" t="str">
        <f>IF(ISNUMBER(VLOOKUP($E7,AnrPivot!$A$6:$AI$97,COLUMN()-COLUMN($V$1)+2,FALSE)),VLOOKUP($E7,AnrPivot!$A$6:$AI$97,COLUMN()-COLUMN($V$1)+2,FALSE),"")</f>
        <v/>
      </c>
      <c r="AO7" s="93" t="str">
        <f>IF(ISNUMBER(VLOOKUP($E7,AnrPivot!$A$6:$AI$97,COLUMN()-COLUMN($V$1)+2,FALSE)),VLOOKUP($E7,AnrPivot!$A$6:$AI$97,COLUMN()-COLUMN($V$1)+2,FALSE),"")</f>
        <v/>
      </c>
      <c r="AP7" s="93" t="str">
        <f>IF(ISNUMBER(VLOOKUP($E7,AnrPivot!$A$6:$AI$97,COLUMN()-COLUMN($V$1)+2,FALSE)),VLOOKUP($E7,AnrPivot!$A$6:$AI$97,COLUMN()-COLUMN($V$1)+2,FALSE),"")</f>
        <v/>
      </c>
      <c r="AQ7" s="93" t="str">
        <f>IF(ISNUMBER(VLOOKUP($E7,AnrPivot!$A$6:$AI$97,COLUMN()-COLUMN($V$1)+2,FALSE)),VLOOKUP($E7,AnrPivot!$A$6:$AI$97,COLUMN()-COLUMN($V$1)+2,FALSE),"")</f>
        <v/>
      </c>
      <c r="AR7" s="93" t="str">
        <f>IF(ISNUMBER(VLOOKUP($E7,AnrPivot!$A$6:$AI$97,COLUMN()-COLUMN($V$1)+2,FALSE)),VLOOKUP($E7,AnrPivot!$A$6:$AI$97,COLUMN()-COLUMN($V$1)+2,FALSE),"")</f>
        <v/>
      </c>
      <c r="AS7" s="93" t="str">
        <f>IF(ISNUMBER(VLOOKUP($E7,AnrPivot!$A$6:$AI$97,COLUMN()-COLUMN($V$1)+2,FALSE)),VLOOKUP($E7,AnrPivot!$A$6:$AI$97,COLUMN()-COLUMN($V$1)+2,FALSE),"")</f>
        <v/>
      </c>
      <c r="AT7" s="93" t="str">
        <f>IF(ISNUMBER(VLOOKUP($E7,AnrPivot!$A$6:$AI$97,COLUMN()-COLUMN($V$1)+2,FALSE)),VLOOKUP($E7,AnrPivot!$A$6:$AI$97,COLUMN()-COLUMN($V$1)+2,FALSE),"")</f>
        <v/>
      </c>
      <c r="AU7" s="93" t="str">
        <f>IF(ISNUMBER(VLOOKUP($E7,AnrPivot!$A$6:$AI$97,COLUMN()-COLUMN($V$1)+2,FALSE)),VLOOKUP($E7,AnrPivot!$A$6:$AI$97,COLUMN()-COLUMN($V$1)+2,FALSE),"")</f>
        <v/>
      </c>
      <c r="AV7" s="93" t="str">
        <f>IF(ISNUMBER(VLOOKUP($E7,AnrPivot!$A$6:$AI$97,COLUMN()-COLUMN($V$1)+2,FALSE)),VLOOKUP($E7,AnrPivot!$A$6:$AI$97,COLUMN()-COLUMN($V$1)+2,FALSE),"")</f>
        <v/>
      </c>
      <c r="AW7" s="93" t="str">
        <f>IF(ISNUMBER(VLOOKUP($E7,AnrPivot!$A$6:$AI$97,COLUMN()-COLUMN($V$1)+2,FALSE)),VLOOKUP($E7,AnrPivot!$A$6:$AI$97,COLUMN()-COLUMN($V$1)+2,FALSE),"")</f>
        <v/>
      </c>
      <c r="AX7" s="93" t="str">
        <f>IF(ISNUMBER(VLOOKUP($E7,AnrPivot!$A$6:$AI$97,COLUMN()-COLUMN($V$1)+2,FALSE)),VLOOKUP($E7,AnrPivot!$A$6:$AI$97,COLUMN()-COLUMN($V$1)+2,FALSE),"")</f>
        <v/>
      </c>
      <c r="AY7" s="93" t="str">
        <f>IF(ISNUMBER(VLOOKUP($E7,AnrPivot!$A$6:$AI$97,COLUMN()-COLUMN($V$1)+2,FALSE)),VLOOKUP($E7,AnrPivot!$A$6:$AI$97,COLUMN()-COLUMN($V$1)+2,FALSE),"")</f>
        <v/>
      </c>
      <c r="AZ7" s="93" t="str">
        <f>IF(ISNUMBER(VLOOKUP($E7,AnrPivot!$A$6:$AI$97,COLUMN()-COLUMN($V$1)+2,FALSE)),VLOOKUP($E7,AnrPivot!$A$6:$AI$97,COLUMN()-COLUMN($V$1)+2,FALSE),"")</f>
        <v/>
      </c>
      <c r="BA7" s="93" t="str">
        <f>IF(ISNUMBER(VLOOKUP($E7,AnrPivot!$A$6:$AI$97,COLUMN()-COLUMN($V$1)+2,FALSE)),VLOOKUP($E7,AnrPivot!$A$6:$AI$97,COLUMN()-COLUMN($V$1)+2,FALSE),"")</f>
        <v/>
      </c>
      <c r="BB7" s="93" t="str">
        <f>IF(ISNUMBER(VLOOKUP($E7,AnrPivot!$A$6:$AI$97,COLUMN()-COLUMN($V$1)+2,FALSE)),VLOOKUP($E7,AnrPivot!$A$6:$AI$97,COLUMN()-COLUMN($V$1)+2,FALSE),"")</f>
        <v/>
      </c>
      <c r="BC7" s="93">
        <f>IF(ISNUMBER(VLOOKUP($E7,AnrPivot!$A$6:$AI$97,COLUMN()-COLUMN($V$1)+2,FALSE)),VLOOKUP($E7,AnrPivot!$A$6:$AI$97,COLUMN()-COLUMN($V$1)+2,FALSE),"")</f>
        <v>3</v>
      </c>
      <c r="BD7" s="93" t="str">
        <f>IF(ISNUMBER(VLOOKUP($E7,AnrPivot!$A$6:$AI$97,COLUMN()-COLUMN($V$1)+2,FALSE)),VLOOKUP($E7,AnrPivot!$A$6:$AI$97,COLUMN()-COLUMN($V$1)+2,FALSE),"")</f>
        <v/>
      </c>
      <c r="BE7" s="93" t="str">
        <f>IF(ISNUMBER(VLOOKUP($E7,AnrPivot!$A$6:$AI$97,COLUMN()-COLUMN($V$1)+2,FALSE)),VLOOKUP($E7,AnrPivot!$A$6:$AI$97,COLUMN()-COLUMN($V$1)+2,FALSE),"")</f>
        <v/>
      </c>
      <c r="BF7" s="93" t="str">
        <f>IF(ISNUMBER(VLOOKUP($E7,AnrPivot!$A$6:$AI$97,COLUMN()-COLUMN($V$1)+2,FALSE)),VLOOKUP($E7,AnrPivot!$A$6:$AI$97,COLUMN()-COLUMN($V$1)+2,FALSE),"")</f>
        <v/>
      </c>
      <c r="BG7" s="93" t="str">
        <f>IF(ISNUMBER(VLOOKUP($E7,AnrPivot!$A$6:$AI$97,COLUMN()-COLUMN($V$1)+2,FALSE)),VLOOKUP($E7,AnrPivot!$A$6:$AI$97,COLUMN()-COLUMN($V$1)+2,FALSE),"")</f>
        <v/>
      </c>
      <c r="BH7" s="93" t="str">
        <f>IF(ISNUMBER(VLOOKUP($E7,AnrPivot!$A$6:$AI$97,COLUMN()-COLUMN($V$1)+2,FALSE)),VLOOKUP($E7,AnrPivot!$A$6:$AI$97,COLUMN()-COLUMN($V$1)+2,FALSE),"")</f>
        <v/>
      </c>
      <c r="BI7" s="93" t="str">
        <f>IF(ISNUMBER(VLOOKUP($E7,AnrPivot!$A$6:$AI$97,COLUMN()-COLUMN($V$1)+2,FALSE)),VLOOKUP($E7,AnrPivot!$A$6:$AI$97,COLUMN()-COLUMN($V$1)+2,FALSE),"")</f>
        <v/>
      </c>
      <c r="BJ7" s="93" t="str">
        <f>IF(ISNUMBER(VLOOKUP($E7,AnrPivot!$A$6:$AI$97,COLUMN()-COLUMN($V$1)+2,FALSE)),VLOOKUP($E7,AnrPivot!$A$6:$AI$97,COLUMN()-COLUMN($V$1)+2,FALSE),"")</f>
        <v/>
      </c>
    </row>
    <row r="8" spans="1:62" ht="12.75" customHeight="1">
      <c r="A8" s="244">
        <v>6</v>
      </c>
      <c r="B8" s="73" t="s">
        <v>0</v>
      </c>
      <c r="C8" s="11" t="s">
        <v>487</v>
      </c>
      <c r="D8" s="11" t="s">
        <v>1294</v>
      </c>
      <c r="E8" s="8" t="s">
        <v>1270</v>
      </c>
      <c r="F8" s="14">
        <v>31310</v>
      </c>
      <c r="G8" s="244" t="s">
        <v>182</v>
      </c>
      <c r="H8" s="244" t="s">
        <v>172</v>
      </c>
      <c r="I8" s="244"/>
      <c r="J8" s="249"/>
      <c r="K8" s="27"/>
      <c r="L8" s="13"/>
      <c r="M8" s="13">
        <f t="shared" si="0"/>
        <v>-2.5</v>
      </c>
      <c r="N8" s="228">
        <f>LOOKUP(E8,UNTIS.1HJ!$A$4:$A$132,UNTIS.1HJ!$F$4:$F$132)+LOOKUP(E8,UNTIS.1HJ!$A$4:$A$132,UNTIS.1HJ!$H$4:$H$132)</f>
        <v>0</v>
      </c>
      <c r="O8" s="226">
        <f t="shared" si="1"/>
        <v>0</v>
      </c>
      <c r="P8" s="9"/>
      <c r="Q8" s="9">
        <f>VLOOKUP($E8,UNTIS.Gesamt!$A$4:$L$140,2,FALSE)</f>
        <v>1012</v>
      </c>
      <c r="R8" s="9">
        <f>VLOOKUP($E8,UNTIS.Gesamt!$A$4:$L$140,3,FALSE)</f>
        <v>90</v>
      </c>
      <c r="S8" s="9">
        <f>VLOOKUP($E8,UNTIS.1HJ!$A$4:$L$140,4,FALSE)</f>
        <v>915</v>
      </c>
      <c r="T8" s="9">
        <f>VLOOKUP($E8,UNTIS.1HJ!$A$4:$L$140,8,FALSE)</f>
        <v>0</v>
      </c>
      <c r="U8" s="9"/>
      <c r="V8" s="9" t="str">
        <f>IF(ISNUMBER(VLOOKUP($E8,AnrPivot!$A$6:$AI$97,COLUMN()-COLUMN($V$1)+2,FALSE)),VLOOKUP($E8,AnrPivot!$A$6:$AI$97,COLUMN()-COLUMN($V$1)+2,FALSE),"")</f>
        <v/>
      </c>
      <c r="W8" s="9" t="str">
        <f>IF(ISNUMBER(VLOOKUP($E8,AnrPivot!$A$6:$AI$97,COLUMN()-COLUMN($V$1)+2,FALSE)),VLOOKUP($E8,AnrPivot!$A$6:$AI$97,COLUMN()-COLUMN($V$1)+2,FALSE),"")</f>
        <v/>
      </c>
      <c r="X8" s="9" t="str">
        <f>IF(ISNUMBER(VLOOKUP($E8,AnrPivot!$A$6:$AI$97,COLUMN()-COLUMN($V$1)+2,FALSE)),VLOOKUP($E8,AnrPivot!$A$6:$AI$97,COLUMN()-COLUMN($V$1)+2,FALSE),"")</f>
        <v/>
      </c>
      <c r="Y8" s="9" t="str">
        <f>IF(ISNUMBER(VLOOKUP($E8,AnrPivot!$A$6:$AI$97,COLUMN()-COLUMN($V$1)+2,FALSE)),VLOOKUP($E8,AnrPivot!$A$6:$AI$97,COLUMN()-COLUMN($V$1)+2,FALSE),"")</f>
        <v/>
      </c>
      <c r="Z8" s="9" t="str">
        <f>IF(ISNUMBER(VLOOKUP($E8,AnrPivot!$A$6:$AI$97,COLUMN()-COLUMN($V$1)+2,FALSE)),VLOOKUP($E8,AnrPivot!$A$6:$AI$97,COLUMN()-COLUMN($V$1)+2,FALSE),"")</f>
        <v/>
      </c>
      <c r="AA8" s="9" t="str">
        <f>IF(ISNUMBER(VLOOKUP($E8,AnrPivot!$A$6:$AI$97,COLUMN()-COLUMN($V$1)+2,FALSE)),VLOOKUP($E8,AnrPivot!$A$6:$AI$97,COLUMN()-COLUMN($V$1)+2,FALSE),"")</f>
        <v/>
      </c>
      <c r="AB8" s="9" t="str">
        <f>IF(ISNUMBER(VLOOKUP($E8,AnrPivot!$A$6:$AI$97,COLUMN()-COLUMN($V$1)+2,FALSE)),VLOOKUP($E8,AnrPivot!$A$6:$AI$97,COLUMN()-COLUMN($V$1)+2,FALSE),"")</f>
        <v/>
      </c>
      <c r="AC8" s="9" t="str">
        <f>IF(ISNUMBER(VLOOKUP($E8,AnrPivot!$A$6:$AI$97,COLUMN()-COLUMN($V$1)+2,FALSE)),VLOOKUP($E8,AnrPivot!$A$6:$AI$97,COLUMN()-COLUMN($V$1)+2,FALSE),"")</f>
        <v/>
      </c>
      <c r="AD8" s="9" t="str">
        <f>IF(ISNUMBER(VLOOKUP($E8,AnrPivot!$A$6:$AI$97,COLUMN()-COLUMN($V$1)+2,FALSE)),VLOOKUP($E8,AnrPivot!$A$6:$AI$97,COLUMN()-COLUMN($V$1)+2,FALSE),"")</f>
        <v/>
      </c>
      <c r="AE8" s="9" t="str">
        <f>IF(ISNUMBER(VLOOKUP($E8,AnrPivot!$A$6:$AI$97,COLUMN()-COLUMN($V$1)+2,FALSE)),VLOOKUP($E8,AnrPivot!$A$6:$AI$97,COLUMN()-COLUMN($V$1)+2,FALSE),"")</f>
        <v/>
      </c>
      <c r="AF8" s="9" t="str">
        <f>IF(ISNUMBER(VLOOKUP($E8,AnrPivot!$A$6:$AI$97,COLUMN()-COLUMN($V$1)+2,FALSE)),VLOOKUP($E8,AnrPivot!$A$6:$AI$97,COLUMN()-COLUMN($V$1)+2,FALSE),"")</f>
        <v/>
      </c>
      <c r="AG8" s="9" t="str">
        <f>IF(ISNUMBER(VLOOKUP($E8,AnrPivot!$A$6:$AI$97,COLUMN()-COLUMN($V$1)+2,FALSE)),VLOOKUP($E8,AnrPivot!$A$6:$AI$97,COLUMN()-COLUMN($V$1)+2,FALSE),"")</f>
        <v/>
      </c>
      <c r="AH8" s="9">
        <f>IF(ISNUMBER(VLOOKUP($E8,AnrPivot!$A$6:$AI$97,COLUMN()-COLUMN($V$1)+2,FALSE)),VLOOKUP($E8,AnrPivot!$A$6:$AI$97,COLUMN()-COLUMN($V$1)+2,FALSE),"")</f>
        <v>1.5</v>
      </c>
      <c r="AI8" s="9" t="str">
        <f>IF(ISNUMBER(VLOOKUP($E8,AnrPivot!$A$6:$AI$97,COLUMN()-COLUMN($V$1)+2,FALSE)),VLOOKUP($E8,AnrPivot!$A$6:$AI$97,COLUMN()-COLUMN($V$1)+2,FALSE),"")</f>
        <v/>
      </c>
      <c r="AJ8" s="9" t="str">
        <f>IF(ISNUMBER(VLOOKUP($E8,AnrPivot!$A$6:$AI$97,COLUMN()-COLUMN($V$1)+2,FALSE)),VLOOKUP($E8,AnrPivot!$A$6:$AI$97,COLUMN()-COLUMN($V$1)+2,FALSE),"")</f>
        <v/>
      </c>
      <c r="AK8" s="9" t="str">
        <f>IF(ISNUMBER(VLOOKUP($E8,AnrPivot!$A$6:$AI$97,COLUMN()-COLUMN($V$1)+2,FALSE)),VLOOKUP($E8,AnrPivot!$A$6:$AI$97,COLUMN()-COLUMN($V$1)+2,FALSE),"")</f>
        <v/>
      </c>
      <c r="AL8" s="9" t="str">
        <f>IF(ISNUMBER(VLOOKUP($E8,AnrPivot!$A$6:$AI$97,COLUMN()-COLUMN($V$1)+2,FALSE)),VLOOKUP($E8,AnrPivot!$A$6:$AI$97,COLUMN()-COLUMN($V$1)+2,FALSE),"")</f>
        <v/>
      </c>
      <c r="AM8" s="9" t="str">
        <f>IF(ISNUMBER(VLOOKUP($E8,AnrPivot!$A$6:$AI$97,COLUMN()-COLUMN($V$1)+2,FALSE)),VLOOKUP($E8,AnrPivot!$A$6:$AI$97,COLUMN()-COLUMN($V$1)+2,FALSE),"")</f>
        <v/>
      </c>
      <c r="AN8" s="9" t="str">
        <f>IF(ISNUMBER(VLOOKUP($E8,AnrPivot!$A$6:$AI$97,COLUMN()-COLUMN($V$1)+2,FALSE)),VLOOKUP($E8,AnrPivot!$A$6:$AI$97,COLUMN()-COLUMN($V$1)+2,FALSE),"")</f>
        <v/>
      </c>
      <c r="AO8" s="9" t="str">
        <f>IF(ISNUMBER(VLOOKUP($E8,AnrPivot!$A$6:$AI$97,COLUMN()-COLUMN($V$1)+2,FALSE)),VLOOKUP($E8,AnrPivot!$A$6:$AI$97,COLUMN()-COLUMN($V$1)+2,FALSE),"")</f>
        <v/>
      </c>
      <c r="AP8" s="9" t="str">
        <f>IF(ISNUMBER(VLOOKUP($E8,AnrPivot!$A$6:$AI$97,COLUMN()-COLUMN($V$1)+2,FALSE)),VLOOKUP($E8,AnrPivot!$A$6:$AI$97,COLUMN()-COLUMN($V$1)+2,FALSE),"")</f>
        <v/>
      </c>
      <c r="AQ8" s="9" t="str">
        <f>IF(ISNUMBER(VLOOKUP($E8,AnrPivot!$A$6:$AI$97,COLUMN()-COLUMN($V$1)+2,FALSE)),VLOOKUP($E8,AnrPivot!$A$6:$AI$97,COLUMN()-COLUMN($V$1)+2,FALSE),"")</f>
        <v/>
      </c>
      <c r="AR8" s="9" t="str">
        <f>IF(ISNUMBER(VLOOKUP($E8,AnrPivot!$A$6:$AI$97,COLUMN()-COLUMN($V$1)+2,FALSE)),VLOOKUP($E8,AnrPivot!$A$6:$AI$97,COLUMN()-COLUMN($V$1)+2,FALSE),"")</f>
        <v/>
      </c>
      <c r="AS8" s="9">
        <f>IF(ISNUMBER(VLOOKUP($E8,AnrPivot!$A$6:$AI$97,COLUMN()-COLUMN($V$1)+2,FALSE)),VLOOKUP($E8,AnrPivot!$A$6:$AI$97,COLUMN()-COLUMN($V$1)+2,FALSE),"")</f>
        <v>1</v>
      </c>
      <c r="AT8" s="9" t="str">
        <f>IF(ISNUMBER(VLOOKUP($E8,AnrPivot!$A$6:$AI$97,COLUMN()-COLUMN($V$1)+2,FALSE)),VLOOKUP($E8,AnrPivot!$A$6:$AI$97,COLUMN()-COLUMN($V$1)+2,FALSE),"")</f>
        <v/>
      </c>
      <c r="AU8" s="9" t="str">
        <f>IF(ISNUMBER(VLOOKUP($E8,AnrPivot!$A$6:$AI$97,COLUMN()-COLUMN($V$1)+2,FALSE)),VLOOKUP($E8,AnrPivot!$A$6:$AI$97,COLUMN()-COLUMN($V$1)+2,FALSE),"")</f>
        <v/>
      </c>
      <c r="AV8" s="9" t="str">
        <f>IF(ISNUMBER(VLOOKUP($E8,AnrPivot!$A$6:$AI$97,COLUMN()-COLUMN($V$1)+2,FALSE)),VLOOKUP($E8,AnrPivot!$A$6:$AI$97,COLUMN()-COLUMN($V$1)+2,FALSE),"")</f>
        <v/>
      </c>
      <c r="AW8" s="9" t="str">
        <f>IF(ISNUMBER(VLOOKUP($E8,AnrPivot!$A$6:$AI$97,COLUMN()-COLUMN($V$1)+2,FALSE)),VLOOKUP($E8,AnrPivot!$A$6:$AI$97,COLUMN()-COLUMN($V$1)+2,FALSE),"")</f>
        <v/>
      </c>
      <c r="AX8" s="9" t="str">
        <f>IF(ISNUMBER(VLOOKUP($E8,AnrPivot!$A$6:$AI$97,COLUMN()-COLUMN($V$1)+2,FALSE)),VLOOKUP($E8,AnrPivot!$A$6:$AI$97,COLUMN()-COLUMN($V$1)+2,FALSE),"")</f>
        <v/>
      </c>
      <c r="AY8" s="9" t="str">
        <f>IF(ISNUMBER(VLOOKUP($E8,AnrPivot!$A$6:$AI$97,COLUMN()-COLUMN($V$1)+2,FALSE)),VLOOKUP($E8,AnrPivot!$A$6:$AI$97,COLUMN()-COLUMN($V$1)+2,FALSE),"")</f>
        <v/>
      </c>
      <c r="AZ8" s="9" t="str">
        <f>IF(ISNUMBER(VLOOKUP($E8,AnrPivot!$A$6:$AI$97,COLUMN()-COLUMN($V$1)+2,FALSE)),VLOOKUP($E8,AnrPivot!$A$6:$AI$97,COLUMN()-COLUMN($V$1)+2,FALSE),"")</f>
        <v/>
      </c>
      <c r="BA8" s="9" t="str">
        <f>IF(ISNUMBER(VLOOKUP($E8,AnrPivot!$A$6:$AI$97,COLUMN()-COLUMN($V$1)+2,FALSE)),VLOOKUP($E8,AnrPivot!$A$6:$AI$97,COLUMN()-COLUMN($V$1)+2,FALSE),"")</f>
        <v/>
      </c>
      <c r="BB8" s="9" t="str">
        <f>IF(ISNUMBER(VLOOKUP($E8,AnrPivot!$A$6:$AI$97,COLUMN()-COLUMN($V$1)+2,FALSE)),VLOOKUP($E8,AnrPivot!$A$6:$AI$97,COLUMN()-COLUMN($V$1)+2,FALSE),"")</f>
        <v/>
      </c>
      <c r="BC8" s="9">
        <f>IF(ISNUMBER(VLOOKUP($E8,AnrPivot!$A$6:$AI$97,COLUMN()-COLUMN($V$1)+2,FALSE)),VLOOKUP($E8,AnrPivot!$A$6:$AI$97,COLUMN()-COLUMN($V$1)+2,FALSE),"")</f>
        <v>2.5</v>
      </c>
      <c r="BD8" s="9" t="str">
        <f>IF(ISNUMBER(VLOOKUP($E8,AnrPivot!$A$6:$AI$97,COLUMN()-COLUMN($V$1)+2,FALSE)),VLOOKUP($E8,AnrPivot!$A$6:$AI$97,COLUMN()-COLUMN($V$1)+2,FALSE),"")</f>
        <v/>
      </c>
      <c r="BE8" s="9" t="str">
        <f>IF(ISNUMBER(VLOOKUP($E8,AnrPivot!$A$6:$AI$97,COLUMN()-COLUMN($V$1)+2,FALSE)),VLOOKUP($E8,AnrPivot!$A$6:$AI$97,COLUMN()-COLUMN($V$1)+2,FALSE),"")</f>
        <v/>
      </c>
      <c r="BF8" s="9" t="str">
        <f>IF(ISNUMBER(VLOOKUP($E8,AnrPivot!$A$6:$AI$97,COLUMN()-COLUMN($V$1)+2,FALSE)),VLOOKUP($E8,AnrPivot!$A$6:$AI$97,COLUMN()-COLUMN($V$1)+2,FALSE),"")</f>
        <v/>
      </c>
      <c r="BG8" s="9" t="str">
        <f>IF(ISNUMBER(VLOOKUP($E8,AnrPivot!$A$6:$AI$97,COLUMN()-COLUMN($V$1)+2,FALSE)),VLOOKUP($E8,AnrPivot!$A$6:$AI$97,COLUMN()-COLUMN($V$1)+2,FALSE),"")</f>
        <v/>
      </c>
      <c r="BH8" s="9" t="str">
        <f>IF(ISNUMBER(VLOOKUP($E8,AnrPivot!$A$6:$AI$97,COLUMN()-COLUMN($V$1)+2,FALSE)),VLOOKUP($E8,AnrPivot!$A$6:$AI$97,COLUMN()-COLUMN($V$1)+2,FALSE),"")</f>
        <v/>
      </c>
      <c r="BI8" s="93" t="str">
        <f>IF(ISNUMBER(VLOOKUP($E8,AnrPivot!$A$6:$AI$97,COLUMN()-COLUMN($V$1)+2,FALSE)),VLOOKUP($E8,AnrPivot!$A$6:$AI$97,COLUMN()-COLUMN($V$1)+2,FALSE),"")</f>
        <v/>
      </c>
      <c r="BJ8" s="93" t="str">
        <f>IF(ISNUMBER(VLOOKUP($E8,AnrPivot!$A$6:$AI$97,COLUMN()-COLUMN($V$1)+2,FALSE)),VLOOKUP($E8,AnrPivot!$A$6:$AI$97,COLUMN()-COLUMN($V$1)+2,FALSE),"")</f>
        <v/>
      </c>
    </row>
    <row r="9" spans="1:62" ht="12.75" customHeight="1">
      <c r="A9" s="247">
        <v>7</v>
      </c>
      <c r="B9" s="66" t="s">
        <v>0</v>
      </c>
      <c r="C9" s="67" t="s">
        <v>378</v>
      </c>
      <c r="D9" s="67" t="s">
        <v>379</v>
      </c>
      <c r="E9" s="68" t="s">
        <v>88</v>
      </c>
      <c r="F9" s="69">
        <v>27052</v>
      </c>
      <c r="G9" s="247" t="s">
        <v>184</v>
      </c>
      <c r="H9" s="247" t="s">
        <v>306</v>
      </c>
      <c r="I9" s="247" t="s">
        <v>341</v>
      </c>
      <c r="J9" s="248"/>
      <c r="K9" s="70"/>
      <c r="L9" s="71">
        <v>25.5</v>
      </c>
      <c r="M9" s="71">
        <f t="shared" si="0"/>
        <v>23</v>
      </c>
      <c r="N9" s="227">
        <f>LOOKUP(E9,UNTIS.1HJ!$A$4:$A$132,UNTIS.1HJ!$F$4:$F$132)+LOOKUP(E9,UNTIS.1HJ!$A$4:$A$132,UNTIS.1HJ!$H$4:$H$132)</f>
        <v>0</v>
      </c>
      <c r="O9" s="225">
        <f t="shared" si="1"/>
        <v>0</v>
      </c>
      <c r="P9" s="93"/>
      <c r="Q9" s="93">
        <f>VLOOKUP($E9,UNTIS.Gesamt!$A$4:$L$140,2,FALSE)</f>
        <v>1009</v>
      </c>
      <c r="R9" s="93">
        <f>VLOOKUP($E9,UNTIS.Gesamt!$A$4:$L$140,3,FALSE)</f>
        <v>100</v>
      </c>
      <c r="S9" s="93">
        <f>VLOOKUP($E9,UNTIS.1HJ!$A$4:$L$140,4,FALSE)</f>
        <v>900</v>
      </c>
      <c r="T9" s="93">
        <f>VLOOKUP($E9,UNTIS.1HJ!$A$4:$L$140,8,FALSE)</f>
        <v>0</v>
      </c>
      <c r="U9" s="93"/>
      <c r="V9" s="93" t="str">
        <f>IF(ISNUMBER(VLOOKUP($E9,AnrPivot!$A$6:$AI$97,COLUMN()-COLUMN($V$1)+2,FALSE)),VLOOKUP($E9,AnrPivot!$A$6:$AI$97,COLUMN()-COLUMN($V$1)+2,FALSE),"")</f>
        <v/>
      </c>
      <c r="W9" s="93" t="str">
        <f>IF(ISNUMBER(VLOOKUP($E9,AnrPivot!$A$6:$AI$97,COLUMN()-COLUMN($V$1)+2,FALSE)),VLOOKUP($E9,AnrPivot!$A$6:$AI$97,COLUMN()-COLUMN($V$1)+2,FALSE),"")</f>
        <v/>
      </c>
      <c r="X9" s="93" t="str">
        <f>IF(ISNUMBER(VLOOKUP($E9,AnrPivot!$A$6:$AI$97,COLUMN()-COLUMN($V$1)+2,FALSE)),VLOOKUP($E9,AnrPivot!$A$6:$AI$97,COLUMN()-COLUMN($V$1)+2,FALSE),"")</f>
        <v/>
      </c>
      <c r="Y9" s="93" t="str">
        <f>IF(ISNUMBER(VLOOKUP($E9,AnrPivot!$A$6:$AI$97,COLUMN()-COLUMN($V$1)+2,FALSE)),VLOOKUP($E9,AnrPivot!$A$6:$AI$97,COLUMN()-COLUMN($V$1)+2,FALSE),"")</f>
        <v/>
      </c>
      <c r="Z9" s="93" t="str">
        <f>IF(ISNUMBER(VLOOKUP($E9,AnrPivot!$A$6:$AI$97,COLUMN()-COLUMN($V$1)+2,FALSE)),VLOOKUP($E9,AnrPivot!$A$6:$AI$97,COLUMN()-COLUMN($V$1)+2,FALSE),"")</f>
        <v/>
      </c>
      <c r="AA9" s="93" t="str">
        <f>IF(ISNUMBER(VLOOKUP($E9,AnrPivot!$A$6:$AI$97,COLUMN()-COLUMN($V$1)+2,FALSE)),VLOOKUP($E9,AnrPivot!$A$6:$AI$97,COLUMN()-COLUMN($V$1)+2,FALSE),"")</f>
        <v/>
      </c>
      <c r="AB9" s="93">
        <f>IF(ISNUMBER(VLOOKUP($E9,AnrPivot!$A$6:$AI$97,COLUMN()-COLUMN($V$1)+2,FALSE)),VLOOKUP($E9,AnrPivot!$A$6:$AI$97,COLUMN()-COLUMN($V$1)+2,FALSE),"")</f>
        <v>0.5</v>
      </c>
      <c r="AC9" s="93" t="str">
        <f>IF(ISNUMBER(VLOOKUP($E9,AnrPivot!$A$6:$AI$97,COLUMN()-COLUMN($V$1)+2,FALSE)),VLOOKUP($E9,AnrPivot!$A$6:$AI$97,COLUMN()-COLUMN($V$1)+2,FALSE),"")</f>
        <v/>
      </c>
      <c r="AD9" s="93" t="str">
        <f>IF(ISNUMBER(VLOOKUP($E9,AnrPivot!$A$6:$AI$97,COLUMN()-COLUMN($V$1)+2,FALSE)),VLOOKUP($E9,AnrPivot!$A$6:$AI$97,COLUMN()-COLUMN($V$1)+2,FALSE),"")</f>
        <v/>
      </c>
      <c r="AE9" s="93" t="str">
        <f>IF(ISNUMBER(VLOOKUP($E9,AnrPivot!$A$6:$AI$97,COLUMN()-COLUMN($V$1)+2,FALSE)),VLOOKUP($E9,AnrPivot!$A$6:$AI$97,COLUMN()-COLUMN($V$1)+2,FALSE),"")</f>
        <v/>
      </c>
      <c r="AF9" s="93" t="str">
        <f>IF(ISNUMBER(VLOOKUP($E9,AnrPivot!$A$6:$AI$97,COLUMN()-COLUMN($V$1)+2,FALSE)),VLOOKUP($E9,AnrPivot!$A$6:$AI$97,COLUMN()-COLUMN($V$1)+2,FALSE),"")</f>
        <v/>
      </c>
      <c r="AG9" s="93" t="str">
        <f>IF(ISNUMBER(VLOOKUP($E9,AnrPivot!$A$6:$AI$97,COLUMN()-COLUMN($V$1)+2,FALSE)),VLOOKUP($E9,AnrPivot!$A$6:$AI$97,COLUMN()-COLUMN($V$1)+2,FALSE),"")</f>
        <v/>
      </c>
      <c r="AH9" s="93" t="str">
        <f>IF(ISNUMBER(VLOOKUP($E9,AnrPivot!$A$6:$AI$97,COLUMN()-COLUMN($V$1)+2,FALSE)),VLOOKUP($E9,AnrPivot!$A$6:$AI$97,COLUMN()-COLUMN($V$1)+2,FALSE),"")</f>
        <v/>
      </c>
      <c r="AI9" s="93" t="str">
        <f>IF(ISNUMBER(VLOOKUP($E9,AnrPivot!$A$6:$AI$97,COLUMN()-COLUMN($V$1)+2,FALSE)),VLOOKUP($E9,AnrPivot!$A$6:$AI$97,COLUMN()-COLUMN($V$1)+2,FALSE),"")</f>
        <v/>
      </c>
      <c r="AJ9" s="93" t="str">
        <f>IF(ISNUMBER(VLOOKUP($E9,AnrPivot!$A$6:$AI$97,COLUMN()-COLUMN($V$1)+2,FALSE)),VLOOKUP($E9,AnrPivot!$A$6:$AI$97,COLUMN()-COLUMN($V$1)+2,FALSE),"")</f>
        <v/>
      </c>
      <c r="AK9" s="93" t="str">
        <f>IF(ISNUMBER(VLOOKUP($E9,AnrPivot!$A$6:$AI$97,COLUMN()-COLUMN($V$1)+2,FALSE)),VLOOKUP($E9,AnrPivot!$A$6:$AI$97,COLUMN()-COLUMN($V$1)+2,FALSE),"")</f>
        <v/>
      </c>
      <c r="AL9" s="93" t="str">
        <f>IF(ISNUMBER(VLOOKUP($E9,AnrPivot!$A$6:$AI$97,COLUMN()-COLUMN($V$1)+2,FALSE)),VLOOKUP($E9,AnrPivot!$A$6:$AI$97,COLUMN()-COLUMN($V$1)+2,FALSE),"")</f>
        <v/>
      </c>
      <c r="AM9" s="93" t="str">
        <f>IF(ISNUMBER(VLOOKUP($E9,AnrPivot!$A$6:$AI$97,COLUMN()-COLUMN($V$1)+2,FALSE)),VLOOKUP($E9,AnrPivot!$A$6:$AI$97,COLUMN()-COLUMN($V$1)+2,FALSE),"")</f>
        <v/>
      </c>
      <c r="AN9" s="93" t="str">
        <f>IF(ISNUMBER(VLOOKUP($E9,AnrPivot!$A$6:$AI$97,COLUMN()-COLUMN($V$1)+2,FALSE)),VLOOKUP($E9,AnrPivot!$A$6:$AI$97,COLUMN()-COLUMN($V$1)+2,FALSE),"")</f>
        <v/>
      </c>
      <c r="AO9" s="93">
        <f>IF(ISNUMBER(VLOOKUP($E9,AnrPivot!$A$6:$AI$97,COLUMN()-COLUMN($V$1)+2,FALSE)),VLOOKUP($E9,AnrPivot!$A$6:$AI$97,COLUMN()-COLUMN($V$1)+2,FALSE),"")</f>
        <v>0.5</v>
      </c>
      <c r="AP9" s="93" t="str">
        <f>IF(ISNUMBER(VLOOKUP($E9,AnrPivot!$A$6:$AI$97,COLUMN()-COLUMN($V$1)+2,FALSE)),VLOOKUP($E9,AnrPivot!$A$6:$AI$97,COLUMN()-COLUMN($V$1)+2,FALSE),"")</f>
        <v/>
      </c>
      <c r="AQ9" s="93">
        <f>IF(ISNUMBER(VLOOKUP($E9,AnrPivot!$A$6:$AI$97,COLUMN()-COLUMN($V$1)+2,FALSE)),VLOOKUP($E9,AnrPivot!$A$6:$AI$97,COLUMN()-COLUMN($V$1)+2,FALSE),"")</f>
        <v>0.5</v>
      </c>
      <c r="AR9" s="93" t="str">
        <f>IF(ISNUMBER(VLOOKUP($E9,AnrPivot!$A$6:$AI$97,COLUMN()-COLUMN($V$1)+2,FALSE)),VLOOKUP($E9,AnrPivot!$A$6:$AI$97,COLUMN()-COLUMN($V$1)+2,FALSE),"")</f>
        <v/>
      </c>
      <c r="AS9" s="93" t="str">
        <f>IF(ISNUMBER(VLOOKUP($E9,AnrPivot!$A$6:$AI$97,COLUMN()-COLUMN($V$1)+2,FALSE)),VLOOKUP($E9,AnrPivot!$A$6:$AI$97,COLUMN()-COLUMN($V$1)+2,FALSE),"")</f>
        <v/>
      </c>
      <c r="AT9" s="93" t="str">
        <f>IF(ISNUMBER(VLOOKUP($E9,AnrPivot!$A$6:$AI$97,COLUMN()-COLUMN($V$1)+2,FALSE)),VLOOKUP($E9,AnrPivot!$A$6:$AI$97,COLUMN()-COLUMN($V$1)+2,FALSE),"")</f>
        <v/>
      </c>
      <c r="AU9" s="93" t="str">
        <f>IF(ISNUMBER(VLOOKUP($E9,AnrPivot!$A$6:$AI$97,COLUMN()-COLUMN($V$1)+2,FALSE)),VLOOKUP($E9,AnrPivot!$A$6:$AI$97,COLUMN()-COLUMN($V$1)+2,FALSE),"")</f>
        <v/>
      </c>
      <c r="AV9" s="93" t="str">
        <f>IF(ISNUMBER(VLOOKUP($E9,AnrPivot!$A$6:$AI$97,COLUMN()-COLUMN($V$1)+2,FALSE)),VLOOKUP($E9,AnrPivot!$A$6:$AI$97,COLUMN()-COLUMN($V$1)+2,FALSE),"")</f>
        <v/>
      </c>
      <c r="AW9" s="93" t="str">
        <f>IF(ISNUMBER(VLOOKUP($E9,AnrPivot!$A$6:$AI$97,COLUMN()-COLUMN($V$1)+2,FALSE)),VLOOKUP($E9,AnrPivot!$A$6:$AI$97,COLUMN()-COLUMN($V$1)+2,FALSE),"")</f>
        <v/>
      </c>
      <c r="AX9" s="93" t="str">
        <f>IF(ISNUMBER(VLOOKUP($E9,AnrPivot!$A$6:$AI$97,COLUMN()-COLUMN($V$1)+2,FALSE)),VLOOKUP($E9,AnrPivot!$A$6:$AI$97,COLUMN()-COLUMN($V$1)+2,FALSE),"")</f>
        <v/>
      </c>
      <c r="AY9" s="93" t="str">
        <f>IF(ISNUMBER(VLOOKUP($E9,AnrPivot!$A$6:$AI$97,COLUMN()-COLUMN($V$1)+2,FALSE)),VLOOKUP($E9,AnrPivot!$A$6:$AI$97,COLUMN()-COLUMN($V$1)+2,FALSE),"")</f>
        <v/>
      </c>
      <c r="AZ9" s="93" t="str">
        <f>IF(ISNUMBER(VLOOKUP($E9,AnrPivot!$A$6:$AI$97,COLUMN()-COLUMN($V$1)+2,FALSE)),VLOOKUP($E9,AnrPivot!$A$6:$AI$97,COLUMN()-COLUMN($V$1)+2,FALSE),"")</f>
        <v/>
      </c>
      <c r="BA9" s="93">
        <f>IF(ISNUMBER(VLOOKUP($E9,AnrPivot!$A$6:$AI$97,COLUMN()-COLUMN($V$1)+2,FALSE)),VLOOKUP($E9,AnrPivot!$A$6:$AI$97,COLUMN()-COLUMN($V$1)+2,FALSE),"")</f>
        <v>1</v>
      </c>
      <c r="BB9" s="93" t="str">
        <f>IF(ISNUMBER(VLOOKUP($E9,AnrPivot!$A$6:$AI$97,COLUMN()-COLUMN($V$1)+2,FALSE)),VLOOKUP($E9,AnrPivot!$A$6:$AI$97,COLUMN()-COLUMN($V$1)+2,FALSE),"")</f>
        <v/>
      </c>
      <c r="BC9" s="93">
        <f>IF(ISNUMBER(VLOOKUP($E9,AnrPivot!$A$6:$AI$97,COLUMN()-COLUMN($V$1)+2,FALSE)),VLOOKUP($E9,AnrPivot!$A$6:$AI$97,COLUMN()-COLUMN($V$1)+2,FALSE),"")</f>
        <v>2.5</v>
      </c>
      <c r="BD9" s="93" t="str">
        <f>IF(ISNUMBER(VLOOKUP($E9,AnrPivot!$A$6:$AI$97,COLUMN()-COLUMN($V$1)+2,FALSE)),VLOOKUP($E9,AnrPivot!$A$6:$AI$97,COLUMN()-COLUMN($V$1)+2,FALSE),"")</f>
        <v/>
      </c>
      <c r="BE9" s="93" t="str">
        <f>IF(ISNUMBER(VLOOKUP($E9,AnrPivot!$A$6:$AI$97,COLUMN()-COLUMN($V$1)+2,FALSE)),VLOOKUP($E9,AnrPivot!$A$6:$AI$97,COLUMN()-COLUMN($V$1)+2,FALSE),"")</f>
        <v/>
      </c>
      <c r="BF9" s="93" t="str">
        <f>IF(ISNUMBER(VLOOKUP($E9,AnrPivot!$A$6:$AI$97,COLUMN()-COLUMN($V$1)+2,FALSE)),VLOOKUP($E9,AnrPivot!$A$6:$AI$97,COLUMN()-COLUMN($V$1)+2,FALSE),"")</f>
        <v/>
      </c>
      <c r="BG9" s="93" t="str">
        <f>IF(ISNUMBER(VLOOKUP($E9,AnrPivot!$A$6:$AI$97,COLUMN()-COLUMN($V$1)+2,FALSE)),VLOOKUP($E9,AnrPivot!$A$6:$AI$97,COLUMN()-COLUMN($V$1)+2,FALSE),"")</f>
        <v/>
      </c>
      <c r="BH9" s="93" t="str">
        <f>IF(ISNUMBER(VLOOKUP($E9,AnrPivot!$A$6:$AI$97,COLUMN()-COLUMN($V$1)+2,FALSE)),VLOOKUP($E9,AnrPivot!$A$6:$AI$97,COLUMN()-COLUMN($V$1)+2,FALSE),"")</f>
        <v/>
      </c>
      <c r="BI9" s="93" t="str">
        <f>IF(ISNUMBER(VLOOKUP($E9,AnrPivot!$A$6:$AI$97,COLUMN()-COLUMN($V$1)+2,FALSE)),VLOOKUP($E9,AnrPivot!$A$6:$AI$97,COLUMN()-COLUMN($V$1)+2,FALSE),"")</f>
        <v/>
      </c>
      <c r="BJ9" s="93" t="str">
        <f>IF(ISNUMBER(VLOOKUP($E9,AnrPivot!$A$6:$AI$97,COLUMN()-COLUMN($V$1)+2,FALSE)),VLOOKUP($E9,AnrPivot!$A$6:$AI$97,COLUMN()-COLUMN($V$1)+2,FALSE),"")</f>
        <v/>
      </c>
    </row>
    <row r="10" spans="1:62" s="244" customFormat="1" ht="12.75" customHeight="1">
      <c r="B10" s="73" t="s">
        <v>0</v>
      </c>
      <c r="C10" s="11" t="s">
        <v>490</v>
      </c>
      <c r="D10" s="11" t="s">
        <v>741</v>
      </c>
      <c r="E10" s="8" t="s">
        <v>736</v>
      </c>
      <c r="F10" s="14"/>
      <c r="J10" s="249"/>
      <c r="K10" s="27"/>
      <c r="L10" s="13">
        <v>0</v>
      </c>
      <c r="M10" s="13">
        <f t="shared" si="0"/>
        <v>0</v>
      </c>
      <c r="N10" s="228">
        <f>LOOKUP(E10,UNTIS.1HJ!$A$4:$A$132,UNTIS.1HJ!$F$4:$F$132)+LOOKUP(E10,UNTIS.1HJ!$A$4:$A$132,UNTIS.1HJ!$H$4:$H$132)</f>
        <v>0</v>
      </c>
      <c r="O10" s="226">
        <f t="shared" si="1"/>
        <v>0</v>
      </c>
      <c r="P10" s="9"/>
      <c r="Q10" s="9">
        <f>VLOOKUP($E10,UNTIS.Gesamt!$A$4:$L$140,2,FALSE)</f>
        <v>634</v>
      </c>
      <c r="R10" s="9">
        <f>VLOOKUP($E10,UNTIS.Gesamt!$A$4:$L$140,3,FALSE)</f>
        <v>20</v>
      </c>
      <c r="S10" s="9">
        <f>VLOOKUP($E10,UNTIS.1HJ!$A$4:$L$140,4,FALSE)</f>
        <v>674</v>
      </c>
      <c r="T10" s="9">
        <f>VLOOKUP($E10,UNTIS.1HJ!$A$4:$L$140,8,FALSE)</f>
        <v>0</v>
      </c>
      <c r="U10" s="9"/>
      <c r="V10" s="9" t="str">
        <f>IF(ISNUMBER(VLOOKUP($E10,AnrPivot!$A$6:$AI$97,COLUMN()-COLUMN($V$1)+2,FALSE)),VLOOKUP($E10,AnrPivot!$A$6:$AI$97,COLUMN()-COLUMN($V$1)+2,FALSE),"")</f>
        <v/>
      </c>
      <c r="W10" s="9" t="str">
        <f>IF(ISNUMBER(VLOOKUP($E10,AnrPivot!$A$6:$AI$97,COLUMN()-COLUMN($V$1)+2,FALSE)),VLOOKUP($E10,AnrPivot!$A$6:$AI$97,COLUMN()-COLUMN($V$1)+2,FALSE),"")</f>
        <v/>
      </c>
      <c r="X10" s="9" t="str">
        <f>IF(ISNUMBER(VLOOKUP($E10,AnrPivot!$A$6:$AI$97,COLUMN()-COLUMN($V$1)+2,FALSE)),VLOOKUP($E10,AnrPivot!$A$6:$AI$97,COLUMN()-COLUMN($V$1)+2,FALSE),"")</f>
        <v/>
      </c>
      <c r="Y10" s="9" t="str">
        <f>IF(ISNUMBER(VLOOKUP($E10,AnrPivot!$A$6:$AI$97,COLUMN()-COLUMN($V$1)+2,FALSE)),VLOOKUP($E10,AnrPivot!$A$6:$AI$97,COLUMN()-COLUMN($V$1)+2,FALSE),"")</f>
        <v/>
      </c>
      <c r="Z10" s="9" t="str">
        <f>IF(ISNUMBER(VLOOKUP($E10,AnrPivot!$A$6:$AI$97,COLUMN()-COLUMN($V$1)+2,FALSE)),VLOOKUP($E10,AnrPivot!$A$6:$AI$97,COLUMN()-COLUMN($V$1)+2,FALSE),"")</f>
        <v/>
      </c>
      <c r="AA10" s="9" t="str">
        <f>IF(ISNUMBER(VLOOKUP($E10,AnrPivot!$A$6:$AI$97,COLUMN()-COLUMN($V$1)+2,FALSE)),VLOOKUP($E10,AnrPivot!$A$6:$AI$97,COLUMN()-COLUMN($V$1)+2,FALSE),"")</f>
        <v/>
      </c>
      <c r="AB10" s="9" t="str">
        <f>IF(ISNUMBER(VLOOKUP($E10,AnrPivot!$A$6:$AI$97,COLUMN()-COLUMN($V$1)+2,FALSE)),VLOOKUP($E10,AnrPivot!$A$6:$AI$97,COLUMN()-COLUMN($V$1)+2,FALSE),"")</f>
        <v/>
      </c>
      <c r="AC10" s="9" t="str">
        <f>IF(ISNUMBER(VLOOKUP($E10,AnrPivot!$A$6:$AI$97,COLUMN()-COLUMN($V$1)+2,FALSE)),VLOOKUP($E10,AnrPivot!$A$6:$AI$97,COLUMN()-COLUMN($V$1)+2,FALSE),"")</f>
        <v/>
      </c>
      <c r="AD10" s="9" t="str">
        <f>IF(ISNUMBER(VLOOKUP($E10,AnrPivot!$A$6:$AI$97,COLUMN()-COLUMN($V$1)+2,FALSE)),VLOOKUP($E10,AnrPivot!$A$6:$AI$97,COLUMN()-COLUMN($V$1)+2,FALSE),"")</f>
        <v/>
      </c>
      <c r="AE10" s="9" t="str">
        <f>IF(ISNUMBER(VLOOKUP($E10,AnrPivot!$A$6:$AI$97,COLUMN()-COLUMN($V$1)+2,FALSE)),VLOOKUP($E10,AnrPivot!$A$6:$AI$97,COLUMN()-COLUMN($V$1)+2,FALSE),"")</f>
        <v/>
      </c>
      <c r="AF10" s="9" t="str">
        <f>IF(ISNUMBER(VLOOKUP($E10,AnrPivot!$A$6:$AI$97,COLUMN()-COLUMN($V$1)+2,FALSE)),VLOOKUP($E10,AnrPivot!$A$6:$AI$97,COLUMN()-COLUMN($V$1)+2,FALSE),"")</f>
        <v/>
      </c>
      <c r="AG10" s="9" t="str">
        <f>IF(ISNUMBER(VLOOKUP($E10,AnrPivot!$A$6:$AI$97,COLUMN()-COLUMN($V$1)+2,FALSE)),VLOOKUP($E10,AnrPivot!$A$6:$AI$97,COLUMN()-COLUMN($V$1)+2,FALSE),"")</f>
        <v/>
      </c>
      <c r="AH10" s="9" t="str">
        <f>IF(ISNUMBER(VLOOKUP($E10,AnrPivot!$A$6:$AI$97,COLUMN()-COLUMN($V$1)+2,FALSE)),VLOOKUP($E10,AnrPivot!$A$6:$AI$97,COLUMN()-COLUMN($V$1)+2,FALSE),"")</f>
        <v/>
      </c>
      <c r="AI10" s="9" t="str">
        <f>IF(ISNUMBER(VLOOKUP($E10,AnrPivot!$A$6:$AI$97,COLUMN()-COLUMN($V$1)+2,FALSE)),VLOOKUP($E10,AnrPivot!$A$6:$AI$97,COLUMN()-COLUMN($V$1)+2,FALSE),"")</f>
        <v/>
      </c>
      <c r="AJ10" s="9" t="str">
        <f>IF(ISNUMBER(VLOOKUP($E10,AnrPivot!$A$6:$AI$97,COLUMN()-COLUMN($V$1)+2,FALSE)),VLOOKUP($E10,AnrPivot!$A$6:$AI$97,COLUMN()-COLUMN($V$1)+2,FALSE),"")</f>
        <v/>
      </c>
      <c r="AK10" s="9" t="str">
        <f>IF(ISNUMBER(VLOOKUP($E10,AnrPivot!$A$6:$AI$97,COLUMN()-COLUMN($V$1)+2,FALSE)),VLOOKUP($E10,AnrPivot!$A$6:$AI$97,COLUMN()-COLUMN($V$1)+2,FALSE),"")</f>
        <v/>
      </c>
      <c r="AL10" s="9" t="str">
        <f>IF(ISNUMBER(VLOOKUP($E10,AnrPivot!$A$6:$AI$97,COLUMN()-COLUMN($V$1)+2,FALSE)),VLOOKUP($E10,AnrPivot!$A$6:$AI$97,COLUMN()-COLUMN($V$1)+2,FALSE),"")</f>
        <v/>
      </c>
      <c r="AM10" s="9" t="str">
        <f>IF(ISNUMBER(VLOOKUP($E10,AnrPivot!$A$6:$AI$97,COLUMN()-COLUMN($V$1)+2,FALSE)),VLOOKUP($E10,AnrPivot!$A$6:$AI$97,COLUMN()-COLUMN($V$1)+2,FALSE),"")</f>
        <v/>
      </c>
      <c r="AN10" s="9" t="str">
        <f>IF(ISNUMBER(VLOOKUP($E10,AnrPivot!$A$6:$AI$97,COLUMN()-COLUMN($V$1)+2,FALSE)),VLOOKUP($E10,AnrPivot!$A$6:$AI$97,COLUMN()-COLUMN($V$1)+2,FALSE),"")</f>
        <v/>
      </c>
      <c r="AO10" s="9" t="str">
        <f>IF(ISNUMBER(VLOOKUP($E10,AnrPivot!$A$6:$AI$97,COLUMN()-COLUMN($V$1)+2,FALSE)),VLOOKUP($E10,AnrPivot!$A$6:$AI$97,COLUMN()-COLUMN($V$1)+2,FALSE),"")</f>
        <v/>
      </c>
      <c r="AP10" s="9" t="str">
        <f>IF(ISNUMBER(VLOOKUP($E10,AnrPivot!$A$6:$AI$97,COLUMN()-COLUMN($V$1)+2,FALSE)),VLOOKUP($E10,AnrPivot!$A$6:$AI$97,COLUMN()-COLUMN($V$1)+2,FALSE),"")</f>
        <v/>
      </c>
      <c r="AQ10" s="9" t="str">
        <f>IF(ISNUMBER(VLOOKUP($E10,AnrPivot!$A$6:$AI$97,COLUMN()-COLUMN($V$1)+2,FALSE)),VLOOKUP($E10,AnrPivot!$A$6:$AI$97,COLUMN()-COLUMN($V$1)+2,FALSE),"")</f>
        <v/>
      </c>
      <c r="AR10" s="9" t="str">
        <f>IF(ISNUMBER(VLOOKUP($E10,AnrPivot!$A$6:$AI$97,COLUMN()-COLUMN($V$1)+2,FALSE)),VLOOKUP($E10,AnrPivot!$A$6:$AI$97,COLUMN()-COLUMN($V$1)+2,FALSE),"")</f>
        <v/>
      </c>
      <c r="AS10" s="9" t="str">
        <f>IF(ISNUMBER(VLOOKUP($E10,AnrPivot!$A$6:$AI$97,COLUMN()-COLUMN($V$1)+2,FALSE)),VLOOKUP($E10,AnrPivot!$A$6:$AI$97,COLUMN()-COLUMN($V$1)+2,FALSE),"")</f>
        <v/>
      </c>
      <c r="AT10" s="9" t="str">
        <f>IF(ISNUMBER(VLOOKUP($E10,AnrPivot!$A$6:$AI$97,COLUMN()-COLUMN($V$1)+2,FALSE)),VLOOKUP($E10,AnrPivot!$A$6:$AI$97,COLUMN()-COLUMN($V$1)+2,FALSE),"")</f>
        <v/>
      </c>
      <c r="AU10" s="9" t="str">
        <f>IF(ISNUMBER(VLOOKUP($E10,AnrPivot!$A$6:$AI$97,COLUMN()-COLUMN($V$1)+2,FALSE)),VLOOKUP($E10,AnrPivot!$A$6:$AI$97,COLUMN()-COLUMN($V$1)+2,FALSE),"")</f>
        <v/>
      </c>
      <c r="AV10" s="9" t="str">
        <f>IF(ISNUMBER(VLOOKUP($E10,AnrPivot!$A$6:$AI$97,COLUMN()-COLUMN($V$1)+2,FALSE)),VLOOKUP($E10,AnrPivot!$A$6:$AI$97,COLUMN()-COLUMN($V$1)+2,FALSE),"")</f>
        <v/>
      </c>
      <c r="AW10" s="9" t="str">
        <f>IF(ISNUMBER(VLOOKUP($E10,AnrPivot!$A$6:$AI$97,COLUMN()-COLUMN($V$1)+2,FALSE)),VLOOKUP($E10,AnrPivot!$A$6:$AI$97,COLUMN()-COLUMN($V$1)+2,FALSE),"")</f>
        <v/>
      </c>
      <c r="AX10" s="9" t="str">
        <f>IF(ISNUMBER(VLOOKUP($E10,AnrPivot!$A$6:$AI$97,COLUMN()-COLUMN($V$1)+2,FALSE)),VLOOKUP($E10,AnrPivot!$A$6:$AI$97,COLUMN()-COLUMN($V$1)+2,FALSE),"")</f>
        <v/>
      </c>
      <c r="AY10" s="9" t="str">
        <f>IF(ISNUMBER(VLOOKUP($E10,AnrPivot!$A$6:$AI$97,COLUMN()-COLUMN($V$1)+2,FALSE)),VLOOKUP($E10,AnrPivot!$A$6:$AI$97,COLUMN()-COLUMN($V$1)+2,FALSE),"")</f>
        <v/>
      </c>
      <c r="AZ10" s="9" t="str">
        <f>IF(ISNUMBER(VLOOKUP($E10,AnrPivot!$A$6:$AI$97,COLUMN()-COLUMN($V$1)+2,FALSE)),VLOOKUP($E10,AnrPivot!$A$6:$AI$97,COLUMN()-COLUMN($V$1)+2,FALSE),"")</f>
        <v/>
      </c>
      <c r="BA10" s="9" t="str">
        <f>IF(ISNUMBER(VLOOKUP($E10,AnrPivot!$A$6:$AI$97,COLUMN()-COLUMN($V$1)+2,FALSE)),VLOOKUP($E10,AnrPivot!$A$6:$AI$97,COLUMN()-COLUMN($V$1)+2,FALSE),"")</f>
        <v/>
      </c>
      <c r="BB10" s="9" t="str">
        <f>IF(ISNUMBER(VLOOKUP($E10,AnrPivot!$A$6:$AI$97,COLUMN()-COLUMN($V$1)+2,FALSE)),VLOOKUP($E10,AnrPivot!$A$6:$AI$97,COLUMN()-COLUMN($V$1)+2,FALSE),"")</f>
        <v/>
      </c>
      <c r="BC10" s="9" t="str">
        <f>IF(ISNUMBER(VLOOKUP($E10,AnrPivot!$A$6:$AI$97,COLUMN()-COLUMN($V$1)+2,FALSE)),VLOOKUP($E10,AnrPivot!$A$6:$AI$97,COLUMN()-COLUMN($V$1)+2,FALSE),"")</f>
        <v/>
      </c>
      <c r="BD10" s="9" t="str">
        <f>IF(ISNUMBER(VLOOKUP($E10,AnrPivot!$A$6:$AI$97,COLUMN()-COLUMN($V$1)+2,FALSE)),VLOOKUP($E10,AnrPivot!$A$6:$AI$97,COLUMN()-COLUMN($V$1)+2,FALSE),"")</f>
        <v/>
      </c>
      <c r="BE10" s="9" t="str">
        <f>IF(ISNUMBER(VLOOKUP($E10,AnrPivot!$A$6:$AI$97,COLUMN()-COLUMN($V$1)+2,FALSE)),VLOOKUP($E10,AnrPivot!$A$6:$AI$97,COLUMN()-COLUMN($V$1)+2,FALSE),"")</f>
        <v/>
      </c>
      <c r="BF10" s="9" t="str">
        <f>IF(ISNUMBER(VLOOKUP($E10,AnrPivot!$A$6:$AI$97,COLUMN()-COLUMN($V$1)+2,FALSE)),VLOOKUP($E10,AnrPivot!$A$6:$AI$97,COLUMN()-COLUMN($V$1)+2,FALSE),"")</f>
        <v/>
      </c>
      <c r="BG10" s="9" t="str">
        <f>IF(ISNUMBER(VLOOKUP($E10,AnrPivot!$A$6:$AI$97,COLUMN()-COLUMN($V$1)+2,FALSE)),VLOOKUP($E10,AnrPivot!$A$6:$AI$97,COLUMN()-COLUMN($V$1)+2,FALSE),"")</f>
        <v/>
      </c>
      <c r="BH10" s="9" t="str">
        <f>IF(ISNUMBER(VLOOKUP($E10,AnrPivot!$A$6:$AI$97,COLUMN()-COLUMN($V$1)+2,FALSE)),VLOOKUP($E10,AnrPivot!$A$6:$AI$97,COLUMN()-COLUMN($V$1)+2,FALSE),"")</f>
        <v/>
      </c>
      <c r="BI10" s="93" t="str">
        <f>IF(ISNUMBER(VLOOKUP($E10,AnrPivot!$A$6:$AI$97,COLUMN()-COLUMN($V$1)+2,FALSE)),VLOOKUP($E10,AnrPivot!$A$6:$AI$97,COLUMN()-COLUMN($V$1)+2,FALSE),"")</f>
        <v/>
      </c>
      <c r="BJ10" s="93" t="str">
        <f>IF(ISNUMBER(VLOOKUP($E10,AnrPivot!$A$6:$AI$97,COLUMN()-COLUMN($V$1)+2,FALSE)),VLOOKUP($E10,AnrPivot!$A$6:$AI$97,COLUMN()-COLUMN($V$1)+2,FALSE),"")</f>
        <v/>
      </c>
    </row>
    <row r="11" spans="1:62" ht="12.75" customHeight="1">
      <c r="A11" s="247">
        <v>8</v>
      </c>
      <c r="B11" s="66" t="s">
        <v>0</v>
      </c>
      <c r="C11" s="67" t="s">
        <v>380</v>
      </c>
      <c r="D11" s="67" t="s">
        <v>381</v>
      </c>
      <c r="E11" s="68" t="s">
        <v>293</v>
      </c>
      <c r="F11" s="69">
        <v>24899</v>
      </c>
      <c r="G11" s="247" t="s">
        <v>184</v>
      </c>
      <c r="H11" s="247" t="s">
        <v>306</v>
      </c>
      <c r="I11" s="247" t="s">
        <v>341</v>
      </c>
      <c r="J11" s="248"/>
      <c r="K11" s="70"/>
      <c r="L11" s="71">
        <v>25.5</v>
      </c>
      <c r="M11" s="71">
        <f t="shared" si="0"/>
        <v>24.5</v>
      </c>
      <c r="N11" s="227">
        <f>LOOKUP(E11,UNTIS.1HJ!$A$4:$A$132,UNTIS.1HJ!$F$4:$F$132)+LOOKUP(E11,UNTIS.1HJ!$A$4:$A$132,UNTIS.1HJ!$H$4:$H$132)</f>
        <v>0</v>
      </c>
      <c r="O11" s="225">
        <f t="shared" si="1"/>
        <v>0</v>
      </c>
      <c r="P11" s="93"/>
      <c r="Q11" s="93">
        <f>VLOOKUP($E11,UNTIS.Gesamt!$A$4:$L$140,2,FALSE)</f>
        <v>1010</v>
      </c>
      <c r="R11" s="93">
        <f>VLOOKUP($E11,UNTIS.Gesamt!$A$4:$L$140,3,FALSE)</f>
        <v>50</v>
      </c>
      <c r="S11" s="93">
        <f>VLOOKUP($E11,UNTIS.1HJ!$A$4:$L$140,4,FALSE)</f>
        <v>952</v>
      </c>
      <c r="T11" s="93">
        <f>VLOOKUP($E11,UNTIS.1HJ!$A$4:$L$140,8,FALSE)</f>
        <v>0</v>
      </c>
      <c r="U11" s="93"/>
      <c r="V11" s="93" t="str">
        <f>IF(ISNUMBER(VLOOKUP($E11,AnrPivot!$A$6:$AI$97,COLUMN()-COLUMN($V$1)+2,FALSE)),VLOOKUP($E11,AnrPivot!$A$6:$AI$97,COLUMN()-COLUMN($V$1)+2,FALSE),"")</f>
        <v/>
      </c>
      <c r="W11" s="93" t="str">
        <f>IF(ISNUMBER(VLOOKUP($E11,AnrPivot!$A$6:$AI$97,COLUMN()-COLUMN($V$1)+2,FALSE)),VLOOKUP($E11,AnrPivot!$A$6:$AI$97,COLUMN()-COLUMN($V$1)+2,FALSE),"")</f>
        <v/>
      </c>
      <c r="X11" s="93" t="str">
        <f>IF(ISNUMBER(VLOOKUP($E11,AnrPivot!$A$6:$AI$97,COLUMN()-COLUMN($V$1)+2,FALSE)),VLOOKUP($E11,AnrPivot!$A$6:$AI$97,COLUMN()-COLUMN($V$1)+2,FALSE),"")</f>
        <v/>
      </c>
      <c r="Y11" s="93" t="str">
        <f>IF(ISNUMBER(VLOOKUP($E11,AnrPivot!$A$6:$AI$97,COLUMN()-COLUMN($V$1)+2,FALSE)),VLOOKUP($E11,AnrPivot!$A$6:$AI$97,COLUMN()-COLUMN($V$1)+2,FALSE),"")</f>
        <v/>
      </c>
      <c r="Z11" s="93" t="str">
        <f>IF(ISNUMBER(VLOOKUP($E11,AnrPivot!$A$6:$AI$97,COLUMN()-COLUMN($V$1)+2,FALSE)),VLOOKUP($E11,AnrPivot!$A$6:$AI$97,COLUMN()-COLUMN($V$1)+2,FALSE),"")</f>
        <v/>
      </c>
      <c r="AA11" s="93" t="str">
        <f>IF(ISNUMBER(VLOOKUP($E11,AnrPivot!$A$6:$AI$97,COLUMN()-COLUMN($V$1)+2,FALSE)),VLOOKUP($E11,AnrPivot!$A$6:$AI$97,COLUMN()-COLUMN($V$1)+2,FALSE),"")</f>
        <v/>
      </c>
      <c r="AB11" s="93">
        <f>IF(ISNUMBER(VLOOKUP($E11,AnrPivot!$A$6:$AI$97,COLUMN()-COLUMN($V$1)+2,FALSE)),VLOOKUP($E11,AnrPivot!$A$6:$AI$97,COLUMN()-COLUMN($V$1)+2,FALSE),"")</f>
        <v>0.5</v>
      </c>
      <c r="AC11" s="93" t="str">
        <f>IF(ISNUMBER(VLOOKUP($E11,AnrPivot!$A$6:$AI$97,COLUMN()-COLUMN($V$1)+2,FALSE)),VLOOKUP($E11,AnrPivot!$A$6:$AI$97,COLUMN()-COLUMN($V$1)+2,FALSE),"")</f>
        <v/>
      </c>
      <c r="AD11" s="93" t="str">
        <f>IF(ISNUMBER(VLOOKUP($E11,AnrPivot!$A$6:$AI$97,COLUMN()-COLUMN($V$1)+2,FALSE)),VLOOKUP($E11,AnrPivot!$A$6:$AI$97,COLUMN()-COLUMN($V$1)+2,FALSE),"")</f>
        <v/>
      </c>
      <c r="AE11" s="93" t="str">
        <f>IF(ISNUMBER(VLOOKUP($E11,AnrPivot!$A$6:$AI$97,COLUMN()-COLUMN($V$1)+2,FALSE)),VLOOKUP($E11,AnrPivot!$A$6:$AI$97,COLUMN()-COLUMN($V$1)+2,FALSE),"")</f>
        <v/>
      </c>
      <c r="AF11" s="93" t="str">
        <f>IF(ISNUMBER(VLOOKUP($E11,AnrPivot!$A$6:$AI$97,COLUMN()-COLUMN($V$1)+2,FALSE)),VLOOKUP($E11,AnrPivot!$A$6:$AI$97,COLUMN()-COLUMN($V$1)+2,FALSE),"")</f>
        <v/>
      </c>
      <c r="AG11" s="93" t="str">
        <f>IF(ISNUMBER(VLOOKUP($E11,AnrPivot!$A$6:$AI$97,COLUMN()-COLUMN($V$1)+2,FALSE)),VLOOKUP($E11,AnrPivot!$A$6:$AI$97,COLUMN()-COLUMN($V$1)+2,FALSE),"")</f>
        <v/>
      </c>
      <c r="AH11" s="93" t="str">
        <f>IF(ISNUMBER(VLOOKUP($E11,AnrPivot!$A$6:$AI$97,COLUMN()-COLUMN($V$1)+2,FALSE)),VLOOKUP($E11,AnrPivot!$A$6:$AI$97,COLUMN()-COLUMN($V$1)+2,FALSE),"")</f>
        <v/>
      </c>
      <c r="AI11" s="93" t="str">
        <f>IF(ISNUMBER(VLOOKUP($E11,AnrPivot!$A$6:$AI$97,COLUMN()-COLUMN($V$1)+2,FALSE)),VLOOKUP($E11,AnrPivot!$A$6:$AI$97,COLUMN()-COLUMN($V$1)+2,FALSE),"")</f>
        <v/>
      </c>
      <c r="AJ11" s="93" t="str">
        <f>IF(ISNUMBER(VLOOKUP($E11,AnrPivot!$A$6:$AI$97,COLUMN()-COLUMN($V$1)+2,FALSE)),VLOOKUP($E11,AnrPivot!$A$6:$AI$97,COLUMN()-COLUMN($V$1)+2,FALSE),"")</f>
        <v/>
      </c>
      <c r="AK11" s="93" t="str">
        <f>IF(ISNUMBER(VLOOKUP($E11,AnrPivot!$A$6:$AI$97,COLUMN()-COLUMN($V$1)+2,FALSE)),VLOOKUP($E11,AnrPivot!$A$6:$AI$97,COLUMN()-COLUMN($V$1)+2,FALSE),"")</f>
        <v/>
      </c>
      <c r="AL11" s="93">
        <f>IF(ISNUMBER(VLOOKUP($E11,AnrPivot!$A$6:$AI$97,COLUMN()-COLUMN($V$1)+2,FALSE)),VLOOKUP($E11,AnrPivot!$A$6:$AI$97,COLUMN()-COLUMN($V$1)+2,FALSE),"")</f>
        <v>0.5</v>
      </c>
      <c r="AM11" s="93" t="str">
        <f>IF(ISNUMBER(VLOOKUP($E11,AnrPivot!$A$6:$AI$97,COLUMN()-COLUMN($V$1)+2,FALSE)),VLOOKUP($E11,AnrPivot!$A$6:$AI$97,COLUMN()-COLUMN($V$1)+2,FALSE),"")</f>
        <v/>
      </c>
      <c r="AN11" s="93" t="str">
        <f>IF(ISNUMBER(VLOOKUP($E11,AnrPivot!$A$6:$AI$97,COLUMN()-COLUMN($V$1)+2,FALSE)),VLOOKUP($E11,AnrPivot!$A$6:$AI$97,COLUMN()-COLUMN($V$1)+2,FALSE),"")</f>
        <v/>
      </c>
      <c r="AO11" s="93" t="str">
        <f>IF(ISNUMBER(VLOOKUP($E11,AnrPivot!$A$6:$AI$97,COLUMN()-COLUMN($V$1)+2,FALSE)),VLOOKUP($E11,AnrPivot!$A$6:$AI$97,COLUMN()-COLUMN($V$1)+2,FALSE),"")</f>
        <v/>
      </c>
      <c r="AP11" s="93" t="str">
        <f>IF(ISNUMBER(VLOOKUP($E11,AnrPivot!$A$6:$AI$97,COLUMN()-COLUMN($V$1)+2,FALSE)),VLOOKUP($E11,AnrPivot!$A$6:$AI$97,COLUMN()-COLUMN($V$1)+2,FALSE),"")</f>
        <v/>
      </c>
      <c r="AQ11" s="93" t="str">
        <f>IF(ISNUMBER(VLOOKUP($E11,AnrPivot!$A$6:$AI$97,COLUMN()-COLUMN($V$1)+2,FALSE)),VLOOKUP($E11,AnrPivot!$A$6:$AI$97,COLUMN()-COLUMN($V$1)+2,FALSE),"")</f>
        <v/>
      </c>
      <c r="AR11" s="93" t="str">
        <f>IF(ISNUMBER(VLOOKUP($E11,AnrPivot!$A$6:$AI$97,COLUMN()-COLUMN($V$1)+2,FALSE)),VLOOKUP($E11,AnrPivot!$A$6:$AI$97,COLUMN()-COLUMN($V$1)+2,FALSE),"")</f>
        <v/>
      </c>
      <c r="AS11" s="93" t="str">
        <f>IF(ISNUMBER(VLOOKUP($E11,AnrPivot!$A$6:$AI$97,COLUMN()-COLUMN($V$1)+2,FALSE)),VLOOKUP($E11,AnrPivot!$A$6:$AI$97,COLUMN()-COLUMN($V$1)+2,FALSE),"")</f>
        <v/>
      </c>
      <c r="AT11" s="93" t="str">
        <f>IF(ISNUMBER(VLOOKUP($E11,AnrPivot!$A$6:$AI$97,COLUMN()-COLUMN($V$1)+2,FALSE)),VLOOKUP($E11,AnrPivot!$A$6:$AI$97,COLUMN()-COLUMN($V$1)+2,FALSE),"")</f>
        <v/>
      </c>
      <c r="AU11" s="93" t="str">
        <f>IF(ISNUMBER(VLOOKUP($E11,AnrPivot!$A$6:$AI$97,COLUMN()-COLUMN($V$1)+2,FALSE)),VLOOKUP($E11,AnrPivot!$A$6:$AI$97,COLUMN()-COLUMN($V$1)+2,FALSE),"")</f>
        <v/>
      </c>
      <c r="AV11" s="93" t="str">
        <f>IF(ISNUMBER(VLOOKUP($E11,AnrPivot!$A$6:$AI$97,COLUMN()-COLUMN($V$1)+2,FALSE)),VLOOKUP($E11,AnrPivot!$A$6:$AI$97,COLUMN()-COLUMN($V$1)+2,FALSE),"")</f>
        <v/>
      </c>
      <c r="AW11" s="93" t="str">
        <f>IF(ISNUMBER(VLOOKUP($E11,AnrPivot!$A$6:$AI$97,COLUMN()-COLUMN($V$1)+2,FALSE)),VLOOKUP($E11,AnrPivot!$A$6:$AI$97,COLUMN()-COLUMN($V$1)+2,FALSE),"")</f>
        <v/>
      </c>
      <c r="AX11" s="93" t="str">
        <f>IF(ISNUMBER(VLOOKUP($E11,AnrPivot!$A$6:$AI$97,COLUMN()-COLUMN($V$1)+2,FALSE)),VLOOKUP($E11,AnrPivot!$A$6:$AI$97,COLUMN()-COLUMN($V$1)+2,FALSE),"")</f>
        <v/>
      </c>
      <c r="AY11" s="93" t="str">
        <f>IF(ISNUMBER(VLOOKUP($E11,AnrPivot!$A$6:$AI$97,COLUMN()-COLUMN($V$1)+2,FALSE)),VLOOKUP($E11,AnrPivot!$A$6:$AI$97,COLUMN()-COLUMN($V$1)+2,FALSE),"")</f>
        <v/>
      </c>
      <c r="AZ11" s="93" t="str">
        <f>IF(ISNUMBER(VLOOKUP($E11,AnrPivot!$A$6:$AI$97,COLUMN()-COLUMN($V$1)+2,FALSE)),VLOOKUP($E11,AnrPivot!$A$6:$AI$97,COLUMN()-COLUMN($V$1)+2,FALSE),"")</f>
        <v/>
      </c>
      <c r="BA11" s="93" t="str">
        <f>IF(ISNUMBER(VLOOKUP($E11,AnrPivot!$A$6:$AI$97,COLUMN()-COLUMN($V$1)+2,FALSE)),VLOOKUP($E11,AnrPivot!$A$6:$AI$97,COLUMN()-COLUMN($V$1)+2,FALSE),"")</f>
        <v/>
      </c>
      <c r="BB11" s="93" t="str">
        <f>IF(ISNUMBER(VLOOKUP($E11,AnrPivot!$A$6:$AI$97,COLUMN()-COLUMN($V$1)+2,FALSE)),VLOOKUP($E11,AnrPivot!$A$6:$AI$97,COLUMN()-COLUMN($V$1)+2,FALSE),"")</f>
        <v/>
      </c>
      <c r="BC11" s="93">
        <f>IF(ISNUMBER(VLOOKUP($E11,AnrPivot!$A$6:$AI$97,COLUMN()-COLUMN($V$1)+2,FALSE)),VLOOKUP($E11,AnrPivot!$A$6:$AI$97,COLUMN()-COLUMN($V$1)+2,FALSE),"")</f>
        <v>1</v>
      </c>
      <c r="BD11" s="93" t="str">
        <f>IF(ISNUMBER(VLOOKUP($E11,AnrPivot!$A$6:$AI$97,COLUMN()-COLUMN($V$1)+2,FALSE)),VLOOKUP($E11,AnrPivot!$A$6:$AI$97,COLUMN()-COLUMN($V$1)+2,FALSE),"")</f>
        <v/>
      </c>
      <c r="BE11" s="93" t="str">
        <f>IF(ISNUMBER(VLOOKUP($E11,AnrPivot!$A$6:$AI$97,COLUMN()-COLUMN($V$1)+2,FALSE)),VLOOKUP($E11,AnrPivot!$A$6:$AI$97,COLUMN()-COLUMN($V$1)+2,FALSE),"")</f>
        <v/>
      </c>
      <c r="BF11" s="93" t="str">
        <f>IF(ISNUMBER(VLOOKUP($E11,AnrPivot!$A$6:$AI$97,COLUMN()-COLUMN($V$1)+2,FALSE)),VLOOKUP($E11,AnrPivot!$A$6:$AI$97,COLUMN()-COLUMN($V$1)+2,FALSE),"")</f>
        <v/>
      </c>
      <c r="BG11" s="93" t="str">
        <f>IF(ISNUMBER(VLOOKUP($E11,AnrPivot!$A$6:$AI$97,COLUMN()-COLUMN($V$1)+2,FALSE)),VLOOKUP($E11,AnrPivot!$A$6:$AI$97,COLUMN()-COLUMN($V$1)+2,FALSE),"")</f>
        <v/>
      </c>
      <c r="BH11" s="93" t="str">
        <f>IF(ISNUMBER(VLOOKUP($E11,AnrPivot!$A$6:$AI$97,COLUMN()-COLUMN($V$1)+2,FALSE)),VLOOKUP($E11,AnrPivot!$A$6:$AI$97,COLUMN()-COLUMN($V$1)+2,FALSE),"")</f>
        <v/>
      </c>
      <c r="BI11" s="93" t="str">
        <f>IF(ISNUMBER(VLOOKUP($E11,AnrPivot!$A$6:$AI$97,COLUMN()-COLUMN($V$1)+2,FALSE)),VLOOKUP($E11,AnrPivot!$A$6:$AI$97,COLUMN()-COLUMN($V$1)+2,FALSE),"")</f>
        <v/>
      </c>
      <c r="BJ11" s="93" t="str">
        <f>IF(ISNUMBER(VLOOKUP($E11,AnrPivot!$A$6:$AI$97,COLUMN()-COLUMN($V$1)+2,FALSE)),VLOOKUP($E11,AnrPivot!$A$6:$AI$97,COLUMN()-COLUMN($V$1)+2,FALSE),"")</f>
        <v/>
      </c>
    </row>
    <row r="12" spans="1:62" ht="12.75" customHeight="1">
      <c r="A12" s="244">
        <v>9</v>
      </c>
      <c r="B12" s="73" t="s">
        <v>0</v>
      </c>
      <c r="C12" s="11" t="s">
        <v>382</v>
      </c>
      <c r="D12" s="11" t="s">
        <v>383</v>
      </c>
      <c r="E12" s="8" t="s">
        <v>115</v>
      </c>
      <c r="F12" s="14">
        <v>23165</v>
      </c>
      <c r="G12" s="244" t="s">
        <v>185</v>
      </c>
      <c r="H12" s="244" t="s">
        <v>359</v>
      </c>
      <c r="I12" s="244"/>
      <c r="J12" s="249"/>
      <c r="K12" s="27"/>
      <c r="L12" s="13">
        <v>25.5</v>
      </c>
      <c r="M12" s="13">
        <f t="shared" si="0"/>
        <v>22.5</v>
      </c>
      <c r="N12" s="228">
        <f>LOOKUP(E12,UNTIS.1HJ!$A$4:$A$132,UNTIS.1HJ!$F$4:$F$132)+LOOKUP(E12,UNTIS.1HJ!$A$4:$A$132,UNTIS.1HJ!$H$4:$H$132)</f>
        <v>0</v>
      </c>
      <c r="O12" s="226">
        <f t="shared" si="1"/>
        <v>0</v>
      </c>
      <c r="P12" s="9"/>
      <c r="Q12" s="9">
        <f>VLOOKUP($E12,UNTIS.Gesamt!$A$4:$L$140,2,FALSE)</f>
        <v>1010</v>
      </c>
      <c r="R12" s="9">
        <f>VLOOKUP($E12,UNTIS.Gesamt!$A$4:$L$140,3,FALSE)</f>
        <v>130</v>
      </c>
      <c r="S12" s="9">
        <f>VLOOKUP($E12,UNTIS.1HJ!$A$4:$L$140,4,FALSE)</f>
        <v>884</v>
      </c>
      <c r="T12" s="9">
        <f>VLOOKUP($E12,UNTIS.1HJ!$A$4:$L$140,8,FALSE)</f>
        <v>0</v>
      </c>
      <c r="U12" s="9"/>
      <c r="V12" s="9">
        <f>IF(ISNUMBER(VLOOKUP($E12,AnrPivot!$A$6:$AI$97,COLUMN()-COLUMN($V$1)+2,FALSE)),VLOOKUP($E12,AnrPivot!$A$6:$AI$97,COLUMN()-COLUMN($V$1)+2,FALSE),"")</f>
        <v>1</v>
      </c>
      <c r="W12" s="9" t="str">
        <f>IF(ISNUMBER(VLOOKUP($E12,AnrPivot!$A$6:$AI$97,COLUMN()-COLUMN($V$1)+2,FALSE)),VLOOKUP($E12,AnrPivot!$A$6:$AI$97,COLUMN()-COLUMN($V$1)+2,FALSE),"")</f>
        <v/>
      </c>
      <c r="X12" s="9" t="str">
        <f>IF(ISNUMBER(VLOOKUP($E12,AnrPivot!$A$6:$AI$97,COLUMN()-COLUMN($V$1)+2,FALSE)),VLOOKUP($E12,AnrPivot!$A$6:$AI$97,COLUMN()-COLUMN($V$1)+2,FALSE),"")</f>
        <v/>
      </c>
      <c r="Y12" s="9" t="str">
        <f>IF(ISNUMBER(VLOOKUP($E12,AnrPivot!$A$6:$AI$97,COLUMN()-COLUMN($V$1)+2,FALSE)),VLOOKUP($E12,AnrPivot!$A$6:$AI$97,COLUMN()-COLUMN($V$1)+2,FALSE),"")</f>
        <v/>
      </c>
      <c r="Z12" s="9" t="str">
        <f>IF(ISNUMBER(VLOOKUP($E12,AnrPivot!$A$6:$AI$97,COLUMN()-COLUMN($V$1)+2,FALSE)),VLOOKUP($E12,AnrPivot!$A$6:$AI$97,COLUMN()-COLUMN($V$1)+2,FALSE),"")</f>
        <v/>
      </c>
      <c r="AA12" s="9" t="str">
        <f>IF(ISNUMBER(VLOOKUP($E12,AnrPivot!$A$6:$AI$97,COLUMN()-COLUMN($V$1)+2,FALSE)),VLOOKUP($E12,AnrPivot!$A$6:$AI$97,COLUMN()-COLUMN($V$1)+2,FALSE),"")</f>
        <v/>
      </c>
      <c r="AB12" s="9" t="str">
        <f>IF(ISNUMBER(VLOOKUP($E12,AnrPivot!$A$6:$AI$97,COLUMN()-COLUMN($V$1)+2,FALSE)),VLOOKUP($E12,AnrPivot!$A$6:$AI$97,COLUMN()-COLUMN($V$1)+2,FALSE),"")</f>
        <v/>
      </c>
      <c r="AC12" s="9" t="str">
        <f>IF(ISNUMBER(VLOOKUP($E12,AnrPivot!$A$6:$AI$97,COLUMN()-COLUMN($V$1)+2,FALSE)),VLOOKUP($E12,AnrPivot!$A$6:$AI$97,COLUMN()-COLUMN($V$1)+2,FALSE),"")</f>
        <v/>
      </c>
      <c r="AD12" s="9" t="str">
        <f>IF(ISNUMBER(VLOOKUP($E12,AnrPivot!$A$6:$AI$97,COLUMN()-COLUMN($V$1)+2,FALSE)),VLOOKUP($E12,AnrPivot!$A$6:$AI$97,COLUMN()-COLUMN($V$1)+2,FALSE),"")</f>
        <v/>
      </c>
      <c r="AE12" s="9" t="str">
        <f>IF(ISNUMBER(VLOOKUP($E12,AnrPivot!$A$6:$AI$97,COLUMN()-COLUMN($V$1)+2,FALSE)),VLOOKUP($E12,AnrPivot!$A$6:$AI$97,COLUMN()-COLUMN($V$1)+2,FALSE),"")</f>
        <v/>
      </c>
      <c r="AF12" s="9">
        <f>IF(ISNUMBER(VLOOKUP($E12,AnrPivot!$A$6:$AI$97,COLUMN()-COLUMN($V$1)+2,FALSE)),VLOOKUP($E12,AnrPivot!$A$6:$AI$97,COLUMN()-COLUMN($V$1)+2,FALSE),"")</f>
        <v>1</v>
      </c>
      <c r="AG12" s="9" t="str">
        <f>IF(ISNUMBER(VLOOKUP($E12,AnrPivot!$A$6:$AI$97,COLUMN()-COLUMN($V$1)+2,FALSE)),VLOOKUP($E12,AnrPivot!$A$6:$AI$97,COLUMN()-COLUMN($V$1)+2,FALSE),"")</f>
        <v/>
      </c>
      <c r="AH12" s="9" t="str">
        <f>IF(ISNUMBER(VLOOKUP($E12,AnrPivot!$A$6:$AI$97,COLUMN()-COLUMN($V$1)+2,FALSE)),VLOOKUP($E12,AnrPivot!$A$6:$AI$97,COLUMN()-COLUMN($V$1)+2,FALSE),"")</f>
        <v/>
      </c>
      <c r="AI12" s="9" t="str">
        <f>IF(ISNUMBER(VLOOKUP($E12,AnrPivot!$A$6:$AI$97,COLUMN()-COLUMN($V$1)+2,FALSE)),VLOOKUP($E12,AnrPivot!$A$6:$AI$97,COLUMN()-COLUMN($V$1)+2,FALSE),"")</f>
        <v/>
      </c>
      <c r="AJ12" s="9" t="str">
        <f>IF(ISNUMBER(VLOOKUP($E12,AnrPivot!$A$6:$AI$97,COLUMN()-COLUMN($V$1)+2,FALSE)),VLOOKUP($E12,AnrPivot!$A$6:$AI$97,COLUMN()-COLUMN($V$1)+2,FALSE),"")</f>
        <v/>
      </c>
      <c r="AK12" s="9" t="str">
        <f>IF(ISNUMBER(VLOOKUP($E12,AnrPivot!$A$6:$AI$97,COLUMN()-COLUMN($V$1)+2,FALSE)),VLOOKUP($E12,AnrPivot!$A$6:$AI$97,COLUMN()-COLUMN($V$1)+2,FALSE),"")</f>
        <v/>
      </c>
      <c r="AL12" s="9">
        <f>IF(ISNUMBER(VLOOKUP($E12,AnrPivot!$A$6:$AI$97,COLUMN()-COLUMN($V$1)+2,FALSE)),VLOOKUP($E12,AnrPivot!$A$6:$AI$97,COLUMN()-COLUMN($V$1)+2,FALSE),"")</f>
        <v>1</v>
      </c>
      <c r="AM12" s="9" t="str">
        <f>IF(ISNUMBER(VLOOKUP($E12,AnrPivot!$A$6:$AI$97,COLUMN()-COLUMN($V$1)+2,FALSE)),VLOOKUP($E12,AnrPivot!$A$6:$AI$97,COLUMN()-COLUMN($V$1)+2,FALSE),"")</f>
        <v/>
      </c>
      <c r="AN12" s="9" t="str">
        <f>IF(ISNUMBER(VLOOKUP($E12,AnrPivot!$A$6:$AI$97,COLUMN()-COLUMN($V$1)+2,FALSE)),VLOOKUP($E12,AnrPivot!$A$6:$AI$97,COLUMN()-COLUMN($V$1)+2,FALSE),"")</f>
        <v/>
      </c>
      <c r="AO12" s="9" t="str">
        <f>IF(ISNUMBER(VLOOKUP($E12,AnrPivot!$A$6:$AI$97,COLUMN()-COLUMN($V$1)+2,FALSE)),VLOOKUP($E12,AnrPivot!$A$6:$AI$97,COLUMN()-COLUMN($V$1)+2,FALSE),"")</f>
        <v/>
      </c>
      <c r="AP12" s="9" t="str">
        <f>IF(ISNUMBER(VLOOKUP($E12,AnrPivot!$A$6:$AI$97,COLUMN()-COLUMN($V$1)+2,FALSE)),VLOOKUP($E12,AnrPivot!$A$6:$AI$97,COLUMN()-COLUMN($V$1)+2,FALSE),"")</f>
        <v/>
      </c>
      <c r="AQ12" s="9" t="str">
        <f>IF(ISNUMBER(VLOOKUP($E12,AnrPivot!$A$6:$AI$97,COLUMN()-COLUMN($V$1)+2,FALSE)),VLOOKUP($E12,AnrPivot!$A$6:$AI$97,COLUMN()-COLUMN($V$1)+2,FALSE),"")</f>
        <v/>
      </c>
      <c r="AR12" s="9" t="str">
        <f>IF(ISNUMBER(VLOOKUP($E12,AnrPivot!$A$6:$AI$97,COLUMN()-COLUMN($V$1)+2,FALSE)),VLOOKUP($E12,AnrPivot!$A$6:$AI$97,COLUMN()-COLUMN($V$1)+2,FALSE),"")</f>
        <v/>
      </c>
      <c r="AS12" s="9" t="str">
        <f>IF(ISNUMBER(VLOOKUP($E12,AnrPivot!$A$6:$AI$97,COLUMN()-COLUMN($V$1)+2,FALSE)),VLOOKUP($E12,AnrPivot!$A$6:$AI$97,COLUMN()-COLUMN($V$1)+2,FALSE),"")</f>
        <v/>
      </c>
      <c r="AT12" s="9" t="str">
        <f>IF(ISNUMBER(VLOOKUP($E12,AnrPivot!$A$6:$AI$97,COLUMN()-COLUMN($V$1)+2,FALSE)),VLOOKUP($E12,AnrPivot!$A$6:$AI$97,COLUMN()-COLUMN($V$1)+2,FALSE),"")</f>
        <v/>
      </c>
      <c r="AU12" s="9" t="str">
        <f>IF(ISNUMBER(VLOOKUP($E12,AnrPivot!$A$6:$AI$97,COLUMN()-COLUMN($V$1)+2,FALSE)),VLOOKUP($E12,AnrPivot!$A$6:$AI$97,COLUMN()-COLUMN($V$1)+2,FALSE),"")</f>
        <v/>
      </c>
      <c r="AV12" s="9" t="str">
        <f>IF(ISNUMBER(VLOOKUP($E12,AnrPivot!$A$6:$AI$97,COLUMN()-COLUMN($V$1)+2,FALSE)),VLOOKUP($E12,AnrPivot!$A$6:$AI$97,COLUMN()-COLUMN($V$1)+2,FALSE),"")</f>
        <v/>
      </c>
      <c r="AW12" s="9" t="str">
        <f>IF(ISNUMBER(VLOOKUP($E12,AnrPivot!$A$6:$AI$97,COLUMN()-COLUMN($V$1)+2,FALSE)),VLOOKUP($E12,AnrPivot!$A$6:$AI$97,COLUMN()-COLUMN($V$1)+2,FALSE),"")</f>
        <v/>
      </c>
      <c r="AX12" s="9" t="str">
        <f>IF(ISNUMBER(VLOOKUP($E12,AnrPivot!$A$6:$AI$97,COLUMN()-COLUMN($V$1)+2,FALSE)),VLOOKUP($E12,AnrPivot!$A$6:$AI$97,COLUMN()-COLUMN($V$1)+2,FALSE),"")</f>
        <v/>
      </c>
      <c r="AY12" s="9" t="str">
        <f>IF(ISNUMBER(VLOOKUP($E12,AnrPivot!$A$6:$AI$97,COLUMN()-COLUMN($V$1)+2,FALSE)),VLOOKUP($E12,AnrPivot!$A$6:$AI$97,COLUMN()-COLUMN($V$1)+2,FALSE),"")</f>
        <v/>
      </c>
      <c r="AZ12" s="9" t="str">
        <f>IF(ISNUMBER(VLOOKUP($E12,AnrPivot!$A$6:$AI$97,COLUMN()-COLUMN($V$1)+2,FALSE)),VLOOKUP($E12,AnrPivot!$A$6:$AI$97,COLUMN()-COLUMN($V$1)+2,FALSE),"")</f>
        <v/>
      </c>
      <c r="BA12" s="9" t="str">
        <f>IF(ISNUMBER(VLOOKUP($E12,AnrPivot!$A$6:$AI$97,COLUMN()-COLUMN($V$1)+2,FALSE)),VLOOKUP($E12,AnrPivot!$A$6:$AI$97,COLUMN()-COLUMN($V$1)+2,FALSE),"")</f>
        <v/>
      </c>
      <c r="BB12" s="9" t="str">
        <f>IF(ISNUMBER(VLOOKUP($E12,AnrPivot!$A$6:$AI$97,COLUMN()-COLUMN($V$1)+2,FALSE)),VLOOKUP($E12,AnrPivot!$A$6:$AI$97,COLUMN()-COLUMN($V$1)+2,FALSE),"")</f>
        <v/>
      </c>
      <c r="BC12" s="9">
        <f>IF(ISNUMBER(VLOOKUP($E12,AnrPivot!$A$6:$AI$97,COLUMN()-COLUMN($V$1)+2,FALSE)),VLOOKUP($E12,AnrPivot!$A$6:$AI$97,COLUMN()-COLUMN($V$1)+2,FALSE),"")</f>
        <v>3</v>
      </c>
      <c r="BD12" s="9" t="str">
        <f>IF(ISNUMBER(VLOOKUP($E12,AnrPivot!$A$6:$AI$97,COLUMN()-COLUMN($V$1)+2,FALSE)),VLOOKUP($E12,AnrPivot!$A$6:$AI$97,COLUMN()-COLUMN($V$1)+2,FALSE),"")</f>
        <v/>
      </c>
      <c r="BE12" s="9" t="str">
        <f>IF(ISNUMBER(VLOOKUP($E12,AnrPivot!$A$6:$AI$97,COLUMN()-COLUMN($V$1)+2,FALSE)),VLOOKUP($E12,AnrPivot!$A$6:$AI$97,COLUMN()-COLUMN($V$1)+2,FALSE),"")</f>
        <v/>
      </c>
      <c r="BF12" s="9" t="str">
        <f>IF(ISNUMBER(VLOOKUP($E12,AnrPivot!$A$6:$AI$97,COLUMN()-COLUMN($V$1)+2,FALSE)),VLOOKUP($E12,AnrPivot!$A$6:$AI$97,COLUMN()-COLUMN($V$1)+2,FALSE),"")</f>
        <v/>
      </c>
      <c r="BG12" s="9" t="str">
        <f>IF(ISNUMBER(VLOOKUP($E12,AnrPivot!$A$6:$AI$97,COLUMN()-COLUMN($V$1)+2,FALSE)),VLOOKUP($E12,AnrPivot!$A$6:$AI$97,COLUMN()-COLUMN($V$1)+2,FALSE),"")</f>
        <v/>
      </c>
      <c r="BH12" s="9" t="str">
        <f>IF(ISNUMBER(VLOOKUP($E12,AnrPivot!$A$6:$AI$97,COLUMN()-COLUMN($V$1)+2,FALSE)),VLOOKUP($E12,AnrPivot!$A$6:$AI$97,COLUMN()-COLUMN($V$1)+2,FALSE),"")</f>
        <v/>
      </c>
      <c r="BI12" s="93" t="str">
        <f>IF(ISNUMBER(VLOOKUP($E12,AnrPivot!$A$6:$AI$97,COLUMN()-COLUMN($V$1)+2,FALSE)),VLOOKUP($E12,AnrPivot!$A$6:$AI$97,COLUMN()-COLUMN($V$1)+2,FALSE),"")</f>
        <v/>
      </c>
      <c r="BJ12" s="93" t="str">
        <f>IF(ISNUMBER(VLOOKUP($E12,AnrPivot!$A$6:$AI$97,COLUMN()-COLUMN($V$1)+2,FALSE)),VLOOKUP($E12,AnrPivot!$A$6:$AI$97,COLUMN()-COLUMN($V$1)+2,FALSE),"")</f>
        <v/>
      </c>
    </row>
    <row r="13" spans="1:62" ht="12.75" customHeight="1">
      <c r="A13" s="247">
        <v>10</v>
      </c>
      <c r="B13" s="66" t="s">
        <v>0</v>
      </c>
      <c r="C13" s="67" t="s">
        <v>384</v>
      </c>
      <c r="D13" s="67" t="s">
        <v>385</v>
      </c>
      <c r="E13" s="68" t="s">
        <v>295</v>
      </c>
      <c r="F13" s="69">
        <v>26067</v>
      </c>
      <c r="G13" s="247" t="s">
        <v>184</v>
      </c>
      <c r="H13" s="247" t="s">
        <v>386</v>
      </c>
      <c r="I13" s="247" t="s">
        <v>341</v>
      </c>
      <c r="J13" s="248"/>
      <c r="K13" s="70"/>
      <c r="L13" s="289">
        <v>13</v>
      </c>
      <c r="M13" s="71">
        <f t="shared" si="0"/>
        <v>12</v>
      </c>
      <c r="N13" s="227">
        <f>LOOKUP(E13,UNTIS.1HJ!$A$4:$A$132,UNTIS.1HJ!$F$4:$F$132)+LOOKUP(E13,UNTIS.1HJ!$A$4:$A$132,UNTIS.1HJ!$H$4:$H$132)</f>
        <v>0</v>
      </c>
      <c r="O13" s="225">
        <f t="shared" si="1"/>
        <v>0</v>
      </c>
      <c r="P13" s="93"/>
      <c r="Q13" s="93">
        <f>VLOOKUP($E13,UNTIS.Gesamt!$A$4:$L$140,2,FALSE)</f>
        <v>558</v>
      </c>
      <c r="R13" s="93">
        <f>VLOOKUP($E13,UNTIS.Gesamt!$A$4:$L$140,3,FALSE)</f>
        <v>50</v>
      </c>
      <c r="S13" s="93">
        <f>VLOOKUP($E13,UNTIS.1HJ!$A$4:$L$140,4,FALSE)</f>
        <v>520</v>
      </c>
      <c r="T13" s="93">
        <f>VLOOKUP($E13,UNTIS.1HJ!$A$4:$L$140,8,FALSE)</f>
        <v>0</v>
      </c>
      <c r="U13" s="93"/>
      <c r="V13" s="93" t="str">
        <f>IF(ISNUMBER(VLOOKUP($E13,AnrPivot!$A$6:$AI$97,COLUMN()-COLUMN($V$1)+2,FALSE)),VLOOKUP($E13,AnrPivot!$A$6:$AI$97,COLUMN()-COLUMN($V$1)+2,FALSE),"")</f>
        <v/>
      </c>
      <c r="W13" s="93" t="str">
        <f>IF(ISNUMBER(VLOOKUP($E13,AnrPivot!$A$6:$AI$97,COLUMN()-COLUMN($V$1)+2,FALSE)),VLOOKUP($E13,AnrPivot!$A$6:$AI$97,COLUMN()-COLUMN($V$1)+2,FALSE),"")</f>
        <v/>
      </c>
      <c r="X13" s="93">
        <f>IF(ISNUMBER(VLOOKUP($E13,AnrPivot!$A$6:$AI$97,COLUMN()-COLUMN($V$1)+2,FALSE)),VLOOKUP($E13,AnrPivot!$A$6:$AI$97,COLUMN()-COLUMN($V$1)+2,FALSE),"")</f>
        <v>0</v>
      </c>
      <c r="Y13" s="93" t="str">
        <f>IF(ISNUMBER(VLOOKUP($E13,AnrPivot!$A$6:$AI$97,COLUMN()-COLUMN($V$1)+2,FALSE)),VLOOKUP($E13,AnrPivot!$A$6:$AI$97,COLUMN()-COLUMN($V$1)+2,FALSE),"")</f>
        <v/>
      </c>
      <c r="Z13" s="93" t="str">
        <f>IF(ISNUMBER(VLOOKUP($E13,AnrPivot!$A$6:$AI$97,COLUMN()-COLUMN($V$1)+2,FALSE)),VLOOKUP($E13,AnrPivot!$A$6:$AI$97,COLUMN()-COLUMN($V$1)+2,FALSE),"")</f>
        <v/>
      </c>
      <c r="AA13" s="93" t="str">
        <f>IF(ISNUMBER(VLOOKUP($E13,AnrPivot!$A$6:$AI$97,COLUMN()-COLUMN($V$1)+2,FALSE)),VLOOKUP($E13,AnrPivot!$A$6:$AI$97,COLUMN()-COLUMN($V$1)+2,FALSE),"")</f>
        <v/>
      </c>
      <c r="AB13" s="93">
        <f>IF(ISNUMBER(VLOOKUP($E13,AnrPivot!$A$6:$AI$97,COLUMN()-COLUMN($V$1)+2,FALSE)),VLOOKUP($E13,AnrPivot!$A$6:$AI$97,COLUMN()-COLUMN($V$1)+2,FALSE),"")</f>
        <v>0.5</v>
      </c>
      <c r="AC13" s="93" t="str">
        <f>IF(ISNUMBER(VLOOKUP($E13,AnrPivot!$A$6:$AI$97,COLUMN()-COLUMN($V$1)+2,FALSE)),VLOOKUP($E13,AnrPivot!$A$6:$AI$97,COLUMN()-COLUMN($V$1)+2,FALSE),"")</f>
        <v/>
      </c>
      <c r="AD13" s="93" t="str">
        <f>IF(ISNUMBER(VLOOKUP($E13,AnrPivot!$A$6:$AI$97,COLUMN()-COLUMN($V$1)+2,FALSE)),VLOOKUP($E13,AnrPivot!$A$6:$AI$97,COLUMN()-COLUMN($V$1)+2,FALSE),"")</f>
        <v/>
      </c>
      <c r="AE13" s="93" t="str">
        <f>IF(ISNUMBER(VLOOKUP($E13,AnrPivot!$A$6:$AI$97,COLUMN()-COLUMN($V$1)+2,FALSE)),VLOOKUP($E13,AnrPivot!$A$6:$AI$97,COLUMN()-COLUMN($V$1)+2,FALSE),"")</f>
        <v/>
      </c>
      <c r="AF13" s="93" t="str">
        <f>IF(ISNUMBER(VLOOKUP($E13,AnrPivot!$A$6:$AI$97,COLUMN()-COLUMN($V$1)+2,FALSE)),VLOOKUP($E13,AnrPivot!$A$6:$AI$97,COLUMN()-COLUMN($V$1)+2,FALSE),"")</f>
        <v/>
      </c>
      <c r="AG13" s="93" t="str">
        <f>IF(ISNUMBER(VLOOKUP($E13,AnrPivot!$A$6:$AI$97,COLUMN()-COLUMN($V$1)+2,FALSE)),VLOOKUP($E13,AnrPivot!$A$6:$AI$97,COLUMN()-COLUMN($V$1)+2,FALSE),"")</f>
        <v/>
      </c>
      <c r="AH13" s="93" t="str">
        <f>IF(ISNUMBER(VLOOKUP($E13,AnrPivot!$A$6:$AI$97,COLUMN()-COLUMN($V$1)+2,FALSE)),VLOOKUP($E13,AnrPivot!$A$6:$AI$97,COLUMN()-COLUMN($V$1)+2,FALSE),"")</f>
        <v/>
      </c>
      <c r="AI13" s="93" t="str">
        <f>IF(ISNUMBER(VLOOKUP($E13,AnrPivot!$A$6:$AI$97,COLUMN()-COLUMN($V$1)+2,FALSE)),VLOOKUP($E13,AnrPivot!$A$6:$AI$97,COLUMN()-COLUMN($V$1)+2,FALSE),"")</f>
        <v/>
      </c>
      <c r="AJ13" s="93" t="str">
        <f>IF(ISNUMBER(VLOOKUP($E13,AnrPivot!$A$6:$AI$97,COLUMN()-COLUMN($V$1)+2,FALSE)),VLOOKUP($E13,AnrPivot!$A$6:$AI$97,COLUMN()-COLUMN($V$1)+2,FALSE),"")</f>
        <v/>
      </c>
      <c r="AK13" s="93" t="str">
        <f>IF(ISNUMBER(VLOOKUP($E13,AnrPivot!$A$6:$AI$97,COLUMN()-COLUMN($V$1)+2,FALSE)),VLOOKUP($E13,AnrPivot!$A$6:$AI$97,COLUMN()-COLUMN($V$1)+2,FALSE),"")</f>
        <v/>
      </c>
      <c r="AL13" s="93" t="str">
        <f>IF(ISNUMBER(VLOOKUP($E13,AnrPivot!$A$6:$AI$97,COLUMN()-COLUMN($V$1)+2,FALSE)),VLOOKUP($E13,AnrPivot!$A$6:$AI$97,COLUMN()-COLUMN($V$1)+2,FALSE),"")</f>
        <v/>
      </c>
      <c r="AM13" s="93" t="str">
        <f>IF(ISNUMBER(VLOOKUP($E13,AnrPivot!$A$6:$AI$97,COLUMN()-COLUMN($V$1)+2,FALSE)),VLOOKUP($E13,AnrPivot!$A$6:$AI$97,COLUMN()-COLUMN($V$1)+2,FALSE),"")</f>
        <v/>
      </c>
      <c r="AN13" s="93" t="str">
        <f>IF(ISNUMBER(VLOOKUP($E13,AnrPivot!$A$6:$AI$97,COLUMN()-COLUMN($V$1)+2,FALSE)),VLOOKUP($E13,AnrPivot!$A$6:$AI$97,COLUMN()-COLUMN($V$1)+2,FALSE),"")</f>
        <v/>
      </c>
      <c r="AO13" s="93">
        <f>IF(ISNUMBER(VLOOKUP($E13,AnrPivot!$A$6:$AI$97,COLUMN()-COLUMN($V$1)+2,FALSE)),VLOOKUP($E13,AnrPivot!$A$6:$AI$97,COLUMN()-COLUMN($V$1)+2,FALSE),"")</f>
        <v>0.5</v>
      </c>
      <c r="AP13" s="93" t="str">
        <f>IF(ISNUMBER(VLOOKUP($E13,AnrPivot!$A$6:$AI$97,COLUMN()-COLUMN($V$1)+2,FALSE)),VLOOKUP($E13,AnrPivot!$A$6:$AI$97,COLUMN()-COLUMN($V$1)+2,FALSE),"")</f>
        <v/>
      </c>
      <c r="AQ13" s="93" t="str">
        <f>IF(ISNUMBER(VLOOKUP($E13,AnrPivot!$A$6:$AI$97,COLUMN()-COLUMN($V$1)+2,FALSE)),VLOOKUP($E13,AnrPivot!$A$6:$AI$97,COLUMN()-COLUMN($V$1)+2,FALSE),"")</f>
        <v/>
      </c>
      <c r="AR13" s="93" t="str">
        <f>IF(ISNUMBER(VLOOKUP($E13,AnrPivot!$A$6:$AI$97,COLUMN()-COLUMN($V$1)+2,FALSE)),VLOOKUP($E13,AnrPivot!$A$6:$AI$97,COLUMN()-COLUMN($V$1)+2,FALSE),"")</f>
        <v/>
      </c>
      <c r="AS13" s="93" t="str">
        <f>IF(ISNUMBER(VLOOKUP($E13,AnrPivot!$A$6:$AI$97,COLUMN()-COLUMN($V$1)+2,FALSE)),VLOOKUP($E13,AnrPivot!$A$6:$AI$97,COLUMN()-COLUMN($V$1)+2,FALSE),"")</f>
        <v/>
      </c>
      <c r="AT13" s="93" t="str">
        <f>IF(ISNUMBER(VLOOKUP($E13,AnrPivot!$A$6:$AI$97,COLUMN()-COLUMN($V$1)+2,FALSE)),VLOOKUP($E13,AnrPivot!$A$6:$AI$97,COLUMN()-COLUMN($V$1)+2,FALSE),"")</f>
        <v/>
      </c>
      <c r="AU13" s="93" t="str">
        <f>IF(ISNUMBER(VLOOKUP($E13,AnrPivot!$A$6:$AI$97,COLUMN()-COLUMN($V$1)+2,FALSE)),VLOOKUP($E13,AnrPivot!$A$6:$AI$97,COLUMN()-COLUMN($V$1)+2,FALSE),"")</f>
        <v/>
      </c>
      <c r="AV13" s="93" t="str">
        <f>IF(ISNUMBER(VLOOKUP($E13,AnrPivot!$A$6:$AI$97,COLUMN()-COLUMN($V$1)+2,FALSE)),VLOOKUP($E13,AnrPivot!$A$6:$AI$97,COLUMN()-COLUMN($V$1)+2,FALSE),"")</f>
        <v/>
      </c>
      <c r="AW13" s="93" t="str">
        <f>IF(ISNUMBER(VLOOKUP($E13,AnrPivot!$A$6:$AI$97,COLUMN()-COLUMN($V$1)+2,FALSE)),VLOOKUP($E13,AnrPivot!$A$6:$AI$97,COLUMN()-COLUMN($V$1)+2,FALSE),"")</f>
        <v/>
      </c>
      <c r="AX13" s="93" t="str">
        <f>IF(ISNUMBER(VLOOKUP($E13,AnrPivot!$A$6:$AI$97,COLUMN()-COLUMN($V$1)+2,FALSE)),VLOOKUP($E13,AnrPivot!$A$6:$AI$97,COLUMN()-COLUMN($V$1)+2,FALSE),"")</f>
        <v/>
      </c>
      <c r="AY13" s="93" t="str">
        <f>IF(ISNUMBER(VLOOKUP($E13,AnrPivot!$A$6:$AI$97,COLUMN()-COLUMN($V$1)+2,FALSE)),VLOOKUP($E13,AnrPivot!$A$6:$AI$97,COLUMN()-COLUMN($V$1)+2,FALSE),"")</f>
        <v/>
      </c>
      <c r="AZ13" s="93" t="str">
        <f>IF(ISNUMBER(VLOOKUP($E13,AnrPivot!$A$6:$AI$97,COLUMN()-COLUMN($V$1)+2,FALSE)),VLOOKUP($E13,AnrPivot!$A$6:$AI$97,COLUMN()-COLUMN($V$1)+2,FALSE),"")</f>
        <v/>
      </c>
      <c r="BA13" s="93" t="str">
        <f>IF(ISNUMBER(VLOOKUP($E13,AnrPivot!$A$6:$AI$97,COLUMN()-COLUMN($V$1)+2,FALSE)),VLOOKUP($E13,AnrPivot!$A$6:$AI$97,COLUMN()-COLUMN($V$1)+2,FALSE),"")</f>
        <v/>
      </c>
      <c r="BB13" s="93" t="str">
        <f>IF(ISNUMBER(VLOOKUP($E13,AnrPivot!$A$6:$AI$97,COLUMN()-COLUMN($V$1)+2,FALSE)),VLOOKUP($E13,AnrPivot!$A$6:$AI$97,COLUMN()-COLUMN($V$1)+2,FALSE),"")</f>
        <v/>
      </c>
      <c r="BC13" s="93">
        <f>IF(ISNUMBER(VLOOKUP($E13,AnrPivot!$A$6:$AI$97,COLUMN()-COLUMN($V$1)+2,FALSE)),VLOOKUP($E13,AnrPivot!$A$6:$AI$97,COLUMN()-COLUMN($V$1)+2,FALSE),"")</f>
        <v>1</v>
      </c>
      <c r="BD13" s="93" t="str">
        <f>IF(ISNUMBER(VLOOKUP($E13,AnrPivot!$A$6:$AI$97,COLUMN()-COLUMN($V$1)+2,FALSE)),VLOOKUP($E13,AnrPivot!$A$6:$AI$97,COLUMN()-COLUMN($V$1)+2,FALSE),"")</f>
        <v/>
      </c>
      <c r="BE13" s="93" t="str">
        <f>IF(ISNUMBER(VLOOKUP($E13,AnrPivot!$A$6:$AI$97,COLUMN()-COLUMN($V$1)+2,FALSE)),VLOOKUP($E13,AnrPivot!$A$6:$AI$97,COLUMN()-COLUMN($V$1)+2,FALSE),"")</f>
        <v/>
      </c>
      <c r="BF13" s="93" t="str">
        <f>IF(ISNUMBER(VLOOKUP($E13,AnrPivot!$A$6:$AI$97,COLUMN()-COLUMN($V$1)+2,FALSE)),VLOOKUP($E13,AnrPivot!$A$6:$AI$97,COLUMN()-COLUMN($V$1)+2,FALSE),"")</f>
        <v/>
      </c>
      <c r="BG13" s="93" t="str">
        <f>IF(ISNUMBER(VLOOKUP($E13,AnrPivot!$A$6:$AI$97,COLUMN()-COLUMN($V$1)+2,FALSE)),VLOOKUP($E13,AnrPivot!$A$6:$AI$97,COLUMN()-COLUMN($V$1)+2,FALSE),"")</f>
        <v/>
      </c>
      <c r="BH13" s="93" t="str">
        <f>IF(ISNUMBER(VLOOKUP($E13,AnrPivot!$A$6:$AI$97,COLUMN()-COLUMN($V$1)+2,FALSE)),VLOOKUP($E13,AnrPivot!$A$6:$AI$97,COLUMN()-COLUMN($V$1)+2,FALSE),"")</f>
        <v/>
      </c>
      <c r="BI13" s="93" t="str">
        <f>IF(ISNUMBER(VLOOKUP($E13,AnrPivot!$A$6:$AI$97,COLUMN()-COLUMN($V$1)+2,FALSE)),VLOOKUP($E13,AnrPivot!$A$6:$AI$97,COLUMN()-COLUMN($V$1)+2,FALSE),"")</f>
        <v/>
      </c>
      <c r="BJ13" s="93" t="str">
        <f>IF(ISNUMBER(VLOOKUP($E13,AnrPivot!$A$6:$AI$97,COLUMN()-COLUMN($V$1)+2,FALSE)),VLOOKUP($E13,AnrPivot!$A$6:$AI$97,COLUMN()-COLUMN($V$1)+2,FALSE),"")</f>
        <v/>
      </c>
    </row>
    <row r="14" spans="1:62" s="244" customFormat="1" ht="12.75" customHeight="1">
      <c r="A14" s="244">
        <v>11</v>
      </c>
      <c r="B14" s="73" t="s">
        <v>0</v>
      </c>
      <c r="C14" s="11" t="s">
        <v>1540</v>
      </c>
      <c r="D14" s="11" t="s">
        <v>1539</v>
      </c>
      <c r="E14" s="8" t="s">
        <v>1538</v>
      </c>
      <c r="F14" s="14">
        <v>30372</v>
      </c>
      <c r="G14" s="244" t="s">
        <v>175</v>
      </c>
      <c r="J14" s="249"/>
      <c r="K14" s="27"/>
      <c r="L14" s="290">
        <v>14</v>
      </c>
      <c r="M14" s="13">
        <f t="shared" si="0"/>
        <v>14</v>
      </c>
      <c r="N14" s="228">
        <f>LOOKUP(E14,UNTIS.1HJ!$A$4:$A$132,UNTIS.1HJ!$F$4:$F$132)+LOOKUP(E14,UNTIS.1HJ!$A$4:$A$132,UNTIS.1HJ!$H$4:$H$132)</f>
        <v>0</v>
      </c>
      <c r="O14" s="226">
        <f t="shared" si="1"/>
        <v>0</v>
      </c>
      <c r="P14" s="9"/>
      <c r="Q14" s="9" t="e">
        <f>VLOOKUP($E14,UNTIS.Gesamt!$A$4:$L$140,2,FALSE)</f>
        <v>#N/A</v>
      </c>
      <c r="R14" s="9" t="e">
        <f>VLOOKUP($E14,UNTIS.Gesamt!$A$4:$L$140,3,FALSE)</f>
        <v>#N/A</v>
      </c>
      <c r="S14" s="9" t="e">
        <f>VLOOKUP($E14,UNTIS.1HJ!$A$4:$L$140,4,FALSE)</f>
        <v>#N/A</v>
      </c>
      <c r="T14" s="9" t="e">
        <f>VLOOKUP($E14,UNTIS.1HJ!$A$4:$L$140,8,FALSE)</f>
        <v>#N/A</v>
      </c>
      <c r="U14" s="9"/>
      <c r="V14" s="9" t="str">
        <f>IF(ISNUMBER(VLOOKUP($E14,AnrPivot!$A$6:$AI$97,COLUMN()-COLUMN($V$1)+2,FALSE)),VLOOKUP($E14,AnrPivot!$A$6:$AI$97,COLUMN()-COLUMN($V$1)+2,FALSE),"")</f>
        <v/>
      </c>
      <c r="W14" s="9" t="str">
        <f>IF(ISNUMBER(VLOOKUP($E14,AnrPivot!$A$6:$AI$97,COLUMN()-COLUMN($V$1)+2,FALSE)),VLOOKUP($E14,AnrPivot!$A$6:$AI$97,COLUMN()-COLUMN($V$1)+2,FALSE),"")</f>
        <v/>
      </c>
      <c r="X14" s="9" t="str">
        <f>IF(ISNUMBER(VLOOKUP($E14,AnrPivot!$A$6:$AI$97,COLUMN()-COLUMN($V$1)+2,FALSE)),VLOOKUP($E14,AnrPivot!$A$6:$AI$97,COLUMN()-COLUMN($V$1)+2,FALSE),"")</f>
        <v/>
      </c>
      <c r="Y14" s="9" t="str">
        <f>IF(ISNUMBER(VLOOKUP($E14,AnrPivot!$A$6:$AI$97,COLUMN()-COLUMN($V$1)+2,FALSE)),VLOOKUP($E14,AnrPivot!$A$6:$AI$97,COLUMN()-COLUMN($V$1)+2,FALSE),"")</f>
        <v/>
      </c>
      <c r="Z14" s="9" t="str">
        <f>IF(ISNUMBER(VLOOKUP($E14,AnrPivot!$A$6:$AI$97,COLUMN()-COLUMN($V$1)+2,FALSE)),VLOOKUP($E14,AnrPivot!$A$6:$AI$97,COLUMN()-COLUMN($V$1)+2,FALSE),"")</f>
        <v/>
      </c>
      <c r="AA14" s="9" t="str">
        <f>IF(ISNUMBER(VLOOKUP($E14,AnrPivot!$A$6:$AI$97,COLUMN()-COLUMN($V$1)+2,FALSE)),VLOOKUP($E14,AnrPivot!$A$6:$AI$97,COLUMN()-COLUMN($V$1)+2,FALSE),"")</f>
        <v/>
      </c>
      <c r="AB14" s="9" t="str">
        <f>IF(ISNUMBER(VLOOKUP($E14,AnrPivot!$A$6:$AI$97,COLUMN()-COLUMN($V$1)+2,FALSE)),VLOOKUP($E14,AnrPivot!$A$6:$AI$97,COLUMN()-COLUMN($V$1)+2,FALSE),"")</f>
        <v/>
      </c>
      <c r="AC14" s="9" t="str">
        <f>IF(ISNUMBER(VLOOKUP($E14,AnrPivot!$A$6:$AI$97,COLUMN()-COLUMN($V$1)+2,FALSE)),VLOOKUP($E14,AnrPivot!$A$6:$AI$97,COLUMN()-COLUMN($V$1)+2,FALSE),"")</f>
        <v/>
      </c>
      <c r="AD14" s="9" t="str">
        <f>IF(ISNUMBER(VLOOKUP($E14,AnrPivot!$A$6:$AI$97,COLUMN()-COLUMN($V$1)+2,FALSE)),VLOOKUP($E14,AnrPivot!$A$6:$AI$97,COLUMN()-COLUMN($V$1)+2,FALSE),"")</f>
        <v/>
      </c>
      <c r="AE14" s="9" t="str">
        <f>IF(ISNUMBER(VLOOKUP($E14,AnrPivot!$A$6:$AI$97,COLUMN()-COLUMN($V$1)+2,FALSE)),VLOOKUP($E14,AnrPivot!$A$6:$AI$97,COLUMN()-COLUMN($V$1)+2,FALSE),"")</f>
        <v/>
      </c>
      <c r="AF14" s="9" t="str">
        <f>IF(ISNUMBER(VLOOKUP($E14,AnrPivot!$A$6:$AI$97,COLUMN()-COLUMN($V$1)+2,FALSE)),VLOOKUP($E14,AnrPivot!$A$6:$AI$97,COLUMN()-COLUMN($V$1)+2,FALSE),"")</f>
        <v/>
      </c>
      <c r="AG14" s="9" t="str">
        <f>IF(ISNUMBER(VLOOKUP($E14,AnrPivot!$A$6:$AI$97,COLUMN()-COLUMN($V$1)+2,FALSE)),VLOOKUP($E14,AnrPivot!$A$6:$AI$97,COLUMN()-COLUMN($V$1)+2,FALSE),"")</f>
        <v/>
      </c>
      <c r="AH14" s="9" t="str">
        <f>IF(ISNUMBER(VLOOKUP($E14,AnrPivot!$A$6:$AI$97,COLUMN()-COLUMN($V$1)+2,FALSE)),VLOOKUP($E14,AnrPivot!$A$6:$AI$97,COLUMN()-COLUMN($V$1)+2,FALSE),"")</f>
        <v/>
      </c>
      <c r="AI14" s="9" t="str">
        <f>IF(ISNUMBER(VLOOKUP($E14,AnrPivot!$A$6:$AI$97,COLUMN()-COLUMN($V$1)+2,FALSE)),VLOOKUP($E14,AnrPivot!$A$6:$AI$97,COLUMN()-COLUMN($V$1)+2,FALSE),"")</f>
        <v/>
      </c>
      <c r="AJ14" s="9" t="str">
        <f>IF(ISNUMBER(VLOOKUP($E14,AnrPivot!$A$6:$AI$97,COLUMN()-COLUMN($V$1)+2,FALSE)),VLOOKUP($E14,AnrPivot!$A$6:$AI$97,COLUMN()-COLUMN($V$1)+2,FALSE),"")</f>
        <v/>
      </c>
      <c r="AK14" s="9" t="str">
        <f>IF(ISNUMBER(VLOOKUP($E14,AnrPivot!$A$6:$AI$97,COLUMN()-COLUMN($V$1)+2,FALSE)),VLOOKUP($E14,AnrPivot!$A$6:$AI$97,COLUMN()-COLUMN($V$1)+2,FALSE),"")</f>
        <v/>
      </c>
      <c r="AL14" s="9" t="str">
        <f>IF(ISNUMBER(VLOOKUP($E14,AnrPivot!$A$6:$AI$97,COLUMN()-COLUMN($V$1)+2,FALSE)),VLOOKUP($E14,AnrPivot!$A$6:$AI$97,COLUMN()-COLUMN($V$1)+2,FALSE),"")</f>
        <v/>
      </c>
      <c r="AM14" s="9" t="str">
        <f>IF(ISNUMBER(VLOOKUP($E14,AnrPivot!$A$6:$AI$97,COLUMN()-COLUMN($V$1)+2,FALSE)),VLOOKUP($E14,AnrPivot!$A$6:$AI$97,COLUMN()-COLUMN($V$1)+2,FALSE),"")</f>
        <v/>
      </c>
      <c r="AN14" s="9" t="str">
        <f>IF(ISNUMBER(VLOOKUP($E14,AnrPivot!$A$6:$AI$97,COLUMN()-COLUMN($V$1)+2,FALSE)),VLOOKUP($E14,AnrPivot!$A$6:$AI$97,COLUMN()-COLUMN($V$1)+2,FALSE),"")</f>
        <v/>
      </c>
      <c r="AO14" s="9" t="str">
        <f>IF(ISNUMBER(VLOOKUP($E14,AnrPivot!$A$6:$AI$97,COLUMN()-COLUMN($V$1)+2,FALSE)),VLOOKUP($E14,AnrPivot!$A$6:$AI$97,COLUMN()-COLUMN($V$1)+2,FALSE),"")</f>
        <v/>
      </c>
      <c r="AP14" s="9" t="str">
        <f>IF(ISNUMBER(VLOOKUP($E14,AnrPivot!$A$6:$AI$97,COLUMN()-COLUMN($V$1)+2,FALSE)),VLOOKUP($E14,AnrPivot!$A$6:$AI$97,COLUMN()-COLUMN($V$1)+2,FALSE),"")</f>
        <v/>
      </c>
      <c r="AQ14" s="9" t="str">
        <f>IF(ISNUMBER(VLOOKUP($E14,AnrPivot!$A$6:$AI$97,COLUMN()-COLUMN($V$1)+2,FALSE)),VLOOKUP($E14,AnrPivot!$A$6:$AI$97,COLUMN()-COLUMN($V$1)+2,FALSE),"")</f>
        <v/>
      </c>
      <c r="AR14" s="9" t="str">
        <f>IF(ISNUMBER(VLOOKUP($E14,AnrPivot!$A$6:$AI$97,COLUMN()-COLUMN($V$1)+2,FALSE)),VLOOKUP($E14,AnrPivot!$A$6:$AI$97,COLUMN()-COLUMN($V$1)+2,FALSE),"")</f>
        <v/>
      </c>
      <c r="AS14" s="9" t="str">
        <f>IF(ISNUMBER(VLOOKUP($E14,AnrPivot!$A$6:$AI$97,COLUMN()-COLUMN($V$1)+2,FALSE)),VLOOKUP($E14,AnrPivot!$A$6:$AI$97,COLUMN()-COLUMN($V$1)+2,FALSE),"")</f>
        <v/>
      </c>
      <c r="AT14" s="9" t="str">
        <f>IF(ISNUMBER(VLOOKUP($E14,AnrPivot!$A$6:$AI$97,COLUMN()-COLUMN($V$1)+2,FALSE)),VLOOKUP($E14,AnrPivot!$A$6:$AI$97,COLUMN()-COLUMN($V$1)+2,FALSE),"")</f>
        <v/>
      </c>
      <c r="AU14" s="9" t="str">
        <f>IF(ISNUMBER(VLOOKUP($E14,AnrPivot!$A$6:$AI$97,COLUMN()-COLUMN($V$1)+2,FALSE)),VLOOKUP($E14,AnrPivot!$A$6:$AI$97,COLUMN()-COLUMN($V$1)+2,FALSE),"")</f>
        <v/>
      </c>
      <c r="AV14" s="9" t="str">
        <f>IF(ISNUMBER(VLOOKUP($E14,AnrPivot!$A$6:$AI$97,COLUMN()-COLUMN($V$1)+2,FALSE)),VLOOKUP($E14,AnrPivot!$A$6:$AI$97,COLUMN()-COLUMN($V$1)+2,FALSE),"")</f>
        <v/>
      </c>
      <c r="AW14" s="9" t="str">
        <f>IF(ISNUMBER(VLOOKUP($E14,AnrPivot!$A$6:$AI$97,COLUMN()-COLUMN($V$1)+2,FALSE)),VLOOKUP($E14,AnrPivot!$A$6:$AI$97,COLUMN()-COLUMN($V$1)+2,FALSE),"")</f>
        <v/>
      </c>
      <c r="AX14" s="9" t="str">
        <f>IF(ISNUMBER(VLOOKUP($E14,AnrPivot!$A$6:$AI$97,COLUMN()-COLUMN($V$1)+2,FALSE)),VLOOKUP($E14,AnrPivot!$A$6:$AI$97,COLUMN()-COLUMN($V$1)+2,FALSE),"")</f>
        <v/>
      </c>
      <c r="AY14" s="9" t="str">
        <f>IF(ISNUMBER(VLOOKUP($E14,AnrPivot!$A$6:$AI$97,COLUMN()-COLUMN($V$1)+2,FALSE)),VLOOKUP($E14,AnrPivot!$A$6:$AI$97,COLUMN()-COLUMN($V$1)+2,FALSE),"")</f>
        <v/>
      </c>
      <c r="AZ14" s="9" t="str">
        <f>IF(ISNUMBER(VLOOKUP($E14,AnrPivot!$A$6:$AI$97,COLUMN()-COLUMN($V$1)+2,FALSE)),VLOOKUP($E14,AnrPivot!$A$6:$AI$97,COLUMN()-COLUMN($V$1)+2,FALSE),"")</f>
        <v/>
      </c>
      <c r="BA14" s="9" t="str">
        <f>IF(ISNUMBER(VLOOKUP($E14,AnrPivot!$A$6:$AI$97,COLUMN()-COLUMN($V$1)+2,FALSE)),VLOOKUP($E14,AnrPivot!$A$6:$AI$97,COLUMN()-COLUMN($V$1)+2,FALSE),"")</f>
        <v/>
      </c>
      <c r="BB14" s="9" t="str">
        <f>IF(ISNUMBER(VLOOKUP($E14,AnrPivot!$A$6:$AI$97,COLUMN()-COLUMN($V$1)+2,FALSE)),VLOOKUP($E14,AnrPivot!$A$6:$AI$97,COLUMN()-COLUMN($V$1)+2,FALSE),"")</f>
        <v/>
      </c>
      <c r="BC14" s="9" t="str">
        <f>IF(ISNUMBER(VLOOKUP($E14,AnrPivot!$A$6:$AI$97,COLUMN()-COLUMN($V$1)+2,FALSE)),VLOOKUP($E14,AnrPivot!$A$6:$AI$97,COLUMN()-COLUMN($V$1)+2,FALSE),"")</f>
        <v/>
      </c>
      <c r="BD14" s="9" t="str">
        <f>IF(ISNUMBER(VLOOKUP($E14,AnrPivot!$A$6:$AI$97,COLUMN()-COLUMN($V$1)+2,FALSE)),VLOOKUP($E14,AnrPivot!$A$6:$AI$97,COLUMN()-COLUMN($V$1)+2,FALSE),"")</f>
        <v/>
      </c>
      <c r="BE14" s="9" t="str">
        <f>IF(ISNUMBER(VLOOKUP($E14,AnrPivot!$A$6:$AI$97,COLUMN()-COLUMN($V$1)+2,FALSE)),VLOOKUP($E14,AnrPivot!$A$6:$AI$97,COLUMN()-COLUMN($V$1)+2,FALSE),"")</f>
        <v/>
      </c>
      <c r="BF14" s="9" t="str">
        <f>IF(ISNUMBER(VLOOKUP($E14,AnrPivot!$A$6:$AI$97,COLUMN()-COLUMN($V$1)+2,FALSE)),VLOOKUP($E14,AnrPivot!$A$6:$AI$97,COLUMN()-COLUMN($V$1)+2,FALSE),"")</f>
        <v/>
      </c>
      <c r="BG14" s="9" t="str">
        <f>IF(ISNUMBER(VLOOKUP($E14,AnrPivot!$A$6:$AI$97,COLUMN()-COLUMN($V$1)+2,FALSE)),VLOOKUP($E14,AnrPivot!$A$6:$AI$97,COLUMN()-COLUMN($V$1)+2,FALSE),"")</f>
        <v/>
      </c>
      <c r="BH14" s="9" t="str">
        <f>IF(ISNUMBER(VLOOKUP($E14,AnrPivot!$A$6:$AI$97,COLUMN()-COLUMN($V$1)+2,FALSE)),VLOOKUP($E14,AnrPivot!$A$6:$AI$97,COLUMN()-COLUMN($V$1)+2,FALSE),"")</f>
        <v/>
      </c>
      <c r="BI14" s="93" t="str">
        <f>IF(ISNUMBER(VLOOKUP($E14,AnrPivot!$A$6:$AI$97,COLUMN()-COLUMN($V$1)+2,FALSE)),VLOOKUP($E14,AnrPivot!$A$6:$AI$97,COLUMN()-COLUMN($V$1)+2,FALSE),"")</f>
        <v/>
      </c>
      <c r="BJ14" s="93" t="str">
        <f>IF(ISNUMBER(VLOOKUP($E14,AnrPivot!$A$6:$AI$97,COLUMN()-COLUMN($V$1)+2,FALSE)),VLOOKUP($E14,AnrPivot!$A$6:$AI$97,COLUMN()-COLUMN($V$1)+2,FALSE),"")</f>
        <v/>
      </c>
    </row>
    <row r="15" spans="1:62" s="244" customFormat="1" ht="12.75" customHeight="1">
      <c r="A15" s="247">
        <v>12</v>
      </c>
      <c r="B15" s="66" t="s">
        <v>0</v>
      </c>
      <c r="C15" s="67" t="s">
        <v>388</v>
      </c>
      <c r="D15" s="67" t="s">
        <v>389</v>
      </c>
      <c r="E15" s="68" t="s">
        <v>221</v>
      </c>
      <c r="F15" s="69">
        <v>30461</v>
      </c>
      <c r="G15" s="247" t="s">
        <v>189</v>
      </c>
      <c r="H15" s="247" t="s">
        <v>178</v>
      </c>
      <c r="I15" s="247"/>
      <c r="J15" s="248"/>
      <c r="K15" s="70"/>
      <c r="L15" s="289">
        <v>0</v>
      </c>
      <c r="M15" s="71">
        <f t="shared" si="0"/>
        <v>0</v>
      </c>
      <c r="N15" s="227">
        <f>LOOKUP(E15,UNTIS.1HJ!$A$4:$A$132,UNTIS.1HJ!$F$4:$F$132)+LOOKUP(E15,UNTIS.1HJ!$A$4:$A$132,UNTIS.1HJ!$H$4:$H$132)</f>
        <v>0</v>
      </c>
      <c r="O15" s="225">
        <f t="shared" si="1"/>
        <v>0</v>
      </c>
      <c r="P15" s="93"/>
      <c r="Q15" s="93">
        <f>VLOOKUP($E15,UNTIS.Gesamt!$A$4:$L$140,2,FALSE)</f>
        <v>684</v>
      </c>
      <c r="R15" s="93">
        <f>VLOOKUP($E15,UNTIS.Gesamt!$A$4:$L$140,3,FALSE)</f>
        <v>60</v>
      </c>
      <c r="S15" s="93">
        <f>VLOOKUP($E15,UNTIS.1HJ!$A$4:$L$140,4,FALSE)</f>
        <v>634</v>
      </c>
      <c r="T15" s="93">
        <f>VLOOKUP($E15,UNTIS.1HJ!$A$4:$L$140,8,FALSE)</f>
        <v>0</v>
      </c>
      <c r="U15" s="93"/>
      <c r="V15" s="93" t="str">
        <f>IF(ISNUMBER(VLOOKUP($E15,AnrPivot!$A$6:$AI$97,COLUMN()-COLUMN($V$1)+2,FALSE)),VLOOKUP($E15,AnrPivot!$A$6:$AI$97,COLUMN()-COLUMN($V$1)+2,FALSE),"")</f>
        <v/>
      </c>
      <c r="W15" s="93" t="str">
        <f>IF(ISNUMBER(VLOOKUP($E15,AnrPivot!$A$6:$AI$97,COLUMN()-COLUMN($V$1)+2,FALSE)),VLOOKUP($E15,AnrPivot!$A$6:$AI$97,COLUMN()-COLUMN($V$1)+2,FALSE),"")</f>
        <v/>
      </c>
      <c r="X15" s="93" t="str">
        <f>IF(ISNUMBER(VLOOKUP($E15,AnrPivot!$A$6:$AI$97,COLUMN()-COLUMN($V$1)+2,FALSE)),VLOOKUP($E15,AnrPivot!$A$6:$AI$97,COLUMN()-COLUMN($V$1)+2,FALSE),"")</f>
        <v/>
      </c>
      <c r="Y15" s="93" t="str">
        <f>IF(ISNUMBER(VLOOKUP($E15,AnrPivot!$A$6:$AI$97,COLUMN()-COLUMN($V$1)+2,FALSE)),VLOOKUP($E15,AnrPivot!$A$6:$AI$97,COLUMN()-COLUMN($V$1)+2,FALSE),"")</f>
        <v/>
      </c>
      <c r="Z15" s="93" t="str">
        <f>IF(ISNUMBER(VLOOKUP($E15,AnrPivot!$A$6:$AI$97,COLUMN()-COLUMN($V$1)+2,FALSE)),VLOOKUP($E15,AnrPivot!$A$6:$AI$97,COLUMN()-COLUMN($V$1)+2,FALSE),"")</f>
        <v/>
      </c>
      <c r="AA15" s="93" t="str">
        <f>IF(ISNUMBER(VLOOKUP($E15,AnrPivot!$A$6:$AI$97,COLUMN()-COLUMN($V$1)+2,FALSE)),VLOOKUP($E15,AnrPivot!$A$6:$AI$97,COLUMN()-COLUMN($V$1)+2,FALSE),"")</f>
        <v/>
      </c>
      <c r="AB15" s="93" t="str">
        <f>IF(ISNUMBER(VLOOKUP($E15,AnrPivot!$A$6:$AI$97,COLUMN()-COLUMN($V$1)+2,FALSE)),VLOOKUP($E15,AnrPivot!$A$6:$AI$97,COLUMN()-COLUMN($V$1)+2,FALSE),"")</f>
        <v/>
      </c>
      <c r="AC15" s="93" t="str">
        <f>IF(ISNUMBER(VLOOKUP($E15,AnrPivot!$A$6:$AI$97,COLUMN()-COLUMN($V$1)+2,FALSE)),VLOOKUP($E15,AnrPivot!$A$6:$AI$97,COLUMN()-COLUMN($V$1)+2,FALSE),"")</f>
        <v/>
      </c>
      <c r="AD15" s="93" t="str">
        <f>IF(ISNUMBER(VLOOKUP($E15,AnrPivot!$A$6:$AI$97,COLUMN()-COLUMN($V$1)+2,FALSE)),VLOOKUP($E15,AnrPivot!$A$6:$AI$97,COLUMN()-COLUMN($V$1)+2,FALSE),"")</f>
        <v/>
      </c>
      <c r="AE15" s="93" t="str">
        <f>IF(ISNUMBER(VLOOKUP($E15,AnrPivot!$A$6:$AI$97,COLUMN()-COLUMN($V$1)+2,FALSE)),VLOOKUP($E15,AnrPivot!$A$6:$AI$97,COLUMN()-COLUMN($V$1)+2,FALSE),"")</f>
        <v/>
      </c>
      <c r="AF15" s="93" t="str">
        <f>IF(ISNUMBER(VLOOKUP($E15,AnrPivot!$A$6:$AI$97,COLUMN()-COLUMN($V$1)+2,FALSE)),VLOOKUP($E15,AnrPivot!$A$6:$AI$97,COLUMN()-COLUMN($V$1)+2,FALSE),"")</f>
        <v/>
      </c>
      <c r="AG15" s="93" t="str">
        <f>IF(ISNUMBER(VLOOKUP($E15,AnrPivot!$A$6:$AI$97,COLUMN()-COLUMN($V$1)+2,FALSE)),VLOOKUP($E15,AnrPivot!$A$6:$AI$97,COLUMN()-COLUMN($V$1)+2,FALSE),"")</f>
        <v/>
      </c>
      <c r="AH15" s="93" t="str">
        <f>IF(ISNUMBER(VLOOKUP($E15,AnrPivot!$A$6:$AI$97,COLUMN()-COLUMN($V$1)+2,FALSE)),VLOOKUP($E15,AnrPivot!$A$6:$AI$97,COLUMN()-COLUMN($V$1)+2,FALSE),"")</f>
        <v/>
      </c>
      <c r="AI15" s="93" t="str">
        <f>IF(ISNUMBER(VLOOKUP($E15,AnrPivot!$A$6:$AI$97,COLUMN()-COLUMN($V$1)+2,FALSE)),VLOOKUP($E15,AnrPivot!$A$6:$AI$97,COLUMN()-COLUMN($V$1)+2,FALSE),"")</f>
        <v/>
      </c>
      <c r="AJ15" s="93" t="str">
        <f>IF(ISNUMBER(VLOOKUP($E15,AnrPivot!$A$6:$AI$97,COLUMN()-COLUMN($V$1)+2,FALSE)),VLOOKUP($E15,AnrPivot!$A$6:$AI$97,COLUMN()-COLUMN($V$1)+2,FALSE),"")</f>
        <v/>
      </c>
      <c r="AK15" s="93" t="str">
        <f>IF(ISNUMBER(VLOOKUP($E15,AnrPivot!$A$6:$AI$97,COLUMN()-COLUMN($V$1)+2,FALSE)),VLOOKUP($E15,AnrPivot!$A$6:$AI$97,COLUMN()-COLUMN($V$1)+2,FALSE),"")</f>
        <v/>
      </c>
      <c r="AL15" s="93" t="str">
        <f>IF(ISNUMBER(VLOOKUP($E15,AnrPivot!$A$6:$AI$97,COLUMN()-COLUMN($V$1)+2,FALSE)),VLOOKUP($E15,AnrPivot!$A$6:$AI$97,COLUMN()-COLUMN($V$1)+2,FALSE),"")</f>
        <v/>
      </c>
      <c r="AM15" s="93" t="str">
        <f>IF(ISNUMBER(VLOOKUP($E15,AnrPivot!$A$6:$AI$97,COLUMN()-COLUMN($V$1)+2,FALSE)),VLOOKUP($E15,AnrPivot!$A$6:$AI$97,COLUMN()-COLUMN($V$1)+2,FALSE),"")</f>
        <v/>
      </c>
      <c r="AN15" s="93" t="str">
        <f>IF(ISNUMBER(VLOOKUP($E15,AnrPivot!$A$6:$AI$97,COLUMN()-COLUMN($V$1)+2,FALSE)),VLOOKUP($E15,AnrPivot!$A$6:$AI$97,COLUMN()-COLUMN($V$1)+2,FALSE),"")</f>
        <v/>
      </c>
      <c r="AO15" s="93" t="str">
        <f>IF(ISNUMBER(VLOOKUP($E15,AnrPivot!$A$6:$AI$97,COLUMN()-COLUMN($V$1)+2,FALSE)),VLOOKUP($E15,AnrPivot!$A$6:$AI$97,COLUMN()-COLUMN($V$1)+2,FALSE),"")</f>
        <v/>
      </c>
      <c r="AP15" s="93" t="str">
        <f>IF(ISNUMBER(VLOOKUP($E15,AnrPivot!$A$6:$AI$97,COLUMN()-COLUMN($V$1)+2,FALSE)),VLOOKUP($E15,AnrPivot!$A$6:$AI$97,COLUMN()-COLUMN($V$1)+2,FALSE),"")</f>
        <v/>
      </c>
      <c r="AQ15" s="93" t="str">
        <f>IF(ISNUMBER(VLOOKUP($E15,AnrPivot!$A$6:$AI$97,COLUMN()-COLUMN($V$1)+2,FALSE)),VLOOKUP($E15,AnrPivot!$A$6:$AI$97,COLUMN()-COLUMN($V$1)+2,FALSE),"")</f>
        <v/>
      </c>
      <c r="AR15" s="93" t="str">
        <f>IF(ISNUMBER(VLOOKUP($E15,AnrPivot!$A$6:$AI$97,COLUMN()-COLUMN($V$1)+2,FALSE)),VLOOKUP($E15,AnrPivot!$A$6:$AI$97,COLUMN()-COLUMN($V$1)+2,FALSE),"")</f>
        <v/>
      </c>
      <c r="AS15" s="93" t="str">
        <f>IF(ISNUMBER(VLOOKUP($E15,AnrPivot!$A$6:$AI$97,COLUMN()-COLUMN($V$1)+2,FALSE)),VLOOKUP($E15,AnrPivot!$A$6:$AI$97,COLUMN()-COLUMN($V$1)+2,FALSE),"")</f>
        <v/>
      </c>
      <c r="AT15" s="93" t="str">
        <f>IF(ISNUMBER(VLOOKUP($E15,AnrPivot!$A$6:$AI$97,COLUMN()-COLUMN($V$1)+2,FALSE)),VLOOKUP($E15,AnrPivot!$A$6:$AI$97,COLUMN()-COLUMN($V$1)+2,FALSE),"")</f>
        <v/>
      </c>
      <c r="AU15" s="93" t="str">
        <f>IF(ISNUMBER(VLOOKUP($E15,AnrPivot!$A$6:$AI$97,COLUMN()-COLUMN($V$1)+2,FALSE)),VLOOKUP($E15,AnrPivot!$A$6:$AI$97,COLUMN()-COLUMN($V$1)+2,FALSE),"")</f>
        <v/>
      </c>
      <c r="AV15" s="93" t="str">
        <f>IF(ISNUMBER(VLOOKUP($E15,AnrPivot!$A$6:$AI$97,COLUMN()-COLUMN($V$1)+2,FALSE)),VLOOKUP($E15,AnrPivot!$A$6:$AI$97,COLUMN()-COLUMN($V$1)+2,FALSE),"")</f>
        <v/>
      </c>
      <c r="AW15" s="93" t="str">
        <f>IF(ISNUMBER(VLOOKUP($E15,AnrPivot!$A$6:$AI$97,COLUMN()-COLUMN($V$1)+2,FALSE)),VLOOKUP($E15,AnrPivot!$A$6:$AI$97,COLUMN()-COLUMN($V$1)+2,FALSE),"")</f>
        <v/>
      </c>
      <c r="AX15" s="93" t="str">
        <f>IF(ISNUMBER(VLOOKUP($E15,AnrPivot!$A$6:$AI$97,COLUMN()-COLUMN($V$1)+2,FALSE)),VLOOKUP($E15,AnrPivot!$A$6:$AI$97,COLUMN()-COLUMN($V$1)+2,FALSE),"")</f>
        <v/>
      </c>
      <c r="AY15" s="93" t="str">
        <f>IF(ISNUMBER(VLOOKUP($E15,AnrPivot!$A$6:$AI$97,COLUMN()-COLUMN($V$1)+2,FALSE)),VLOOKUP($E15,AnrPivot!$A$6:$AI$97,COLUMN()-COLUMN($V$1)+2,FALSE),"")</f>
        <v/>
      </c>
      <c r="AZ15" s="93" t="str">
        <f>IF(ISNUMBER(VLOOKUP($E15,AnrPivot!$A$6:$AI$97,COLUMN()-COLUMN($V$1)+2,FALSE)),VLOOKUP($E15,AnrPivot!$A$6:$AI$97,COLUMN()-COLUMN($V$1)+2,FALSE),"")</f>
        <v/>
      </c>
      <c r="BA15" s="93" t="str">
        <f>IF(ISNUMBER(VLOOKUP($E15,AnrPivot!$A$6:$AI$97,COLUMN()-COLUMN($V$1)+2,FALSE)),VLOOKUP($E15,AnrPivot!$A$6:$AI$97,COLUMN()-COLUMN($V$1)+2,FALSE),"")</f>
        <v/>
      </c>
      <c r="BB15" s="93" t="str">
        <f>IF(ISNUMBER(VLOOKUP($E15,AnrPivot!$A$6:$AI$97,COLUMN()-COLUMN($V$1)+2,FALSE)),VLOOKUP($E15,AnrPivot!$A$6:$AI$97,COLUMN()-COLUMN($V$1)+2,FALSE),"")</f>
        <v/>
      </c>
      <c r="BC15" s="93" t="str">
        <f>IF(ISNUMBER(VLOOKUP($E15,AnrPivot!$A$6:$AI$97,COLUMN()-COLUMN($V$1)+2,FALSE)),VLOOKUP($E15,AnrPivot!$A$6:$AI$97,COLUMN()-COLUMN($V$1)+2,FALSE),"")</f>
        <v/>
      </c>
      <c r="BD15" s="93" t="str">
        <f>IF(ISNUMBER(VLOOKUP($E15,AnrPivot!$A$6:$AI$97,COLUMN()-COLUMN($V$1)+2,FALSE)),VLOOKUP($E15,AnrPivot!$A$6:$AI$97,COLUMN()-COLUMN($V$1)+2,FALSE),"")</f>
        <v/>
      </c>
      <c r="BE15" s="93" t="str">
        <f>IF(ISNUMBER(VLOOKUP($E15,AnrPivot!$A$6:$AI$97,COLUMN()-COLUMN($V$1)+2,FALSE)),VLOOKUP($E15,AnrPivot!$A$6:$AI$97,COLUMN()-COLUMN($V$1)+2,FALSE),"")</f>
        <v/>
      </c>
      <c r="BF15" s="93" t="str">
        <f>IF(ISNUMBER(VLOOKUP($E15,AnrPivot!$A$6:$AI$97,COLUMN()-COLUMN($V$1)+2,FALSE)),VLOOKUP($E15,AnrPivot!$A$6:$AI$97,COLUMN()-COLUMN($V$1)+2,FALSE),"")</f>
        <v/>
      </c>
      <c r="BG15" s="93" t="str">
        <f>IF(ISNUMBER(VLOOKUP($E15,AnrPivot!$A$6:$AI$97,COLUMN()-COLUMN($V$1)+2,FALSE)),VLOOKUP($E15,AnrPivot!$A$6:$AI$97,COLUMN()-COLUMN($V$1)+2,FALSE),"")</f>
        <v/>
      </c>
      <c r="BH15" s="93" t="str">
        <f>IF(ISNUMBER(VLOOKUP($E15,AnrPivot!$A$6:$AI$97,COLUMN()-COLUMN($V$1)+2,FALSE)),VLOOKUP($E15,AnrPivot!$A$6:$AI$97,COLUMN()-COLUMN($V$1)+2,FALSE),"")</f>
        <v/>
      </c>
      <c r="BI15" s="93" t="str">
        <f>IF(ISNUMBER(VLOOKUP($E15,AnrPivot!$A$6:$AI$97,COLUMN()-COLUMN($V$1)+2,FALSE)),VLOOKUP($E15,AnrPivot!$A$6:$AI$97,COLUMN()-COLUMN($V$1)+2,FALSE),"")</f>
        <v/>
      </c>
      <c r="BJ15" s="93" t="str">
        <f>IF(ISNUMBER(VLOOKUP($E15,AnrPivot!$A$6:$AI$97,COLUMN()-COLUMN($V$1)+2,FALSE)),VLOOKUP($E15,AnrPivot!$A$6:$AI$97,COLUMN()-COLUMN($V$1)+2,FALSE),"")</f>
        <v/>
      </c>
    </row>
    <row r="16" spans="1:62" ht="12.75" customHeight="1">
      <c r="A16" s="244">
        <v>13</v>
      </c>
      <c r="B16" s="73" t="s">
        <v>0</v>
      </c>
      <c r="C16" s="11" t="s">
        <v>370</v>
      </c>
      <c r="D16" s="11" t="s">
        <v>1617</v>
      </c>
      <c r="E16" s="8" t="s">
        <v>1430</v>
      </c>
      <c r="F16" s="14">
        <v>30927</v>
      </c>
      <c r="G16" s="244" t="s">
        <v>410</v>
      </c>
      <c r="H16" s="244"/>
      <c r="I16" s="244"/>
      <c r="J16" s="249"/>
      <c r="K16" s="27"/>
      <c r="L16" s="290">
        <v>16</v>
      </c>
      <c r="M16" s="13">
        <f t="shared" si="0"/>
        <v>16</v>
      </c>
      <c r="N16" s="228">
        <f>LOOKUP(E16,UNTIS.1HJ!$A$4:$A$132,UNTIS.1HJ!$F$4:$F$132)+LOOKUP(E16,UNTIS.1HJ!$A$4:$A$132,UNTIS.1HJ!$H$4:$H$132)</f>
        <v>0</v>
      </c>
      <c r="O16" s="226">
        <f t="shared" si="1"/>
        <v>0</v>
      </c>
      <c r="P16" s="9"/>
      <c r="Q16" s="9" t="e">
        <f>VLOOKUP($E16,UNTIS.Gesamt!$A$4:$L$140,2,FALSE)</f>
        <v>#N/A</v>
      </c>
      <c r="R16" s="9" t="e">
        <f>VLOOKUP($E16,UNTIS.Gesamt!$A$4:$L$140,3,FALSE)</f>
        <v>#N/A</v>
      </c>
      <c r="S16" s="9" t="e">
        <f>VLOOKUP($E16,UNTIS.1HJ!$A$4:$L$140,4,FALSE)</f>
        <v>#N/A</v>
      </c>
      <c r="T16" s="9" t="e">
        <f>VLOOKUP($E16,UNTIS.1HJ!$A$4:$L$140,8,FALSE)</f>
        <v>#N/A</v>
      </c>
      <c r="U16" s="9"/>
      <c r="V16" s="9" t="str">
        <f>IF(ISNUMBER(VLOOKUP($E16,AnrPivot!$A$6:$AI$97,COLUMN()-COLUMN($V$1)+2,FALSE)),VLOOKUP($E16,AnrPivot!$A$6:$AI$97,COLUMN()-COLUMN($V$1)+2,FALSE),"")</f>
        <v/>
      </c>
      <c r="W16" s="9" t="str">
        <f>IF(ISNUMBER(VLOOKUP($E16,AnrPivot!$A$6:$AI$97,COLUMN()-COLUMN($V$1)+2,FALSE)),VLOOKUP($E16,AnrPivot!$A$6:$AI$97,COLUMN()-COLUMN($V$1)+2,FALSE),"")</f>
        <v/>
      </c>
      <c r="X16" s="9" t="str">
        <f>IF(ISNUMBER(VLOOKUP($E16,AnrPivot!$A$6:$AI$97,COLUMN()-COLUMN($V$1)+2,FALSE)),VLOOKUP($E16,AnrPivot!$A$6:$AI$97,COLUMN()-COLUMN($V$1)+2,FALSE),"")</f>
        <v/>
      </c>
      <c r="Y16" s="9" t="str">
        <f>IF(ISNUMBER(VLOOKUP($E16,AnrPivot!$A$6:$AI$97,COLUMN()-COLUMN($V$1)+2,FALSE)),VLOOKUP($E16,AnrPivot!$A$6:$AI$97,COLUMN()-COLUMN($V$1)+2,FALSE),"")</f>
        <v/>
      </c>
      <c r="Z16" s="9" t="str">
        <f>IF(ISNUMBER(VLOOKUP($E16,AnrPivot!$A$6:$AI$97,COLUMN()-COLUMN($V$1)+2,FALSE)),VLOOKUP($E16,AnrPivot!$A$6:$AI$97,COLUMN()-COLUMN($V$1)+2,FALSE),"")</f>
        <v/>
      </c>
      <c r="AA16" s="9" t="str">
        <f>IF(ISNUMBER(VLOOKUP($E16,AnrPivot!$A$6:$AI$97,COLUMN()-COLUMN($V$1)+2,FALSE)),VLOOKUP($E16,AnrPivot!$A$6:$AI$97,COLUMN()-COLUMN($V$1)+2,FALSE),"")</f>
        <v/>
      </c>
      <c r="AB16" s="9" t="str">
        <f>IF(ISNUMBER(VLOOKUP($E16,AnrPivot!$A$6:$AI$97,COLUMN()-COLUMN($V$1)+2,FALSE)),VLOOKUP($E16,AnrPivot!$A$6:$AI$97,COLUMN()-COLUMN($V$1)+2,FALSE),"")</f>
        <v/>
      </c>
      <c r="AC16" s="9" t="str">
        <f>IF(ISNUMBER(VLOOKUP($E16,AnrPivot!$A$6:$AI$97,COLUMN()-COLUMN($V$1)+2,FALSE)),VLOOKUP($E16,AnrPivot!$A$6:$AI$97,COLUMN()-COLUMN($V$1)+2,FALSE),"")</f>
        <v/>
      </c>
      <c r="AD16" s="9" t="str">
        <f>IF(ISNUMBER(VLOOKUP($E16,AnrPivot!$A$6:$AI$97,COLUMN()-COLUMN($V$1)+2,FALSE)),VLOOKUP($E16,AnrPivot!$A$6:$AI$97,COLUMN()-COLUMN($V$1)+2,FALSE),"")</f>
        <v/>
      </c>
      <c r="AE16" s="9" t="str">
        <f>IF(ISNUMBER(VLOOKUP($E16,AnrPivot!$A$6:$AI$97,COLUMN()-COLUMN($V$1)+2,FALSE)),VLOOKUP($E16,AnrPivot!$A$6:$AI$97,COLUMN()-COLUMN($V$1)+2,FALSE),"")</f>
        <v/>
      </c>
      <c r="AF16" s="9" t="str">
        <f>IF(ISNUMBER(VLOOKUP($E16,AnrPivot!$A$6:$AI$97,COLUMN()-COLUMN($V$1)+2,FALSE)),VLOOKUP($E16,AnrPivot!$A$6:$AI$97,COLUMN()-COLUMN($V$1)+2,FALSE),"")</f>
        <v/>
      </c>
      <c r="AG16" s="9" t="str">
        <f>IF(ISNUMBER(VLOOKUP($E16,AnrPivot!$A$6:$AI$97,COLUMN()-COLUMN($V$1)+2,FALSE)),VLOOKUP($E16,AnrPivot!$A$6:$AI$97,COLUMN()-COLUMN($V$1)+2,FALSE),"")</f>
        <v/>
      </c>
      <c r="AH16" s="9" t="str">
        <f>IF(ISNUMBER(VLOOKUP($E16,AnrPivot!$A$6:$AI$97,COLUMN()-COLUMN($V$1)+2,FALSE)),VLOOKUP($E16,AnrPivot!$A$6:$AI$97,COLUMN()-COLUMN($V$1)+2,FALSE),"")</f>
        <v/>
      </c>
      <c r="AI16" s="9" t="str">
        <f>IF(ISNUMBER(VLOOKUP($E16,AnrPivot!$A$6:$AI$97,COLUMN()-COLUMN($V$1)+2,FALSE)),VLOOKUP($E16,AnrPivot!$A$6:$AI$97,COLUMN()-COLUMN($V$1)+2,FALSE),"")</f>
        <v/>
      </c>
      <c r="AJ16" s="9" t="str">
        <f>IF(ISNUMBER(VLOOKUP($E16,AnrPivot!$A$6:$AI$97,COLUMN()-COLUMN($V$1)+2,FALSE)),VLOOKUP($E16,AnrPivot!$A$6:$AI$97,COLUMN()-COLUMN($V$1)+2,FALSE),"")</f>
        <v/>
      </c>
      <c r="AK16" s="9" t="str">
        <f>IF(ISNUMBER(VLOOKUP($E16,AnrPivot!$A$6:$AI$97,COLUMN()-COLUMN($V$1)+2,FALSE)),VLOOKUP($E16,AnrPivot!$A$6:$AI$97,COLUMN()-COLUMN($V$1)+2,FALSE),"")</f>
        <v/>
      </c>
      <c r="AL16" s="9" t="str">
        <f>IF(ISNUMBER(VLOOKUP($E16,AnrPivot!$A$6:$AI$97,COLUMN()-COLUMN($V$1)+2,FALSE)),VLOOKUP($E16,AnrPivot!$A$6:$AI$97,COLUMN()-COLUMN($V$1)+2,FALSE),"")</f>
        <v/>
      </c>
      <c r="AM16" s="9" t="str">
        <f>IF(ISNUMBER(VLOOKUP($E16,AnrPivot!$A$6:$AI$97,COLUMN()-COLUMN($V$1)+2,FALSE)),VLOOKUP($E16,AnrPivot!$A$6:$AI$97,COLUMN()-COLUMN($V$1)+2,FALSE),"")</f>
        <v/>
      </c>
      <c r="AN16" s="9" t="str">
        <f>IF(ISNUMBER(VLOOKUP($E16,AnrPivot!$A$6:$AI$97,COLUMN()-COLUMN($V$1)+2,FALSE)),VLOOKUP($E16,AnrPivot!$A$6:$AI$97,COLUMN()-COLUMN($V$1)+2,FALSE),"")</f>
        <v/>
      </c>
      <c r="AO16" s="9" t="str">
        <f>IF(ISNUMBER(VLOOKUP($E16,AnrPivot!$A$6:$AI$97,COLUMN()-COLUMN($V$1)+2,FALSE)),VLOOKUP($E16,AnrPivot!$A$6:$AI$97,COLUMN()-COLUMN($V$1)+2,FALSE),"")</f>
        <v/>
      </c>
      <c r="AP16" s="9" t="str">
        <f>IF(ISNUMBER(VLOOKUP($E16,AnrPivot!$A$6:$AI$97,COLUMN()-COLUMN($V$1)+2,FALSE)),VLOOKUP($E16,AnrPivot!$A$6:$AI$97,COLUMN()-COLUMN($V$1)+2,FALSE),"")</f>
        <v/>
      </c>
      <c r="AQ16" s="9" t="str">
        <f>IF(ISNUMBER(VLOOKUP($E16,AnrPivot!$A$6:$AI$97,COLUMN()-COLUMN($V$1)+2,FALSE)),VLOOKUP($E16,AnrPivot!$A$6:$AI$97,COLUMN()-COLUMN($V$1)+2,FALSE),"")</f>
        <v/>
      </c>
      <c r="AR16" s="9" t="str">
        <f>IF(ISNUMBER(VLOOKUP($E16,AnrPivot!$A$6:$AI$97,COLUMN()-COLUMN($V$1)+2,FALSE)),VLOOKUP($E16,AnrPivot!$A$6:$AI$97,COLUMN()-COLUMN($V$1)+2,FALSE),"")</f>
        <v/>
      </c>
      <c r="AS16" s="9" t="str">
        <f>IF(ISNUMBER(VLOOKUP($E16,AnrPivot!$A$6:$AI$97,COLUMN()-COLUMN($V$1)+2,FALSE)),VLOOKUP($E16,AnrPivot!$A$6:$AI$97,COLUMN()-COLUMN($V$1)+2,FALSE),"")</f>
        <v/>
      </c>
      <c r="AT16" s="9" t="str">
        <f>IF(ISNUMBER(VLOOKUP($E16,AnrPivot!$A$6:$AI$97,COLUMN()-COLUMN($V$1)+2,FALSE)),VLOOKUP($E16,AnrPivot!$A$6:$AI$97,COLUMN()-COLUMN($V$1)+2,FALSE),"")</f>
        <v/>
      </c>
      <c r="AU16" s="9" t="str">
        <f>IF(ISNUMBER(VLOOKUP($E16,AnrPivot!$A$6:$AI$97,COLUMN()-COLUMN($V$1)+2,FALSE)),VLOOKUP($E16,AnrPivot!$A$6:$AI$97,COLUMN()-COLUMN($V$1)+2,FALSE),"")</f>
        <v/>
      </c>
      <c r="AV16" s="9" t="str">
        <f>IF(ISNUMBER(VLOOKUP($E16,AnrPivot!$A$6:$AI$97,COLUMN()-COLUMN($V$1)+2,FALSE)),VLOOKUP($E16,AnrPivot!$A$6:$AI$97,COLUMN()-COLUMN($V$1)+2,FALSE),"")</f>
        <v/>
      </c>
      <c r="AW16" s="9" t="str">
        <f>IF(ISNUMBER(VLOOKUP($E16,AnrPivot!$A$6:$AI$97,COLUMN()-COLUMN($V$1)+2,FALSE)),VLOOKUP($E16,AnrPivot!$A$6:$AI$97,COLUMN()-COLUMN($V$1)+2,FALSE),"")</f>
        <v/>
      </c>
      <c r="AX16" s="9" t="str">
        <f>IF(ISNUMBER(VLOOKUP($E16,AnrPivot!$A$6:$AI$97,COLUMN()-COLUMN($V$1)+2,FALSE)),VLOOKUP($E16,AnrPivot!$A$6:$AI$97,COLUMN()-COLUMN($V$1)+2,FALSE),"")</f>
        <v/>
      </c>
      <c r="AY16" s="9" t="str">
        <f>IF(ISNUMBER(VLOOKUP($E16,AnrPivot!$A$6:$AI$97,COLUMN()-COLUMN($V$1)+2,FALSE)),VLOOKUP($E16,AnrPivot!$A$6:$AI$97,COLUMN()-COLUMN($V$1)+2,FALSE),"")</f>
        <v/>
      </c>
      <c r="AZ16" s="9" t="str">
        <f>IF(ISNUMBER(VLOOKUP($E16,AnrPivot!$A$6:$AI$97,COLUMN()-COLUMN($V$1)+2,FALSE)),VLOOKUP($E16,AnrPivot!$A$6:$AI$97,COLUMN()-COLUMN($V$1)+2,FALSE),"")</f>
        <v/>
      </c>
      <c r="BA16" s="9" t="str">
        <f>IF(ISNUMBER(VLOOKUP($E16,AnrPivot!$A$6:$AI$97,COLUMN()-COLUMN($V$1)+2,FALSE)),VLOOKUP($E16,AnrPivot!$A$6:$AI$97,COLUMN()-COLUMN($V$1)+2,FALSE),"")</f>
        <v/>
      </c>
      <c r="BB16" s="9" t="str">
        <f>IF(ISNUMBER(VLOOKUP($E16,AnrPivot!$A$6:$AI$97,COLUMN()-COLUMN($V$1)+2,FALSE)),VLOOKUP($E16,AnrPivot!$A$6:$AI$97,COLUMN()-COLUMN($V$1)+2,FALSE),"")</f>
        <v/>
      </c>
      <c r="BC16" s="9" t="str">
        <f>IF(ISNUMBER(VLOOKUP($E16,AnrPivot!$A$6:$AI$97,COLUMN()-COLUMN($V$1)+2,FALSE)),VLOOKUP($E16,AnrPivot!$A$6:$AI$97,COLUMN()-COLUMN($V$1)+2,FALSE),"")</f>
        <v/>
      </c>
      <c r="BD16" s="9" t="str">
        <f>IF(ISNUMBER(VLOOKUP($E16,AnrPivot!$A$6:$AI$97,COLUMN()-COLUMN($V$1)+2,FALSE)),VLOOKUP($E16,AnrPivot!$A$6:$AI$97,COLUMN()-COLUMN($V$1)+2,FALSE),"")</f>
        <v/>
      </c>
      <c r="BE16" s="9" t="str">
        <f>IF(ISNUMBER(VLOOKUP($E16,AnrPivot!$A$6:$AI$97,COLUMN()-COLUMN($V$1)+2,FALSE)),VLOOKUP($E16,AnrPivot!$A$6:$AI$97,COLUMN()-COLUMN($V$1)+2,FALSE),"")</f>
        <v/>
      </c>
      <c r="BF16" s="9" t="str">
        <f>IF(ISNUMBER(VLOOKUP($E16,AnrPivot!$A$6:$AI$97,COLUMN()-COLUMN($V$1)+2,FALSE)),VLOOKUP($E16,AnrPivot!$A$6:$AI$97,COLUMN()-COLUMN($V$1)+2,FALSE),"")</f>
        <v/>
      </c>
      <c r="BG16" s="9" t="str">
        <f>IF(ISNUMBER(VLOOKUP($E16,AnrPivot!$A$6:$AI$97,COLUMN()-COLUMN($V$1)+2,FALSE)),VLOOKUP($E16,AnrPivot!$A$6:$AI$97,COLUMN()-COLUMN($V$1)+2,FALSE),"")</f>
        <v/>
      </c>
      <c r="BH16" s="9" t="str">
        <f>IF(ISNUMBER(VLOOKUP($E16,AnrPivot!$A$6:$AI$97,COLUMN()-COLUMN($V$1)+2,FALSE)),VLOOKUP($E16,AnrPivot!$A$6:$AI$97,COLUMN()-COLUMN($V$1)+2,FALSE),"")</f>
        <v/>
      </c>
      <c r="BI16" s="93" t="str">
        <f>IF(ISNUMBER(VLOOKUP($E16,AnrPivot!$A$6:$AI$97,COLUMN()-COLUMN($V$1)+2,FALSE)),VLOOKUP($E16,AnrPivot!$A$6:$AI$97,COLUMN()-COLUMN($V$1)+2,FALSE),"")</f>
        <v/>
      </c>
      <c r="BJ16" s="93" t="str">
        <f>IF(ISNUMBER(VLOOKUP($E16,AnrPivot!$A$6:$AI$97,COLUMN()-COLUMN($V$1)+2,FALSE)),VLOOKUP($E16,AnrPivot!$A$6:$AI$97,COLUMN()-COLUMN($V$1)+2,FALSE),"")</f>
        <v/>
      </c>
    </row>
    <row r="17" spans="1:62" ht="12.75" customHeight="1">
      <c r="A17" s="247">
        <v>14</v>
      </c>
      <c r="B17" s="66" t="s">
        <v>0</v>
      </c>
      <c r="C17" s="67" t="s">
        <v>390</v>
      </c>
      <c r="D17" s="67" t="s">
        <v>391</v>
      </c>
      <c r="E17" s="68" t="s">
        <v>36</v>
      </c>
      <c r="F17" s="69">
        <v>24332</v>
      </c>
      <c r="G17" s="247" t="s">
        <v>185</v>
      </c>
      <c r="H17" s="247" t="s">
        <v>179</v>
      </c>
      <c r="I17" s="247"/>
      <c r="J17" s="248"/>
      <c r="K17" s="70"/>
      <c r="L17" s="71">
        <v>25.5</v>
      </c>
      <c r="M17" s="71">
        <f t="shared" si="0"/>
        <v>15</v>
      </c>
      <c r="N17" s="227">
        <f>LOOKUP(E17,UNTIS.1HJ!$A$4:$A$132,UNTIS.1HJ!$F$4:$F$132)+LOOKUP(E17,UNTIS.1HJ!$A$4:$A$132,UNTIS.1HJ!$H$4:$H$132)</f>
        <v>0</v>
      </c>
      <c r="O17" s="225">
        <f t="shared" si="1"/>
        <v>0</v>
      </c>
      <c r="P17" s="93"/>
      <c r="Q17" s="93">
        <f>VLOOKUP($E17,UNTIS.Gesamt!$A$4:$L$140,2,FALSE)</f>
        <v>1010</v>
      </c>
      <c r="R17" s="93">
        <f>VLOOKUP($E17,UNTIS.Gesamt!$A$4:$L$140,3,FALSE)</f>
        <v>242</v>
      </c>
      <c r="S17" s="93">
        <f>VLOOKUP($E17,UNTIS.1HJ!$A$4:$L$140,4,FALSE)</f>
        <v>810</v>
      </c>
      <c r="T17" s="93">
        <f>VLOOKUP($E17,UNTIS.1HJ!$A$4:$L$140,8,FALSE)</f>
        <v>0</v>
      </c>
      <c r="U17" s="93"/>
      <c r="V17" s="93" t="str">
        <f>IF(ISNUMBER(VLOOKUP($E17,AnrPivot!$A$6:$AI$97,COLUMN()-COLUMN($V$1)+2,FALSE)),VLOOKUP($E17,AnrPivot!$A$6:$AI$97,COLUMN()-COLUMN($V$1)+2,FALSE),"")</f>
        <v/>
      </c>
      <c r="W17" s="93" t="str">
        <f>IF(ISNUMBER(VLOOKUP($E17,AnrPivot!$A$6:$AI$97,COLUMN()-COLUMN($V$1)+2,FALSE)),VLOOKUP($E17,AnrPivot!$A$6:$AI$97,COLUMN()-COLUMN($V$1)+2,FALSE),"")</f>
        <v/>
      </c>
      <c r="X17" s="93" t="str">
        <f>IF(ISNUMBER(VLOOKUP($E17,AnrPivot!$A$6:$AI$97,COLUMN()-COLUMN($V$1)+2,FALSE)),VLOOKUP($E17,AnrPivot!$A$6:$AI$97,COLUMN()-COLUMN($V$1)+2,FALSE),"")</f>
        <v/>
      </c>
      <c r="Y17" s="93" t="str">
        <f>IF(ISNUMBER(VLOOKUP($E17,AnrPivot!$A$6:$AI$97,COLUMN()-COLUMN($V$1)+2,FALSE)),VLOOKUP($E17,AnrPivot!$A$6:$AI$97,COLUMN()-COLUMN($V$1)+2,FALSE),"")</f>
        <v/>
      </c>
      <c r="Z17" s="93" t="str">
        <f>IF(ISNUMBER(VLOOKUP($E17,AnrPivot!$A$6:$AI$97,COLUMN()-COLUMN($V$1)+2,FALSE)),VLOOKUP($E17,AnrPivot!$A$6:$AI$97,COLUMN()-COLUMN($V$1)+2,FALSE),"")</f>
        <v/>
      </c>
      <c r="AA17" s="93" t="str">
        <f>IF(ISNUMBER(VLOOKUP($E17,AnrPivot!$A$6:$AI$97,COLUMN()-COLUMN($V$1)+2,FALSE)),VLOOKUP($E17,AnrPivot!$A$6:$AI$97,COLUMN()-COLUMN($V$1)+2,FALSE),"")</f>
        <v/>
      </c>
      <c r="AB17" s="93" t="str">
        <f>IF(ISNUMBER(VLOOKUP($E17,AnrPivot!$A$6:$AI$97,COLUMN()-COLUMN($V$1)+2,FALSE)),VLOOKUP($E17,AnrPivot!$A$6:$AI$97,COLUMN()-COLUMN($V$1)+2,FALSE),"")</f>
        <v/>
      </c>
      <c r="AC17" s="93" t="str">
        <f>IF(ISNUMBER(VLOOKUP($E17,AnrPivot!$A$6:$AI$97,COLUMN()-COLUMN($V$1)+2,FALSE)),VLOOKUP($E17,AnrPivot!$A$6:$AI$97,COLUMN()-COLUMN($V$1)+2,FALSE),"")</f>
        <v/>
      </c>
      <c r="AD17" s="93" t="str">
        <f>IF(ISNUMBER(VLOOKUP($E17,AnrPivot!$A$6:$AI$97,COLUMN()-COLUMN($V$1)+2,FALSE)),VLOOKUP($E17,AnrPivot!$A$6:$AI$97,COLUMN()-COLUMN($V$1)+2,FALSE),"")</f>
        <v/>
      </c>
      <c r="AE17" s="93" t="str">
        <f>IF(ISNUMBER(VLOOKUP($E17,AnrPivot!$A$6:$AI$97,COLUMN()-COLUMN($V$1)+2,FALSE)),VLOOKUP($E17,AnrPivot!$A$6:$AI$97,COLUMN()-COLUMN($V$1)+2,FALSE),"")</f>
        <v/>
      </c>
      <c r="AF17" s="93" t="str">
        <f>IF(ISNUMBER(VLOOKUP($E17,AnrPivot!$A$6:$AI$97,COLUMN()-COLUMN($V$1)+2,FALSE)),VLOOKUP($E17,AnrPivot!$A$6:$AI$97,COLUMN()-COLUMN($V$1)+2,FALSE),"")</f>
        <v/>
      </c>
      <c r="AG17" s="93" t="str">
        <f>IF(ISNUMBER(VLOOKUP($E17,AnrPivot!$A$6:$AI$97,COLUMN()-COLUMN($V$1)+2,FALSE)),VLOOKUP($E17,AnrPivot!$A$6:$AI$97,COLUMN()-COLUMN($V$1)+2,FALSE),"")</f>
        <v/>
      </c>
      <c r="AH17" s="93" t="str">
        <f>IF(ISNUMBER(VLOOKUP($E17,AnrPivot!$A$6:$AI$97,COLUMN()-COLUMN($V$1)+2,FALSE)),VLOOKUP($E17,AnrPivot!$A$6:$AI$97,COLUMN()-COLUMN($V$1)+2,FALSE),"")</f>
        <v/>
      </c>
      <c r="AI17" s="93" t="str">
        <f>IF(ISNUMBER(VLOOKUP($E17,AnrPivot!$A$6:$AI$97,COLUMN()-COLUMN($V$1)+2,FALSE)),VLOOKUP($E17,AnrPivot!$A$6:$AI$97,COLUMN()-COLUMN($V$1)+2,FALSE),"")</f>
        <v/>
      </c>
      <c r="AJ17" s="93" t="str">
        <f>IF(ISNUMBER(VLOOKUP($E17,AnrPivot!$A$6:$AI$97,COLUMN()-COLUMN($V$1)+2,FALSE)),VLOOKUP($E17,AnrPivot!$A$6:$AI$97,COLUMN()-COLUMN($V$1)+2,FALSE),"")</f>
        <v/>
      </c>
      <c r="AK17" s="93" t="str">
        <f>IF(ISNUMBER(VLOOKUP($E17,AnrPivot!$A$6:$AI$97,COLUMN()-COLUMN($V$1)+2,FALSE)),VLOOKUP($E17,AnrPivot!$A$6:$AI$97,COLUMN()-COLUMN($V$1)+2,FALSE),"")</f>
        <v/>
      </c>
      <c r="AL17" s="93">
        <f>IF(ISNUMBER(VLOOKUP($E17,AnrPivot!$A$6:$AI$97,COLUMN()-COLUMN($V$1)+2,FALSE)),VLOOKUP($E17,AnrPivot!$A$6:$AI$97,COLUMN()-COLUMN($V$1)+2,FALSE),"")</f>
        <v>2.5</v>
      </c>
      <c r="AM17" s="93" t="str">
        <f>IF(ISNUMBER(VLOOKUP($E17,AnrPivot!$A$6:$AI$97,COLUMN()-COLUMN($V$1)+2,FALSE)),VLOOKUP($E17,AnrPivot!$A$6:$AI$97,COLUMN()-COLUMN($V$1)+2,FALSE),"")</f>
        <v/>
      </c>
      <c r="AN17" s="93" t="str">
        <f>IF(ISNUMBER(VLOOKUP($E17,AnrPivot!$A$6:$AI$97,COLUMN()-COLUMN($V$1)+2,FALSE)),VLOOKUP($E17,AnrPivot!$A$6:$AI$97,COLUMN()-COLUMN($V$1)+2,FALSE),"")</f>
        <v/>
      </c>
      <c r="AO17" s="93" t="str">
        <f>IF(ISNUMBER(VLOOKUP($E17,AnrPivot!$A$6:$AI$97,COLUMN()-COLUMN($V$1)+2,FALSE)),VLOOKUP($E17,AnrPivot!$A$6:$AI$97,COLUMN()-COLUMN($V$1)+2,FALSE),"")</f>
        <v/>
      </c>
      <c r="AP17" s="93" t="str">
        <f>IF(ISNUMBER(VLOOKUP($E17,AnrPivot!$A$6:$AI$97,COLUMN()-COLUMN($V$1)+2,FALSE)),VLOOKUP($E17,AnrPivot!$A$6:$AI$97,COLUMN()-COLUMN($V$1)+2,FALSE),"")</f>
        <v/>
      </c>
      <c r="AQ17" s="93">
        <f>IF(ISNUMBER(VLOOKUP($E17,AnrPivot!$A$6:$AI$97,COLUMN()-COLUMN($V$1)+2,FALSE)),VLOOKUP($E17,AnrPivot!$A$6:$AI$97,COLUMN()-COLUMN($V$1)+2,FALSE),"")</f>
        <v>7</v>
      </c>
      <c r="AR17" s="93">
        <f>IF(ISNUMBER(VLOOKUP($E17,AnrPivot!$A$6:$AI$97,COLUMN()-COLUMN($V$1)+2,FALSE)),VLOOKUP($E17,AnrPivot!$A$6:$AI$97,COLUMN()-COLUMN($V$1)+2,FALSE),"")</f>
        <v>1</v>
      </c>
      <c r="AS17" s="93" t="str">
        <f>IF(ISNUMBER(VLOOKUP($E17,AnrPivot!$A$6:$AI$97,COLUMN()-COLUMN($V$1)+2,FALSE)),VLOOKUP($E17,AnrPivot!$A$6:$AI$97,COLUMN()-COLUMN($V$1)+2,FALSE),"")</f>
        <v/>
      </c>
      <c r="AT17" s="93" t="str">
        <f>IF(ISNUMBER(VLOOKUP($E17,AnrPivot!$A$6:$AI$97,COLUMN()-COLUMN($V$1)+2,FALSE)),VLOOKUP($E17,AnrPivot!$A$6:$AI$97,COLUMN()-COLUMN($V$1)+2,FALSE),"")</f>
        <v/>
      </c>
      <c r="AU17" s="93" t="str">
        <f>IF(ISNUMBER(VLOOKUP($E17,AnrPivot!$A$6:$AI$97,COLUMN()-COLUMN($V$1)+2,FALSE)),VLOOKUP($E17,AnrPivot!$A$6:$AI$97,COLUMN()-COLUMN($V$1)+2,FALSE),"")</f>
        <v/>
      </c>
      <c r="AV17" s="93" t="str">
        <f>IF(ISNUMBER(VLOOKUP($E17,AnrPivot!$A$6:$AI$97,COLUMN()-COLUMN($V$1)+2,FALSE)),VLOOKUP($E17,AnrPivot!$A$6:$AI$97,COLUMN()-COLUMN($V$1)+2,FALSE),"")</f>
        <v/>
      </c>
      <c r="AW17" s="93" t="str">
        <f>IF(ISNUMBER(VLOOKUP($E17,AnrPivot!$A$6:$AI$97,COLUMN()-COLUMN($V$1)+2,FALSE)),VLOOKUP($E17,AnrPivot!$A$6:$AI$97,COLUMN()-COLUMN($V$1)+2,FALSE),"")</f>
        <v/>
      </c>
      <c r="AX17" s="93" t="str">
        <f>IF(ISNUMBER(VLOOKUP($E17,AnrPivot!$A$6:$AI$97,COLUMN()-COLUMN($V$1)+2,FALSE)),VLOOKUP($E17,AnrPivot!$A$6:$AI$97,COLUMN()-COLUMN($V$1)+2,FALSE),"")</f>
        <v/>
      </c>
      <c r="AY17" s="93" t="str">
        <f>IF(ISNUMBER(VLOOKUP($E17,AnrPivot!$A$6:$AI$97,COLUMN()-COLUMN($V$1)+2,FALSE)),VLOOKUP($E17,AnrPivot!$A$6:$AI$97,COLUMN()-COLUMN($V$1)+2,FALSE),"")</f>
        <v/>
      </c>
      <c r="AZ17" s="93" t="str">
        <f>IF(ISNUMBER(VLOOKUP($E17,AnrPivot!$A$6:$AI$97,COLUMN()-COLUMN($V$1)+2,FALSE)),VLOOKUP($E17,AnrPivot!$A$6:$AI$97,COLUMN()-COLUMN($V$1)+2,FALSE),"")</f>
        <v/>
      </c>
      <c r="BA17" s="93" t="str">
        <f>IF(ISNUMBER(VLOOKUP($E17,AnrPivot!$A$6:$AI$97,COLUMN()-COLUMN($V$1)+2,FALSE)),VLOOKUP($E17,AnrPivot!$A$6:$AI$97,COLUMN()-COLUMN($V$1)+2,FALSE),"")</f>
        <v/>
      </c>
      <c r="BB17" s="93" t="str">
        <f>IF(ISNUMBER(VLOOKUP($E17,AnrPivot!$A$6:$AI$97,COLUMN()-COLUMN($V$1)+2,FALSE)),VLOOKUP($E17,AnrPivot!$A$6:$AI$97,COLUMN()-COLUMN($V$1)+2,FALSE),"")</f>
        <v/>
      </c>
      <c r="BC17" s="93">
        <f>IF(ISNUMBER(VLOOKUP($E17,AnrPivot!$A$6:$AI$97,COLUMN()-COLUMN($V$1)+2,FALSE)),VLOOKUP($E17,AnrPivot!$A$6:$AI$97,COLUMN()-COLUMN($V$1)+2,FALSE),"")</f>
        <v>10.5</v>
      </c>
      <c r="BD17" s="93" t="str">
        <f>IF(ISNUMBER(VLOOKUP($E17,AnrPivot!$A$6:$AI$97,COLUMN()-COLUMN($V$1)+2,FALSE)),VLOOKUP($E17,AnrPivot!$A$6:$AI$97,COLUMN()-COLUMN($V$1)+2,FALSE),"")</f>
        <v/>
      </c>
      <c r="BE17" s="93" t="str">
        <f>IF(ISNUMBER(VLOOKUP($E17,AnrPivot!$A$6:$AI$97,COLUMN()-COLUMN($V$1)+2,FALSE)),VLOOKUP($E17,AnrPivot!$A$6:$AI$97,COLUMN()-COLUMN($V$1)+2,FALSE),"")</f>
        <v/>
      </c>
      <c r="BF17" s="93" t="str">
        <f>IF(ISNUMBER(VLOOKUP($E17,AnrPivot!$A$6:$AI$97,COLUMN()-COLUMN($V$1)+2,FALSE)),VLOOKUP($E17,AnrPivot!$A$6:$AI$97,COLUMN()-COLUMN($V$1)+2,FALSE),"")</f>
        <v/>
      </c>
      <c r="BG17" s="93" t="str">
        <f>IF(ISNUMBER(VLOOKUP($E17,AnrPivot!$A$6:$AI$97,COLUMN()-COLUMN($V$1)+2,FALSE)),VLOOKUP($E17,AnrPivot!$A$6:$AI$97,COLUMN()-COLUMN($V$1)+2,FALSE),"")</f>
        <v/>
      </c>
      <c r="BH17" s="93" t="str">
        <f>IF(ISNUMBER(VLOOKUP($E17,AnrPivot!$A$6:$AI$97,COLUMN()-COLUMN($V$1)+2,FALSE)),VLOOKUP($E17,AnrPivot!$A$6:$AI$97,COLUMN()-COLUMN($V$1)+2,FALSE),"")</f>
        <v/>
      </c>
      <c r="BI17" s="93" t="str">
        <f>IF(ISNUMBER(VLOOKUP($E17,AnrPivot!$A$6:$AI$97,COLUMN()-COLUMN($V$1)+2,FALSE)),VLOOKUP($E17,AnrPivot!$A$6:$AI$97,COLUMN()-COLUMN($V$1)+2,FALSE),"")</f>
        <v/>
      </c>
      <c r="BJ17" s="93" t="str">
        <f>IF(ISNUMBER(VLOOKUP($E17,AnrPivot!$A$6:$AI$97,COLUMN()-COLUMN($V$1)+2,FALSE)),VLOOKUP($E17,AnrPivot!$A$6:$AI$97,COLUMN()-COLUMN($V$1)+2,FALSE),"")</f>
        <v/>
      </c>
    </row>
    <row r="18" spans="1:62" ht="12.75" customHeight="1">
      <c r="A18" s="244">
        <v>15</v>
      </c>
      <c r="B18" s="73" t="s">
        <v>0</v>
      </c>
      <c r="C18" s="11" t="s">
        <v>392</v>
      </c>
      <c r="D18" s="11" t="s">
        <v>393</v>
      </c>
      <c r="E18" s="8" t="s">
        <v>105</v>
      </c>
      <c r="F18" s="14">
        <v>28213</v>
      </c>
      <c r="G18" s="244" t="s">
        <v>185</v>
      </c>
      <c r="H18" s="244" t="s">
        <v>179</v>
      </c>
      <c r="I18" s="244"/>
      <c r="J18" s="249"/>
      <c r="K18" s="27"/>
      <c r="L18" s="290">
        <v>20</v>
      </c>
      <c r="M18" s="13">
        <f t="shared" si="0"/>
        <v>19</v>
      </c>
      <c r="N18" s="228">
        <f>LOOKUP(E18,UNTIS.1HJ!$A$4:$A$132,UNTIS.1HJ!$F$4:$F$132)+LOOKUP(E18,UNTIS.1HJ!$A$4:$A$132,UNTIS.1HJ!$H$4:$H$132)</f>
        <v>0</v>
      </c>
      <c r="O18" s="226">
        <f t="shared" si="1"/>
        <v>0</v>
      </c>
      <c r="P18" s="9"/>
      <c r="Q18" s="9">
        <f>VLOOKUP($E18,UNTIS.Gesamt!$A$4:$L$140,2,FALSE)</f>
        <v>794</v>
      </c>
      <c r="R18" s="9">
        <f>VLOOKUP($E18,UNTIS.Gesamt!$A$4:$L$140,3,FALSE)</f>
        <v>0</v>
      </c>
      <c r="S18" s="9">
        <f>VLOOKUP($E18,UNTIS.1HJ!$A$4:$L$140,4,FALSE)</f>
        <v>792</v>
      </c>
      <c r="T18" s="9">
        <f>VLOOKUP($E18,UNTIS.1HJ!$A$4:$L$140,8,FALSE)</f>
        <v>0</v>
      </c>
      <c r="U18" s="9"/>
      <c r="V18" s="9" t="str">
        <f>IF(ISNUMBER(VLOOKUP($E18,AnrPivot!$A$6:$AI$97,COLUMN()-COLUMN($V$1)+2,FALSE)),VLOOKUP($E18,AnrPivot!$A$6:$AI$97,COLUMN()-COLUMN($V$1)+2,FALSE),"")</f>
        <v/>
      </c>
      <c r="W18" s="9" t="str">
        <f>IF(ISNUMBER(VLOOKUP($E18,AnrPivot!$A$6:$AI$97,COLUMN()-COLUMN($V$1)+2,FALSE)),VLOOKUP($E18,AnrPivot!$A$6:$AI$97,COLUMN()-COLUMN($V$1)+2,FALSE),"")</f>
        <v/>
      </c>
      <c r="X18" s="9" t="str">
        <f>IF(ISNUMBER(VLOOKUP($E18,AnrPivot!$A$6:$AI$97,COLUMN()-COLUMN($V$1)+2,FALSE)),VLOOKUP($E18,AnrPivot!$A$6:$AI$97,COLUMN()-COLUMN($V$1)+2,FALSE),"")</f>
        <v/>
      </c>
      <c r="Y18" s="9" t="str">
        <f>IF(ISNUMBER(VLOOKUP($E18,AnrPivot!$A$6:$AI$97,COLUMN()-COLUMN($V$1)+2,FALSE)),VLOOKUP($E18,AnrPivot!$A$6:$AI$97,COLUMN()-COLUMN($V$1)+2,FALSE),"")</f>
        <v/>
      </c>
      <c r="Z18" s="9" t="str">
        <f>IF(ISNUMBER(VLOOKUP($E18,AnrPivot!$A$6:$AI$97,COLUMN()-COLUMN($V$1)+2,FALSE)),VLOOKUP($E18,AnrPivot!$A$6:$AI$97,COLUMN()-COLUMN($V$1)+2,FALSE),"")</f>
        <v/>
      </c>
      <c r="AA18" s="9" t="str">
        <f>IF(ISNUMBER(VLOOKUP($E18,AnrPivot!$A$6:$AI$97,COLUMN()-COLUMN($V$1)+2,FALSE)),VLOOKUP($E18,AnrPivot!$A$6:$AI$97,COLUMN()-COLUMN($V$1)+2,FALSE),"")</f>
        <v/>
      </c>
      <c r="AB18" s="9" t="str">
        <f>IF(ISNUMBER(VLOOKUP($E18,AnrPivot!$A$6:$AI$97,COLUMN()-COLUMN($V$1)+2,FALSE)),VLOOKUP($E18,AnrPivot!$A$6:$AI$97,COLUMN()-COLUMN($V$1)+2,FALSE),"")</f>
        <v/>
      </c>
      <c r="AC18" s="9" t="str">
        <f>IF(ISNUMBER(VLOOKUP($E18,AnrPivot!$A$6:$AI$97,COLUMN()-COLUMN($V$1)+2,FALSE)),VLOOKUP($E18,AnrPivot!$A$6:$AI$97,COLUMN()-COLUMN($V$1)+2,FALSE),"")</f>
        <v/>
      </c>
      <c r="AD18" s="9" t="str">
        <f>IF(ISNUMBER(VLOOKUP($E18,AnrPivot!$A$6:$AI$97,COLUMN()-COLUMN($V$1)+2,FALSE)),VLOOKUP($E18,AnrPivot!$A$6:$AI$97,COLUMN()-COLUMN($V$1)+2,FALSE),"")</f>
        <v/>
      </c>
      <c r="AE18" s="9" t="str">
        <f>IF(ISNUMBER(VLOOKUP($E18,AnrPivot!$A$6:$AI$97,COLUMN()-COLUMN($V$1)+2,FALSE)),VLOOKUP($E18,AnrPivot!$A$6:$AI$97,COLUMN()-COLUMN($V$1)+2,FALSE),"")</f>
        <v/>
      </c>
      <c r="AF18" s="9" t="str">
        <f>IF(ISNUMBER(VLOOKUP($E18,AnrPivot!$A$6:$AI$97,COLUMN()-COLUMN($V$1)+2,FALSE)),VLOOKUP($E18,AnrPivot!$A$6:$AI$97,COLUMN()-COLUMN($V$1)+2,FALSE),"")</f>
        <v/>
      </c>
      <c r="AG18" s="9">
        <f>IF(ISNUMBER(VLOOKUP($E18,AnrPivot!$A$6:$AI$97,COLUMN()-COLUMN($V$1)+2,FALSE)),VLOOKUP($E18,AnrPivot!$A$6:$AI$97,COLUMN()-COLUMN($V$1)+2,FALSE),"")</f>
        <v>1</v>
      </c>
      <c r="AH18" s="9" t="str">
        <f>IF(ISNUMBER(VLOOKUP($E18,AnrPivot!$A$6:$AI$97,COLUMN()-COLUMN($V$1)+2,FALSE)),VLOOKUP($E18,AnrPivot!$A$6:$AI$97,COLUMN()-COLUMN($V$1)+2,FALSE),"")</f>
        <v/>
      </c>
      <c r="AI18" s="9" t="str">
        <f>IF(ISNUMBER(VLOOKUP($E18,AnrPivot!$A$6:$AI$97,COLUMN()-COLUMN($V$1)+2,FALSE)),VLOOKUP($E18,AnrPivot!$A$6:$AI$97,COLUMN()-COLUMN($V$1)+2,FALSE),"")</f>
        <v/>
      </c>
      <c r="AJ18" s="9" t="str">
        <f>IF(ISNUMBER(VLOOKUP($E18,AnrPivot!$A$6:$AI$97,COLUMN()-COLUMN($V$1)+2,FALSE)),VLOOKUP($E18,AnrPivot!$A$6:$AI$97,COLUMN()-COLUMN($V$1)+2,FALSE),"")</f>
        <v/>
      </c>
      <c r="AK18" s="9" t="str">
        <f>IF(ISNUMBER(VLOOKUP($E18,AnrPivot!$A$6:$AI$97,COLUMN()-COLUMN($V$1)+2,FALSE)),VLOOKUP($E18,AnrPivot!$A$6:$AI$97,COLUMN()-COLUMN($V$1)+2,FALSE),"")</f>
        <v/>
      </c>
      <c r="AL18" s="9" t="str">
        <f>IF(ISNUMBER(VLOOKUP($E18,AnrPivot!$A$6:$AI$97,COLUMN()-COLUMN($V$1)+2,FALSE)),VLOOKUP($E18,AnrPivot!$A$6:$AI$97,COLUMN()-COLUMN($V$1)+2,FALSE),"")</f>
        <v/>
      </c>
      <c r="AM18" s="9" t="str">
        <f>IF(ISNUMBER(VLOOKUP($E18,AnrPivot!$A$6:$AI$97,COLUMN()-COLUMN($V$1)+2,FALSE)),VLOOKUP($E18,AnrPivot!$A$6:$AI$97,COLUMN()-COLUMN($V$1)+2,FALSE),"")</f>
        <v/>
      </c>
      <c r="AN18" s="9" t="str">
        <f>IF(ISNUMBER(VLOOKUP($E18,AnrPivot!$A$6:$AI$97,COLUMN()-COLUMN($V$1)+2,FALSE)),VLOOKUP($E18,AnrPivot!$A$6:$AI$97,COLUMN()-COLUMN($V$1)+2,FALSE),"")</f>
        <v/>
      </c>
      <c r="AO18" s="9" t="str">
        <f>IF(ISNUMBER(VLOOKUP($E18,AnrPivot!$A$6:$AI$97,COLUMN()-COLUMN($V$1)+2,FALSE)),VLOOKUP($E18,AnrPivot!$A$6:$AI$97,COLUMN()-COLUMN($V$1)+2,FALSE),"")</f>
        <v/>
      </c>
      <c r="AP18" s="9" t="str">
        <f>IF(ISNUMBER(VLOOKUP($E18,AnrPivot!$A$6:$AI$97,COLUMN()-COLUMN($V$1)+2,FALSE)),VLOOKUP($E18,AnrPivot!$A$6:$AI$97,COLUMN()-COLUMN($V$1)+2,FALSE),"")</f>
        <v/>
      </c>
      <c r="AQ18" s="9" t="str">
        <f>IF(ISNUMBER(VLOOKUP($E18,AnrPivot!$A$6:$AI$97,COLUMN()-COLUMN($V$1)+2,FALSE)),VLOOKUP($E18,AnrPivot!$A$6:$AI$97,COLUMN()-COLUMN($V$1)+2,FALSE),"")</f>
        <v/>
      </c>
      <c r="AR18" s="9" t="str">
        <f>IF(ISNUMBER(VLOOKUP($E18,AnrPivot!$A$6:$AI$97,COLUMN()-COLUMN($V$1)+2,FALSE)),VLOOKUP($E18,AnrPivot!$A$6:$AI$97,COLUMN()-COLUMN($V$1)+2,FALSE),"")</f>
        <v/>
      </c>
      <c r="AS18" s="9" t="str">
        <f>IF(ISNUMBER(VLOOKUP($E18,AnrPivot!$A$6:$AI$97,COLUMN()-COLUMN($V$1)+2,FALSE)),VLOOKUP($E18,AnrPivot!$A$6:$AI$97,COLUMN()-COLUMN($V$1)+2,FALSE),"")</f>
        <v/>
      </c>
      <c r="AT18" s="9" t="str">
        <f>IF(ISNUMBER(VLOOKUP($E18,AnrPivot!$A$6:$AI$97,COLUMN()-COLUMN($V$1)+2,FALSE)),VLOOKUP($E18,AnrPivot!$A$6:$AI$97,COLUMN()-COLUMN($V$1)+2,FALSE),"")</f>
        <v/>
      </c>
      <c r="AU18" s="9" t="str">
        <f>IF(ISNUMBER(VLOOKUP($E18,AnrPivot!$A$6:$AI$97,COLUMN()-COLUMN($V$1)+2,FALSE)),VLOOKUP($E18,AnrPivot!$A$6:$AI$97,COLUMN()-COLUMN($V$1)+2,FALSE),"")</f>
        <v/>
      </c>
      <c r="AV18" s="9" t="str">
        <f>IF(ISNUMBER(VLOOKUP($E18,AnrPivot!$A$6:$AI$97,COLUMN()-COLUMN($V$1)+2,FALSE)),VLOOKUP($E18,AnrPivot!$A$6:$AI$97,COLUMN()-COLUMN($V$1)+2,FALSE),"")</f>
        <v/>
      </c>
      <c r="AW18" s="9" t="str">
        <f>IF(ISNUMBER(VLOOKUP($E18,AnrPivot!$A$6:$AI$97,COLUMN()-COLUMN($V$1)+2,FALSE)),VLOOKUP($E18,AnrPivot!$A$6:$AI$97,COLUMN()-COLUMN($V$1)+2,FALSE),"")</f>
        <v/>
      </c>
      <c r="AX18" s="9" t="str">
        <f>IF(ISNUMBER(VLOOKUP($E18,AnrPivot!$A$6:$AI$97,COLUMN()-COLUMN($V$1)+2,FALSE)),VLOOKUP($E18,AnrPivot!$A$6:$AI$97,COLUMN()-COLUMN($V$1)+2,FALSE),"")</f>
        <v/>
      </c>
      <c r="AY18" s="9" t="str">
        <f>IF(ISNUMBER(VLOOKUP($E18,AnrPivot!$A$6:$AI$97,COLUMN()-COLUMN($V$1)+2,FALSE)),VLOOKUP($E18,AnrPivot!$A$6:$AI$97,COLUMN()-COLUMN($V$1)+2,FALSE),"")</f>
        <v/>
      </c>
      <c r="AZ18" s="9" t="str">
        <f>IF(ISNUMBER(VLOOKUP($E18,AnrPivot!$A$6:$AI$97,COLUMN()-COLUMN($V$1)+2,FALSE)),VLOOKUP($E18,AnrPivot!$A$6:$AI$97,COLUMN()-COLUMN($V$1)+2,FALSE),"")</f>
        <v/>
      </c>
      <c r="BA18" s="9" t="str">
        <f>IF(ISNUMBER(VLOOKUP($E18,AnrPivot!$A$6:$AI$97,COLUMN()-COLUMN($V$1)+2,FALSE)),VLOOKUP($E18,AnrPivot!$A$6:$AI$97,COLUMN()-COLUMN($V$1)+2,FALSE),"")</f>
        <v/>
      </c>
      <c r="BB18" s="9" t="str">
        <f>IF(ISNUMBER(VLOOKUP($E18,AnrPivot!$A$6:$AI$97,COLUMN()-COLUMN($V$1)+2,FALSE)),VLOOKUP($E18,AnrPivot!$A$6:$AI$97,COLUMN()-COLUMN($V$1)+2,FALSE),"")</f>
        <v/>
      </c>
      <c r="BC18" s="9">
        <f>IF(ISNUMBER(VLOOKUP($E18,AnrPivot!$A$6:$AI$97,COLUMN()-COLUMN($V$1)+2,FALSE)),VLOOKUP($E18,AnrPivot!$A$6:$AI$97,COLUMN()-COLUMN($V$1)+2,FALSE),"")</f>
        <v>1</v>
      </c>
      <c r="BD18" s="9" t="str">
        <f>IF(ISNUMBER(VLOOKUP($E18,AnrPivot!$A$6:$AI$97,COLUMN()-COLUMN($V$1)+2,FALSE)),VLOOKUP($E18,AnrPivot!$A$6:$AI$97,COLUMN()-COLUMN($V$1)+2,FALSE),"")</f>
        <v/>
      </c>
      <c r="BE18" s="9" t="str">
        <f>IF(ISNUMBER(VLOOKUP($E18,AnrPivot!$A$6:$AI$97,COLUMN()-COLUMN($V$1)+2,FALSE)),VLOOKUP($E18,AnrPivot!$A$6:$AI$97,COLUMN()-COLUMN($V$1)+2,FALSE),"")</f>
        <v/>
      </c>
      <c r="BF18" s="9" t="str">
        <f>IF(ISNUMBER(VLOOKUP($E18,AnrPivot!$A$6:$AI$97,COLUMN()-COLUMN($V$1)+2,FALSE)),VLOOKUP($E18,AnrPivot!$A$6:$AI$97,COLUMN()-COLUMN($V$1)+2,FALSE),"")</f>
        <v/>
      </c>
      <c r="BG18" s="9" t="str">
        <f>IF(ISNUMBER(VLOOKUP($E18,AnrPivot!$A$6:$AI$97,COLUMN()-COLUMN($V$1)+2,FALSE)),VLOOKUP($E18,AnrPivot!$A$6:$AI$97,COLUMN()-COLUMN($V$1)+2,FALSE),"")</f>
        <v/>
      </c>
      <c r="BH18" s="9" t="str">
        <f>IF(ISNUMBER(VLOOKUP($E18,AnrPivot!$A$6:$AI$97,COLUMN()-COLUMN($V$1)+2,FALSE)),VLOOKUP($E18,AnrPivot!$A$6:$AI$97,COLUMN()-COLUMN($V$1)+2,FALSE),"")</f>
        <v/>
      </c>
      <c r="BI18" s="93" t="str">
        <f>IF(ISNUMBER(VLOOKUP($E18,AnrPivot!$A$6:$AI$97,COLUMN()-COLUMN($V$1)+2,FALSE)),VLOOKUP($E18,AnrPivot!$A$6:$AI$97,COLUMN()-COLUMN($V$1)+2,FALSE),"")</f>
        <v/>
      </c>
      <c r="BJ18" s="93" t="str">
        <f>IF(ISNUMBER(VLOOKUP($E18,AnrPivot!$A$6:$AI$97,COLUMN()-COLUMN($V$1)+2,FALSE)),VLOOKUP($E18,AnrPivot!$A$6:$AI$97,COLUMN()-COLUMN($V$1)+2,FALSE),"")</f>
        <v/>
      </c>
    </row>
    <row r="19" spans="1:62" s="244" customFormat="1" ht="12.75" customHeight="1">
      <c r="A19" s="247">
        <v>16</v>
      </c>
      <c r="B19" s="66" t="s">
        <v>0</v>
      </c>
      <c r="C19" s="67" t="s">
        <v>1658</v>
      </c>
      <c r="D19" s="67" t="s">
        <v>1656</v>
      </c>
      <c r="E19" s="68" t="s">
        <v>1655</v>
      </c>
      <c r="F19" s="69">
        <v>35627</v>
      </c>
      <c r="G19" s="247"/>
      <c r="H19" s="247"/>
      <c r="I19" s="247"/>
      <c r="J19" s="248"/>
      <c r="K19" s="70"/>
      <c r="L19" s="289"/>
      <c r="M19" s="71">
        <f t="shared" si="0"/>
        <v>0</v>
      </c>
      <c r="N19" s="227">
        <f>LOOKUP(E19,UNTIS.1HJ!$A$4:$A$132,UNTIS.1HJ!$F$4:$F$132)+LOOKUP(E19,UNTIS.1HJ!$A$4:$A$132,UNTIS.1HJ!$H$4:$H$132)</f>
        <v>0</v>
      </c>
      <c r="O19" s="225">
        <f t="shared" si="1"/>
        <v>0</v>
      </c>
      <c r="P19" s="93"/>
      <c r="Q19" s="93" t="e">
        <f>VLOOKUP($E19,UNTIS.Gesamt!$A$4:$L$140,2,FALSE)</f>
        <v>#N/A</v>
      </c>
      <c r="R19" s="93" t="e">
        <f>VLOOKUP($E19,UNTIS.Gesamt!$A$4:$L$140,3,FALSE)</f>
        <v>#N/A</v>
      </c>
      <c r="S19" s="93" t="e">
        <f>VLOOKUP($E19,UNTIS.1HJ!$A$4:$L$140,4,FALSE)</f>
        <v>#N/A</v>
      </c>
      <c r="T19" s="93" t="e">
        <f>VLOOKUP($E19,UNTIS.1HJ!$A$4:$L$140,8,FALSE)</f>
        <v>#N/A</v>
      </c>
      <c r="U19" s="93"/>
      <c r="V19" s="93" t="str">
        <f>IF(ISNUMBER(VLOOKUP($E19,AnrPivot!$A$6:$AI$97,COLUMN()-COLUMN($V$1)+2,FALSE)),VLOOKUP($E19,AnrPivot!$A$6:$AI$97,COLUMN()-COLUMN($V$1)+2,FALSE),"")</f>
        <v/>
      </c>
      <c r="W19" s="93" t="str">
        <f>IF(ISNUMBER(VLOOKUP($E19,AnrPivot!$A$6:$AI$97,COLUMN()-COLUMN($V$1)+2,FALSE)),VLOOKUP($E19,AnrPivot!$A$6:$AI$97,COLUMN()-COLUMN($V$1)+2,FALSE),"")</f>
        <v/>
      </c>
      <c r="X19" s="93" t="str">
        <f>IF(ISNUMBER(VLOOKUP($E19,AnrPivot!$A$6:$AI$97,COLUMN()-COLUMN($V$1)+2,FALSE)),VLOOKUP($E19,AnrPivot!$A$6:$AI$97,COLUMN()-COLUMN($V$1)+2,FALSE),"")</f>
        <v/>
      </c>
      <c r="Y19" s="93" t="str">
        <f>IF(ISNUMBER(VLOOKUP($E19,AnrPivot!$A$6:$AI$97,COLUMN()-COLUMN($V$1)+2,FALSE)),VLOOKUP($E19,AnrPivot!$A$6:$AI$97,COLUMN()-COLUMN($V$1)+2,FALSE),"")</f>
        <v/>
      </c>
      <c r="Z19" s="93" t="str">
        <f>IF(ISNUMBER(VLOOKUP($E19,AnrPivot!$A$6:$AI$97,COLUMN()-COLUMN($V$1)+2,FALSE)),VLOOKUP($E19,AnrPivot!$A$6:$AI$97,COLUMN()-COLUMN($V$1)+2,FALSE),"")</f>
        <v/>
      </c>
      <c r="AA19" s="93" t="str">
        <f>IF(ISNUMBER(VLOOKUP($E19,AnrPivot!$A$6:$AI$97,COLUMN()-COLUMN($V$1)+2,FALSE)),VLOOKUP($E19,AnrPivot!$A$6:$AI$97,COLUMN()-COLUMN($V$1)+2,FALSE),"")</f>
        <v/>
      </c>
      <c r="AB19" s="93" t="str">
        <f>IF(ISNUMBER(VLOOKUP($E19,AnrPivot!$A$6:$AI$97,COLUMN()-COLUMN($V$1)+2,FALSE)),VLOOKUP($E19,AnrPivot!$A$6:$AI$97,COLUMN()-COLUMN($V$1)+2,FALSE),"")</f>
        <v/>
      </c>
      <c r="AC19" s="93" t="str">
        <f>IF(ISNUMBER(VLOOKUP($E19,AnrPivot!$A$6:$AI$97,COLUMN()-COLUMN($V$1)+2,FALSE)),VLOOKUP($E19,AnrPivot!$A$6:$AI$97,COLUMN()-COLUMN($V$1)+2,FALSE),"")</f>
        <v/>
      </c>
      <c r="AD19" s="93" t="str">
        <f>IF(ISNUMBER(VLOOKUP($E19,AnrPivot!$A$6:$AI$97,COLUMN()-COLUMN($V$1)+2,FALSE)),VLOOKUP($E19,AnrPivot!$A$6:$AI$97,COLUMN()-COLUMN($V$1)+2,FALSE),"")</f>
        <v/>
      </c>
      <c r="AE19" s="93" t="str">
        <f>IF(ISNUMBER(VLOOKUP($E19,AnrPivot!$A$6:$AI$97,COLUMN()-COLUMN($V$1)+2,FALSE)),VLOOKUP($E19,AnrPivot!$A$6:$AI$97,COLUMN()-COLUMN($V$1)+2,FALSE),"")</f>
        <v/>
      </c>
      <c r="AF19" s="93" t="str">
        <f>IF(ISNUMBER(VLOOKUP($E19,AnrPivot!$A$6:$AI$97,COLUMN()-COLUMN($V$1)+2,FALSE)),VLOOKUP($E19,AnrPivot!$A$6:$AI$97,COLUMN()-COLUMN($V$1)+2,FALSE),"")</f>
        <v/>
      </c>
      <c r="AG19" s="93" t="str">
        <f>IF(ISNUMBER(VLOOKUP($E19,AnrPivot!$A$6:$AI$97,COLUMN()-COLUMN($V$1)+2,FALSE)),VLOOKUP($E19,AnrPivot!$A$6:$AI$97,COLUMN()-COLUMN($V$1)+2,FALSE),"")</f>
        <v/>
      </c>
      <c r="AH19" s="93" t="str">
        <f>IF(ISNUMBER(VLOOKUP($E19,AnrPivot!$A$6:$AI$97,COLUMN()-COLUMN($V$1)+2,FALSE)),VLOOKUP($E19,AnrPivot!$A$6:$AI$97,COLUMN()-COLUMN($V$1)+2,FALSE),"")</f>
        <v/>
      </c>
      <c r="AI19" s="93" t="str">
        <f>IF(ISNUMBER(VLOOKUP($E19,AnrPivot!$A$6:$AI$97,COLUMN()-COLUMN($V$1)+2,FALSE)),VLOOKUP($E19,AnrPivot!$A$6:$AI$97,COLUMN()-COLUMN($V$1)+2,FALSE),"")</f>
        <v/>
      </c>
      <c r="AJ19" s="93" t="str">
        <f>IF(ISNUMBER(VLOOKUP($E19,AnrPivot!$A$6:$AI$97,COLUMN()-COLUMN($V$1)+2,FALSE)),VLOOKUP($E19,AnrPivot!$A$6:$AI$97,COLUMN()-COLUMN($V$1)+2,FALSE),"")</f>
        <v/>
      </c>
      <c r="AK19" s="93" t="str">
        <f>IF(ISNUMBER(VLOOKUP($E19,AnrPivot!$A$6:$AI$97,COLUMN()-COLUMN($V$1)+2,FALSE)),VLOOKUP($E19,AnrPivot!$A$6:$AI$97,COLUMN()-COLUMN($V$1)+2,FALSE),"")</f>
        <v/>
      </c>
      <c r="AL19" s="93" t="str">
        <f>IF(ISNUMBER(VLOOKUP($E19,AnrPivot!$A$6:$AI$97,COLUMN()-COLUMN($V$1)+2,FALSE)),VLOOKUP($E19,AnrPivot!$A$6:$AI$97,COLUMN()-COLUMN($V$1)+2,FALSE),"")</f>
        <v/>
      </c>
      <c r="AM19" s="93" t="str">
        <f>IF(ISNUMBER(VLOOKUP($E19,AnrPivot!$A$6:$AI$97,COLUMN()-COLUMN($V$1)+2,FALSE)),VLOOKUP($E19,AnrPivot!$A$6:$AI$97,COLUMN()-COLUMN($V$1)+2,FALSE),"")</f>
        <v/>
      </c>
      <c r="AN19" s="93" t="str">
        <f>IF(ISNUMBER(VLOOKUP($E19,AnrPivot!$A$6:$AI$97,COLUMN()-COLUMN($V$1)+2,FALSE)),VLOOKUP($E19,AnrPivot!$A$6:$AI$97,COLUMN()-COLUMN($V$1)+2,FALSE),"")</f>
        <v/>
      </c>
      <c r="AO19" s="93" t="str">
        <f>IF(ISNUMBER(VLOOKUP($E19,AnrPivot!$A$6:$AI$97,COLUMN()-COLUMN($V$1)+2,FALSE)),VLOOKUP($E19,AnrPivot!$A$6:$AI$97,COLUMN()-COLUMN($V$1)+2,FALSE),"")</f>
        <v/>
      </c>
      <c r="AP19" s="93" t="str">
        <f>IF(ISNUMBER(VLOOKUP($E19,AnrPivot!$A$6:$AI$97,COLUMN()-COLUMN($V$1)+2,FALSE)),VLOOKUP($E19,AnrPivot!$A$6:$AI$97,COLUMN()-COLUMN($V$1)+2,FALSE),"")</f>
        <v/>
      </c>
      <c r="AQ19" s="93" t="str">
        <f>IF(ISNUMBER(VLOOKUP($E19,AnrPivot!$A$6:$AI$97,COLUMN()-COLUMN($V$1)+2,FALSE)),VLOOKUP($E19,AnrPivot!$A$6:$AI$97,COLUMN()-COLUMN($V$1)+2,FALSE),"")</f>
        <v/>
      </c>
      <c r="AR19" s="93" t="str">
        <f>IF(ISNUMBER(VLOOKUP($E19,AnrPivot!$A$6:$AI$97,COLUMN()-COLUMN($V$1)+2,FALSE)),VLOOKUP($E19,AnrPivot!$A$6:$AI$97,COLUMN()-COLUMN($V$1)+2,FALSE),"")</f>
        <v/>
      </c>
      <c r="AS19" s="93" t="str">
        <f>IF(ISNUMBER(VLOOKUP($E19,AnrPivot!$A$6:$AI$97,COLUMN()-COLUMN($V$1)+2,FALSE)),VLOOKUP($E19,AnrPivot!$A$6:$AI$97,COLUMN()-COLUMN($V$1)+2,FALSE),"")</f>
        <v/>
      </c>
      <c r="AT19" s="93" t="str">
        <f>IF(ISNUMBER(VLOOKUP($E19,AnrPivot!$A$6:$AI$97,COLUMN()-COLUMN($V$1)+2,FALSE)),VLOOKUP($E19,AnrPivot!$A$6:$AI$97,COLUMN()-COLUMN($V$1)+2,FALSE),"")</f>
        <v/>
      </c>
      <c r="AU19" s="93" t="str">
        <f>IF(ISNUMBER(VLOOKUP($E19,AnrPivot!$A$6:$AI$97,COLUMN()-COLUMN($V$1)+2,FALSE)),VLOOKUP($E19,AnrPivot!$A$6:$AI$97,COLUMN()-COLUMN($V$1)+2,FALSE),"")</f>
        <v/>
      </c>
      <c r="AV19" s="93" t="str">
        <f>IF(ISNUMBER(VLOOKUP($E19,AnrPivot!$A$6:$AI$97,COLUMN()-COLUMN($V$1)+2,FALSE)),VLOOKUP($E19,AnrPivot!$A$6:$AI$97,COLUMN()-COLUMN($V$1)+2,FALSE),"")</f>
        <v/>
      </c>
      <c r="AW19" s="93" t="str">
        <f>IF(ISNUMBER(VLOOKUP($E19,AnrPivot!$A$6:$AI$97,COLUMN()-COLUMN($V$1)+2,FALSE)),VLOOKUP($E19,AnrPivot!$A$6:$AI$97,COLUMN()-COLUMN($V$1)+2,FALSE),"")</f>
        <v/>
      </c>
      <c r="AX19" s="93" t="str">
        <f>IF(ISNUMBER(VLOOKUP($E19,AnrPivot!$A$6:$AI$97,COLUMN()-COLUMN($V$1)+2,FALSE)),VLOOKUP($E19,AnrPivot!$A$6:$AI$97,COLUMN()-COLUMN($V$1)+2,FALSE),"")</f>
        <v/>
      </c>
      <c r="AY19" s="93" t="str">
        <f>IF(ISNUMBER(VLOOKUP($E19,AnrPivot!$A$6:$AI$97,COLUMN()-COLUMN($V$1)+2,FALSE)),VLOOKUP($E19,AnrPivot!$A$6:$AI$97,COLUMN()-COLUMN($V$1)+2,FALSE),"")</f>
        <v/>
      </c>
      <c r="AZ19" s="93" t="str">
        <f>IF(ISNUMBER(VLOOKUP($E19,AnrPivot!$A$6:$AI$97,COLUMN()-COLUMN($V$1)+2,FALSE)),VLOOKUP($E19,AnrPivot!$A$6:$AI$97,COLUMN()-COLUMN($V$1)+2,FALSE),"")</f>
        <v/>
      </c>
      <c r="BA19" s="93" t="str">
        <f>IF(ISNUMBER(VLOOKUP($E19,AnrPivot!$A$6:$AI$97,COLUMN()-COLUMN($V$1)+2,FALSE)),VLOOKUP($E19,AnrPivot!$A$6:$AI$97,COLUMN()-COLUMN($V$1)+2,FALSE),"")</f>
        <v/>
      </c>
      <c r="BB19" s="93" t="str">
        <f>IF(ISNUMBER(VLOOKUP($E19,AnrPivot!$A$6:$AI$97,COLUMN()-COLUMN($V$1)+2,FALSE)),VLOOKUP($E19,AnrPivot!$A$6:$AI$97,COLUMN()-COLUMN($V$1)+2,FALSE),"")</f>
        <v/>
      </c>
      <c r="BC19" s="93" t="str">
        <f>IF(ISNUMBER(VLOOKUP($E19,AnrPivot!$A$6:$AI$97,COLUMN()-COLUMN($V$1)+2,FALSE)),VLOOKUP($E19,AnrPivot!$A$6:$AI$97,COLUMN()-COLUMN($V$1)+2,FALSE),"")</f>
        <v/>
      </c>
      <c r="BD19" s="93" t="str">
        <f>IF(ISNUMBER(VLOOKUP($E19,AnrPivot!$A$6:$AI$97,COLUMN()-COLUMN($V$1)+2,FALSE)),VLOOKUP($E19,AnrPivot!$A$6:$AI$97,COLUMN()-COLUMN($V$1)+2,FALSE),"")</f>
        <v/>
      </c>
      <c r="BE19" s="93" t="str">
        <f>IF(ISNUMBER(VLOOKUP($E19,AnrPivot!$A$6:$AI$97,COLUMN()-COLUMN($V$1)+2,FALSE)),VLOOKUP($E19,AnrPivot!$A$6:$AI$97,COLUMN()-COLUMN($V$1)+2,FALSE),"")</f>
        <v/>
      </c>
      <c r="BF19" s="93" t="str">
        <f>IF(ISNUMBER(VLOOKUP($E19,AnrPivot!$A$6:$AI$97,COLUMN()-COLUMN($V$1)+2,FALSE)),VLOOKUP($E19,AnrPivot!$A$6:$AI$97,COLUMN()-COLUMN($V$1)+2,FALSE),"")</f>
        <v/>
      </c>
      <c r="BG19" s="93" t="str">
        <f>IF(ISNUMBER(VLOOKUP($E19,AnrPivot!$A$6:$AI$97,COLUMN()-COLUMN($V$1)+2,FALSE)),VLOOKUP($E19,AnrPivot!$A$6:$AI$97,COLUMN()-COLUMN($V$1)+2,FALSE),"")</f>
        <v/>
      </c>
      <c r="BH19" s="93" t="str">
        <f>IF(ISNUMBER(VLOOKUP($E19,AnrPivot!$A$6:$AI$97,COLUMN()-COLUMN($V$1)+2,FALSE)),VLOOKUP($E19,AnrPivot!$A$6:$AI$97,COLUMN()-COLUMN($V$1)+2,FALSE),"")</f>
        <v/>
      </c>
      <c r="BI19" s="93" t="str">
        <f>IF(ISNUMBER(VLOOKUP($E19,AnrPivot!$A$6:$AI$97,COLUMN()-COLUMN($V$1)+2,FALSE)),VLOOKUP($E19,AnrPivot!$A$6:$AI$97,COLUMN()-COLUMN($V$1)+2,FALSE),"")</f>
        <v/>
      </c>
      <c r="BJ19" s="93" t="str">
        <f>IF(ISNUMBER(VLOOKUP($E19,AnrPivot!$A$6:$AI$97,COLUMN()-COLUMN($V$1)+2,FALSE)),VLOOKUP($E19,AnrPivot!$A$6:$AI$97,COLUMN()-COLUMN($V$1)+2,FALSE),"")</f>
        <v/>
      </c>
    </row>
    <row r="20" spans="1:62" ht="12.75" customHeight="1">
      <c r="A20" s="244">
        <v>17</v>
      </c>
      <c r="B20" s="73" t="s">
        <v>0</v>
      </c>
      <c r="C20" s="11" t="s">
        <v>390</v>
      </c>
      <c r="D20" s="11" t="s">
        <v>394</v>
      </c>
      <c r="E20" s="8" t="s">
        <v>240</v>
      </c>
      <c r="F20" s="14">
        <v>28566</v>
      </c>
      <c r="G20" s="244" t="s">
        <v>172</v>
      </c>
      <c r="H20" s="244" t="s">
        <v>178</v>
      </c>
      <c r="I20" s="244" t="s">
        <v>182</v>
      </c>
      <c r="J20" s="249"/>
      <c r="K20" s="27"/>
      <c r="L20" s="290">
        <v>21</v>
      </c>
      <c r="M20" s="13">
        <f t="shared" si="0"/>
        <v>19</v>
      </c>
      <c r="N20" s="228">
        <f>LOOKUP(E20,UNTIS.1HJ!$A$4:$A$132,UNTIS.1HJ!$F$4:$F$132)+LOOKUP(E20,UNTIS.1HJ!$A$4:$A$132,UNTIS.1HJ!$H$4:$H$132)</f>
        <v>0</v>
      </c>
      <c r="O20" s="226">
        <f t="shared" si="1"/>
        <v>0</v>
      </c>
      <c r="P20" s="9"/>
      <c r="Q20" s="9">
        <f>VLOOKUP($E20,UNTIS.Gesamt!$A$4:$L$140,2,FALSE)</f>
        <v>790</v>
      </c>
      <c r="R20" s="9">
        <f>VLOOKUP($E20,UNTIS.Gesamt!$A$4:$L$140,3,FALSE)</f>
        <v>40</v>
      </c>
      <c r="S20" s="9">
        <f>VLOOKUP($E20,UNTIS.1HJ!$A$4:$L$140,4,FALSE)</f>
        <v>748</v>
      </c>
      <c r="T20" s="9">
        <f>VLOOKUP($E20,UNTIS.1HJ!$A$4:$L$140,8,FALSE)</f>
        <v>0</v>
      </c>
      <c r="U20" s="9"/>
      <c r="V20" s="9" t="str">
        <f>IF(ISNUMBER(VLOOKUP($E20,AnrPivot!$A$6:$AI$97,COLUMN()-COLUMN($V$1)+2,FALSE)),VLOOKUP($E20,AnrPivot!$A$6:$AI$97,COLUMN()-COLUMN($V$1)+2,FALSE),"")</f>
        <v/>
      </c>
      <c r="W20" s="9" t="str">
        <f>IF(ISNUMBER(VLOOKUP($E20,AnrPivot!$A$6:$AI$97,COLUMN()-COLUMN($V$1)+2,FALSE)),VLOOKUP($E20,AnrPivot!$A$6:$AI$97,COLUMN()-COLUMN($V$1)+2,FALSE),"")</f>
        <v/>
      </c>
      <c r="X20" s="9" t="str">
        <f>IF(ISNUMBER(VLOOKUP($E20,AnrPivot!$A$6:$AI$97,COLUMN()-COLUMN($V$1)+2,FALSE)),VLOOKUP($E20,AnrPivot!$A$6:$AI$97,COLUMN()-COLUMN($V$1)+2,FALSE),"")</f>
        <v/>
      </c>
      <c r="Y20" s="9" t="str">
        <f>IF(ISNUMBER(VLOOKUP($E20,AnrPivot!$A$6:$AI$97,COLUMN()-COLUMN($V$1)+2,FALSE)),VLOOKUP($E20,AnrPivot!$A$6:$AI$97,COLUMN()-COLUMN($V$1)+2,FALSE),"")</f>
        <v/>
      </c>
      <c r="Z20" s="9" t="str">
        <f>IF(ISNUMBER(VLOOKUP($E20,AnrPivot!$A$6:$AI$97,COLUMN()-COLUMN($V$1)+2,FALSE)),VLOOKUP($E20,AnrPivot!$A$6:$AI$97,COLUMN()-COLUMN($V$1)+2,FALSE),"")</f>
        <v/>
      </c>
      <c r="AA20" s="9" t="str">
        <f>IF(ISNUMBER(VLOOKUP($E20,AnrPivot!$A$6:$AI$97,COLUMN()-COLUMN($V$1)+2,FALSE)),VLOOKUP($E20,AnrPivot!$A$6:$AI$97,COLUMN()-COLUMN($V$1)+2,FALSE),"")</f>
        <v/>
      </c>
      <c r="AB20" s="9" t="str">
        <f>IF(ISNUMBER(VLOOKUP($E20,AnrPivot!$A$6:$AI$97,COLUMN()-COLUMN($V$1)+2,FALSE)),VLOOKUP($E20,AnrPivot!$A$6:$AI$97,COLUMN()-COLUMN($V$1)+2,FALSE),"")</f>
        <v/>
      </c>
      <c r="AC20" s="9" t="str">
        <f>IF(ISNUMBER(VLOOKUP($E20,AnrPivot!$A$6:$AI$97,COLUMN()-COLUMN($V$1)+2,FALSE)),VLOOKUP($E20,AnrPivot!$A$6:$AI$97,COLUMN()-COLUMN($V$1)+2,FALSE),"")</f>
        <v/>
      </c>
      <c r="AD20" s="9" t="str">
        <f>IF(ISNUMBER(VLOOKUP($E20,AnrPivot!$A$6:$AI$97,COLUMN()-COLUMN($V$1)+2,FALSE)),VLOOKUP($E20,AnrPivot!$A$6:$AI$97,COLUMN()-COLUMN($V$1)+2,FALSE),"")</f>
        <v/>
      </c>
      <c r="AE20" s="9" t="str">
        <f>IF(ISNUMBER(VLOOKUP($E20,AnrPivot!$A$6:$AI$97,COLUMN()-COLUMN($V$1)+2,FALSE)),VLOOKUP($E20,AnrPivot!$A$6:$AI$97,COLUMN()-COLUMN($V$1)+2,FALSE),"")</f>
        <v/>
      </c>
      <c r="AF20" s="9" t="str">
        <f>IF(ISNUMBER(VLOOKUP($E20,AnrPivot!$A$6:$AI$97,COLUMN()-COLUMN($V$1)+2,FALSE)),VLOOKUP($E20,AnrPivot!$A$6:$AI$97,COLUMN()-COLUMN($V$1)+2,FALSE),"")</f>
        <v/>
      </c>
      <c r="AG20" s="9" t="str">
        <f>IF(ISNUMBER(VLOOKUP($E20,AnrPivot!$A$6:$AI$97,COLUMN()-COLUMN($V$1)+2,FALSE)),VLOOKUP($E20,AnrPivot!$A$6:$AI$97,COLUMN()-COLUMN($V$1)+2,FALSE),"")</f>
        <v/>
      </c>
      <c r="AH20" s="9">
        <f>IF(ISNUMBER(VLOOKUP($E20,AnrPivot!$A$6:$AI$97,COLUMN()-COLUMN($V$1)+2,FALSE)),VLOOKUP($E20,AnrPivot!$A$6:$AI$97,COLUMN()-COLUMN($V$1)+2,FALSE),"")</f>
        <v>1</v>
      </c>
      <c r="AI20" s="9" t="str">
        <f>IF(ISNUMBER(VLOOKUP($E20,AnrPivot!$A$6:$AI$97,COLUMN()-COLUMN($V$1)+2,FALSE)),VLOOKUP($E20,AnrPivot!$A$6:$AI$97,COLUMN()-COLUMN($V$1)+2,FALSE),"")</f>
        <v/>
      </c>
      <c r="AJ20" s="9" t="str">
        <f>IF(ISNUMBER(VLOOKUP($E20,AnrPivot!$A$6:$AI$97,COLUMN()-COLUMN($V$1)+2,FALSE)),VLOOKUP($E20,AnrPivot!$A$6:$AI$97,COLUMN()-COLUMN($V$1)+2,FALSE),"")</f>
        <v/>
      </c>
      <c r="AK20" s="9" t="str">
        <f>IF(ISNUMBER(VLOOKUP($E20,AnrPivot!$A$6:$AI$97,COLUMN()-COLUMN($V$1)+2,FALSE)),VLOOKUP($E20,AnrPivot!$A$6:$AI$97,COLUMN()-COLUMN($V$1)+2,FALSE),"")</f>
        <v/>
      </c>
      <c r="AL20" s="9" t="str">
        <f>IF(ISNUMBER(VLOOKUP($E20,AnrPivot!$A$6:$AI$97,COLUMN()-COLUMN($V$1)+2,FALSE)),VLOOKUP($E20,AnrPivot!$A$6:$AI$97,COLUMN()-COLUMN($V$1)+2,FALSE),"")</f>
        <v/>
      </c>
      <c r="AM20" s="9" t="str">
        <f>IF(ISNUMBER(VLOOKUP($E20,AnrPivot!$A$6:$AI$97,COLUMN()-COLUMN($V$1)+2,FALSE)),VLOOKUP($E20,AnrPivot!$A$6:$AI$97,COLUMN()-COLUMN($V$1)+2,FALSE),"")</f>
        <v/>
      </c>
      <c r="AN20" s="9" t="str">
        <f>IF(ISNUMBER(VLOOKUP($E20,AnrPivot!$A$6:$AI$97,COLUMN()-COLUMN($V$1)+2,FALSE)),VLOOKUP($E20,AnrPivot!$A$6:$AI$97,COLUMN()-COLUMN($V$1)+2,FALSE),"")</f>
        <v/>
      </c>
      <c r="AO20" s="9" t="str">
        <f>IF(ISNUMBER(VLOOKUP($E20,AnrPivot!$A$6:$AI$97,COLUMN()-COLUMN($V$1)+2,FALSE)),VLOOKUP($E20,AnrPivot!$A$6:$AI$97,COLUMN()-COLUMN($V$1)+2,FALSE),"")</f>
        <v/>
      </c>
      <c r="AP20" s="9" t="str">
        <f>IF(ISNUMBER(VLOOKUP($E20,AnrPivot!$A$6:$AI$97,COLUMN()-COLUMN($V$1)+2,FALSE)),VLOOKUP($E20,AnrPivot!$A$6:$AI$97,COLUMN()-COLUMN($V$1)+2,FALSE),"")</f>
        <v/>
      </c>
      <c r="AQ20" s="9" t="str">
        <f>IF(ISNUMBER(VLOOKUP($E20,AnrPivot!$A$6:$AI$97,COLUMN()-COLUMN($V$1)+2,FALSE)),VLOOKUP($E20,AnrPivot!$A$6:$AI$97,COLUMN()-COLUMN($V$1)+2,FALSE),"")</f>
        <v/>
      </c>
      <c r="AR20" s="9" t="str">
        <f>IF(ISNUMBER(VLOOKUP($E20,AnrPivot!$A$6:$AI$97,COLUMN()-COLUMN($V$1)+2,FALSE)),VLOOKUP($E20,AnrPivot!$A$6:$AI$97,COLUMN()-COLUMN($V$1)+2,FALSE),"")</f>
        <v/>
      </c>
      <c r="AS20" s="9" t="str">
        <f>IF(ISNUMBER(VLOOKUP($E20,AnrPivot!$A$6:$AI$97,COLUMN()-COLUMN($V$1)+2,FALSE)),VLOOKUP($E20,AnrPivot!$A$6:$AI$97,COLUMN()-COLUMN($V$1)+2,FALSE),"")</f>
        <v/>
      </c>
      <c r="AT20" s="9" t="str">
        <f>IF(ISNUMBER(VLOOKUP($E20,AnrPivot!$A$6:$AI$97,COLUMN()-COLUMN($V$1)+2,FALSE)),VLOOKUP($E20,AnrPivot!$A$6:$AI$97,COLUMN()-COLUMN($V$1)+2,FALSE),"")</f>
        <v/>
      </c>
      <c r="AU20" s="9" t="str">
        <f>IF(ISNUMBER(VLOOKUP($E20,AnrPivot!$A$6:$AI$97,COLUMN()-COLUMN($V$1)+2,FALSE)),VLOOKUP($E20,AnrPivot!$A$6:$AI$97,COLUMN()-COLUMN($V$1)+2,FALSE),"")</f>
        <v/>
      </c>
      <c r="AV20" s="9" t="str">
        <f>IF(ISNUMBER(VLOOKUP($E20,AnrPivot!$A$6:$AI$97,COLUMN()-COLUMN($V$1)+2,FALSE)),VLOOKUP($E20,AnrPivot!$A$6:$AI$97,COLUMN()-COLUMN($V$1)+2,FALSE),"")</f>
        <v/>
      </c>
      <c r="AW20" s="9" t="str">
        <f>IF(ISNUMBER(VLOOKUP($E20,AnrPivot!$A$6:$AI$97,COLUMN()-COLUMN($V$1)+2,FALSE)),VLOOKUP($E20,AnrPivot!$A$6:$AI$97,COLUMN()-COLUMN($V$1)+2,FALSE),"")</f>
        <v/>
      </c>
      <c r="AX20" s="9">
        <f>IF(ISNUMBER(VLOOKUP($E20,AnrPivot!$A$6:$AI$97,COLUMN()-COLUMN($V$1)+2,FALSE)),VLOOKUP($E20,AnrPivot!$A$6:$AI$97,COLUMN()-COLUMN($V$1)+2,FALSE),"")</f>
        <v>1</v>
      </c>
      <c r="AY20" s="9" t="str">
        <f>IF(ISNUMBER(VLOOKUP($E20,AnrPivot!$A$6:$AI$97,COLUMN()-COLUMN($V$1)+2,FALSE)),VLOOKUP($E20,AnrPivot!$A$6:$AI$97,COLUMN()-COLUMN($V$1)+2,FALSE),"")</f>
        <v/>
      </c>
      <c r="AZ20" s="9" t="str">
        <f>IF(ISNUMBER(VLOOKUP($E20,AnrPivot!$A$6:$AI$97,COLUMN()-COLUMN($V$1)+2,FALSE)),VLOOKUP($E20,AnrPivot!$A$6:$AI$97,COLUMN()-COLUMN($V$1)+2,FALSE),"")</f>
        <v/>
      </c>
      <c r="BA20" s="9" t="str">
        <f>IF(ISNUMBER(VLOOKUP($E20,AnrPivot!$A$6:$AI$97,COLUMN()-COLUMN($V$1)+2,FALSE)),VLOOKUP($E20,AnrPivot!$A$6:$AI$97,COLUMN()-COLUMN($V$1)+2,FALSE),"")</f>
        <v/>
      </c>
      <c r="BB20" s="9" t="str">
        <f>IF(ISNUMBER(VLOOKUP($E20,AnrPivot!$A$6:$AI$97,COLUMN()-COLUMN($V$1)+2,FALSE)),VLOOKUP($E20,AnrPivot!$A$6:$AI$97,COLUMN()-COLUMN($V$1)+2,FALSE),"")</f>
        <v/>
      </c>
      <c r="BC20" s="9">
        <f>IF(ISNUMBER(VLOOKUP($E20,AnrPivot!$A$6:$AI$97,COLUMN()-COLUMN($V$1)+2,FALSE)),VLOOKUP($E20,AnrPivot!$A$6:$AI$97,COLUMN()-COLUMN($V$1)+2,FALSE),"")</f>
        <v>2</v>
      </c>
      <c r="BD20" s="9" t="str">
        <f>IF(ISNUMBER(VLOOKUP($E20,AnrPivot!$A$6:$AI$97,COLUMN()-COLUMN($V$1)+2,FALSE)),VLOOKUP($E20,AnrPivot!$A$6:$AI$97,COLUMN()-COLUMN($V$1)+2,FALSE),"")</f>
        <v/>
      </c>
      <c r="BE20" s="9" t="str">
        <f>IF(ISNUMBER(VLOOKUP($E20,AnrPivot!$A$6:$AI$97,COLUMN()-COLUMN($V$1)+2,FALSE)),VLOOKUP($E20,AnrPivot!$A$6:$AI$97,COLUMN()-COLUMN($V$1)+2,FALSE),"")</f>
        <v/>
      </c>
      <c r="BF20" s="9" t="str">
        <f>IF(ISNUMBER(VLOOKUP($E20,AnrPivot!$A$6:$AI$97,COLUMN()-COLUMN($V$1)+2,FALSE)),VLOOKUP($E20,AnrPivot!$A$6:$AI$97,COLUMN()-COLUMN($V$1)+2,FALSE),"")</f>
        <v/>
      </c>
      <c r="BG20" s="9" t="str">
        <f>IF(ISNUMBER(VLOOKUP($E20,AnrPivot!$A$6:$AI$97,COLUMN()-COLUMN($V$1)+2,FALSE)),VLOOKUP($E20,AnrPivot!$A$6:$AI$97,COLUMN()-COLUMN($V$1)+2,FALSE),"")</f>
        <v/>
      </c>
      <c r="BH20" s="9" t="str">
        <f>IF(ISNUMBER(VLOOKUP($E20,AnrPivot!$A$6:$AI$97,COLUMN()-COLUMN($V$1)+2,FALSE)),VLOOKUP($E20,AnrPivot!$A$6:$AI$97,COLUMN()-COLUMN($V$1)+2,FALSE),"")</f>
        <v/>
      </c>
      <c r="BI20" s="93" t="str">
        <f>IF(ISNUMBER(VLOOKUP($E20,AnrPivot!$A$6:$AI$97,COLUMN()-COLUMN($V$1)+2,FALSE)),VLOOKUP($E20,AnrPivot!$A$6:$AI$97,COLUMN()-COLUMN($V$1)+2,FALSE),"")</f>
        <v/>
      </c>
      <c r="BJ20" s="93" t="str">
        <f>IF(ISNUMBER(VLOOKUP($E20,AnrPivot!$A$6:$AI$97,COLUMN()-COLUMN($V$1)+2,FALSE)),VLOOKUP($E20,AnrPivot!$A$6:$AI$97,COLUMN()-COLUMN($V$1)+2,FALSE),"")</f>
        <v/>
      </c>
    </row>
    <row r="21" spans="1:62">
      <c r="A21" s="247">
        <v>18</v>
      </c>
      <c r="B21" s="66" t="s">
        <v>0</v>
      </c>
      <c r="C21" s="67" t="s">
        <v>397</v>
      </c>
      <c r="D21" s="67" t="s">
        <v>398</v>
      </c>
      <c r="E21" s="68" t="s">
        <v>100</v>
      </c>
      <c r="F21" s="69">
        <v>25787</v>
      </c>
      <c r="G21" s="247" t="s">
        <v>184</v>
      </c>
      <c r="H21" s="247" t="s">
        <v>185</v>
      </c>
      <c r="I21" s="247" t="s">
        <v>181</v>
      </c>
      <c r="J21" s="248"/>
      <c r="K21" s="70"/>
      <c r="L21" s="71">
        <v>25.5</v>
      </c>
      <c r="M21" s="71">
        <f t="shared" si="0"/>
        <v>24</v>
      </c>
      <c r="N21" s="227">
        <f>LOOKUP(E21,UNTIS.1HJ!$A$4:$A$132,UNTIS.1HJ!$F$4:$F$132)+LOOKUP(E21,UNTIS.1HJ!$A$4:$A$132,UNTIS.1HJ!$H$4:$H$132)</f>
        <v>0</v>
      </c>
      <c r="O21" s="225">
        <f t="shared" si="1"/>
        <v>0</v>
      </c>
      <c r="P21" s="93"/>
      <c r="Q21" s="93">
        <f>VLOOKUP($E21,UNTIS.Gesamt!$A$4:$L$140,2,FALSE)</f>
        <v>1014</v>
      </c>
      <c r="R21" s="93">
        <f>VLOOKUP($E21,UNTIS.Gesamt!$A$4:$L$140,3,FALSE)</f>
        <v>80</v>
      </c>
      <c r="S21" s="93">
        <f>VLOOKUP($E21,UNTIS.1HJ!$A$4:$L$140,4,FALSE)</f>
        <v>914</v>
      </c>
      <c r="T21" s="93">
        <f>VLOOKUP($E21,UNTIS.1HJ!$A$4:$L$140,8,FALSE)</f>
        <v>0</v>
      </c>
      <c r="U21" s="93"/>
      <c r="V21" s="93" t="str">
        <f>IF(ISNUMBER(VLOOKUP($E21,AnrPivot!$A$6:$AI$97,COLUMN()-COLUMN($V$1)+2,FALSE)),VLOOKUP($E21,AnrPivot!$A$6:$AI$97,COLUMN()-COLUMN($V$1)+2,FALSE),"")</f>
        <v/>
      </c>
      <c r="W21" s="93" t="str">
        <f>IF(ISNUMBER(VLOOKUP($E21,AnrPivot!$A$6:$AI$97,COLUMN()-COLUMN($V$1)+2,FALSE)),VLOOKUP($E21,AnrPivot!$A$6:$AI$97,COLUMN()-COLUMN($V$1)+2,FALSE),"")</f>
        <v/>
      </c>
      <c r="X21" s="93" t="str">
        <f>IF(ISNUMBER(VLOOKUP($E21,AnrPivot!$A$6:$AI$97,COLUMN()-COLUMN($V$1)+2,FALSE)),VLOOKUP($E21,AnrPivot!$A$6:$AI$97,COLUMN()-COLUMN($V$1)+2,FALSE),"")</f>
        <v/>
      </c>
      <c r="Y21" s="93" t="str">
        <f>IF(ISNUMBER(VLOOKUP($E21,AnrPivot!$A$6:$AI$97,COLUMN()-COLUMN($V$1)+2,FALSE)),VLOOKUP($E21,AnrPivot!$A$6:$AI$97,COLUMN()-COLUMN($V$1)+2,FALSE),"")</f>
        <v/>
      </c>
      <c r="Z21" s="93" t="str">
        <f>IF(ISNUMBER(VLOOKUP($E21,AnrPivot!$A$6:$AI$97,COLUMN()-COLUMN($V$1)+2,FALSE)),VLOOKUP($E21,AnrPivot!$A$6:$AI$97,COLUMN()-COLUMN($V$1)+2,FALSE),"")</f>
        <v/>
      </c>
      <c r="AA21" s="93" t="str">
        <f>IF(ISNUMBER(VLOOKUP($E21,AnrPivot!$A$6:$AI$97,COLUMN()-COLUMN($V$1)+2,FALSE)),VLOOKUP($E21,AnrPivot!$A$6:$AI$97,COLUMN()-COLUMN($V$1)+2,FALSE),"")</f>
        <v/>
      </c>
      <c r="AB21" s="93" t="str">
        <f>IF(ISNUMBER(VLOOKUP($E21,AnrPivot!$A$6:$AI$97,COLUMN()-COLUMN($V$1)+2,FALSE)),VLOOKUP($E21,AnrPivot!$A$6:$AI$97,COLUMN()-COLUMN($V$1)+2,FALSE),"")</f>
        <v/>
      </c>
      <c r="AC21" s="93" t="str">
        <f>IF(ISNUMBER(VLOOKUP($E21,AnrPivot!$A$6:$AI$97,COLUMN()-COLUMN($V$1)+2,FALSE)),VLOOKUP($E21,AnrPivot!$A$6:$AI$97,COLUMN()-COLUMN($V$1)+2,FALSE),"")</f>
        <v/>
      </c>
      <c r="AD21" s="93" t="str">
        <f>IF(ISNUMBER(VLOOKUP($E21,AnrPivot!$A$6:$AI$97,COLUMN()-COLUMN($V$1)+2,FALSE)),VLOOKUP($E21,AnrPivot!$A$6:$AI$97,COLUMN()-COLUMN($V$1)+2,FALSE),"")</f>
        <v/>
      </c>
      <c r="AE21" s="93" t="str">
        <f>IF(ISNUMBER(VLOOKUP($E21,AnrPivot!$A$6:$AI$97,COLUMN()-COLUMN($V$1)+2,FALSE)),VLOOKUP($E21,AnrPivot!$A$6:$AI$97,COLUMN()-COLUMN($V$1)+2,FALSE),"")</f>
        <v/>
      </c>
      <c r="AF21" s="93">
        <f>IF(ISNUMBER(VLOOKUP($E21,AnrPivot!$A$6:$AI$97,COLUMN()-COLUMN($V$1)+2,FALSE)),VLOOKUP($E21,AnrPivot!$A$6:$AI$97,COLUMN()-COLUMN($V$1)+2,FALSE),"")</f>
        <v>1.5</v>
      </c>
      <c r="AG21" s="93" t="str">
        <f>IF(ISNUMBER(VLOOKUP($E21,AnrPivot!$A$6:$AI$97,COLUMN()-COLUMN($V$1)+2,FALSE)),VLOOKUP($E21,AnrPivot!$A$6:$AI$97,COLUMN()-COLUMN($V$1)+2,FALSE),"")</f>
        <v/>
      </c>
      <c r="AH21" s="93" t="str">
        <f>IF(ISNUMBER(VLOOKUP($E21,AnrPivot!$A$6:$AI$97,COLUMN()-COLUMN($V$1)+2,FALSE)),VLOOKUP($E21,AnrPivot!$A$6:$AI$97,COLUMN()-COLUMN($V$1)+2,FALSE),"")</f>
        <v/>
      </c>
      <c r="AI21" s="93" t="str">
        <f>IF(ISNUMBER(VLOOKUP($E21,AnrPivot!$A$6:$AI$97,COLUMN()-COLUMN($V$1)+2,FALSE)),VLOOKUP($E21,AnrPivot!$A$6:$AI$97,COLUMN()-COLUMN($V$1)+2,FALSE),"")</f>
        <v/>
      </c>
      <c r="AJ21" s="93" t="str">
        <f>IF(ISNUMBER(VLOOKUP($E21,AnrPivot!$A$6:$AI$97,COLUMN()-COLUMN($V$1)+2,FALSE)),VLOOKUP($E21,AnrPivot!$A$6:$AI$97,COLUMN()-COLUMN($V$1)+2,FALSE),"")</f>
        <v/>
      </c>
      <c r="AK21" s="93" t="str">
        <f>IF(ISNUMBER(VLOOKUP($E21,AnrPivot!$A$6:$AI$97,COLUMN()-COLUMN($V$1)+2,FALSE)),VLOOKUP($E21,AnrPivot!$A$6:$AI$97,COLUMN()-COLUMN($V$1)+2,FALSE),"")</f>
        <v/>
      </c>
      <c r="AL21" s="93" t="str">
        <f>IF(ISNUMBER(VLOOKUP($E21,AnrPivot!$A$6:$AI$97,COLUMN()-COLUMN($V$1)+2,FALSE)),VLOOKUP($E21,AnrPivot!$A$6:$AI$97,COLUMN()-COLUMN($V$1)+2,FALSE),"")</f>
        <v/>
      </c>
      <c r="AM21" s="93" t="str">
        <f>IF(ISNUMBER(VLOOKUP($E21,AnrPivot!$A$6:$AI$97,COLUMN()-COLUMN($V$1)+2,FALSE)),VLOOKUP($E21,AnrPivot!$A$6:$AI$97,COLUMN()-COLUMN($V$1)+2,FALSE),"")</f>
        <v/>
      </c>
      <c r="AN21" s="93" t="str">
        <f>IF(ISNUMBER(VLOOKUP($E21,AnrPivot!$A$6:$AI$97,COLUMN()-COLUMN($V$1)+2,FALSE)),VLOOKUP($E21,AnrPivot!$A$6:$AI$97,COLUMN()-COLUMN($V$1)+2,FALSE),"")</f>
        <v/>
      </c>
      <c r="AO21" s="93" t="str">
        <f>IF(ISNUMBER(VLOOKUP($E21,AnrPivot!$A$6:$AI$97,COLUMN()-COLUMN($V$1)+2,FALSE)),VLOOKUP($E21,AnrPivot!$A$6:$AI$97,COLUMN()-COLUMN($V$1)+2,FALSE),"")</f>
        <v/>
      </c>
      <c r="AP21" s="93" t="str">
        <f>IF(ISNUMBER(VLOOKUP($E21,AnrPivot!$A$6:$AI$97,COLUMN()-COLUMN($V$1)+2,FALSE)),VLOOKUP($E21,AnrPivot!$A$6:$AI$97,COLUMN()-COLUMN($V$1)+2,FALSE),"")</f>
        <v/>
      </c>
      <c r="AQ21" s="93" t="str">
        <f>IF(ISNUMBER(VLOOKUP($E21,AnrPivot!$A$6:$AI$97,COLUMN()-COLUMN($V$1)+2,FALSE)),VLOOKUP($E21,AnrPivot!$A$6:$AI$97,COLUMN()-COLUMN($V$1)+2,FALSE),"")</f>
        <v/>
      </c>
      <c r="AR21" s="93" t="str">
        <f>IF(ISNUMBER(VLOOKUP($E21,AnrPivot!$A$6:$AI$97,COLUMN()-COLUMN($V$1)+2,FALSE)),VLOOKUP($E21,AnrPivot!$A$6:$AI$97,COLUMN()-COLUMN($V$1)+2,FALSE),"")</f>
        <v/>
      </c>
      <c r="AS21" s="93" t="str">
        <f>IF(ISNUMBER(VLOOKUP($E21,AnrPivot!$A$6:$AI$97,COLUMN()-COLUMN($V$1)+2,FALSE)),VLOOKUP($E21,AnrPivot!$A$6:$AI$97,COLUMN()-COLUMN($V$1)+2,FALSE),"")</f>
        <v/>
      </c>
      <c r="AT21" s="93" t="str">
        <f>IF(ISNUMBER(VLOOKUP($E21,AnrPivot!$A$6:$AI$97,COLUMN()-COLUMN($V$1)+2,FALSE)),VLOOKUP($E21,AnrPivot!$A$6:$AI$97,COLUMN()-COLUMN($V$1)+2,FALSE),"")</f>
        <v/>
      </c>
      <c r="AU21" s="93" t="str">
        <f>IF(ISNUMBER(VLOOKUP($E21,AnrPivot!$A$6:$AI$97,COLUMN()-COLUMN($V$1)+2,FALSE)),VLOOKUP($E21,AnrPivot!$A$6:$AI$97,COLUMN()-COLUMN($V$1)+2,FALSE),"")</f>
        <v/>
      </c>
      <c r="AV21" s="93" t="str">
        <f>IF(ISNUMBER(VLOOKUP($E21,AnrPivot!$A$6:$AI$97,COLUMN()-COLUMN($V$1)+2,FALSE)),VLOOKUP($E21,AnrPivot!$A$6:$AI$97,COLUMN()-COLUMN($V$1)+2,FALSE),"")</f>
        <v/>
      </c>
      <c r="AW21" s="93" t="str">
        <f>IF(ISNUMBER(VLOOKUP($E21,AnrPivot!$A$6:$AI$97,COLUMN()-COLUMN($V$1)+2,FALSE)),VLOOKUP($E21,AnrPivot!$A$6:$AI$97,COLUMN()-COLUMN($V$1)+2,FALSE),"")</f>
        <v/>
      </c>
      <c r="AX21" s="93" t="str">
        <f>IF(ISNUMBER(VLOOKUP($E21,AnrPivot!$A$6:$AI$97,COLUMN()-COLUMN($V$1)+2,FALSE)),VLOOKUP($E21,AnrPivot!$A$6:$AI$97,COLUMN()-COLUMN($V$1)+2,FALSE),"")</f>
        <v/>
      </c>
      <c r="AY21" s="93" t="str">
        <f>IF(ISNUMBER(VLOOKUP($E21,AnrPivot!$A$6:$AI$97,COLUMN()-COLUMN($V$1)+2,FALSE)),VLOOKUP($E21,AnrPivot!$A$6:$AI$97,COLUMN()-COLUMN($V$1)+2,FALSE),"")</f>
        <v/>
      </c>
      <c r="AZ21" s="93" t="str">
        <f>IF(ISNUMBER(VLOOKUP($E21,AnrPivot!$A$6:$AI$97,COLUMN()-COLUMN($V$1)+2,FALSE)),VLOOKUP($E21,AnrPivot!$A$6:$AI$97,COLUMN()-COLUMN($V$1)+2,FALSE),"")</f>
        <v/>
      </c>
      <c r="BA21" s="93" t="str">
        <f>IF(ISNUMBER(VLOOKUP($E21,AnrPivot!$A$6:$AI$97,COLUMN()-COLUMN($V$1)+2,FALSE)),VLOOKUP($E21,AnrPivot!$A$6:$AI$97,COLUMN()-COLUMN($V$1)+2,FALSE),"")</f>
        <v/>
      </c>
      <c r="BB21" s="93" t="str">
        <f>IF(ISNUMBER(VLOOKUP($E21,AnrPivot!$A$6:$AI$97,COLUMN()-COLUMN($V$1)+2,FALSE)),VLOOKUP($E21,AnrPivot!$A$6:$AI$97,COLUMN()-COLUMN($V$1)+2,FALSE),"")</f>
        <v/>
      </c>
      <c r="BC21" s="93">
        <f>IF(ISNUMBER(VLOOKUP($E21,AnrPivot!$A$6:$AI$97,COLUMN()-COLUMN($V$1)+2,FALSE)),VLOOKUP($E21,AnrPivot!$A$6:$AI$97,COLUMN()-COLUMN($V$1)+2,FALSE),"")</f>
        <v>1.5</v>
      </c>
      <c r="BD21" s="93" t="str">
        <f>IF(ISNUMBER(VLOOKUP($E21,AnrPivot!$A$6:$AI$97,COLUMN()-COLUMN($V$1)+2,FALSE)),VLOOKUP($E21,AnrPivot!$A$6:$AI$97,COLUMN()-COLUMN($V$1)+2,FALSE),"")</f>
        <v/>
      </c>
      <c r="BE21" s="93" t="str">
        <f>IF(ISNUMBER(VLOOKUP($E21,AnrPivot!$A$6:$AI$97,COLUMN()-COLUMN($V$1)+2,FALSE)),VLOOKUP($E21,AnrPivot!$A$6:$AI$97,COLUMN()-COLUMN($V$1)+2,FALSE),"")</f>
        <v/>
      </c>
      <c r="BF21" s="93" t="str">
        <f>IF(ISNUMBER(VLOOKUP($E21,AnrPivot!$A$6:$AI$97,COLUMN()-COLUMN($V$1)+2,FALSE)),VLOOKUP($E21,AnrPivot!$A$6:$AI$97,COLUMN()-COLUMN($V$1)+2,FALSE),"")</f>
        <v/>
      </c>
      <c r="BG21" s="93" t="str">
        <f>IF(ISNUMBER(VLOOKUP($E21,AnrPivot!$A$6:$AI$97,COLUMN()-COLUMN($V$1)+2,FALSE)),VLOOKUP($E21,AnrPivot!$A$6:$AI$97,COLUMN()-COLUMN($V$1)+2,FALSE),"")</f>
        <v/>
      </c>
      <c r="BH21" s="93" t="str">
        <f>IF(ISNUMBER(VLOOKUP($E21,AnrPivot!$A$6:$AI$97,COLUMN()-COLUMN($V$1)+2,FALSE)),VLOOKUP($E21,AnrPivot!$A$6:$AI$97,COLUMN()-COLUMN($V$1)+2,FALSE),"")</f>
        <v/>
      </c>
      <c r="BI21" s="93" t="str">
        <f>IF(ISNUMBER(VLOOKUP($E21,AnrPivot!$A$6:$AI$97,COLUMN()-COLUMN($V$1)+2,FALSE)),VLOOKUP($E21,AnrPivot!$A$6:$AI$97,COLUMN()-COLUMN($V$1)+2,FALSE),"")</f>
        <v/>
      </c>
      <c r="BJ21" s="93" t="str">
        <f>IF(ISNUMBER(VLOOKUP($E21,AnrPivot!$A$6:$AI$97,COLUMN()-COLUMN($V$1)+2,FALSE)),VLOOKUP($E21,AnrPivot!$A$6:$AI$97,COLUMN()-COLUMN($V$1)+2,FALSE),"")</f>
        <v/>
      </c>
    </row>
    <row r="22" spans="1:62">
      <c r="A22" s="244">
        <v>19</v>
      </c>
      <c r="B22" s="73" t="s">
        <v>0</v>
      </c>
      <c r="C22" s="11" t="s">
        <v>651</v>
      </c>
      <c r="D22" s="11" t="s">
        <v>399</v>
      </c>
      <c r="E22" s="8" t="s">
        <v>307</v>
      </c>
      <c r="F22" s="14">
        <v>20748</v>
      </c>
      <c r="G22" s="244" t="s">
        <v>606</v>
      </c>
      <c r="H22" s="244"/>
      <c r="I22" s="244"/>
      <c r="J22" s="249"/>
      <c r="K22" s="27"/>
      <c r="L22" s="13">
        <v>30</v>
      </c>
      <c r="M22" s="13">
        <f t="shared" si="0"/>
        <v>27</v>
      </c>
      <c r="N22" s="228">
        <f>LOOKUP(E22,UNTIS.1HJ!$A$4:$A$132,UNTIS.1HJ!$F$4:$F$132)+LOOKUP(E22,UNTIS.1HJ!$A$4:$A$132,UNTIS.1HJ!$H$4:$H$132)</f>
        <v>0</v>
      </c>
      <c r="O22" s="226">
        <f t="shared" si="1"/>
        <v>0</v>
      </c>
      <c r="P22" s="9"/>
      <c r="Q22" s="9">
        <f>VLOOKUP($E22,UNTIS.Gesamt!$A$4:$L$140,2,FALSE)</f>
        <v>1190</v>
      </c>
      <c r="R22" s="9">
        <f>VLOOKUP($E22,UNTIS.Gesamt!$A$4:$L$140,3,FALSE)</f>
        <v>130</v>
      </c>
      <c r="S22" s="9">
        <f>VLOOKUP($E22,UNTIS.1HJ!$A$4:$L$140,4,FALSE)</f>
        <v>1050</v>
      </c>
      <c r="T22" s="9">
        <f>VLOOKUP($E22,UNTIS.1HJ!$A$4:$L$140,8,FALSE)</f>
        <v>0</v>
      </c>
      <c r="U22" s="9"/>
      <c r="V22" s="9">
        <f>IF(ISNUMBER(VLOOKUP($E22,AnrPivot!$A$6:$AI$97,COLUMN()-COLUMN($V$1)+2,FALSE)),VLOOKUP($E22,AnrPivot!$A$6:$AI$97,COLUMN()-COLUMN($V$1)+2,FALSE),"")</f>
        <v>3</v>
      </c>
      <c r="W22" s="9" t="str">
        <f>IF(ISNUMBER(VLOOKUP($E22,AnrPivot!$A$6:$AI$97,COLUMN()-COLUMN($V$1)+2,FALSE)),VLOOKUP($E22,AnrPivot!$A$6:$AI$97,COLUMN()-COLUMN($V$1)+2,FALSE),"")</f>
        <v/>
      </c>
      <c r="X22" s="9" t="str">
        <f>IF(ISNUMBER(VLOOKUP($E22,AnrPivot!$A$6:$AI$97,COLUMN()-COLUMN($V$1)+2,FALSE)),VLOOKUP($E22,AnrPivot!$A$6:$AI$97,COLUMN()-COLUMN($V$1)+2,FALSE),"")</f>
        <v/>
      </c>
      <c r="Y22" s="9" t="str">
        <f>IF(ISNUMBER(VLOOKUP($E22,AnrPivot!$A$6:$AI$97,COLUMN()-COLUMN($V$1)+2,FALSE)),VLOOKUP($E22,AnrPivot!$A$6:$AI$97,COLUMN()-COLUMN($V$1)+2,FALSE),"")</f>
        <v/>
      </c>
      <c r="Z22" s="9" t="str">
        <f>IF(ISNUMBER(VLOOKUP($E22,AnrPivot!$A$6:$AI$97,COLUMN()-COLUMN($V$1)+2,FALSE)),VLOOKUP($E22,AnrPivot!$A$6:$AI$97,COLUMN()-COLUMN($V$1)+2,FALSE),"")</f>
        <v/>
      </c>
      <c r="AA22" s="9" t="str">
        <f>IF(ISNUMBER(VLOOKUP($E22,AnrPivot!$A$6:$AI$97,COLUMN()-COLUMN($V$1)+2,FALSE)),VLOOKUP($E22,AnrPivot!$A$6:$AI$97,COLUMN()-COLUMN($V$1)+2,FALSE),"")</f>
        <v/>
      </c>
      <c r="AB22" s="9" t="str">
        <f>IF(ISNUMBER(VLOOKUP($E22,AnrPivot!$A$6:$AI$97,COLUMN()-COLUMN($V$1)+2,FALSE)),VLOOKUP($E22,AnrPivot!$A$6:$AI$97,COLUMN()-COLUMN($V$1)+2,FALSE),"")</f>
        <v/>
      </c>
      <c r="AC22" s="9" t="str">
        <f>IF(ISNUMBER(VLOOKUP($E22,AnrPivot!$A$6:$AI$97,COLUMN()-COLUMN($V$1)+2,FALSE)),VLOOKUP($E22,AnrPivot!$A$6:$AI$97,COLUMN()-COLUMN($V$1)+2,FALSE),"")</f>
        <v/>
      </c>
      <c r="AD22" s="9" t="str">
        <f>IF(ISNUMBER(VLOOKUP($E22,AnrPivot!$A$6:$AI$97,COLUMN()-COLUMN($V$1)+2,FALSE)),VLOOKUP($E22,AnrPivot!$A$6:$AI$97,COLUMN()-COLUMN($V$1)+2,FALSE),"")</f>
        <v/>
      </c>
      <c r="AE22" s="9" t="str">
        <f>IF(ISNUMBER(VLOOKUP($E22,AnrPivot!$A$6:$AI$97,COLUMN()-COLUMN($V$1)+2,FALSE)),VLOOKUP($E22,AnrPivot!$A$6:$AI$97,COLUMN()-COLUMN($V$1)+2,FALSE),"")</f>
        <v/>
      </c>
      <c r="AF22" s="9" t="str">
        <f>IF(ISNUMBER(VLOOKUP($E22,AnrPivot!$A$6:$AI$97,COLUMN()-COLUMN($V$1)+2,FALSE)),VLOOKUP($E22,AnrPivot!$A$6:$AI$97,COLUMN()-COLUMN($V$1)+2,FALSE),"")</f>
        <v/>
      </c>
      <c r="AG22" s="9" t="str">
        <f>IF(ISNUMBER(VLOOKUP($E22,AnrPivot!$A$6:$AI$97,COLUMN()-COLUMN($V$1)+2,FALSE)),VLOOKUP($E22,AnrPivot!$A$6:$AI$97,COLUMN()-COLUMN($V$1)+2,FALSE),"")</f>
        <v/>
      </c>
      <c r="AH22" s="9" t="str">
        <f>IF(ISNUMBER(VLOOKUP($E22,AnrPivot!$A$6:$AI$97,COLUMN()-COLUMN($V$1)+2,FALSE)),VLOOKUP($E22,AnrPivot!$A$6:$AI$97,COLUMN()-COLUMN($V$1)+2,FALSE),"")</f>
        <v/>
      </c>
      <c r="AI22" s="9" t="str">
        <f>IF(ISNUMBER(VLOOKUP($E22,AnrPivot!$A$6:$AI$97,COLUMN()-COLUMN($V$1)+2,FALSE)),VLOOKUP($E22,AnrPivot!$A$6:$AI$97,COLUMN()-COLUMN($V$1)+2,FALSE),"")</f>
        <v/>
      </c>
      <c r="AJ22" s="9" t="str">
        <f>IF(ISNUMBER(VLOOKUP($E22,AnrPivot!$A$6:$AI$97,COLUMN()-COLUMN($V$1)+2,FALSE)),VLOOKUP($E22,AnrPivot!$A$6:$AI$97,COLUMN()-COLUMN($V$1)+2,FALSE),"")</f>
        <v/>
      </c>
      <c r="AK22" s="9" t="str">
        <f>IF(ISNUMBER(VLOOKUP($E22,AnrPivot!$A$6:$AI$97,COLUMN()-COLUMN($V$1)+2,FALSE)),VLOOKUP($E22,AnrPivot!$A$6:$AI$97,COLUMN()-COLUMN($V$1)+2,FALSE),"")</f>
        <v/>
      </c>
      <c r="AL22" s="9" t="str">
        <f>IF(ISNUMBER(VLOOKUP($E22,AnrPivot!$A$6:$AI$97,COLUMN()-COLUMN($V$1)+2,FALSE)),VLOOKUP($E22,AnrPivot!$A$6:$AI$97,COLUMN()-COLUMN($V$1)+2,FALSE),"")</f>
        <v/>
      </c>
      <c r="AM22" s="9" t="str">
        <f>IF(ISNUMBER(VLOOKUP($E22,AnrPivot!$A$6:$AI$97,COLUMN()-COLUMN($V$1)+2,FALSE)),VLOOKUP($E22,AnrPivot!$A$6:$AI$97,COLUMN()-COLUMN($V$1)+2,FALSE),"")</f>
        <v/>
      </c>
      <c r="AN22" s="9" t="str">
        <f>IF(ISNUMBER(VLOOKUP($E22,AnrPivot!$A$6:$AI$97,COLUMN()-COLUMN($V$1)+2,FALSE)),VLOOKUP($E22,AnrPivot!$A$6:$AI$97,COLUMN()-COLUMN($V$1)+2,FALSE),"")</f>
        <v/>
      </c>
      <c r="AO22" s="9" t="str">
        <f>IF(ISNUMBER(VLOOKUP($E22,AnrPivot!$A$6:$AI$97,COLUMN()-COLUMN($V$1)+2,FALSE)),VLOOKUP($E22,AnrPivot!$A$6:$AI$97,COLUMN()-COLUMN($V$1)+2,FALSE),"")</f>
        <v/>
      </c>
      <c r="AP22" s="9" t="str">
        <f>IF(ISNUMBER(VLOOKUP($E22,AnrPivot!$A$6:$AI$97,COLUMN()-COLUMN($V$1)+2,FALSE)),VLOOKUP($E22,AnrPivot!$A$6:$AI$97,COLUMN()-COLUMN($V$1)+2,FALSE),"")</f>
        <v/>
      </c>
      <c r="AQ22" s="9" t="str">
        <f>IF(ISNUMBER(VLOOKUP($E22,AnrPivot!$A$6:$AI$97,COLUMN()-COLUMN($V$1)+2,FALSE)),VLOOKUP($E22,AnrPivot!$A$6:$AI$97,COLUMN()-COLUMN($V$1)+2,FALSE),"")</f>
        <v/>
      </c>
      <c r="AR22" s="9" t="str">
        <f>IF(ISNUMBER(VLOOKUP($E22,AnrPivot!$A$6:$AI$97,COLUMN()-COLUMN($V$1)+2,FALSE)),VLOOKUP($E22,AnrPivot!$A$6:$AI$97,COLUMN()-COLUMN($V$1)+2,FALSE),"")</f>
        <v/>
      </c>
      <c r="AS22" s="9" t="str">
        <f>IF(ISNUMBER(VLOOKUP($E22,AnrPivot!$A$6:$AI$97,COLUMN()-COLUMN($V$1)+2,FALSE)),VLOOKUP($E22,AnrPivot!$A$6:$AI$97,COLUMN()-COLUMN($V$1)+2,FALSE),"")</f>
        <v/>
      </c>
      <c r="AT22" s="9" t="str">
        <f>IF(ISNUMBER(VLOOKUP($E22,AnrPivot!$A$6:$AI$97,COLUMN()-COLUMN($V$1)+2,FALSE)),VLOOKUP($E22,AnrPivot!$A$6:$AI$97,COLUMN()-COLUMN($V$1)+2,FALSE),"")</f>
        <v/>
      </c>
      <c r="AU22" s="9" t="str">
        <f>IF(ISNUMBER(VLOOKUP($E22,AnrPivot!$A$6:$AI$97,COLUMN()-COLUMN($V$1)+2,FALSE)),VLOOKUP($E22,AnrPivot!$A$6:$AI$97,COLUMN()-COLUMN($V$1)+2,FALSE),"")</f>
        <v/>
      </c>
      <c r="AV22" s="9" t="str">
        <f>IF(ISNUMBER(VLOOKUP($E22,AnrPivot!$A$6:$AI$97,COLUMN()-COLUMN($V$1)+2,FALSE)),VLOOKUP($E22,AnrPivot!$A$6:$AI$97,COLUMN()-COLUMN($V$1)+2,FALSE),"")</f>
        <v/>
      </c>
      <c r="AW22" s="9" t="str">
        <f>IF(ISNUMBER(VLOOKUP($E22,AnrPivot!$A$6:$AI$97,COLUMN()-COLUMN($V$1)+2,FALSE)),VLOOKUP($E22,AnrPivot!$A$6:$AI$97,COLUMN()-COLUMN($V$1)+2,FALSE),"")</f>
        <v/>
      </c>
      <c r="AX22" s="9" t="str">
        <f>IF(ISNUMBER(VLOOKUP($E22,AnrPivot!$A$6:$AI$97,COLUMN()-COLUMN($V$1)+2,FALSE)),VLOOKUP($E22,AnrPivot!$A$6:$AI$97,COLUMN()-COLUMN($V$1)+2,FALSE),"")</f>
        <v/>
      </c>
      <c r="AY22" s="9" t="str">
        <f>IF(ISNUMBER(VLOOKUP($E22,AnrPivot!$A$6:$AI$97,COLUMN()-COLUMN($V$1)+2,FALSE)),VLOOKUP($E22,AnrPivot!$A$6:$AI$97,COLUMN()-COLUMN($V$1)+2,FALSE),"")</f>
        <v/>
      </c>
      <c r="AZ22" s="9" t="str">
        <f>IF(ISNUMBER(VLOOKUP($E22,AnrPivot!$A$6:$AI$97,COLUMN()-COLUMN($V$1)+2,FALSE)),VLOOKUP($E22,AnrPivot!$A$6:$AI$97,COLUMN()-COLUMN($V$1)+2,FALSE),"")</f>
        <v/>
      </c>
      <c r="BA22" s="9" t="str">
        <f>IF(ISNUMBER(VLOOKUP($E22,AnrPivot!$A$6:$AI$97,COLUMN()-COLUMN($V$1)+2,FALSE)),VLOOKUP($E22,AnrPivot!$A$6:$AI$97,COLUMN()-COLUMN($V$1)+2,FALSE),"")</f>
        <v/>
      </c>
      <c r="BB22" s="9" t="str">
        <f>IF(ISNUMBER(VLOOKUP($E22,AnrPivot!$A$6:$AI$97,COLUMN()-COLUMN($V$1)+2,FALSE)),VLOOKUP($E22,AnrPivot!$A$6:$AI$97,COLUMN()-COLUMN($V$1)+2,FALSE),"")</f>
        <v/>
      </c>
      <c r="BC22" s="9">
        <f>IF(ISNUMBER(VLOOKUP($E22,AnrPivot!$A$6:$AI$97,COLUMN()-COLUMN($V$1)+2,FALSE)),VLOOKUP($E22,AnrPivot!$A$6:$AI$97,COLUMN()-COLUMN($V$1)+2,FALSE),"")</f>
        <v>3</v>
      </c>
      <c r="BD22" s="9" t="str">
        <f>IF(ISNUMBER(VLOOKUP($E22,AnrPivot!$A$6:$AI$97,COLUMN()-COLUMN($V$1)+2,FALSE)),VLOOKUP($E22,AnrPivot!$A$6:$AI$97,COLUMN()-COLUMN($V$1)+2,FALSE),"")</f>
        <v/>
      </c>
      <c r="BE22" s="9" t="str">
        <f>IF(ISNUMBER(VLOOKUP($E22,AnrPivot!$A$6:$AI$97,COLUMN()-COLUMN($V$1)+2,FALSE)),VLOOKUP($E22,AnrPivot!$A$6:$AI$97,COLUMN()-COLUMN($V$1)+2,FALSE),"")</f>
        <v/>
      </c>
      <c r="BF22" s="9" t="str">
        <f>IF(ISNUMBER(VLOOKUP($E22,AnrPivot!$A$6:$AI$97,COLUMN()-COLUMN($V$1)+2,FALSE)),VLOOKUP($E22,AnrPivot!$A$6:$AI$97,COLUMN()-COLUMN($V$1)+2,FALSE),"")</f>
        <v/>
      </c>
      <c r="BG22" s="9" t="str">
        <f>IF(ISNUMBER(VLOOKUP($E22,AnrPivot!$A$6:$AI$97,COLUMN()-COLUMN($V$1)+2,FALSE)),VLOOKUP($E22,AnrPivot!$A$6:$AI$97,COLUMN()-COLUMN($V$1)+2,FALSE),"")</f>
        <v/>
      </c>
      <c r="BH22" s="9" t="str">
        <f>IF(ISNUMBER(VLOOKUP($E22,AnrPivot!$A$6:$AI$97,COLUMN()-COLUMN($V$1)+2,FALSE)),VLOOKUP($E22,AnrPivot!$A$6:$AI$97,COLUMN()-COLUMN($V$1)+2,FALSE),"")</f>
        <v/>
      </c>
      <c r="BI22" s="93" t="str">
        <f>IF(ISNUMBER(VLOOKUP($E22,AnrPivot!$A$6:$AI$97,COLUMN()-COLUMN($V$1)+2,FALSE)),VLOOKUP($E22,AnrPivot!$A$6:$AI$97,COLUMN()-COLUMN($V$1)+2,FALSE),"")</f>
        <v/>
      </c>
      <c r="BJ22" s="93" t="str">
        <f>IF(ISNUMBER(VLOOKUP($E22,AnrPivot!$A$6:$AI$97,COLUMN()-COLUMN($V$1)+2,FALSE)),VLOOKUP($E22,AnrPivot!$A$6:$AI$97,COLUMN()-COLUMN($V$1)+2,FALSE),"")</f>
        <v/>
      </c>
    </row>
    <row r="23" spans="1:62">
      <c r="A23" s="247">
        <v>20</v>
      </c>
      <c r="B23" s="66" t="s">
        <v>0</v>
      </c>
      <c r="C23" s="67" t="s">
        <v>653</v>
      </c>
      <c r="D23" s="67" t="s">
        <v>401</v>
      </c>
      <c r="E23" s="68" t="s">
        <v>402</v>
      </c>
      <c r="F23" s="69">
        <v>31258</v>
      </c>
      <c r="G23" s="247" t="s">
        <v>178</v>
      </c>
      <c r="H23" s="247" t="s">
        <v>174</v>
      </c>
      <c r="I23" s="247"/>
      <c r="J23" s="248"/>
      <c r="K23" s="70"/>
      <c r="L23" s="289">
        <v>13</v>
      </c>
      <c r="M23" s="71">
        <f t="shared" si="0"/>
        <v>13</v>
      </c>
      <c r="N23" s="227">
        <f>LOOKUP(E23,UNTIS.1HJ!$A$4:$A$132,UNTIS.1HJ!$F$4:$F$132)+LOOKUP(E23,UNTIS.1HJ!$A$4:$A$132,UNTIS.1HJ!$H$4:$H$132)</f>
        <v>0</v>
      </c>
      <c r="O23" s="225">
        <f t="shared" si="1"/>
        <v>0</v>
      </c>
      <c r="P23" s="93"/>
      <c r="Q23" s="93">
        <f>VLOOKUP($E23,UNTIS.Gesamt!$A$4:$L$140,2,FALSE)</f>
        <v>400</v>
      </c>
      <c r="R23" s="93">
        <f>VLOOKUP($E23,UNTIS.Gesamt!$A$4:$L$140,3,FALSE)</f>
        <v>0</v>
      </c>
      <c r="S23" s="93">
        <f>VLOOKUP($E23,UNTIS.1HJ!$A$4:$L$140,4,FALSE)</f>
        <v>400</v>
      </c>
      <c r="T23" s="93">
        <f>VLOOKUP($E23,UNTIS.1HJ!$A$4:$L$140,8,FALSE)</f>
        <v>0</v>
      </c>
      <c r="U23" s="93"/>
      <c r="V23" s="93" t="str">
        <f>IF(ISNUMBER(VLOOKUP($E23,AnrPivot!$A$6:$AI$97,COLUMN()-COLUMN($V$1)+2,FALSE)),VLOOKUP($E23,AnrPivot!$A$6:$AI$97,COLUMN()-COLUMN($V$1)+2,FALSE),"")</f>
        <v/>
      </c>
      <c r="W23" s="93" t="str">
        <f>IF(ISNUMBER(VLOOKUP($E23,AnrPivot!$A$6:$AI$97,COLUMN()-COLUMN($V$1)+2,FALSE)),VLOOKUP($E23,AnrPivot!$A$6:$AI$97,COLUMN()-COLUMN($V$1)+2,FALSE),"")</f>
        <v/>
      </c>
      <c r="X23" s="93" t="str">
        <f>IF(ISNUMBER(VLOOKUP($E23,AnrPivot!$A$6:$AI$97,COLUMN()-COLUMN($V$1)+2,FALSE)),VLOOKUP($E23,AnrPivot!$A$6:$AI$97,COLUMN()-COLUMN($V$1)+2,FALSE),"")</f>
        <v/>
      </c>
      <c r="Y23" s="93" t="str">
        <f>IF(ISNUMBER(VLOOKUP($E23,AnrPivot!$A$6:$AI$97,COLUMN()-COLUMN($V$1)+2,FALSE)),VLOOKUP($E23,AnrPivot!$A$6:$AI$97,COLUMN()-COLUMN($V$1)+2,FALSE),"")</f>
        <v/>
      </c>
      <c r="Z23" s="93" t="str">
        <f>IF(ISNUMBER(VLOOKUP($E23,AnrPivot!$A$6:$AI$97,COLUMN()-COLUMN($V$1)+2,FALSE)),VLOOKUP($E23,AnrPivot!$A$6:$AI$97,COLUMN()-COLUMN($V$1)+2,FALSE),"")</f>
        <v/>
      </c>
      <c r="AA23" s="93" t="str">
        <f>IF(ISNUMBER(VLOOKUP($E23,AnrPivot!$A$6:$AI$97,COLUMN()-COLUMN($V$1)+2,FALSE)),VLOOKUP($E23,AnrPivot!$A$6:$AI$97,COLUMN()-COLUMN($V$1)+2,FALSE),"")</f>
        <v/>
      </c>
      <c r="AB23" s="93" t="str">
        <f>IF(ISNUMBER(VLOOKUP($E23,AnrPivot!$A$6:$AI$97,COLUMN()-COLUMN($V$1)+2,FALSE)),VLOOKUP($E23,AnrPivot!$A$6:$AI$97,COLUMN()-COLUMN($V$1)+2,FALSE),"")</f>
        <v/>
      </c>
      <c r="AC23" s="93" t="str">
        <f>IF(ISNUMBER(VLOOKUP($E23,AnrPivot!$A$6:$AI$97,COLUMN()-COLUMN($V$1)+2,FALSE)),VLOOKUP($E23,AnrPivot!$A$6:$AI$97,COLUMN()-COLUMN($V$1)+2,FALSE),"")</f>
        <v/>
      </c>
      <c r="AD23" s="93" t="str">
        <f>IF(ISNUMBER(VLOOKUP($E23,AnrPivot!$A$6:$AI$97,COLUMN()-COLUMN($V$1)+2,FALSE)),VLOOKUP($E23,AnrPivot!$A$6:$AI$97,COLUMN()-COLUMN($V$1)+2,FALSE),"")</f>
        <v/>
      </c>
      <c r="AE23" s="93" t="str">
        <f>IF(ISNUMBER(VLOOKUP($E23,AnrPivot!$A$6:$AI$97,COLUMN()-COLUMN($V$1)+2,FALSE)),VLOOKUP($E23,AnrPivot!$A$6:$AI$97,COLUMN()-COLUMN($V$1)+2,FALSE),"")</f>
        <v/>
      </c>
      <c r="AF23" s="93" t="str">
        <f>IF(ISNUMBER(VLOOKUP($E23,AnrPivot!$A$6:$AI$97,COLUMN()-COLUMN($V$1)+2,FALSE)),VLOOKUP($E23,AnrPivot!$A$6:$AI$97,COLUMN()-COLUMN($V$1)+2,FALSE),"")</f>
        <v/>
      </c>
      <c r="AG23" s="93" t="str">
        <f>IF(ISNUMBER(VLOOKUP($E23,AnrPivot!$A$6:$AI$97,COLUMN()-COLUMN($V$1)+2,FALSE)),VLOOKUP($E23,AnrPivot!$A$6:$AI$97,COLUMN()-COLUMN($V$1)+2,FALSE),"")</f>
        <v/>
      </c>
      <c r="AH23" s="93" t="str">
        <f>IF(ISNUMBER(VLOOKUP($E23,AnrPivot!$A$6:$AI$97,COLUMN()-COLUMN($V$1)+2,FALSE)),VLOOKUP($E23,AnrPivot!$A$6:$AI$97,COLUMN()-COLUMN($V$1)+2,FALSE),"")</f>
        <v/>
      </c>
      <c r="AI23" s="93" t="str">
        <f>IF(ISNUMBER(VLOOKUP($E23,AnrPivot!$A$6:$AI$97,COLUMN()-COLUMN($V$1)+2,FALSE)),VLOOKUP($E23,AnrPivot!$A$6:$AI$97,COLUMN()-COLUMN($V$1)+2,FALSE),"")</f>
        <v/>
      </c>
      <c r="AJ23" s="93" t="str">
        <f>IF(ISNUMBER(VLOOKUP($E23,AnrPivot!$A$6:$AI$97,COLUMN()-COLUMN($V$1)+2,FALSE)),VLOOKUP($E23,AnrPivot!$A$6:$AI$97,COLUMN()-COLUMN($V$1)+2,FALSE),"")</f>
        <v/>
      </c>
      <c r="AK23" s="93" t="str">
        <f>IF(ISNUMBER(VLOOKUP($E23,AnrPivot!$A$6:$AI$97,COLUMN()-COLUMN($V$1)+2,FALSE)),VLOOKUP($E23,AnrPivot!$A$6:$AI$97,COLUMN()-COLUMN($V$1)+2,FALSE),"")</f>
        <v/>
      </c>
      <c r="AL23" s="93" t="str">
        <f>IF(ISNUMBER(VLOOKUP($E23,AnrPivot!$A$6:$AI$97,COLUMN()-COLUMN($V$1)+2,FALSE)),VLOOKUP($E23,AnrPivot!$A$6:$AI$97,COLUMN()-COLUMN($V$1)+2,FALSE),"")</f>
        <v/>
      </c>
      <c r="AM23" s="93" t="str">
        <f>IF(ISNUMBER(VLOOKUP($E23,AnrPivot!$A$6:$AI$97,COLUMN()-COLUMN($V$1)+2,FALSE)),VLOOKUP($E23,AnrPivot!$A$6:$AI$97,COLUMN()-COLUMN($V$1)+2,FALSE),"")</f>
        <v/>
      </c>
      <c r="AN23" s="93" t="str">
        <f>IF(ISNUMBER(VLOOKUP($E23,AnrPivot!$A$6:$AI$97,COLUMN()-COLUMN($V$1)+2,FALSE)),VLOOKUP($E23,AnrPivot!$A$6:$AI$97,COLUMN()-COLUMN($V$1)+2,FALSE),"")</f>
        <v/>
      </c>
      <c r="AO23" s="93" t="str">
        <f>IF(ISNUMBER(VLOOKUP($E23,AnrPivot!$A$6:$AI$97,COLUMN()-COLUMN($V$1)+2,FALSE)),VLOOKUP($E23,AnrPivot!$A$6:$AI$97,COLUMN()-COLUMN($V$1)+2,FALSE),"")</f>
        <v/>
      </c>
      <c r="AP23" s="93" t="str">
        <f>IF(ISNUMBER(VLOOKUP($E23,AnrPivot!$A$6:$AI$97,COLUMN()-COLUMN($V$1)+2,FALSE)),VLOOKUP($E23,AnrPivot!$A$6:$AI$97,COLUMN()-COLUMN($V$1)+2,FALSE),"")</f>
        <v/>
      </c>
      <c r="AQ23" s="93" t="str">
        <f>IF(ISNUMBER(VLOOKUP($E23,AnrPivot!$A$6:$AI$97,COLUMN()-COLUMN($V$1)+2,FALSE)),VLOOKUP($E23,AnrPivot!$A$6:$AI$97,COLUMN()-COLUMN($V$1)+2,FALSE),"")</f>
        <v/>
      </c>
      <c r="AR23" s="93" t="str">
        <f>IF(ISNUMBER(VLOOKUP($E23,AnrPivot!$A$6:$AI$97,COLUMN()-COLUMN($V$1)+2,FALSE)),VLOOKUP($E23,AnrPivot!$A$6:$AI$97,COLUMN()-COLUMN($V$1)+2,FALSE),"")</f>
        <v/>
      </c>
      <c r="AS23" s="93" t="str">
        <f>IF(ISNUMBER(VLOOKUP($E23,AnrPivot!$A$6:$AI$97,COLUMN()-COLUMN($V$1)+2,FALSE)),VLOOKUP($E23,AnrPivot!$A$6:$AI$97,COLUMN()-COLUMN($V$1)+2,FALSE),"")</f>
        <v/>
      </c>
      <c r="AT23" s="93" t="str">
        <f>IF(ISNUMBER(VLOOKUP($E23,AnrPivot!$A$6:$AI$97,COLUMN()-COLUMN($V$1)+2,FALSE)),VLOOKUP($E23,AnrPivot!$A$6:$AI$97,COLUMN()-COLUMN($V$1)+2,FALSE),"")</f>
        <v/>
      </c>
      <c r="AU23" s="93" t="str">
        <f>IF(ISNUMBER(VLOOKUP($E23,AnrPivot!$A$6:$AI$97,COLUMN()-COLUMN($V$1)+2,FALSE)),VLOOKUP($E23,AnrPivot!$A$6:$AI$97,COLUMN()-COLUMN($V$1)+2,FALSE),"")</f>
        <v/>
      </c>
      <c r="AV23" s="93" t="str">
        <f>IF(ISNUMBER(VLOOKUP($E23,AnrPivot!$A$6:$AI$97,COLUMN()-COLUMN($V$1)+2,FALSE)),VLOOKUP($E23,AnrPivot!$A$6:$AI$97,COLUMN()-COLUMN($V$1)+2,FALSE),"")</f>
        <v/>
      </c>
      <c r="AW23" s="93" t="str">
        <f>IF(ISNUMBER(VLOOKUP($E23,AnrPivot!$A$6:$AI$97,COLUMN()-COLUMN($V$1)+2,FALSE)),VLOOKUP($E23,AnrPivot!$A$6:$AI$97,COLUMN()-COLUMN($V$1)+2,FALSE),"")</f>
        <v/>
      </c>
      <c r="AX23" s="93" t="str">
        <f>IF(ISNUMBER(VLOOKUP($E23,AnrPivot!$A$6:$AI$97,COLUMN()-COLUMN($V$1)+2,FALSE)),VLOOKUP($E23,AnrPivot!$A$6:$AI$97,COLUMN()-COLUMN($V$1)+2,FALSE),"")</f>
        <v/>
      </c>
      <c r="AY23" s="93" t="str">
        <f>IF(ISNUMBER(VLOOKUP($E23,AnrPivot!$A$6:$AI$97,COLUMN()-COLUMN($V$1)+2,FALSE)),VLOOKUP($E23,AnrPivot!$A$6:$AI$97,COLUMN()-COLUMN($V$1)+2,FALSE),"")</f>
        <v/>
      </c>
      <c r="AZ23" s="93" t="str">
        <f>IF(ISNUMBER(VLOOKUP($E23,AnrPivot!$A$6:$AI$97,COLUMN()-COLUMN($V$1)+2,FALSE)),VLOOKUP($E23,AnrPivot!$A$6:$AI$97,COLUMN()-COLUMN($V$1)+2,FALSE),"")</f>
        <v/>
      </c>
      <c r="BA23" s="93" t="str">
        <f>IF(ISNUMBER(VLOOKUP($E23,AnrPivot!$A$6:$AI$97,COLUMN()-COLUMN($V$1)+2,FALSE)),VLOOKUP($E23,AnrPivot!$A$6:$AI$97,COLUMN()-COLUMN($V$1)+2,FALSE),"")</f>
        <v/>
      </c>
      <c r="BB23" s="93" t="str">
        <f>IF(ISNUMBER(VLOOKUP($E23,AnrPivot!$A$6:$AI$97,COLUMN()-COLUMN($V$1)+2,FALSE)),VLOOKUP($E23,AnrPivot!$A$6:$AI$97,COLUMN()-COLUMN($V$1)+2,FALSE),"")</f>
        <v/>
      </c>
      <c r="BC23" s="93" t="str">
        <f>IF(ISNUMBER(VLOOKUP($E23,AnrPivot!$A$6:$AI$97,COLUMN()-COLUMN($V$1)+2,FALSE)),VLOOKUP($E23,AnrPivot!$A$6:$AI$97,COLUMN()-COLUMN($V$1)+2,FALSE),"")</f>
        <v/>
      </c>
      <c r="BD23" s="93" t="str">
        <f>IF(ISNUMBER(VLOOKUP($E23,AnrPivot!$A$6:$AI$97,COLUMN()-COLUMN($V$1)+2,FALSE)),VLOOKUP($E23,AnrPivot!$A$6:$AI$97,COLUMN()-COLUMN($V$1)+2,FALSE),"")</f>
        <v/>
      </c>
      <c r="BE23" s="93" t="str">
        <f>IF(ISNUMBER(VLOOKUP($E23,AnrPivot!$A$6:$AI$97,COLUMN()-COLUMN($V$1)+2,FALSE)),VLOOKUP($E23,AnrPivot!$A$6:$AI$97,COLUMN()-COLUMN($V$1)+2,FALSE),"")</f>
        <v/>
      </c>
      <c r="BF23" s="93" t="str">
        <f>IF(ISNUMBER(VLOOKUP($E23,AnrPivot!$A$6:$AI$97,COLUMN()-COLUMN($V$1)+2,FALSE)),VLOOKUP($E23,AnrPivot!$A$6:$AI$97,COLUMN()-COLUMN($V$1)+2,FALSE),"")</f>
        <v/>
      </c>
      <c r="BG23" s="93" t="str">
        <f>IF(ISNUMBER(VLOOKUP($E23,AnrPivot!$A$6:$AI$97,COLUMN()-COLUMN($V$1)+2,FALSE)),VLOOKUP($E23,AnrPivot!$A$6:$AI$97,COLUMN()-COLUMN($V$1)+2,FALSE),"")</f>
        <v/>
      </c>
      <c r="BH23" s="93" t="str">
        <f>IF(ISNUMBER(VLOOKUP($E23,AnrPivot!$A$6:$AI$97,COLUMN()-COLUMN($V$1)+2,FALSE)),VLOOKUP($E23,AnrPivot!$A$6:$AI$97,COLUMN()-COLUMN($V$1)+2,FALSE),"")</f>
        <v/>
      </c>
      <c r="BI23" s="93" t="str">
        <f>IF(ISNUMBER(VLOOKUP($E23,AnrPivot!$A$6:$AI$97,COLUMN()-COLUMN($V$1)+2,FALSE)),VLOOKUP($E23,AnrPivot!$A$6:$AI$97,COLUMN()-COLUMN($V$1)+2,FALSE),"")</f>
        <v/>
      </c>
      <c r="BJ23" s="93" t="str">
        <f>IF(ISNUMBER(VLOOKUP($E23,AnrPivot!$A$6:$AI$97,COLUMN()-COLUMN($V$1)+2,FALSE)),VLOOKUP($E23,AnrPivot!$A$6:$AI$97,COLUMN()-COLUMN($V$1)+2,FALSE),"")</f>
        <v/>
      </c>
    </row>
    <row r="24" spans="1:62">
      <c r="A24" s="244">
        <v>21</v>
      </c>
      <c r="B24" s="73" t="s">
        <v>0</v>
      </c>
      <c r="C24" s="11" t="s">
        <v>403</v>
      </c>
      <c r="D24" s="11" t="s">
        <v>404</v>
      </c>
      <c r="E24" s="8" t="s">
        <v>69</v>
      </c>
      <c r="F24" s="14">
        <v>27108</v>
      </c>
      <c r="G24" s="244" t="s">
        <v>172</v>
      </c>
      <c r="H24" s="244" t="s">
        <v>396</v>
      </c>
      <c r="I24" s="244"/>
      <c r="J24" s="249"/>
      <c r="K24" s="27"/>
      <c r="L24" s="13">
        <v>25.5</v>
      </c>
      <c r="M24" s="13">
        <f t="shared" si="0"/>
        <v>19.5</v>
      </c>
      <c r="N24" s="228">
        <f>LOOKUP(E24,UNTIS.1HJ!$A$4:$A$132,UNTIS.1HJ!$F$4:$F$132)+LOOKUP(E24,UNTIS.1HJ!$A$4:$A$132,UNTIS.1HJ!$H$4:$H$132)</f>
        <v>0</v>
      </c>
      <c r="O24" s="226">
        <f t="shared" si="1"/>
        <v>0</v>
      </c>
      <c r="P24" s="9"/>
      <c r="Q24" s="9">
        <f>VLOOKUP($E24,UNTIS.Gesamt!$A$4:$L$140,2,FALSE)</f>
        <v>1015</v>
      </c>
      <c r="R24" s="9">
        <f>VLOOKUP($E24,UNTIS.Gesamt!$A$4:$L$140,3,FALSE)</f>
        <v>200</v>
      </c>
      <c r="S24" s="9">
        <f>VLOOKUP($E24,UNTIS.1HJ!$A$4:$L$140,4,FALSE)</f>
        <v>835</v>
      </c>
      <c r="T24" s="9">
        <f>VLOOKUP($E24,UNTIS.1HJ!$A$4:$L$140,8,FALSE)</f>
        <v>0</v>
      </c>
      <c r="U24" s="9"/>
      <c r="V24" s="9" t="str">
        <f>IF(ISNUMBER(VLOOKUP($E24,AnrPivot!$A$6:$AI$97,COLUMN()-COLUMN($V$1)+2,FALSE)),VLOOKUP($E24,AnrPivot!$A$6:$AI$97,COLUMN()-COLUMN($V$1)+2,FALSE),"")</f>
        <v/>
      </c>
      <c r="W24" s="9" t="str">
        <f>IF(ISNUMBER(VLOOKUP($E24,AnrPivot!$A$6:$AI$97,COLUMN()-COLUMN($V$1)+2,FALSE)),VLOOKUP($E24,AnrPivot!$A$6:$AI$97,COLUMN()-COLUMN($V$1)+2,FALSE),"")</f>
        <v/>
      </c>
      <c r="X24" s="9" t="str">
        <f>IF(ISNUMBER(VLOOKUP($E24,AnrPivot!$A$6:$AI$97,COLUMN()-COLUMN($V$1)+2,FALSE)),VLOOKUP($E24,AnrPivot!$A$6:$AI$97,COLUMN()-COLUMN($V$1)+2,FALSE),"")</f>
        <v/>
      </c>
      <c r="Y24" s="9" t="str">
        <f>IF(ISNUMBER(VLOOKUP($E24,AnrPivot!$A$6:$AI$97,COLUMN()-COLUMN($V$1)+2,FALSE)),VLOOKUP($E24,AnrPivot!$A$6:$AI$97,COLUMN()-COLUMN($V$1)+2,FALSE),"")</f>
        <v/>
      </c>
      <c r="Z24" s="9" t="str">
        <f>IF(ISNUMBER(VLOOKUP($E24,AnrPivot!$A$6:$AI$97,COLUMN()-COLUMN($V$1)+2,FALSE)),VLOOKUP($E24,AnrPivot!$A$6:$AI$97,COLUMN()-COLUMN($V$1)+2,FALSE),"")</f>
        <v/>
      </c>
      <c r="AA24" s="9" t="str">
        <f>IF(ISNUMBER(VLOOKUP($E24,AnrPivot!$A$6:$AI$97,COLUMN()-COLUMN($V$1)+2,FALSE)),VLOOKUP($E24,AnrPivot!$A$6:$AI$97,COLUMN()-COLUMN($V$1)+2,FALSE),"")</f>
        <v/>
      </c>
      <c r="AB24" s="9" t="str">
        <f>IF(ISNUMBER(VLOOKUP($E24,AnrPivot!$A$6:$AI$97,COLUMN()-COLUMN($V$1)+2,FALSE)),VLOOKUP($E24,AnrPivot!$A$6:$AI$97,COLUMN()-COLUMN($V$1)+2,FALSE),"")</f>
        <v/>
      </c>
      <c r="AC24" s="9" t="str">
        <f>IF(ISNUMBER(VLOOKUP($E24,AnrPivot!$A$6:$AI$97,COLUMN()-COLUMN($V$1)+2,FALSE)),VLOOKUP($E24,AnrPivot!$A$6:$AI$97,COLUMN()-COLUMN($V$1)+2,FALSE),"")</f>
        <v/>
      </c>
      <c r="AD24" s="9" t="str">
        <f>IF(ISNUMBER(VLOOKUP($E24,AnrPivot!$A$6:$AI$97,COLUMN()-COLUMN($V$1)+2,FALSE)),VLOOKUP($E24,AnrPivot!$A$6:$AI$97,COLUMN()-COLUMN($V$1)+2,FALSE),"")</f>
        <v/>
      </c>
      <c r="AE24" s="9" t="str">
        <f>IF(ISNUMBER(VLOOKUP($E24,AnrPivot!$A$6:$AI$97,COLUMN()-COLUMN($V$1)+2,FALSE)),VLOOKUP($E24,AnrPivot!$A$6:$AI$97,COLUMN()-COLUMN($V$1)+2,FALSE),"")</f>
        <v/>
      </c>
      <c r="AF24" s="9" t="str">
        <f>IF(ISNUMBER(VLOOKUP($E24,AnrPivot!$A$6:$AI$97,COLUMN()-COLUMN($V$1)+2,FALSE)),VLOOKUP($E24,AnrPivot!$A$6:$AI$97,COLUMN()-COLUMN($V$1)+2,FALSE),"")</f>
        <v/>
      </c>
      <c r="AG24" s="9" t="str">
        <f>IF(ISNUMBER(VLOOKUP($E24,AnrPivot!$A$6:$AI$97,COLUMN()-COLUMN($V$1)+2,FALSE)),VLOOKUP($E24,AnrPivot!$A$6:$AI$97,COLUMN()-COLUMN($V$1)+2,FALSE),"")</f>
        <v/>
      </c>
      <c r="AH24" s="9" t="str">
        <f>IF(ISNUMBER(VLOOKUP($E24,AnrPivot!$A$6:$AI$97,COLUMN()-COLUMN($V$1)+2,FALSE)),VLOOKUP($E24,AnrPivot!$A$6:$AI$97,COLUMN()-COLUMN($V$1)+2,FALSE),"")</f>
        <v/>
      </c>
      <c r="AI24" s="9" t="str">
        <f>IF(ISNUMBER(VLOOKUP($E24,AnrPivot!$A$6:$AI$97,COLUMN()-COLUMN($V$1)+2,FALSE)),VLOOKUP($E24,AnrPivot!$A$6:$AI$97,COLUMN()-COLUMN($V$1)+2,FALSE),"")</f>
        <v/>
      </c>
      <c r="AJ24" s="9" t="str">
        <f>IF(ISNUMBER(VLOOKUP($E24,AnrPivot!$A$6:$AI$97,COLUMN()-COLUMN($V$1)+2,FALSE)),VLOOKUP($E24,AnrPivot!$A$6:$AI$97,COLUMN()-COLUMN($V$1)+2,FALSE),"")</f>
        <v/>
      </c>
      <c r="AK24" s="9" t="str">
        <f>IF(ISNUMBER(VLOOKUP($E24,AnrPivot!$A$6:$AI$97,COLUMN()-COLUMN($V$1)+2,FALSE)),VLOOKUP($E24,AnrPivot!$A$6:$AI$97,COLUMN()-COLUMN($V$1)+2,FALSE),"")</f>
        <v/>
      </c>
      <c r="AL24" s="9" t="str">
        <f>IF(ISNUMBER(VLOOKUP($E24,AnrPivot!$A$6:$AI$97,COLUMN()-COLUMN($V$1)+2,FALSE)),VLOOKUP($E24,AnrPivot!$A$6:$AI$97,COLUMN()-COLUMN($V$1)+2,FALSE),"")</f>
        <v/>
      </c>
      <c r="AM24" s="9" t="str">
        <f>IF(ISNUMBER(VLOOKUP($E24,AnrPivot!$A$6:$AI$97,COLUMN()-COLUMN($V$1)+2,FALSE)),VLOOKUP($E24,AnrPivot!$A$6:$AI$97,COLUMN()-COLUMN($V$1)+2,FALSE),"")</f>
        <v/>
      </c>
      <c r="AN24" s="9" t="str">
        <f>IF(ISNUMBER(VLOOKUP($E24,AnrPivot!$A$6:$AI$97,COLUMN()-COLUMN($V$1)+2,FALSE)),VLOOKUP($E24,AnrPivot!$A$6:$AI$97,COLUMN()-COLUMN($V$1)+2,FALSE),"")</f>
        <v/>
      </c>
      <c r="AO24" s="9" t="str">
        <f>IF(ISNUMBER(VLOOKUP($E24,AnrPivot!$A$6:$AI$97,COLUMN()-COLUMN($V$1)+2,FALSE)),VLOOKUP($E24,AnrPivot!$A$6:$AI$97,COLUMN()-COLUMN($V$1)+2,FALSE),"")</f>
        <v/>
      </c>
      <c r="AP24" s="9">
        <f>IF(ISNUMBER(VLOOKUP($E24,AnrPivot!$A$6:$AI$97,COLUMN()-COLUMN($V$1)+2,FALSE)),VLOOKUP($E24,AnrPivot!$A$6:$AI$97,COLUMN()-COLUMN($V$1)+2,FALSE),"")</f>
        <v>4</v>
      </c>
      <c r="AQ24" s="9" t="str">
        <f>IF(ISNUMBER(VLOOKUP($E24,AnrPivot!$A$6:$AI$97,COLUMN()-COLUMN($V$1)+2,FALSE)),VLOOKUP($E24,AnrPivot!$A$6:$AI$97,COLUMN()-COLUMN($V$1)+2,FALSE),"")</f>
        <v/>
      </c>
      <c r="AR24" s="9" t="str">
        <f>IF(ISNUMBER(VLOOKUP($E24,AnrPivot!$A$6:$AI$97,COLUMN()-COLUMN($V$1)+2,FALSE)),VLOOKUP($E24,AnrPivot!$A$6:$AI$97,COLUMN()-COLUMN($V$1)+2,FALSE),"")</f>
        <v/>
      </c>
      <c r="AS24" s="9" t="str">
        <f>IF(ISNUMBER(VLOOKUP($E24,AnrPivot!$A$6:$AI$97,COLUMN()-COLUMN($V$1)+2,FALSE)),VLOOKUP($E24,AnrPivot!$A$6:$AI$97,COLUMN()-COLUMN($V$1)+2,FALSE),"")</f>
        <v/>
      </c>
      <c r="AT24" s="9" t="str">
        <f>IF(ISNUMBER(VLOOKUP($E24,AnrPivot!$A$6:$AI$97,COLUMN()-COLUMN($V$1)+2,FALSE)),VLOOKUP($E24,AnrPivot!$A$6:$AI$97,COLUMN()-COLUMN($V$1)+2,FALSE),"")</f>
        <v/>
      </c>
      <c r="AU24" s="9" t="str">
        <f>IF(ISNUMBER(VLOOKUP($E24,AnrPivot!$A$6:$AI$97,COLUMN()-COLUMN($V$1)+2,FALSE)),VLOOKUP($E24,AnrPivot!$A$6:$AI$97,COLUMN()-COLUMN($V$1)+2,FALSE),"")</f>
        <v/>
      </c>
      <c r="AV24" s="9" t="str">
        <f>IF(ISNUMBER(VLOOKUP($E24,AnrPivot!$A$6:$AI$97,COLUMN()-COLUMN($V$1)+2,FALSE)),VLOOKUP($E24,AnrPivot!$A$6:$AI$97,COLUMN()-COLUMN($V$1)+2,FALSE),"")</f>
        <v/>
      </c>
      <c r="AW24" s="9" t="str">
        <f>IF(ISNUMBER(VLOOKUP($E24,AnrPivot!$A$6:$AI$97,COLUMN()-COLUMN($V$1)+2,FALSE)),VLOOKUP($E24,AnrPivot!$A$6:$AI$97,COLUMN()-COLUMN($V$1)+2,FALSE),"")</f>
        <v/>
      </c>
      <c r="AX24" s="9" t="str">
        <f>IF(ISNUMBER(VLOOKUP($E24,AnrPivot!$A$6:$AI$97,COLUMN()-COLUMN($V$1)+2,FALSE)),VLOOKUP($E24,AnrPivot!$A$6:$AI$97,COLUMN()-COLUMN($V$1)+2,FALSE),"")</f>
        <v/>
      </c>
      <c r="AY24" s="9" t="str">
        <f>IF(ISNUMBER(VLOOKUP($E24,AnrPivot!$A$6:$AI$97,COLUMN()-COLUMN($V$1)+2,FALSE)),VLOOKUP($E24,AnrPivot!$A$6:$AI$97,COLUMN()-COLUMN($V$1)+2,FALSE),"")</f>
        <v/>
      </c>
      <c r="AZ24" s="9" t="str">
        <f>IF(ISNUMBER(VLOOKUP($E24,AnrPivot!$A$6:$AI$97,COLUMN()-COLUMN($V$1)+2,FALSE)),VLOOKUP($E24,AnrPivot!$A$6:$AI$97,COLUMN()-COLUMN($V$1)+2,FALSE),"")</f>
        <v/>
      </c>
      <c r="BA24" s="9">
        <f>IF(ISNUMBER(VLOOKUP($E24,AnrPivot!$A$6:$AI$97,COLUMN()-COLUMN($V$1)+2,FALSE)),VLOOKUP($E24,AnrPivot!$A$6:$AI$97,COLUMN()-COLUMN($V$1)+2,FALSE),"")</f>
        <v>2</v>
      </c>
      <c r="BB24" s="9" t="str">
        <f>IF(ISNUMBER(VLOOKUP($E24,AnrPivot!$A$6:$AI$97,COLUMN()-COLUMN($V$1)+2,FALSE)),VLOOKUP($E24,AnrPivot!$A$6:$AI$97,COLUMN()-COLUMN($V$1)+2,FALSE),"")</f>
        <v/>
      </c>
      <c r="BC24" s="9">
        <f>IF(ISNUMBER(VLOOKUP($E24,AnrPivot!$A$6:$AI$97,COLUMN()-COLUMN($V$1)+2,FALSE)),VLOOKUP($E24,AnrPivot!$A$6:$AI$97,COLUMN()-COLUMN($V$1)+2,FALSE),"")</f>
        <v>6</v>
      </c>
      <c r="BD24" s="9" t="str">
        <f>IF(ISNUMBER(VLOOKUP($E24,AnrPivot!$A$6:$AI$97,COLUMN()-COLUMN($V$1)+2,FALSE)),VLOOKUP($E24,AnrPivot!$A$6:$AI$97,COLUMN()-COLUMN($V$1)+2,FALSE),"")</f>
        <v/>
      </c>
      <c r="BE24" s="9" t="str">
        <f>IF(ISNUMBER(VLOOKUP($E24,AnrPivot!$A$6:$AI$97,COLUMN()-COLUMN($V$1)+2,FALSE)),VLOOKUP($E24,AnrPivot!$A$6:$AI$97,COLUMN()-COLUMN($V$1)+2,FALSE),"")</f>
        <v/>
      </c>
      <c r="BF24" s="9" t="str">
        <f>IF(ISNUMBER(VLOOKUP($E24,AnrPivot!$A$6:$AI$97,COLUMN()-COLUMN($V$1)+2,FALSE)),VLOOKUP($E24,AnrPivot!$A$6:$AI$97,COLUMN()-COLUMN($V$1)+2,FALSE),"")</f>
        <v/>
      </c>
      <c r="BG24" s="9" t="str">
        <f>IF(ISNUMBER(VLOOKUP($E24,AnrPivot!$A$6:$AI$97,COLUMN()-COLUMN($V$1)+2,FALSE)),VLOOKUP($E24,AnrPivot!$A$6:$AI$97,COLUMN()-COLUMN($V$1)+2,FALSE),"")</f>
        <v/>
      </c>
      <c r="BH24" s="9" t="str">
        <f>IF(ISNUMBER(VLOOKUP($E24,AnrPivot!$A$6:$AI$97,COLUMN()-COLUMN($V$1)+2,FALSE)),VLOOKUP($E24,AnrPivot!$A$6:$AI$97,COLUMN()-COLUMN($V$1)+2,FALSE),"")</f>
        <v/>
      </c>
      <c r="BI24" s="93" t="str">
        <f>IF(ISNUMBER(VLOOKUP($E24,AnrPivot!$A$6:$AI$97,COLUMN()-COLUMN($V$1)+2,FALSE)),VLOOKUP($E24,AnrPivot!$A$6:$AI$97,COLUMN()-COLUMN($V$1)+2,FALSE),"")</f>
        <v/>
      </c>
      <c r="BJ24" s="93" t="str">
        <f>IF(ISNUMBER(VLOOKUP($E24,AnrPivot!$A$6:$AI$97,COLUMN()-COLUMN($V$1)+2,FALSE)),VLOOKUP($E24,AnrPivot!$A$6:$AI$97,COLUMN()-COLUMN($V$1)+2,FALSE),"")</f>
        <v/>
      </c>
    </row>
    <row r="25" spans="1:62">
      <c r="A25" s="247">
        <v>22</v>
      </c>
      <c r="B25" s="66" t="s">
        <v>0</v>
      </c>
      <c r="C25" s="67" t="s">
        <v>505</v>
      </c>
      <c r="D25" s="67" t="s">
        <v>506</v>
      </c>
      <c r="E25" s="68" t="s">
        <v>268</v>
      </c>
      <c r="F25" s="69">
        <v>31881</v>
      </c>
      <c r="G25" s="247" t="s">
        <v>172</v>
      </c>
      <c r="H25" s="247" t="s">
        <v>179</v>
      </c>
      <c r="I25" s="247"/>
      <c r="J25" s="248"/>
      <c r="K25" s="70"/>
      <c r="L25" s="71">
        <v>10</v>
      </c>
      <c r="M25" s="71">
        <f t="shared" si="0"/>
        <v>10</v>
      </c>
      <c r="N25" s="227">
        <f>LOOKUP(E25,UNTIS.1HJ!$A$4:$A$132,UNTIS.1HJ!$F$4:$F$132)+LOOKUP(E25,UNTIS.1HJ!$A$4:$A$132,UNTIS.1HJ!$H$4:$H$132)</f>
        <v>0</v>
      </c>
      <c r="O25" s="225">
        <f t="shared" si="1"/>
        <v>0</v>
      </c>
      <c r="P25" s="93"/>
      <c r="Q25" s="93">
        <f>VLOOKUP($E25,UNTIS.Gesamt!$A$4:$L$140,2,FALSE)</f>
        <v>1010</v>
      </c>
      <c r="R25" s="93">
        <f>VLOOKUP($E25,UNTIS.Gesamt!$A$4:$L$140,3,FALSE)</f>
        <v>122</v>
      </c>
      <c r="S25" s="93">
        <f>VLOOKUP($E25,UNTIS.1HJ!$A$4:$L$140,4,FALSE)</f>
        <v>886</v>
      </c>
      <c r="T25" s="93">
        <f>VLOOKUP($E25,UNTIS.1HJ!$A$4:$L$140,8,FALSE)</f>
        <v>0</v>
      </c>
      <c r="U25" s="93"/>
      <c r="V25" s="93" t="str">
        <f>IF(ISNUMBER(VLOOKUP($E25,AnrPivot!$A$6:$AI$97,COLUMN()-COLUMN($V$1)+2,FALSE)),VLOOKUP($E25,AnrPivot!$A$6:$AI$97,COLUMN()-COLUMN($V$1)+2,FALSE),"")</f>
        <v/>
      </c>
      <c r="W25" s="93" t="str">
        <f>IF(ISNUMBER(VLOOKUP($E25,AnrPivot!$A$6:$AI$97,COLUMN()-COLUMN($V$1)+2,FALSE)),VLOOKUP($E25,AnrPivot!$A$6:$AI$97,COLUMN()-COLUMN($V$1)+2,FALSE),"")</f>
        <v/>
      </c>
      <c r="X25" s="93" t="str">
        <f>IF(ISNUMBER(VLOOKUP($E25,AnrPivot!$A$6:$AI$97,COLUMN()-COLUMN($V$1)+2,FALSE)),VLOOKUP($E25,AnrPivot!$A$6:$AI$97,COLUMN()-COLUMN($V$1)+2,FALSE),"")</f>
        <v/>
      </c>
      <c r="Y25" s="93" t="str">
        <f>IF(ISNUMBER(VLOOKUP($E25,AnrPivot!$A$6:$AI$97,COLUMN()-COLUMN($V$1)+2,FALSE)),VLOOKUP($E25,AnrPivot!$A$6:$AI$97,COLUMN()-COLUMN($V$1)+2,FALSE),"")</f>
        <v/>
      </c>
      <c r="Z25" s="93" t="str">
        <f>IF(ISNUMBER(VLOOKUP($E25,AnrPivot!$A$6:$AI$97,COLUMN()-COLUMN($V$1)+2,FALSE)),VLOOKUP($E25,AnrPivot!$A$6:$AI$97,COLUMN()-COLUMN($V$1)+2,FALSE),"")</f>
        <v/>
      </c>
      <c r="AA25" s="93" t="str">
        <f>IF(ISNUMBER(VLOOKUP($E25,AnrPivot!$A$6:$AI$97,COLUMN()-COLUMN($V$1)+2,FALSE)),VLOOKUP($E25,AnrPivot!$A$6:$AI$97,COLUMN()-COLUMN($V$1)+2,FALSE),"")</f>
        <v/>
      </c>
      <c r="AB25" s="93" t="str">
        <f>IF(ISNUMBER(VLOOKUP($E25,AnrPivot!$A$6:$AI$97,COLUMN()-COLUMN($V$1)+2,FALSE)),VLOOKUP($E25,AnrPivot!$A$6:$AI$97,COLUMN()-COLUMN($V$1)+2,FALSE),"")</f>
        <v/>
      </c>
      <c r="AC25" s="93" t="str">
        <f>IF(ISNUMBER(VLOOKUP($E25,AnrPivot!$A$6:$AI$97,COLUMN()-COLUMN($V$1)+2,FALSE)),VLOOKUP($E25,AnrPivot!$A$6:$AI$97,COLUMN()-COLUMN($V$1)+2,FALSE),"")</f>
        <v/>
      </c>
      <c r="AD25" s="93" t="str">
        <f>IF(ISNUMBER(VLOOKUP($E25,AnrPivot!$A$6:$AI$97,COLUMN()-COLUMN($V$1)+2,FALSE)),VLOOKUP($E25,AnrPivot!$A$6:$AI$97,COLUMN()-COLUMN($V$1)+2,FALSE),"")</f>
        <v/>
      </c>
      <c r="AE25" s="93" t="str">
        <f>IF(ISNUMBER(VLOOKUP($E25,AnrPivot!$A$6:$AI$97,COLUMN()-COLUMN($V$1)+2,FALSE)),VLOOKUP($E25,AnrPivot!$A$6:$AI$97,COLUMN()-COLUMN($V$1)+2,FALSE),"")</f>
        <v/>
      </c>
      <c r="AF25" s="93" t="str">
        <f>IF(ISNUMBER(VLOOKUP($E25,AnrPivot!$A$6:$AI$97,COLUMN()-COLUMN($V$1)+2,FALSE)),VLOOKUP($E25,AnrPivot!$A$6:$AI$97,COLUMN()-COLUMN($V$1)+2,FALSE),"")</f>
        <v/>
      </c>
      <c r="AG25" s="93" t="str">
        <f>IF(ISNUMBER(VLOOKUP($E25,AnrPivot!$A$6:$AI$97,COLUMN()-COLUMN($V$1)+2,FALSE)),VLOOKUP($E25,AnrPivot!$A$6:$AI$97,COLUMN()-COLUMN($V$1)+2,FALSE),"")</f>
        <v/>
      </c>
      <c r="AH25" s="93" t="str">
        <f>IF(ISNUMBER(VLOOKUP($E25,AnrPivot!$A$6:$AI$97,COLUMN()-COLUMN($V$1)+2,FALSE)),VLOOKUP($E25,AnrPivot!$A$6:$AI$97,COLUMN()-COLUMN($V$1)+2,FALSE),"")</f>
        <v/>
      </c>
      <c r="AI25" s="93" t="str">
        <f>IF(ISNUMBER(VLOOKUP($E25,AnrPivot!$A$6:$AI$97,COLUMN()-COLUMN($V$1)+2,FALSE)),VLOOKUP($E25,AnrPivot!$A$6:$AI$97,COLUMN()-COLUMN($V$1)+2,FALSE),"")</f>
        <v/>
      </c>
      <c r="AJ25" s="93" t="str">
        <f>IF(ISNUMBER(VLOOKUP($E25,AnrPivot!$A$6:$AI$97,COLUMN()-COLUMN($V$1)+2,FALSE)),VLOOKUP($E25,AnrPivot!$A$6:$AI$97,COLUMN()-COLUMN($V$1)+2,FALSE),"")</f>
        <v/>
      </c>
      <c r="AK25" s="93" t="str">
        <f>IF(ISNUMBER(VLOOKUP($E25,AnrPivot!$A$6:$AI$97,COLUMN()-COLUMN($V$1)+2,FALSE)),VLOOKUP($E25,AnrPivot!$A$6:$AI$97,COLUMN()-COLUMN($V$1)+2,FALSE),"")</f>
        <v/>
      </c>
      <c r="AL25" s="93" t="str">
        <f>IF(ISNUMBER(VLOOKUP($E25,AnrPivot!$A$6:$AI$97,COLUMN()-COLUMN($V$1)+2,FALSE)),VLOOKUP($E25,AnrPivot!$A$6:$AI$97,COLUMN()-COLUMN($V$1)+2,FALSE),"")</f>
        <v/>
      </c>
      <c r="AM25" s="93" t="str">
        <f>IF(ISNUMBER(VLOOKUP($E25,AnrPivot!$A$6:$AI$97,COLUMN()-COLUMN($V$1)+2,FALSE)),VLOOKUP($E25,AnrPivot!$A$6:$AI$97,COLUMN()-COLUMN($V$1)+2,FALSE),"")</f>
        <v/>
      </c>
      <c r="AN25" s="93" t="str">
        <f>IF(ISNUMBER(VLOOKUP($E25,AnrPivot!$A$6:$AI$97,COLUMN()-COLUMN($V$1)+2,FALSE)),VLOOKUP($E25,AnrPivot!$A$6:$AI$97,COLUMN()-COLUMN($V$1)+2,FALSE),"")</f>
        <v/>
      </c>
      <c r="AO25" s="93" t="str">
        <f>IF(ISNUMBER(VLOOKUP($E25,AnrPivot!$A$6:$AI$97,COLUMN()-COLUMN($V$1)+2,FALSE)),VLOOKUP($E25,AnrPivot!$A$6:$AI$97,COLUMN()-COLUMN($V$1)+2,FALSE),"")</f>
        <v/>
      </c>
      <c r="AP25" s="93" t="str">
        <f>IF(ISNUMBER(VLOOKUP($E25,AnrPivot!$A$6:$AI$97,COLUMN()-COLUMN($V$1)+2,FALSE)),VLOOKUP($E25,AnrPivot!$A$6:$AI$97,COLUMN()-COLUMN($V$1)+2,FALSE),"")</f>
        <v/>
      </c>
      <c r="AQ25" s="93" t="str">
        <f>IF(ISNUMBER(VLOOKUP($E25,AnrPivot!$A$6:$AI$97,COLUMN()-COLUMN($V$1)+2,FALSE)),VLOOKUP($E25,AnrPivot!$A$6:$AI$97,COLUMN()-COLUMN($V$1)+2,FALSE),"")</f>
        <v/>
      </c>
      <c r="AR25" s="93" t="str">
        <f>IF(ISNUMBER(VLOOKUP($E25,AnrPivot!$A$6:$AI$97,COLUMN()-COLUMN($V$1)+2,FALSE)),VLOOKUP($E25,AnrPivot!$A$6:$AI$97,COLUMN()-COLUMN($V$1)+2,FALSE),"")</f>
        <v/>
      </c>
      <c r="AS25" s="93" t="str">
        <f>IF(ISNUMBER(VLOOKUP($E25,AnrPivot!$A$6:$AI$97,COLUMN()-COLUMN($V$1)+2,FALSE)),VLOOKUP($E25,AnrPivot!$A$6:$AI$97,COLUMN()-COLUMN($V$1)+2,FALSE),"")</f>
        <v/>
      </c>
      <c r="AT25" s="93" t="str">
        <f>IF(ISNUMBER(VLOOKUP($E25,AnrPivot!$A$6:$AI$97,COLUMN()-COLUMN($V$1)+2,FALSE)),VLOOKUP($E25,AnrPivot!$A$6:$AI$97,COLUMN()-COLUMN($V$1)+2,FALSE),"")</f>
        <v/>
      </c>
      <c r="AU25" s="93" t="str">
        <f>IF(ISNUMBER(VLOOKUP($E25,AnrPivot!$A$6:$AI$97,COLUMN()-COLUMN($V$1)+2,FALSE)),VLOOKUP($E25,AnrPivot!$A$6:$AI$97,COLUMN()-COLUMN($V$1)+2,FALSE),"")</f>
        <v/>
      </c>
      <c r="AV25" s="93" t="str">
        <f>IF(ISNUMBER(VLOOKUP($E25,AnrPivot!$A$6:$AI$97,COLUMN()-COLUMN($V$1)+2,FALSE)),VLOOKUP($E25,AnrPivot!$A$6:$AI$97,COLUMN()-COLUMN($V$1)+2,FALSE),"")</f>
        <v/>
      </c>
      <c r="AW25" s="93" t="str">
        <f>IF(ISNUMBER(VLOOKUP($E25,AnrPivot!$A$6:$AI$97,COLUMN()-COLUMN($V$1)+2,FALSE)),VLOOKUP($E25,AnrPivot!$A$6:$AI$97,COLUMN()-COLUMN($V$1)+2,FALSE),"")</f>
        <v/>
      </c>
      <c r="AX25" s="93" t="str">
        <f>IF(ISNUMBER(VLOOKUP($E25,AnrPivot!$A$6:$AI$97,COLUMN()-COLUMN($V$1)+2,FALSE)),VLOOKUP($E25,AnrPivot!$A$6:$AI$97,COLUMN()-COLUMN($V$1)+2,FALSE),"")</f>
        <v/>
      </c>
      <c r="AY25" s="93" t="str">
        <f>IF(ISNUMBER(VLOOKUP($E25,AnrPivot!$A$6:$AI$97,COLUMN()-COLUMN($V$1)+2,FALSE)),VLOOKUP($E25,AnrPivot!$A$6:$AI$97,COLUMN()-COLUMN($V$1)+2,FALSE),"")</f>
        <v/>
      </c>
      <c r="AZ25" s="93" t="str">
        <f>IF(ISNUMBER(VLOOKUP($E25,AnrPivot!$A$6:$AI$97,COLUMN()-COLUMN($V$1)+2,FALSE)),VLOOKUP($E25,AnrPivot!$A$6:$AI$97,COLUMN()-COLUMN($V$1)+2,FALSE),"")</f>
        <v/>
      </c>
      <c r="BA25" s="93" t="str">
        <f>IF(ISNUMBER(VLOOKUP($E25,AnrPivot!$A$6:$AI$97,COLUMN()-COLUMN($V$1)+2,FALSE)),VLOOKUP($E25,AnrPivot!$A$6:$AI$97,COLUMN()-COLUMN($V$1)+2,FALSE),"")</f>
        <v/>
      </c>
      <c r="BB25" s="93" t="str">
        <f>IF(ISNUMBER(VLOOKUP($E25,AnrPivot!$A$6:$AI$97,COLUMN()-COLUMN($V$1)+2,FALSE)),VLOOKUP($E25,AnrPivot!$A$6:$AI$97,COLUMN()-COLUMN($V$1)+2,FALSE),"")</f>
        <v/>
      </c>
      <c r="BC25" s="93" t="str">
        <f>IF(ISNUMBER(VLOOKUP($E25,AnrPivot!$A$6:$AI$97,COLUMN()-COLUMN($V$1)+2,FALSE)),VLOOKUP($E25,AnrPivot!$A$6:$AI$97,COLUMN()-COLUMN($V$1)+2,FALSE),"")</f>
        <v/>
      </c>
      <c r="BD25" s="93" t="str">
        <f>IF(ISNUMBER(VLOOKUP($E25,AnrPivot!$A$6:$AI$97,COLUMN()-COLUMN($V$1)+2,FALSE)),VLOOKUP($E25,AnrPivot!$A$6:$AI$97,COLUMN()-COLUMN($V$1)+2,FALSE),"")</f>
        <v/>
      </c>
      <c r="BE25" s="93" t="str">
        <f>IF(ISNUMBER(VLOOKUP($E25,AnrPivot!$A$6:$AI$97,COLUMN()-COLUMN($V$1)+2,FALSE)),VLOOKUP($E25,AnrPivot!$A$6:$AI$97,COLUMN()-COLUMN($V$1)+2,FALSE),"")</f>
        <v/>
      </c>
      <c r="BF25" s="93" t="str">
        <f>IF(ISNUMBER(VLOOKUP($E25,AnrPivot!$A$6:$AI$97,COLUMN()-COLUMN($V$1)+2,FALSE)),VLOOKUP($E25,AnrPivot!$A$6:$AI$97,COLUMN()-COLUMN($V$1)+2,FALSE),"")</f>
        <v/>
      </c>
      <c r="BG25" s="93" t="str">
        <f>IF(ISNUMBER(VLOOKUP($E25,AnrPivot!$A$6:$AI$97,COLUMN()-COLUMN($V$1)+2,FALSE)),VLOOKUP($E25,AnrPivot!$A$6:$AI$97,COLUMN()-COLUMN($V$1)+2,FALSE),"")</f>
        <v/>
      </c>
      <c r="BH25" s="93" t="str">
        <f>IF(ISNUMBER(VLOOKUP($E25,AnrPivot!$A$6:$AI$97,COLUMN()-COLUMN($V$1)+2,FALSE)),VLOOKUP($E25,AnrPivot!$A$6:$AI$97,COLUMN()-COLUMN($V$1)+2,FALSE),"")</f>
        <v/>
      </c>
      <c r="BI25" s="93" t="str">
        <f>IF(ISNUMBER(VLOOKUP($E25,AnrPivot!$A$6:$AI$97,COLUMN()-COLUMN($V$1)+2,FALSE)),VLOOKUP($E25,AnrPivot!$A$6:$AI$97,COLUMN()-COLUMN($V$1)+2,FALSE),"")</f>
        <v/>
      </c>
      <c r="BJ25" s="93" t="str">
        <f>IF(ISNUMBER(VLOOKUP($E25,AnrPivot!$A$6:$AI$97,COLUMN()-COLUMN($V$1)+2,FALSE)),VLOOKUP($E25,AnrPivot!$A$6:$AI$97,COLUMN()-COLUMN($V$1)+2,FALSE),"")</f>
        <v/>
      </c>
    </row>
    <row r="26" spans="1:62" s="244" customFormat="1">
      <c r="A26" s="244">
        <v>23</v>
      </c>
      <c r="B26" s="73" t="s">
        <v>0</v>
      </c>
      <c r="C26" s="11" t="s">
        <v>1561</v>
      </c>
      <c r="D26" s="11" t="s">
        <v>1560</v>
      </c>
      <c r="E26" s="8" t="s">
        <v>1559</v>
      </c>
      <c r="F26" s="14"/>
      <c r="G26" s="14" t="s">
        <v>182</v>
      </c>
      <c r="H26" s="244" t="s">
        <v>1566</v>
      </c>
      <c r="J26" s="249"/>
      <c r="K26" s="27"/>
      <c r="L26" s="13">
        <v>9</v>
      </c>
      <c r="M26" s="13">
        <f t="shared" si="0"/>
        <v>9</v>
      </c>
      <c r="N26" s="228">
        <f>LOOKUP(E26,UNTIS.1HJ!$A$4:$A$132,UNTIS.1HJ!$F$4:$F$132)+LOOKUP(E26,UNTIS.1HJ!$A$4:$A$132,UNTIS.1HJ!$H$4:$H$132)</f>
        <v>0</v>
      </c>
      <c r="O26" s="226">
        <f t="shared" si="1"/>
        <v>0</v>
      </c>
      <c r="P26" s="9"/>
      <c r="Q26" s="9" t="e">
        <f>VLOOKUP($E26,UNTIS.Gesamt!$A$4:$L$140,2,FALSE)</f>
        <v>#N/A</v>
      </c>
      <c r="R26" s="9" t="e">
        <f>VLOOKUP($E26,UNTIS.Gesamt!$A$4:$L$140,3,FALSE)</f>
        <v>#N/A</v>
      </c>
      <c r="S26" s="9" t="e">
        <f>VLOOKUP($E26,UNTIS.1HJ!$A$4:$L$140,4,FALSE)</f>
        <v>#N/A</v>
      </c>
      <c r="T26" s="9" t="e">
        <f>VLOOKUP($E26,UNTIS.1HJ!$A$4:$L$140,8,FALSE)</f>
        <v>#N/A</v>
      </c>
      <c r="U26" s="9"/>
      <c r="V26" s="9" t="str">
        <f>IF(ISNUMBER(VLOOKUP($E26,AnrPivot!$A$6:$AI$97,COLUMN()-COLUMN($V$1)+2,FALSE)),VLOOKUP($E26,AnrPivot!$A$6:$AI$97,COLUMN()-COLUMN($V$1)+2,FALSE),"")</f>
        <v/>
      </c>
      <c r="W26" s="9" t="str">
        <f>IF(ISNUMBER(VLOOKUP($E26,AnrPivot!$A$6:$AI$97,COLUMN()-COLUMN($V$1)+2,FALSE)),VLOOKUP($E26,AnrPivot!$A$6:$AI$97,COLUMN()-COLUMN($V$1)+2,FALSE),"")</f>
        <v/>
      </c>
      <c r="X26" s="9" t="str">
        <f>IF(ISNUMBER(VLOOKUP($E26,AnrPivot!$A$6:$AI$97,COLUMN()-COLUMN($V$1)+2,FALSE)),VLOOKUP($E26,AnrPivot!$A$6:$AI$97,COLUMN()-COLUMN($V$1)+2,FALSE),"")</f>
        <v/>
      </c>
      <c r="Y26" s="9" t="str">
        <f>IF(ISNUMBER(VLOOKUP($E26,AnrPivot!$A$6:$AI$97,COLUMN()-COLUMN($V$1)+2,FALSE)),VLOOKUP($E26,AnrPivot!$A$6:$AI$97,COLUMN()-COLUMN($V$1)+2,FALSE),"")</f>
        <v/>
      </c>
      <c r="Z26" s="9" t="str">
        <f>IF(ISNUMBER(VLOOKUP($E26,AnrPivot!$A$6:$AI$97,COLUMN()-COLUMN($V$1)+2,FALSE)),VLOOKUP($E26,AnrPivot!$A$6:$AI$97,COLUMN()-COLUMN($V$1)+2,FALSE),"")</f>
        <v/>
      </c>
      <c r="AA26" s="9" t="str">
        <f>IF(ISNUMBER(VLOOKUP($E26,AnrPivot!$A$6:$AI$97,COLUMN()-COLUMN($V$1)+2,FALSE)),VLOOKUP($E26,AnrPivot!$A$6:$AI$97,COLUMN()-COLUMN($V$1)+2,FALSE),"")</f>
        <v/>
      </c>
      <c r="AB26" s="9" t="str">
        <f>IF(ISNUMBER(VLOOKUP($E26,AnrPivot!$A$6:$AI$97,COLUMN()-COLUMN($V$1)+2,FALSE)),VLOOKUP($E26,AnrPivot!$A$6:$AI$97,COLUMN()-COLUMN($V$1)+2,FALSE),"")</f>
        <v/>
      </c>
      <c r="AC26" s="9" t="str">
        <f>IF(ISNUMBER(VLOOKUP($E26,AnrPivot!$A$6:$AI$97,COLUMN()-COLUMN($V$1)+2,FALSE)),VLOOKUP($E26,AnrPivot!$A$6:$AI$97,COLUMN()-COLUMN($V$1)+2,FALSE),"")</f>
        <v/>
      </c>
      <c r="AD26" s="9" t="str">
        <f>IF(ISNUMBER(VLOOKUP($E26,AnrPivot!$A$6:$AI$97,COLUMN()-COLUMN($V$1)+2,FALSE)),VLOOKUP($E26,AnrPivot!$A$6:$AI$97,COLUMN()-COLUMN($V$1)+2,FALSE),"")</f>
        <v/>
      </c>
      <c r="AE26" s="9" t="str">
        <f>IF(ISNUMBER(VLOOKUP($E26,AnrPivot!$A$6:$AI$97,COLUMN()-COLUMN($V$1)+2,FALSE)),VLOOKUP($E26,AnrPivot!$A$6:$AI$97,COLUMN()-COLUMN($V$1)+2,FALSE),"")</f>
        <v/>
      </c>
      <c r="AF26" s="9" t="str">
        <f>IF(ISNUMBER(VLOOKUP($E26,AnrPivot!$A$6:$AI$97,COLUMN()-COLUMN($V$1)+2,FALSE)),VLOOKUP($E26,AnrPivot!$A$6:$AI$97,COLUMN()-COLUMN($V$1)+2,FALSE),"")</f>
        <v/>
      </c>
      <c r="AG26" s="9" t="str">
        <f>IF(ISNUMBER(VLOOKUP($E26,AnrPivot!$A$6:$AI$97,COLUMN()-COLUMN($V$1)+2,FALSE)),VLOOKUP($E26,AnrPivot!$A$6:$AI$97,COLUMN()-COLUMN($V$1)+2,FALSE),"")</f>
        <v/>
      </c>
      <c r="AH26" s="9" t="str">
        <f>IF(ISNUMBER(VLOOKUP($E26,AnrPivot!$A$6:$AI$97,COLUMN()-COLUMN($V$1)+2,FALSE)),VLOOKUP($E26,AnrPivot!$A$6:$AI$97,COLUMN()-COLUMN($V$1)+2,FALSE),"")</f>
        <v/>
      </c>
      <c r="AI26" s="9" t="str">
        <f>IF(ISNUMBER(VLOOKUP($E26,AnrPivot!$A$6:$AI$97,COLUMN()-COLUMN($V$1)+2,FALSE)),VLOOKUP($E26,AnrPivot!$A$6:$AI$97,COLUMN()-COLUMN($V$1)+2,FALSE),"")</f>
        <v/>
      </c>
      <c r="AJ26" s="9" t="str">
        <f>IF(ISNUMBER(VLOOKUP($E26,AnrPivot!$A$6:$AI$97,COLUMN()-COLUMN($V$1)+2,FALSE)),VLOOKUP($E26,AnrPivot!$A$6:$AI$97,COLUMN()-COLUMN($V$1)+2,FALSE),"")</f>
        <v/>
      </c>
      <c r="AK26" s="9" t="str">
        <f>IF(ISNUMBER(VLOOKUP($E26,AnrPivot!$A$6:$AI$97,COLUMN()-COLUMN($V$1)+2,FALSE)),VLOOKUP($E26,AnrPivot!$A$6:$AI$97,COLUMN()-COLUMN($V$1)+2,FALSE),"")</f>
        <v/>
      </c>
      <c r="AL26" s="9" t="str">
        <f>IF(ISNUMBER(VLOOKUP($E26,AnrPivot!$A$6:$AI$97,COLUMN()-COLUMN($V$1)+2,FALSE)),VLOOKUP($E26,AnrPivot!$A$6:$AI$97,COLUMN()-COLUMN($V$1)+2,FALSE),"")</f>
        <v/>
      </c>
      <c r="AM26" s="9" t="str">
        <f>IF(ISNUMBER(VLOOKUP($E26,AnrPivot!$A$6:$AI$97,COLUMN()-COLUMN($V$1)+2,FALSE)),VLOOKUP($E26,AnrPivot!$A$6:$AI$97,COLUMN()-COLUMN($V$1)+2,FALSE),"")</f>
        <v/>
      </c>
      <c r="AN26" s="9" t="str">
        <f>IF(ISNUMBER(VLOOKUP($E26,AnrPivot!$A$6:$AI$97,COLUMN()-COLUMN($V$1)+2,FALSE)),VLOOKUP($E26,AnrPivot!$A$6:$AI$97,COLUMN()-COLUMN($V$1)+2,FALSE),"")</f>
        <v/>
      </c>
      <c r="AO26" s="9" t="str">
        <f>IF(ISNUMBER(VLOOKUP($E26,AnrPivot!$A$6:$AI$97,COLUMN()-COLUMN($V$1)+2,FALSE)),VLOOKUP($E26,AnrPivot!$A$6:$AI$97,COLUMN()-COLUMN($V$1)+2,FALSE),"")</f>
        <v/>
      </c>
      <c r="AP26" s="9" t="str">
        <f>IF(ISNUMBER(VLOOKUP($E26,AnrPivot!$A$6:$AI$97,COLUMN()-COLUMN($V$1)+2,FALSE)),VLOOKUP($E26,AnrPivot!$A$6:$AI$97,COLUMN()-COLUMN($V$1)+2,FALSE),"")</f>
        <v/>
      </c>
      <c r="AQ26" s="9" t="str">
        <f>IF(ISNUMBER(VLOOKUP($E26,AnrPivot!$A$6:$AI$97,COLUMN()-COLUMN($V$1)+2,FALSE)),VLOOKUP($E26,AnrPivot!$A$6:$AI$97,COLUMN()-COLUMN($V$1)+2,FALSE),"")</f>
        <v/>
      </c>
      <c r="AR26" s="9" t="str">
        <f>IF(ISNUMBER(VLOOKUP($E26,AnrPivot!$A$6:$AI$97,COLUMN()-COLUMN($V$1)+2,FALSE)),VLOOKUP($E26,AnrPivot!$A$6:$AI$97,COLUMN()-COLUMN($V$1)+2,FALSE),"")</f>
        <v/>
      </c>
      <c r="AS26" s="9" t="str">
        <f>IF(ISNUMBER(VLOOKUP($E26,AnrPivot!$A$6:$AI$97,COLUMN()-COLUMN($V$1)+2,FALSE)),VLOOKUP($E26,AnrPivot!$A$6:$AI$97,COLUMN()-COLUMN($V$1)+2,FALSE),"")</f>
        <v/>
      </c>
      <c r="AT26" s="9" t="str">
        <f>IF(ISNUMBER(VLOOKUP($E26,AnrPivot!$A$6:$AI$97,COLUMN()-COLUMN($V$1)+2,FALSE)),VLOOKUP($E26,AnrPivot!$A$6:$AI$97,COLUMN()-COLUMN($V$1)+2,FALSE),"")</f>
        <v/>
      </c>
      <c r="AU26" s="9" t="str">
        <f>IF(ISNUMBER(VLOOKUP($E26,AnrPivot!$A$6:$AI$97,COLUMN()-COLUMN($V$1)+2,FALSE)),VLOOKUP($E26,AnrPivot!$A$6:$AI$97,COLUMN()-COLUMN($V$1)+2,FALSE),"")</f>
        <v/>
      </c>
      <c r="AV26" s="9" t="str">
        <f>IF(ISNUMBER(VLOOKUP($E26,AnrPivot!$A$6:$AI$97,COLUMN()-COLUMN($V$1)+2,FALSE)),VLOOKUP($E26,AnrPivot!$A$6:$AI$97,COLUMN()-COLUMN($V$1)+2,FALSE),"")</f>
        <v/>
      </c>
      <c r="AW26" s="9" t="str">
        <f>IF(ISNUMBER(VLOOKUP($E26,AnrPivot!$A$6:$AI$97,COLUMN()-COLUMN($V$1)+2,FALSE)),VLOOKUP($E26,AnrPivot!$A$6:$AI$97,COLUMN()-COLUMN($V$1)+2,FALSE),"")</f>
        <v/>
      </c>
      <c r="AX26" s="9" t="str">
        <f>IF(ISNUMBER(VLOOKUP($E26,AnrPivot!$A$6:$AI$97,COLUMN()-COLUMN($V$1)+2,FALSE)),VLOOKUP($E26,AnrPivot!$A$6:$AI$97,COLUMN()-COLUMN($V$1)+2,FALSE),"")</f>
        <v/>
      </c>
      <c r="AY26" s="9" t="str">
        <f>IF(ISNUMBER(VLOOKUP($E26,AnrPivot!$A$6:$AI$97,COLUMN()-COLUMN($V$1)+2,FALSE)),VLOOKUP($E26,AnrPivot!$A$6:$AI$97,COLUMN()-COLUMN($V$1)+2,FALSE),"")</f>
        <v/>
      </c>
      <c r="AZ26" s="9" t="str">
        <f>IF(ISNUMBER(VLOOKUP($E26,AnrPivot!$A$6:$AI$97,COLUMN()-COLUMN($V$1)+2,FALSE)),VLOOKUP($E26,AnrPivot!$A$6:$AI$97,COLUMN()-COLUMN($V$1)+2,FALSE),"")</f>
        <v/>
      </c>
      <c r="BA26" s="9" t="str">
        <f>IF(ISNUMBER(VLOOKUP($E26,AnrPivot!$A$6:$AI$97,COLUMN()-COLUMN($V$1)+2,FALSE)),VLOOKUP($E26,AnrPivot!$A$6:$AI$97,COLUMN()-COLUMN($V$1)+2,FALSE),"")</f>
        <v/>
      </c>
      <c r="BB26" s="9" t="str">
        <f>IF(ISNUMBER(VLOOKUP($E26,AnrPivot!$A$6:$AI$97,COLUMN()-COLUMN($V$1)+2,FALSE)),VLOOKUP($E26,AnrPivot!$A$6:$AI$97,COLUMN()-COLUMN($V$1)+2,FALSE),"")</f>
        <v/>
      </c>
      <c r="BC26" s="9" t="str">
        <f>IF(ISNUMBER(VLOOKUP($E26,AnrPivot!$A$6:$AI$97,COLUMN()-COLUMN($V$1)+2,FALSE)),VLOOKUP($E26,AnrPivot!$A$6:$AI$97,COLUMN()-COLUMN($V$1)+2,FALSE),"")</f>
        <v/>
      </c>
      <c r="BD26" s="9" t="str">
        <f>IF(ISNUMBER(VLOOKUP($E26,AnrPivot!$A$6:$AI$97,COLUMN()-COLUMN($V$1)+2,FALSE)),VLOOKUP($E26,AnrPivot!$A$6:$AI$97,COLUMN()-COLUMN($V$1)+2,FALSE),"")</f>
        <v/>
      </c>
      <c r="BE26" s="9" t="str">
        <f>IF(ISNUMBER(VLOOKUP($E26,AnrPivot!$A$6:$AI$97,COLUMN()-COLUMN($V$1)+2,FALSE)),VLOOKUP($E26,AnrPivot!$A$6:$AI$97,COLUMN()-COLUMN($V$1)+2,FALSE),"")</f>
        <v/>
      </c>
      <c r="BF26" s="9" t="str">
        <f>IF(ISNUMBER(VLOOKUP($E26,AnrPivot!$A$6:$AI$97,COLUMN()-COLUMN($V$1)+2,FALSE)),VLOOKUP($E26,AnrPivot!$A$6:$AI$97,COLUMN()-COLUMN($V$1)+2,FALSE),"")</f>
        <v/>
      </c>
      <c r="BG26" s="9" t="str">
        <f>IF(ISNUMBER(VLOOKUP($E26,AnrPivot!$A$6:$AI$97,COLUMN()-COLUMN($V$1)+2,FALSE)),VLOOKUP($E26,AnrPivot!$A$6:$AI$97,COLUMN()-COLUMN($V$1)+2,FALSE),"")</f>
        <v/>
      </c>
      <c r="BH26" s="9" t="str">
        <f>IF(ISNUMBER(VLOOKUP($E26,AnrPivot!$A$6:$AI$97,COLUMN()-COLUMN($V$1)+2,FALSE)),VLOOKUP($E26,AnrPivot!$A$6:$AI$97,COLUMN()-COLUMN($V$1)+2,FALSE),"")</f>
        <v/>
      </c>
      <c r="BI26" s="93" t="str">
        <f>IF(ISNUMBER(VLOOKUP($E26,AnrPivot!$A$6:$AI$97,COLUMN()-COLUMN($V$1)+2,FALSE)),VLOOKUP($E26,AnrPivot!$A$6:$AI$97,COLUMN()-COLUMN($V$1)+2,FALSE),"")</f>
        <v/>
      </c>
      <c r="BJ26" s="93" t="str">
        <f>IF(ISNUMBER(VLOOKUP($E26,AnrPivot!$A$6:$AI$97,COLUMN()-COLUMN($V$1)+2,FALSE)),VLOOKUP($E26,AnrPivot!$A$6:$AI$97,COLUMN()-COLUMN($V$1)+2,FALSE),"")</f>
        <v/>
      </c>
    </row>
    <row r="27" spans="1:62">
      <c r="A27" s="247">
        <v>24</v>
      </c>
      <c r="B27" s="66" t="s">
        <v>0</v>
      </c>
      <c r="C27" s="67" t="s">
        <v>405</v>
      </c>
      <c r="D27" s="67" t="s">
        <v>406</v>
      </c>
      <c r="E27" s="68" t="s">
        <v>53</v>
      </c>
      <c r="F27" s="69">
        <v>30721</v>
      </c>
      <c r="G27" s="247" t="s">
        <v>186</v>
      </c>
      <c r="H27" s="247" t="s">
        <v>407</v>
      </c>
      <c r="I27" s="247"/>
      <c r="J27" s="248"/>
      <c r="K27" s="70"/>
      <c r="L27" s="71">
        <v>25.5</v>
      </c>
      <c r="M27" s="71">
        <f t="shared" si="0"/>
        <v>23.5</v>
      </c>
      <c r="N27" s="227">
        <f>LOOKUP(E27,UNTIS.1HJ!$A$4:$A$132,UNTIS.1HJ!$F$4:$F$132)+LOOKUP(E27,UNTIS.1HJ!$A$4:$A$132,UNTIS.1HJ!$H$4:$H$132)</f>
        <v>0</v>
      </c>
      <c r="O27" s="225">
        <f t="shared" si="1"/>
        <v>0</v>
      </c>
      <c r="P27" s="93"/>
      <c r="Q27" s="93">
        <f>VLOOKUP($E27,UNTIS.Gesamt!$A$4:$L$140,2,FALSE)</f>
        <v>1012</v>
      </c>
      <c r="R27" s="93">
        <f>VLOOKUP($E27,UNTIS.Gesamt!$A$4:$L$140,3,FALSE)</f>
        <v>80</v>
      </c>
      <c r="S27" s="93">
        <f>VLOOKUP($E27,UNTIS.1HJ!$A$4:$L$140,4,FALSE)</f>
        <v>952</v>
      </c>
      <c r="T27" s="93">
        <f>VLOOKUP($E27,UNTIS.1HJ!$A$4:$L$140,8,FALSE)</f>
        <v>0</v>
      </c>
      <c r="U27" s="93"/>
      <c r="V27" s="93" t="str">
        <f>IF(ISNUMBER(VLOOKUP($E27,AnrPivot!$A$6:$AI$97,COLUMN()-COLUMN($V$1)+2,FALSE)),VLOOKUP($E27,AnrPivot!$A$6:$AI$97,COLUMN()-COLUMN($V$1)+2,FALSE),"")</f>
        <v/>
      </c>
      <c r="W27" s="93" t="str">
        <f>IF(ISNUMBER(VLOOKUP($E27,AnrPivot!$A$6:$AI$97,COLUMN()-COLUMN($V$1)+2,FALSE)),VLOOKUP($E27,AnrPivot!$A$6:$AI$97,COLUMN()-COLUMN($V$1)+2,FALSE),"")</f>
        <v/>
      </c>
      <c r="X27" s="93" t="str">
        <f>IF(ISNUMBER(VLOOKUP($E27,AnrPivot!$A$6:$AI$97,COLUMN()-COLUMN($V$1)+2,FALSE)),VLOOKUP($E27,AnrPivot!$A$6:$AI$97,COLUMN()-COLUMN($V$1)+2,FALSE),"")</f>
        <v/>
      </c>
      <c r="Y27" s="93" t="str">
        <f>IF(ISNUMBER(VLOOKUP($E27,AnrPivot!$A$6:$AI$97,COLUMN()-COLUMN($V$1)+2,FALSE)),VLOOKUP($E27,AnrPivot!$A$6:$AI$97,COLUMN()-COLUMN($V$1)+2,FALSE),"")</f>
        <v/>
      </c>
      <c r="Z27" s="93" t="str">
        <f>IF(ISNUMBER(VLOOKUP($E27,AnrPivot!$A$6:$AI$97,COLUMN()-COLUMN($V$1)+2,FALSE)),VLOOKUP($E27,AnrPivot!$A$6:$AI$97,COLUMN()-COLUMN($V$1)+2,FALSE),"")</f>
        <v/>
      </c>
      <c r="AA27" s="93" t="str">
        <f>IF(ISNUMBER(VLOOKUP($E27,AnrPivot!$A$6:$AI$97,COLUMN()-COLUMN($V$1)+2,FALSE)),VLOOKUP($E27,AnrPivot!$A$6:$AI$97,COLUMN()-COLUMN($V$1)+2,FALSE),"")</f>
        <v/>
      </c>
      <c r="AB27" s="93">
        <f>IF(ISNUMBER(VLOOKUP($E27,AnrPivot!$A$6:$AI$97,COLUMN()-COLUMN($V$1)+2,FALSE)),VLOOKUP($E27,AnrPivot!$A$6:$AI$97,COLUMN()-COLUMN($V$1)+2,FALSE),"")</f>
        <v>0.5</v>
      </c>
      <c r="AC27" s="93" t="str">
        <f>IF(ISNUMBER(VLOOKUP($E27,AnrPivot!$A$6:$AI$97,COLUMN()-COLUMN($V$1)+2,FALSE)),VLOOKUP($E27,AnrPivot!$A$6:$AI$97,COLUMN()-COLUMN($V$1)+2,FALSE),"")</f>
        <v/>
      </c>
      <c r="AD27" s="93" t="str">
        <f>IF(ISNUMBER(VLOOKUP($E27,AnrPivot!$A$6:$AI$97,COLUMN()-COLUMN($V$1)+2,FALSE)),VLOOKUP($E27,AnrPivot!$A$6:$AI$97,COLUMN()-COLUMN($V$1)+2,FALSE),"")</f>
        <v/>
      </c>
      <c r="AE27" s="93" t="str">
        <f>IF(ISNUMBER(VLOOKUP($E27,AnrPivot!$A$6:$AI$97,COLUMN()-COLUMN($V$1)+2,FALSE)),VLOOKUP($E27,AnrPivot!$A$6:$AI$97,COLUMN()-COLUMN($V$1)+2,FALSE),"")</f>
        <v/>
      </c>
      <c r="AF27" s="93">
        <f>IF(ISNUMBER(VLOOKUP($E27,AnrPivot!$A$6:$AI$97,COLUMN()-COLUMN($V$1)+2,FALSE)),VLOOKUP($E27,AnrPivot!$A$6:$AI$97,COLUMN()-COLUMN($V$1)+2,FALSE),"")</f>
        <v>1</v>
      </c>
      <c r="AG27" s="93" t="str">
        <f>IF(ISNUMBER(VLOOKUP($E27,AnrPivot!$A$6:$AI$97,COLUMN()-COLUMN($V$1)+2,FALSE)),VLOOKUP($E27,AnrPivot!$A$6:$AI$97,COLUMN()-COLUMN($V$1)+2,FALSE),"")</f>
        <v/>
      </c>
      <c r="AH27" s="93" t="str">
        <f>IF(ISNUMBER(VLOOKUP($E27,AnrPivot!$A$6:$AI$97,COLUMN()-COLUMN($V$1)+2,FALSE)),VLOOKUP($E27,AnrPivot!$A$6:$AI$97,COLUMN()-COLUMN($V$1)+2,FALSE),"")</f>
        <v/>
      </c>
      <c r="AI27" s="93" t="str">
        <f>IF(ISNUMBER(VLOOKUP($E27,AnrPivot!$A$6:$AI$97,COLUMN()-COLUMN($V$1)+2,FALSE)),VLOOKUP($E27,AnrPivot!$A$6:$AI$97,COLUMN()-COLUMN($V$1)+2,FALSE),"")</f>
        <v/>
      </c>
      <c r="AJ27" s="93" t="str">
        <f>IF(ISNUMBER(VLOOKUP($E27,AnrPivot!$A$6:$AI$97,COLUMN()-COLUMN($V$1)+2,FALSE)),VLOOKUP($E27,AnrPivot!$A$6:$AI$97,COLUMN()-COLUMN($V$1)+2,FALSE),"")</f>
        <v/>
      </c>
      <c r="AK27" s="93">
        <f>IF(ISNUMBER(VLOOKUP($E27,AnrPivot!$A$6:$AI$97,COLUMN()-COLUMN($V$1)+2,FALSE)),VLOOKUP($E27,AnrPivot!$A$6:$AI$97,COLUMN()-COLUMN($V$1)+2,FALSE),"")</f>
        <v>0.5</v>
      </c>
      <c r="AL27" s="93" t="str">
        <f>IF(ISNUMBER(VLOOKUP($E27,AnrPivot!$A$6:$AI$97,COLUMN()-COLUMN($V$1)+2,FALSE)),VLOOKUP($E27,AnrPivot!$A$6:$AI$97,COLUMN()-COLUMN($V$1)+2,FALSE),"")</f>
        <v/>
      </c>
      <c r="AM27" s="93" t="str">
        <f>IF(ISNUMBER(VLOOKUP($E27,AnrPivot!$A$6:$AI$97,COLUMN()-COLUMN($V$1)+2,FALSE)),VLOOKUP($E27,AnrPivot!$A$6:$AI$97,COLUMN()-COLUMN($V$1)+2,FALSE),"")</f>
        <v/>
      </c>
      <c r="AN27" s="93" t="str">
        <f>IF(ISNUMBER(VLOOKUP($E27,AnrPivot!$A$6:$AI$97,COLUMN()-COLUMN($V$1)+2,FALSE)),VLOOKUP($E27,AnrPivot!$A$6:$AI$97,COLUMN()-COLUMN($V$1)+2,FALSE),"")</f>
        <v/>
      </c>
      <c r="AO27" s="93" t="str">
        <f>IF(ISNUMBER(VLOOKUP($E27,AnrPivot!$A$6:$AI$97,COLUMN()-COLUMN($V$1)+2,FALSE)),VLOOKUP($E27,AnrPivot!$A$6:$AI$97,COLUMN()-COLUMN($V$1)+2,FALSE),"")</f>
        <v/>
      </c>
      <c r="AP27" s="93" t="str">
        <f>IF(ISNUMBER(VLOOKUP($E27,AnrPivot!$A$6:$AI$97,COLUMN()-COLUMN($V$1)+2,FALSE)),VLOOKUP($E27,AnrPivot!$A$6:$AI$97,COLUMN()-COLUMN($V$1)+2,FALSE),"")</f>
        <v/>
      </c>
      <c r="AQ27" s="93" t="str">
        <f>IF(ISNUMBER(VLOOKUP($E27,AnrPivot!$A$6:$AI$97,COLUMN()-COLUMN($V$1)+2,FALSE)),VLOOKUP($E27,AnrPivot!$A$6:$AI$97,COLUMN()-COLUMN($V$1)+2,FALSE),"")</f>
        <v/>
      </c>
      <c r="AR27" s="93" t="str">
        <f>IF(ISNUMBER(VLOOKUP($E27,AnrPivot!$A$6:$AI$97,COLUMN()-COLUMN($V$1)+2,FALSE)),VLOOKUP($E27,AnrPivot!$A$6:$AI$97,COLUMN()-COLUMN($V$1)+2,FALSE),"")</f>
        <v/>
      </c>
      <c r="AS27" s="93" t="str">
        <f>IF(ISNUMBER(VLOOKUP($E27,AnrPivot!$A$6:$AI$97,COLUMN()-COLUMN($V$1)+2,FALSE)),VLOOKUP($E27,AnrPivot!$A$6:$AI$97,COLUMN()-COLUMN($V$1)+2,FALSE),"")</f>
        <v/>
      </c>
      <c r="AT27" s="93" t="str">
        <f>IF(ISNUMBER(VLOOKUP($E27,AnrPivot!$A$6:$AI$97,COLUMN()-COLUMN($V$1)+2,FALSE)),VLOOKUP($E27,AnrPivot!$A$6:$AI$97,COLUMN()-COLUMN($V$1)+2,FALSE),"")</f>
        <v/>
      </c>
      <c r="AU27" s="93" t="str">
        <f>IF(ISNUMBER(VLOOKUP($E27,AnrPivot!$A$6:$AI$97,COLUMN()-COLUMN($V$1)+2,FALSE)),VLOOKUP($E27,AnrPivot!$A$6:$AI$97,COLUMN()-COLUMN($V$1)+2,FALSE),"")</f>
        <v/>
      </c>
      <c r="AV27" s="93" t="str">
        <f>IF(ISNUMBER(VLOOKUP($E27,AnrPivot!$A$6:$AI$97,COLUMN()-COLUMN($V$1)+2,FALSE)),VLOOKUP($E27,AnrPivot!$A$6:$AI$97,COLUMN()-COLUMN($V$1)+2,FALSE),"")</f>
        <v/>
      </c>
      <c r="AW27" s="93" t="str">
        <f>IF(ISNUMBER(VLOOKUP($E27,AnrPivot!$A$6:$AI$97,COLUMN()-COLUMN($V$1)+2,FALSE)),VLOOKUP($E27,AnrPivot!$A$6:$AI$97,COLUMN()-COLUMN($V$1)+2,FALSE),"")</f>
        <v/>
      </c>
      <c r="AX27" s="93" t="str">
        <f>IF(ISNUMBER(VLOOKUP($E27,AnrPivot!$A$6:$AI$97,COLUMN()-COLUMN($V$1)+2,FALSE)),VLOOKUP($E27,AnrPivot!$A$6:$AI$97,COLUMN()-COLUMN($V$1)+2,FALSE),"")</f>
        <v/>
      </c>
      <c r="AY27" s="93" t="str">
        <f>IF(ISNUMBER(VLOOKUP($E27,AnrPivot!$A$6:$AI$97,COLUMN()-COLUMN($V$1)+2,FALSE)),VLOOKUP($E27,AnrPivot!$A$6:$AI$97,COLUMN()-COLUMN($V$1)+2,FALSE),"")</f>
        <v/>
      </c>
      <c r="AZ27" s="93" t="str">
        <f>IF(ISNUMBER(VLOOKUP($E27,AnrPivot!$A$6:$AI$97,COLUMN()-COLUMN($V$1)+2,FALSE)),VLOOKUP($E27,AnrPivot!$A$6:$AI$97,COLUMN()-COLUMN($V$1)+2,FALSE),"")</f>
        <v/>
      </c>
      <c r="BA27" s="93" t="str">
        <f>IF(ISNUMBER(VLOOKUP($E27,AnrPivot!$A$6:$AI$97,COLUMN()-COLUMN($V$1)+2,FALSE)),VLOOKUP($E27,AnrPivot!$A$6:$AI$97,COLUMN()-COLUMN($V$1)+2,FALSE),"")</f>
        <v/>
      </c>
      <c r="BB27" s="93" t="str">
        <f>IF(ISNUMBER(VLOOKUP($E27,AnrPivot!$A$6:$AI$97,COLUMN()-COLUMN($V$1)+2,FALSE)),VLOOKUP($E27,AnrPivot!$A$6:$AI$97,COLUMN()-COLUMN($V$1)+2,FALSE),"")</f>
        <v/>
      </c>
      <c r="BC27" s="93">
        <f>IF(ISNUMBER(VLOOKUP($E27,AnrPivot!$A$6:$AI$97,COLUMN()-COLUMN($V$1)+2,FALSE)),VLOOKUP($E27,AnrPivot!$A$6:$AI$97,COLUMN()-COLUMN($V$1)+2,FALSE),"")</f>
        <v>2</v>
      </c>
      <c r="BD27" s="93" t="str">
        <f>IF(ISNUMBER(VLOOKUP($E27,AnrPivot!$A$6:$AI$97,COLUMN()-COLUMN($V$1)+2,FALSE)),VLOOKUP($E27,AnrPivot!$A$6:$AI$97,COLUMN()-COLUMN($V$1)+2,FALSE),"")</f>
        <v/>
      </c>
      <c r="BE27" s="93" t="str">
        <f>IF(ISNUMBER(VLOOKUP($E27,AnrPivot!$A$6:$AI$97,COLUMN()-COLUMN($V$1)+2,FALSE)),VLOOKUP($E27,AnrPivot!$A$6:$AI$97,COLUMN()-COLUMN($V$1)+2,FALSE),"")</f>
        <v/>
      </c>
      <c r="BF27" s="93" t="str">
        <f>IF(ISNUMBER(VLOOKUP($E27,AnrPivot!$A$6:$AI$97,COLUMN()-COLUMN($V$1)+2,FALSE)),VLOOKUP($E27,AnrPivot!$A$6:$AI$97,COLUMN()-COLUMN($V$1)+2,FALSE),"")</f>
        <v/>
      </c>
      <c r="BG27" s="93" t="str">
        <f>IF(ISNUMBER(VLOOKUP($E27,AnrPivot!$A$6:$AI$97,COLUMN()-COLUMN($V$1)+2,FALSE)),VLOOKUP($E27,AnrPivot!$A$6:$AI$97,COLUMN()-COLUMN($V$1)+2,FALSE),"")</f>
        <v/>
      </c>
      <c r="BH27" s="93" t="str">
        <f>IF(ISNUMBER(VLOOKUP($E27,AnrPivot!$A$6:$AI$97,COLUMN()-COLUMN($V$1)+2,FALSE)),VLOOKUP($E27,AnrPivot!$A$6:$AI$97,COLUMN()-COLUMN($V$1)+2,FALSE),"")</f>
        <v/>
      </c>
      <c r="BI27" s="93" t="str">
        <f>IF(ISNUMBER(VLOOKUP($E27,AnrPivot!$A$6:$AI$97,COLUMN()-COLUMN($V$1)+2,FALSE)),VLOOKUP($E27,AnrPivot!$A$6:$AI$97,COLUMN()-COLUMN($V$1)+2,FALSE),"")</f>
        <v/>
      </c>
      <c r="BJ27" s="93" t="str">
        <f>IF(ISNUMBER(VLOOKUP($E27,AnrPivot!$A$6:$AI$97,COLUMN()-COLUMN($V$1)+2,FALSE)),VLOOKUP($E27,AnrPivot!$A$6:$AI$97,COLUMN()-COLUMN($V$1)+2,FALSE),"")</f>
        <v/>
      </c>
    </row>
    <row r="28" spans="1:62" s="244" customFormat="1">
      <c r="A28" s="244">
        <v>25</v>
      </c>
      <c r="B28" s="73" t="s">
        <v>0</v>
      </c>
      <c r="C28" s="11" t="s">
        <v>563</v>
      </c>
      <c r="D28" s="11" t="s">
        <v>1661</v>
      </c>
      <c r="E28" s="8" t="s">
        <v>1660</v>
      </c>
      <c r="F28" s="14">
        <v>33016</v>
      </c>
      <c r="G28" s="244" t="s">
        <v>189</v>
      </c>
      <c r="H28" s="244" t="s">
        <v>178</v>
      </c>
      <c r="J28" s="249"/>
      <c r="K28" s="27"/>
      <c r="L28" s="13">
        <v>20</v>
      </c>
      <c r="M28" s="13">
        <f t="shared" si="0"/>
        <v>20</v>
      </c>
      <c r="N28" s="228">
        <f>LOOKUP(E28,UNTIS.1HJ!$A$4:$A$132,UNTIS.1HJ!$F$4:$F$132)+LOOKUP(E28,UNTIS.1HJ!$A$4:$A$132,UNTIS.1HJ!$H$4:$H$132)</f>
        <v>0</v>
      </c>
      <c r="O28" s="226">
        <f t="shared" si="1"/>
        <v>0</v>
      </c>
      <c r="P28" s="9"/>
      <c r="Q28" s="9" t="e">
        <f>VLOOKUP($E28,UNTIS.Gesamt!$A$4:$L$140,2,FALSE)</f>
        <v>#N/A</v>
      </c>
      <c r="R28" s="9" t="e">
        <f>VLOOKUP($E28,UNTIS.Gesamt!$A$4:$L$140,3,FALSE)</f>
        <v>#N/A</v>
      </c>
      <c r="S28" s="9" t="e">
        <f>VLOOKUP($E28,UNTIS.1HJ!$A$4:$L$140,4,FALSE)</f>
        <v>#N/A</v>
      </c>
      <c r="T28" s="9" t="e">
        <f>VLOOKUP($E28,UNTIS.1HJ!$A$4:$L$140,8,FALSE)</f>
        <v>#N/A</v>
      </c>
      <c r="U28" s="9"/>
      <c r="V28" s="9" t="str">
        <f>IF(ISNUMBER(VLOOKUP($E28,AnrPivot!$A$6:$AI$97,COLUMN()-COLUMN($V$1)+2,FALSE)),VLOOKUP($E28,AnrPivot!$A$6:$AI$97,COLUMN()-COLUMN($V$1)+2,FALSE),"")</f>
        <v/>
      </c>
      <c r="W28" s="9" t="str">
        <f>IF(ISNUMBER(VLOOKUP($E28,AnrPivot!$A$6:$AI$97,COLUMN()-COLUMN($V$1)+2,FALSE)),VLOOKUP($E28,AnrPivot!$A$6:$AI$97,COLUMN()-COLUMN($V$1)+2,FALSE),"")</f>
        <v/>
      </c>
      <c r="X28" s="9" t="str">
        <f>IF(ISNUMBER(VLOOKUP($E28,AnrPivot!$A$6:$AI$97,COLUMN()-COLUMN($V$1)+2,FALSE)),VLOOKUP($E28,AnrPivot!$A$6:$AI$97,COLUMN()-COLUMN($V$1)+2,FALSE),"")</f>
        <v/>
      </c>
      <c r="Y28" s="9" t="str">
        <f>IF(ISNUMBER(VLOOKUP($E28,AnrPivot!$A$6:$AI$97,COLUMN()-COLUMN($V$1)+2,FALSE)),VLOOKUP($E28,AnrPivot!$A$6:$AI$97,COLUMN()-COLUMN($V$1)+2,FALSE),"")</f>
        <v/>
      </c>
      <c r="Z28" s="9" t="str">
        <f>IF(ISNUMBER(VLOOKUP($E28,AnrPivot!$A$6:$AI$97,COLUMN()-COLUMN($V$1)+2,FALSE)),VLOOKUP($E28,AnrPivot!$A$6:$AI$97,COLUMN()-COLUMN($V$1)+2,FALSE),"")</f>
        <v/>
      </c>
      <c r="AA28" s="9" t="str">
        <f>IF(ISNUMBER(VLOOKUP($E28,AnrPivot!$A$6:$AI$97,COLUMN()-COLUMN($V$1)+2,FALSE)),VLOOKUP($E28,AnrPivot!$A$6:$AI$97,COLUMN()-COLUMN($V$1)+2,FALSE),"")</f>
        <v/>
      </c>
      <c r="AB28" s="9" t="str">
        <f>IF(ISNUMBER(VLOOKUP($E28,AnrPivot!$A$6:$AI$97,COLUMN()-COLUMN($V$1)+2,FALSE)),VLOOKUP($E28,AnrPivot!$A$6:$AI$97,COLUMN()-COLUMN($V$1)+2,FALSE),"")</f>
        <v/>
      </c>
      <c r="AC28" s="9" t="str">
        <f>IF(ISNUMBER(VLOOKUP($E28,AnrPivot!$A$6:$AI$97,COLUMN()-COLUMN($V$1)+2,FALSE)),VLOOKUP($E28,AnrPivot!$A$6:$AI$97,COLUMN()-COLUMN($V$1)+2,FALSE),"")</f>
        <v/>
      </c>
      <c r="AD28" s="9" t="str">
        <f>IF(ISNUMBER(VLOOKUP($E28,AnrPivot!$A$6:$AI$97,COLUMN()-COLUMN($V$1)+2,FALSE)),VLOOKUP($E28,AnrPivot!$A$6:$AI$97,COLUMN()-COLUMN($V$1)+2,FALSE),"")</f>
        <v/>
      </c>
      <c r="AE28" s="9" t="str">
        <f>IF(ISNUMBER(VLOOKUP($E28,AnrPivot!$A$6:$AI$97,COLUMN()-COLUMN($V$1)+2,FALSE)),VLOOKUP($E28,AnrPivot!$A$6:$AI$97,COLUMN()-COLUMN($V$1)+2,FALSE),"")</f>
        <v/>
      </c>
      <c r="AF28" s="9" t="str">
        <f>IF(ISNUMBER(VLOOKUP($E28,AnrPivot!$A$6:$AI$97,COLUMN()-COLUMN($V$1)+2,FALSE)),VLOOKUP($E28,AnrPivot!$A$6:$AI$97,COLUMN()-COLUMN($V$1)+2,FALSE),"")</f>
        <v/>
      </c>
      <c r="AG28" s="9" t="str">
        <f>IF(ISNUMBER(VLOOKUP($E28,AnrPivot!$A$6:$AI$97,COLUMN()-COLUMN($V$1)+2,FALSE)),VLOOKUP($E28,AnrPivot!$A$6:$AI$97,COLUMN()-COLUMN($V$1)+2,FALSE),"")</f>
        <v/>
      </c>
      <c r="AH28" s="9" t="str">
        <f>IF(ISNUMBER(VLOOKUP($E28,AnrPivot!$A$6:$AI$97,COLUMN()-COLUMN($V$1)+2,FALSE)),VLOOKUP($E28,AnrPivot!$A$6:$AI$97,COLUMN()-COLUMN($V$1)+2,FALSE),"")</f>
        <v/>
      </c>
      <c r="AI28" s="9" t="str">
        <f>IF(ISNUMBER(VLOOKUP($E28,AnrPivot!$A$6:$AI$97,COLUMN()-COLUMN($V$1)+2,FALSE)),VLOOKUP($E28,AnrPivot!$A$6:$AI$97,COLUMN()-COLUMN($V$1)+2,FALSE),"")</f>
        <v/>
      </c>
      <c r="AJ28" s="9" t="str">
        <f>IF(ISNUMBER(VLOOKUP($E28,AnrPivot!$A$6:$AI$97,COLUMN()-COLUMN($V$1)+2,FALSE)),VLOOKUP($E28,AnrPivot!$A$6:$AI$97,COLUMN()-COLUMN($V$1)+2,FALSE),"")</f>
        <v/>
      </c>
      <c r="AK28" s="9" t="str">
        <f>IF(ISNUMBER(VLOOKUP($E28,AnrPivot!$A$6:$AI$97,COLUMN()-COLUMN($V$1)+2,FALSE)),VLOOKUP($E28,AnrPivot!$A$6:$AI$97,COLUMN()-COLUMN($V$1)+2,FALSE),"")</f>
        <v/>
      </c>
      <c r="AL28" s="9" t="str">
        <f>IF(ISNUMBER(VLOOKUP($E28,AnrPivot!$A$6:$AI$97,COLUMN()-COLUMN($V$1)+2,FALSE)),VLOOKUP($E28,AnrPivot!$A$6:$AI$97,COLUMN()-COLUMN($V$1)+2,FALSE),"")</f>
        <v/>
      </c>
      <c r="AM28" s="9" t="str">
        <f>IF(ISNUMBER(VLOOKUP($E28,AnrPivot!$A$6:$AI$97,COLUMN()-COLUMN($V$1)+2,FALSE)),VLOOKUP($E28,AnrPivot!$A$6:$AI$97,COLUMN()-COLUMN($V$1)+2,FALSE),"")</f>
        <v/>
      </c>
      <c r="AN28" s="9" t="str">
        <f>IF(ISNUMBER(VLOOKUP($E28,AnrPivot!$A$6:$AI$97,COLUMN()-COLUMN($V$1)+2,FALSE)),VLOOKUP($E28,AnrPivot!$A$6:$AI$97,COLUMN()-COLUMN($V$1)+2,FALSE),"")</f>
        <v/>
      </c>
      <c r="AO28" s="9" t="str">
        <f>IF(ISNUMBER(VLOOKUP($E28,AnrPivot!$A$6:$AI$97,COLUMN()-COLUMN($V$1)+2,FALSE)),VLOOKUP($E28,AnrPivot!$A$6:$AI$97,COLUMN()-COLUMN($V$1)+2,FALSE),"")</f>
        <v/>
      </c>
      <c r="AP28" s="9" t="str">
        <f>IF(ISNUMBER(VLOOKUP($E28,AnrPivot!$A$6:$AI$97,COLUMN()-COLUMN($V$1)+2,FALSE)),VLOOKUP($E28,AnrPivot!$A$6:$AI$97,COLUMN()-COLUMN($V$1)+2,FALSE),"")</f>
        <v/>
      </c>
      <c r="AQ28" s="9" t="str">
        <f>IF(ISNUMBER(VLOOKUP($E28,AnrPivot!$A$6:$AI$97,COLUMN()-COLUMN($V$1)+2,FALSE)),VLOOKUP($E28,AnrPivot!$A$6:$AI$97,COLUMN()-COLUMN($V$1)+2,FALSE),"")</f>
        <v/>
      </c>
      <c r="AR28" s="9" t="str">
        <f>IF(ISNUMBER(VLOOKUP($E28,AnrPivot!$A$6:$AI$97,COLUMN()-COLUMN($V$1)+2,FALSE)),VLOOKUP($E28,AnrPivot!$A$6:$AI$97,COLUMN()-COLUMN($V$1)+2,FALSE),"")</f>
        <v/>
      </c>
      <c r="AS28" s="9" t="str">
        <f>IF(ISNUMBER(VLOOKUP($E28,AnrPivot!$A$6:$AI$97,COLUMN()-COLUMN($V$1)+2,FALSE)),VLOOKUP($E28,AnrPivot!$A$6:$AI$97,COLUMN()-COLUMN($V$1)+2,FALSE),"")</f>
        <v/>
      </c>
      <c r="AT28" s="9" t="str">
        <f>IF(ISNUMBER(VLOOKUP($E28,AnrPivot!$A$6:$AI$97,COLUMN()-COLUMN($V$1)+2,FALSE)),VLOOKUP($E28,AnrPivot!$A$6:$AI$97,COLUMN()-COLUMN($V$1)+2,FALSE),"")</f>
        <v/>
      </c>
      <c r="AU28" s="9" t="str">
        <f>IF(ISNUMBER(VLOOKUP($E28,AnrPivot!$A$6:$AI$97,COLUMN()-COLUMN($V$1)+2,FALSE)),VLOOKUP($E28,AnrPivot!$A$6:$AI$97,COLUMN()-COLUMN($V$1)+2,FALSE),"")</f>
        <v/>
      </c>
      <c r="AV28" s="9" t="str">
        <f>IF(ISNUMBER(VLOOKUP($E28,AnrPivot!$A$6:$AI$97,COLUMN()-COLUMN($V$1)+2,FALSE)),VLOOKUP($E28,AnrPivot!$A$6:$AI$97,COLUMN()-COLUMN($V$1)+2,FALSE),"")</f>
        <v/>
      </c>
      <c r="AW28" s="9" t="str">
        <f>IF(ISNUMBER(VLOOKUP($E28,AnrPivot!$A$6:$AI$97,COLUMN()-COLUMN($V$1)+2,FALSE)),VLOOKUP($E28,AnrPivot!$A$6:$AI$97,COLUMN()-COLUMN($V$1)+2,FALSE),"")</f>
        <v/>
      </c>
      <c r="AX28" s="9" t="str">
        <f>IF(ISNUMBER(VLOOKUP($E28,AnrPivot!$A$6:$AI$97,COLUMN()-COLUMN($V$1)+2,FALSE)),VLOOKUP($E28,AnrPivot!$A$6:$AI$97,COLUMN()-COLUMN($V$1)+2,FALSE),"")</f>
        <v/>
      </c>
      <c r="AY28" s="9" t="str">
        <f>IF(ISNUMBER(VLOOKUP($E28,AnrPivot!$A$6:$AI$97,COLUMN()-COLUMN($V$1)+2,FALSE)),VLOOKUP($E28,AnrPivot!$A$6:$AI$97,COLUMN()-COLUMN($V$1)+2,FALSE),"")</f>
        <v/>
      </c>
      <c r="AZ28" s="9" t="str">
        <f>IF(ISNUMBER(VLOOKUP($E28,AnrPivot!$A$6:$AI$97,COLUMN()-COLUMN($V$1)+2,FALSE)),VLOOKUP($E28,AnrPivot!$A$6:$AI$97,COLUMN()-COLUMN($V$1)+2,FALSE),"")</f>
        <v/>
      </c>
      <c r="BA28" s="9" t="str">
        <f>IF(ISNUMBER(VLOOKUP($E28,AnrPivot!$A$6:$AI$97,COLUMN()-COLUMN($V$1)+2,FALSE)),VLOOKUP($E28,AnrPivot!$A$6:$AI$97,COLUMN()-COLUMN($V$1)+2,FALSE),"")</f>
        <v/>
      </c>
      <c r="BB28" s="9" t="str">
        <f>IF(ISNUMBER(VLOOKUP($E28,AnrPivot!$A$6:$AI$97,COLUMN()-COLUMN($V$1)+2,FALSE)),VLOOKUP($E28,AnrPivot!$A$6:$AI$97,COLUMN()-COLUMN($V$1)+2,FALSE),"")</f>
        <v/>
      </c>
      <c r="BC28" s="9" t="str">
        <f>IF(ISNUMBER(VLOOKUP($E28,AnrPivot!$A$6:$AI$97,COLUMN()-COLUMN($V$1)+2,FALSE)),VLOOKUP($E28,AnrPivot!$A$6:$AI$97,COLUMN()-COLUMN($V$1)+2,FALSE),"")</f>
        <v/>
      </c>
      <c r="BD28" s="9" t="str">
        <f>IF(ISNUMBER(VLOOKUP($E28,AnrPivot!$A$6:$AI$97,COLUMN()-COLUMN($V$1)+2,FALSE)),VLOOKUP($E28,AnrPivot!$A$6:$AI$97,COLUMN()-COLUMN($V$1)+2,FALSE),"")</f>
        <v/>
      </c>
      <c r="BE28" s="9" t="str">
        <f>IF(ISNUMBER(VLOOKUP($E28,AnrPivot!$A$6:$AI$97,COLUMN()-COLUMN($V$1)+2,FALSE)),VLOOKUP($E28,AnrPivot!$A$6:$AI$97,COLUMN()-COLUMN($V$1)+2,FALSE),"")</f>
        <v/>
      </c>
      <c r="BF28" s="9" t="str">
        <f>IF(ISNUMBER(VLOOKUP($E28,AnrPivot!$A$6:$AI$97,COLUMN()-COLUMN($V$1)+2,FALSE)),VLOOKUP($E28,AnrPivot!$A$6:$AI$97,COLUMN()-COLUMN($V$1)+2,FALSE),"")</f>
        <v/>
      </c>
      <c r="BG28" s="9" t="str">
        <f>IF(ISNUMBER(VLOOKUP($E28,AnrPivot!$A$6:$AI$97,COLUMN()-COLUMN($V$1)+2,FALSE)),VLOOKUP($E28,AnrPivot!$A$6:$AI$97,COLUMN()-COLUMN($V$1)+2,FALSE),"")</f>
        <v/>
      </c>
      <c r="BH28" s="9" t="str">
        <f>IF(ISNUMBER(VLOOKUP($E28,AnrPivot!$A$6:$AI$97,COLUMN()-COLUMN($V$1)+2,FALSE)),VLOOKUP($E28,AnrPivot!$A$6:$AI$97,COLUMN()-COLUMN($V$1)+2,FALSE),"")</f>
        <v/>
      </c>
      <c r="BI28" s="93" t="str">
        <f>IF(ISNUMBER(VLOOKUP($E28,AnrPivot!$A$6:$AI$97,COLUMN()-COLUMN($V$1)+2,FALSE)),VLOOKUP($E28,AnrPivot!$A$6:$AI$97,COLUMN()-COLUMN($V$1)+2,FALSE),"")</f>
        <v/>
      </c>
      <c r="BJ28" s="93" t="str">
        <f>IF(ISNUMBER(VLOOKUP($E28,AnrPivot!$A$6:$AI$97,COLUMN()-COLUMN($V$1)+2,FALSE)),VLOOKUP($E28,AnrPivot!$A$6:$AI$97,COLUMN()-COLUMN($V$1)+2,FALSE),"")</f>
        <v/>
      </c>
    </row>
    <row r="29" spans="1:62">
      <c r="A29" s="247">
        <v>26</v>
      </c>
      <c r="B29" s="66" t="s">
        <v>0</v>
      </c>
      <c r="C29" s="67" t="s">
        <v>408</v>
      </c>
      <c r="D29" s="67" t="s">
        <v>409</v>
      </c>
      <c r="E29" s="68" t="s">
        <v>32</v>
      </c>
      <c r="F29" s="69">
        <v>23869</v>
      </c>
      <c r="G29" s="247" t="s">
        <v>176</v>
      </c>
      <c r="H29" s="247" t="s">
        <v>410</v>
      </c>
      <c r="I29" s="247" t="s">
        <v>627</v>
      </c>
      <c r="J29" s="248"/>
      <c r="K29" s="70"/>
      <c r="L29" s="289">
        <v>20</v>
      </c>
      <c r="M29" s="71">
        <f t="shared" si="0"/>
        <v>18</v>
      </c>
      <c r="N29" s="227">
        <f>LOOKUP(E29,UNTIS.1HJ!$A$4:$A$132,UNTIS.1HJ!$F$4:$F$132)+LOOKUP(E29,UNTIS.1HJ!$A$4:$A$132,UNTIS.1HJ!$H$4:$H$132)</f>
        <v>0</v>
      </c>
      <c r="O29" s="225">
        <f t="shared" si="1"/>
        <v>0</v>
      </c>
      <c r="P29" s="93"/>
      <c r="Q29" s="93">
        <f>VLOOKUP($E29,UNTIS.Gesamt!$A$4:$L$140,2,FALSE)</f>
        <v>752</v>
      </c>
      <c r="R29" s="93">
        <f>VLOOKUP($E29,UNTIS.Gesamt!$A$4:$L$140,3,FALSE)</f>
        <v>70</v>
      </c>
      <c r="S29" s="93">
        <f>VLOOKUP($E29,UNTIS.1HJ!$A$4:$L$140,4,FALSE)</f>
        <v>672</v>
      </c>
      <c r="T29" s="93">
        <f>VLOOKUP($E29,UNTIS.1HJ!$A$4:$L$140,8,FALSE)</f>
        <v>0</v>
      </c>
      <c r="U29" s="93"/>
      <c r="V29" s="93">
        <f>IF(ISNUMBER(VLOOKUP($E29,AnrPivot!$A$6:$AI$97,COLUMN()-COLUMN($V$1)+2,FALSE)),VLOOKUP($E29,AnrPivot!$A$6:$AI$97,COLUMN()-COLUMN($V$1)+2,FALSE),"")</f>
        <v>0.5</v>
      </c>
      <c r="W29" s="93" t="str">
        <f>IF(ISNUMBER(VLOOKUP($E29,AnrPivot!$A$6:$AI$97,COLUMN()-COLUMN($V$1)+2,FALSE)),VLOOKUP($E29,AnrPivot!$A$6:$AI$97,COLUMN()-COLUMN($V$1)+2,FALSE),"")</f>
        <v/>
      </c>
      <c r="X29" s="93" t="str">
        <f>IF(ISNUMBER(VLOOKUP($E29,AnrPivot!$A$6:$AI$97,COLUMN()-COLUMN($V$1)+2,FALSE)),VLOOKUP($E29,AnrPivot!$A$6:$AI$97,COLUMN()-COLUMN($V$1)+2,FALSE),"")</f>
        <v/>
      </c>
      <c r="Y29" s="93" t="str">
        <f>IF(ISNUMBER(VLOOKUP($E29,AnrPivot!$A$6:$AI$97,COLUMN()-COLUMN($V$1)+2,FALSE)),VLOOKUP($E29,AnrPivot!$A$6:$AI$97,COLUMN()-COLUMN($V$1)+2,FALSE),"")</f>
        <v/>
      </c>
      <c r="Z29" s="93" t="str">
        <f>IF(ISNUMBER(VLOOKUP($E29,AnrPivot!$A$6:$AI$97,COLUMN()-COLUMN($V$1)+2,FALSE)),VLOOKUP($E29,AnrPivot!$A$6:$AI$97,COLUMN()-COLUMN($V$1)+2,FALSE),"")</f>
        <v/>
      </c>
      <c r="AA29" s="93" t="str">
        <f>IF(ISNUMBER(VLOOKUP($E29,AnrPivot!$A$6:$AI$97,COLUMN()-COLUMN($V$1)+2,FALSE)),VLOOKUP($E29,AnrPivot!$A$6:$AI$97,COLUMN()-COLUMN($V$1)+2,FALSE),"")</f>
        <v/>
      </c>
      <c r="AB29" s="93" t="str">
        <f>IF(ISNUMBER(VLOOKUP($E29,AnrPivot!$A$6:$AI$97,COLUMN()-COLUMN($V$1)+2,FALSE)),VLOOKUP($E29,AnrPivot!$A$6:$AI$97,COLUMN()-COLUMN($V$1)+2,FALSE),"")</f>
        <v/>
      </c>
      <c r="AC29" s="93" t="str">
        <f>IF(ISNUMBER(VLOOKUP($E29,AnrPivot!$A$6:$AI$97,COLUMN()-COLUMN($V$1)+2,FALSE)),VLOOKUP($E29,AnrPivot!$A$6:$AI$97,COLUMN()-COLUMN($V$1)+2,FALSE),"")</f>
        <v/>
      </c>
      <c r="AD29" s="93" t="str">
        <f>IF(ISNUMBER(VLOOKUP($E29,AnrPivot!$A$6:$AI$97,COLUMN()-COLUMN($V$1)+2,FALSE)),VLOOKUP($E29,AnrPivot!$A$6:$AI$97,COLUMN()-COLUMN($V$1)+2,FALSE),"")</f>
        <v/>
      </c>
      <c r="AE29" s="93">
        <f>IF(ISNUMBER(VLOOKUP($E29,AnrPivot!$A$6:$AI$97,COLUMN()-COLUMN($V$1)+2,FALSE)),VLOOKUP($E29,AnrPivot!$A$6:$AI$97,COLUMN()-COLUMN($V$1)+2,FALSE),"")</f>
        <v>0.5</v>
      </c>
      <c r="AF29" s="93" t="str">
        <f>IF(ISNUMBER(VLOOKUP($E29,AnrPivot!$A$6:$AI$97,COLUMN()-COLUMN($V$1)+2,FALSE)),VLOOKUP($E29,AnrPivot!$A$6:$AI$97,COLUMN()-COLUMN($V$1)+2,FALSE),"")</f>
        <v/>
      </c>
      <c r="AG29" s="93" t="str">
        <f>IF(ISNUMBER(VLOOKUP($E29,AnrPivot!$A$6:$AI$97,COLUMN()-COLUMN($V$1)+2,FALSE)),VLOOKUP($E29,AnrPivot!$A$6:$AI$97,COLUMN()-COLUMN($V$1)+2,FALSE),"")</f>
        <v/>
      </c>
      <c r="AH29" s="93" t="str">
        <f>IF(ISNUMBER(VLOOKUP($E29,AnrPivot!$A$6:$AI$97,COLUMN()-COLUMN($V$1)+2,FALSE)),VLOOKUP($E29,AnrPivot!$A$6:$AI$97,COLUMN()-COLUMN($V$1)+2,FALSE),"")</f>
        <v/>
      </c>
      <c r="AI29" s="93" t="str">
        <f>IF(ISNUMBER(VLOOKUP($E29,AnrPivot!$A$6:$AI$97,COLUMN()-COLUMN($V$1)+2,FALSE)),VLOOKUP($E29,AnrPivot!$A$6:$AI$97,COLUMN()-COLUMN($V$1)+2,FALSE),"")</f>
        <v/>
      </c>
      <c r="AJ29" s="93" t="str">
        <f>IF(ISNUMBER(VLOOKUP($E29,AnrPivot!$A$6:$AI$97,COLUMN()-COLUMN($V$1)+2,FALSE)),VLOOKUP($E29,AnrPivot!$A$6:$AI$97,COLUMN()-COLUMN($V$1)+2,FALSE),"")</f>
        <v/>
      </c>
      <c r="AK29" s="93" t="str">
        <f>IF(ISNUMBER(VLOOKUP($E29,AnrPivot!$A$6:$AI$97,COLUMN()-COLUMN($V$1)+2,FALSE)),VLOOKUP($E29,AnrPivot!$A$6:$AI$97,COLUMN()-COLUMN($V$1)+2,FALSE),"")</f>
        <v/>
      </c>
      <c r="AL29" s="93" t="str">
        <f>IF(ISNUMBER(VLOOKUP($E29,AnrPivot!$A$6:$AI$97,COLUMN()-COLUMN($V$1)+2,FALSE)),VLOOKUP($E29,AnrPivot!$A$6:$AI$97,COLUMN()-COLUMN($V$1)+2,FALSE),"")</f>
        <v/>
      </c>
      <c r="AM29" s="93" t="str">
        <f>IF(ISNUMBER(VLOOKUP($E29,AnrPivot!$A$6:$AI$97,COLUMN()-COLUMN($V$1)+2,FALSE)),VLOOKUP($E29,AnrPivot!$A$6:$AI$97,COLUMN()-COLUMN($V$1)+2,FALSE),"")</f>
        <v/>
      </c>
      <c r="AN29" s="93" t="str">
        <f>IF(ISNUMBER(VLOOKUP($E29,AnrPivot!$A$6:$AI$97,COLUMN()-COLUMN($V$1)+2,FALSE)),VLOOKUP($E29,AnrPivot!$A$6:$AI$97,COLUMN()-COLUMN($V$1)+2,FALSE),"")</f>
        <v/>
      </c>
      <c r="AO29" s="93" t="str">
        <f>IF(ISNUMBER(VLOOKUP($E29,AnrPivot!$A$6:$AI$97,COLUMN()-COLUMN($V$1)+2,FALSE)),VLOOKUP($E29,AnrPivot!$A$6:$AI$97,COLUMN()-COLUMN($V$1)+2,FALSE),"")</f>
        <v/>
      </c>
      <c r="AP29" s="93" t="str">
        <f>IF(ISNUMBER(VLOOKUP($E29,AnrPivot!$A$6:$AI$97,COLUMN()-COLUMN($V$1)+2,FALSE)),VLOOKUP($E29,AnrPivot!$A$6:$AI$97,COLUMN()-COLUMN($V$1)+2,FALSE),"")</f>
        <v/>
      </c>
      <c r="AQ29" s="93" t="str">
        <f>IF(ISNUMBER(VLOOKUP($E29,AnrPivot!$A$6:$AI$97,COLUMN()-COLUMN($V$1)+2,FALSE)),VLOOKUP($E29,AnrPivot!$A$6:$AI$97,COLUMN()-COLUMN($V$1)+2,FALSE),"")</f>
        <v/>
      </c>
      <c r="AR29" s="93" t="str">
        <f>IF(ISNUMBER(VLOOKUP($E29,AnrPivot!$A$6:$AI$97,COLUMN()-COLUMN($V$1)+2,FALSE)),VLOOKUP($E29,AnrPivot!$A$6:$AI$97,COLUMN()-COLUMN($V$1)+2,FALSE),"")</f>
        <v/>
      </c>
      <c r="AS29" s="93" t="str">
        <f>IF(ISNUMBER(VLOOKUP($E29,AnrPivot!$A$6:$AI$97,COLUMN()-COLUMN($V$1)+2,FALSE)),VLOOKUP($E29,AnrPivot!$A$6:$AI$97,COLUMN()-COLUMN($V$1)+2,FALSE),"")</f>
        <v/>
      </c>
      <c r="AT29" s="93" t="str">
        <f>IF(ISNUMBER(VLOOKUP($E29,AnrPivot!$A$6:$AI$97,COLUMN()-COLUMN($V$1)+2,FALSE)),VLOOKUP($E29,AnrPivot!$A$6:$AI$97,COLUMN()-COLUMN($V$1)+2,FALSE),"")</f>
        <v/>
      </c>
      <c r="AU29" s="93" t="str">
        <f>IF(ISNUMBER(VLOOKUP($E29,AnrPivot!$A$6:$AI$97,COLUMN()-COLUMN($V$1)+2,FALSE)),VLOOKUP($E29,AnrPivot!$A$6:$AI$97,COLUMN()-COLUMN($V$1)+2,FALSE),"")</f>
        <v/>
      </c>
      <c r="AV29" s="93" t="str">
        <f>IF(ISNUMBER(VLOOKUP($E29,AnrPivot!$A$6:$AI$97,COLUMN()-COLUMN($V$1)+2,FALSE)),VLOOKUP($E29,AnrPivot!$A$6:$AI$97,COLUMN()-COLUMN($V$1)+2,FALSE),"")</f>
        <v/>
      </c>
      <c r="AW29" s="93" t="str">
        <f>IF(ISNUMBER(VLOOKUP($E29,AnrPivot!$A$6:$AI$97,COLUMN()-COLUMN($V$1)+2,FALSE)),VLOOKUP($E29,AnrPivot!$A$6:$AI$97,COLUMN()-COLUMN($V$1)+2,FALSE),"")</f>
        <v/>
      </c>
      <c r="AX29" s="93" t="str">
        <f>IF(ISNUMBER(VLOOKUP($E29,AnrPivot!$A$6:$AI$97,COLUMN()-COLUMN($V$1)+2,FALSE)),VLOOKUP($E29,AnrPivot!$A$6:$AI$97,COLUMN()-COLUMN($V$1)+2,FALSE),"")</f>
        <v/>
      </c>
      <c r="AY29" s="93">
        <f>IF(ISNUMBER(VLOOKUP($E29,AnrPivot!$A$6:$AI$97,COLUMN()-COLUMN($V$1)+2,FALSE)),VLOOKUP($E29,AnrPivot!$A$6:$AI$97,COLUMN()-COLUMN($V$1)+2,FALSE),"")</f>
        <v>1</v>
      </c>
      <c r="AZ29" s="93" t="str">
        <f>IF(ISNUMBER(VLOOKUP($E29,AnrPivot!$A$6:$AI$97,COLUMN()-COLUMN($V$1)+2,FALSE)),VLOOKUP($E29,AnrPivot!$A$6:$AI$97,COLUMN()-COLUMN($V$1)+2,FALSE),"")</f>
        <v/>
      </c>
      <c r="BA29" s="93" t="str">
        <f>IF(ISNUMBER(VLOOKUP($E29,AnrPivot!$A$6:$AI$97,COLUMN()-COLUMN($V$1)+2,FALSE)),VLOOKUP($E29,AnrPivot!$A$6:$AI$97,COLUMN()-COLUMN($V$1)+2,FALSE),"")</f>
        <v/>
      </c>
      <c r="BB29" s="93" t="str">
        <f>IF(ISNUMBER(VLOOKUP($E29,AnrPivot!$A$6:$AI$97,COLUMN()-COLUMN($V$1)+2,FALSE)),VLOOKUP($E29,AnrPivot!$A$6:$AI$97,COLUMN()-COLUMN($V$1)+2,FALSE),"")</f>
        <v/>
      </c>
      <c r="BC29" s="93">
        <f>IF(ISNUMBER(VLOOKUP($E29,AnrPivot!$A$6:$AI$97,COLUMN()-COLUMN($V$1)+2,FALSE)),VLOOKUP($E29,AnrPivot!$A$6:$AI$97,COLUMN()-COLUMN($V$1)+2,FALSE),"")</f>
        <v>2</v>
      </c>
      <c r="BD29" s="93" t="str">
        <f>IF(ISNUMBER(VLOOKUP($E29,AnrPivot!$A$6:$AI$97,COLUMN()-COLUMN($V$1)+2,FALSE)),VLOOKUP($E29,AnrPivot!$A$6:$AI$97,COLUMN()-COLUMN($V$1)+2,FALSE),"")</f>
        <v/>
      </c>
      <c r="BE29" s="93" t="str">
        <f>IF(ISNUMBER(VLOOKUP($E29,AnrPivot!$A$6:$AI$97,COLUMN()-COLUMN($V$1)+2,FALSE)),VLOOKUP($E29,AnrPivot!$A$6:$AI$97,COLUMN()-COLUMN($V$1)+2,FALSE),"")</f>
        <v/>
      </c>
      <c r="BF29" s="93" t="str">
        <f>IF(ISNUMBER(VLOOKUP($E29,AnrPivot!$A$6:$AI$97,COLUMN()-COLUMN($V$1)+2,FALSE)),VLOOKUP($E29,AnrPivot!$A$6:$AI$97,COLUMN()-COLUMN($V$1)+2,FALSE),"")</f>
        <v/>
      </c>
      <c r="BG29" s="93" t="str">
        <f>IF(ISNUMBER(VLOOKUP($E29,AnrPivot!$A$6:$AI$97,COLUMN()-COLUMN($V$1)+2,FALSE)),VLOOKUP($E29,AnrPivot!$A$6:$AI$97,COLUMN()-COLUMN($V$1)+2,FALSE),"")</f>
        <v/>
      </c>
      <c r="BH29" s="93" t="str">
        <f>IF(ISNUMBER(VLOOKUP($E29,AnrPivot!$A$6:$AI$97,COLUMN()-COLUMN($V$1)+2,FALSE)),VLOOKUP($E29,AnrPivot!$A$6:$AI$97,COLUMN()-COLUMN($V$1)+2,FALSE),"")</f>
        <v/>
      </c>
      <c r="BI29" s="93" t="str">
        <f>IF(ISNUMBER(VLOOKUP($E29,AnrPivot!$A$6:$AI$97,COLUMN()-COLUMN($V$1)+2,FALSE)),VLOOKUP($E29,AnrPivot!$A$6:$AI$97,COLUMN()-COLUMN($V$1)+2,FALSE),"")</f>
        <v/>
      </c>
      <c r="BJ29" s="93" t="str">
        <f>IF(ISNUMBER(VLOOKUP($E29,AnrPivot!$A$6:$AI$97,COLUMN()-COLUMN($V$1)+2,FALSE)),VLOOKUP($E29,AnrPivot!$A$6:$AI$97,COLUMN()-COLUMN($V$1)+2,FALSE),"")</f>
        <v/>
      </c>
    </row>
    <row r="30" spans="1:62">
      <c r="A30" s="244">
        <v>27</v>
      </c>
      <c r="B30" s="73" t="s">
        <v>0</v>
      </c>
      <c r="C30" s="11" t="s">
        <v>412</v>
      </c>
      <c r="D30" s="11" t="s">
        <v>413</v>
      </c>
      <c r="E30" s="8" t="s">
        <v>323</v>
      </c>
      <c r="F30" s="14">
        <v>31059</v>
      </c>
      <c r="G30" s="244" t="s">
        <v>184</v>
      </c>
      <c r="H30" s="244" t="s">
        <v>172</v>
      </c>
      <c r="I30" s="244"/>
      <c r="J30" s="249"/>
      <c r="K30" s="27"/>
      <c r="L30" s="13">
        <v>25.5</v>
      </c>
      <c r="M30" s="13">
        <f t="shared" si="0"/>
        <v>21.5</v>
      </c>
      <c r="N30" s="228">
        <f>LOOKUP(E30,UNTIS.1HJ!$A$4:$A$132,UNTIS.1HJ!$F$4:$F$132)+LOOKUP(E30,UNTIS.1HJ!$A$4:$A$132,UNTIS.1HJ!$H$4:$H$132)</f>
        <v>0</v>
      </c>
      <c r="O30" s="226">
        <f t="shared" si="1"/>
        <v>0</v>
      </c>
      <c r="P30" s="9"/>
      <c r="Q30" s="9">
        <f>VLOOKUP($E30,UNTIS.Gesamt!$A$4:$L$140,2,FALSE)</f>
        <v>1010</v>
      </c>
      <c r="R30" s="9">
        <f>VLOOKUP($E30,UNTIS.Gesamt!$A$4:$L$140,3,FALSE)</f>
        <v>150</v>
      </c>
      <c r="S30" s="9">
        <f>VLOOKUP($E30,UNTIS.1HJ!$A$4:$L$140,4,FALSE)</f>
        <v>894</v>
      </c>
      <c r="T30" s="9">
        <f>VLOOKUP($E30,UNTIS.1HJ!$A$4:$L$140,8,FALSE)</f>
        <v>0</v>
      </c>
      <c r="U30" s="9"/>
      <c r="V30" s="9" t="str">
        <f>IF(ISNUMBER(VLOOKUP($E30,AnrPivot!$A$6:$AI$97,COLUMN()-COLUMN($V$1)+2,FALSE)),VLOOKUP($E30,AnrPivot!$A$6:$AI$97,COLUMN()-COLUMN($V$1)+2,FALSE),"")</f>
        <v/>
      </c>
      <c r="W30" s="9" t="str">
        <f>IF(ISNUMBER(VLOOKUP($E30,AnrPivot!$A$6:$AI$97,COLUMN()-COLUMN($V$1)+2,FALSE)),VLOOKUP($E30,AnrPivot!$A$6:$AI$97,COLUMN()-COLUMN($V$1)+2,FALSE),"")</f>
        <v/>
      </c>
      <c r="X30" s="9" t="str">
        <f>IF(ISNUMBER(VLOOKUP($E30,AnrPivot!$A$6:$AI$97,COLUMN()-COLUMN($V$1)+2,FALSE)),VLOOKUP($E30,AnrPivot!$A$6:$AI$97,COLUMN()-COLUMN($V$1)+2,FALSE),"")</f>
        <v/>
      </c>
      <c r="Y30" s="9" t="str">
        <f>IF(ISNUMBER(VLOOKUP($E30,AnrPivot!$A$6:$AI$97,COLUMN()-COLUMN($V$1)+2,FALSE)),VLOOKUP($E30,AnrPivot!$A$6:$AI$97,COLUMN()-COLUMN($V$1)+2,FALSE),"")</f>
        <v/>
      </c>
      <c r="Z30" s="9" t="str">
        <f>IF(ISNUMBER(VLOOKUP($E30,AnrPivot!$A$6:$AI$97,COLUMN()-COLUMN($V$1)+2,FALSE)),VLOOKUP($E30,AnrPivot!$A$6:$AI$97,COLUMN()-COLUMN($V$1)+2,FALSE),"")</f>
        <v/>
      </c>
      <c r="AA30" s="9" t="str">
        <f>IF(ISNUMBER(VLOOKUP($E30,AnrPivot!$A$6:$AI$97,COLUMN()-COLUMN($V$1)+2,FALSE)),VLOOKUP($E30,AnrPivot!$A$6:$AI$97,COLUMN()-COLUMN($V$1)+2,FALSE),"")</f>
        <v/>
      </c>
      <c r="AB30" s="9" t="str">
        <f>IF(ISNUMBER(VLOOKUP($E30,AnrPivot!$A$6:$AI$97,COLUMN()-COLUMN($V$1)+2,FALSE)),VLOOKUP($E30,AnrPivot!$A$6:$AI$97,COLUMN()-COLUMN($V$1)+2,FALSE),"")</f>
        <v/>
      </c>
      <c r="AC30" s="9">
        <f>IF(ISNUMBER(VLOOKUP($E30,AnrPivot!$A$6:$AI$97,COLUMN()-COLUMN($V$1)+2,FALSE)),VLOOKUP($E30,AnrPivot!$A$6:$AI$97,COLUMN()-COLUMN($V$1)+2,FALSE),"")</f>
        <v>0.5</v>
      </c>
      <c r="AD30" s="9" t="str">
        <f>IF(ISNUMBER(VLOOKUP($E30,AnrPivot!$A$6:$AI$97,COLUMN()-COLUMN($V$1)+2,FALSE)),VLOOKUP($E30,AnrPivot!$A$6:$AI$97,COLUMN()-COLUMN($V$1)+2,FALSE),"")</f>
        <v/>
      </c>
      <c r="AE30" s="9" t="str">
        <f>IF(ISNUMBER(VLOOKUP($E30,AnrPivot!$A$6:$AI$97,COLUMN()-COLUMN($V$1)+2,FALSE)),VLOOKUP($E30,AnrPivot!$A$6:$AI$97,COLUMN()-COLUMN($V$1)+2,FALSE),"")</f>
        <v/>
      </c>
      <c r="AF30" s="9" t="str">
        <f>IF(ISNUMBER(VLOOKUP($E30,AnrPivot!$A$6:$AI$97,COLUMN()-COLUMN($V$1)+2,FALSE)),VLOOKUP($E30,AnrPivot!$A$6:$AI$97,COLUMN()-COLUMN($V$1)+2,FALSE),"")</f>
        <v/>
      </c>
      <c r="AG30" s="9">
        <f>IF(ISNUMBER(VLOOKUP($E30,AnrPivot!$A$6:$AI$97,COLUMN()-COLUMN($V$1)+2,FALSE)),VLOOKUP($E30,AnrPivot!$A$6:$AI$97,COLUMN()-COLUMN($V$1)+2,FALSE),"")</f>
        <v>1</v>
      </c>
      <c r="AH30" s="9" t="str">
        <f>IF(ISNUMBER(VLOOKUP($E30,AnrPivot!$A$6:$AI$97,COLUMN()-COLUMN($V$1)+2,FALSE)),VLOOKUP($E30,AnrPivot!$A$6:$AI$97,COLUMN()-COLUMN($V$1)+2,FALSE),"")</f>
        <v/>
      </c>
      <c r="AI30" s="9">
        <f>IF(ISNUMBER(VLOOKUP($E30,AnrPivot!$A$6:$AI$97,COLUMN()-COLUMN($V$1)+2,FALSE)),VLOOKUP($E30,AnrPivot!$A$6:$AI$97,COLUMN()-COLUMN($V$1)+2,FALSE),"")</f>
        <v>0.5</v>
      </c>
      <c r="AJ30" s="9" t="str">
        <f>IF(ISNUMBER(VLOOKUP($E30,AnrPivot!$A$6:$AI$97,COLUMN()-COLUMN($V$1)+2,FALSE)),VLOOKUP($E30,AnrPivot!$A$6:$AI$97,COLUMN()-COLUMN($V$1)+2,FALSE),"")</f>
        <v/>
      </c>
      <c r="AK30" s="9" t="str">
        <f>IF(ISNUMBER(VLOOKUP($E30,AnrPivot!$A$6:$AI$97,COLUMN()-COLUMN($V$1)+2,FALSE)),VLOOKUP($E30,AnrPivot!$A$6:$AI$97,COLUMN()-COLUMN($V$1)+2,FALSE),"")</f>
        <v/>
      </c>
      <c r="AL30" s="9" t="str">
        <f>IF(ISNUMBER(VLOOKUP($E30,AnrPivot!$A$6:$AI$97,COLUMN()-COLUMN($V$1)+2,FALSE)),VLOOKUP($E30,AnrPivot!$A$6:$AI$97,COLUMN()-COLUMN($V$1)+2,FALSE),"")</f>
        <v/>
      </c>
      <c r="AM30" s="9" t="str">
        <f>IF(ISNUMBER(VLOOKUP($E30,AnrPivot!$A$6:$AI$97,COLUMN()-COLUMN($V$1)+2,FALSE)),VLOOKUP($E30,AnrPivot!$A$6:$AI$97,COLUMN()-COLUMN($V$1)+2,FALSE),"")</f>
        <v/>
      </c>
      <c r="AN30" s="9" t="str">
        <f>IF(ISNUMBER(VLOOKUP($E30,AnrPivot!$A$6:$AI$97,COLUMN()-COLUMN($V$1)+2,FALSE)),VLOOKUP($E30,AnrPivot!$A$6:$AI$97,COLUMN()-COLUMN($V$1)+2,FALSE),"")</f>
        <v/>
      </c>
      <c r="AO30" s="9" t="str">
        <f>IF(ISNUMBER(VLOOKUP($E30,AnrPivot!$A$6:$AI$97,COLUMN()-COLUMN($V$1)+2,FALSE)),VLOOKUP($E30,AnrPivot!$A$6:$AI$97,COLUMN()-COLUMN($V$1)+2,FALSE),"")</f>
        <v/>
      </c>
      <c r="AP30" s="9" t="str">
        <f>IF(ISNUMBER(VLOOKUP($E30,AnrPivot!$A$6:$AI$97,COLUMN()-COLUMN($V$1)+2,FALSE)),VLOOKUP($E30,AnrPivot!$A$6:$AI$97,COLUMN()-COLUMN($V$1)+2,FALSE),"")</f>
        <v/>
      </c>
      <c r="AQ30" s="9">
        <f>IF(ISNUMBER(VLOOKUP($E30,AnrPivot!$A$6:$AI$97,COLUMN()-COLUMN($V$1)+2,FALSE)),VLOOKUP($E30,AnrPivot!$A$6:$AI$97,COLUMN()-COLUMN($V$1)+2,FALSE),"")</f>
        <v>1</v>
      </c>
      <c r="AR30" s="9" t="str">
        <f>IF(ISNUMBER(VLOOKUP($E30,AnrPivot!$A$6:$AI$97,COLUMN()-COLUMN($V$1)+2,FALSE)),VLOOKUP($E30,AnrPivot!$A$6:$AI$97,COLUMN()-COLUMN($V$1)+2,FALSE),"")</f>
        <v/>
      </c>
      <c r="AS30" s="9" t="str">
        <f>IF(ISNUMBER(VLOOKUP($E30,AnrPivot!$A$6:$AI$97,COLUMN()-COLUMN($V$1)+2,FALSE)),VLOOKUP($E30,AnrPivot!$A$6:$AI$97,COLUMN()-COLUMN($V$1)+2,FALSE),"")</f>
        <v/>
      </c>
      <c r="AT30" s="9" t="str">
        <f>IF(ISNUMBER(VLOOKUP($E30,AnrPivot!$A$6:$AI$97,COLUMN()-COLUMN($V$1)+2,FALSE)),VLOOKUP($E30,AnrPivot!$A$6:$AI$97,COLUMN()-COLUMN($V$1)+2,FALSE),"")</f>
        <v/>
      </c>
      <c r="AU30" s="9" t="str">
        <f>IF(ISNUMBER(VLOOKUP($E30,AnrPivot!$A$6:$AI$97,COLUMN()-COLUMN($V$1)+2,FALSE)),VLOOKUP($E30,AnrPivot!$A$6:$AI$97,COLUMN()-COLUMN($V$1)+2,FALSE),"")</f>
        <v/>
      </c>
      <c r="AV30" s="9" t="str">
        <f>IF(ISNUMBER(VLOOKUP($E30,AnrPivot!$A$6:$AI$97,COLUMN()-COLUMN($V$1)+2,FALSE)),VLOOKUP($E30,AnrPivot!$A$6:$AI$97,COLUMN()-COLUMN($V$1)+2,FALSE),"")</f>
        <v/>
      </c>
      <c r="AW30" s="9" t="str">
        <f>IF(ISNUMBER(VLOOKUP($E30,AnrPivot!$A$6:$AI$97,COLUMN()-COLUMN($V$1)+2,FALSE)),VLOOKUP($E30,AnrPivot!$A$6:$AI$97,COLUMN()-COLUMN($V$1)+2,FALSE),"")</f>
        <v/>
      </c>
      <c r="AX30" s="9" t="str">
        <f>IF(ISNUMBER(VLOOKUP($E30,AnrPivot!$A$6:$AI$97,COLUMN()-COLUMN($V$1)+2,FALSE)),VLOOKUP($E30,AnrPivot!$A$6:$AI$97,COLUMN()-COLUMN($V$1)+2,FALSE),"")</f>
        <v/>
      </c>
      <c r="AY30" s="9" t="str">
        <f>IF(ISNUMBER(VLOOKUP($E30,AnrPivot!$A$6:$AI$97,COLUMN()-COLUMN($V$1)+2,FALSE)),VLOOKUP($E30,AnrPivot!$A$6:$AI$97,COLUMN()-COLUMN($V$1)+2,FALSE),"")</f>
        <v/>
      </c>
      <c r="AZ30" s="9" t="str">
        <f>IF(ISNUMBER(VLOOKUP($E30,AnrPivot!$A$6:$AI$97,COLUMN()-COLUMN($V$1)+2,FALSE)),VLOOKUP($E30,AnrPivot!$A$6:$AI$97,COLUMN()-COLUMN($V$1)+2,FALSE),"")</f>
        <v/>
      </c>
      <c r="BA30" s="9">
        <f>IF(ISNUMBER(VLOOKUP($E30,AnrPivot!$A$6:$AI$97,COLUMN()-COLUMN($V$1)+2,FALSE)),VLOOKUP($E30,AnrPivot!$A$6:$AI$97,COLUMN()-COLUMN($V$1)+2,FALSE),"")</f>
        <v>1</v>
      </c>
      <c r="BB30" s="9" t="str">
        <f>IF(ISNUMBER(VLOOKUP($E30,AnrPivot!$A$6:$AI$97,COLUMN()-COLUMN($V$1)+2,FALSE)),VLOOKUP($E30,AnrPivot!$A$6:$AI$97,COLUMN()-COLUMN($V$1)+2,FALSE),"")</f>
        <v/>
      </c>
      <c r="BC30" s="9">
        <f>IF(ISNUMBER(VLOOKUP($E30,AnrPivot!$A$6:$AI$97,COLUMN()-COLUMN($V$1)+2,FALSE)),VLOOKUP($E30,AnrPivot!$A$6:$AI$97,COLUMN()-COLUMN($V$1)+2,FALSE),"")</f>
        <v>4</v>
      </c>
      <c r="BD30" s="9" t="str">
        <f>IF(ISNUMBER(VLOOKUP($E30,AnrPivot!$A$6:$AI$97,COLUMN()-COLUMN($V$1)+2,FALSE)),VLOOKUP($E30,AnrPivot!$A$6:$AI$97,COLUMN()-COLUMN($V$1)+2,FALSE),"")</f>
        <v/>
      </c>
      <c r="BE30" s="9" t="str">
        <f>IF(ISNUMBER(VLOOKUP($E30,AnrPivot!$A$6:$AI$97,COLUMN()-COLUMN($V$1)+2,FALSE)),VLOOKUP($E30,AnrPivot!$A$6:$AI$97,COLUMN()-COLUMN($V$1)+2,FALSE),"")</f>
        <v/>
      </c>
      <c r="BF30" s="9" t="str">
        <f>IF(ISNUMBER(VLOOKUP($E30,AnrPivot!$A$6:$AI$97,COLUMN()-COLUMN($V$1)+2,FALSE)),VLOOKUP($E30,AnrPivot!$A$6:$AI$97,COLUMN()-COLUMN($V$1)+2,FALSE),"")</f>
        <v/>
      </c>
      <c r="BG30" s="9" t="str">
        <f>IF(ISNUMBER(VLOOKUP($E30,AnrPivot!$A$6:$AI$97,COLUMN()-COLUMN($V$1)+2,FALSE)),VLOOKUP($E30,AnrPivot!$A$6:$AI$97,COLUMN()-COLUMN($V$1)+2,FALSE),"")</f>
        <v/>
      </c>
      <c r="BH30" s="9" t="str">
        <f>IF(ISNUMBER(VLOOKUP($E30,AnrPivot!$A$6:$AI$97,COLUMN()-COLUMN($V$1)+2,FALSE)),VLOOKUP($E30,AnrPivot!$A$6:$AI$97,COLUMN()-COLUMN($V$1)+2,FALSE),"")</f>
        <v/>
      </c>
      <c r="BI30" s="93" t="str">
        <f>IF(ISNUMBER(VLOOKUP($E30,AnrPivot!$A$6:$AI$97,COLUMN()-COLUMN($V$1)+2,FALSE)),VLOOKUP($E30,AnrPivot!$A$6:$AI$97,COLUMN()-COLUMN($V$1)+2,FALSE),"")</f>
        <v/>
      </c>
      <c r="BJ30" s="93" t="str">
        <f>IF(ISNUMBER(VLOOKUP($E30,AnrPivot!$A$6:$AI$97,COLUMN()-COLUMN($V$1)+2,FALSE)),VLOOKUP($E30,AnrPivot!$A$6:$AI$97,COLUMN()-COLUMN($V$1)+2,FALSE),"")</f>
        <v/>
      </c>
    </row>
    <row r="31" spans="1:62">
      <c r="A31" s="247">
        <v>28</v>
      </c>
      <c r="B31" s="66" t="s">
        <v>0</v>
      </c>
      <c r="C31" s="67" t="s">
        <v>414</v>
      </c>
      <c r="D31" s="67" t="s">
        <v>415</v>
      </c>
      <c r="E31" s="68" t="s">
        <v>72</v>
      </c>
      <c r="F31" s="69">
        <v>25555</v>
      </c>
      <c r="G31" s="247" t="s">
        <v>614</v>
      </c>
      <c r="H31" s="247"/>
      <c r="I31" s="247"/>
      <c r="J31" s="248"/>
      <c r="K31" s="70"/>
      <c r="L31" s="289">
        <v>23</v>
      </c>
      <c r="M31" s="71">
        <f t="shared" si="0"/>
        <v>20</v>
      </c>
      <c r="N31" s="227">
        <f>LOOKUP(E31,UNTIS.1HJ!$A$4:$A$132,UNTIS.1HJ!$F$4:$F$132)+LOOKUP(E31,UNTIS.1HJ!$A$4:$A$132,UNTIS.1HJ!$H$4:$H$132)</f>
        <v>0</v>
      </c>
      <c r="O31" s="225">
        <f t="shared" si="1"/>
        <v>0</v>
      </c>
      <c r="P31" s="93"/>
      <c r="Q31" s="93">
        <f>VLOOKUP($E31,UNTIS.Gesamt!$A$4:$L$140,2,FALSE)</f>
        <v>871</v>
      </c>
      <c r="R31" s="93">
        <f>VLOOKUP($E31,UNTIS.Gesamt!$A$4:$L$140,3,FALSE)</f>
        <v>90</v>
      </c>
      <c r="S31" s="93">
        <f>VLOOKUP($E31,UNTIS.1HJ!$A$4:$L$140,4,FALSE)</f>
        <v>791</v>
      </c>
      <c r="T31" s="93">
        <f>VLOOKUP($E31,UNTIS.1HJ!$A$4:$L$140,8,FALSE)</f>
        <v>0</v>
      </c>
      <c r="U31" s="93"/>
      <c r="V31" s="93" t="str">
        <f>IF(ISNUMBER(VLOOKUP($E31,AnrPivot!$A$6:$AI$97,COLUMN()-COLUMN($V$1)+2,FALSE)),VLOOKUP($E31,AnrPivot!$A$6:$AI$97,COLUMN()-COLUMN($V$1)+2,FALSE),"")</f>
        <v/>
      </c>
      <c r="W31" s="93">
        <f>IF(ISNUMBER(VLOOKUP($E31,AnrPivot!$A$6:$AI$97,COLUMN()-COLUMN($V$1)+2,FALSE)),VLOOKUP($E31,AnrPivot!$A$6:$AI$97,COLUMN()-COLUMN($V$1)+2,FALSE),"")</f>
        <v>1</v>
      </c>
      <c r="X31" s="93" t="str">
        <f>IF(ISNUMBER(VLOOKUP($E31,AnrPivot!$A$6:$AI$97,COLUMN()-COLUMN($V$1)+2,FALSE)),VLOOKUP($E31,AnrPivot!$A$6:$AI$97,COLUMN()-COLUMN($V$1)+2,FALSE),"")</f>
        <v/>
      </c>
      <c r="Y31" s="93" t="str">
        <f>IF(ISNUMBER(VLOOKUP($E31,AnrPivot!$A$6:$AI$97,COLUMN()-COLUMN($V$1)+2,FALSE)),VLOOKUP($E31,AnrPivot!$A$6:$AI$97,COLUMN()-COLUMN($V$1)+2,FALSE),"")</f>
        <v/>
      </c>
      <c r="Z31" s="93" t="str">
        <f>IF(ISNUMBER(VLOOKUP($E31,AnrPivot!$A$6:$AI$97,COLUMN()-COLUMN($V$1)+2,FALSE)),VLOOKUP($E31,AnrPivot!$A$6:$AI$97,COLUMN()-COLUMN($V$1)+2,FALSE),"")</f>
        <v/>
      </c>
      <c r="AA31" s="93" t="str">
        <f>IF(ISNUMBER(VLOOKUP($E31,AnrPivot!$A$6:$AI$97,COLUMN()-COLUMN($V$1)+2,FALSE)),VLOOKUP($E31,AnrPivot!$A$6:$AI$97,COLUMN()-COLUMN($V$1)+2,FALSE),"")</f>
        <v/>
      </c>
      <c r="AB31" s="93" t="str">
        <f>IF(ISNUMBER(VLOOKUP($E31,AnrPivot!$A$6:$AI$97,COLUMN()-COLUMN($V$1)+2,FALSE)),VLOOKUP($E31,AnrPivot!$A$6:$AI$97,COLUMN()-COLUMN($V$1)+2,FALSE),"")</f>
        <v/>
      </c>
      <c r="AC31" s="93" t="str">
        <f>IF(ISNUMBER(VLOOKUP($E31,AnrPivot!$A$6:$AI$97,COLUMN()-COLUMN($V$1)+2,FALSE)),VLOOKUP($E31,AnrPivot!$A$6:$AI$97,COLUMN()-COLUMN($V$1)+2,FALSE),"")</f>
        <v/>
      </c>
      <c r="AD31" s="93" t="str">
        <f>IF(ISNUMBER(VLOOKUP($E31,AnrPivot!$A$6:$AI$97,COLUMN()-COLUMN($V$1)+2,FALSE)),VLOOKUP($E31,AnrPivot!$A$6:$AI$97,COLUMN()-COLUMN($V$1)+2,FALSE),"")</f>
        <v/>
      </c>
      <c r="AE31" s="93" t="str">
        <f>IF(ISNUMBER(VLOOKUP($E31,AnrPivot!$A$6:$AI$97,COLUMN()-COLUMN($V$1)+2,FALSE)),VLOOKUP($E31,AnrPivot!$A$6:$AI$97,COLUMN()-COLUMN($V$1)+2,FALSE),"")</f>
        <v/>
      </c>
      <c r="AF31" s="93" t="str">
        <f>IF(ISNUMBER(VLOOKUP($E31,AnrPivot!$A$6:$AI$97,COLUMN()-COLUMN($V$1)+2,FALSE)),VLOOKUP($E31,AnrPivot!$A$6:$AI$97,COLUMN()-COLUMN($V$1)+2,FALSE),"")</f>
        <v/>
      </c>
      <c r="AG31" s="93" t="str">
        <f>IF(ISNUMBER(VLOOKUP($E31,AnrPivot!$A$6:$AI$97,COLUMN()-COLUMN($V$1)+2,FALSE)),VLOOKUP($E31,AnrPivot!$A$6:$AI$97,COLUMN()-COLUMN($V$1)+2,FALSE),"")</f>
        <v/>
      </c>
      <c r="AH31" s="93" t="str">
        <f>IF(ISNUMBER(VLOOKUP($E31,AnrPivot!$A$6:$AI$97,COLUMN()-COLUMN($V$1)+2,FALSE)),VLOOKUP($E31,AnrPivot!$A$6:$AI$97,COLUMN()-COLUMN($V$1)+2,FALSE),"")</f>
        <v/>
      </c>
      <c r="AI31" s="93" t="str">
        <f>IF(ISNUMBER(VLOOKUP($E31,AnrPivot!$A$6:$AI$97,COLUMN()-COLUMN($V$1)+2,FALSE)),VLOOKUP($E31,AnrPivot!$A$6:$AI$97,COLUMN()-COLUMN($V$1)+2,FALSE),"")</f>
        <v/>
      </c>
      <c r="AJ31" s="93" t="str">
        <f>IF(ISNUMBER(VLOOKUP($E31,AnrPivot!$A$6:$AI$97,COLUMN()-COLUMN($V$1)+2,FALSE)),VLOOKUP($E31,AnrPivot!$A$6:$AI$97,COLUMN()-COLUMN($V$1)+2,FALSE),"")</f>
        <v/>
      </c>
      <c r="AK31" s="93" t="str">
        <f>IF(ISNUMBER(VLOOKUP($E31,AnrPivot!$A$6:$AI$97,COLUMN()-COLUMN($V$1)+2,FALSE)),VLOOKUP($E31,AnrPivot!$A$6:$AI$97,COLUMN()-COLUMN($V$1)+2,FALSE),"")</f>
        <v/>
      </c>
      <c r="AL31" s="93" t="str">
        <f>IF(ISNUMBER(VLOOKUP($E31,AnrPivot!$A$6:$AI$97,COLUMN()-COLUMN($V$1)+2,FALSE)),VLOOKUP($E31,AnrPivot!$A$6:$AI$97,COLUMN()-COLUMN($V$1)+2,FALSE),"")</f>
        <v/>
      </c>
      <c r="AM31" s="93" t="str">
        <f>IF(ISNUMBER(VLOOKUP($E31,AnrPivot!$A$6:$AI$97,COLUMN()-COLUMN($V$1)+2,FALSE)),VLOOKUP($E31,AnrPivot!$A$6:$AI$97,COLUMN()-COLUMN($V$1)+2,FALSE),"")</f>
        <v/>
      </c>
      <c r="AN31" s="93" t="str">
        <f>IF(ISNUMBER(VLOOKUP($E31,AnrPivot!$A$6:$AI$97,COLUMN()-COLUMN($V$1)+2,FALSE)),VLOOKUP($E31,AnrPivot!$A$6:$AI$97,COLUMN()-COLUMN($V$1)+2,FALSE),"")</f>
        <v/>
      </c>
      <c r="AO31" s="93" t="str">
        <f>IF(ISNUMBER(VLOOKUP($E31,AnrPivot!$A$6:$AI$97,COLUMN()-COLUMN($V$1)+2,FALSE)),VLOOKUP($E31,AnrPivot!$A$6:$AI$97,COLUMN()-COLUMN($V$1)+2,FALSE),"")</f>
        <v/>
      </c>
      <c r="AP31" s="93" t="str">
        <f>IF(ISNUMBER(VLOOKUP($E31,AnrPivot!$A$6:$AI$97,COLUMN()-COLUMN($V$1)+2,FALSE)),VLOOKUP($E31,AnrPivot!$A$6:$AI$97,COLUMN()-COLUMN($V$1)+2,FALSE),"")</f>
        <v/>
      </c>
      <c r="AQ31" s="93" t="str">
        <f>IF(ISNUMBER(VLOOKUP($E31,AnrPivot!$A$6:$AI$97,COLUMN()-COLUMN($V$1)+2,FALSE)),VLOOKUP($E31,AnrPivot!$A$6:$AI$97,COLUMN()-COLUMN($V$1)+2,FALSE),"")</f>
        <v/>
      </c>
      <c r="AR31" s="93" t="str">
        <f>IF(ISNUMBER(VLOOKUP($E31,AnrPivot!$A$6:$AI$97,COLUMN()-COLUMN($V$1)+2,FALSE)),VLOOKUP($E31,AnrPivot!$A$6:$AI$97,COLUMN()-COLUMN($V$1)+2,FALSE),"")</f>
        <v/>
      </c>
      <c r="AS31" s="93" t="str">
        <f>IF(ISNUMBER(VLOOKUP($E31,AnrPivot!$A$6:$AI$97,COLUMN()-COLUMN($V$1)+2,FALSE)),VLOOKUP($E31,AnrPivot!$A$6:$AI$97,COLUMN()-COLUMN($V$1)+2,FALSE),"")</f>
        <v/>
      </c>
      <c r="AT31" s="93" t="str">
        <f>IF(ISNUMBER(VLOOKUP($E31,AnrPivot!$A$6:$AI$97,COLUMN()-COLUMN($V$1)+2,FALSE)),VLOOKUP($E31,AnrPivot!$A$6:$AI$97,COLUMN()-COLUMN($V$1)+2,FALSE),"")</f>
        <v/>
      </c>
      <c r="AU31" s="93" t="str">
        <f>IF(ISNUMBER(VLOOKUP($E31,AnrPivot!$A$6:$AI$97,COLUMN()-COLUMN($V$1)+2,FALSE)),VLOOKUP($E31,AnrPivot!$A$6:$AI$97,COLUMN()-COLUMN($V$1)+2,FALSE),"")</f>
        <v/>
      </c>
      <c r="AV31" s="93" t="str">
        <f>IF(ISNUMBER(VLOOKUP($E31,AnrPivot!$A$6:$AI$97,COLUMN()-COLUMN($V$1)+2,FALSE)),VLOOKUP($E31,AnrPivot!$A$6:$AI$97,COLUMN()-COLUMN($V$1)+2,FALSE),"")</f>
        <v/>
      </c>
      <c r="AW31" s="93" t="str">
        <f>IF(ISNUMBER(VLOOKUP($E31,AnrPivot!$A$6:$AI$97,COLUMN()-COLUMN($V$1)+2,FALSE)),VLOOKUP($E31,AnrPivot!$A$6:$AI$97,COLUMN()-COLUMN($V$1)+2,FALSE),"")</f>
        <v/>
      </c>
      <c r="AX31" s="93" t="str">
        <f>IF(ISNUMBER(VLOOKUP($E31,AnrPivot!$A$6:$AI$97,COLUMN()-COLUMN($V$1)+2,FALSE)),VLOOKUP($E31,AnrPivot!$A$6:$AI$97,COLUMN()-COLUMN($V$1)+2,FALSE),"")</f>
        <v/>
      </c>
      <c r="AY31" s="93" t="str">
        <f>IF(ISNUMBER(VLOOKUP($E31,AnrPivot!$A$6:$AI$97,COLUMN()-COLUMN($V$1)+2,FALSE)),VLOOKUP($E31,AnrPivot!$A$6:$AI$97,COLUMN()-COLUMN($V$1)+2,FALSE),"")</f>
        <v/>
      </c>
      <c r="AZ31" s="93" t="str">
        <f>IF(ISNUMBER(VLOOKUP($E31,AnrPivot!$A$6:$AI$97,COLUMN()-COLUMN($V$1)+2,FALSE)),VLOOKUP($E31,AnrPivot!$A$6:$AI$97,COLUMN()-COLUMN($V$1)+2,FALSE),"")</f>
        <v/>
      </c>
      <c r="BA31" s="93">
        <f>IF(ISNUMBER(VLOOKUP($E31,AnrPivot!$A$6:$AI$97,COLUMN()-COLUMN($V$1)+2,FALSE)),VLOOKUP($E31,AnrPivot!$A$6:$AI$97,COLUMN()-COLUMN($V$1)+2,FALSE),"")</f>
        <v>2</v>
      </c>
      <c r="BB31" s="93" t="str">
        <f>IF(ISNUMBER(VLOOKUP($E31,AnrPivot!$A$6:$AI$97,COLUMN()-COLUMN($V$1)+2,FALSE)),VLOOKUP($E31,AnrPivot!$A$6:$AI$97,COLUMN()-COLUMN($V$1)+2,FALSE),"")</f>
        <v/>
      </c>
      <c r="BC31" s="93">
        <f>IF(ISNUMBER(VLOOKUP($E31,AnrPivot!$A$6:$AI$97,COLUMN()-COLUMN($V$1)+2,FALSE)),VLOOKUP($E31,AnrPivot!$A$6:$AI$97,COLUMN()-COLUMN($V$1)+2,FALSE),"")</f>
        <v>3</v>
      </c>
      <c r="BD31" s="93" t="str">
        <f>IF(ISNUMBER(VLOOKUP($E31,AnrPivot!$A$6:$AI$97,COLUMN()-COLUMN($V$1)+2,FALSE)),VLOOKUP($E31,AnrPivot!$A$6:$AI$97,COLUMN()-COLUMN($V$1)+2,FALSE),"")</f>
        <v/>
      </c>
      <c r="BE31" s="93" t="str">
        <f>IF(ISNUMBER(VLOOKUP($E31,AnrPivot!$A$6:$AI$97,COLUMN()-COLUMN($V$1)+2,FALSE)),VLOOKUP($E31,AnrPivot!$A$6:$AI$97,COLUMN()-COLUMN($V$1)+2,FALSE),"")</f>
        <v/>
      </c>
      <c r="BF31" s="93" t="str">
        <f>IF(ISNUMBER(VLOOKUP($E31,AnrPivot!$A$6:$AI$97,COLUMN()-COLUMN($V$1)+2,FALSE)),VLOOKUP($E31,AnrPivot!$A$6:$AI$97,COLUMN()-COLUMN($V$1)+2,FALSE),"")</f>
        <v/>
      </c>
      <c r="BG31" s="93" t="str">
        <f>IF(ISNUMBER(VLOOKUP($E31,AnrPivot!$A$6:$AI$97,COLUMN()-COLUMN($V$1)+2,FALSE)),VLOOKUP($E31,AnrPivot!$A$6:$AI$97,COLUMN()-COLUMN($V$1)+2,FALSE),"")</f>
        <v/>
      </c>
      <c r="BH31" s="93" t="str">
        <f>IF(ISNUMBER(VLOOKUP($E31,AnrPivot!$A$6:$AI$97,COLUMN()-COLUMN($V$1)+2,FALSE)),VLOOKUP($E31,AnrPivot!$A$6:$AI$97,COLUMN()-COLUMN($V$1)+2,FALSE),"")</f>
        <v/>
      </c>
      <c r="BI31" s="93" t="str">
        <f>IF(ISNUMBER(VLOOKUP($E31,AnrPivot!$A$6:$AI$97,COLUMN()-COLUMN($V$1)+2,FALSE)),VLOOKUP($E31,AnrPivot!$A$6:$AI$97,COLUMN()-COLUMN($V$1)+2,FALSE),"")</f>
        <v/>
      </c>
      <c r="BJ31" s="93" t="str">
        <f>IF(ISNUMBER(VLOOKUP($E31,AnrPivot!$A$6:$AI$97,COLUMN()-COLUMN($V$1)+2,FALSE)),VLOOKUP($E31,AnrPivot!$A$6:$AI$97,COLUMN()-COLUMN($V$1)+2,FALSE),"")</f>
        <v/>
      </c>
    </row>
    <row r="32" spans="1:62">
      <c r="A32" s="244">
        <v>29</v>
      </c>
      <c r="B32" s="73" t="s">
        <v>0</v>
      </c>
      <c r="C32" s="11" t="s">
        <v>416</v>
      </c>
      <c r="D32" s="11" t="s">
        <v>417</v>
      </c>
      <c r="E32" s="8" t="s">
        <v>248</v>
      </c>
      <c r="F32" s="14">
        <v>21351</v>
      </c>
      <c r="G32" s="244" t="s">
        <v>174</v>
      </c>
      <c r="H32" s="244"/>
      <c r="I32" s="244"/>
      <c r="J32" s="249"/>
      <c r="K32" s="27"/>
      <c r="L32" s="13">
        <v>25.5</v>
      </c>
      <c r="M32" s="13">
        <f t="shared" si="0"/>
        <v>22.5</v>
      </c>
      <c r="N32" s="228">
        <f>LOOKUP(E32,UNTIS.1HJ!$A$4:$A$132,UNTIS.1HJ!$F$4:$F$132)+LOOKUP(E32,UNTIS.1HJ!$A$4:$A$132,UNTIS.1HJ!$H$4:$H$132)</f>
        <v>0</v>
      </c>
      <c r="O32" s="226">
        <f t="shared" si="1"/>
        <v>0</v>
      </c>
      <c r="P32" s="9"/>
      <c r="Q32" s="9">
        <f>VLOOKUP($E32,UNTIS.Gesamt!$A$4:$L$140,2,FALSE)</f>
        <v>1016</v>
      </c>
      <c r="R32" s="9">
        <f>VLOOKUP($E32,UNTIS.Gesamt!$A$4:$L$140,3,FALSE)</f>
        <v>140</v>
      </c>
      <c r="S32" s="9">
        <f>VLOOKUP($E32,UNTIS.1HJ!$A$4:$L$140,4,FALSE)</f>
        <v>874</v>
      </c>
      <c r="T32" s="9">
        <f>VLOOKUP($E32,UNTIS.1HJ!$A$4:$L$140,8,FALSE)</f>
        <v>0</v>
      </c>
      <c r="U32" s="9"/>
      <c r="V32" s="9">
        <f>IF(ISNUMBER(VLOOKUP($E32,AnrPivot!$A$6:$AI$97,COLUMN()-COLUMN($V$1)+2,FALSE)),VLOOKUP($E32,AnrPivot!$A$6:$AI$97,COLUMN()-COLUMN($V$1)+2,FALSE),"")</f>
        <v>3</v>
      </c>
      <c r="W32" s="9" t="str">
        <f>IF(ISNUMBER(VLOOKUP($E32,AnrPivot!$A$6:$AI$97,COLUMN()-COLUMN($V$1)+2,FALSE)),VLOOKUP($E32,AnrPivot!$A$6:$AI$97,COLUMN()-COLUMN($V$1)+2,FALSE),"")</f>
        <v/>
      </c>
      <c r="X32" s="9" t="str">
        <f>IF(ISNUMBER(VLOOKUP($E32,AnrPivot!$A$6:$AI$97,COLUMN()-COLUMN($V$1)+2,FALSE)),VLOOKUP($E32,AnrPivot!$A$6:$AI$97,COLUMN()-COLUMN($V$1)+2,FALSE),"")</f>
        <v/>
      </c>
      <c r="Y32" s="9" t="str">
        <f>IF(ISNUMBER(VLOOKUP($E32,AnrPivot!$A$6:$AI$97,COLUMN()-COLUMN($V$1)+2,FALSE)),VLOOKUP($E32,AnrPivot!$A$6:$AI$97,COLUMN()-COLUMN($V$1)+2,FALSE),"")</f>
        <v/>
      </c>
      <c r="Z32" s="9" t="str">
        <f>IF(ISNUMBER(VLOOKUP($E32,AnrPivot!$A$6:$AI$97,COLUMN()-COLUMN($V$1)+2,FALSE)),VLOOKUP($E32,AnrPivot!$A$6:$AI$97,COLUMN()-COLUMN($V$1)+2,FALSE),"")</f>
        <v/>
      </c>
      <c r="AA32" s="9" t="str">
        <f>IF(ISNUMBER(VLOOKUP($E32,AnrPivot!$A$6:$AI$97,COLUMN()-COLUMN($V$1)+2,FALSE)),VLOOKUP($E32,AnrPivot!$A$6:$AI$97,COLUMN()-COLUMN($V$1)+2,FALSE),"")</f>
        <v/>
      </c>
      <c r="AB32" s="9" t="str">
        <f>IF(ISNUMBER(VLOOKUP($E32,AnrPivot!$A$6:$AI$97,COLUMN()-COLUMN($V$1)+2,FALSE)),VLOOKUP($E32,AnrPivot!$A$6:$AI$97,COLUMN()-COLUMN($V$1)+2,FALSE),"")</f>
        <v/>
      </c>
      <c r="AC32" s="9" t="str">
        <f>IF(ISNUMBER(VLOOKUP($E32,AnrPivot!$A$6:$AI$97,COLUMN()-COLUMN($V$1)+2,FALSE)),VLOOKUP($E32,AnrPivot!$A$6:$AI$97,COLUMN()-COLUMN($V$1)+2,FALSE),"")</f>
        <v/>
      </c>
      <c r="AD32" s="9" t="str">
        <f>IF(ISNUMBER(VLOOKUP($E32,AnrPivot!$A$6:$AI$97,COLUMN()-COLUMN($V$1)+2,FALSE)),VLOOKUP($E32,AnrPivot!$A$6:$AI$97,COLUMN()-COLUMN($V$1)+2,FALSE),"")</f>
        <v/>
      </c>
      <c r="AE32" s="9" t="str">
        <f>IF(ISNUMBER(VLOOKUP($E32,AnrPivot!$A$6:$AI$97,COLUMN()-COLUMN($V$1)+2,FALSE)),VLOOKUP($E32,AnrPivot!$A$6:$AI$97,COLUMN()-COLUMN($V$1)+2,FALSE),"")</f>
        <v/>
      </c>
      <c r="AF32" s="9" t="str">
        <f>IF(ISNUMBER(VLOOKUP($E32,AnrPivot!$A$6:$AI$97,COLUMN()-COLUMN($V$1)+2,FALSE)),VLOOKUP($E32,AnrPivot!$A$6:$AI$97,COLUMN()-COLUMN($V$1)+2,FALSE),"")</f>
        <v/>
      </c>
      <c r="AG32" s="9" t="str">
        <f>IF(ISNUMBER(VLOOKUP($E32,AnrPivot!$A$6:$AI$97,COLUMN()-COLUMN($V$1)+2,FALSE)),VLOOKUP($E32,AnrPivot!$A$6:$AI$97,COLUMN()-COLUMN($V$1)+2,FALSE),"")</f>
        <v/>
      </c>
      <c r="AH32" s="9" t="str">
        <f>IF(ISNUMBER(VLOOKUP($E32,AnrPivot!$A$6:$AI$97,COLUMN()-COLUMN($V$1)+2,FALSE)),VLOOKUP($E32,AnrPivot!$A$6:$AI$97,COLUMN()-COLUMN($V$1)+2,FALSE),"")</f>
        <v/>
      </c>
      <c r="AI32" s="9" t="str">
        <f>IF(ISNUMBER(VLOOKUP($E32,AnrPivot!$A$6:$AI$97,COLUMN()-COLUMN($V$1)+2,FALSE)),VLOOKUP($E32,AnrPivot!$A$6:$AI$97,COLUMN()-COLUMN($V$1)+2,FALSE),"")</f>
        <v/>
      </c>
      <c r="AJ32" s="9" t="str">
        <f>IF(ISNUMBER(VLOOKUP($E32,AnrPivot!$A$6:$AI$97,COLUMN()-COLUMN($V$1)+2,FALSE)),VLOOKUP($E32,AnrPivot!$A$6:$AI$97,COLUMN()-COLUMN($V$1)+2,FALSE),"")</f>
        <v/>
      </c>
      <c r="AK32" s="9" t="str">
        <f>IF(ISNUMBER(VLOOKUP($E32,AnrPivot!$A$6:$AI$97,COLUMN()-COLUMN($V$1)+2,FALSE)),VLOOKUP($E32,AnrPivot!$A$6:$AI$97,COLUMN()-COLUMN($V$1)+2,FALSE),"")</f>
        <v/>
      </c>
      <c r="AL32" s="9" t="str">
        <f>IF(ISNUMBER(VLOOKUP($E32,AnrPivot!$A$6:$AI$97,COLUMN()-COLUMN($V$1)+2,FALSE)),VLOOKUP($E32,AnrPivot!$A$6:$AI$97,COLUMN()-COLUMN($V$1)+2,FALSE),"")</f>
        <v/>
      </c>
      <c r="AM32" s="9" t="str">
        <f>IF(ISNUMBER(VLOOKUP($E32,AnrPivot!$A$6:$AI$97,COLUMN()-COLUMN($V$1)+2,FALSE)),VLOOKUP($E32,AnrPivot!$A$6:$AI$97,COLUMN()-COLUMN($V$1)+2,FALSE),"")</f>
        <v/>
      </c>
      <c r="AN32" s="9" t="str">
        <f>IF(ISNUMBER(VLOOKUP($E32,AnrPivot!$A$6:$AI$97,COLUMN()-COLUMN($V$1)+2,FALSE)),VLOOKUP($E32,AnrPivot!$A$6:$AI$97,COLUMN()-COLUMN($V$1)+2,FALSE),"")</f>
        <v/>
      </c>
      <c r="AO32" s="9" t="str">
        <f>IF(ISNUMBER(VLOOKUP($E32,AnrPivot!$A$6:$AI$97,COLUMN()-COLUMN($V$1)+2,FALSE)),VLOOKUP($E32,AnrPivot!$A$6:$AI$97,COLUMN()-COLUMN($V$1)+2,FALSE),"")</f>
        <v/>
      </c>
      <c r="AP32" s="9" t="str">
        <f>IF(ISNUMBER(VLOOKUP($E32,AnrPivot!$A$6:$AI$97,COLUMN()-COLUMN($V$1)+2,FALSE)),VLOOKUP($E32,AnrPivot!$A$6:$AI$97,COLUMN()-COLUMN($V$1)+2,FALSE),"")</f>
        <v/>
      </c>
      <c r="AQ32" s="9" t="str">
        <f>IF(ISNUMBER(VLOOKUP($E32,AnrPivot!$A$6:$AI$97,COLUMN()-COLUMN($V$1)+2,FALSE)),VLOOKUP($E32,AnrPivot!$A$6:$AI$97,COLUMN()-COLUMN($V$1)+2,FALSE),"")</f>
        <v/>
      </c>
      <c r="AR32" s="9" t="str">
        <f>IF(ISNUMBER(VLOOKUP($E32,AnrPivot!$A$6:$AI$97,COLUMN()-COLUMN($V$1)+2,FALSE)),VLOOKUP($E32,AnrPivot!$A$6:$AI$97,COLUMN()-COLUMN($V$1)+2,FALSE),"")</f>
        <v/>
      </c>
      <c r="AS32" s="9" t="str">
        <f>IF(ISNUMBER(VLOOKUP($E32,AnrPivot!$A$6:$AI$97,COLUMN()-COLUMN($V$1)+2,FALSE)),VLOOKUP($E32,AnrPivot!$A$6:$AI$97,COLUMN()-COLUMN($V$1)+2,FALSE),"")</f>
        <v/>
      </c>
      <c r="AT32" s="9" t="str">
        <f>IF(ISNUMBER(VLOOKUP($E32,AnrPivot!$A$6:$AI$97,COLUMN()-COLUMN($V$1)+2,FALSE)),VLOOKUP($E32,AnrPivot!$A$6:$AI$97,COLUMN()-COLUMN($V$1)+2,FALSE),"")</f>
        <v/>
      </c>
      <c r="AU32" s="9" t="str">
        <f>IF(ISNUMBER(VLOOKUP($E32,AnrPivot!$A$6:$AI$97,COLUMN()-COLUMN($V$1)+2,FALSE)),VLOOKUP($E32,AnrPivot!$A$6:$AI$97,COLUMN()-COLUMN($V$1)+2,FALSE),"")</f>
        <v/>
      </c>
      <c r="AV32" s="9" t="str">
        <f>IF(ISNUMBER(VLOOKUP($E32,AnrPivot!$A$6:$AI$97,COLUMN()-COLUMN($V$1)+2,FALSE)),VLOOKUP($E32,AnrPivot!$A$6:$AI$97,COLUMN()-COLUMN($V$1)+2,FALSE),"")</f>
        <v/>
      </c>
      <c r="AW32" s="9" t="str">
        <f>IF(ISNUMBER(VLOOKUP($E32,AnrPivot!$A$6:$AI$97,COLUMN()-COLUMN($V$1)+2,FALSE)),VLOOKUP($E32,AnrPivot!$A$6:$AI$97,COLUMN()-COLUMN($V$1)+2,FALSE),"")</f>
        <v/>
      </c>
      <c r="AX32" s="9" t="str">
        <f>IF(ISNUMBER(VLOOKUP($E32,AnrPivot!$A$6:$AI$97,COLUMN()-COLUMN($V$1)+2,FALSE)),VLOOKUP($E32,AnrPivot!$A$6:$AI$97,COLUMN()-COLUMN($V$1)+2,FALSE),"")</f>
        <v/>
      </c>
      <c r="AY32" s="9" t="str">
        <f>IF(ISNUMBER(VLOOKUP($E32,AnrPivot!$A$6:$AI$97,COLUMN()-COLUMN($V$1)+2,FALSE)),VLOOKUP($E32,AnrPivot!$A$6:$AI$97,COLUMN()-COLUMN($V$1)+2,FALSE),"")</f>
        <v/>
      </c>
      <c r="AZ32" s="9" t="str">
        <f>IF(ISNUMBER(VLOOKUP($E32,AnrPivot!$A$6:$AI$97,COLUMN()-COLUMN($V$1)+2,FALSE)),VLOOKUP($E32,AnrPivot!$A$6:$AI$97,COLUMN()-COLUMN($V$1)+2,FALSE),"")</f>
        <v/>
      </c>
      <c r="BA32" s="9" t="str">
        <f>IF(ISNUMBER(VLOOKUP($E32,AnrPivot!$A$6:$AI$97,COLUMN()-COLUMN($V$1)+2,FALSE)),VLOOKUP($E32,AnrPivot!$A$6:$AI$97,COLUMN()-COLUMN($V$1)+2,FALSE),"")</f>
        <v/>
      </c>
      <c r="BB32" s="9" t="str">
        <f>IF(ISNUMBER(VLOOKUP($E32,AnrPivot!$A$6:$AI$97,COLUMN()-COLUMN($V$1)+2,FALSE)),VLOOKUP($E32,AnrPivot!$A$6:$AI$97,COLUMN()-COLUMN($V$1)+2,FALSE),"")</f>
        <v/>
      </c>
      <c r="BC32" s="9">
        <f>IF(ISNUMBER(VLOOKUP($E32,AnrPivot!$A$6:$AI$97,COLUMN()-COLUMN($V$1)+2,FALSE)),VLOOKUP($E32,AnrPivot!$A$6:$AI$97,COLUMN()-COLUMN($V$1)+2,FALSE),"")</f>
        <v>3</v>
      </c>
      <c r="BD32" s="9" t="str">
        <f>IF(ISNUMBER(VLOOKUP($E32,AnrPivot!$A$6:$AI$97,COLUMN()-COLUMN($V$1)+2,FALSE)),VLOOKUP($E32,AnrPivot!$A$6:$AI$97,COLUMN()-COLUMN($V$1)+2,FALSE),"")</f>
        <v/>
      </c>
      <c r="BE32" s="9" t="str">
        <f>IF(ISNUMBER(VLOOKUP($E32,AnrPivot!$A$6:$AI$97,COLUMN()-COLUMN($V$1)+2,FALSE)),VLOOKUP($E32,AnrPivot!$A$6:$AI$97,COLUMN()-COLUMN($V$1)+2,FALSE),"")</f>
        <v/>
      </c>
      <c r="BF32" s="9" t="str">
        <f>IF(ISNUMBER(VLOOKUP($E32,AnrPivot!$A$6:$AI$97,COLUMN()-COLUMN($V$1)+2,FALSE)),VLOOKUP($E32,AnrPivot!$A$6:$AI$97,COLUMN()-COLUMN($V$1)+2,FALSE),"")</f>
        <v/>
      </c>
      <c r="BG32" s="9" t="str">
        <f>IF(ISNUMBER(VLOOKUP($E32,AnrPivot!$A$6:$AI$97,COLUMN()-COLUMN($V$1)+2,FALSE)),VLOOKUP($E32,AnrPivot!$A$6:$AI$97,COLUMN()-COLUMN($V$1)+2,FALSE),"")</f>
        <v/>
      </c>
      <c r="BH32" s="9" t="str">
        <f>IF(ISNUMBER(VLOOKUP($E32,AnrPivot!$A$6:$AI$97,COLUMN()-COLUMN($V$1)+2,FALSE)),VLOOKUP($E32,AnrPivot!$A$6:$AI$97,COLUMN()-COLUMN($V$1)+2,FALSE),"")</f>
        <v/>
      </c>
      <c r="BI32" s="93" t="str">
        <f>IF(ISNUMBER(VLOOKUP($E32,AnrPivot!$A$6:$AI$97,COLUMN()-COLUMN($V$1)+2,FALSE)),VLOOKUP($E32,AnrPivot!$A$6:$AI$97,COLUMN()-COLUMN($V$1)+2,FALSE),"")</f>
        <v/>
      </c>
      <c r="BJ32" s="93" t="str">
        <f>IF(ISNUMBER(VLOOKUP($E32,AnrPivot!$A$6:$AI$97,COLUMN()-COLUMN($V$1)+2,FALSE)),VLOOKUP($E32,AnrPivot!$A$6:$AI$97,COLUMN()-COLUMN($V$1)+2,FALSE),"")</f>
        <v/>
      </c>
    </row>
    <row r="33" spans="1:62">
      <c r="A33" s="247">
        <v>30</v>
      </c>
      <c r="B33" s="66" t="s">
        <v>0</v>
      </c>
      <c r="C33" s="67" t="s">
        <v>418</v>
      </c>
      <c r="D33" s="67" t="s">
        <v>419</v>
      </c>
      <c r="E33" s="68" t="s">
        <v>12</v>
      </c>
      <c r="F33" s="69">
        <v>26267</v>
      </c>
      <c r="G33" s="247" t="s">
        <v>173</v>
      </c>
      <c r="H33" s="247" t="s">
        <v>174</v>
      </c>
      <c r="I33" s="247"/>
      <c r="J33" s="248"/>
      <c r="K33" s="70"/>
      <c r="L33" s="289">
        <v>25.5</v>
      </c>
      <c r="M33" s="71">
        <f t="shared" si="0"/>
        <v>6.5</v>
      </c>
      <c r="N33" s="227">
        <f>LOOKUP(E33,UNTIS.1HJ!$A$4:$A$132,UNTIS.1HJ!$F$4:$F$132)+LOOKUP(E33,UNTIS.1HJ!$A$4:$A$132,UNTIS.1HJ!$H$4:$H$132)</f>
        <v>0</v>
      </c>
      <c r="O33" s="225">
        <f t="shared" si="1"/>
        <v>0</v>
      </c>
      <c r="P33" s="93"/>
      <c r="Q33" s="93">
        <f>VLOOKUP($E33,UNTIS.Gesamt!$A$4:$L$140,2,FALSE)</f>
        <v>896</v>
      </c>
      <c r="R33" s="93">
        <f>VLOOKUP($E33,UNTIS.Gesamt!$A$4:$L$140,3,FALSE)</f>
        <v>420</v>
      </c>
      <c r="S33" s="93">
        <f>VLOOKUP($E33,UNTIS.1HJ!$A$4:$L$140,4,FALSE)</f>
        <v>476</v>
      </c>
      <c r="T33" s="93">
        <f>VLOOKUP($E33,UNTIS.1HJ!$A$4:$L$140,8,FALSE)</f>
        <v>0</v>
      </c>
      <c r="U33" s="93"/>
      <c r="V33" s="93" t="str">
        <f>IF(ISNUMBER(VLOOKUP($E33,AnrPivot!$A$6:$AI$97,COLUMN()-COLUMN($V$1)+2,FALSE)),VLOOKUP($E33,AnrPivot!$A$6:$AI$97,COLUMN()-COLUMN($V$1)+2,FALSE),"")</f>
        <v/>
      </c>
      <c r="W33" s="93" t="str">
        <f>IF(ISNUMBER(VLOOKUP($E33,AnrPivot!$A$6:$AI$97,COLUMN()-COLUMN($V$1)+2,FALSE)),VLOOKUP($E33,AnrPivot!$A$6:$AI$97,COLUMN()-COLUMN($V$1)+2,FALSE),"")</f>
        <v/>
      </c>
      <c r="X33" s="93" t="str">
        <f>IF(ISNUMBER(VLOOKUP($E33,AnrPivot!$A$6:$AI$97,COLUMN()-COLUMN($V$1)+2,FALSE)),VLOOKUP($E33,AnrPivot!$A$6:$AI$97,COLUMN()-COLUMN($V$1)+2,FALSE),"")</f>
        <v/>
      </c>
      <c r="Y33" s="93" t="str">
        <f>IF(ISNUMBER(VLOOKUP($E33,AnrPivot!$A$6:$AI$97,COLUMN()-COLUMN($V$1)+2,FALSE)),VLOOKUP($E33,AnrPivot!$A$6:$AI$97,COLUMN()-COLUMN($V$1)+2,FALSE),"")</f>
        <v/>
      </c>
      <c r="Z33" s="93" t="str">
        <f>IF(ISNUMBER(VLOOKUP($E33,AnrPivot!$A$6:$AI$97,COLUMN()-COLUMN($V$1)+2,FALSE)),VLOOKUP($E33,AnrPivot!$A$6:$AI$97,COLUMN()-COLUMN($V$1)+2,FALSE),"")</f>
        <v/>
      </c>
      <c r="AA33" s="93" t="str">
        <f>IF(ISNUMBER(VLOOKUP($E33,AnrPivot!$A$6:$AI$97,COLUMN()-COLUMN($V$1)+2,FALSE)),VLOOKUP($E33,AnrPivot!$A$6:$AI$97,COLUMN()-COLUMN($V$1)+2,FALSE),"")</f>
        <v/>
      </c>
      <c r="AB33" s="93" t="str">
        <f>IF(ISNUMBER(VLOOKUP($E33,AnrPivot!$A$6:$AI$97,COLUMN()-COLUMN($V$1)+2,FALSE)),VLOOKUP($E33,AnrPivot!$A$6:$AI$97,COLUMN()-COLUMN($V$1)+2,FALSE),"")</f>
        <v/>
      </c>
      <c r="AC33" s="93" t="str">
        <f>IF(ISNUMBER(VLOOKUP($E33,AnrPivot!$A$6:$AI$97,COLUMN()-COLUMN($V$1)+2,FALSE)),VLOOKUP($E33,AnrPivot!$A$6:$AI$97,COLUMN()-COLUMN($V$1)+2,FALSE),"")</f>
        <v/>
      </c>
      <c r="AD33" s="93" t="str">
        <f>IF(ISNUMBER(VLOOKUP($E33,AnrPivot!$A$6:$AI$97,COLUMN()-COLUMN($V$1)+2,FALSE)),VLOOKUP($E33,AnrPivot!$A$6:$AI$97,COLUMN()-COLUMN($V$1)+2,FALSE),"")</f>
        <v/>
      </c>
      <c r="AE33" s="93" t="str">
        <f>IF(ISNUMBER(VLOOKUP($E33,AnrPivot!$A$6:$AI$97,COLUMN()-COLUMN($V$1)+2,FALSE)),VLOOKUP($E33,AnrPivot!$A$6:$AI$97,COLUMN()-COLUMN($V$1)+2,FALSE),"")</f>
        <v/>
      </c>
      <c r="AF33" s="93" t="str">
        <f>IF(ISNUMBER(VLOOKUP($E33,AnrPivot!$A$6:$AI$97,COLUMN()-COLUMN($V$1)+2,FALSE)),VLOOKUP($E33,AnrPivot!$A$6:$AI$97,COLUMN()-COLUMN($V$1)+2,FALSE),"")</f>
        <v/>
      </c>
      <c r="AG33" s="93" t="str">
        <f>IF(ISNUMBER(VLOOKUP($E33,AnrPivot!$A$6:$AI$97,COLUMN()-COLUMN($V$1)+2,FALSE)),VLOOKUP($E33,AnrPivot!$A$6:$AI$97,COLUMN()-COLUMN($V$1)+2,FALSE),"")</f>
        <v/>
      </c>
      <c r="AH33" s="93" t="str">
        <f>IF(ISNUMBER(VLOOKUP($E33,AnrPivot!$A$6:$AI$97,COLUMN()-COLUMN($V$1)+2,FALSE)),VLOOKUP($E33,AnrPivot!$A$6:$AI$97,COLUMN()-COLUMN($V$1)+2,FALSE),"")</f>
        <v/>
      </c>
      <c r="AI33" s="93" t="str">
        <f>IF(ISNUMBER(VLOOKUP($E33,AnrPivot!$A$6:$AI$97,COLUMN()-COLUMN($V$1)+2,FALSE)),VLOOKUP($E33,AnrPivot!$A$6:$AI$97,COLUMN()-COLUMN($V$1)+2,FALSE),"")</f>
        <v/>
      </c>
      <c r="AJ33" s="93" t="str">
        <f>IF(ISNUMBER(VLOOKUP($E33,AnrPivot!$A$6:$AI$97,COLUMN()-COLUMN($V$1)+2,FALSE)),VLOOKUP($E33,AnrPivot!$A$6:$AI$97,COLUMN()-COLUMN($V$1)+2,FALSE),"")</f>
        <v/>
      </c>
      <c r="AK33" s="93" t="str">
        <f>IF(ISNUMBER(VLOOKUP($E33,AnrPivot!$A$6:$AI$97,COLUMN()-COLUMN($V$1)+2,FALSE)),VLOOKUP($E33,AnrPivot!$A$6:$AI$97,COLUMN()-COLUMN($V$1)+2,FALSE),"")</f>
        <v/>
      </c>
      <c r="AL33" s="93" t="str">
        <f>IF(ISNUMBER(VLOOKUP($E33,AnrPivot!$A$6:$AI$97,COLUMN()-COLUMN($V$1)+2,FALSE)),VLOOKUP($E33,AnrPivot!$A$6:$AI$97,COLUMN()-COLUMN($V$1)+2,FALSE),"")</f>
        <v/>
      </c>
      <c r="AM33" s="93" t="str">
        <f>IF(ISNUMBER(VLOOKUP($E33,AnrPivot!$A$6:$AI$97,COLUMN()-COLUMN($V$1)+2,FALSE)),VLOOKUP($E33,AnrPivot!$A$6:$AI$97,COLUMN()-COLUMN($V$1)+2,FALSE),"")</f>
        <v/>
      </c>
      <c r="AN33" s="93" t="str">
        <f>IF(ISNUMBER(VLOOKUP($E33,AnrPivot!$A$6:$AI$97,COLUMN()-COLUMN($V$1)+2,FALSE)),VLOOKUP($E33,AnrPivot!$A$6:$AI$97,COLUMN()-COLUMN($V$1)+2,FALSE),"")</f>
        <v/>
      </c>
      <c r="AO33" s="93" t="str">
        <f>IF(ISNUMBER(VLOOKUP($E33,AnrPivot!$A$6:$AI$97,COLUMN()-COLUMN($V$1)+2,FALSE)),VLOOKUP($E33,AnrPivot!$A$6:$AI$97,COLUMN()-COLUMN($V$1)+2,FALSE),"")</f>
        <v/>
      </c>
      <c r="AP33" s="93" t="str">
        <f>IF(ISNUMBER(VLOOKUP($E33,AnrPivot!$A$6:$AI$97,COLUMN()-COLUMN($V$1)+2,FALSE)),VLOOKUP($E33,AnrPivot!$A$6:$AI$97,COLUMN()-COLUMN($V$1)+2,FALSE),"")</f>
        <v/>
      </c>
      <c r="AQ33" s="93" t="str">
        <f>IF(ISNUMBER(VLOOKUP($E33,AnrPivot!$A$6:$AI$97,COLUMN()-COLUMN($V$1)+2,FALSE)),VLOOKUP($E33,AnrPivot!$A$6:$AI$97,COLUMN()-COLUMN($V$1)+2,FALSE),"")</f>
        <v/>
      </c>
      <c r="AR33" s="93" t="str">
        <f>IF(ISNUMBER(VLOOKUP($E33,AnrPivot!$A$6:$AI$97,COLUMN()-COLUMN($V$1)+2,FALSE)),VLOOKUP($E33,AnrPivot!$A$6:$AI$97,COLUMN()-COLUMN($V$1)+2,FALSE),"")</f>
        <v/>
      </c>
      <c r="AS33" s="93" t="str">
        <f>IF(ISNUMBER(VLOOKUP($E33,AnrPivot!$A$6:$AI$97,COLUMN()-COLUMN($V$1)+2,FALSE)),VLOOKUP($E33,AnrPivot!$A$6:$AI$97,COLUMN()-COLUMN($V$1)+2,FALSE),"")</f>
        <v/>
      </c>
      <c r="AT33" s="93" t="str">
        <f>IF(ISNUMBER(VLOOKUP($E33,AnrPivot!$A$6:$AI$97,COLUMN()-COLUMN($V$1)+2,FALSE)),VLOOKUP($E33,AnrPivot!$A$6:$AI$97,COLUMN()-COLUMN($V$1)+2,FALSE),"")</f>
        <v/>
      </c>
      <c r="AU33" s="93">
        <f>IF(ISNUMBER(VLOOKUP($E33,AnrPivot!$A$6:$AI$97,COLUMN()-COLUMN($V$1)+2,FALSE)),VLOOKUP($E33,AnrPivot!$A$6:$AI$97,COLUMN()-COLUMN($V$1)+2,FALSE),"")</f>
        <v>19</v>
      </c>
      <c r="AV33" s="93" t="str">
        <f>IF(ISNUMBER(VLOOKUP($E33,AnrPivot!$A$6:$AI$97,COLUMN()-COLUMN($V$1)+2,FALSE)),VLOOKUP($E33,AnrPivot!$A$6:$AI$97,COLUMN()-COLUMN($V$1)+2,FALSE),"")</f>
        <v/>
      </c>
      <c r="AW33" s="93" t="str">
        <f>IF(ISNUMBER(VLOOKUP($E33,AnrPivot!$A$6:$AI$97,COLUMN()-COLUMN($V$1)+2,FALSE)),VLOOKUP($E33,AnrPivot!$A$6:$AI$97,COLUMN()-COLUMN($V$1)+2,FALSE),"")</f>
        <v/>
      </c>
      <c r="AX33" s="93" t="str">
        <f>IF(ISNUMBER(VLOOKUP($E33,AnrPivot!$A$6:$AI$97,COLUMN()-COLUMN($V$1)+2,FALSE)),VLOOKUP($E33,AnrPivot!$A$6:$AI$97,COLUMN()-COLUMN($V$1)+2,FALSE),"")</f>
        <v/>
      </c>
      <c r="AY33" s="93" t="str">
        <f>IF(ISNUMBER(VLOOKUP($E33,AnrPivot!$A$6:$AI$97,COLUMN()-COLUMN($V$1)+2,FALSE)),VLOOKUP($E33,AnrPivot!$A$6:$AI$97,COLUMN()-COLUMN($V$1)+2,FALSE),"")</f>
        <v/>
      </c>
      <c r="AZ33" s="93" t="str">
        <f>IF(ISNUMBER(VLOOKUP($E33,AnrPivot!$A$6:$AI$97,COLUMN()-COLUMN($V$1)+2,FALSE)),VLOOKUP($E33,AnrPivot!$A$6:$AI$97,COLUMN()-COLUMN($V$1)+2,FALSE),"")</f>
        <v/>
      </c>
      <c r="BA33" s="93" t="str">
        <f>IF(ISNUMBER(VLOOKUP($E33,AnrPivot!$A$6:$AI$97,COLUMN()-COLUMN($V$1)+2,FALSE)),VLOOKUP($E33,AnrPivot!$A$6:$AI$97,COLUMN()-COLUMN($V$1)+2,FALSE),"")</f>
        <v/>
      </c>
      <c r="BB33" s="93" t="str">
        <f>IF(ISNUMBER(VLOOKUP($E33,AnrPivot!$A$6:$AI$97,COLUMN()-COLUMN($V$1)+2,FALSE)),VLOOKUP($E33,AnrPivot!$A$6:$AI$97,COLUMN()-COLUMN($V$1)+2,FALSE),"")</f>
        <v/>
      </c>
      <c r="BC33" s="93">
        <f>IF(ISNUMBER(VLOOKUP($E33,AnrPivot!$A$6:$AI$97,COLUMN()-COLUMN($V$1)+2,FALSE)),VLOOKUP($E33,AnrPivot!$A$6:$AI$97,COLUMN()-COLUMN($V$1)+2,FALSE),"")</f>
        <v>19</v>
      </c>
      <c r="BD33" s="93" t="str">
        <f>IF(ISNUMBER(VLOOKUP($E33,AnrPivot!$A$6:$AI$97,COLUMN()-COLUMN($V$1)+2,FALSE)),VLOOKUP($E33,AnrPivot!$A$6:$AI$97,COLUMN()-COLUMN($V$1)+2,FALSE),"")</f>
        <v/>
      </c>
      <c r="BE33" s="93" t="str">
        <f>IF(ISNUMBER(VLOOKUP($E33,AnrPivot!$A$6:$AI$97,COLUMN()-COLUMN($V$1)+2,FALSE)),VLOOKUP($E33,AnrPivot!$A$6:$AI$97,COLUMN()-COLUMN($V$1)+2,FALSE),"")</f>
        <v/>
      </c>
      <c r="BF33" s="93" t="str">
        <f>IF(ISNUMBER(VLOOKUP($E33,AnrPivot!$A$6:$AI$97,COLUMN()-COLUMN($V$1)+2,FALSE)),VLOOKUP($E33,AnrPivot!$A$6:$AI$97,COLUMN()-COLUMN($V$1)+2,FALSE),"")</f>
        <v/>
      </c>
      <c r="BG33" s="93" t="str">
        <f>IF(ISNUMBER(VLOOKUP($E33,AnrPivot!$A$6:$AI$97,COLUMN()-COLUMN($V$1)+2,FALSE)),VLOOKUP($E33,AnrPivot!$A$6:$AI$97,COLUMN()-COLUMN($V$1)+2,FALSE),"")</f>
        <v/>
      </c>
      <c r="BH33" s="93" t="str">
        <f>IF(ISNUMBER(VLOOKUP($E33,AnrPivot!$A$6:$AI$97,COLUMN()-COLUMN($V$1)+2,FALSE)),VLOOKUP($E33,AnrPivot!$A$6:$AI$97,COLUMN()-COLUMN($V$1)+2,FALSE),"")</f>
        <v/>
      </c>
      <c r="BI33" s="93" t="str">
        <f>IF(ISNUMBER(VLOOKUP($E33,AnrPivot!$A$6:$AI$97,COLUMN()-COLUMN($V$1)+2,FALSE)),VLOOKUP($E33,AnrPivot!$A$6:$AI$97,COLUMN()-COLUMN($V$1)+2,FALSE),"")</f>
        <v/>
      </c>
      <c r="BJ33" s="93" t="str">
        <f>IF(ISNUMBER(VLOOKUP($E33,AnrPivot!$A$6:$AI$97,COLUMN()-COLUMN($V$1)+2,FALSE)),VLOOKUP($E33,AnrPivot!$A$6:$AI$97,COLUMN()-COLUMN($V$1)+2,FALSE),"")</f>
        <v/>
      </c>
    </row>
    <row r="34" spans="1:62">
      <c r="A34" s="244">
        <v>31</v>
      </c>
      <c r="B34" s="73" t="s">
        <v>0</v>
      </c>
      <c r="C34" s="11" t="s">
        <v>420</v>
      </c>
      <c r="D34" s="11" t="s">
        <v>421</v>
      </c>
      <c r="E34" s="8" t="s">
        <v>236</v>
      </c>
      <c r="F34" s="14">
        <v>20790</v>
      </c>
      <c r="G34" s="244" t="s">
        <v>422</v>
      </c>
      <c r="H34" s="244" t="s">
        <v>172</v>
      </c>
      <c r="I34" s="244"/>
      <c r="J34" s="249"/>
      <c r="K34" s="27"/>
      <c r="L34" s="290">
        <v>21</v>
      </c>
      <c r="M34" s="13">
        <f t="shared" si="0"/>
        <v>19</v>
      </c>
      <c r="N34" s="228">
        <f>LOOKUP(E34,UNTIS.1HJ!$A$4:$A$132,UNTIS.1HJ!$F$4:$F$132)+LOOKUP(E34,UNTIS.1HJ!$A$4:$A$132,UNTIS.1HJ!$H$4:$H$132)</f>
        <v>0</v>
      </c>
      <c r="O34" s="226">
        <f t="shared" si="1"/>
        <v>0</v>
      </c>
      <c r="P34" s="9"/>
      <c r="Q34" s="9">
        <f>VLOOKUP($E34,UNTIS.Gesamt!$A$4:$L$140,2,FALSE)</f>
        <v>832</v>
      </c>
      <c r="R34" s="9">
        <f>VLOOKUP($E34,UNTIS.Gesamt!$A$4:$L$140,3,FALSE)</f>
        <v>120</v>
      </c>
      <c r="S34" s="9">
        <f>VLOOKUP($E34,UNTIS.1HJ!$A$4:$L$140,4,FALSE)</f>
        <v>708</v>
      </c>
      <c r="T34" s="9">
        <f>VLOOKUP($E34,UNTIS.1HJ!$A$4:$L$140,8,FALSE)</f>
        <v>0</v>
      </c>
      <c r="U34" s="9"/>
      <c r="V34" s="9">
        <f>IF(ISNUMBER(VLOOKUP($E34,AnrPivot!$A$6:$AI$97,COLUMN()-COLUMN($V$1)+2,FALSE)),VLOOKUP($E34,AnrPivot!$A$6:$AI$97,COLUMN()-COLUMN($V$1)+2,FALSE),"")</f>
        <v>2</v>
      </c>
      <c r="W34" s="9" t="str">
        <f>IF(ISNUMBER(VLOOKUP($E34,AnrPivot!$A$6:$AI$97,COLUMN()-COLUMN($V$1)+2,FALSE)),VLOOKUP($E34,AnrPivot!$A$6:$AI$97,COLUMN()-COLUMN($V$1)+2,FALSE),"")</f>
        <v/>
      </c>
      <c r="X34" s="9" t="str">
        <f>IF(ISNUMBER(VLOOKUP($E34,AnrPivot!$A$6:$AI$97,COLUMN()-COLUMN($V$1)+2,FALSE)),VLOOKUP($E34,AnrPivot!$A$6:$AI$97,COLUMN()-COLUMN($V$1)+2,FALSE),"")</f>
        <v/>
      </c>
      <c r="Y34" s="9" t="str">
        <f>IF(ISNUMBER(VLOOKUP($E34,AnrPivot!$A$6:$AI$97,COLUMN()-COLUMN($V$1)+2,FALSE)),VLOOKUP($E34,AnrPivot!$A$6:$AI$97,COLUMN()-COLUMN($V$1)+2,FALSE),"")</f>
        <v/>
      </c>
      <c r="Z34" s="9" t="str">
        <f>IF(ISNUMBER(VLOOKUP($E34,AnrPivot!$A$6:$AI$97,COLUMN()-COLUMN($V$1)+2,FALSE)),VLOOKUP($E34,AnrPivot!$A$6:$AI$97,COLUMN()-COLUMN($V$1)+2,FALSE),"")</f>
        <v/>
      </c>
      <c r="AA34" s="9" t="str">
        <f>IF(ISNUMBER(VLOOKUP($E34,AnrPivot!$A$6:$AI$97,COLUMN()-COLUMN($V$1)+2,FALSE)),VLOOKUP($E34,AnrPivot!$A$6:$AI$97,COLUMN()-COLUMN($V$1)+2,FALSE),"")</f>
        <v/>
      </c>
      <c r="AB34" s="9" t="str">
        <f>IF(ISNUMBER(VLOOKUP($E34,AnrPivot!$A$6:$AI$97,COLUMN()-COLUMN($V$1)+2,FALSE)),VLOOKUP($E34,AnrPivot!$A$6:$AI$97,COLUMN()-COLUMN($V$1)+2,FALSE),"")</f>
        <v/>
      </c>
      <c r="AC34" s="9" t="str">
        <f>IF(ISNUMBER(VLOOKUP($E34,AnrPivot!$A$6:$AI$97,COLUMN()-COLUMN($V$1)+2,FALSE)),VLOOKUP($E34,AnrPivot!$A$6:$AI$97,COLUMN()-COLUMN($V$1)+2,FALSE),"")</f>
        <v/>
      </c>
      <c r="AD34" s="9" t="str">
        <f>IF(ISNUMBER(VLOOKUP($E34,AnrPivot!$A$6:$AI$97,COLUMN()-COLUMN($V$1)+2,FALSE)),VLOOKUP($E34,AnrPivot!$A$6:$AI$97,COLUMN()-COLUMN($V$1)+2,FALSE),"")</f>
        <v/>
      </c>
      <c r="AE34" s="9" t="str">
        <f>IF(ISNUMBER(VLOOKUP($E34,AnrPivot!$A$6:$AI$97,COLUMN()-COLUMN($V$1)+2,FALSE)),VLOOKUP($E34,AnrPivot!$A$6:$AI$97,COLUMN()-COLUMN($V$1)+2,FALSE),"")</f>
        <v/>
      </c>
      <c r="AF34" s="9" t="str">
        <f>IF(ISNUMBER(VLOOKUP($E34,AnrPivot!$A$6:$AI$97,COLUMN()-COLUMN($V$1)+2,FALSE)),VLOOKUP($E34,AnrPivot!$A$6:$AI$97,COLUMN()-COLUMN($V$1)+2,FALSE),"")</f>
        <v/>
      </c>
      <c r="AG34" s="9" t="str">
        <f>IF(ISNUMBER(VLOOKUP($E34,AnrPivot!$A$6:$AI$97,COLUMN()-COLUMN($V$1)+2,FALSE)),VLOOKUP($E34,AnrPivot!$A$6:$AI$97,COLUMN()-COLUMN($V$1)+2,FALSE),"")</f>
        <v/>
      </c>
      <c r="AH34" s="9" t="str">
        <f>IF(ISNUMBER(VLOOKUP($E34,AnrPivot!$A$6:$AI$97,COLUMN()-COLUMN($V$1)+2,FALSE)),VLOOKUP($E34,AnrPivot!$A$6:$AI$97,COLUMN()-COLUMN($V$1)+2,FALSE),"")</f>
        <v/>
      </c>
      <c r="AI34" s="9" t="str">
        <f>IF(ISNUMBER(VLOOKUP($E34,AnrPivot!$A$6:$AI$97,COLUMN()-COLUMN($V$1)+2,FALSE)),VLOOKUP($E34,AnrPivot!$A$6:$AI$97,COLUMN()-COLUMN($V$1)+2,FALSE),"")</f>
        <v/>
      </c>
      <c r="AJ34" s="9" t="str">
        <f>IF(ISNUMBER(VLOOKUP($E34,AnrPivot!$A$6:$AI$97,COLUMN()-COLUMN($V$1)+2,FALSE)),VLOOKUP($E34,AnrPivot!$A$6:$AI$97,COLUMN()-COLUMN($V$1)+2,FALSE),"")</f>
        <v/>
      </c>
      <c r="AK34" s="9" t="str">
        <f>IF(ISNUMBER(VLOOKUP($E34,AnrPivot!$A$6:$AI$97,COLUMN()-COLUMN($V$1)+2,FALSE)),VLOOKUP($E34,AnrPivot!$A$6:$AI$97,COLUMN()-COLUMN($V$1)+2,FALSE),"")</f>
        <v/>
      </c>
      <c r="AL34" s="9" t="str">
        <f>IF(ISNUMBER(VLOOKUP($E34,AnrPivot!$A$6:$AI$97,COLUMN()-COLUMN($V$1)+2,FALSE)),VLOOKUP($E34,AnrPivot!$A$6:$AI$97,COLUMN()-COLUMN($V$1)+2,FALSE),"")</f>
        <v/>
      </c>
      <c r="AM34" s="9" t="str">
        <f>IF(ISNUMBER(VLOOKUP($E34,AnrPivot!$A$6:$AI$97,COLUMN()-COLUMN($V$1)+2,FALSE)),VLOOKUP($E34,AnrPivot!$A$6:$AI$97,COLUMN()-COLUMN($V$1)+2,FALSE),"")</f>
        <v/>
      </c>
      <c r="AN34" s="9" t="str">
        <f>IF(ISNUMBER(VLOOKUP($E34,AnrPivot!$A$6:$AI$97,COLUMN()-COLUMN($V$1)+2,FALSE)),VLOOKUP($E34,AnrPivot!$A$6:$AI$97,COLUMN()-COLUMN($V$1)+2,FALSE),"")</f>
        <v/>
      </c>
      <c r="AO34" s="9" t="str">
        <f>IF(ISNUMBER(VLOOKUP($E34,AnrPivot!$A$6:$AI$97,COLUMN()-COLUMN($V$1)+2,FALSE)),VLOOKUP($E34,AnrPivot!$A$6:$AI$97,COLUMN()-COLUMN($V$1)+2,FALSE),"")</f>
        <v/>
      </c>
      <c r="AP34" s="9" t="str">
        <f>IF(ISNUMBER(VLOOKUP($E34,AnrPivot!$A$6:$AI$97,COLUMN()-COLUMN($V$1)+2,FALSE)),VLOOKUP($E34,AnrPivot!$A$6:$AI$97,COLUMN()-COLUMN($V$1)+2,FALSE),"")</f>
        <v/>
      </c>
      <c r="AQ34" s="9" t="str">
        <f>IF(ISNUMBER(VLOOKUP($E34,AnrPivot!$A$6:$AI$97,COLUMN()-COLUMN($V$1)+2,FALSE)),VLOOKUP($E34,AnrPivot!$A$6:$AI$97,COLUMN()-COLUMN($V$1)+2,FALSE),"")</f>
        <v/>
      </c>
      <c r="AR34" s="9" t="str">
        <f>IF(ISNUMBER(VLOOKUP($E34,AnrPivot!$A$6:$AI$97,COLUMN()-COLUMN($V$1)+2,FALSE)),VLOOKUP($E34,AnrPivot!$A$6:$AI$97,COLUMN()-COLUMN($V$1)+2,FALSE),"")</f>
        <v/>
      </c>
      <c r="AS34" s="9" t="str">
        <f>IF(ISNUMBER(VLOOKUP($E34,AnrPivot!$A$6:$AI$97,COLUMN()-COLUMN($V$1)+2,FALSE)),VLOOKUP($E34,AnrPivot!$A$6:$AI$97,COLUMN()-COLUMN($V$1)+2,FALSE),"")</f>
        <v/>
      </c>
      <c r="AT34" s="9" t="str">
        <f>IF(ISNUMBER(VLOOKUP($E34,AnrPivot!$A$6:$AI$97,COLUMN()-COLUMN($V$1)+2,FALSE)),VLOOKUP($E34,AnrPivot!$A$6:$AI$97,COLUMN()-COLUMN($V$1)+2,FALSE),"")</f>
        <v/>
      </c>
      <c r="AU34" s="9" t="str">
        <f>IF(ISNUMBER(VLOOKUP($E34,AnrPivot!$A$6:$AI$97,COLUMN()-COLUMN($V$1)+2,FALSE)),VLOOKUP($E34,AnrPivot!$A$6:$AI$97,COLUMN()-COLUMN($V$1)+2,FALSE),"")</f>
        <v/>
      </c>
      <c r="AV34" s="9" t="str">
        <f>IF(ISNUMBER(VLOOKUP($E34,AnrPivot!$A$6:$AI$97,COLUMN()-COLUMN($V$1)+2,FALSE)),VLOOKUP($E34,AnrPivot!$A$6:$AI$97,COLUMN()-COLUMN($V$1)+2,FALSE),"")</f>
        <v/>
      </c>
      <c r="AW34" s="9" t="str">
        <f>IF(ISNUMBER(VLOOKUP($E34,AnrPivot!$A$6:$AI$97,COLUMN()-COLUMN($V$1)+2,FALSE)),VLOOKUP($E34,AnrPivot!$A$6:$AI$97,COLUMN()-COLUMN($V$1)+2,FALSE),"")</f>
        <v/>
      </c>
      <c r="AX34" s="9" t="str">
        <f>IF(ISNUMBER(VLOOKUP($E34,AnrPivot!$A$6:$AI$97,COLUMN()-COLUMN($V$1)+2,FALSE)),VLOOKUP($E34,AnrPivot!$A$6:$AI$97,COLUMN()-COLUMN($V$1)+2,FALSE),"")</f>
        <v/>
      </c>
      <c r="AY34" s="9" t="str">
        <f>IF(ISNUMBER(VLOOKUP($E34,AnrPivot!$A$6:$AI$97,COLUMN()-COLUMN($V$1)+2,FALSE)),VLOOKUP($E34,AnrPivot!$A$6:$AI$97,COLUMN()-COLUMN($V$1)+2,FALSE),"")</f>
        <v/>
      </c>
      <c r="AZ34" s="9" t="str">
        <f>IF(ISNUMBER(VLOOKUP($E34,AnrPivot!$A$6:$AI$97,COLUMN()-COLUMN($V$1)+2,FALSE)),VLOOKUP($E34,AnrPivot!$A$6:$AI$97,COLUMN()-COLUMN($V$1)+2,FALSE),"")</f>
        <v/>
      </c>
      <c r="BA34" s="9" t="str">
        <f>IF(ISNUMBER(VLOOKUP($E34,AnrPivot!$A$6:$AI$97,COLUMN()-COLUMN($V$1)+2,FALSE)),VLOOKUP($E34,AnrPivot!$A$6:$AI$97,COLUMN()-COLUMN($V$1)+2,FALSE),"")</f>
        <v/>
      </c>
      <c r="BB34" s="9" t="str">
        <f>IF(ISNUMBER(VLOOKUP($E34,AnrPivot!$A$6:$AI$97,COLUMN()-COLUMN($V$1)+2,FALSE)),VLOOKUP($E34,AnrPivot!$A$6:$AI$97,COLUMN()-COLUMN($V$1)+2,FALSE),"")</f>
        <v/>
      </c>
      <c r="BC34" s="9">
        <f>IF(ISNUMBER(VLOOKUP($E34,AnrPivot!$A$6:$AI$97,COLUMN()-COLUMN($V$1)+2,FALSE)),VLOOKUP($E34,AnrPivot!$A$6:$AI$97,COLUMN()-COLUMN($V$1)+2,FALSE),"")</f>
        <v>2</v>
      </c>
      <c r="BD34" s="9" t="str">
        <f>IF(ISNUMBER(VLOOKUP($E34,AnrPivot!$A$6:$AI$97,COLUMN()-COLUMN($V$1)+2,FALSE)),VLOOKUP($E34,AnrPivot!$A$6:$AI$97,COLUMN()-COLUMN($V$1)+2,FALSE),"")</f>
        <v/>
      </c>
      <c r="BE34" s="9" t="str">
        <f>IF(ISNUMBER(VLOOKUP($E34,AnrPivot!$A$6:$AI$97,COLUMN()-COLUMN($V$1)+2,FALSE)),VLOOKUP($E34,AnrPivot!$A$6:$AI$97,COLUMN()-COLUMN($V$1)+2,FALSE),"")</f>
        <v/>
      </c>
      <c r="BF34" s="9" t="str">
        <f>IF(ISNUMBER(VLOOKUP($E34,AnrPivot!$A$6:$AI$97,COLUMN()-COLUMN($V$1)+2,FALSE)),VLOOKUP($E34,AnrPivot!$A$6:$AI$97,COLUMN()-COLUMN($V$1)+2,FALSE),"")</f>
        <v/>
      </c>
      <c r="BG34" s="9" t="str">
        <f>IF(ISNUMBER(VLOOKUP($E34,AnrPivot!$A$6:$AI$97,COLUMN()-COLUMN($V$1)+2,FALSE)),VLOOKUP($E34,AnrPivot!$A$6:$AI$97,COLUMN()-COLUMN($V$1)+2,FALSE),"")</f>
        <v/>
      </c>
      <c r="BH34" s="9" t="str">
        <f>IF(ISNUMBER(VLOOKUP($E34,AnrPivot!$A$6:$AI$97,COLUMN()-COLUMN($V$1)+2,FALSE)),VLOOKUP($E34,AnrPivot!$A$6:$AI$97,COLUMN()-COLUMN($V$1)+2,FALSE),"")</f>
        <v/>
      </c>
      <c r="BI34" s="93" t="str">
        <f>IF(ISNUMBER(VLOOKUP($E34,AnrPivot!$A$6:$AI$97,COLUMN()-COLUMN($V$1)+2,FALSE)),VLOOKUP($E34,AnrPivot!$A$6:$AI$97,COLUMN()-COLUMN($V$1)+2,FALSE),"")</f>
        <v/>
      </c>
      <c r="BJ34" s="93" t="str">
        <f>IF(ISNUMBER(VLOOKUP($E34,AnrPivot!$A$6:$AI$97,COLUMN()-COLUMN($V$1)+2,FALSE)),VLOOKUP($E34,AnrPivot!$A$6:$AI$97,COLUMN()-COLUMN($V$1)+2,FALSE),"")</f>
        <v/>
      </c>
    </row>
    <row r="35" spans="1:62">
      <c r="A35" s="247">
        <v>32</v>
      </c>
      <c r="B35" s="66" t="s">
        <v>0</v>
      </c>
      <c r="C35" s="67" t="s">
        <v>423</v>
      </c>
      <c r="D35" s="67" t="s">
        <v>424</v>
      </c>
      <c r="E35" s="68" t="s">
        <v>318</v>
      </c>
      <c r="F35" s="69">
        <v>24694</v>
      </c>
      <c r="G35" s="247" t="s">
        <v>186</v>
      </c>
      <c r="H35" s="247" t="s">
        <v>407</v>
      </c>
      <c r="I35" s="247"/>
      <c r="J35" s="248"/>
      <c r="K35" s="70"/>
      <c r="L35" s="71">
        <v>25.5</v>
      </c>
      <c r="M35" s="71">
        <f t="shared" si="0"/>
        <v>25.5</v>
      </c>
      <c r="N35" s="227">
        <f>LOOKUP(E35,UNTIS.1HJ!$A$4:$A$132,UNTIS.1HJ!$F$4:$F$132)+LOOKUP(E35,UNTIS.1HJ!$A$4:$A$132,UNTIS.1HJ!$H$4:$H$132)</f>
        <v>0</v>
      </c>
      <c r="O35" s="225">
        <f t="shared" si="1"/>
        <v>0</v>
      </c>
      <c r="P35" s="93"/>
      <c r="Q35" s="93">
        <f>VLOOKUP($E35,UNTIS.Gesamt!$A$4:$L$140,2,FALSE)</f>
        <v>1008</v>
      </c>
      <c r="R35" s="93">
        <f>VLOOKUP($E35,UNTIS.Gesamt!$A$4:$L$140,3,FALSE)</f>
        <v>0</v>
      </c>
      <c r="S35" s="93">
        <f>VLOOKUP($E35,UNTIS.1HJ!$A$4:$L$140,4,FALSE)</f>
        <v>1020</v>
      </c>
      <c r="T35" s="93">
        <f>VLOOKUP($E35,UNTIS.1HJ!$A$4:$L$140,8,FALSE)</f>
        <v>0</v>
      </c>
      <c r="U35" s="93"/>
      <c r="V35" s="93" t="str">
        <f>IF(ISNUMBER(VLOOKUP($E35,AnrPivot!$A$6:$AI$97,COLUMN()-COLUMN($V$1)+2,FALSE)),VLOOKUP($E35,AnrPivot!$A$6:$AI$97,COLUMN()-COLUMN($V$1)+2,FALSE),"")</f>
        <v/>
      </c>
      <c r="W35" s="93" t="str">
        <f>IF(ISNUMBER(VLOOKUP($E35,AnrPivot!$A$6:$AI$97,COLUMN()-COLUMN($V$1)+2,FALSE)),VLOOKUP($E35,AnrPivot!$A$6:$AI$97,COLUMN()-COLUMN($V$1)+2,FALSE),"")</f>
        <v/>
      </c>
      <c r="X35" s="93" t="str">
        <f>IF(ISNUMBER(VLOOKUP($E35,AnrPivot!$A$6:$AI$97,COLUMN()-COLUMN($V$1)+2,FALSE)),VLOOKUP($E35,AnrPivot!$A$6:$AI$97,COLUMN()-COLUMN($V$1)+2,FALSE),"")</f>
        <v/>
      </c>
      <c r="Y35" s="93" t="str">
        <f>IF(ISNUMBER(VLOOKUP($E35,AnrPivot!$A$6:$AI$97,COLUMN()-COLUMN($V$1)+2,FALSE)),VLOOKUP($E35,AnrPivot!$A$6:$AI$97,COLUMN()-COLUMN($V$1)+2,FALSE),"")</f>
        <v/>
      </c>
      <c r="Z35" s="93" t="str">
        <f>IF(ISNUMBER(VLOOKUP($E35,AnrPivot!$A$6:$AI$97,COLUMN()-COLUMN($V$1)+2,FALSE)),VLOOKUP($E35,AnrPivot!$A$6:$AI$97,COLUMN()-COLUMN($V$1)+2,FALSE),"")</f>
        <v/>
      </c>
      <c r="AA35" s="93" t="str">
        <f>IF(ISNUMBER(VLOOKUP($E35,AnrPivot!$A$6:$AI$97,COLUMN()-COLUMN($V$1)+2,FALSE)),VLOOKUP($E35,AnrPivot!$A$6:$AI$97,COLUMN()-COLUMN($V$1)+2,FALSE),"")</f>
        <v/>
      </c>
      <c r="AB35" s="93" t="str">
        <f>IF(ISNUMBER(VLOOKUP($E35,AnrPivot!$A$6:$AI$97,COLUMN()-COLUMN($V$1)+2,FALSE)),VLOOKUP($E35,AnrPivot!$A$6:$AI$97,COLUMN()-COLUMN($V$1)+2,FALSE),"")</f>
        <v/>
      </c>
      <c r="AC35" s="93" t="str">
        <f>IF(ISNUMBER(VLOOKUP($E35,AnrPivot!$A$6:$AI$97,COLUMN()-COLUMN($V$1)+2,FALSE)),VLOOKUP($E35,AnrPivot!$A$6:$AI$97,COLUMN()-COLUMN($V$1)+2,FALSE),"")</f>
        <v/>
      </c>
      <c r="AD35" s="93" t="str">
        <f>IF(ISNUMBER(VLOOKUP($E35,AnrPivot!$A$6:$AI$97,COLUMN()-COLUMN($V$1)+2,FALSE)),VLOOKUP($E35,AnrPivot!$A$6:$AI$97,COLUMN()-COLUMN($V$1)+2,FALSE),"")</f>
        <v/>
      </c>
      <c r="AE35" s="93" t="str">
        <f>IF(ISNUMBER(VLOOKUP($E35,AnrPivot!$A$6:$AI$97,COLUMN()-COLUMN($V$1)+2,FALSE)),VLOOKUP($E35,AnrPivot!$A$6:$AI$97,COLUMN()-COLUMN($V$1)+2,FALSE),"")</f>
        <v/>
      </c>
      <c r="AF35" s="93" t="str">
        <f>IF(ISNUMBER(VLOOKUP($E35,AnrPivot!$A$6:$AI$97,COLUMN()-COLUMN($V$1)+2,FALSE)),VLOOKUP($E35,AnrPivot!$A$6:$AI$97,COLUMN()-COLUMN($V$1)+2,FALSE),"")</f>
        <v/>
      </c>
      <c r="AG35" s="93" t="str">
        <f>IF(ISNUMBER(VLOOKUP($E35,AnrPivot!$A$6:$AI$97,COLUMN()-COLUMN($V$1)+2,FALSE)),VLOOKUP($E35,AnrPivot!$A$6:$AI$97,COLUMN()-COLUMN($V$1)+2,FALSE),"")</f>
        <v/>
      </c>
      <c r="AH35" s="93" t="str">
        <f>IF(ISNUMBER(VLOOKUP($E35,AnrPivot!$A$6:$AI$97,COLUMN()-COLUMN($V$1)+2,FALSE)),VLOOKUP($E35,AnrPivot!$A$6:$AI$97,COLUMN()-COLUMN($V$1)+2,FALSE),"")</f>
        <v/>
      </c>
      <c r="AI35" s="93" t="str">
        <f>IF(ISNUMBER(VLOOKUP($E35,AnrPivot!$A$6:$AI$97,COLUMN()-COLUMN($V$1)+2,FALSE)),VLOOKUP($E35,AnrPivot!$A$6:$AI$97,COLUMN()-COLUMN($V$1)+2,FALSE),"")</f>
        <v/>
      </c>
      <c r="AJ35" s="93" t="str">
        <f>IF(ISNUMBER(VLOOKUP($E35,AnrPivot!$A$6:$AI$97,COLUMN()-COLUMN($V$1)+2,FALSE)),VLOOKUP($E35,AnrPivot!$A$6:$AI$97,COLUMN()-COLUMN($V$1)+2,FALSE),"")</f>
        <v/>
      </c>
      <c r="AK35" s="93" t="str">
        <f>IF(ISNUMBER(VLOOKUP($E35,AnrPivot!$A$6:$AI$97,COLUMN()-COLUMN($V$1)+2,FALSE)),VLOOKUP($E35,AnrPivot!$A$6:$AI$97,COLUMN()-COLUMN($V$1)+2,FALSE),"")</f>
        <v/>
      </c>
      <c r="AL35" s="93" t="str">
        <f>IF(ISNUMBER(VLOOKUP($E35,AnrPivot!$A$6:$AI$97,COLUMN()-COLUMN($V$1)+2,FALSE)),VLOOKUP($E35,AnrPivot!$A$6:$AI$97,COLUMN()-COLUMN($V$1)+2,FALSE),"")</f>
        <v/>
      </c>
      <c r="AM35" s="93" t="str">
        <f>IF(ISNUMBER(VLOOKUP($E35,AnrPivot!$A$6:$AI$97,COLUMN()-COLUMN($V$1)+2,FALSE)),VLOOKUP($E35,AnrPivot!$A$6:$AI$97,COLUMN()-COLUMN($V$1)+2,FALSE),"")</f>
        <v/>
      </c>
      <c r="AN35" s="93" t="str">
        <f>IF(ISNUMBER(VLOOKUP($E35,AnrPivot!$A$6:$AI$97,COLUMN()-COLUMN($V$1)+2,FALSE)),VLOOKUP($E35,AnrPivot!$A$6:$AI$97,COLUMN()-COLUMN($V$1)+2,FALSE),"")</f>
        <v/>
      </c>
      <c r="AO35" s="93" t="str">
        <f>IF(ISNUMBER(VLOOKUP($E35,AnrPivot!$A$6:$AI$97,COLUMN()-COLUMN($V$1)+2,FALSE)),VLOOKUP($E35,AnrPivot!$A$6:$AI$97,COLUMN()-COLUMN($V$1)+2,FALSE),"")</f>
        <v/>
      </c>
      <c r="AP35" s="93" t="str">
        <f>IF(ISNUMBER(VLOOKUP($E35,AnrPivot!$A$6:$AI$97,COLUMN()-COLUMN($V$1)+2,FALSE)),VLOOKUP($E35,AnrPivot!$A$6:$AI$97,COLUMN()-COLUMN($V$1)+2,FALSE),"")</f>
        <v/>
      </c>
      <c r="AQ35" s="93" t="str">
        <f>IF(ISNUMBER(VLOOKUP($E35,AnrPivot!$A$6:$AI$97,COLUMN()-COLUMN($V$1)+2,FALSE)),VLOOKUP($E35,AnrPivot!$A$6:$AI$97,COLUMN()-COLUMN($V$1)+2,FALSE),"")</f>
        <v/>
      </c>
      <c r="AR35" s="93" t="str">
        <f>IF(ISNUMBER(VLOOKUP($E35,AnrPivot!$A$6:$AI$97,COLUMN()-COLUMN($V$1)+2,FALSE)),VLOOKUP($E35,AnrPivot!$A$6:$AI$97,COLUMN()-COLUMN($V$1)+2,FALSE),"")</f>
        <v/>
      </c>
      <c r="AS35" s="93" t="str">
        <f>IF(ISNUMBER(VLOOKUP($E35,AnrPivot!$A$6:$AI$97,COLUMN()-COLUMN($V$1)+2,FALSE)),VLOOKUP($E35,AnrPivot!$A$6:$AI$97,COLUMN()-COLUMN($V$1)+2,FALSE),"")</f>
        <v/>
      </c>
      <c r="AT35" s="93" t="str">
        <f>IF(ISNUMBER(VLOOKUP($E35,AnrPivot!$A$6:$AI$97,COLUMN()-COLUMN($V$1)+2,FALSE)),VLOOKUP($E35,AnrPivot!$A$6:$AI$97,COLUMN()-COLUMN($V$1)+2,FALSE),"")</f>
        <v/>
      </c>
      <c r="AU35" s="93" t="str">
        <f>IF(ISNUMBER(VLOOKUP($E35,AnrPivot!$A$6:$AI$97,COLUMN()-COLUMN($V$1)+2,FALSE)),VLOOKUP($E35,AnrPivot!$A$6:$AI$97,COLUMN()-COLUMN($V$1)+2,FALSE),"")</f>
        <v/>
      </c>
      <c r="AV35" s="93" t="str">
        <f>IF(ISNUMBER(VLOOKUP($E35,AnrPivot!$A$6:$AI$97,COLUMN()-COLUMN($V$1)+2,FALSE)),VLOOKUP($E35,AnrPivot!$A$6:$AI$97,COLUMN()-COLUMN($V$1)+2,FALSE),"")</f>
        <v/>
      </c>
      <c r="AW35" s="93" t="str">
        <f>IF(ISNUMBER(VLOOKUP($E35,AnrPivot!$A$6:$AI$97,COLUMN()-COLUMN($V$1)+2,FALSE)),VLOOKUP($E35,AnrPivot!$A$6:$AI$97,COLUMN()-COLUMN($V$1)+2,FALSE),"")</f>
        <v/>
      </c>
      <c r="AX35" s="93" t="str">
        <f>IF(ISNUMBER(VLOOKUP($E35,AnrPivot!$A$6:$AI$97,COLUMN()-COLUMN($V$1)+2,FALSE)),VLOOKUP($E35,AnrPivot!$A$6:$AI$97,COLUMN()-COLUMN($V$1)+2,FALSE),"")</f>
        <v/>
      </c>
      <c r="AY35" s="93" t="str">
        <f>IF(ISNUMBER(VLOOKUP($E35,AnrPivot!$A$6:$AI$97,COLUMN()-COLUMN($V$1)+2,FALSE)),VLOOKUP($E35,AnrPivot!$A$6:$AI$97,COLUMN()-COLUMN($V$1)+2,FALSE),"")</f>
        <v/>
      </c>
      <c r="AZ35" s="93" t="str">
        <f>IF(ISNUMBER(VLOOKUP($E35,AnrPivot!$A$6:$AI$97,COLUMN()-COLUMN($V$1)+2,FALSE)),VLOOKUP($E35,AnrPivot!$A$6:$AI$97,COLUMN()-COLUMN($V$1)+2,FALSE),"")</f>
        <v/>
      </c>
      <c r="BA35" s="93" t="str">
        <f>IF(ISNUMBER(VLOOKUP($E35,AnrPivot!$A$6:$AI$97,COLUMN()-COLUMN($V$1)+2,FALSE)),VLOOKUP($E35,AnrPivot!$A$6:$AI$97,COLUMN()-COLUMN($V$1)+2,FALSE),"")</f>
        <v/>
      </c>
      <c r="BB35" s="93" t="str">
        <f>IF(ISNUMBER(VLOOKUP($E35,AnrPivot!$A$6:$AI$97,COLUMN()-COLUMN($V$1)+2,FALSE)),VLOOKUP($E35,AnrPivot!$A$6:$AI$97,COLUMN()-COLUMN($V$1)+2,FALSE),"")</f>
        <v/>
      </c>
      <c r="BC35" s="93" t="str">
        <f>IF(ISNUMBER(VLOOKUP($E35,AnrPivot!$A$6:$AI$97,COLUMN()-COLUMN($V$1)+2,FALSE)),VLOOKUP($E35,AnrPivot!$A$6:$AI$97,COLUMN()-COLUMN($V$1)+2,FALSE),"")</f>
        <v/>
      </c>
      <c r="BD35" s="93" t="str">
        <f>IF(ISNUMBER(VLOOKUP($E35,AnrPivot!$A$6:$AI$97,COLUMN()-COLUMN($V$1)+2,FALSE)),VLOOKUP($E35,AnrPivot!$A$6:$AI$97,COLUMN()-COLUMN($V$1)+2,FALSE),"")</f>
        <v/>
      </c>
      <c r="BE35" s="93" t="str">
        <f>IF(ISNUMBER(VLOOKUP($E35,AnrPivot!$A$6:$AI$97,COLUMN()-COLUMN($V$1)+2,FALSE)),VLOOKUP($E35,AnrPivot!$A$6:$AI$97,COLUMN()-COLUMN($V$1)+2,FALSE),"")</f>
        <v/>
      </c>
      <c r="BF35" s="93" t="str">
        <f>IF(ISNUMBER(VLOOKUP($E35,AnrPivot!$A$6:$AI$97,COLUMN()-COLUMN($V$1)+2,FALSE)),VLOOKUP($E35,AnrPivot!$A$6:$AI$97,COLUMN()-COLUMN($V$1)+2,FALSE),"")</f>
        <v/>
      </c>
      <c r="BG35" s="93" t="str">
        <f>IF(ISNUMBER(VLOOKUP($E35,AnrPivot!$A$6:$AI$97,COLUMN()-COLUMN($V$1)+2,FALSE)),VLOOKUP($E35,AnrPivot!$A$6:$AI$97,COLUMN()-COLUMN($V$1)+2,FALSE),"")</f>
        <v/>
      </c>
      <c r="BH35" s="93" t="str">
        <f>IF(ISNUMBER(VLOOKUP($E35,AnrPivot!$A$6:$AI$97,COLUMN()-COLUMN($V$1)+2,FALSE)),VLOOKUP($E35,AnrPivot!$A$6:$AI$97,COLUMN()-COLUMN($V$1)+2,FALSE),"")</f>
        <v/>
      </c>
      <c r="BI35" s="93" t="str">
        <f>IF(ISNUMBER(VLOOKUP($E35,AnrPivot!$A$6:$AI$97,COLUMN()-COLUMN($V$1)+2,FALSE)),VLOOKUP($E35,AnrPivot!$A$6:$AI$97,COLUMN()-COLUMN($V$1)+2,FALSE),"")</f>
        <v/>
      </c>
      <c r="BJ35" s="93" t="str">
        <f>IF(ISNUMBER(VLOOKUP($E35,AnrPivot!$A$6:$AI$97,COLUMN()-COLUMN($V$1)+2,FALSE)),VLOOKUP($E35,AnrPivot!$A$6:$AI$97,COLUMN()-COLUMN($V$1)+2,FALSE),"")</f>
        <v/>
      </c>
    </row>
    <row r="36" spans="1:62">
      <c r="A36" s="244">
        <v>33</v>
      </c>
      <c r="B36" s="73" t="s">
        <v>0</v>
      </c>
      <c r="C36" s="11" t="s">
        <v>425</v>
      </c>
      <c r="D36" s="11" t="s">
        <v>426</v>
      </c>
      <c r="E36" s="8" t="s">
        <v>45</v>
      </c>
      <c r="F36" s="14">
        <v>21700</v>
      </c>
      <c r="G36" s="244" t="s">
        <v>219</v>
      </c>
      <c r="H36" s="244" t="s">
        <v>396</v>
      </c>
      <c r="I36" s="244"/>
      <c r="J36" s="249"/>
      <c r="K36" s="27"/>
      <c r="L36" s="13">
        <v>25.5</v>
      </c>
      <c r="M36" s="13">
        <f t="shared" ref="M36:M67" si="2">$L36+$O36-IF(ISNUMBER(HLOOKUP("Gesamtergebnis",$V$2:$BF$173,ROW()-1,FALSE)),HLOOKUP("Gesamtergebnis",$V$2:$BF$173,ROW()-1,FALSE),0)</f>
        <v>22.5</v>
      </c>
      <c r="N36" s="228">
        <f>LOOKUP(E36,UNTIS.1HJ!$A$4:$A$132,UNTIS.1HJ!$F$4:$F$132)+LOOKUP(E36,UNTIS.1HJ!$A$4:$A$132,UNTIS.1HJ!$H$4:$H$132)</f>
        <v>0</v>
      </c>
      <c r="O36" s="226">
        <f t="shared" si="1"/>
        <v>0</v>
      </c>
      <c r="P36" s="9"/>
      <c r="Q36" s="9">
        <f>VLOOKUP($E36,UNTIS.Gesamt!$A$4:$L$140,2,FALSE)</f>
        <v>1008</v>
      </c>
      <c r="R36" s="9">
        <f>VLOOKUP($E36,UNTIS.Gesamt!$A$4:$L$140,3,FALSE)</f>
        <v>80</v>
      </c>
      <c r="S36" s="9">
        <f>VLOOKUP($E36,UNTIS.1HJ!$A$4:$L$140,4,FALSE)</f>
        <v>948</v>
      </c>
      <c r="T36" s="9">
        <f>VLOOKUP($E36,UNTIS.1HJ!$A$4:$L$140,8,FALSE)</f>
        <v>0</v>
      </c>
      <c r="U36" s="9"/>
      <c r="V36" s="9">
        <f>IF(ISNUMBER(VLOOKUP($E36,AnrPivot!$A$6:$AI$97,COLUMN()-COLUMN($V$1)+2,FALSE)),VLOOKUP($E36,AnrPivot!$A$6:$AI$97,COLUMN()-COLUMN($V$1)+2,FALSE),"")</f>
        <v>3</v>
      </c>
      <c r="W36" s="9" t="str">
        <f>IF(ISNUMBER(VLOOKUP($E36,AnrPivot!$A$6:$AI$97,COLUMN()-COLUMN($V$1)+2,FALSE)),VLOOKUP($E36,AnrPivot!$A$6:$AI$97,COLUMN()-COLUMN($V$1)+2,FALSE),"")</f>
        <v/>
      </c>
      <c r="X36" s="9" t="str">
        <f>IF(ISNUMBER(VLOOKUP($E36,AnrPivot!$A$6:$AI$97,COLUMN()-COLUMN($V$1)+2,FALSE)),VLOOKUP($E36,AnrPivot!$A$6:$AI$97,COLUMN()-COLUMN($V$1)+2,FALSE),"")</f>
        <v/>
      </c>
      <c r="Y36" s="9" t="str">
        <f>IF(ISNUMBER(VLOOKUP($E36,AnrPivot!$A$6:$AI$97,COLUMN()-COLUMN($V$1)+2,FALSE)),VLOOKUP($E36,AnrPivot!$A$6:$AI$97,COLUMN()-COLUMN($V$1)+2,FALSE),"")</f>
        <v/>
      </c>
      <c r="Z36" s="9" t="str">
        <f>IF(ISNUMBER(VLOOKUP($E36,AnrPivot!$A$6:$AI$97,COLUMN()-COLUMN($V$1)+2,FALSE)),VLOOKUP($E36,AnrPivot!$A$6:$AI$97,COLUMN()-COLUMN($V$1)+2,FALSE),"")</f>
        <v/>
      </c>
      <c r="AA36" s="9" t="str">
        <f>IF(ISNUMBER(VLOOKUP($E36,AnrPivot!$A$6:$AI$97,COLUMN()-COLUMN($V$1)+2,FALSE)),VLOOKUP($E36,AnrPivot!$A$6:$AI$97,COLUMN()-COLUMN($V$1)+2,FALSE),"")</f>
        <v/>
      </c>
      <c r="AB36" s="9" t="str">
        <f>IF(ISNUMBER(VLOOKUP($E36,AnrPivot!$A$6:$AI$97,COLUMN()-COLUMN($V$1)+2,FALSE)),VLOOKUP($E36,AnrPivot!$A$6:$AI$97,COLUMN()-COLUMN($V$1)+2,FALSE),"")</f>
        <v/>
      </c>
      <c r="AC36" s="9" t="str">
        <f>IF(ISNUMBER(VLOOKUP($E36,AnrPivot!$A$6:$AI$97,COLUMN()-COLUMN($V$1)+2,FALSE)),VLOOKUP($E36,AnrPivot!$A$6:$AI$97,COLUMN()-COLUMN($V$1)+2,FALSE),"")</f>
        <v/>
      </c>
      <c r="AD36" s="9" t="str">
        <f>IF(ISNUMBER(VLOOKUP($E36,AnrPivot!$A$6:$AI$97,COLUMN()-COLUMN($V$1)+2,FALSE)),VLOOKUP($E36,AnrPivot!$A$6:$AI$97,COLUMN()-COLUMN($V$1)+2,FALSE),"")</f>
        <v/>
      </c>
      <c r="AE36" s="9" t="str">
        <f>IF(ISNUMBER(VLOOKUP($E36,AnrPivot!$A$6:$AI$97,COLUMN()-COLUMN($V$1)+2,FALSE)),VLOOKUP($E36,AnrPivot!$A$6:$AI$97,COLUMN()-COLUMN($V$1)+2,FALSE),"")</f>
        <v/>
      </c>
      <c r="AF36" s="9" t="str">
        <f>IF(ISNUMBER(VLOOKUP($E36,AnrPivot!$A$6:$AI$97,COLUMN()-COLUMN($V$1)+2,FALSE)),VLOOKUP($E36,AnrPivot!$A$6:$AI$97,COLUMN()-COLUMN($V$1)+2,FALSE),"")</f>
        <v/>
      </c>
      <c r="AG36" s="9" t="str">
        <f>IF(ISNUMBER(VLOOKUP($E36,AnrPivot!$A$6:$AI$97,COLUMN()-COLUMN($V$1)+2,FALSE)),VLOOKUP($E36,AnrPivot!$A$6:$AI$97,COLUMN()-COLUMN($V$1)+2,FALSE),"")</f>
        <v/>
      </c>
      <c r="AH36" s="9" t="str">
        <f>IF(ISNUMBER(VLOOKUP($E36,AnrPivot!$A$6:$AI$97,COLUMN()-COLUMN($V$1)+2,FALSE)),VLOOKUP($E36,AnrPivot!$A$6:$AI$97,COLUMN()-COLUMN($V$1)+2,FALSE),"")</f>
        <v/>
      </c>
      <c r="AI36" s="9" t="str">
        <f>IF(ISNUMBER(VLOOKUP($E36,AnrPivot!$A$6:$AI$97,COLUMN()-COLUMN($V$1)+2,FALSE)),VLOOKUP($E36,AnrPivot!$A$6:$AI$97,COLUMN()-COLUMN($V$1)+2,FALSE),"")</f>
        <v/>
      </c>
      <c r="AJ36" s="9" t="str">
        <f>IF(ISNUMBER(VLOOKUP($E36,AnrPivot!$A$6:$AI$97,COLUMN()-COLUMN($V$1)+2,FALSE)),VLOOKUP($E36,AnrPivot!$A$6:$AI$97,COLUMN()-COLUMN($V$1)+2,FALSE),"")</f>
        <v/>
      </c>
      <c r="AK36" s="9" t="str">
        <f>IF(ISNUMBER(VLOOKUP($E36,AnrPivot!$A$6:$AI$97,COLUMN()-COLUMN($V$1)+2,FALSE)),VLOOKUP($E36,AnrPivot!$A$6:$AI$97,COLUMN()-COLUMN($V$1)+2,FALSE),"")</f>
        <v/>
      </c>
      <c r="AL36" s="9" t="str">
        <f>IF(ISNUMBER(VLOOKUP($E36,AnrPivot!$A$6:$AI$97,COLUMN()-COLUMN($V$1)+2,FALSE)),VLOOKUP($E36,AnrPivot!$A$6:$AI$97,COLUMN()-COLUMN($V$1)+2,FALSE),"")</f>
        <v/>
      </c>
      <c r="AM36" s="9" t="str">
        <f>IF(ISNUMBER(VLOOKUP($E36,AnrPivot!$A$6:$AI$97,COLUMN()-COLUMN($V$1)+2,FALSE)),VLOOKUP($E36,AnrPivot!$A$6:$AI$97,COLUMN()-COLUMN($V$1)+2,FALSE),"")</f>
        <v/>
      </c>
      <c r="AN36" s="9" t="str">
        <f>IF(ISNUMBER(VLOOKUP($E36,AnrPivot!$A$6:$AI$97,COLUMN()-COLUMN($V$1)+2,FALSE)),VLOOKUP($E36,AnrPivot!$A$6:$AI$97,COLUMN()-COLUMN($V$1)+2,FALSE),"")</f>
        <v/>
      </c>
      <c r="AO36" s="9" t="str">
        <f>IF(ISNUMBER(VLOOKUP($E36,AnrPivot!$A$6:$AI$97,COLUMN()-COLUMN($V$1)+2,FALSE)),VLOOKUP($E36,AnrPivot!$A$6:$AI$97,COLUMN()-COLUMN($V$1)+2,FALSE),"")</f>
        <v/>
      </c>
      <c r="AP36" s="9" t="str">
        <f>IF(ISNUMBER(VLOOKUP($E36,AnrPivot!$A$6:$AI$97,COLUMN()-COLUMN($V$1)+2,FALSE)),VLOOKUP($E36,AnrPivot!$A$6:$AI$97,COLUMN()-COLUMN($V$1)+2,FALSE),"")</f>
        <v/>
      </c>
      <c r="AQ36" s="9" t="str">
        <f>IF(ISNUMBER(VLOOKUP($E36,AnrPivot!$A$6:$AI$97,COLUMN()-COLUMN($V$1)+2,FALSE)),VLOOKUP($E36,AnrPivot!$A$6:$AI$97,COLUMN()-COLUMN($V$1)+2,FALSE),"")</f>
        <v/>
      </c>
      <c r="AR36" s="9" t="str">
        <f>IF(ISNUMBER(VLOOKUP($E36,AnrPivot!$A$6:$AI$97,COLUMN()-COLUMN($V$1)+2,FALSE)),VLOOKUP($E36,AnrPivot!$A$6:$AI$97,COLUMN()-COLUMN($V$1)+2,FALSE),"")</f>
        <v/>
      </c>
      <c r="AS36" s="9" t="str">
        <f>IF(ISNUMBER(VLOOKUP($E36,AnrPivot!$A$6:$AI$97,COLUMN()-COLUMN($V$1)+2,FALSE)),VLOOKUP($E36,AnrPivot!$A$6:$AI$97,COLUMN()-COLUMN($V$1)+2,FALSE),"")</f>
        <v/>
      </c>
      <c r="AT36" s="9" t="str">
        <f>IF(ISNUMBER(VLOOKUP($E36,AnrPivot!$A$6:$AI$97,COLUMN()-COLUMN($V$1)+2,FALSE)),VLOOKUP($E36,AnrPivot!$A$6:$AI$97,COLUMN()-COLUMN($V$1)+2,FALSE),"")</f>
        <v/>
      </c>
      <c r="AU36" s="9" t="str">
        <f>IF(ISNUMBER(VLOOKUP($E36,AnrPivot!$A$6:$AI$97,COLUMN()-COLUMN($V$1)+2,FALSE)),VLOOKUP($E36,AnrPivot!$A$6:$AI$97,COLUMN()-COLUMN($V$1)+2,FALSE),"")</f>
        <v/>
      </c>
      <c r="AV36" s="9" t="str">
        <f>IF(ISNUMBER(VLOOKUP($E36,AnrPivot!$A$6:$AI$97,COLUMN()-COLUMN($V$1)+2,FALSE)),VLOOKUP($E36,AnrPivot!$A$6:$AI$97,COLUMN()-COLUMN($V$1)+2,FALSE),"")</f>
        <v/>
      </c>
      <c r="AW36" s="9" t="str">
        <f>IF(ISNUMBER(VLOOKUP($E36,AnrPivot!$A$6:$AI$97,COLUMN()-COLUMN($V$1)+2,FALSE)),VLOOKUP($E36,AnrPivot!$A$6:$AI$97,COLUMN()-COLUMN($V$1)+2,FALSE),"")</f>
        <v/>
      </c>
      <c r="AX36" s="9" t="str">
        <f>IF(ISNUMBER(VLOOKUP($E36,AnrPivot!$A$6:$AI$97,COLUMN()-COLUMN($V$1)+2,FALSE)),VLOOKUP($E36,AnrPivot!$A$6:$AI$97,COLUMN()-COLUMN($V$1)+2,FALSE),"")</f>
        <v/>
      </c>
      <c r="AY36" s="9" t="str">
        <f>IF(ISNUMBER(VLOOKUP($E36,AnrPivot!$A$6:$AI$97,COLUMN()-COLUMN($V$1)+2,FALSE)),VLOOKUP($E36,AnrPivot!$A$6:$AI$97,COLUMN()-COLUMN($V$1)+2,FALSE),"")</f>
        <v/>
      </c>
      <c r="AZ36" s="9" t="str">
        <f>IF(ISNUMBER(VLOOKUP($E36,AnrPivot!$A$6:$AI$97,COLUMN()-COLUMN($V$1)+2,FALSE)),VLOOKUP($E36,AnrPivot!$A$6:$AI$97,COLUMN()-COLUMN($V$1)+2,FALSE),"")</f>
        <v/>
      </c>
      <c r="BA36" s="9" t="str">
        <f>IF(ISNUMBER(VLOOKUP($E36,AnrPivot!$A$6:$AI$97,COLUMN()-COLUMN($V$1)+2,FALSE)),VLOOKUP($E36,AnrPivot!$A$6:$AI$97,COLUMN()-COLUMN($V$1)+2,FALSE),"")</f>
        <v/>
      </c>
      <c r="BB36" s="9" t="str">
        <f>IF(ISNUMBER(VLOOKUP($E36,AnrPivot!$A$6:$AI$97,COLUMN()-COLUMN($V$1)+2,FALSE)),VLOOKUP($E36,AnrPivot!$A$6:$AI$97,COLUMN()-COLUMN($V$1)+2,FALSE),"")</f>
        <v/>
      </c>
      <c r="BC36" s="9">
        <f>IF(ISNUMBER(VLOOKUP($E36,AnrPivot!$A$6:$AI$97,COLUMN()-COLUMN($V$1)+2,FALSE)),VLOOKUP($E36,AnrPivot!$A$6:$AI$97,COLUMN()-COLUMN($V$1)+2,FALSE),"")</f>
        <v>3</v>
      </c>
      <c r="BD36" s="9" t="str">
        <f>IF(ISNUMBER(VLOOKUP($E36,AnrPivot!$A$6:$AI$97,COLUMN()-COLUMN($V$1)+2,FALSE)),VLOOKUP($E36,AnrPivot!$A$6:$AI$97,COLUMN()-COLUMN($V$1)+2,FALSE),"")</f>
        <v/>
      </c>
      <c r="BE36" s="9" t="str">
        <f>IF(ISNUMBER(VLOOKUP($E36,AnrPivot!$A$6:$AI$97,COLUMN()-COLUMN($V$1)+2,FALSE)),VLOOKUP($E36,AnrPivot!$A$6:$AI$97,COLUMN()-COLUMN($V$1)+2,FALSE),"")</f>
        <v/>
      </c>
      <c r="BF36" s="9" t="str">
        <f>IF(ISNUMBER(VLOOKUP($E36,AnrPivot!$A$6:$AI$97,COLUMN()-COLUMN($V$1)+2,FALSE)),VLOOKUP($E36,AnrPivot!$A$6:$AI$97,COLUMN()-COLUMN($V$1)+2,FALSE),"")</f>
        <v/>
      </c>
      <c r="BG36" s="9" t="str">
        <f>IF(ISNUMBER(VLOOKUP($E36,AnrPivot!$A$6:$AI$97,COLUMN()-COLUMN($V$1)+2,FALSE)),VLOOKUP($E36,AnrPivot!$A$6:$AI$97,COLUMN()-COLUMN($V$1)+2,FALSE),"")</f>
        <v/>
      </c>
      <c r="BH36" s="9" t="str">
        <f>IF(ISNUMBER(VLOOKUP($E36,AnrPivot!$A$6:$AI$97,COLUMN()-COLUMN($V$1)+2,FALSE)),VLOOKUP($E36,AnrPivot!$A$6:$AI$97,COLUMN()-COLUMN($V$1)+2,FALSE),"")</f>
        <v/>
      </c>
      <c r="BI36" s="93" t="str">
        <f>IF(ISNUMBER(VLOOKUP($E36,AnrPivot!$A$6:$AI$97,COLUMN()-COLUMN($V$1)+2,FALSE)),VLOOKUP($E36,AnrPivot!$A$6:$AI$97,COLUMN()-COLUMN($V$1)+2,FALSE),"")</f>
        <v/>
      </c>
      <c r="BJ36" s="93" t="str">
        <f>IF(ISNUMBER(VLOOKUP($E36,AnrPivot!$A$6:$AI$97,COLUMN()-COLUMN($V$1)+2,FALSE)),VLOOKUP($E36,AnrPivot!$A$6:$AI$97,COLUMN()-COLUMN($V$1)+2,FALSE),"")</f>
        <v/>
      </c>
    </row>
    <row r="37" spans="1:62">
      <c r="A37" s="247">
        <v>34</v>
      </c>
      <c r="B37" s="66" t="s">
        <v>0</v>
      </c>
      <c r="C37" s="67" t="s">
        <v>427</v>
      </c>
      <c r="D37" s="67" t="s">
        <v>428</v>
      </c>
      <c r="E37" s="68" t="s">
        <v>139</v>
      </c>
      <c r="F37" s="69">
        <v>27641</v>
      </c>
      <c r="G37" s="247" t="s">
        <v>182</v>
      </c>
      <c r="H37" s="247" t="s">
        <v>175</v>
      </c>
      <c r="I37" s="247"/>
      <c r="J37" s="248"/>
      <c r="K37" s="70"/>
      <c r="L37" s="71">
        <v>25.5</v>
      </c>
      <c r="M37" s="71">
        <f t="shared" si="2"/>
        <v>24</v>
      </c>
      <c r="N37" s="227">
        <f>LOOKUP(E37,UNTIS.1HJ!$A$4:$A$132,UNTIS.1HJ!$F$4:$F$132)+LOOKUP(E37,UNTIS.1HJ!$A$4:$A$132,UNTIS.1HJ!$H$4:$H$132)</f>
        <v>0</v>
      </c>
      <c r="O37" s="225">
        <f t="shared" si="1"/>
        <v>0</v>
      </c>
      <c r="P37" s="93"/>
      <c r="Q37" s="93">
        <f>VLOOKUP($E37,UNTIS.Gesamt!$A$4:$L$140,2,FALSE)</f>
        <v>1008</v>
      </c>
      <c r="R37" s="93">
        <f>VLOOKUP($E37,UNTIS.Gesamt!$A$4:$L$140,3,FALSE)</f>
        <v>110</v>
      </c>
      <c r="S37" s="93">
        <f>VLOOKUP($E37,UNTIS.1HJ!$A$4:$L$140,4,FALSE)</f>
        <v>906</v>
      </c>
      <c r="T37" s="93">
        <f>VLOOKUP($E37,UNTIS.1HJ!$A$4:$L$140,8,FALSE)</f>
        <v>0</v>
      </c>
      <c r="U37" s="93"/>
      <c r="V37" s="93" t="str">
        <f>IF(ISNUMBER(VLOOKUP($E37,AnrPivot!$A$6:$AI$97,COLUMN()-COLUMN($V$1)+2,FALSE)),VLOOKUP($E37,AnrPivot!$A$6:$AI$97,COLUMN()-COLUMN($V$1)+2,FALSE),"")</f>
        <v/>
      </c>
      <c r="W37" s="93" t="str">
        <f>IF(ISNUMBER(VLOOKUP($E37,AnrPivot!$A$6:$AI$97,COLUMN()-COLUMN($V$1)+2,FALSE)),VLOOKUP($E37,AnrPivot!$A$6:$AI$97,COLUMN()-COLUMN($V$1)+2,FALSE),"")</f>
        <v/>
      </c>
      <c r="X37" s="93" t="str">
        <f>IF(ISNUMBER(VLOOKUP($E37,AnrPivot!$A$6:$AI$97,COLUMN()-COLUMN($V$1)+2,FALSE)),VLOOKUP($E37,AnrPivot!$A$6:$AI$97,COLUMN()-COLUMN($V$1)+2,FALSE),"")</f>
        <v/>
      </c>
      <c r="Y37" s="93" t="str">
        <f>IF(ISNUMBER(VLOOKUP($E37,AnrPivot!$A$6:$AI$97,COLUMN()-COLUMN($V$1)+2,FALSE)),VLOOKUP($E37,AnrPivot!$A$6:$AI$97,COLUMN()-COLUMN($V$1)+2,FALSE),"")</f>
        <v/>
      </c>
      <c r="Z37" s="93" t="str">
        <f>IF(ISNUMBER(VLOOKUP($E37,AnrPivot!$A$6:$AI$97,COLUMN()-COLUMN($V$1)+2,FALSE)),VLOOKUP($E37,AnrPivot!$A$6:$AI$97,COLUMN()-COLUMN($V$1)+2,FALSE),"")</f>
        <v/>
      </c>
      <c r="AA37" s="93" t="str">
        <f>IF(ISNUMBER(VLOOKUP($E37,AnrPivot!$A$6:$AI$97,COLUMN()-COLUMN($V$1)+2,FALSE)),VLOOKUP($E37,AnrPivot!$A$6:$AI$97,COLUMN()-COLUMN($V$1)+2,FALSE),"")</f>
        <v/>
      </c>
      <c r="AB37" s="93" t="str">
        <f>IF(ISNUMBER(VLOOKUP($E37,AnrPivot!$A$6:$AI$97,COLUMN()-COLUMN($V$1)+2,FALSE)),VLOOKUP($E37,AnrPivot!$A$6:$AI$97,COLUMN()-COLUMN($V$1)+2,FALSE),"")</f>
        <v/>
      </c>
      <c r="AC37" s="93" t="str">
        <f>IF(ISNUMBER(VLOOKUP($E37,AnrPivot!$A$6:$AI$97,COLUMN()-COLUMN($V$1)+2,FALSE)),VLOOKUP($E37,AnrPivot!$A$6:$AI$97,COLUMN()-COLUMN($V$1)+2,FALSE),"")</f>
        <v/>
      </c>
      <c r="AD37" s="93" t="str">
        <f>IF(ISNUMBER(VLOOKUP($E37,AnrPivot!$A$6:$AI$97,COLUMN()-COLUMN($V$1)+2,FALSE)),VLOOKUP($E37,AnrPivot!$A$6:$AI$97,COLUMN()-COLUMN($V$1)+2,FALSE),"")</f>
        <v/>
      </c>
      <c r="AE37" s="93" t="str">
        <f>IF(ISNUMBER(VLOOKUP($E37,AnrPivot!$A$6:$AI$97,COLUMN()-COLUMN($V$1)+2,FALSE)),VLOOKUP($E37,AnrPivot!$A$6:$AI$97,COLUMN()-COLUMN($V$1)+2,FALSE),"")</f>
        <v/>
      </c>
      <c r="AF37" s="93" t="str">
        <f>IF(ISNUMBER(VLOOKUP($E37,AnrPivot!$A$6:$AI$97,COLUMN()-COLUMN($V$1)+2,FALSE)),VLOOKUP($E37,AnrPivot!$A$6:$AI$97,COLUMN()-COLUMN($V$1)+2,FALSE),"")</f>
        <v/>
      </c>
      <c r="AG37" s="93" t="str">
        <f>IF(ISNUMBER(VLOOKUP($E37,AnrPivot!$A$6:$AI$97,COLUMN()-COLUMN($V$1)+2,FALSE)),VLOOKUP($E37,AnrPivot!$A$6:$AI$97,COLUMN()-COLUMN($V$1)+2,FALSE),"")</f>
        <v/>
      </c>
      <c r="AH37" s="93">
        <f>IF(ISNUMBER(VLOOKUP($E37,AnrPivot!$A$6:$AI$97,COLUMN()-COLUMN($V$1)+2,FALSE)),VLOOKUP($E37,AnrPivot!$A$6:$AI$97,COLUMN()-COLUMN($V$1)+2,FALSE),"")</f>
        <v>1</v>
      </c>
      <c r="AI37" s="93" t="str">
        <f>IF(ISNUMBER(VLOOKUP($E37,AnrPivot!$A$6:$AI$97,COLUMN()-COLUMN($V$1)+2,FALSE)),VLOOKUP($E37,AnrPivot!$A$6:$AI$97,COLUMN()-COLUMN($V$1)+2,FALSE),"")</f>
        <v/>
      </c>
      <c r="AJ37" s="93" t="str">
        <f>IF(ISNUMBER(VLOOKUP($E37,AnrPivot!$A$6:$AI$97,COLUMN()-COLUMN($V$1)+2,FALSE)),VLOOKUP($E37,AnrPivot!$A$6:$AI$97,COLUMN()-COLUMN($V$1)+2,FALSE),"")</f>
        <v/>
      </c>
      <c r="AK37" s="93" t="str">
        <f>IF(ISNUMBER(VLOOKUP($E37,AnrPivot!$A$6:$AI$97,COLUMN()-COLUMN($V$1)+2,FALSE)),VLOOKUP($E37,AnrPivot!$A$6:$AI$97,COLUMN()-COLUMN($V$1)+2,FALSE),"")</f>
        <v/>
      </c>
      <c r="AL37" s="93" t="str">
        <f>IF(ISNUMBER(VLOOKUP($E37,AnrPivot!$A$6:$AI$97,COLUMN()-COLUMN($V$1)+2,FALSE)),VLOOKUP($E37,AnrPivot!$A$6:$AI$97,COLUMN()-COLUMN($V$1)+2,FALSE),"")</f>
        <v/>
      </c>
      <c r="AM37" s="93" t="str">
        <f>IF(ISNUMBER(VLOOKUP($E37,AnrPivot!$A$6:$AI$97,COLUMN()-COLUMN($V$1)+2,FALSE)),VLOOKUP($E37,AnrPivot!$A$6:$AI$97,COLUMN()-COLUMN($V$1)+2,FALSE),"")</f>
        <v/>
      </c>
      <c r="AN37" s="93" t="str">
        <f>IF(ISNUMBER(VLOOKUP($E37,AnrPivot!$A$6:$AI$97,COLUMN()-COLUMN($V$1)+2,FALSE)),VLOOKUP($E37,AnrPivot!$A$6:$AI$97,COLUMN()-COLUMN($V$1)+2,FALSE),"")</f>
        <v/>
      </c>
      <c r="AO37" s="93">
        <f>IF(ISNUMBER(VLOOKUP($E37,AnrPivot!$A$6:$AI$97,COLUMN()-COLUMN($V$1)+2,FALSE)),VLOOKUP($E37,AnrPivot!$A$6:$AI$97,COLUMN()-COLUMN($V$1)+2,FALSE),"")</f>
        <v>0.5</v>
      </c>
      <c r="AP37" s="93" t="str">
        <f>IF(ISNUMBER(VLOOKUP($E37,AnrPivot!$A$6:$AI$97,COLUMN()-COLUMN($V$1)+2,FALSE)),VLOOKUP($E37,AnrPivot!$A$6:$AI$97,COLUMN()-COLUMN($V$1)+2,FALSE),"")</f>
        <v/>
      </c>
      <c r="AQ37" s="93" t="str">
        <f>IF(ISNUMBER(VLOOKUP($E37,AnrPivot!$A$6:$AI$97,COLUMN()-COLUMN($V$1)+2,FALSE)),VLOOKUP($E37,AnrPivot!$A$6:$AI$97,COLUMN()-COLUMN($V$1)+2,FALSE),"")</f>
        <v/>
      </c>
      <c r="AR37" s="93" t="str">
        <f>IF(ISNUMBER(VLOOKUP($E37,AnrPivot!$A$6:$AI$97,COLUMN()-COLUMN($V$1)+2,FALSE)),VLOOKUP($E37,AnrPivot!$A$6:$AI$97,COLUMN()-COLUMN($V$1)+2,FALSE),"")</f>
        <v/>
      </c>
      <c r="AS37" s="93" t="str">
        <f>IF(ISNUMBER(VLOOKUP($E37,AnrPivot!$A$6:$AI$97,COLUMN()-COLUMN($V$1)+2,FALSE)),VLOOKUP($E37,AnrPivot!$A$6:$AI$97,COLUMN()-COLUMN($V$1)+2,FALSE),"")</f>
        <v/>
      </c>
      <c r="AT37" s="93" t="str">
        <f>IF(ISNUMBER(VLOOKUP($E37,AnrPivot!$A$6:$AI$97,COLUMN()-COLUMN($V$1)+2,FALSE)),VLOOKUP($E37,AnrPivot!$A$6:$AI$97,COLUMN()-COLUMN($V$1)+2,FALSE),"")</f>
        <v/>
      </c>
      <c r="AU37" s="93" t="str">
        <f>IF(ISNUMBER(VLOOKUP($E37,AnrPivot!$A$6:$AI$97,COLUMN()-COLUMN($V$1)+2,FALSE)),VLOOKUP($E37,AnrPivot!$A$6:$AI$97,COLUMN()-COLUMN($V$1)+2,FALSE),"")</f>
        <v/>
      </c>
      <c r="AV37" s="93" t="str">
        <f>IF(ISNUMBER(VLOOKUP($E37,AnrPivot!$A$6:$AI$97,COLUMN()-COLUMN($V$1)+2,FALSE)),VLOOKUP($E37,AnrPivot!$A$6:$AI$97,COLUMN()-COLUMN($V$1)+2,FALSE),"")</f>
        <v/>
      </c>
      <c r="AW37" s="93" t="str">
        <f>IF(ISNUMBER(VLOOKUP($E37,AnrPivot!$A$6:$AI$97,COLUMN()-COLUMN($V$1)+2,FALSE)),VLOOKUP($E37,AnrPivot!$A$6:$AI$97,COLUMN()-COLUMN($V$1)+2,FALSE),"")</f>
        <v/>
      </c>
      <c r="AX37" s="93" t="str">
        <f>IF(ISNUMBER(VLOOKUP($E37,AnrPivot!$A$6:$AI$97,COLUMN()-COLUMN($V$1)+2,FALSE)),VLOOKUP($E37,AnrPivot!$A$6:$AI$97,COLUMN()-COLUMN($V$1)+2,FALSE),"")</f>
        <v/>
      </c>
      <c r="AY37" s="93" t="str">
        <f>IF(ISNUMBER(VLOOKUP($E37,AnrPivot!$A$6:$AI$97,COLUMN()-COLUMN($V$1)+2,FALSE)),VLOOKUP($E37,AnrPivot!$A$6:$AI$97,COLUMN()-COLUMN($V$1)+2,FALSE),"")</f>
        <v/>
      </c>
      <c r="AZ37" s="93" t="str">
        <f>IF(ISNUMBER(VLOOKUP($E37,AnrPivot!$A$6:$AI$97,COLUMN()-COLUMN($V$1)+2,FALSE)),VLOOKUP($E37,AnrPivot!$A$6:$AI$97,COLUMN()-COLUMN($V$1)+2,FALSE),"")</f>
        <v/>
      </c>
      <c r="BA37" s="93" t="str">
        <f>IF(ISNUMBER(VLOOKUP($E37,AnrPivot!$A$6:$AI$97,COLUMN()-COLUMN($V$1)+2,FALSE)),VLOOKUP($E37,AnrPivot!$A$6:$AI$97,COLUMN()-COLUMN($V$1)+2,FALSE),"")</f>
        <v/>
      </c>
      <c r="BB37" s="93" t="str">
        <f>IF(ISNUMBER(VLOOKUP($E37,AnrPivot!$A$6:$AI$97,COLUMN()-COLUMN($V$1)+2,FALSE)),VLOOKUP($E37,AnrPivot!$A$6:$AI$97,COLUMN()-COLUMN($V$1)+2,FALSE),"")</f>
        <v/>
      </c>
      <c r="BC37" s="93">
        <f>IF(ISNUMBER(VLOOKUP($E37,AnrPivot!$A$6:$AI$97,COLUMN()-COLUMN($V$1)+2,FALSE)),VLOOKUP($E37,AnrPivot!$A$6:$AI$97,COLUMN()-COLUMN($V$1)+2,FALSE),"")</f>
        <v>1.5</v>
      </c>
      <c r="BD37" s="93" t="str">
        <f>IF(ISNUMBER(VLOOKUP($E37,AnrPivot!$A$6:$AI$97,COLUMN()-COLUMN($V$1)+2,FALSE)),VLOOKUP($E37,AnrPivot!$A$6:$AI$97,COLUMN()-COLUMN($V$1)+2,FALSE),"")</f>
        <v/>
      </c>
      <c r="BE37" s="93" t="str">
        <f>IF(ISNUMBER(VLOOKUP($E37,AnrPivot!$A$6:$AI$97,COLUMN()-COLUMN($V$1)+2,FALSE)),VLOOKUP($E37,AnrPivot!$A$6:$AI$97,COLUMN()-COLUMN($V$1)+2,FALSE),"")</f>
        <v/>
      </c>
      <c r="BF37" s="93" t="str">
        <f>IF(ISNUMBER(VLOOKUP($E37,AnrPivot!$A$6:$AI$97,COLUMN()-COLUMN($V$1)+2,FALSE)),VLOOKUP($E37,AnrPivot!$A$6:$AI$97,COLUMN()-COLUMN($V$1)+2,FALSE),"")</f>
        <v/>
      </c>
      <c r="BG37" s="93" t="str">
        <f>IF(ISNUMBER(VLOOKUP($E37,AnrPivot!$A$6:$AI$97,COLUMN()-COLUMN($V$1)+2,FALSE)),VLOOKUP($E37,AnrPivot!$A$6:$AI$97,COLUMN()-COLUMN($V$1)+2,FALSE),"")</f>
        <v/>
      </c>
      <c r="BH37" s="93" t="str">
        <f>IF(ISNUMBER(VLOOKUP($E37,AnrPivot!$A$6:$AI$97,COLUMN()-COLUMN($V$1)+2,FALSE)),VLOOKUP($E37,AnrPivot!$A$6:$AI$97,COLUMN()-COLUMN($V$1)+2,FALSE),"")</f>
        <v/>
      </c>
      <c r="BI37" s="93" t="str">
        <f>IF(ISNUMBER(VLOOKUP($E37,AnrPivot!$A$6:$AI$97,COLUMN()-COLUMN($V$1)+2,FALSE)),VLOOKUP($E37,AnrPivot!$A$6:$AI$97,COLUMN()-COLUMN($V$1)+2,FALSE),"")</f>
        <v/>
      </c>
      <c r="BJ37" s="93" t="str">
        <f>IF(ISNUMBER(VLOOKUP($E37,AnrPivot!$A$6:$AI$97,COLUMN()-COLUMN($V$1)+2,FALSE)),VLOOKUP($E37,AnrPivot!$A$6:$AI$97,COLUMN()-COLUMN($V$1)+2,FALSE),"")</f>
        <v/>
      </c>
    </row>
    <row r="38" spans="1:62" s="244" customFormat="1">
      <c r="A38" s="244">
        <v>35</v>
      </c>
      <c r="B38" s="73" t="s">
        <v>0</v>
      </c>
      <c r="C38" s="11" t="s">
        <v>538</v>
      </c>
      <c r="D38" s="11" t="s">
        <v>1664</v>
      </c>
      <c r="E38" s="8" t="s">
        <v>1663</v>
      </c>
      <c r="F38" s="14"/>
      <c r="J38" s="249"/>
      <c r="K38" s="27"/>
      <c r="L38" s="13"/>
      <c r="M38" s="13">
        <f t="shared" si="2"/>
        <v>0</v>
      </c>
      <c r="N38" s="228">
        <f>LOOKUP(E38,UNTIS.1HJ!$A$4:$A$132,UNTIS.1HJ!$F$4:$F$132)+LOOKUP(E38,UNTIS.1HJ!$A$4:$A$132,UNTIS.1HJ!$H$4:$H$132)</f>
        <v>0</v>
      </c>
      <c r="O38" s="226">
        <f t="shared" si="1"/>
        <v>0</v>
      </c>
      <c r="P38" s="9"/>
      <c r="Q38" s="9" t="e">
        <f>VLOOKUP($E38,UNTIS.Gesamt!$A$4:$L$140,2,FALSE)</f>
        <v>#N/A</v>
      </c>
      <c r="R38" s="9" t="e">
        <f>VLOOKUP($E38,UNTIS.Gesamt!$A$4:$L$140,3,FALSE)</f>
        <v>#N/A</v>
      </c>
      <c r="S38" s="9" t="e">
        <f>VLOOKUP($E38,UNTIS.1HJ!$A$4:$L$140,4,FALSE)</f>
        <v>#N/A</v>
      </c>
      <c r="T38" s="9" t="e">
        <f>VLOOKUP($E38,UNTIS.1HJ!$A$4:$L$140,8,FALSE)</f>
        <v>#N/A</v>
      </c>
      <c r="U38" s="9"/>
      <c r="V38" s="9" t="str">
        <f>IF(ISNUMBER(VLOOKUP($E38,AnrPivot!$A$6:$AI$97,COLUMN()-COLUMN($V$1)+2,FALSE)),VLOOKUP($E38,AnrPivot!$A$6:$AI$97,COLUMN()-COLUMN($V$1)+2,FALSE),"")</f>
        <v/>
      </c>
      <c r="W38" s="9" t="str">
        <f>IF(ISNUMBER(VLOOKUP($E38,AnrPivot!$A$6:$AI$97,COLUMN()-COLUMN($V$1)+2,FALSE)),VLOOKUP($E38,AnrPivot!$A$6:$AI$97,COLUMN()-COLUMN($V$1)+2,FALSE),"")</f>
        <v/>
      </c>
      <c r="X38" s="9" t="str">
        <f>IF(ISNUMBER(VLOOKUP($E38,AnrPivot!$A$6:$AI$97,COLUMN()-COLUMN($V$1)+2,FALSE)),VLOOKUP($E38,AnrPivot!$A$6:$AI$97,COLUMN()-COLUMN($V$1)+2,FALSE),"")</f>
        <v/>
      </c>
      <c r="Y38" s="9" t="str">
        <f>IF(ISNUMBER(VLOOKUP($E38,AnrPivot!$A$6:$AI$97,COLUMN()-COLUMN($V$1)+2,FALSE)),VLOOKUP($E38,AnrPivot!$A$6:$AI$97,COLUMN()-COLUMN($V$1)+2,FALSE),"")</f>
        <v/>
      </c>
      <c r="Z38" s="9" t="str">
        <f>IF(ISNUMBER(VLOOKUP($E38,AnrPivot!$A$6:$AI$97,COLUMN()-COLUMN($V$1)+2,FALSE)),VLOOKUP($E38,AnrPivot!$A$6:$AI$97,COLUMN()-COLUMN($V$1)+2,FALSE),"")</f>
        <v/>
      </c>
      <c r="AA38" s="9" t="str">
        <f>IF(ISNUMBER(VLOOKUP($E38,AnrPivot!$A$6:$AI$97,COLUMN()-COLUMN($V$1)+2,FALSE)),VLOOKUP($E38,AnrPivot!$A$6:$AI$97,COLUMN()-COLUMN($V$1)+2,FALSE),"")</f>
        <v/>
      </c>
      <c r="AB38" s="9" t="str">
        <f>IF(ISNUMBER(VLOOKUP($E38,AnrPivot!$A$6:$AI$97,COLUMN()-COLUMN($V$1)+2,FALSE)),VLOOKUP($E38,AnrPivot!$A$6:$AI$97,COLUMN()-COLUMN($V$1)+2,FALSE),"")</f>
        <v/>
      </c>
      <c r="AC38" s="9" t="str">
        <f>IF(ISNUMBER(VLOOKUP($E38,AnrPivot!$A$6:$AI$97,COLUMN()-COLUMN($V$1)+2,FALSE)),VLOOKUP($E38,AnrPivot!$A$6:$AI$97,COLUMN()-COLUMN($V$1)+2,FALSE),"")</f>
        <v/>
      </c>
      <c r="AD38" s="9" t="str">
        <f>IF(ISNUMBER(VLOOKUP($E38,AnrPivot!$A$6:$AI$97,COLUMN()-COLUMN($V$1)+2,FALSE)),VLOOKUP($E38,AnrPivot!$A$6:$AI$97,COLUMN()-COLUMN($V$1)+2,FALSE),"")</f>
        <v/>
      </c>
      <c r="AE38" s="9" t="str">
        <f>IF(ISNUMBER(VLOOKUP($E38,AnrPivot!$A$6:$AI$97,COLUMN()-COLUMN($V$1)+2,FALSE)),VLOOKUP($E38,AnrPivot!$A$6:$AI$97,COLUMN()-COLUMN($V$1)+2,FALSE),"")</f>
        <v/>
      </c>
      <c r="AF38" s="9" t="str">
        <f>IF(ISNUMBER(VLOOKUP($E38,AnrPivot!$A$6:$AI$97,COLUMN()-COLUMN($V$1)+2,FALSE)),VLOOKUP($E38,AnrPivot!$A$6:$AI$97,COLUMN()-COLUMN($V$1)+2,FALSE),"")</f>
        <v/>
      </c>
      <c r="AG38" s="9" t="str">
        <f>IF(ISNUMBER(VLOOKUP($E38,AnrPivot!$A$6:$AI$97,COLUMN()-COLUMN($V$1)+2,FALSE)),VLOOKUP($E38,AnrPivot!$A$6:$AI$97,COLUMN()-COLUMN($V$1)+2,FALSE),"")</f>
        <v/>
      </c>
      <c r="AH38" s="9" t="str">
        <f>IF(ISNUMBER(VLOOKUP($E38,AnrPivot!$A$6:$AI$97,COLUMN()-COLUMN($V$1)+2,FALSE)),VLOOKUP($E38,AnrPivot!$A$6:$AI$97,COLUMN()-COLUMN($V$1)+2,FALSE),"")</f>
        <v/>
      </c>
      <c r="AI38" s="9" t="str">
        <f>IF(ISNUMBER(VLOOKUP($E38,AnrPivot!$A$6:$AI$97,COLUMN()-COLUMN($V$1)+2,FALSE)),VLOOKUP($E38,AnrPivot!$A$6:$AI$97,COLUMN()-COLUMN($V$1)+2,FALSE),"")</f>
        <v/>
      </c>
      <c r="AJ38" s="9" t="str">
        <f>IF(ISNUMBER(VLOOKUP($E38,AnrPivot!$A$6:$AI$97,COLUMN()-COLUMN($V$1)+2,FALSE)),VLOOKUP($E38,AnrPivot!$A$6:$AI$97,COLUMN()-COLUMN($V$1)+2,FALSE),"")</f>
        <v/>
      </c>
      <c r="AK38" s="9" t="str">
        <f>IF(ISNUMBER(VLOOKUP($E38,AnrPivot!$A$6:$AI$97,COLUMN()-COLUMN($V$1)+2,FALSE)),VLOOKUP($E38,AnrPivot!$A$6:$AI$97,COLUMN()-COLUMN($V$1)+2,FALSE),"")</f>
        <v/>
      </c>
      <c r="AL38" s="9" t="str">
        <f>IF(ISNUMBER(VLOOKUP($E38,AnrPivot!$A$6:$AI$97,COLUMN()-COLUMN($V$1)+2,FALSE)),VLOOKUP($E38,AnrPivot!$A$6:$AI$97,COLUMN()-COLUMN($V$1)+2,FALSE),"")</f>
        <v/>
      </c>
      <c r="AM38" s="9" t="str">
        <f>IF(ISNUMBER(VLOOKUP($E38,AnrPivot!$A$6:$AI$97,COLUMN()-COLUMN($V$1)+2,FALSE)),VLOOKUP($E38,AnrPivot!$A$6:$AI$97,COLUMN()-COLUMN($V$1)+2,FALSE),"")</f>
        <v/>
      </c>
      <c r="AN38" s="9" t="str">
        <f>IF(ISNUMBER(VLOOKUP($E38,AnrPivot!$A$6:$AI$97,COLUMN()-COLUMN($V$1)+2,FALSE)),VLOOKUP($E38,AnrPivot!$A$6:$AI$97,COLUMN()-COLUMN($V$1)+2,FALSE),"")</f>
        <v/>
      </c>
      <c r="AO38" s="9" t="str">
        <f>IF(ISNUMBER(VLOOKUP($E38,AnrPivot!$A$6:$AI$97,COLUMN()-COLUMN($V$1)+2,FALSE)),VLOOKUP($E38,AnrPivot!$A$6:$AI$97,COLUMN()-COLUMN($V$1)+2,FALSE),"")</f>
        <v/>
      </c>
      <c r="AP38" s="9" t="str">
        <f>IF(ISNUMBER(VLOOKUP($E38,AnrPivot!$A$6:$AI$97,COLUMN()-COLUMN($V$1)+2,FALSE)),VLOOKUP($E38,AnrPivot!$A$6:$AI$97,COLUMN()-COLUMN($V$1)+2,FALSE),"")</f>
        <v/>
      </c>
      <c r="AQ38" s="9" t="str">
        <f>IF(ISNUMBER(VLOOKUP($E38,AnrPivot!$A$6:$AI$97,COLUMN()-COLUMN($V$1)+2,FALSE)),VLOOKUP($E38,AnrPivot!$A$6:$AI$97,COLUMN()-COLUMN($V$1)+2,FALSE),"")</f>
        <v/>
      </c>
      <c r="AR38" s="9" t="str">
        <f>IF(ISNUMBER(VLOOKUP($E38,AnrPivot!$A$6:$AI$97,COLUMN()-COLUMN($V$1)+2,FALSE)),VLOOKUP($E38,AnrPivot!$A$6:$AI$97,COLUMN()-COLUMN($V$1)+2,FALSE),"")</f>
        <v/>
      </c>
      <c r="AS38" s="9" t="str">
        <f>IF(ISNUMBER(VLOOKUP($E38,AnrPivot!$A$6:$AI$97,COLUMN()-COLUMN($V$1)+2,FALSE)),VLOOKUP($E38,AnrPivot!$A$6:$AI$97,COLUMN()-COLUMN($V$1)+2,FALSE),"")</f>
        <v/>
      </c>
      <c r="AT38" s="9" t="str">
        <f>IF(ISNUMBER(VLOOKUP($E38,AnrPivot!$A$6:$AI$97,COLUMN()-COLUMN($V$1)+2,FALSE)),VLOOKUP($E38,AnrPivot!$A$6:$AI$97,COLUMN()-COLUMN($V$1)+2,FALSE),"")</f>
        <v/>
      </c>
      <c r="AU38" s="9" t="str">
        <f>IF(ISNUMBER(VLOOKUP($E38,AnrPivot!$A$6:$AI$97,COLUMN()-COLUMN($V$1)+2,FALSE)),VLOOKUP($E38,AnrPivot!$A$6:$AI$97,COLUMN()-COLUMN($V$1)+2,FALSE),"")</f>
        <v/>
      </c>
      <c r="AV38" s="9" t="str">
        <f>IF(ISNUMBER(VLOOKUP($E38,AnrPivot!$A$6:$AI$97,COLUMN()-COLUMN($V$1)+2,FALSE)),VLOOKUP($E38,AnrPivot!$A$6:$AI$97,COLUMN()-COLUMN($V$1)+2,FALSE),"")</f>
        <v/>
      </c>
      <c r="AW38" s="9" t="str">
        <f>IF(ISNUMBER(VLOOKUP($E38,AnrPivot!$A$6:$AI$97,COLUMN()-COLUMN($V$1)+2,FALSE)),VLOOKUP($E38,AnrPivot!$A$6:$AI$97,COLUMN()-COLUMN($V$1)+2,FALSE),"")</f>
        <v/>
      </c>
      <c r="AX38" s="9" t="str">
        <f>IF(ISNUMBER(VLOOKUP($E38,AnrPivot!$A$6:$AI$97,COLUMN()-COLUMN($V$1)+2,FALSE)),VLOOKUP($E38,AnrPivot!$A$6:$AI$97,COLUMN()-COLUMN($V$1)+2,FALSE),"")</f>
        <v/>
      </c>
      <c r="AY38" s="9" t="str">
        <f>IF(ISNUMBER(VLOOKUP($E38,AnrPivot!$A$6:$AI$97,COLUMN()-COLUMN($V$1)+2,FALSE)),VLOOKUP($E38,AnrPivot!$A$6:$AI$97,COLUMN()-COLUMN($V$1)+2,FALSE),"")</f>
        <v/>
      </c>
      <c r="AZ38" s="9" t="str">
        <f>IF(ISNUMBER(VLOOKUP($E38,AnrPivot!$A$6:$AI$97,COLUMN()-COLUMN($V$1)+2,FALSE)),VLOOKUP($E38,AnrPivot!$A$6:$AI$97,COLUMN()-COLUMN($V$1)+2,FALSE),"")</f>
        <v/>
      </c>
      <c r="BA38" s="9" t="str">
        <f>IF(ISNUMBER(VLOOKUP($E38,AnrPivot!$A$6:$AI$97,COLUMN()-COLUMN($V$1)+2,FALSE)),VLOOKUP($E38,AnrPivot!$A$6:$AI$97,COLUMN()-COLUMN($V$1)+2,FALSE),"")</f>
        <v/>
      </c>
      <c r="BB38" s="9" t="str">
        <f>IF(ISNUMBER(VLOOKUP($E38,AnrPivot!$A$6:$AI$97,COLUMN()-COLUMN($V$1)+2,FALSE)),VLOOKUP($E38,AnrPivot!$A$6:$AI$97,COLUMN()-COLUMN($V$1)+2,FALSE),"")</f>
        <v/>
      </c>
      <c r="BC38" s="9" t="str">
        <f>IF(ISNUMBER(VLOOKUP($E38,AnrPivot!$A$6:$AI$97,COLUMN()-COLUMN($V$1)+2,FALSE)),VLOOKUP($E38,AnrPivot!$A$6:$AI$97,COLUMN()-COLUMN($V$1)+2,FALSE),"")</f>
        <v/>
      </c>
      <c r="BD38" s="9" t="str">
        <f>IF(ISNUMBER(VLOOKUP($E38,AnrPivot!$A$6:$AI$97,COLUMN()-COLUMN($V$1)+2,FALSE)),VLOOKUP($E38,AnrPivot!$A$6:$AI$97,COLUMN()-COLUMN($V$1)+2,FALSE),"")</f>
        <v/>
      </c>
      <c r="BE38" s="9" t="str">
        <f>IF(ISNUMBER(VLOOKUP($E38,AnrPivot!$A$6:$AI$97,COLUMN()-COLUMN($V$1)+2,FALSE)),VLOOKUP($E38,AnrPivot!$A$6:$AI$97,COLUMN()-COLUMN($V$1)+2,FALSE),"")</f>
        <v/>
      </c>
      <c r="BF38" s="9" t="str">
        <f>IF(ISNUMBER(VLOOKUP($E38,AnrPivot!$A$6:$AI$97,COLUMN()-COLUMN($V$1)+2,FALSE)),VLOOKUP($E38,AnrPivot!$A$6:$AI$97,COLUMN()-COLUMN($V$1)+2,FALSE),"")</f>
        <v/>
      </c>
      <c r="BG38" s="9" t="str">
        <f>IF(ISNUMBER(VLOOKUP($E38,AnrPivot!$A$6:$AI$97,COLUMN()-COLUMN($V$1)+2,FALSE)),VLOOKUP($E38,AnrPivot!$A$6:$AI$97,COLUMN()-COLUMN($V$1)+2,FALSE),"")</f>
        <v/>
      </c>
      <c r="BH38" s="9" t="str">
        <f>IF(ISNUMBER(VLOOKUP($E38,AnrPivot!$A$6:$AI$97,COLUMN()-COLUMN($V$1)+2,FALSE)),VLOOKUP($E38,AnrPivot!$A$6:$AI$97,COLUMN()-COLUMN($V$1)+2,FALSE),"")</f>
        <v/>
      </c>
      <c r="BI38" s="93" t="str">
        <f>IF(ISNUMBER(VLOOKUP($E38,AnrPivot!$A$6:$AI$97,COLUMN()-COLUMN($V$1)+2,FALSE)),VLOOKUP($E38,AnrPivot!$A$6:$AI$97,COLUMN()-COLUMN($V$1)+2,FALSE),"")</f>
        <v/>
      </c>
      <c r="BJ38" s="93" t="str">
        <f>IF(ISNUMBER(VLOOKUP($E38,AnrPivot!$A$6:$AI$97,COLUMN()-COLUMN($V$1)+2,FALSE)),VLOOKUP($E38,AnrPivot!$A$6:$AI$97,COLUMN()-COLUMN($V$1)+2,FALSE),"")</f>
        <v/>
      </c>
    </row>
    <row r="39" spans="1:62">
      <c r="A39" s="247">
        <v>36</v>
      </c>
      <c r="B39" s="66" t="s">
        <v>1195</v>
      </c>
      <c r="C39" s="67" t="s">
        <v>373</v>
      </c>
      <c r="D39" s="67" t="s">
        <v>429</v>
      </c>
      <c r="E39" s="68" t="s">
        <v>332</v>
      </c>
      <c r="F39" s="69">
        <v>19416</v>
      </c>
      <c r="G39" s="247" t="s">
        <v>422</v>
      </c>
      <c r="H39" s="247" t="s">
        <v>172</v>
      </c>
      <c r="I39" s="247"/>
      <c r="J39" s="248"/>
      <c r="K39" s="70"/>
      <c r="L39" s="289"/>
      <c r="M39" s="71">
        <f t="shared" si="2"/>
        <v>0</v>
      </c>
      <c r="N39" s="227">
        <f>LOOKUP(E39,UNTIS.1HJ!$A$4:$A$132,UNTIS.1HJ!$F$4:$F$132)+LOOKUP(E39,UNTIS.1HJ!$A$4:$A$132,UNTIS.1HJ!$H$4:$H$132)</f>
        <v>0</v>
      </c>
      <c r="O39" s="225">
        <f t="shared" si="1"/>
        <v>0</v>
      </c>
      <c r="P39" s="93"/>
      <c r="Q39" s="93">
        <f>VLOOKUP($E39,UNTIS.Gesamt!$A$4:$L$140,2,FALSE)</f>
        <v>178.5</v>
      </c>
      <c r="R39" s="93">
        <f>VLOOKUP($E39,UNTIS.Gesamt!$A$4:$L$140,3,FALSE)</f>
        <v>15</v>
      </c>
      <c r="S39" s="93">
        <f>VLOOKUP($E39,UNTIS.1HJ!$A$4:$L$140,4,FALSE)</f>
        <v>100</v>
      </c>
      <c r="T39" s="93">
        <f>VLOOKUP($E39,UNTIS.1HJ!$A$4:$L$140,8,FALSE)</f>
        <v>0</v>
      </c>
      <c r="U39" s="93"/>
      <c r="V39" s="93" t="str">
        <f>IF(ISNUMBER(VLOOKUP($E39,AnrPivot!$A$6:$AI$97,COLUMN()-COLUMN($V$1)+2,FALSE)),VLOOKUP($E39,AnrPivot!$A$6:$AI$97,COLUMN()-COLUMN($V$1)+2,FALSE),"")</f>
        <v/>
      </c>
      <c r="W39" s="93" t="str">
        <f>IF(ISNUMBER(VLOOKUP($E39,AnrPivot!$A$6:$AI$97,COLUMN()-COLUMN($V$1)+2,FALSE)),VLOOKUP($E39,AnrPivot!$A$6:$AI$97,COLUMN()-COLUMN($V$1)+2,FALSE),"")</f>
        <v/>
      </c>
      <c r="X39" s="93" t="str">
        <f>IF(ISNUMBER(VLOOKUP($E39,AnrPivot!$A$6:$AI$97,COLUMN()-COLUMN($V$1)+2,FALSE)),VLOOKUP($E39,AnrPivot!$A$6:$AI$97,COLUMN()-COLUMN($V$1)+2,FALSE),"")</f>
        <v/>
      </c>
      <c r="Y39" s="93" t="str">
        <f>IF(ISNUMBER(VLOOKUP($E39,AnrPivot!$A$6:$AI$97,COLUMN()-COLUMN($V$1)+2,FALSE)),VLOOKUP($E39,AnrPivot!$A$6:$AI$97,COLUMN()-COLUMN($V$1)+2,FALSE),"")</f>
        <v/>
      </c>
      <c r="Z39" s="93" t="str">
        <f>IF(ISNUMBER(VLOOKUP($E39,AnrPivot!$A$6:$AI$97,COLUMN()-COLUMN($V$1)+2,FALSE)),VLOOKUP($E39,AnrPivot!$A$6:$AI$97,COLUMN()-COLUMN($V$1)+2,FALSE),"")</f>
        <v/>
      </c>
      <c r="AA39" s="93" t="str">
        <f>IF(ISNUMBER(VLOOKUP($E39,AnrPivot!$A$6:$AI$97,COLUMN()-COLUMN($V$1)+2,FALSE)),VLOOKUP($E39,AnrPivot!$A$6:$AI$97,COLUMN()-COLUMN($V$1)+2,FALSE),"")</f>
        <v/>
      </c>
      <c r="AB39" s="93" t="str">
        <f>IF(ISNUMBER(VLOOKUP($E39,AnrPivot!$A$6:$AI$97,COLUMN()-COLUMN($V$1)+2,FALSE)),VLOOKUP($E39,AnrPivot!$A$6:$AI$97,COLUMN()-COLUMN($V$1)+2,FALSE),"")</f>
        <v/>
      </c>
      <c r="AC39" s="93" t="str">
        <f>IF(ISNUMBER(VLOOKUP($E39,AnrPivot!$A$6:$AI$97,COLUMN()-COLUMN($V$1)+2,FALSE)),VLOOKUP($E39,AnrPivot!$A$6:$AI$97,COLUMN()-COLUMN($V$1)+2,FALSE),"")</f>
        <v/>
      </c>
      <c r="AD39" s="93" t="str">
        <f>IF(ISNUMBER(VLOOKUP($E39,AnrPivot!$A$6:$AI$97,COLUMN()-COLUMN($V$1)+2,FALSE)),VLOOKUP($E39,AnrPivot!$A$6:$AI$97,COLUMN()-COLUMN($V$1)+2,FALSE),"")</f>
        <v/>
      </c>
      <c r="AE39" s="93" t="str">
        <f>IF(ISNUMBER(VLOOKUP($E39,AnrPivot!$A$6:$AI$97,COLUMN()-COLUMN($V$1)+2,FALSE)),VLOOKUP($E39,AnrPivot!$A$6:$AI$97,COLUMN()-COLUMN($V$1)+2,FALSE),"")</f>
        <v/>
      </c>
      <c r="AF39" s="93" t="str">
        <f>IF(ISNUMBER(VLOOKUP($E39,AnrPivot!$A$6:$AI$97,COLUMN()-COLUMN($V$1)+2,FALSE)),VLOOKUP($E39,AnrPivot!$A$6:$AI$97,COLUMN()-COLUMN($V$1)+2,FALSE),"")</f>
        <v/>
      </c>
      <c r="AG39" s="93" t="str">
        <f>IF(ISNUMBER(VLOOKUP($E39,AnrPivot!$A$6:$AI$97,COLUMN()-COLUMN($V$1)+2,FALSE)),VLOOKUP($E39,AnrPivot!$A$6:$AI$97,COLUMN()-COLUMN($V$1)+2,FALSE),"")</f>
        <v/>
      </c>
      <c r="AH39" s="93" t="str">
        <f>IF(ISNUMBER(VLOOKUP($E39,AnrPivot!$A$6:$AI$97,COLUMN()-COLUMN($V$1)+2,FALSE)),VLOOKUP($E39,AnrPivot!$A$6:$AI$97,COLUMN()-COLUMN($V$1)+2,FALSE),"")</f>
        <v/>
      </c>
      <c r="AI39" s="93" t="str">
        <f>IF(ISNUMBER(VLOOKUP($E39,AnrPivot!$A$6:$AI$97,COLUMN()-COLUMN($V$1)+2,FALSE)),VLOOKUP($E39,AnrPivot!$A$6:$AI$97,COLUMN()-COLUMN($V$1)+2,FALSE),"")</f>
        <v/>
      </c>
      <c r="AJ39" s="93" t="str">
        <f>IF(ISNUMBER(VLOOKUP($E39,AnrPivot!$A$6:$AI$97,COLUMN()-COLUMN($V$1)+2,FALSE)),VLOOKUP($E39,AnrPivot!$A$6:$AI$97,COLUMN()-COLUMN($V$1)+2,FALSE),"")</f>
        <v/>
      </c>
      <c r="AK39" s="93" t="str">
        <f>IF(ISNUMBER(VLOOKUP($E39,AnrPivot!$A$6:$AI$97,COLUMN()-COLUMN($V$1)+2,FALSE)),VLOOKUP($E39,AnrPivot!$A$6:$AI$97,COLUMN()-COLUMN($V$1)+2,FALSE),"")</f>
        <v/>
      </c>
      <c r="AL39" s="93" t="str">
        <f>IF(ISNUMBER(VLOOKUP($E39,AnrPivot!$A$6:$AI$97,COLUMN()-COLUMN($V$1)+2,FALSE)),VLOOKUP($E39,AnrPivot!$A$6:$AI$97,COLUMN()-COLUMN($V$1)+2,FALSE),"")</f>
        <v/>
      </c>
      <c r="AM39" s="93" t="str">
        <f>IF(ISNUMBER(VLOOKUP($E39,AnrPivot!$A$6:$AI$97,COLUMN()-COLUMN($V$1)+2,FALSE)),VLOOKUP($E39,AnrPivot!$A$6:$AI$97,COLUMN()-COLUMN($V$1)+2,FALSE),"")</f>
        <v/>
      </c>
      <c r="AN39" s="93" t="str">
        <f>IF(ISNUMBER(VLOOKUP($E39,AnrPivot!$A$6:$AI$97,COLUMN()-COLUMN($V$1)+2,FALSE)),VLOOKUP($E39,AnrPivot!$A$6:$AI$97,COLUMN()-COLUMN($V$1)+2,FALSE),"")</f>
        <v/>
      </c>
      <c r="AO39" s="93" t="str">
        <f>IF(ISNUMBER(VLOOKUP($E39,AnrPivot!$A$6:$AI$97,COLUMN()-COLUMN($V$1)+2,FALSE)),VLOOKUP($E39,AnrPivot!$A$6:$AI$97,COLUMN()-COLUMN($V$1)+2,FALSE),"")</f>
        <v/>
      </c>
      <c r="AP39" s="93" t="str">
        <f>IF(ISNUMBER(VLOOKUP($E39,AnrPivot!$A$6:$AI$97,COLUMN()-COLUMN($V$1)+2,FALSE)),VLOOKUP($E39,AnrPivot!$A$6:$AI$97,COLUMN()-COLUMN($V$1)+2,FALSE),"")</f>
        <v/>
      </c>
      <c r="AQ39" s="93" t="str">
        <f>IF(ISNUMBER(VLOOKUP($E39,AnrPivot!$A$6:$AI$97,COLUMN()-COLUMN($V$1)+2,FALSE)),VLOOKUP($E39,AnrPivot!$A$6:$AI$97,COLUMN()-COLUMN($V$1)+2,FALSE),"")</f>
        <v/>
      </c>
      <c r="AR39" s="93" t="str">
        <f>IF(ISNUMBER(VLOOKUP($E39,AnrPivot!$A$6:$AI$97,COLUMN()-COLUMN($V$1)+2,FALSE)),VLOOKUP($E39,AnrPivot!$A$6:$AI$97,COLUMN()-COLUMN($V$1)+2,FALSE),"")</f>
        <v/>
      </c>
      <c r="AS39" s="93" t="str">
        <f>IF(ISNUMBER(VLOOKUP($E39,AnrPivot!$A$6:$AI$97,COLUMN()-COLUMN($V$1)+2,FALSE)),VLOOKUP($E39,AnrPivot!$A$6:$AI$97,COLUMN()-COLUMN($V$1)+2,FALSE),"")</f>
        <v/>
      </c>
      <c r="AT39" s="93" t="str">
        <f>IF(ISNUMBER(VLOOKUP($E39,AnrPivot!$A$6:$AI$97,COLUMN()-COLUMN($V$1)+2,FALSE)),VLOOKUP($E39,AnrPivot!$A$6:$AI$97,COLUMN()-COLUMN($V$1)+2,FALSE),"")</f>
        <v/>
      </c>
      <c r="AU39" s="93" t="str">
        <f>IF(ISNUMBER(VLOOKUP($E39,AnrPivot!$A$6:$AI$97,COLUMN()-COLUMN($V$1)+2,FALSE)),VLOOKUP($E39,AnrPivot!$A$6:$AI$97,COLUMN()-COLUMN($V$1)+2,FALSE),"")</f>
        <v/>
      </c>
      <c r="AV39" s="93" t="str">
        <f>IF(ISNUMBER(VLOOKUP($E39,AnrPivot!$A$6:$AI$97,COLUMN()-COLUMN($V$1)+2,FALSE)),VLOOKUP($E39,AnrPivot!$A$6:$AI$97,COLUMN()-COLUMN($V$1)+2,FALSE),"")</f>
        <v/>
      </c>
      <c r="AW39" s="93" t="str">
        <f>IF(ISNUMBER(VLOOKUP($E39,AnrPivot!$A$6:$AI$97,COLUMN()-COLUMN($V$1)+2,FALSE)),VLOOKUP($E39,AnrPivot!$A$6:$AI$97,COLUMN()-COLUMN($V$1)+2,FALSE),"")</f>
        <v/>
      </c>
      <c r="AX39" s="93" t="str">
        <f>IF(ISNUMBER(VLOOKUP($E39,AnrPivot!$A$6:$AI$97,COLUMN()-COLUMN($V$1)+2,FALSE)),VLOOKUP($E39,AnrPivot!$A$6:$AI$97,COLUMN()-COLUMN($V$1)+2,FALSE),"")</f>
        <v/>
      </c>
      <c r="AY39" s="93" t="str">
        <f>IF(ISNUMBER(VLOOKUP($E39,AnrPivot!$A$6:$AI$97,COLUMN()-COLUMN($V$1)+2,FALSE)),VLOOKUP($E39,AnrPivot!$A$6:$AI$97,COLUMN()-COLUMN($V$1)+2,FALSE),"")</f>
        <v/>
      </c>
      <c r="AZ39" s="93" t="str">
        <f>IF(ISNUMBER(VLOOKUP($E39,AnrPivot!$A$6:$AI$97,COLUMN()-COLUMN($V$1)+2,FALSE)),VLOOKUP($E39,AnrPivot!$A$6:$AI$97,COLUMN()-COLUMN($V$1)+2,FALSE),"")</f>
        <v/>
      </c>
      <c r="BA39" s="93" t="str">
        <f>IF(ISNUMBER(VLOOKUP($E39,AnrPivot!$A$6:$AI$97,COLUMN()-COLUMN($V$1)+2,FALSE)),VLOOKUP($E39,AnrPivot!$A$6:$AI$97,COLUMN()-COLUMN($V$1)+2,FALSE),"")</f>
        <v/>
      </c>
      <c r="BB39" s="93" t="str">
        <f>IF(ISNUMBER(VLOOKUP($E39,AnrPivot!$A$6:$AI$97,COLUMN()-COLUMN($V$1)+2,FALSE)),VLOOKUP($E39,AnrPivot!$A$6:$AI$97,COLUMN()-COLUMN($V$1)+2,FALSE),"")</f>
        <v/>
      </c>
      <c r="BC39" s="93" t="str">
        <f>IF(ISNUMBER(VLOOKUP($E39,AnrPivot!$A$6:$AI$97,COLUMN()-COLUMN($V$1)+2,FALSE)),VLOOKUP($E39,AnrPivot!$A$6:$AI$97,COLUMN()-COLUMN($V$1)+2,FALSE),"")</f>
        <v/>
      </c>
      <c r="BD39" s="93" t="str">
        <f>IF(ISNUMBER(VLOOKUP($E39,AnrPivot!$A$6:$AI$97,COLUMN()-COLUMN($V$1)+2,FALSE)),VLOOKUP($E39,AnrPivot!$A$6:$AI$97,COLUMN()-COLUMN($V$1)+2,FALSE),"")</f>
        <v/>
      </c>
      <c r="BE39" s="93" t="str">
        <f>IF(ISNUMBER(VLOOKUP($E39,AnrPivot!$A$6:$AI$97,COLUMN()-COLUMN($V$1)+2,FALSE)),VLOOKUP($E39,AnrPivot!$A$6:$AI$97,COLUMN()-COLUMN($V$1)+2,FALSE),"")</f>
        <v/>
      </c>
      <c r="BF39" s="93" t="str">
        <f>IF(ISNUMBER(VLOOKUP($E39,AnrPivot!$A$6:$AI$97,COLUMN()-COLUMN($V$1)+2,FALSE)),VLOOKUP($E39,AnrPivot!$A$6:$AI$97,COLUMN()-COLUMN($V$1)+2,FALSE),"")</f>
        <v/>
      </c>
      <c r="BG39" s="93" t="str">
        <f>IF(ISNUMBER(VLOOKUP($E39,AnrPivot!$A$6:$AI$97,COLUMN()-COLUMN($V$1)+2,FALSE)),VLOOKUP($E39,AnrPivot!$A$6:$AI$97,COLUMN()-COLUMN($V$1)+2,FALSE),"")</f>
        <v/>
      </c>
      <c r="BH39" s="93" t="str">
        <f>IF(ISNUMBER(VLOOKUP($E39,AnrPivot!$A$6:$AI$97,COLUMN()-COLUMN($V$1)+2,FALSE)),VLOOKUP($E39,AnrPivot!$A$6:$AI$97,COLUMN()-COLUMN($V$1)+2,FALSE),"")</f>
        <v/>
      </c>
      <c r="BI39" s="93" t="str">
        <f>IF(ISNUMBER(VLOOKUP($E39,AnrPivot!$A$6:$AI$97,COLUMN()-COLUMN($V$1)+2,FALSE)),VLOOKUP($E39,AnrPivot!$A$6:$AI$97,COLUMN()-COLUMN($V$1)+2,FALSE),"")</f>
        <v/>
      </c>
      <c r="BJ39" s="93" t="str">
        <f>IF(ISNUMBER(VLOOKUP($E39,AnrPivot!$A$6:$AI$97,COLUMN()-COLUMN($V$1)+2,FALSE)),VLOOKUP($E39,AnrPivot!$A$6:$AI$97,COLUMN()-COLUMN($V$1)+2,FALSE),"")</f>
        <v/>
      </c>
    </row>
    <row r="40" spans="1:62" s="244" customFormat="1">
      <c r="A40" s="244">
        <v>37</v>
      </c>
      <c r="B40" s="73" t="s">
        <v>0</v>
      </c>
      <c r="C40" s="11" t="s">
        <v>1667</v>
      </c>
      <c r="D40" s="11" t="s">
        <v>1666</v>
      </c>
      <c r="E40" s="8" t="s">
        <v>1665</v>
      </c>
      <c r="F40" s="14">
        <v>32452</v>
      </c>
      <c r="G40" s="244" t="s">
        <v>1469</v>
      </c>
      <c r="H40" s="244" t="s">
        <v>174</v>
      </c>
      <c r="J40" s="249"/>
      <c r="K40" s="27"/>
      <c r="L40" s="290">
        <v>25.5</v>
      </c>
      <c r="M40" s="13">
        <f t="shared" si="2"/>
        <v>25.5</v>
      </c>
      <c r="N40" s="228">
        <f>LOOKUP(E40,UNTIS.1HJ!$A$4:$A$132,UNTIS.1HJ!$F$4:$F$132)+LOOKUP(E40,UNTIS.1HJ!$A$4:$A$132,UNTIS.1HJ!$H$4:$H$132)</f>
        <v>0</v>
      </c>
      <c r="O40" s="226">
        <f t="shared" si="1"/>
        <v>0</v>
      </c>
      <c r="P40" s="9"/>
      <c r="Q40" s="9" t="e">
        <f>VLOOKUP($E40,UNTIS.Gesamt!$A$4:$L$140,2,FALSE)</f>
        <v>#N/A</v>
      </c>
      <c r="R40" s="9" t="e">
        <f>VLOOKUP($E40,UNTIS.Gesamt!$A$4:$L$140,3,FALSE)</f>
        <v>#N/A</v>
      </c>
      <c r="S40" s="9" t="e">
        <f>VLOOKUP($E40,UNTIS.1HJ!$A$4:$L$140,4,FALSE)</f>
        <v>#N/A</v>
      </c>
      <c r="T40" s="9" t="e">
        <f>VLOOKUP($E40,UNTIS.1HJ!$A$4:$L$140,8,FALSE)</f>
        <v>#N/A</v>
      </c>
      <c r="U40" s="9"/>
      <c r="V40" s="9" t="str">
        <f>IF(ISNUMBER(VLOOKUP($E40,AnrPivot!$A$6:$AI$97,COLUMN()-COLUMN($V$1)+2,FALSE)),VLOOKUP($E40,AnrPivot!$A$6:$AI$97,COLUMN()-COLUMN($V$1)+2,FALSE),"")</f>
        <v/>
      </c>
      <c r="W40" s="9" t="str">
        <f>IF(ISNUMBER(VLOOKUP($E40,AnrPivot!$A$6:$AI$97,COLUMN()-COLUMN($V$1)+2,FALSE)),VLOOKUP($E40,AnrPivot!$A$6:$AI$97,COLUMN()-COLUMN($V$1)+2,FALSE),"")</f>
        <v/>
      </c>
      <c r="X40" s="9" t="str">
        <f>IF(ISNUMBER(VLOOKUP($E40,AnrPivot!$A$6:$AI$97,COLUMN()-COLUMN($V$1)+2,FALSE)),VLOOKUP($E40,AnrPivot!$A$6:$AI$97,COLUMN()-COLUMN($V$1)+2,FALSE),"")</f>
        <v/>
      </c>
      <c r="Y40" s="9" t="str">
        <f>IF(ISNUMBER(VLOOKUP($E40,AnrPivot!$A$6:$AI$97,COLUMN()-COLUMN($V$1)+2,FALSE)),VLOOKUP($E40,AnrPivot!$A$6:$AI$97,COLUMN()-COLUMN($V$1)+2,FALSE),"")</f>
        <v/>
      </c>
      <c r="Z40" s="9" t="str">
        <f>IF(ISNUMBER(VLOOKUP($E40,AnrPivot!$A$6:$AI$97,COLUMN()-COLUMN($V$1)+2,FALSE)),VLOOKUP($E40,AnrPivot!$A$6:$AI$97,COLUMN()-COLUMN($V$1)+2,FALSE),"")</f>
        <v/>
      </c>
      <c r="AA40" s="9" t="str">
        <f>IF(ISNUMBER(VLOOKUP($E40,AnrPivot!$A$6:$AI$97,COLUMN()-COLUMN($V$1)+2,FALSE)),VLOOKUP($E40,AnrPivot!$A$6:$AI$97,COLUMN()-COLUMN($V$1)+2,FALSE),"")</f>
        <v/>
      </c>
      <c r="AB40" s="9" t="str">
        <f>IF(ISNUMBER(VLOOKUP($E40,AnrPivot!$A$6:$AI$97,COLUMN()-COLUMN($V$1)+2,FALSE)),VLOOKUP($E40,AnrPivot!$A$6:$AI$97,COLUMN()-COLUMN($V$1)+2,FALSE),"")</f>
        <v/>
      </c>
      <c r="AC40" s="9" t="str">
        <f>IF(ISNUMBER(VLOOKUP($E40,AnrPivot!$A$6:$AI$97,COLUMN()-COLUMN($V$1)+2,FALSE)),VLOOKUP($E40,AnrPivot!$A$6:$AI$97,COLUMN()-COLUMN($V$1)+2,FALSE),"")</f>
        <v/>
      </c>
      <c r="AD40" s="9" t="str">
        <f>IF(ISNUMBER(VLOOKUP($E40,AnrPivot!$A$6:$AI$97,COLUMN()-COLUMN($V$1)+2,FALSE)),VLOOKUP($E40,AnrPivot!$A$6:$AI$97,COLUMN()-COLUMN($V$1)+2,FALSE),"")</f>
        <v/>
      </c>
      <c r="AE40" s="9" t="str">
        <f>IF(ISNUMBER(VLOOKUP($E40,AnrPivot!$A$6:$AI$97,COLUMN()-COLUMN($V$1)+2,FALSE)),VLOOKUP($E40,AnrPivot!$A$6:$AI$97,COLUMN()-COLUMN($V$1)+2,FALSE),"")</f>
        <v/>
      </c>
      <c r="AF40" s="9" t="str">
        <f>IF(ISNUMBER(VLOOKUP($E40,AnrPivot!$A$6:$AI$97,COLUMN()-COLUMN($V$1)+2,FALSE)),VLOOKUP($E40,AnrPivot!$A$6:$AI$97,COLUMN()-COLUMN($V$1)+2,FALSE),"")</f>
        <v/>
      </c>
      <c r="AG40" s="9" t="str">
        <f>IF(ISNUMBER(VLOOKUP($E40,AnrPivot!$A$6:$AI$97,COLUMN()-COLUMN($V$1)+2,FALSE)),VLOOKUP($E40,AnrPivot!$A$6:$AI$97,COLUMN()-COLUMN($V$1)+2,FALSE),"")</f>
        <v/>
      </c>
      <c r="AH40" s="9" t="str">
        <f>IF(ISNUMBER(VLOOKUP($E40,AnrPivot!$A$6:$AI$97,COLUMN()-COLUMN($V$1)+2,FALSE)),VLOOKUP($E40,AnrPivot!$A$6:$AI$97,COLUMN()-COLUMN($V$1)+2,FALSE),"")</f>
        <v/>
      </c>
      <c r="AI40" s="9" t="str">
        <f>IF(ISNUMBER(VLOOKUP($E40,AnrPivot!$A$6:$AI$97,COLUMN()-COLUMN($V$1)+2,FALSE)),VLOOKUP($E40,AnrPivot!$A$6:$AI$97,COLUMN()-COLUMN($V$1)+2,FALSE),"")</f>
        <v/>
      </c>
      <c r="AJ40" s="9" t="str">
        <f>IF(ISNUMBER(VLOOKUP($E40,AnrPivot!$A$6:$AI$97,COLUMN()-COLUMN($V$1)+2,FALSE)),VLOOKUP($E40,AnrPivot!$A$6:$AI$97,COLUMN()-COLUMN($V$1)+2,FALSE),"")</f>
        <v/>
      </c>
      <c r="AK40" s="9" t="str">
        <f>IF(ISNUMBER(VLOOKUP($E40,AnrPivot!$A$6:$AI$97,COLUMN()-COLUMN($V$1)+2,FALSE)),VLOOKUP($E40,AnrPivot!$A$6:$AI$97,COLUMN()-COLUMN($V$1)+2,FALSE),"")</f>
        <v/>
      </c>
      <c r="AL40" s="9" t="str">
        <f>IF(ISNUMBER(VLOOKUP($E40,AnrPivot!$A$6:$AI$97,COLUMN()-COLUMN($V$1)+2,FALSE)),VLOOKUP($E40,AnrPivot!$A$6:$AI$97,COLUMN()-COLUMN($V$1)+2,FALSE),"")</f>
        <v/>
      </c>
      <c r="AM40" s="9" t="str">
        <f>IF(ISNUMBER(VLOOKUP($E40,AnrPivot!$A$6:$AI$97,COLUMN()-COLUMN($V$1)+2,FALSE)),VLOOKUP($E40,AnrPivot!$A$6:$AI$97,COLUMN()-COLUMN($V$1)+2,FALSE),"")</f>
        <v/>
      </c>
      <c r="AN40" s="9" t="str">
        <f>IF(ISNUMBER(VLOOKUP($E40,AnrPivot!$A$6:$AI$97,COLUMN()-COLUMN($V$1)+2,FALSE)),VLOOKUP($E40,AnrPivot!$A$6:$AI$97,COLUMN()-COLUMN($V$1)+2,FALSE),"")</f>
        <v/>
      </c>
      <c r="AO40" s="9" t="str">
        <f>IF(ISNUMBER(VLOOKUP($E40,AnrPivot!$A$6:$AI$97,COLUMN()-COLUMN($V$1)+2,FALSE)),VLOOKUP($E40,AnrPivot!$A$6:$AI$97,COLUMN()-COLUMN($V$1)+2,FALSE),"")</f>
        <v/>
      </c>
      <c r="AP40" s="9" t="str">
        <f>IF(ISNUMBER(VLOOKUP($E40,AnrPivot!$A$6:$AI$97,COLUMN()-COLUMN($V$1)+2,FALSE)),VLOOKUP($E40,AnrPivot!$A$6:$AI$97,COLUMN()-COLUMN($V$1)+2,FALSE),"")</f>
        <v/>
      </c>
      <c r="AQ40" s="9" t="str">
        <f>IF(ISNUMBER(VLOOKUP($E40,AnrPivot!$A$6:$AI$97,COLUMN()-COLUMN($V$1)+2,FALSE)),VLOOKUP($E40,AnrPivot!$A$6:$AI$97,COLUMN()-COLUMN($V$1)+2,FALSE),"")</f>
        <v/>
      </c>
      <c r="AR40" s="9" t="str">
        <f>IF(ISNUMBER(VLOOKUP($E40,AnrPivot!$A$6:$AI$97,COLUMN()-COLUMN($V$1)+2,FALSE)),VLOOKUP($E40,AnrPivot!$A$6:$AI$97,COLUMN()-COLUMN($V$1)+2,FALSE),"")</f>
        <v/>
      </c>
      <c r="AS40" s="9" t="str">
        <f>IF(ISNUMBER(VLOOKUP($E40,AnrPivot!$A$6:$AI$97,COLUMN()-COLUMN($V$1)+2,FALSE)),VLOOKUP($E40,AnrPivot!$A$6:$AI$97,COLUMN()-COLUMN($V$1)+2,FALSE),"")</f>
        <v/>
      </c>
      <c r="AT40" s="9" t="str">
        <f>IF(ISNUMBER(VLOOKUP($E40,AnrPivot!$A$6:$AI$97,COLUMN()-COLUMN($V$1)+2,FALSE)),VLOOKUP($E40,AnrPivot!$A$6:$AI$97,COLUMN()-COLUMN($V$1)+2,FALSE),"")</f>
        <v/>
      </c>
      <c r="AU40" s="9" t="str">
        <f>IF(ISNUMBER(VLOOKUP($E40,AnrPivot!$A$6:$AI$97,COLUMN()-COLUMN($V$1)+2,FALSE)),VLOOKUP($E40,AnrPivot!$A$6:$AI$97,COLUMN()-COLUMN($V$1)+2,FALSE),"")</f>
        <v/>
      </c>
      <c r="AV40" s="9" t="str">
        <f>IF(ISNUMBER(VLOOKUP($E40,AnrPivot!$A$6:$AI$97,COLUMN()-COLUMN($V$1)+2,FALSE)),VLOOKUP($E40,AnrPivot!$A$6:$AI$97,COLUMN()-COLUMN($V$1)+2,FALSE),"")</f>
        <v/>
      </c>
      <c r="AW40" s="9" t="str">
        <f>IF(ISNUMBER(VLOOKUP($E40,AnrPivot!$A$6:$AI$97,COLUMN()-COLUMN($V$1)+2,FALSE)),VLOOKUP($E40,AnrPivot!$A$6:$AI$97,COLUMN()-COLUMN($V$1)+2,FALSE),"")</f>
        <v/>
      </c>
      <c r="AX40" s="9" t="str">
        <f>IF(ISNUMBER(VLOOKUP($E40,AnrPivot!$A$6:$AI$97,COLUMN()-COLUMN($V$1)+2,FALSE)),VLOOKUP($E40,AnrPivot!$A$6:$AI$97,COLUMN()-COLUMN($V$1)+2,FALSE),"")</f>
        <v/>
      </c>
      <c r="AY40" s="9" t="str">
        <f>IF(ISNUMBER(VLOOKUP($E40,AnrPivot!$A$6:$AI$97,COLUMN()-COLUMN($V$1)+2,FALSE)),VLOOKUP($E40,AnrPivot!$A$6:$AI$97,COLUMN()-COLUMN($V$1)+2,FALSE),"")</f>
        <v/>
      </c>
      <c r="AZ40" s="9" t="str">
        <f>IF(ISNUMBER(VLOOKUP($E40,AnrPivot!$A$6:$AI$97,COLUMN()-COLUMN($V$1)+2,FALSE)),VLOOKUP($E40,AnrPivot!$A$6:$AI$97,COLUMN()-COLUMN($V$1)+2,FALSE),"")</f>
        <v/>
      </c>
      <c r="BA40" s="9" t="str">
        <f>IF(ISNUMBER(VLOOKUP($E40,AnrPivot!$A$6:$AI$97,COLUMN()-COLUMN($V$1)+2,FALSE)),VLOOKUP($E40,AnrPivot!$A$6:$AI$97,COLUMN()-COLUMN($V$1)+2,FALSE),"")</f>
        <v/>
      </c>
      <c r="BB40" s="9" t="str">
        <f>IF(ISNUMBER(VLOOKUP($E40,AnrPivot!$A$6:$AI$97,COLUMN()-COLUMN($V$1)+2,FALSE)),VLOOKUP($E40,AnrPivot!$A$6:$AI$97,COLUMN()-COLUMN($V$1)+2,FALSE),"")</f>
        <v/>
      </c>
      <c r="BC40" s="9" t="str">
        <f>IF(ISNUMBER(VLOOKUP($E40,AnrPivot!$A$6:$AI$97,COLUMN()-COLUMN($V$1)+2,FALSE)),VLOOKUP($E40,AnrPivot!$A$6:$AI$97,COLUMN()-COLUMN($V$1)+2,FALSE),"")</f>
        <v/>
      </c>
      <c r="BD40" s="9" t="str">
        <f>IF(ISNUMBER(VLOOKUP($E40,AnrPivot!$A$6:$AI$97,COLUMN()-COLUMN($V$1)+2,FALSE)),VLOOKUP($E40,AnrPivot!$A$6:$AI$97,COLUMN()-COLUMN($V$1)+2,FALSE),"")</f>
        <v/>
      </c>
      <c r="BE40" s="9" t="str">
        <f>IF(ISNUMBER(VLOOKUP($E40,AnrPivot!$A$6:$AI$97,COLUMN()-COLUMN($V$1)+2,FALSE)),VLOOKUP($E40,AnrPivot!$A$6:$AI$97,COLUMN()-COLUMN($V$1)+2,FALSE),"")</f>
        <v/>
      </c>
      <c r="BF40" s="9" t="str">
        <f>IF(ISNUMBER(VLOOKUP($E40,AnrPivot!$A$6:$AI$97,COLUMN()-COLUMN($V$1)+2,FALSE)),VLOOKUP($E40,AnrPivot!$A$6:$AI$97,COLUMN()-COLUMN($V$1)+2,FALSE),"")</f>
        <v/>
      </c>
      <c r="BG40" s="9" t="str">
        <f>IF(ISNUMBER(VLOOKUP($E40,AnrPivot!$A$6:$AI$97,COLUMN()-COLUMN($V$1)+2,FALSE)),VLOOKUP($E40,AnrPivot!$A$6:$AI$97,COLUMN()-COLUMN($V$1)+2,FALSE),"")</f>
        <v/>
      </c>
      <c r="BH40" s="9" t="str">
        <f>IF(ISNUMBER(VLOOKUP($E40,AnrPivot!$A$6:$AI$97,COLUMN()-COLUMN($V$1)+2,FALSE)),VLOOKUP($E40,AnrPivot!$A$6:$AI$97,COLUMN()-COLUMN($V$1)+2,FALSE),"")</f>
        <v/>
      </c>
      <c r="BI40" s="93" t="str">
        <f>IF(ISNUMBER(VLOOKUP($E40,AnrPivot!$A$6:$AI$97,COLUMN()-COLUMN($V$1)+2,FALSE)),VLOOKUP($E40,AnrPivot!$A$6:$AI$97,COLUMN()-COLUMN($V$1)+2,FALSE),"")</f>
        <v/>
      </c>
      <c r="BJ40" s="93" t="str">
        <f>IF(ISNUMBER(VLOOKUP($E40,AnrPivot!$A$6:$AI$97,COLUMN()-COLUMN($V$1)+2,FALSE)),VLOOKUP($E40,AnrPivot!$A$6:$AI$97,COLUMN()-COLUMN($V$1)+2,FALSE),"")</f>
        <v/>
      </c>
    </row>
    <row r="41" spans="1:62">
      <c r="A41" s="247">
        <v>38</v>
      </c>
      <c r="B41" s="66" t="s">
        <v>0</v>
      </c>
      <c r="C41" s="67" t="s">
        <v>430</v>
      </c>
      <c r="D41" s="67" t="s">
        <v>431</v>
      </c>
      <c r="E41" s="68" t="s">
        <v>357</v>
      </c>
      <c r="F41" s="69">
        <v>21518</v>
      </c>
      <c r="G41" s="247" t="s">
        <v>185</v>
      </c>
      <c r="H41" s="247" t="s">
        <v>432</v>
      </c>
      <c r="I41" s="247"/>
      <c r="J41" s="248"/>
      <c r="K41" s="70"/>
      <c r="L41" s="71">
        <v>25.5</v>
      </c>
      <c r="M41" s="71">
        <f t="shared" si="2"/>
        <v>0</v>
      </c>
      <c r="N41" s="227">
        <f>LOOKUP(E41,UNTIS.1HJ!$A$4:$A$132,UNTIS.1HJ!$F$4:$F$132)+LOOKUP(E41,UNTIS.1HJ!$A$4:$A$132,UNTIS.1HJ!$H$4:$H$132)</f>
        <v>0</v>
      </c>
      <c r="O41" s="225">
        <f t="shared" si="1"/>
        <v>0</v>
      </c>
      <c r="P41" s="93"/>
      <c r="Q41" s="93">
        <f>VLOOKUP($E41,UNTIS.Gesamt!$A$4:$L$140,2,FALSE)</f>
        <v>1016</v>
      </c>
      <c r="R41" s="93">
        <f>VLOOKUP($E41,UNTIS.Gesamt!$A$4:$L$140,3,FALSE)</f>
        <v>783</v>
      </c>
      <c r="S41" s="93">
        <f>VLOOKUP($E41,UNTIS.1HJ!$A$4:$L$140,4,FALSE)</f>
        <v>240</v>
      </c>
      <c r="T41" s="93">
        <f>VLOOKUP($E41,UNTIS.1HJ!$A$4:$L$140,8,FALSE)</f>
        <v>0</v>
      </c>
      <c r="U41" s="93"/>
      <c r="V41" s="93">
        <f>IF(ISNUMBER(VLOOKUP($E41,AnrPivot!$A$6:$AI$97,COLUMN()-COLUMN($V$1)+2,FALSE)),VLOOKUP($E41,AnrPivot!$A$6:$AI$97,COLUMN()-COLUMN($V$1)+2,FALSE),"")</f>
        <v>3</v>
      </c>
      <c r="W41" s="93" t="str">
        <f>IF(ISNUMBER(VLOOKUP($E41,AnrPivot!$A$6:$AI$97,COLUMN()-COLUMN($V$1)+2,FALSE)),VLOOKUP($E41,AnrPivot!$A$6:$AI$97,COLUMN()-COLUMN($V$1)+2,FALSE),"")</f>
        <v/>
      </c>
      <c r="X41" s="93">
        <f>IF(ISNUMBER(VLOOKUP($E41,AnrPivot!$A$6:$AI$97,COLUMN()-COLUMN($V$1)+2,FALSE)),VLOOKUP($E41,AnrPivot!$A$6:$AI$97,COLUMN()-COLUMN($V$1)+2,FALSE),"")</f>
        <v>8.5</v>
      </c>
      <c r="Y41" s="93" t="str">
        <f>IF(ISNUMBER(VLOOKUP($E41,AnrPivot!$A$6:$AI$97,COLUMN()-COLUMN($V$1)+2,FALSE)),VLOOKUP($E41,AnrPivot!$A$6:$AI$97,COLUMN()-COLUMN($V$1)+2,FALSE),"")</f>
        <v/>
      </c>
      <c r="Z41" s="93" t="str">
        <f>IF(ISNUMBER(VLOOKUP($E41,AnrPivot!$A$6:$AI$97,COLUMN()-COLUMN($V$1)+2,FALSE)),VLOOKUP($E41,AnrPivot!$A$6:$AI$97,COLUMN()-COLUMN($V$1)+2,FALSE),"")</f>
        <v/>
      </c>
      <c r="AA41" s="93" t="str">
        <f>IF(ISNUMBER(VLOOKUP($E41,AnrPivot!$A$6:$AI$97,COLUMN()-COLUMN($V$1)+2,FALSE)),VLOOKUP($E41,AnrPivot!$A$6:$AI$97,COLUMN()-COLUMN($V$1)+2,FALSE),"")</f>
        <v/>
      </c>
      <c r="AB41" s="93" t="str">
        <f>IF(ISNUMBER(VLOOKUP($E41,AnrPivot!$A$6:$AI$97,COLUMN()-COLUMN($V$1)+2,FALSE)),VLOOKUP($E41,AnrPivot!$A$6:$AI$97,COLUMN()-COLUMN($V$1)+2,FALSE),"")</f>
        <v/>
      </c>
      <c r="AC41" s="93" t="str">
        <f>IF(ISNUMBER(VLOOKUP($E41,AnrPivot!$A$6:$AI$97,COLUMN()-COLUMN($V$1)+2,FALSE)),VLOOKUP($E41,AnrPivot!$A$6:$AI$97,COLUMN()-COLUMN($V$1)+2,FALSE),"")</f>
        <v/>
      </c>
      <c r="AD41" s="93" t="str">
        <f>IF(ISNUMBER(VLOOKUP($E41,AnrPivot!$A$6:$AI$97,COLUMN()-COLUMN($V$1)+2,FALSE)),VLOOKUP($E41,AnrPivot!$A$6:$AI$97,COLUMN()-COLUMN($V$1)+2,FALSE),"")</f>
        <v/>
      </c>
      <c r="AE41" s="93" t="str">
        <f>IF(ISNUMBER(VLOOKUP($E41,AnrPivot!$A$6:$AI$97,COLUMN()-COLUMN($V$1)+2,FALSE)),VLOOKUP($E41,AnrPivot!$A$6:$AI$97,COLUMN()-COLUMN($V$1)+2,FALSE),"")</f>
        <v/>
      </c>
      <c r="AF41" s="93" t="str">
        <f>IF(ISNUMBER(VLOOKUP($E41,AnrPivot!$A$6:$AI$97,COLUMN()-COLUMN($V$1)+2,FALSE)),VLOOKUP($E41,AnrPivot!$A$6:$AI$97,COLUMN()-COLUMN($V$1)+2,FALSE),"")</f>
        <v/>
      </c>
      <c r="AG41" s="93" t="str">
        <f>IF(ISNUMBER(VLOOKUP($E41,AnrPivot!$A$6:$AI$97,COLUMN()-COLUMN($V$1)+2,FALSE)),VLOOKUP($E41,AnrPivot!$A$6:$AI$97,COLUMN()-COLUMN($V$1)+2,FALSE),"")</f>
        <v/>
      </c>
      <c r="AH41" s="93" t="str">
        <f>IF(ISNUMBER(VLOOKUP($E41,AnrPivot!$A$6:$AI$97,COLUMN()-COLUMN($V$1)+2,FALSE)),VLOOKUP($E41,AnrPivot!$A$6:$AI$97,COLUMN()-COLUMN($V$1)+2,FALSE),"")</f>
        <v/>
      </c>
      <c r="AI41" s="93" t="str">
        <f>IF(ISNUMBER(VLOOKUP($E41,AnrPivot!$A$6:$AI$97,COLUMN()-COLUMN($V$1)+2,FALSE)),VLOOKUP($E41,AnrPivot!$A$6:$AI$97,COLUMN()-COLUMN($V$1)+2,FALSE),"")</f>
        <v/>
      </c>
      <c r="AJ41" s="93" t="str">
        <f>IF(ISNUMBER(VLOOKUP($E41,AnrPivot!$A$6:$AI$97,COLUMN()-COLUMN($V$1)+2,FALSE)),VLOOKUP($E41,AnrPivot!$A$6:$AI$97,COLUMN()-COLUMN($V$1)+2,FALSE),"")</f>
        <v/>
      </c>
      <c r="AK41" s="93" t="str">
        <f>IF(ISNUMBER(VLOOKUP($E41,AnrPivot!$A$6:$AI$97,COLUMN()-COLUMN($V$1)+2,FALSE)),VLOOKUP($E41,AnrPivot!$A$6:$AI$97,COLUMN()-COLUMN($V$1)+2,FALSE),"")</f>
        <v/>
      </c>
      <c r="AL41" s="93" t="str">
        <f>IF(ISNUMBER(VLOOKUP($E41,AnrPivot!$A$6:$AI$97,COLUMN()-COLUMN($V$1)+2,FALSE)),VLOOKUP($E41,AnrPivot!$A$6:$AI$97,COLUMN()-COLUMN($V$1)+2,FALSE),"")</f>
        <v/>
      </c>
      <c r="AM41" s="93" t="str">
        <f>IF(ISNUMBER(VLOOKUP($E41,AnrPivot!$A$6:$AI$97,COLUMN()-COLUMN($V$1)+2,FALSE)),VLOOKUP($E41,AnrPivot!$A$6:$AI$97,COLUMN()-COLUMN($V$1)+2,FALSE),"")</f>
        <v/>
      </c>
      <c r="AN41" s="93" t="str">
        <f>IF(ISNUMBER(VLOOKUP($E41,AnrPivot!$A$6:$AI$97,COLUMN()-COLUMN($V$1)+2,FALSE)),VLOOKUP($E41,AnrPivot!$A$6:$AI$97,COLUMN()-COLUMN($V$1)+2,FALSE),"")</f>
        <v/>
      </c>
      <c r="AO41" s="93" t="str">
        <f>IF(ISNUMBER(VLOOKUP($E41,AnrPivot!$A$6:$AI$97,COLUMN()-COLUMN($V$1)+2,FALSE)),VLOOKUP($E41,AnrPivot!$A$6:$AI$97,COLUMN()-COLUMN($V$1)+2,FALSE),"")</f>
        <v/>
      </c>
      <c r="AP41" s="93" t="str">
        <f>IF(ISNUMBER(VLOOKUP($E41,AnrPivot!$A$6:$AI$97,COLUMN()-COLUMN($V$1)+2,FALSE)),VLOOKUP($E41,AnrPivot!$A$6:$AI$97,COLUMN()-COLUMN($V$1)+2,FALSE),"")</f>
        <v/>
      </c>
      <c r="AQ41" s="93">
        <f>IF(ISNUMBER(VLOOKUP($E41,AnrPivot!$A$6:$AI$97,COLUMN()-COLUMN($V$1)+2,FALSE)),VLOOKUP($E41,AnrPivot!$A$6:$AI$97,COLUMN()-COLUMN($V$1)+2,FALSE),"")</f>
        <v>14</v>
      </c>
      <c r="AR41" s="93" t="str">
        <f>IF(ISNUMBER(VLOOKUP($E41,AnrPivot!$A$6:$AI$97,COLUMN()-COLUMN($V$1)+2,FALSE)),VLOOKUP($E41,AnrPivot!$A$6:$AI$97,COLUMN()-COLUMN($V$1)+2,FALSE),"")</f>
        <v/>
      </c>
      <c r="AS41" s="93" t="str">
        <f>IF(ISNUMBER(VLOOKUP($E41,AnrPivot!$A$6:$AI$97,COLUMN()-COLUMN($V$1)+2,FALSE)),VLOOKUP($E41,AnrPivot!$A$6:$AI$97,COLUMN()-COLUMN($V$1)+2,FALSE),"")</f>
        <v/>
      </c>
      <c r="AT41" s="93" t="str">
        <f>IF(ISNUMBER(VLOOKUP($E41,AnrPivot!$A$6:$AI$97,COLUMN()-COLUMN($V$1)+2,FALSE)),VLOOKUP($E41,AnrPivot!$A$6:$AI$97,COLUMN()-COLUMN($V$1)+2,FALSE),"")</f>
        <v/>
      </c>
      <c r="AU41" s="93" t="str">
        <f>IF(ISNUMBER(VLOOKUP($E41,AnrPivot!$A$6:$AI$97,COLUMN()-COLUMN($V$1)+2,FALSE)),VLOOKUP($E41,AnrPivot!$A$6:$AI$97,COLUMN()-COLUMN($V$1)+2,FALSE),"")</f>
        <v/>
      </c>
      <c r="AV41" s="93" t="str">
        <f>IF(ISNUMBER(VLOOKUP($E41,AnrPivot!$A$6:$AI$97,COLUMN()-COLUMN($V$1)+2,FALSE)),VLOOKUP($E41,AnrPivot!$A$6:$AI$97,COLUMN()-COLUMN($V$1)+2,FALSE),"")</f>
        <v/>
      </c>
      <c r="AW41" s="93" t="str">
        <f>IF(ISNUMBER(VLOOKUP($E41,AnrPivot!$A$6:$AI$97,COLUMN()-COLUMN($V$1)+2,FALSE)),VLOOKUP($E41,AnrPivot!$A$6:$AI$97,COLUMN()-COLUMN($V$1)+2,FALSE),"")</f>
        <v/>
      </c>
      <c r="AX41" s="93" t="str">
        <f>IF(ISNUMBER(VLOOKUP($E41,AnrPivot!$A$6:$AI$97,COLUMN()-COLUMN($V$1)+2,FALSE)),VLOOKUP($E41,AnrPivot!$A$6:$AI$97,COLUMN()-COLUMN($V$1)+2,FALSE),"")</f>
        <v/>
      </c>
      <c r="AY41" s="93" t="str">
        <f>IF(ISNUMBER(VLOOKUP($E41,AnrPivot!$A$6:$AI$97,COLUMN()-COLUMN($V$1)+2,FALSE)),VLOOKUP($E41,AnrPivot!$A$6:$AI$97,COLUMN()-COLUMN($V$1)+2,FALSE),"")</f>
        <v/>
      </c>
      <c r="AZ41" s="93" t="str">
        <f>IF(ISNUMBER(VLOOKUP($E41,AnrPivot!$A$6:$AI$97,COLUMN()-COLUMN($V$1)+2,FALSE)),VLOOKUP($E41,AnrPivot!$A$6:$AI$97,COLUMN()-COLUMN($V$1)+2,FALSE),"")</f>
        <v/>
      </c>
      <c r="BA41" s="93" t="str">
        <f>IF(ISNUMBER(VLOOKUP($E41,AnrPivot!$A$6:$AI$97,COLUMN()-COLUMN($V$1)+2,FALSE)),VLOOKUP($E41,AnrPivot!$A$6:$AI$97,COLUMN()-COLUMN($V$1)+2,FALSE),"")</f>
        <v/>
      </c>
      <c r="BB41" s="93" t="str">
        <f>IF(ISNUMBER(VLOOKUP($E41,AnrPivot!$A$6:$AI$97,COLUMN()-COLUMN($V$1)+2,FALSE)),VLOOKUP($E41,AnrPivot!$A$6:$AI$97,COLUMN()-COLUMN($V$1)+2,FALSE),"")</f>
        <v/>
      </c>
      <c r="BC41" s="93">
        <f>IF(ISNUMBER(VLOOKUP($E41,AnrPivot!$A$6:$AI$97,COLUMN()-COLUMN($V$1)+2,FALSE)),VLOOKUP($E41,AnrPivot!$A$6:$AI$97,COLUMN()-COLUMN($V$1)+2,FALSE),"")</f>
        <v>25.5</v>
      </c>
      <c r="BD41" s="93" t="str">
        <f>IF(ISNUMBER(VLOOKUP($E41,AnrPivot!$A$6:$AI$97,COLUMN()-COLUMN($V$1)+2,FALSE)),VLOOKUP($E41,AnrPivot!$A$6:$AI$97,COLUMN()-COLUMN($V$1)+2,FALSE),"")</f>
        <v/>
      </c>
      <c r="BE41" s="93" t="str">
        <f>IF(ISNUMBER(VLOOKUP($E41,AnrPivot!$A$6:$AI$97,COLUMN()-COLUMN($V$1)+2,FALSE)),VLOOKUP($E41,AnrPivot!$A$6:$AI$97,COLUMN()-COLUMN($V$1)+2,FALSE),"")</f>
        <v/>
      </c>
      <c r="BF41" s="93" t="str">
        <f>IF(ISNUMBER(VLOOKUP($E41,AnrPivot!$A$6:$AI$97,COLUMN()-COLUMN($V$1)+2,FALSE)),VLOOKUP($E41,AnrPivot!$A$6:$AI$97,COLUMN()-COLUMN($V$1)+2,FALSE),"")</f>
        <v/>
      </c>
      <c r="BG41" s="93" t="str">
        <f>IF(ISNUMBER(VLOOKUP($E41,AnrPivot!$A$6:$AI$97,COLUMN()-COLUMN($V$1)+2,FALSE)),VLOOKUP($E41,AnrPivot!$A$6:$AI$97,COLUMN()-COLUMN($V$1)+2,FALSE),"")</f>
        <v/>
      </c>
      <c r="BH41" s="93" t="str">
        <f>IF(ISNUMBER(VLOOKUP($E41,AnrPivot!$A$6:$AI$97,COLUMN()-COLUMN($V$1)+2,FALSE)),VLOOKUP($E41,AnrPivot!$A$6:$AI$97,COLUMN()-COLUMN($V$1)+2,FALSE),"")</f>
        <v/>
      </c>
      <c r="BI41" s="93" t="str">
        <f>IF(ISNUMBER(VLOOKUP($E41,AnrPivot!$A$6:$AI$97,COLUMN()-COLUMN($V$1)+2,FALSE)),VLOOKUP($E41,AnrPivot!$A$6:$AI$97,COLUMN()-COLUMN($V$1)+2,FALSE),"")</f>
        <v/>
      </c>
      <c r="BJ41" s="93" t="str">
        <f>IF(ISNUMBER(VLOOKUP($E41,AnrPivot!$A$6:$AI$97,COLUMN()-COLUMN($V$1)+2,FALSE)),VLOOKUP($E41,AnrPivot!$A$6:$AI$97,COLUMN()-COLUMN($V$1)+2,FALSE),"")</f>
        <v/>
      </c>
    </row>
    <row r="42" spans="1:62">
      <c r="A42" s="244">
        <v>39</v>
      </c>
      <c r="B42" s="73" t="s">
        <v>0</v>
      </c>
      <c r="C42" s="11" t="s">
        <v>433</v>
      </c>
      <c r="D42" s="11" t="s">
        <v>431</v>
      </c>
      <c r="E42" s="8" t="s">
        <v>50</v>
      </c>
      <c r="F42" s="14">
        <v>26508</v>
      </c>
      <c r="G42" s="244" t="s">
        <v>175</v>
      </c>
      <c r="H42" s="244" t="s">
        <v>396</v>
      </c>
      <c r="I42" s="244"/>
      <c r="J42" s="249"/>
      <c r="K42" s="27"/>
      <c r="L42" s="13">
        <v>25.5</v>
      </c>
      <c r="M42" s="13">
        <f t="shared" si="2"/>
        <v>23</v>
      </c>
      <c r="N42" s="228">
        <f>LOOKUP(E42,UNTIS.1HJ!$A$4:$A$132,UNTIS.1HJ!$F$4:$F$132)+LOOKUP(E42,UNTIS.1HJ!$A$4:$A$132,UNTIS.1HJ!$H$4:$H$132)</f>
        <v>0</v>
      </c>
      <c r="O42" s="226">
        <f t="shared" si="1"/>
        <v>0</v>
      </c>
      <c r="P42" s="9"/>
      <c r="Q42" s="9">
        <f>VLOOKUP($E42,UNTIS.Gesamt!$A$4:$L$140,2,FALSE)</f>
        <v>1007</v>
      </c>
      <c r="R42" s="9">
        <f>VLOOKUP($E42,UNTIS.Gesamt!$A$4:$L$140,3,FALSE)</f>
        <v>104</v>
      </c>
      <c r="S42" s="9">
        <f>VLOOKUP($E42,UNTIS.1HJ!$A$4:$L$140,4,FALSE)</f>
        <v>911</v>
      </c>
      <c r="T42" s="9">
        <f>VLOOKUP($E42,UNTIS.1HJ!$A$4:$L$140,8,FALSE)</f>
        <v>0</v>
      </c>
      <c r="U42" s="9"/>
      <c r="V42" s="9" t="str">
        <f>IF(ISNUMBER(VLOOKUP($E42,AnrPivot!$A$6:$AI$97,COLUMN()-COLUMN($V$1)+2,FALSE)),VLOOKUP($E42,AnrPivot!$A$6:$AI$97,COLUMN()-COLUMN($V$1)+2,FALSE),"")</f>
        <v/>
      </c>
      <c r="W42" s="9" t="str">
        <f>IF(ISNUMBER(VLOOKUP($E42,AnrPivot!$A$6:$AI$97,COLUMN()-COLUMN($V$1)+2,FALSE)),VLOOKUP($E42,AnrPivot!$A$6:$AI$97,COLUMN()-COLUMN($V$1)+2,FALSE),"")</f>
        <v/>
      </c>
      <c r="X42" s="9" t="str">
        <f>IF(ISNUMBER(VLOOKUP($E42,AnrPivot!$A$6:$AI$97,COLUMN()-COLUMN($V$1)+2,FALSE)),VLOOKUP($E42,AnrPivot!$A$6:$AI$97,COLUMN()-COLUMN($V$1)+2,FALSE),"")</f>
        <v/>
      </c>
      <c r="Y42" s="9" t="str">
        <f>IF(ISNUMBER(VLOOKUP($E42,AnrPivot!$A$6:$AI$97,COLUMN()-COLUMN($V$1)+2,FALSE)),VLOOKUP($E42,AnrPivot!$A$6:$AI$97,COLUMN()-COLUMN($V$1)+2,FALSE),"")</f>
        <v/>
      </c>
      <c r="Z42" s="9" t="str">
        <f>IF(ISNUMBER(VLOOKUP($E42,AnrPivot!$A$6:$AI$97,COLUMN()-COLUMN($V$1)+2,FALSE)),VLOOKUP($E42,AnrPivot!$A$6:$AI$97,COLUMN()-COLUMN($V$1)+2,FALSE),"")</f>
        <v/>
      </c>
      <c r="AA42" s="9">
        <f>IF(ISNUMBER(VLOOKUP($E42,AnrPivot!$A$6:$AI$97,COLUMN()-COLUMN($V$1)+2,FALSE)),VLOOKUP($E42,AnrPivot!$A$6:$AI$97,COLUMN()-COLUMN($V$1)+2,FALSE),"")</f>
        <v>1</v>
      </c>
      <c r="AB42" s="9" t="str">
        <f>IF(ISNUMBER(VLOOKUP($E42,AnrPivot!$A$6:$AI$97,COLUMN()-COLUMN($V$1)+2,FALSE)),VLOOKUP($E42,AnrPivot!$A$6:$AI$97,COLUMN()-COLUMN($V$1)+2,FALSE),"")</f>
        <v/>
      </c>
      <c r="AC42" s="9" t="str">
        <f>IF(ISNUMBER(VLOOKUP($E42,AnrPivot!$A$6:$AI$97,COLUMN()-COLUMN($V$1)+2,FALSE)),VLOOKUP($E42,AnrPivot!$A$6:$AI$97,COLUMN()-COLUMN($V$1)+2,FALSE),"")</f>
        <v/>
      </c>
      <c r="AD42" s="9" t="str">
        <f>IF(ISNUMBER(VLOOKUP($E42,AnrPivot!$A$6:$AI$97,COLUMN()-COLUMN($V$1)+2,FALSE)),VLOOKUP($E42,AnrPivot!$A$6:$AI$97,COLUMN()-COLUMN($V$1)+2,FALSE),"")</f>
        <v/>
      </c>
      <c r="AE42" s="9" t="str">
        <f>IF(ISNUMBER(VLOOKUP($E42,AnrPivot!$A$6:$AI$97,COLUMN()-COLUMN($V$1)+2,FALSE)),VLOOKUP($E42,AnrPivot!$A$6:$AI$97,COLUMN()-COLUMN($V$1)+2,FALSE),"")</f>
        <v/>
      </c>
      <c r="AF42" s="9" t="str">
        <f>IF(ISNUMBER(VLOOKUP($E42,AnrPivot!$A$6:$AI$97,COLUMN()-COLUMN($V$1)+2,FALSE)),VLOOKUP($E42,AnrPivot!$A$6:$AI$97,COLUMN()-COLUMN($V$1)+2,FALSE),"")</f>
        <v/>
      </c>
      <c r="AG42" s="9" t="str">
        <f>IF(ISNUMBER(VLOOKUP($E42,AnrPivot!$A$6:$AI$97,COLUMN()-COLUMN($V$1)+2,FALSE)),VLOOKUP($E42,AnrPivot!$A$6:$AI$97,COLUMN()-COLUMN($V$1)+2,FALSE),"")</f>
        <v/>
      </c>
      <c r="AH42" s="9" t="str">
        <f>IF(ISNUMBER(VLOOKUP($E42,AnrPivot!$A$6:$AI$97,COLUMN()-COLUMN($V$1)+2,FALSE)),VLOOKUP($E42,AnrPivot!$A$6:$AI$97,COLUMN()-COLUMN($V$1)+2,FALSE),"")</f>
        <v/>
      </c>
      <c r="AI42" s="9" t="str">
        <f>IF(ISNUMBER(VLOOKUP($E42,AnrPivot!$A$6:$AI$97,COLUMN()-COLUMN($V$1)+2,FALSE)),VLOOKUP($E42,AnrPivot!$A$6:$AI$97,COLUMN()-COLUMN($V$1)+2,FALSE),"")</f>
        <v/>
      </c>
      <c r="AJ42" s="9" t="str">
        <f>IF(ISNUMBER(VLOOKUP($E42,AnrPivot!$A$6:$AI$97,COLUMN()-COLUMN($V$1)+2,FALSE)),VLOOKUP($E42,AnrPivot!$A$6:$AI$97,COLUMN()-COLUMN($V$1)+2,FALSE),"")</f>
        <v/>
      </c>
      <c r="AK42" s="9">
        <f>IF(ISNUMBER(VLOOKUP($E42,AnrPivot!$A$6:$AI$97,COLUMN()-COLUMN($V$1)+2,FALSE)),VLOOKUP($E42,AnrPivot!$A$6:$AI$97,COLUMN()-COLUMN($V$1)+2,FALSE),"")</f>
        <v>0.5</v>
      </c>
      <c r="AL42" s="9" t="str">
        <f>IF(ISNUMBER(VLOOKUP($E42,AnrPivot!$A$6:$AI$97,COLUMN()-COLUMN($V$1)+2,FALSE)),VLOOKUP($E42,AnrPivot!$A$6:$AI$97,COLUMN()-COLUMN($V$1)+2,FALSE),"")</f>
        <v/>
      </c>
      <c r="AM42" s="9">
        <f>IF(ISNUMBER(VLOOKUP($E42,AnrPivot!$A$6:$AI$97,COLUMN()-COLUMN($V$1)+2,FALSE)),VLOOKUP($E42,AnrPivot!$A$6:$AI$97,COLUMN()-COLUMN($V$1)+2,FALSE),"")</f>
        <v>1</v>
      </c>
      <c r="AN42" s="9" t="str">
        <f>IF(ISNUMBER(VLOOKUP($E42,AnrPivot!$A$6:$AI$97,COLUMN()-COLUMN($V$1)+2,FALSE)),VLOOKUP($E42,AnrPivot!$A$6:$AI$97,COLUMN()-COLUMN($V$1)+2,FALSE),"")</f>
        <v/>
      </c>
      <c r="AO42" s="9" t="str">
        <f>IF(ISNUMBER(VLOOKUP($E42,AnrPivot!$A$6:$AI$97,COLUMN()-COLUMN($V$1)+2,FALSE)),VLOOKUP($E42,AnrPivot!$A$6:$AI$97,COLUMN()-COLUMN($V$1)+2,FALSE),"")</f>
        <v/>
      </c>
      <c r="AP42" s="9" t="str">
        <f>IF(ISNUMBER(VLOOKUP($E42,AnrPivot!$A$6:$AI$97,COLUMN()-COLUMN($V$1)+2,FALSE)),VLOOKUP($E42,AnrPivot!$A$6:$AI$97,COLUMN()-COLUMN($V$1)+2,FALSE),"")</f>
        <v/>
      </c>
      <c r="AQ42" s="9" t="str">
        <f>IF(ISNUMBER(VLOOKUP($E42,AnrPivot!$A$6:$AI$97,COLUMN()-COLUMN($V$1)+2,FALSE)),VLOOKUP($E42,AnrPivot!$A$6:$AI$97,COLUMN()-COLUMN($V$1)+2,FALSE),"")</f>
        <v/>
      </c>
      <c r="AR42" s="9" t="str">
        <f>IF(ISNUMBER(VLOOKUP($E42,AnrPivot!$A$6:$AI$97,COLUMN()-COLUMN($V$1)+2,FALSE)),VLOOKUP($E42,AnrPivot!$A$6:$AI$97,COLUMN()-COLUMN($V$1)+2,FALSE),"")</f>
        <v/>
      </c>
      <c r="AS42" s="9" t="str">
        <f>IF(ISNUMBER(VLOOKUP($E42,AnrPivot!$A$6:$AI$97,COLUMN()-COLUMN($V$1)+2,FALSE)),VLOOKUP($E42,AnrPivot!$A$6:$AI$97,COLUMN()-COLUMN($V$1)+2,FALSE),"")</f>
        <v/>
      </c>
      <c r="AT42" s="9" t="str">
        <f>IF(ISNUMBER(VLOOKUP($E42,AnrPivot!$A$6:$AI$97,COLUMN()-COLUMN($V$1)+2,FALSE)),VLOOKUP($E42,AnrPivot!$A$6:$AI$97,COLUMN()-COLUMN($V$1)+2,FALSE),"")</f>
        <v/>
      </c>
      <c r="AU42" s="9" t="str">
        <f>IF(ISNUMBER(VLOOKUP($E42,AnrPivot!$A$6:$AI$97,COLUMN()-COLUMN($V$1)+2,FALSE)),VLOOKUP($E42,AnrPivot!$A$6:$AI$97,COLUMN()-COLUMN($V$1)+2,FALSE),"")</f>
        <v/>
      </c>
      <c r="AV42" s="9" t="str">
        <f>IF(ISNUMBER(VLOOKUP($E42,AnrPivot!$A$6:$AI$97,COLUMN()-COLUMN($V$1)+2,FALSE)),VLOOKUP($E42,AnrPivot!$A$6:$AI$97,COLUMN()-COLUMN($V$1)+2,FALSE),"")</f>
        <v/>
      </c>
      <c r="AW42" s="9" t="str">
        <f>IF(ISNUMBER(VLOOKUP($E42,AnrPivot!$A$6:$AI$97,COLUMN()-COLUMN($V$1)+2,FALSE)),VLOOKUP($E42,AnrPivot!$A$6:$AI$97,COLUMN()-COLUMN($V$1)+2,FALSE),"")</f>
        <v/>
      </c>
      <c r="AX42" s="9" t="str">
        <f>IF(ISNUMBER(VLOOKUP($E42,AnrPivot!$A$6:$AI$97,COLUMN()-COLUMN($V$1)+2,FALSE)),VLOOKUP($E42,AnrPivot!$A$6:$AI$97,COLUMN()-COLUMN($V$1)+2,FALSE),"")</f>
        <v/>
      </c>
      <c r="AY42" s="9" t="str">
        <f>IF(ISNUMBER(VLOOKUP($E42,AnrPivot!$A$6:$AI$97,COLUMN()-COLUMN($V$1)+2,FALSE)),VLOOKUP($E42,AnrPivot!$A$6:$AI$97,COLUMN()-COLUMN($V$1)+2,FALSE),"")</f>
        <v/>
      </c>
      <c r="AZ42" s="9" t="str">
        <f>IF(ISNUMBER(VLOOKUP($E42,AnrPivot!$A$6:$AI$97,COLUMN()-COLUMN($V$1)+2,FALSE)),VLOOKUP($E42,AnrPivot!$A$6:$AI$97,COLUMN()-COLUMN($V$1)+2,FALSE),"")</f>
        <v/>
      </c>
      <c r="BA42" s="9" t="str">
        <f>IF(ISNUMBER(VLOOKUP($E42,AnrPivot!$A$6:$AI$97,COLUMN()-COLUMN($V$1)+2,FALSE)),VLOOKUP($E42,AnrPivot!$A$6:$AI$97,COLUMN()-COLUMN($V$1)+2,FALSE),"")</f>
        <v/>
      </c>
      <c r="BB42" s="9" t="str">
        <f>IF(ISNUMBER(VLOOKUP($E42,AnrPivot!$A$6:$AI$97,COLUMN()-COLUMN($V$1)+2,FALSE)),VLOOKUP($E42,AnrPivot!$A$6:$AI$97,COLUMN()-COLUMN($V$1)+2,FALSE),"")</f>
        <v/>
      </c>
      <c r="BC42" s="9">
        <f>IF(ISNUMBER(VLOOKUP($E42,AnrPivot!$A$6:$AI$97,COLUMN()-COLUMN($V$1)+2,FALSE)),VLOOKUP($E42,AnrPivot!$A$6:$AI$97,COLUMN()-COLUMN($V$1)+2,FALSE),"")</f>
        <v>2.5</v>
      </c>
      <c r="BD42" s="9" t="str">
        <f>IF(ISNUMBER(VLOOKUP($E42,AnrPivot!$A$6:$AI$97,COLUMN()-COLUMN($V$1)+2,FALSE)),VLOOKUP($E42,AnrPivot!$A$6:$AI$97,COLUMN()-COLUMN($V$1)+2,FALSE),"")</f>
        <v/>
      </c>
      <c r="BE42" s="9" t="str">
        <f>IF(ISNUMBER(VLOOKUP($E42,AnrPivot!$A$6:$AI$97,COLUMN()-COLUMN($V$1)+2,FALSE)),VLOOKUP($E42,AnrPivot!$A$6:$AI$97,COLUMN()-COLUMN($V$1)+2,FALSE),"")</f>
        <v/>
      </c>
      <c r="BF42" s="9" t="str">
        <f>IF(ISNUMBER(VLOOKUP($E42,AnrPivot!$A$6:$AI$97,COLUMN()-COLUMN($V$1)+2,FALSE)),VLOOKUP($E42,AnrPivot!$A$6:$AI$97,COLUMN()-COLUMN($V$1)+2,FALSE),"")</f>
        <v/>
      </c>
      <c r="BG42" s="9" t="str">
        <f>IF(ISNUMBER(VLOOKUP($E42,AnrPivot!$A$6:$AI$97,COLUMN()-COLUMN($V$1)+2,FALSE)),VLOOKUP($E42,AnrPivot!$A$6:$AI$97,COLUMN()-COLUMN($V$1)+2,FALSE),"")</f>
        <v/>
      </c>
      <c r="BH42" s="9" t="str">
        <f>IF(ISNUMBER(VLOOKUP($E42,AnrPivot!$A$6:$AI$97,COLUMN()-COLUMN($V$1)+2,FALSE)),VLOOKUP($E42,AnrPivot!$A$6:$AI$97,COLUMN()-COLUMN($V$1)+2,FALSE),"")</f>
        <v/>
      </c>
      <c r="BI42" s="93" t="str">
        <f>IF(ISNUMBER(VLOOKUP($E42,AnrPivot!$A$6:$AI$97,COLUMN()-COLUMN($V$1)+2,FALSE)),VLOOKUP($E42,AnrPivot!$A$6:$AI$97,COLUMN()-COLUMN($V$1)+2,FALSE),"")</f>
        <v/>
      </c>
      <c r="BJ42" s="93" t="str">
        <f>IF(ISNUMBER(VLOOKUP($E42,AnrPivot!$A$6:$AI$97,COLUMN()-COLUMN($V$1)+2,FALSE)),VLOOKUP($E42,AnrPivot!$A$6:$AI$97,COLUMN()-COLUMN($V$1)+2,FALSE),"")</f>
        <v/>
      </c>
    </row>
    <row r="43" spans="1:62">
      <c r="A43" s="247">
        <v>40</v>
      </c>
      <c r="B43" s="66" t="s">
        <v>0</v>
      </c>
      <c r="C43" s="67" t="s">
        <v>411</v>
      </c>
      <c r="D43" s="67" t="s">
        <v>1237</v>
      </c>
      <c r="E43" s="68" t="s">
        <v>1167</v>
      </c>
      <c r="F43" s="69">
        <v>31564</v>
      </c>
      <c r="G43" s="247" t="s">
        <v>469</v>
      </c>
      <c r="H43" s="247" t="s">
        <v>372</v>
      </c>
      <c r="I43" s="247"/>
      <c r="J43" s="248"/>
      <c r="K43" s="70"/>
      <c r="L43" s="289">
        <v>20</v>
      </c>
      <c r="M43" s="71">
        <f t="shared" si="2"/>
        <v>20</v>
      </c>
      <c r="N43" s="227">
        <f>LOOKUP(E43,UNTIS.1HJ!$A$4:$A$132,UNTIS.1HJ!$F$4:$F$132)+LOOKUP(E43,UNTIS.1HJ!$A$4:$A$132,UNTIS.1HJ!$H$4:$H$132)</f>
        <v>0</v>
      </c>
      <c r="O43" s="225">
        <f t="shared" si="1"/>
        <v>0</v>
      </c>
      <c r="P43" s="93"/>
      <c r="Q43" s="93">
        <f>VLOOKUP($E43,UNTIS.Gesamt!$A$4:$L$140,2,FALSE)</f>
        <v>620</v>
      </c>
      <c r="R43" s="93">
        <f>VLOOKUP($E43,UNTIS.Gesamt!$A$4:$L$140,3,FALSE)</f>
        <v>44</v>
      </c>
      <c r="S43" s="93">
        <f>VLOOKUP($E43,UNTIS.1HJ!$A$4:$L$140,4,FALSE)</f>
        <v>594</v>
      </c>
      <c r="T43" s="93">
        <f>VLOOKUP($E43,UNTIS.1HJ!$A$4:$L$140,8,FALSE)</f>
        <v>0</v>
      </c>
      <c r="U43" s="93"/>
      <c r="V43" s="93" t="str">
        <f>IF(ISNUMBER(VLOOKUP($E43,AnrPivot!$A$6:$AI$97,COLUMN()-COLUMN($V$1)+2,FALSE)),VLOOKUP($E43,AnrPivot!$A$6:$AI$97,COLUMN()-COLUMN($V$1)+2,FALSE),"")</f>
        <v/>
      </c>
      <c r="W43" s="93" t="str">
        <f>IF(ISNUMBER(VLOOKUP($E43,AnrPivot!$A$6:$AI$97,COLUMN()-COLUMN($V$1)+2,FALSE)),VLOOKUP($E43,AnrPivot!$A$6:$AI$97,COLUMN()-COLUMN($V$1)+2,FALSE),"")</f>
        <v/>
      </c>
      <c r="X43" s="93" t="str">
        <f>IF(ISNUMBER(VLOOKUP($E43,AnrPivot!$A$6:$AI$97,COLUMN()-COLUMN($V$1)+2,FALSE)),VLOOKUP($E43,AnrPivot!$A$6:$AI$97,COLUMN()-COLUMN($V$1)+2,FALSE),"")</f>
        <v/>
      </c>
      <c r="Y43" s="93" t="str">
        <f>IF(ISNUMBER(VLOOKUP($E43,AnrPivot!$A$6:$AI$97,COLUMN()-COLUMN($V$1)+2,FALSE)),VLOOKUP($E43,AnrPivot!$A$6:$AI$97,COLUMN()-COLUMN($V$1)+2,FALSE),"")</f>
        <v/>
      </c>
      <c r="Z43" s="93" t="str">
        <f>IF(ISNUMBER(VLOOKUP($E43,AnrPivot!$A$6:$AI$97,COLUMN()-COLUMN($V$1)+2,FALSE)),VLOOKUP($E43,AnrPivot!$A$6:$AI$97,COLUMN()-COLUMN($V$1)+2,FALSE),"")</f>
        <v/>
      </c>
      <c r="AA43" s="93" t="str">
        <f>IF(ISNUMBER(VLOOKUP($E43,AnrPivot!$A$6:$AI$97,COLUMN()-COLUMN($V$1)+2,FALSE)),VLOOKUP($E43,AnrPivot!$A$6:$AI$97,COLUMN()-COLUMN($V$1)+2,FALSE),"")</f>
        <v/>
      </c>
      <c r="AB43" s="93" t="str">
        <f>IF(ISNUMBER(VLOOKUP($E43,AnrPivot!$A$6:$AI$97,COLUMN()-COLUMN($V$1)+2,FALSE)),VLOOKUP($E43,AnrPivot!$A$6:$AI$97,COLUMN()-COLUMN($V$1)+2,FALSE),"")</f>
        <v/>
      </c>
      <c r="AC43" s="93" t="str">
        <f>IF(ISNUMBER(VLOOKUP($E43,AnrPivot!$A$6:$AI$97,COLUMN()-COLUMN($V$1)+2,FALSE)),VLOOKUP($E43,AnrPivot!$A$6:$AI$97,COLUMN()-COLUMN($V$1)+2,FALSE),"")</f>
        <v/>
      </c>
      <c r="AD43" s="93" t="str">
        <f>IF(ISNUMBER(VLOOKUP($E43,AnrPivot!$A$6:$AI$97,COLUMN()-COLUMN($V$1)+2,FALSE)),VLOOKUP($E43,AnrPivot!$A$6:$AI$97,COLUMN()-COLUMN($V$1)+2,FALSE),"")</f>
        <v/>
      </c>
      <c r="AE43" s="93" t="str">
        <f>IF(ISNUMBER(VLOOKUP($E43,AnrPivot!$A$6:$AI$97,COLUMN()-COLUMN($V$1)+2,FALSE)),VLOOKUP($E43,AnrPivot!$A$6:$AI$97,COLUMN()-COLUMN($V$1)+2,FALSE),"")</f>
        <v/>
      </c>
      <c r="AF43" s="93" t="str">
        <f>IF(ISNUMBER(VLOOKUP($E43,AnrPivot!$A$6:$AI$97,COLUMN()-COLUMN($V$1)+2,FALSE)),VLOOKUP($E43,AnrPivot!$A$6:$AI$97,COLUMN()-COLUMN($V$1)+2,FALSE),"")</f>
        <v/>
      </c>
      <c r="AG43" s="93" t="str">
        <f>IF(ISNUMBER(VLOOKUP($E43,AnrPivot!$A$6:$AI$97,COLUMN()-COLUMN($V$1)+2,FALSE)),VLOOKUP($E43,AnrPivot!$A$6:$AI$97,COLUMN()-COLUMN($V$1)+2,FALSE),"")</f>
        <v/>
      </c>
      <c r="AH43" s="93" t="str">
        <f>IF(ISNUMBER(VLOOKUP($E43,AnrPivot!$A$6:$AI$97,COLUMN()-COLUMN($V$1)+2,FALSE)),VLOOKUP($E43,AnrPivot!$A$6:$AI$97,COLUMN()-COLUMN($V$1)+2,FALSE),"")</f>
        <v/>
      </c>
      <c r="AI43" s="93" t="str">
        <f>IF(ISNUMBER(VLOOKUP($E43,AnrPivot!$A$6:$AI$97,COLUMN()-COLUMN($V$1)+2,FALSE)),VLOOKUP($E43,AnrPivot!$A$6:$AI$97,COLUMN()-COLUMN($V$1)+2,FALSE),"")</f>
        <v/>
      </c>
      <c r="AJ43" s="93" t="str">
        <f>IF(ISNUMBER(VLOOKUP($E43,AnrPivot!$A$6:$AI$97,COLUMN()-COLUMN($V$1)+2,FALSE)),VLOOKUP($E43,AnrPivot!$A$6:$AI$97,COLUMN()-COLUMN($V$1)+2,FALSE),"")</f>
        <v/>
      </c>
      <c r="AK43" s="93" t="str">
        <f>IF(ISNUMBER(VLOOKUP($E43,AnrPivot!$A$6:$AI$97,COLUMN()-COLUMN($V$1)+2,FALSE)),VLOOKUP($E43,AnrPivot!$A$6:$AI$97,COLUMN()-COLUMN($V$1)+2,FALSE),"")</f>
        <v/>
      </c>
      <c r="AL43" s="93" t="str">
        <f>IF(ISNUMBER(VLOOKUP($E43,AnrPivot!$A$6:$AI$97,COLUMN()-COLUMN($V$1)+2,FALSE)),VLOOKUP($E43,AnrPivot!$A$6:$AI$97,COLUMN()-COLUMN($V$1)+2,FALSE),"")</f>
        <v/>
      </c>
      <c r="AM43" s="93" t="str">
        <f>IF(ISNUMBER(VLOOKUP($E43,AnrPivot!$A$6:$AI$97,COLUMN()-COLUMN($V$1)+2,FALSE)),VLOOKUP($E43,AnrPivot!$A$6:$AI$97,COLUMN()-COLUMN($V$1)+2,FALSE),"")</f>
        <v/>
      </c>
      <c r="AN43" s="93" t="str">
        <f>IF(ISNUMBER(VLOOKUP($E43,AnrPivot!$A$6:$AI$97,COLUMN()-COLUMN($V$1)+2,FALSE)),VLOOKUP($E43,AnrPivot!$A$6:$AI$97,COLUMN()-COLUMN($V$1)+2,FALSE),"")</f>
        <v/>
      </c>
      <c r="AO43" s="93" t="str">
        <f>IF(ISNUMBER(VLOOKUP($E43,AnrPivot!$A$6:$AI$97,COLUMN()-COLUMN($V$1)+2,FALSE)),VLOOKUP($E43,AnrPivot!$A$6:$AI$97,COLUMN()-COLUMN($V$1)+2,FALSE),"")</f>
        <v/>
      </c>
      <c r="AP43" s="93" t="str">
        <f>IF(ISNUMBER(VLOOKUP($E43,AnrPivot!$A$6:$AI$97,COLUMN()-COLUMN($V$1)+2,FALSE)),VLOOKUP($E43,AnrPivot!$A$6:$AI$97,COLUMN()-COLUMN($V$1)+2,FALSE),"")</f>
        <v/>
      </c>
      <c r="AQ43" s="93" t="str">
        <f>IF(ISNUMBER(VLOOKUP($E43,AnrPivot!$A$6:$AI$97,COLUMN()-COLUMN($V$1)+2,FALSE)),VLOOKUP($E43,AnrPivot!$A$6:$AI$97,COLUMN()-COLUMN($V$1)+2,FALSE),"")</f>
        <v/>
      </c>
      <c r="AR43" s="93" t="str">
        <f>IF(ISNUMBER(VLOOKUP($E43,AnrPivot!$A$6:$AI$97,COLUMN()-COLUMN($V$1)+2,FALSE)),VLOOKUP($E43,AnrPivot!$A$6:$AI$97,COLUMN()-COLUMN($V$1)+2,FALSE),"")</f>
        <v/>
      </c>
      <c r="AS43" s="93" t="str">
        <f>IF(ISNUMBER(VLOOKUP($E43,AnrPivot!$A$6:$AI$97,COLUMN()-COLUMN($V$1)+2,FALSE)),VLOOKUP($E43,AnrPivot!$A$6:$AI$97,COLUMN()-COLUMN($V$1)+2,FALSE),"")</f>
        <v/>
      </c>
      <c r="AT43" s="93" t="str">
        <f>IF(ISNUMBER(VLOOKUP($E43,AnrPivot!$A$6:$AI$97,COLUMN()-COLUMN($V$1)+2,FALSE)),VLOOKUP($E43,AnrPivot!$A$6:$AI$97,COLUMN()-COLUMN($V$1)+2,FALSE),"")</f>
        <v/>
      </c>
      <c r="AU43" s="93" t="str">
        <f>IF(ISNUMBER(VLOOKUP($E43,AnrPivot!$A$6:$AI$97,COLUMN()-COLUMN($V$1)+2,FALSE)),VLOOKUP($E43,AnrPivot!$A$6:$AI$97,COLUMN()-COLUMN($V$1)+2,FALSE),"")</f>
        <v/>
      </c>
      <c r="AV43" s="93" t="str">
        <f>IF(ISNUMBER(VLOOKUP($E43,AnrPivot!$A$6:$AI$97,COLUMN()-COLUMN($V$1)+2,FALSE)),VLOOKUP($E43,AnrPivot!$A$6:$AI$97,COLUMN()-COLUMN($V$1)+2,FALSE),"")</f>
        <v/>
      </c>
      <c r="AW43" s="93" t="str">
        <f>IF(ISNUMBER(VLOOKUP($E43,AnrPivot!$A$6:$AI$97,COLUMN()-COLUMN($V$1)+2,FALSE)),VLOOKUP($E43,AnrPivot!$A$6:$AI$97,COLUMN()-COLUMN($V$1)+2,FALSE),"")</f>
        <v/>
      </c>
      <c r="AX43" s="93" t="str">
        <f>IF(ISNUMBER(VLOOKUP($E43,AnrPivot!$A$6:$AI$97,COLUMN()-COLUMN($V$1)+2,FALSE)),VLOOKUP($E43,AnrPivot!$A$6:$AI$97,COLUMN()-COLUMN($V$1)+2,FALSE),"")</f>
        <v/>
      </c>
      <c r="AY43" s="93" t="str">
        <f>IF(ISNUMBER(VLOOKUP($E43,AnrPivot!$A$6:$AI$97,COLUMN()-COLUMN($V$1)+2,FALSE)),VLOOKUP($E43,AnrPivot!$A$6:$AI$97,COLUMN()-COLUMN($V$1)+2,FALSE),"")</f>
        <v/>
      </c>
      <c r="AZ43" s="93" t="str">
        <f>IF(ISNUMBER(VLOOKUP($E43,AnrPivot!$A$6:$AI$97,COLUMN()-COLUMN($V$1)+2,FALSE)),VLOOKUP($E43,AnrPivot!$A$6:$AI$97,COLUMN()-COLUMN($V$1)+2,FALSE),"")</f>
        <v/>
      </c>
      <c r="BA43" s="93" t="str">
        <f>IF(ISNUMBER(VLOOKUP($E43,AnrPivot!$A$6:$AI$97,COLUMN()-COLUMN($V$1)+2,FALSE)),VLOOKUP($E43,AnrPivot!$A$6:$AI$97,COLUMN()-COLUMN($V$1)+2,FALSE),"")</f>
        <v/>
      </c>
      <c r="BB43" s="93" t="str">
        <f>IF(ISNUMBER(VLOOKUP($E43,AnrPivot!$A$6:$AI$97,COLUMN()-COLUMN($V$1)+2,FALSE)),VLOOKUP($E43,AnrPivot!$A$6:$AI$97,COLUMN()-COLUMN($V$1)+2,FALSE),"")</f>
        <v/>
      </c>
      <c r="BC43" s="93" t="str">
        <f>IF(ISNUMBER(VLOOKUP($E43,AnrPivot!$A$6:$AI$97,COLUMN()-COLUMN($V$1)+2,FALSE)),VLOOKUP($E43,AnrPivot!$A$6:$AI$97,COLUMN()-COLUMN($V$1)+2,FALSE),"")</f>
        <v/>
      </c>
      <c r="BD43" s="93" t="str">
        <f>IF(ISNUMBER(VLOOKUP($E43,AnrPivot!$A$6:$AI$97,COLUMN()-COLUMN($V$1)+2,FALSE)),VLOOKUP($E43,AnrPivot!$A$6:$AI$97,COLUMN()-COLUMN($V$1)+2,FALSE),"")</f>
        <v/>
      </c>
      <c r="BE43" s="93" t="str">
        <f>IF(ISNUMBER(VLOOKUP($E43,AnrPivot!$A$6:$AI$97,COLUMN()-COLUMN($V$1)+2,FALSE)),VLOOKUP($E43,AnrPivot!$A$6:$AI$97,COLUMN()-COLUMN($V$1)+2,FALSE),"")</f>
        <v/>
      </c>
      <c r="BF43" s="93" t="str">
        <f>IF(ISNUMBER(VLOOKUP($E43,AnrPivot!$A$6:$AI$97,COLUMN()-COLUMN($V$1)+2,FALSE)),VLOOKUP($E43,AnrPivot!$A$6:$AI$97,COLUMN()-COLUMN($V$1)+2,FALSE),"")</f>
        <v/>
      </c>
      <c r="BG43" s="93" t="str">
        <f>IF(ISNUMBER(VLOOKUP($E43,AnrPivot!$A$6:$AI$97,COLUMN()-COLUMN($V$1)+2,FALSE)),VLOOKUP($E43,AnrPivot!$A$6:$AI$97,COLUMN()-COLUMN($V$1)+2,FALSE),"")</f>
        <v/>
      </c>
      <c r="BH43" s="93" t="str">
        <f>IF(ISNUMBER(VLOOKUP($E43,AnrPivot!$A$6:$AI$97,COLUMN()-COLUMN($V$1)+2,FALSE)),VLOOKUP($E43,AnrPivot!$A$6:$AI$97,COLUMN()-COLUMN($V$1)+2,FALSE),"")</f>
        <v/>
      </c>
      <c r="BI43" s="93" t="str">
        <f>IF(ISNUMBER(VLOOKUP($E43,AnrPivot!$A$6:$AI$97,COLUMN()-COLUMN($V$1)+2,FALSE)),VLOOKUP($E43,AnrPivot!$A$6:$AI$97,COLUMN()-COLUMN($V$1)+2,FALSE),"")</f>
        <v/>
      </c>
      <c r="BJ43" s="93" t="str">
        <f>IF(ISNUMBER(VLOOKUP($E43,AnrPivot!$A$6:$AI$97,COLUMN()-COLUMN($V$1)+2,FALSE)),VLOOKUP($E43,AnrPivot!$A$6:$AI$97,COLUMN()-COLUMN($V$1)+2,FALSE),"")</f>
        <v/>
      </c>
    </row>
    <row r="44" spans="1:62">
      <c r="A44" s="244">
        <v>41</v>
      </c>
      <c r="B44" s="73" t="s">
        <v>0</v>
      </c>
      <c r="C44" s="11" t="s">
        <v>434</v>
      </c>
      <c r="D44" s="11" t="s">
        <v>435</v>
      </c>
      <c r="E44" s="8" t="s">
        <v>272</v>
      </c>
      <c r="F44" s="14">
        <v>30673</v>
      </c>
      <c r="G44" s="244" t="s">
        <v>189</v>
      </c>
      <c r="H44" s="244" t="s">
        <v>341</v>
      </c>
      <c r="I44" s="244"/>
      <c r="J44" s="249"/>
      <c r="K44" s="27"/>
      <c r="L44" s="290">
        <v>20</v>
      </c>
      <c r="M44" s="13">
        <f t="shared" si="2"/>
        <v>15</v>
      </c>
      <c r="N44" s="228">
        <f>LOOKUP(E44,UNTIS.1HJ!$A$4:$A$132,UNTIS.1HJ!$F$4:$F$132)+LOOKUP(E44,UNTIS.1HJ!$A$4:$A$132,UNTIS.1HJ!$H$4:$H$132)</f>
        <v>0</v>
      </c>
      <c r="O44" s="226">
        <f t="shared" si="1"/>
        <v>0</v>
      </c>
      <c r="P44" s="9"/>
      <c r="Q44" s="9">
        <f>VLOOKUP($E44,UNTIS.Gesamt!$A$4:$L$140,2,FALSE)</f>
        <v>752</v>
      </c>
      <c r="R44" s="9">
        <f>VLOOKUP($E44,UNTIS.Gesamt!$A$4:$L$140,3,FALSE)</f>
        <v>165</v>
      </c>
      <c r="S44" s="9">
        <f>VLOOKUP($E44,UNTIS.1HJ!$A$4:$L$140,4,FALSE)</f>
        <v>656</v>
      </c>
      <c r="T44" s="9">
        <f>VLOOKUP($E44,UNTIS.1HJ!$A$4:$L$140,8,FALSE)</f>
        <v>0</v>
      </c>
      <c r="U44" s="9"/>
      <c r="V44" s="9" t="str">
        <f>IF(ISNUMBER(VLOOKUP($E44,AnrPivot!$A$6:$AI$97,COLUMN()-COLUMN($V$1)+2,FALSE)),VLOOKUP($E44,AnrPivot!$A$6:$AI$97,COLUMN()-COLUMN($V$1)+2,FALSE),"")</f>
        <v/>
      </c>
      <c r="W44" s="9" t="str">
        <f>IF(ISNUMBER(VLOOKUP($E44,AnrPivot!$A$6:$AI$97,COLUMN()-COLUMN($V$1)+2,FALSE)),VLOOKUP($E44,AnrPivot!$A$6:$AI$97,COLUMN()-COLUMN($V$1)+2,FALSE),"")</f>
        <v/>
      </c>
      <c r="X44" s="9" t="str">
        <f>IF(ISNUMBER(VLOOKUP($E44,AnrPivot!$A$6:$AI$97,COLUMN()-COLUMN($V$1)+2,FALSE)),VLOOKUP($E44,AnrPivot!$A$6:$AI$97,COLUMN()-COLUMN($V$1)+2,FALSE),"")</f>
        <v/>
      </c>
      <c r="Y44" s="9" t="str">
        <f>IF(ISNUMBER(VLOOKUP($E44,AnrPivot!$A$6:$AI$97,COLUMN()-COLUMN($V$1)+2,FALSE)),VLOOKUP($E44,AnrPivot!$A$6:$AI$97,COLUMN()-COLUMN($V$1)+2,FALSE),"")</f>
        <v/>
      </c>
      <c r="Z44" s="9" t="str">
        <f>IF(ISNUMBER(VLOOKUP($E44,AnrPivot!$A$6:$AI$97,COLUMN()-COLUMN($V$1)+2,FALSE)),VLOOKUP($E44,AnrPivot!$A$6:$AI$97,COLUMN()-COLUMN($V$1)+2,FALSE),"")</f>
        <v/>
      </c>
      <c r="AA44" s="9" t="str">
        <f>IF(ISNUMBER(VLOOKUP($E44,AnrPivot!$A$6:$AI$97,COLUMN()-COLUMN($V$1)+2,FALSE)),VLOOKUP($E44,AnrPivot!$A$6:$AI$97,COLUMN()-COLUMN($V$1)+2,FALSE),"")</f>
        <v/>
      </c>
      <c r="AB44" s="9" t="str">
        <f>IF(ISNUMBER(VLOOKUP($E44,AnrPivot!$A$6:$AI$97,COLUMN()-COLUMN($V$1)+2,FALSE)),VLOOKUP($E44,AnrPivot!$A$6:$AI$97,COLUMN()-COLUMN($V$1)+2,FALSE),"")</f>
        <v/>
      </c>
      <c r="AC44" s="9" t="str">
        <f>IF(ISNUMBER(VLOOKUP($E44,AnrPivot!$A$6:$AI$97,COLUMN()-COLUMN($V$1)+2,FALSE)),VLOOKUP($E44,AnrPivot!$A$6:$AI$97,COLUMN()-COLUMN($V$1)+2,FALSE),"")</f>
        <v/>
      </c>
      <c r="AD44" s="9" t="str">
        <f>IF(ISNUMBER(VLOOKUP($E44,AnrPivot!$A$6:$AI$97,COLUMN()-COLUMN($V$1)+2,FALSE)),VLOOKUP($E44,AnrPivot!$A$6:$AI$97,COLUMN()-COLUMN($V$1)+2,FALSE),"")</f>
        <v/>
      </c>
      <c r="AE44" s="9" t="str">
        <f>IF(ISNUMBER(VLOOKUP($E44,AnrPivot!$A$6:$AI$97,COLUMN()-COLUMN($V$1)+2,FALSE)),VLOOKUP($E44,AnrPivot!$A$6:$AI$97,COLUMN()-COLUMN($V$1)+2,FALSE),"")</f>
        <v/>
      </c>
      <c r="AF44" s="9" t="str">
        <f>IF(ISNUMBER(VLOOKUP($E44,AnrPivot!$A$6:$AI$97,COLUMN()-COLUMN($V$1)+2,FALSE)),VLOOKUP($E44,AnrPivot!$A$6:$AI$97,COLUMN()-COLUMN($V$1)+2,FALSE),"")</f>
        <v/>
      </c>
      <c r="AG44" s="9" t="str">
        <f>IF(ISNUMBER(VLOOKUP($E44,AnrPivot!$A$6:$AI$97,COLUMN()-COLUMN($V$1)+2,FALSE)),VLOOKUP($E44,AnrPivot!$A$6:$AI$97,COLUMN()-COLUMN($V$1)+2,FALSE),"")</f>
        <v/>
      </c>
      <c r="AH44" s="9" t="str">
        <f>IF(ISNUMBER(VLOOKUP($E44,AnrPivot!$A$6:$AI$97,COLUMN()-COLUMN($V$1)+2,FALSE)),VLOOKUP($E44,AnrPivot!$A$6:$AI$97,COLUMN()-COLUMN($V$1)+2,FALSE),"")</f>
        <v/>
      </c>
      <c r="AI44" s="9" t="str">
        <f>IF(ISNUMBER(VLOOKUP($E44,AnrPivot!$A$6:$AI$97,COLUMN()-COLUMN($V$1)+2,FALSE)),VLOOKUP($E44,AnrPivot!$A$6:$AI$97,COLUMN()-COLUMN($V$1)+2,FALSE),"")</f>
        <v/>
      </c>
      <c r="AJ44" s="9" t="str">
        <f>IF(ISNUMBER(VLOOKUP($E44,AnrPivot!$A$6:$AI$97,COLUMN()-COLUMN($V$1)+2,FALSE)),VLOOKUP($E44,AnrPivot!$A$6:$AI$97,COLUMN()-COLUMN($V$1)+2,FALSE),"")</f>
        <v/>
      </c>
      <c r="AK44" s="9" t="str">
        <f>IF(ISNUMBER(VLOOKUP($E44,AnrPivot!$A$6:$AI$97,COLUMN()-COLUMN($V$1)+2,FALSE)),VLOOKUP($E44,AnrPivot!$A$6:$AI$97,COLUMN()-COLUMN($V$1)+2,FALSE),"")</f>
        <v/>
      </c>
      <c r="AL44" s="9" t="str">
        <f>IF(ISNUMBER(VLOOKUP($E44,AnrPivot!$A$6:$AI$97,COLUMN()-COLUMN($V$1)+2,FALSE)),VLOOKUP($E44,AnrPivot!$A$6:$AI$97,COLUMN()-COLUMN($V$1)+2,FALSE),"")</f>
        <v/>
      </c>
      <c r="AM44" s="9" t="str">
        <f>IF(ISNUMBER(VLOOKUP($E44,AnrPivot!$A$6:$AI$97,COLUMN()-COLUMN($V$1)+2,FALSE)),VLOOKUP($E44,AnrPivot!$A$6:$AI$97,COLUMN()-COLUMN($V$1)+2,FALSE),"")</f>
        <v/>
      </c>
      <c r="AN44" s="9">
        <f>IF(ISNUMBER(VLOOKUP($E44,AnrPivot!$A$6:$AI$97,COLUMN()-COLUMN($V$1)+2,FALSE)),VLOOKUP($E44,AnrPivot!$A$6:$AI$97,COLUMN()-COLUMN($V$1)+2,FALSE),"")</f>
        <v>2</v>
      </c>
      <c r="AO44" s="9" t="str">
        <f>IF(ISNUMBER(VLOOKUP($E44,AnrPivot!$A$6:$AI$97,COLUMN()-COLUMN($V$1)+2,FALSE)),VLOOKUP($E44,AnrPivot!$A$6:$AI$97,COLUMN()-COLUMN($V$1)+2,FALSE),"")</f>
        <v/>
      </c>
      <c r="AP44" s="9" t="str">
        <f>IF(ISNUMBER(VLOOKUP($E44,AnrPivot!$A$6:$AI$97,COLUMN()-COLUMN($V$1)+2,FALSE)),VLOOKUP($E44,AnrPivot!$A$6:$AI$97,COLUMN()-COLUMN($V$1)+2,FALSE),"")</f>
        <v/>
      </c>
      <c r="AQ44" s="9">
        <f>IF(ISNUMBER(VLOOKUP($E44,AnrPivot!$A$6:$AI$97,COLUMN()-COLUMN($V$1)+2,FALSE)),VLOOKUP($E44,AnrPivot!$A$6:$AI$97,COLUMN()-COLUMN($V$1)+2,FALSE),"")</f>
        <v>3</v>
      </c>
      <c r="AR44" s="9" t="str">
        <f>IF(ISNUMBER(VLOOKUP($E44,AnrPivot!$A$6:$AI$97,COLUMN()-COLUMN($V$1)+2,FALSE)),VLOOKUP($E44,AnrPivot!$A$6:$AI$97,COLUMN()-COLUMN($V$1)+2,FALSE),"")</f>
        <v/>
      </c>
      <c r="AS44" s="9" t="str">
        <f>IF(ISNUMBER(VLOOKUP($E44,AnrPivot!$A$6:$AI$97,COLUMN()-COLUMN($V$1)+2,FALSE)),VLOOKUP($E44,AnrPivot!$A$6:$AI$97,COLUMN()-COLUMN($V$1)+2,FALSE),"")</f>
        <v/>
      </c>
      <c r="AT44" s="9" t="str">
        <f>IF(ISNUMBER(VLOOKUP($E44,AnrPivot!$A$6:$AI$97,COLUMN()-COLUMN($V$1)+2,FALSE)),VLOOKUP($E44,AnrPivot!$A$6:$AI$97,COLUMN()-COLUMN($V$1)+2,FALSE),"")</f>
        <v/>
      </c>
      <c r="AU44" s="9" t="str">
        <f>IF(ISNUMBER(VLOOKUP($E44,AnrPivot!$A$6:$AI$97,COLUMN()-COLUMN($V$1)+2,FALSE)),VLOOKUP($E44,AnrPivot!$A$6:$AI$97,COLUMN()-COLUMN($V$1)+2,FALSE),"")</f>
        <v/>
      </c>
      <c r="AV44" s="9" t="str">
        <f>IF(ISNUMBER(VLOOKUP($E44,AnrPivot!$A$6:$AI$97,COLUMN()-COLUMN($V$1)+2,FALSE)),VLOOKUP($E44,AnrPivot!$A$6:$AI$97,COLUMN()-COLUMN($V$1)+2,FALSE),"")</f>
        <v/>
      </c>
      <c r="AW44" s="9" t="str">
        <f>IF(ISNUMBER(VLOOKUP($E44,AnrPivot!$A$6:$AI$97,COLUMN()-COLUMN($V$1)+2,FALSE)),VLOOKUP($E44,AnrPivot!$A$6:$AI$97,COLUMN()-COLUMN($V$1)+2,FALSE),"")</f>
        <v/>
      </c>
      <c r="AX44" s="9" t="str">
        <f>IF(ISNUMBER(VLOOKUP($E44,AnrPivot!$A$6:$AI$97,COLUMN()-COLUMN($V$1)+2,FALSE)),VLOOKUP($E44,AnrPivot!$A$6:$AI$97,COLUMN()-COLUMN($V$1)+2,FALSE),"")</f>
        <v/>
      </c>
      <c r="AY44" s="9" t="str">
        <f>IF(ISNUMBER(VLOOKUP($E44,AnrPivot!$A$6:$AI$97,COLUMN()-COLUMN($V$1)+2,FALSE)),VLOOKUP($E44,AnrPivot!$A$6:$AI$97,COLUMN()-COLUMN($V$1)+2,FALSE),"")</f>
        <v/>
      </c>
      <c r="AZ44" s="9" t="str">
        <f>IF(ISNUMBER(VLOOKUP($E44,AnrPivot!$A$6:$AI$97,COLUMN()-COLUMN($V$1)+2,FALSE)),VLOOKUP($E44,AnrPivot!$A$6:$AI$97,COLUMN()-COLUMN($V$1)+2,FALSE),"")</f>
        <v/>
      </c>
      <c r="BA44" s="9" t="str">
        <f>IF(ISNUMBER(VLOOKUP($E44,AnrPivot!$A$6:$AI$97,COLUMN()-COLUMN($V$1)+2,FALSE)),VLOOKUP($E44,AnrPivot!$A$6:$AI$97,COLUMN()-COLUMN($V$1)+2,FALSE),"")</f>
        <v/>
      </c>
      <c r="BB44" s="9" t="str">
        <f>IF(ISNUMBER(VLOOKUP($E44,AnrPivot!$A$6:$AI$97,COLUMN()-COLUMN($V$1)+2,FALSE)),VLOOKUP($E44,AnrPivot!$A$6:$AI$97,COLUMN()-COLUMN($V$1)+2,FALSE),"")</f>
        <v/>
      </c>
      <c r="BC44" s="9">
        <f>IF(ISNUMBER(VLOOKUP($E44,AnrPivot!$A$6:$AI$97,COLUMN()-COLUMN($V$1)+2,FALSE)),VLOOKUP($E44,AnrPivot!$A$6:$AI$97,COLUMN()-COLUMN($V$1)+2,FALSE),"")</f>
        <v>5</v>
      </c>
      <c r="BD44" s="9" t="str">
        <f>IF(ISNUMBER(VLOOKUP($E44,AnrPivot!$A$6:$AI$97,COLUMN()-COLUMN($V$1)+2,FALSE)),VLOOKUP($E44,AnrPivot!$A$6:$AI$97,COLUMN()-COLUMN($V$1)+2,FALSE),"")</f>
        <v/>
      </c>
      <c r="BE44" s="9" t="str">
        <f>IF(ISNUMBER(VLOOKUP($E44,AnrPivot!$A$6:$AI$97,COLUMN()-COLUMN($V$1)+2,FALSE)),VLOOKUP($E44,AnrPivot!$A$6:$AI$97,COLUMN()-COLUMN($V$1)+2,FALSE),"")</f>
        <v/>
      </c>
      <c r="BF44" s="9" t="str">
        <f>IF(ISNUMBER(VLOOKUP($E44,AnrPivot!$A$6:$AI$97,COLUMN()-COLUMN($V$1)+2,FALSE)),VLOOKUP($E44,AnrPivot!$A$6:$AI$97,COLUMN()-COLUMN($V$1)+2,FALSE),"")</f>
        <v/>
      </c>
      <c r="BG44" s="9" t="str">
        <f>IF(ISNUMBER(VLOOKUP($E44,AnrPivot!$A$6:$AI$97,COLUMN()-COLUMN($V$1)+2,FALSE)),VLOOKUP($E44,AnrPivot!$A$6:$AI$97,COLUMN()-COLUMN($V$1)+2,FALSE),"")</f>
        <v/>
      </c>
      <c r="BH44" s="9" t="str">
        <f>IF(ISNUMBER(VLOOKUP($E44,AnrPivot!$A$6:$AI$97,COLUMN()-COLUMN($V$1)+2,FALSE)),VLOOKUP($E44,AnrPivot!$A$6:$AI$97,COLUMN()-COLUMN($V$1)+2,FALSE),"")</f>
        <v/>
      </c>
      <c r="BI44" s="93" t="str">
        <f>IF(ISNUMBER(VLOOKUP($E44,AnrPivot!$A$6:$AI$97,COLUMN()-COLUMN($V$1)+2,FALSE)),VLOOKUP($E44,AnrPivot!$A$6:$AI$97,COLUMN()-COLUMN($V$1)+2,FALSE),"")</f>
        <v/>
      </c>
      <c r="BJ44" s="93" t="str">
        <f>IF(ISNUMBER(VLOOKUP($E44,AnrPivot!$A$6:$AI$97,COLUMN()-COLUMN($V$1)+2,FALSE)),VLOOKUP($E44,AnrPivot!$A$6:$AI$97,COLUMN()-COLUMN($V$1)+2,FALSE),"")</f>
        <v/>
      </c>
    </row>
    <row r="45" spans="1:62">
      <c r="A45" s="247">
        <v>42</v>
      </c>
      <c r="B45" s="66" t="s">
        <v>0</v>
      </c>
      <c r="C45" s="67" t="s">
        <v>436</v>
      </c>
      <c r="D45" s="67" t="s">
        <v>575</v>
      </c>
      <c r="E45" s="68" t="s">
        <v>64</v>
      </c>
      <c r="F45" s="69">
        <v>21096</v>
      </c>
      <c r="G45" s="247" t="s">
        <v>172</v>
      </c>
      <c r="H45" s="247" t="s">
        <v>396</v>
      </c>
      <c r="I45" s="247"/>
      <c r="J45" s="248"/>
      <c r="K45" s="70"/>
      <c r="L45" s="289">
        <v>0</v>
      </c>
      <c r="M45" s="71">
        <f t="shared" si="2"/>
        <v>0</v>
      </c>
      <c r="N45" s="227">
        <f>LOOKUP(E45,UNTIS.1HJ!$A$4:$A$132,UNTIS.1HJ!$F$4:$F$132)+LOOKUP(E45,UNTIS.1HJ!$A$4:$A$132,UNTIS.1HJ!$H$4:$H$132)</f>
        <v>0</v>
      </c>
      <c r="O45" s="225">
        <f t="shared" si="1"/>
        <v>0</v>
      </c>
      <c r="P45" s="93"/>
      <c r="Q45" s="93">
        <f>VLOOKUP($E45,UNTIS.Gesamt!$A$4:$L$140,2,FALSE)</f>
        <v>797</v>
      </c>
      <c r="R45" s="93">
        <f>VLOOKUP($E45,UNTIS.Gesamt!$A$4:$L$140,3,FALSE)</f>
        <v>321</v>
      </c>
      <c r="S45" s="93">
        <f>VLOOKUP($E45,UNTIS.1HJ!$A$4:$L$140,4,FALSE)</f>
        <v>477</v>
      </c>
      <c r="T45" s="93">
        <f>VLOOKUP($E45,UNTIS.1HJ!$A$4:$L$140,8,FALSE)</f>
        <v>0</v>
      </c>
      <c r="U45" s="93"/>
      <c r="V45" s="93" t="str">
        <f>IF(ISNUMBER(VLOOKUP($E45,AnrPivot!$A$6:$AI$97,COLUMN()-COLUMN($V$1)+2,FALSE)),VLOOKUP($E45,AnrPivot!$A$6:$AI$97,COLUMN()-COLUMN($V$1)+2,FALSE),"")</f>
        <v/>
      </c>
      <c r="W45" s="93" t="str">
        <f>IF(ISNUMBER(VLOOKUP($E45,AnrPivot!$A$6:$AI$97,COLUMN()-COLUMN($V$1)+2,FALSE)),VLOOKUP($E45,AnrPivot!$A$6:$AI$97,COLUMN()-COLUMN($V$1)+2,FALSE),"")</f>
        <v/>
      </c>
      <c r="X45" s="93" t="str">
        <f>IF(ISNUMBER(VLOOKUP($E45,AnrPivot!$A$6:$AI$97,COLUMN()-COLUMN($V$1)+2,FALSE)),VLOOKUP($E45,AnrPivot!$A$6:$AI$97,COLUMN()-COLUMN($V$1)+2,FALSE),"")</f>
        <v/>
      </c>
      <c r="Y45" s="93" t="str">
        <f>IF(ISNUMBER(VLOOKUP($E45,AnrPivot!$A$6:$AI$97,COLUMN()-COLUMN($V$1)+2,FALSE)),VLOOKUP($E45,AnrPivot!$A$6:$AI$97,COLUMN()-COLUMN($V$1)+2,FALSE),"")</f>
        <v/>
      </c>
      <c r="Z45" s="93" t="str">
        <f>IF(ISNUMBER(VLOOKUP($E45,AnrPivot!$A$6:$AI$97,COLUMN()-COLUMN($V$1)+2,FALSE)),VLOOKUP($E45,AnrPivot!$A$6:$AI$97,COLUMN()-COLUMN($V$1)+2,FALSE),"")</f>
        <v/>
      </c>
      <c r="AA45" s="93" t="str">
        <f>IF(ISNUMBER(VLOOKUP($E45,AnrPivot!$A$6:$AI$97,COLUMN()-COLUMN($V$1)+2,FALSE)),VLOOKUP($E45,AnrPivot!$A$6:$AI$97,COLUMN()-COLUMN($V$1)+2,FALSE),"")</f>
        <v/>
      </c>
      <c r="AB45" s="93" t="str">
        <f>IF(ISNUMBER(VLOOKUP($E45,AnrPivot!$A$6:$AI$97,COLUMN()-COLUMN($V$1)+2,FALSE)),VLOOKUP($E45,AnrPivot!$A$6:$AI$97,COLUMN()-COLUMN($V$1)+2,FALSE),"")</f>
        <v/>
      </c>
      <c r="AC45" s="93" t="str">
        <f>IF(ISNUMBER(VLOOKUP($E45,AnrPivot!$A$6:$AI$97,COLUMN()-COLUMN($V$1)+2,FALSE)),VLOOKUP($E45,AnrPivot!$A$6:$AI$97,COLUMN()-COLUMN($V$1)+2,FALSE),"")</f>
        <v/>
      </c>
      <c r="AD45" s="93" t="str">
        <f>IF(ISNUMBER(VLOOKUP($E45,AnrPivot!$A$6:$AI$97,COLUMN()-COLUMN($V$1)+2,FALSE)),VLOOKUP($E45,AnrPivot!$A$6:$AI$97,COLUMN()-COLUMN($V$1)+2,FALSE),"")</f>
        <v/>
      </c>
      <c r="AE45" s="93" t="str">
        <f>IF(ISNUMBER(VLOOKUP($E45,AnrPivot!$A$6:$AI$97,COLUMN()-COLUMN($V$1)+2,FALSE)),VLOOKUP($E45,AnrPivot!$A$6:$AI$97,COLUMN()-COLUMN($V$1)+2,FALSE),"")</f>
        <v/>
      </c>
      <c r="AF45" s="93" t="str">
        <f>IF(ISNUMBER(VLOOKUP($E45,AnrPivot!$A$6:$AI$97,COLUMN()-COLUMN($V$1)+2,FALSE)),VLOOKUP($E45,AnrPivot!$A$6:$AI$97,COLUMN()-COLUMN($V$1)+2,FALSE),"")</f>
        <v/>
      </c>
      <c r="AG45" s="93" t="str">
        <f>IF(ISNUMBER(VLOOKUP($E45,AnrPivot!$A$6:$AI$97,COLUMN()-COLUMN($V$1)+2,FALSE)),VLOOKUP($E45,AnrPivot!$A$6:$AI$97,COLUMN()-COLUMN($V$1)+2,FALSE),"")</f>
        <v/>
      </c>
      <c r="AH45" s="93" t="str">
        <f>IF(ISNUMBER(VLOOKUP($E45,AnrPivot!$A$6:$AI$97,COLUMN()-COLUMN($V$1)+2,FALSE)),VLOOKUP($E45,AnrPivot!$A$6:$AI$97,COLUMN()-COLUMN($V$1)+2,FALSE),"")</f>
        <v/>
      </c>
      <c r="AI45" s="93" t="str">
        <f>IF(ISNUMBER(VLOOKUP($E45,AnrPivot!$A$6:$AI$97,COLUMN()-COLUMN($V$1)+2,FALSE)),VLOOKUP($E45,AnrPivot!$A$6:$AI$97,COLUMN()-COLUMN($V$1)+2,FALSE),"")</f>
        <v/>
      </c>
      <c r="AJ45" s="93" t="str">
        <f>IF(ISNUMBER(VLOOKUP($E45,AnrPivot!$A$6:$AI$97,COLUMN()-COLUMN($V$1)+2,FALSE)),VLOOKUP($E45,AnrPivot!$A$6:$AI$97,COLUMN()-COLUMN($V$1)+2,FALSE),"")</f>
        <v/>
      </c>
      <c r="AK45" s="93" t="str">
        <f>IF(ISNUMBER(VLOOKUP($E45,AnrPivot!$A$6:$AI$97,COLUMN()-COLUMN($V$1)+2,FALSE)),VLOOKUP($E45,AnrPivot!$A$6:$AI$97,COLUMN()-COLUMN($V$1)+2,FALSE),"")</f>
        <v/>
      </c>
      <c r="AL45" s="93" t="str">
        <f>IF(ISNUMBER(VLOOKUP($E45,AnrPivot!$A$6:$AI$97,COLUMN()-COLUMN($V$1)+2,FALSE)),VLOOKUP($E45,AnrPivot!$A$6:$AI$97,COLUMN()-COLUMN($V$1)+2,FALSE),"")</f>
        <v/>
      </c>
      <c r="AM45" s="93" t="str">
        <f>IF(ISNUMBER(VLOOKUP($E45,AnrPivot!$A$6:$AI$97,COLUMN()-COLUMN($V$1)+2,FALSE)),VLOOKUP($E45,AnrPivot!$A$6:$AI$97,COLUMN()-COLUMN($V$1)+2,FALSE),"")</f>
        <v/>
      </c>
      <c r="AN45" s="93" t="str">
        <f>IF(ISNUMBER(VLOOKUP($E45,AnrPivot!$A$6:$AI$97,COLUMN()-COLUMN($V$1)+2,FALSE)),VLOOKUP($E45,AnrPivot!$A$6:$AI$97,COLUMN()-COLUMN($V$1)+2,FALSE),"")</f>
        <v/>
      </c>
      <c r="AO45" s="93" t="str">
        <f>IF(ISNUMBER(VLOOKUP($E45,AnrPivot!$A$6:$AI$97,COLUMN()-COLUMN($V$1)+2,FALSE)),VLOOKUP($E45,AnrPivot!$A$6:$AI$97,COLUMN()-COLUMN($V$1)+2,FALSE),"")</f>
        <v/>
      </c>
      <c r="AP45" s="93" t="str">
        <f>IF(ISNUMBER(VLOOKUP($E45,AnrPivot!$A$6:$AI$97,COLUMN()-COLUMN($V$1)+2,FALSE)),VLOOKUP($E45,AnrPivot!$A$6:$AI$97,COLUMN()-COLUMN($V$1)+2,FALSE),"")</f>
        <v/>
      </c>
      <c r="AQ45" s="93" t="str">
        <f>IF(ISNUMBER(VLOOKUP($E45,AnrPivot!$A$6:$AI$97,COLUMN()-COLUMN($V$1)+2,FALSE)),VLOOKUP($E45,AnrPivot!$A$6:$AI$97,COLUMN()-COLUMN($V$1)+2,FALSE),"")</f>
        <v/>
      </c>
      <c r="AR45" s="93" t="str">
        <f>IF(ISNUMBER(VLOOKUP($E45,AnrPivot!$A$6:$AI$97,COLUMN()-COLUMN($V$1)+2,FALSE)),VLOOKUP($E45,AnrPivot!$A$6:$AI$97,COLUMN()-COLUMN($V$1)+2,FALSE),"")</f>
        <v/>
      </c>
      <c r="AS45" s="93" t="str">
        <f>IF(ISNUMBER(VLOOKUP($E45,AnrPivot!$A$6:$AI$97,COLUMN()-COLUMN($V$1)+2,FALSE)),VLOOKUP($E45,AnrPivot!$A$6:$AI$97,COLUMN()-COLUMN($V$1)+2,FALSE),"")</f>
        <v/>
      </c>
      <c r="AT45" s="93" t="str">
        <f>IF(ISNUMBER(VLOOKUP($E45,AnrPivot!$A$6:$AI$97,COLUMN()-COLUMN($V$1)+2,FALSE)),VLOOKUP($E45,AnrPivot!$A$6:$AI$97,COLUMN()-COLUMN($V$1)+2,FALSE),"")</f>
        <v/>
      </c>
      <c r="AU45" s="93" t="str">
        <f>IF(ISNUMBER(VLOOKUP($E45,AnrPivot!$A$6:$AI$97,COLUMN()-COLUMN($V$1)+2,FALSE)),VLOOKUP($E45,AnrPivot!$A$6:$AI$97,COLUMN()-COLUMN($V$1)+2,FALSE),"")</f>
        <v/>
      </c>
      <c r="AV45" s="93" t="str">
        <f>IF(ISNUMBER(VLOOKUP($E45,AnrPivot!$A$6:$AI$97,COLUMN()-COLUMN($V$1)+2,FALSE)),VLOOKUP($E45,AnrPivot!$A$6:$AI$97,COLUMN()-COLUMN($V$1)+2,FALSE),"")</f>
        <v/>
      </c>
      <c r="AW45" s="93" t="str">
        <f>IF(ISNUMBER(VLOOKUP($E45,AnrPivot!$A$6:$AI$97,COLUMN()-COLUMN($V$1)+2,FALSE)),VLOOKUP($E45,AnrPivot!$A$6:$AI$97,COLUMN()-COLUMN($V$1)+2,FALSE),"")</f>
        <v/>
      </c>
      <c r="AX45" s="93" t="str">
        <f>IF(ISNUMBER(VLOOKUP($E45,AnrPivot!$A$6:$AI$97,COLUMN()-COLUMN($V$1)+2,FALSE)),VLOOKUP($E45,AnrPivot!$A$6:$AI$97,COLUMN()-COLUMN($V$1)+2,FALSE),"")</f>
        <v/>
      </c>
      <c r="AY45" s="93" t="str">
        <f>IF(ISNUMBER(VLOOKUP($E45,AnrPivot!$A$6:$AI$97,COLUMN()-COLUMN($V$1)+2,FALSE)),VLOOKUP($E45,AnrPivot!$A$6:$AI$97,COLUMN()-COLUMN($V$1)+2,FALSE),"")</f>
        <v/>
      </c>
      <c r="AZ45" s="93" t="str">
        <f>IF(ISNUMBER(VLOOKUP($E45,AnrPivot!$A$6:$AI$97,COLUMN()-COLUMN($V$1)+2,FALSE)),VLOOKUP($E45,AnrPivot!$A$6:$AI$97,COLUMN()-COLUMN($V$1)+2,FALSE),"")</f>
        <v/>
      </c>
      <c r="BA45" s="93" t="str">
        <f>IF(ISNUMBER(VLOOKUP($E45,AnrPivot!$A$6:$AI$97,COLUMN()-COLUMN($V$1)+2,FALSE)),VLOOKUP($E45,AnrPivot!$A$6:$AI$97,COLUMN()-COLUMN($V$1)+2,FALSE),"")</f>
        <v/>
      </c>
      <c r="BB45" s="93" t="str">
        <f>IF(ISNUMBER(VLOOKUP($E45,AnrPivot!$A$6:$AI$97,COLUMN()-COLUMN($V$1)+2,FALSE)),VLOOKUP($E45,AnrPivot!$A$6:$AI$97,COLUMN()-COLUMN($V$1)+2,FALSE),"")</f>
        <v/>
      </c>
      <c r="BC45" s="93" t="str">
        <f>IF(ISNUMBER(VLOOKUP($E45,AnrPivot!$A$6:$AI$97,COLUMN()-COLUMN($V$1)+2,FALSE)),VLOOKUP($E45,AnrPivot!$A$6:$AI$97,COLUMN()-COLUMN($V$1)+2,FALSE),"")</f>
        <v/>
      </c>
      <c r="BD45" s="93" t="str">
        <f>IF(ISNUMBER(VLOOKUP($E45,AnrPivot!$A$6:$AI$97,COLUMN()-COLUMN($V$1)+2,FALSE)),VLOOKUP($E45,AnrPivot!$A$6:$AI$97,COLUMN()-COLUMN($V$1)+2,FALSE),"")</f>
        <v/>
      </c>
      <c r="BE45" s="93" t="str">
        <f>IF(ISNUMBER(VLOOKUP($E45,AnrPivot!$A$6:$AI$97,COLUMN()-COLUMN($V$1)+2,FALSE)),VLOOKUP($E45,AnrPivot!$A$6:$AI$97,COLUMN()-COLUMN($V$1)+2,FALSE),"")</f>
        <v/>
      </c>
      <c r="BF45" s="93" t="str">
        <f>IF(ISNUMBER(VLOOKUP($E45,AnrPivot!$A$6:$AI$97,COLUMN()-COLUMN($V$1)+2,FALSE)),VLOOKUP($E45,AnrPivot!$A$6:$AI$97,COLUMN()-COLUMN($V$1)+2,FALSE),"")</f>
        <v/>
      </c>
      <c r="BG45" s="93" t="str">
        <f>IF(ISNUMBER(VLOOKUP($E45,AnrPivot!$A$6:$AI$97,COLUMN()-COLUMN($V$1)+2,FALSE)),VLOOKUP($E45,AnrPivot!$A$6:$AI$97,COLUMN()-COLUMN($V$1)+2,FALSE),"")</f>
        <v/>
      </c>
      <c r="BH45" s="93" t="str">
        <f>IF(ISNUMBER(VLOOKUP($E45,AnrPivot!$A$6:$AI$97,COLUMN()-COLUMN($V$1)+2,FALSE)),VLOOKUP($E45,AnrPivot!$A$6:$AI$97,COLUMN()-COLUMN($V$1)+2,FALSE),"")</f>
        <v/>
      </c>
      <c r="BI45" s="93" t="str">
        <f>IF(ISNUMBER(VLOOKUP($E45,AnrPivot!$A$6:$AI$97,COLUMN()-COLUMN($V$1)+2,FALSE)),VLOOKUP($E45,AnrPivot!$A$6:$AI$97,COLUMN()-COLUMN($V$1)+2,FALSE),"")</f>
        <v/>
      </c>
      <c r="BJ45" s="93" t="str">
        <f>IF(ISNUMBER(VLOOKUP($E45,AnrPivot!$A$6:$AI$97,COLUMN()-COLUMN($V$1)+2,FALSE)),VLOOKUP($E45,AnrPivot!$A$6:$AI$97,COLUMN()-COLUMN($V$1)+2,FALSE),"")</f>
        <v/>
      </c>
    </row>
    <row r="46" spans="1:62">
      <c r="A46" s="244">
        <v>43</v>
      </c>
      <c r="B46" s="73" t="s">
        <v>0</v>
      </c>
      <c r="C46" s="11" t="s">
        <v>437</v>
      </c>
      <c r="D46" s="11" t="s">
        <v>438</v>
      </c>
      <c r="E46" s="8" t="s">
        <v>43</v>
      </c>
      <c r="F46" s="14">
        <v>25025</v>
      </c>
      <c r="G46" s="244" t="s">
        <v>172</v>
      </c>
      <c r="H46" s="244" t="s">
        <v>178</v>
      </c>
      <c r="I46" s="244" t="s">
        <v>180</v>
      </c>
      <c r="J46" s="249" t="s">
        <v>182</v>
      </c>
      <c r="K46" s="27"/>
      <c r="L46" s="290">
        <v>20</v>
      </c>
      <c r="M46" s="13">
        <f t="shared" si="2"/>
        <v>19</v>
      </c>
      <c r="N46" s="228">
        <f>LOOKUP(E46,UNTIS.1HJ!$A$4:$A$132,UNTIS.1HJ!$F$4:$F$132)+LOOKUP(E46,UNTIS.1HJ!$A$4:$A$132,UNTIS.1HJ!$H$4:$H$132)</f>
        <v>0</v>
      </c>
      <c r="O46" s="226">
        <f t="shared" si="1"/>
        <v>0</v>
      </c>
      <c r="P46" s="9"/>
      <c r="Q46" s="9">
        <f>VLOOKUP($E46,UNTIS.Gesamt!$A$4:$L$140,2,FALSE)</f>
        <v>756</v>
      </c>
      <c r="R46" s="9">
        <f>VLOOKUP($E46,UNTIS.Gesamt!$A$4:$L$140,3,FALSE)</f>
        <v>50</v>
      </c>
      <c r="S46" s="9">
        <f>VLOOKUP($E46,UNTIS.1HJ!$A$4:$L$140,4,FALSE)</f>
        <v>716</v>
      </c>
      <c r="T46" s="9">
        <f>VLOOKUP($E46,UNTIS.1HJ!$A$4:$L$140,8,FALSE)</f>
        <v>0</v>
      </c>
      <c r="U46" s="9"/>
      <c r="V46" s="9" t="str">
        <f>IF(ISNUMBER(VLOOKUP($E46,AnrPivot!$A$6:$AI$97,COLUMN()-COLUMN($V$1)+2,FALSE)),VLOOKUP($E46,AnrPivot!$A$6:$AI$97,COLUMN()-COLUMN($V$1)+2,FALSE),"")</f>
        <v/>
      </c>
      <c r="W46" s="9" t="str">
        <f>IF(ISNUMBER(VLOOKUP($E46,AnrPivot!$A$6:$AI$97,COLUMN()-COLUMN($V$1)+2,FALSE)),VLOOKUP($E46,AnrPivot!$A$6:$AI$97,COLUMN()-COLUMN($V$1)+2,FALSE),"")</f>
        <v/>
      </c>
      <c r="X46" s="9" t="str">
        <f>IF(ISNUMBER(VLOOKUP($E46,AnrPivot!$A$6:$AI$97,COLUMN()-COLUMN($V$1)+2,FALSE)),VLOOKUP($E46,AnrPivot!$A$6:$AI$97,COLUMN()-COLUMN($V$1)+2,FALSE),"")</f>
        <v/>
      </c>
      <c r="Y46" s="9" t="str">
        <f>IF(ISNUMBER(VLOOKUP($E46,AnrPivot!$A$6:$AI$97,COLUMN()-COLUMN($V$1)+2,FALSE)),VLOOKUP($E46,AnrPivot!$A$6:$AI$97,COLUMN()-COLUMN($V$1)+2,FALSE),"")</f>
        <v/>
      </c>
      <c r="Z46" s="9" t="str">
        <f>IF(ISNUMBER(VLOOKUP($E46,AnrPivot!$A$6:$AI$97,COLUMN()-COLUMN($V$1)+2,FALSE)),VLOOKUP($E46,AnrPivot!$A$6:$AI$97,COLUMN()-COLUMN($V$1)+2,FALSE),"")</f>
        <v/>
      </c>
      <c r="AA46" s="9" t="str">
        <f>IF(ISNUMBER(VLOOKUP($E46,AnrPivot!$A$6:$AI$97,COLUMN()-COLUMN($V$1)+2,FALSE)),VLOOKUP($E46,AnrPivot!$A$6:$AI$97,COLUMN()-COLUMN($V$1)+2,FALSE),"")</f>
        <v/>
      </c>
      <c r="AB46" s="9" t="str">
        <f>IF(ISNUMBER(VLOOKUP($E46,AnrPivot!$A$6:$AI$97,COLUMN()-COLUMN($V$1)+2,FALSE)),VLOOKUP($E46,AnrPivot!$A$6:$AI$97,COLUMN()-COLUMN($V$1)+2,FALSE),"")</f>
        <v/>
      </c>
      <c r="AC46" s="9" t="str">
        <f>IF(ISNUMBER(VLOOKUP($E46,AnrPivot!$A$6:$AI$97,COLUMN()-COLUMN($V$1)+2,FALSE)),VLOOKUP($E46,AnrPivot!$A$6:$AI$97,COLUMN()-COLUMN($V$1)+2,FALSE),"")</f>
        <v/>
      </c>
      <c r="AD46" s="9" t="str">
        <f>IF(ISNUMBER(VLOOKUP($E46,AnrPivot!$A$6:$AI$97,COLUMN()-COLUMN($V$1)+2,FALSE)),VLOOKUP($E46,AnrPivot!$A$6:$AI$97,COLUMN()-COLUMN($V$1)+2,FALSE),"")</f>
        <v/>
      </c>
      <c r="AE46" s="9" t="str">
        <f>IF(ISNUMBER(VLOOKUP($E46,AnrPivot!$A$6:$AI$97,COLUMN()-COLUMN($V$1)+2,FALSE)),VLOOKUP($E46,AnrPivot!$A$6:$AI$97,COLUMN()-COLUMN($V$1)+2,FALSE),"")</f>
        <v/>
      </c>
      <c r="AF46" s="9" t="str">
        <f>IF(ISNUMBER(VLOOKUP($E46,AnrPivot!$A$6:$AI$97,COLUMN()-COLUMN($V$1)+2,FALSE)),VLOOKUP($E46,AnrPivot!$A$6:$AI$97,COLUMN()-COLUMN($V$1)+2,FALSE),"")</f>
        <v/>
      </c>
      <c r="AG46" s="9" t="str">
        <f>IF(ISNUMBER(VLOOKUP($E46,AnrPivot!$A$6:$AI$97,COLUMN()-COLUMN($V$1)+2,FALSE)),VLOOKUP($E46,AnrPivot!$A$6:$AI$97,COLUMN()-COLUMN($V$1)+2,FALSE),"")</f>
        <v/>
      </c>
      <c r="AH46" s="9" t="str">
        <f>IF(ISNUMBER(VLOOKUP($E46,AnrPivot!$A$6:$AI$97,COLUMN()-COLUMN($V$1)+2,FALSE)),VLOOKUP($E46,AnrPivot!$A$6:$AI$97,COLUMN()-COLUMN($V$1)+2,FALSE),"")</f>
        <v/>
      </c>
      <c r="AI46" s="9" t="str">
        <f>IF(ISNUMBER(VLOOKUP($E46,AnrPivot!$A$6:$AI$97,COLUMN()-COLUMN($V$1)+2,FALSE)),VLOOKUP($E46,AnrPivot!$A$6:$AI$97,COLUMN()-COLUMN($V$1)+2,FALSE),"")</f>
        <v/>
      </c>
      <c r="AJ46" s="9" t="str">
        <f>IF(ISNUMBER(VLOOKUP($E46,AnrPivot!$A$6:$AI$97,COLUMN()-COLUMN($V$1)+2,FALSE)),VLOOKUP($E46,AnrPivot!$A$6:$AI$97,COLUMN()-COLUMN($V$1)+2,FALSE),"")</f>
        <v/>
      </c>
      <c r="AK46" s="9" t="str">
        <f>IF(ISNUMBER(VLOOKUP($E46,AnrPivot!$A$6:$AI$97,COLUMN()-COLUMN($V$1)+2,FALSE)),VLOOKUP($E46,AnrPivot!$A$6:$AI$97,COLUMN()-COLUMN($V$1)+2,FALSE),"")</f>
        <v/>
      </c>
      <c r="AL46" s="9" t="str">
        <f>IF(ISNUMBER(VLOOKUP($E46,AnrPivot!$A$6:$AI$97,COLUMN()-COLUMN($V$1)+2,FALSE)),VLOOKUP($E46,AnrPivot!$A$6:$AI$97,COLUMN()-COLUMN($V$1)+2,FALSE),"")</f>
        <v/>
      </c>
      <c r="AM46" s="9" t="str">
        <f>IF(ISNUMBER(VLOOKUP($E46,AnrPivot!$A$6:$AI$97,COLUMN()-COLUMN($V$1)+2,FALSE)),VLOOKUP($E46,AnrPivot!$A$6:$AI$97,COLUMN()-COLUMN($V$1)+2,FALSE),"")</f>
        <v/>
      </c>
      <c r="AN46" s="9" t="str">
        <f>IF(ISNUMBER(VLOOKUP($E46,AnrPivot!$A$6:$AI$97,COLUMN()-COLUMN($V$1)+2,FALSE)),VLOOKUP($E46,AnrPivot!$A$6:$AI$97,COLUMN()-COLUMN($V$1)+2,FALSE),"")</f>
        <v/>
      </c>
      <c r="AO46" s="9" t="str">
        <f>IF(ISNUMBER(VLOOKUP($E46,AnrPivot!$A$6:$AI$97,COLUMN()-COLUMN($V$1)+2,FALSE)),VLOOKUP($E46,AnrPivot!$A$6:$AI$97,COLUMN()-COLUMN($V$1)+2,FALSE),"")</f>
        <v/>
      </c>
      <c r="AP46" s="9" t="str">
        <f>IF(ISNUMBER(VLOOKUP($E46,AnrPivot!$A$6:$AI$97,COLUMN()-COLUMN($V$1)+2,FALSE)),VLOOKUP($E46,AnrPivot!$A$6:$AI$97,COLUMN()-COLUMN($V$1)+2,FALSE),"")</f>
        <v/>
      </c>
      <c r="AQ46" s="9" t="str">
        <f>IF(ISNUMBER(VLOOKUP($E46,AnrPivot!$A$6:$AI$97,COLUMN()-COLUMN($V$1)+2,FALSE)),VLOOKUP($E46,AnrPivot!$A$6:$AI$97,COLUMN()-COLUMN($V$1)+2,FALSE),"")</f>
        <v/>
      </c>
      <c r="AR46" s="9" t="str">
        <f>IF(ISNUMBER(VLOOKUP($E46,AnrPivot!$A$6:$AI$97,COLUMN()-COLUMN($V$1)+2,FALSE)),VLOOKUP($E46,AnrPivot!$A$6:$AI$97,COLUMN()-COLUMN($V$1)+2,FALSE),"")</f>
        <v/>
      </c>
      <c r="AS46" s="9">
        <f>IF(ISNUMBER(VLOOKUP($E46,AnrPivot!$A$6:$AI$97,COLUMN()-COLUMN($V$1)+2,FALSE)),VLOOKUP($E46,AnrPivot!$A$6:$AI$97,COLUMN()-COLUMN($V$1)+2,FALSE),"")</f>
        <v>1</v>
      </c>
      <c r="AT46" s="9" t="str">
        <f>IF(ISNUMBER(VLOOKUP($E46,AnrPivot!$A$6:$AI$97,COLUMN()-COLUMN($V$1)+2,FALSE)),VLOOKUP($E46,AnrPivot!$A$6:$AI$97,COLUMN()-COLUMN($V$1)+2,FALSE),"")</f>
        <v/>
      </c>
      <c r="AU46" s="9" t="str">
        <f>IF(ISNUMBER(VLOOKUP($E46,AnrPivot!$A$6:$AI$97,COLUMN()-COLUMN($V$1)+2,FALSE)),VLOOKUP($E46,AnrPivot!$A$6:$AI$97,COLUMN()-COLUMN($V$1)+2,FALSE),"")</f>
        <v/>
      </c>
      <c r="AV46" s="9" t="str">
        <f>IF(ISNUMBER(VLOOKUP($E46,AnrPivot!$A$6:$AI$97,COLUMN()-COLUMN($V$1)+2,FALSE)),VLOOKUP($E46,AnrPivot!$A$6:$AI$97,COLUMN()-COLUMN($V$1)+2,FALSE),"")</f>
        <v/>
      </c>
      <c r="AW46" s="9" t="str">
        <f>IF(ISNUMBER(VLOOKUP($E46,AnrPivot!$A$6:$AI$97,COLUMN()-COLUMN($V$1)+2,FALSE)),VLOOKUP($E46,AnrPivot!$A$6:$AI$97,COLUMN()-COLUMN($V$1)+2,FALSE),"")</f>
        <v/>
      </c>
      <c r="AX46" s="9" t="str">
        <f>IF(ISNUMBER(VLOOKUP($E46,AnrPivot!$A$6:$AI$97,COLUMN()-COLUMN($V$1)+2,FALSE)),VLOOKUP($E46,AnrPivot!$A$6:$AI$97,COLUMN()-COLUMN($V$1)+2,FALSE),"")</f>
        <v/>
      </c>
      <c r="AY46" s="9" t="str">
        <f>IF(ISNUMBER(VLOOKUP($E46,AnrPivot!$A$6:$AI$97,COLUMN()-COLUMN($V$1)+2,FALSE)),VLOOKUP($E46,AnrPivot!$A$6:$AI$97,COLUMN()-COLUMN($V$1)+2,FALSE),"")</f>
        <v/>
      </c>
      <c r="AZ46" s="9" t="str">
        <f>IF(ISNUMBER(VLOOKUP($E46,AnrPivot!$A$6:$AI$97,COLUMN()-COLUMN($V$1)+2,FALSE)),VLOOKUP($E46,AnrPivot!$A$6:$AI$97,COLUMN()-COLUMN($V$1)+2,FALSE),"")</f>
        <v/>
      </c>
      <c r="BA46" s="9" t="str">
        <f>IF(ISNUMBER(VLOOKUP($E46,AnrPivot!$A$6:$AI$97,COLUMN()-COLUMN($V$1)+2,FALSE)),VLOOKUP($E46,AnrPivot!$A$6:$AI$97,COLUMN()-COLUMN($V$1)+2,FALSE),"")</f>
        <v/>
      </c>
      <c r="BB46" s="9" t="str">
        <f>IF(ISNUMBER(VLOOKUP($E46,AnrPivot!$A$6:$AI$97,COLUMN()-COLUMN($V$1)+2,FALSE)),VLOOKUP($E46,AnrPivot!$A$6:$AI$97,COLUMN()-COLUMN($V$1)+2,FALSE),"")</f>
        <v/>
      </c>
      <c r="BC46" s="9">
        <f>IF(ISNUMBER(VLOOKUP($E46,AnrPivot!$A$6:$AI$97,COLUMN()-COLUMN($V$1)+2,FALSE)),VLOOKUP($E46,AnrPivot!$A$6:$AI$97,COLUMN()-COLUMN($V$1)+2,FALSE),"")</f>
        <v>1</v>
      </c>
      <c r="BD46" s="9" t="str">
        <f>IF(ISNUMBER(VLOOKUP($E46,AnrPivot!$A$6:$AI$97,COLUMN()-COLUMN($V$1)+2,FALSE)),VLOOKUP($E46,AnrPivot!$A$6:$AI$97,COLUMN()-COLUMN($V$1)+2,FALSE),"")</f>
        <v/>
      </c>
      <c r="BE46" s="9" t="str">
        <f>IF(ISNUMBER(VLOOKUP($E46,AnrPivot!$A$6:$AI$97,COLUMN()-COLUMN($V$1)+2,FALSE)),VLOOKUP($E46,AnrPivot!$A$6:$AI$97,COLUMN()-COLUMN($V$1)+2,FALSE),"")</f>
        <v/>
      </c>
      <c r="BF46" s="9" t="str">
        <f>IF(ISNUMBER(VLOOKUP($E46,AnrPivot!$A$6:$AI$97,COLUMN()-COLUMN($V$1)+2,FALSE)),VLOOKUP($E46,AnrPivot!$A$6:$AI$97,COLUMN()-COLUMN($V$1)+2,FALSE),"")</f>
        <v/>
      </c>
      <c r="BG46" s="9" t="str">
        <f>IF(ISNUMBER(VLOOKUP($E46,AnrPivot!$A$6:$AI$97,COLUMN()-COLUMN($V$1)+2,FALSE)),VLOOKUP($E46,AnrPivot!$A$6:$AI$97,COLUMN()-COLUMN($V$1)+2,FALSE),"")</f>
        <v/>
      </c>
      <c r="BH46" s="9" t="str">
        <f>IF(ISNUMBER(VLOOKUP($E46,AnrPivot!$A$6:$AI$97,COLUMN()-COLUMN($V$1)+2,FALSE)),VLOOKUP($E46,AnrPivot!$A$6:$AI$97,COLUMN()-COLUMN($V$1)+2,FALSE),"")</f>
        <v/>
      </c>
      <c r="BI46" s="93" t="str">
        <f>IF(ISNUMBER(VLOOKUP($E46,AnrPivot!$A$6:$AI$97,COLUMN()-COLUMN($V$1)+2,FALSE)),VLOOKUP($E46,AnrPivot!$A$6:$AI$97,COLUMN()-COLUMN($V$1)+2,FALSE),"")</f>
        <v/>
      </c>
      <c r="BJ46" s="93" t="str">
        <f>IF(ISNUMBER(VLOOKUP($E46,AnrPivot!$A$6:$AI$97,COLUMN()-COLUMN($V$1)+2,FALSE)),VLOOKUP($E46,AnrPivot!$A$6:$AI$97,COLUMN()-COLUMN($V$1)+2,FALSE),"")</f>
        <v/>
      </c>
    </row>
    <row r="47" spans="1:62" s="244" customFormat="1">
      <c r="A47" s="247">
        <v>44</v>
      </c>
      <c r="B47" s="66" t="s">
        <v>0</v>
      </c>
      <c r="C47" s="67" t="s">
        <v>1672</v>
      </c>
      <c r="D47" s="67" t="s">
        <v>1671</v>
      </c>
      <c r="E47" s="68" t="s">
        <v>1670</v>
      </c>
      <c r="F47" s="69">
        <v>33474</v>
      </c>
      <c r="G47" s="247" t="s">
        <v>178</v>
      </c>
      <c r="H47" s="247" t="s">
        <v>396</v>
      </c>
      <c r="I47" s="247"/>
      <c r="J47" s="248"/>
      <c r="K47" s="70"/>
      <c r="L47" s="289">
        <v>25.5</v>
      </c>
      <c r="M47" s="71">
        <f t="shared" si="2"/>
        <v>25</v>
      </c>
      <c r="N47" s="227">
        <f>LOOKUP(E47,UNTIS.1HJ!$A$4:$A$132,UNTIS.1HJ!$F$4:$F$132)+LOOKUP(E47,UNTIS.1HJ!$A$4:$A$132,UNTIS.1HJ!$H$4:$H$132)</f>
        <v>0</v>
      </c>
      <c r="O47" s="225">
        <f t="shared" si="1"/>
        <v>0</v>
      </c>
      <c r="P47" s="93"/>
      <c r="Q47" s="93" t="e">
        <f>VLOOKUP($E47,UNTIS.Gesamt!$A$4:$L$140,2,FALSE)</f>
        <v>#N/A</v>
      </c>
      <c r="R47" s="93" t="e">
        <f>VLOOKUP($E47,UNTIS.Gesamt!$A$4:$L$140,3,FALSE)</f>
        <v>#N/A</v>
      </c>
      <c r="S47" s="93" t="e">
        <f>VLOOKUP($E47,UNTIS.1HJ!$A$4:$L$140,4,FALSE)</f>
        <v>#N/A</v>
      </c>
      <c r="T47" s="93" t="e">
        <f>VLOOKUP($E47,UNTIS.1HJ!$A$4:$L$140,8,FALSE)</f>
        <v>#N/A</v>
      </c>
      <c r="U47" s="93"/>
      <c r="V47" s="93" t="str">
        <f>IF(ISNUMBER(VLOOKUP($E47,AnrPivot!$A$6:$AI$97,COLUMN()-COLUMN($V$1)+2,FALSE)),VLOOKUP($E47,AnrPivot!$A$6:$AI$97,COLUMN()-COLUMN($V$1)+2,FALSE),"")</f>
        <v/>
      </c>
      <c r="W47" s="93" t="str">
        <f>IF(ISNUMBER(VLOOKUP($E47,AnrPivot!$A$6:$AI$97,COLUMN()-COLUMN($V$1)+2,FALSE)),VLOOKUP($E47,AnrPivot!$A$6:$AI$97,COLUMN()-COLUMN($V$1)+2,FALSE),"")</f>
        <v/>
      </c>
      <c r="X47" s="93" t="str">
        <f>IF(ISNUMBER(VLOOKUP($E47,AnrPivot!$A$6:$AI$97,COLUMN()-COLUMN($V$1)+2,FALSE)),VLOOKUP($E47,AnrPivot!$A$6:$AI$97,COLUMN()-COLUMN($V$1)+2,FALSE),"")</f>
        <v/>
      </c>
      <c r="Y47" s="93" t="str">
        <f>IF(ISNUMBER(VLOOKUP($E47,AnrPivot!$A$6:$AI$97,COLUMN()-COLUMN($V$1)+2,FALSE)),VLOOKUP($E47,AnrPivot!$A$6:$AI$97,COLUMN()-COLUMN($V$1)+2,FALSE),"")</f>
        <v/>
      </c>
      <c r="Z47" s="93" t="str">
        <f>IF(ISNUMBER(VLOOKUP($E47,AnrPivot!$A$6:$AI$97,COLUMN()-COLUMN($V$1)+2,FALSE)),VLOOKUP($E47,AnrPivot!$A$6:$AI$97,COLUMN()-COLUMN($V$1)+2,FALSE),"")</f>
        <v/>
      </c>
      <c r="AA47" s="93" t="str">
        <f>IF(ISNUMBER(VLOOKUP($E47,AnrPivot!$A$6:$AI$97,COLUMN()-COLUMN($V$1)+2,FALSE)),VLOOKUP($E47,AnrPivot!$A$6:$AI$97,COLUMN()-COLUMN($V$1)+2,FALSE),"")</f>
        <v/>
      </c>
      <c r="AB47" s="93" t="str">
        <f>IF(ISNUMBER(VLOOKUP($E47,AnrPivot!$A$6:$AI$97,COLUMN()-COLUMN($V$1)+2,FALSE)),VLOOKUP($E47,AnrPivot!$A$6:$AI$97,COLUMN()-COLUMN($V$1)+2,FALSE),"")</f>
        <v/>
      </c>
      <c r="AC47" s="93" t="str">
        <f>IF(ISNUMBER(VLOOKUP($E47,AnrPivot!$A$6:$AI$97,COLUMN()-COLUMN($V$1)+2,FALSE)),VLOOKUP($E47,AnrPivot!$A$6:$AI$97,COLUMN()-COLUMN($V$1)+2,FALSE),"")</f>
        <v/>
      </c>
      <c r="AD47" s="93" t="str">
        <f>IF(ISNUMBER(VLOOKUP($E47,AnrPivot!$A$6:$AI$97,COLUMN()-COLUMN($V$1)+2,FALSE)),VLOOKUP($E47,AnrPivot!$A$6:$AI$97,COLUMN()-COLUMN($V$1)+2,FALSE),"")</f>
        <v/>
      </c>
      <c r="AE47" s="93" t="str">
        <f>IF(ISNUMBER(VLOOKUP($E47,AnrPivot!$A$6:$AI$97,COLUMN()-COLUMN($V$1)+2,FALSE)),VLOOKUP($E47,AnrPivot!$A$6:$AI$97,COLUMN()-COLUMN($V$1)+2,FALSE),"")</f>
        <v/>
      </c>
      <c r="AF47" s="93" t="str">
        <f>IF(ISNUMBER(VLOOKUP($E47,AnrPivot!$A$6:$AI$97,COLUMN()-COLUMN($V$1)+2,FALSE)),VLOOKUP($E47,AnrPivot!$A$6:$AI$97,COLUMN()-COLUMN($V$1)+2,FALSE),"")</f>
        <v/>
      </c>
      <c r="AG47" s="93" t="str">
        <f>IF(ISNUMBER(VLOOKUP($E47,AnrPivot!$A$6:$AI$97,COLUMN()-COLUMN($V$1)+2,FALSE)),VLOOKUP($E47,AnrPivot!$A$6:$AI$97,COLUMN()-COLUMN($V$1)+2,FALSE),"")</f>
        <v/>
      </c>
      <c r="AH47" s="93" t="str">
        <f>IF(ISNUMBER(VLOOKUP($E47,AnrPivot!$A$6:$AI$97,COLUMN()-COLUMN($V$1)+2,FALSE)),VLOOKUP($E47,AnrPivot!$A$6:$AI$97,COLUMN()-COLUMN($V$1)+2,FALSE),"")</f>
        <v/>
      </c>
      <c r="AI47" s="93" t="str">
        <f>IF(ISNUMBER(VLOOKUP($E47,AnrPivot!$A$6:$AI$97,COLUMN()-COLUMN($V$1)+2,FALSE)),VLOOKUP($E47,AnrPivot!$A$6:$AI$97,COLUMN()-COLUMN($V$1)+2,FALSE),"")</f>
        <v/>
      </c>
      <c r="AJ47" s="93" t="str">
        <f>IF(ISNUMBER(VLOOKUP($E47,AnrPivot!$A$6:$AI$97,COLUMN()-COLUMN($V$1)+2,FALSE)),VLOOKUP($E47,AnrPivot!$A$6:$AI$97,COLUMN()-COLUMN($V$1)+2,FALSE),"")</f>
        <v/>
      </c>
      <c r="AK47" s="93" t="str">
        <f>IF(ISNUMBER(VLOOKUP($E47,AnrPivot!$A$6:$AI$97,COLUMN()-COLUMN($V$1)+2,FALSE)),VLOOKUP($E47,AnrPivot!$A$6:$AI$97,COLUMN()-COLUMN($V$1)+2,FALSE),"")</f>
        <v/>
      </c>
      <c r="AL47" s="93" t="str">
        <f>IF(ISNUMBER(VLOOKUP($E47,AnrPivot!$A$6:$AI$97,COLUMN()-COLUMN($V$1)+2,FALSE)),VLOOKUP($E47,AnrPivot!$A$6:$AI$97,COLUMN()-COLUMN($V$1)+2,FALSE),"")</f>
        <v/>
      </c>
      <c r="AM47" s="93" t="str">
        <f>IF(ISNUMBER(VLOOKUP($E47,AnrPivot!$A$6:$AI$97,COLUMN()-COLUMN($V$1)+2,FALSE)),VLOOKUP($E47,AnrPivot!$A$6:$AI$97,COLUMN()-COLUMN($V$1)+2,FALSE),"")</f>
        <v/>
      </c>
      <c r="AN47" s="93" t="str">
        <f>IF(ISNUMBER(VLOOKUP($E47,AnrPivot!$A$6:$AI$97,COLUMN()-COLUMN($V$1)+2,FALSE)),VLOOKUP($E47,AnrPivot!$A$6:$AI$97,COLUMN()-COLUMN($V$1)+2,FALSE),"")</f>
        <v/>
      </c>
      <c r="AO47" s="93" t="str">
        <f>IF(ISNUMBER(VLOOKUP($E47,AnrPivot!$A$6:$AI$97,COLUMN()-COLUMN($V$1)+2,FALSE)),VLOOKUP($E47,AnrPivot!$A$6:$AI$97,COLUMN()-COLUMN($V$1)+2,FALSE),"")</f>
        <v/>
      </c>
      <c r="AP47" s="93" t="str">
        <f>IF(ISNUMBER(VLOOKUP($E47,AnrPivot!$A$6:$AI$97,COLUMN()-COLUMN($V$1)+2,FALSE)),VLOOKUP($E47,AnrPivot!$A$6:$AI$97,COLUMN()-COLUMN($V$1)+2,FALSE),"")</f>
        <v/>
      </c>
      <c r="AQ47" s="93" t="str">
        <f>IF(ISNUMBER(VLOOKUP($E47,AnrPivot!$A$6:$AI$97,COLUMN()-COLUMN($V$1)+2,FALSE)),VLOOKUP($E47,AnrPivot!$A$6:$AI$97,COLUMN()-COLUMN($V$1)+2,FALSE),"")</f>
        <v/>
      </c>
      <c r="AR47" s="93" t="str">
        <f>IF(ISNUMBER(VLOOKUP($E47,AnrPivot!$A$6:$AI$97,COLUMN()-COLUMN($V$1)+2,FALSE)),VLOOKUP($E47,AnrPivot!$A$6:$AI$97,COLUMN()-COLUMN($V$1)+2,FALSE),"")</f>
        <v/>
      </c>
      <c r="AS47" s="93" t="str">
        <f>IF(ISNUMBER(VLOOKUP($E47,AnrPivot!$A$6:$AI$97,COLUMN()-COLUMN($V$1)+2,FALSE)),VLOOKUP($E47,AnrPivot!$A$6:$AI$97,COLUMN()-COLUMN($V$1)+2,FALSE),"")</f>
        <v/>
      </c>
      <c r="AT47" s="93">
        <f>IF(ISNUMBER(VLOOKUP($E47,AnrPivot!$A$6:$AI$97,COLUMN()-COLUMN($V$1)+2,FALSE)),VLOOKUP($E47,AnrPivot!$A$6:$AI$97,COLUMN()-COLUMN($V$1)+2,FALSE),"")</f>
        <v>0.5</v>
      </c>
      <c r="AU47" s="93" t="str">
        <f>IF(ISNUMBER(VLOOKUP($E47,AnrPivot!$A$6:$AI$97,COLUMN()-COLUMN($V$1)+2,FALSE)),VLOOKUP($E47,AnrPivot!$A$6:$AI$97,COLUMN()-COLUMN($V$1)+2,FALSE),"")</f>
        <v/>
      </c>
      <c r="AV47" s="93" t="str">
        <f>IF(ISNUMBER(VLOOKUP($E47,AnrPivot!$A$6:$AI$97,COLUMN()-COLUMN($V$1)+2,FALSE)),VLOOKUP($E47,AnrPivot!$A$6:$AI$97,COLUMN()-COLUMN($V$1)+2,FALSE),"")</f>
        <v/>
      </c>
      <c r="AW47" s="93" t="str">
        <f>IF(ISNUMBER(VLOOKUP($E47,AnrPivot!$A$6:$AI$97,COLUMN()-COLUMN($V$1)+2,FALSE)),VLOOKUP($E47,AnrPivot!$A$6:$AI$97,COLUMN()-COLUMN($V$1)+2,FALSE),"")</f>
        <v/>
      </c>
      <c r="AX47" s="93" t="str">
        <f>IF(ISNUMBER(VLOOKUP($E47,AnrPivot!$A$6:$AI$97,COLUMN()-COLUMN($V$1)+2,FALSE)),VLOOKUP($E47,AnrPivot!$A$6:$AI$97,COLUMN()-COLUMN($V$1)+2,FALSE),"")</f>
        <v/>
      </c>
      <c r="AY47" s="93" t="str">
        <f>IF(ISNUMBER(VLOOKUP($E47,AnrPivot!$A$6:$AI$97,COLUMN()-COLUMN($V$1)+2,FALSE)),VLOOKUP($E47,AnrPivot!$A$6:$AI$97,COLUMN()-COLUMN($V$1)+2,FALSE),"")</f>
        <v/>
      </c>
      <c r="AZ47" s="93" t="str">
        <f>IF(ISNUMBER(VLOOKUP($E47,AnrPivot!$A$6:$AI$97,COLUMN()-COLUMN($V$1)+2,FALSE)),VLOOKUP($E47,AnrPivot!$A$6:$AI$97,COLUMN()-COLUMN($V$1)+2,FALSE),"")</f>
        <v/>
      </c>
      <c r="BA47" s="93" t="str">
        <f>IF(ISNUMBER(VLOOKUP($E47,AnrPivot!$A$6:$AI$97,COLUMN()-COLUMN($V$1)+2,FALSE)),VLOOKUP($E47,AnrPivot!$A$6:$AI$97,COLUMN()-COLUMN($V$1)+2,FALSE),"")</f>
        <v/>
      </c>
      <c r="BB47" s="93" t="str">
        <f>IF(ISNUMBER(VLOOKUP($E47,AnrPivot!$A$6:$AI$97,COLUMN()-COLUMN($V$1)+2,FALSE)),VLOOKUP($E47,AnrPivot!$A$6:$AI$97,COLUMN()-COLUMN($V$1)+2,FALSE),"")</f>
        <v/>
      </c>
      <c r="BC47" s="93">
        <f>IF(ISNUMBER(VLOOKUP($E47,AnrPivot!$A$6:$AI$97,COLUMN()-COLUMN($V$1)+2,FALSE)),VLOOKUP($E47,AnrPivot!$A$6:$AI$97,COLUMN()-COLUMN($V$1)+2,FALSE),"")</f>
        <v>0.5</v>
      </c>
      <c r="BD47" s="93" t="str">
        <f>IF(ISNUMBER(VLOOKUP($E47,AnrPivot!$A$6:$AI$97,COLUMN()-COLUMN($V$1)+2,FALSE)),VLOOKUP($E47,AnrPivot!$A$6:$AI$97,COLUMN()-COLUMN($V$1)+2,FALSE),"")</f>
        <v/>
      </c>
      <c r="BE47" s="93" t="str">
        <f>IF(ISNUMBER(VLOOKUP($E47,AnrPivot!$A$6:$AI$97,COLUMN()-COLUMN($V$1)+2,FALSE)),VLOOKUP($E47,AnrPivot!$A$6:$AI$97,COLUMN()-COLUMN($V$1)+2,FALSE),"")</f>
        <v/>
      </c>
      <c r="BF47" s="93" t="str">
        <f>IF(ISNUMBER(VLOOKUP($E47,AnrPivot!$A$6:$AI$97,COLUMN()-COLUMN($V$1)+2,FALSE)),VLOOKUP($E47,AnrPivot!$A$6:$AI$97,COLUMN()-COLUMN($V$1)+2,FALSE),"")</f>
        <v/>
      </c>
      <c r="BG47" s="93" t="str">
        <f>IF(ISNUMBER(VLOOKUP($E47,AnrPivot!$A$6:$AI$97,COLUMN()-COLUMN($V$1)+2,FALSE)),VLOOKUP($E47,AnrPivot!$A$6:$AI$97,COLUMN()-COLUMN($V$1)+2,FALSE),"")</f>
        <v/>
      </c>
      <c r="BH47" s="93" t="str">
        <f>IF(ISNUMBER(VLOOKUP($E47,AnrPivot!$A$6:$AI$97,COLUMN()-COLUMN($V$1)+2,FALSE)),VLOOKUP($E47,AnrPivot!$A$6:$AI$97,COLUMN()-COLUMN($V$1)+2,FALSE),"")</f>
        <v/>
      </c>
      <c r="BI47" s="93" t="str">
        <f>IF(ISNUMBER(VLOOKUP($E47,AnrPivot!$A$6:$AI$97,COLUMN()-COLUMN($V$1)+2,FALSE)),VLOOKUP($E47,AnrPivot!$A$6:$AI$97,COLUMN()-COLUMN($V$1)+2,FALSE),"")</f>
        <v/>
      </c>
      <c r="BJ47" s="93" t="str">
        <f>IF(ISNUMBER(VLOOKUP($E47,AnrPivot!$A$6:$AI$97,COLUMN()-COLUMN($V$1)+2,FALSE)),VLOOKUP($E47,AnrPivot!$A$6:$AI$97,COLUMN()-COLUMN($V$1)+2,FALSE),"")</f>
        <v/>
      </c>
    </row>
    <row r="48" spans="1:62" s="244" customFormat="1">
      <c r="A48" s="244">
        <v>45</v>
      </c>
      <c r="B48" s="73" t="s">
        <v>0</v>
      </c>
      <c r="C48" s="11" t="s">
        <v>1564</v>
      </c>
      <c r="D48" s="11" t="s">
        <v>1563</v>
      </c>
      <c r="E48" s="8" t="s">
        <v>1562</v>
      </c>
      <c r="F48" s="14">
        <v>32751</v>
      </c>
      <c r="G48" s="244" t="s">
        <v>182</v>
      </c>
      <c r="H48" s="244" t="s">
        <v>219</v>
      </c>
      <c r="J48" s="249"/>
      <c r="K48" s="27"/>
      <c r="L48" s="290">
        <v>9</v>
      </c>
      <c r="M48" s="13">
        <f t="shared" si="2"/>
        <v>9</v>
      </c>
      <c r="N48" s="228">
        <f>LOOKUP(E48,UNTIS.1HJ!$A$4:$A$132,UNTIS.1HJ!$F$4:$F$132)+LOOKUP(E48,UNTIS.1HJ!$A$4:$A$132,UNTIS.1HJ!$H$4:$H$132)</f>
        <v>0</v>
      </c>
      <c r="O48" s="226">
        <f t="shared" si="1"/>
        <v>0</v>
      </c>
      <c r="P48" s="9"/>
      <c r="Q48" s="9" t="e">
        <f>VLOOKUP($E48,UNTIS.Gesamt!$A$4:$L$140,2,FALSE)</f>
        <v>#N/A</v>
      </c>
      <c r="R48" s="9" t="e">
        <f>VLOOKUP($E48,UNTIS.Gesamt!$A$4:$L$140,3,FALSE)</f>
        <v>#N/A</v>
      </c>
      <c r="S48" s="9" t="e">
        <f>VLOOKUP($E48,UNTIS.1HJ!$A$4:$L$140,4,FALSE)</f>
        <v>#N/A</v>
      </c>
      <c r="T48" s="9" t="e">
        <f>VLOOKUP($E48,UNTIS.1HJ!$A$4:$L$140,8,FALSE)</f>
        <v>#N/A</v>
      </c>
      <c r="U48" s="9"/>
      <c r="V48" s="9" t="str">
        <f>IF(ISNUMBER(VLOOKUP($E48,AnrPivot!$A$6:$AI$97,COLUMN()-COLUMN($V$1)+2,FALSE)),VLOOKUP($E48,AnrPivot!$A$6:$AI$97,COLUMN()-COLUMN($V$1)+2,FALSE),"")</f>
        <v/>
      </c>
      <c r="W48" s="9" t="str">
        <f>IF(ISNUMBER(VLOOKUP($E48,AnrPivot!$A$6:$AI$97,COLUMN()-COLUMN($V$1)+2,FALSE)),VLOOKUP($E48,AnrPivot!$A$6:$AI$97,COLUMN()-COLUMN($V$1)+2,FALSE),"")</f>
        <v/>
      </c>
      <c r="X48" s="9" t="str">
        <f>IF(ISNUMBER(VLOOKUP($E48,AnrPivot!$A$6:$AI$97,COLUMN()-COLUMN($V$1)+2,FALSE)),VLOOKUP($E48,AnrPivot!$A$6:$AI$97,COLUMN()-COLUMN($V$1)+2,FALSE),"")</f>
        <v/>
      </c>
      <c r="Y48" s="9" t="str">
        <f>IF(ISNUMBER(VLOOKUP($E48,AnrPivot!$A$6:$AI$97,COLUMN()-COLUMN($V$1)+2,FALSE)),VLOOKUP($E48,AnrPivot!$A$6:$AI$97,COLUMN()-COLUMN($V$1)+2,FALSE),"")</f>
        <v/>
      </c>
      <c r="Z48" s="9" t="str">
        <f>IF(ISNUMBER(VLOOKUP($E48,AnrPivot!$A$6:$AI$97,COLUMN()-COLUMN($V$1)+2,FALSE)),VLOOKUP($E48,AnrPivot!$A$6:$AI$97,COLUMN()-COLUMN($V$1)+2,FALSE),"")</f>
        <v/>
      </c>
      <c r="AA48" s="9" t="str">
        <f>IF(ISNUMBER(VLOOKUP($E48,AnrPivot!$A$6:$AI$97,COLUMN()-COLUMN($V$1)+2,FALSE)),VLOOKUP($E48,AnrPivot!$A$6:$AI$97,COLUMN()-COLUMN($V$1)+2,FALSE),"")</f>
        <v/>
      </c>
      <c r="AB48" s="9" t="str">
        <f>IF(ISNUMBER(VLOOKUP($E48,AnrPivot!$A$6:$AI$97,COLUMN()-COLUMN($V$1)+2,FALSE)),VLOOKUP($E48,AnrPivot!$A$6:$AI$97,COLUMN()-COLUMN($V$1)+2,FALSE),"")</f>
        <v/>
      </c>
      <c r="AC48" s="9" t="str">
        <f>IF(ISNUMBER(VLOOKUP($E48,AnrPivot!$A$6:$AI$97,COLUMN()-COLUMN($V$1)+2,FALSE)),VLOOKUP($E48,AnrPivot!$A$6:$AI$97,COLUMN()-COLUMN($V$1)+2,FALSE),"")</f>
        <v/>
      </c>
      <c r="AD48" s="9" t="str">
        <f>IF(ISNUMBER(VLOOKUP($E48,AnrPivot!$A$6:$AI$97,COLUMN()-COLUMN($V$1)+2,FALSE)),VLOOKUP($E48,AnrPivot!$A$6:$AI$97,COLUMN()-COLUMN($V$1)+2,FALSE),"")</f>
        <v/>
      </c>
      <c r="AE48" s="9" t="str">
        <f>IF(ISNUMBER(VLOOKUP($E48,AnrPivot!$A$6:$AI$97,COLUMN()-COLUMN($V$1)+2,FALSE)),VLOOKUP($E48,AnrPivot!$A$6:$AI$97,COLUMN()-COLUMN($V$1)+2,FALSE),"")</f>
        <v/>
      </c>
      <c r="AF48" s="9" t="str">
        <f>IF(ISNUMBER(VLOOKUP($E48,AnrPivot!$A$6:$AI$97,COLUMN()-COLUMN($V$1)+2,FALSE)),VLOOKUP($E48,AnrPivot!$A$6:$AI$97,COLUMN()-COLUMN($V$1)+2,FALSE),"")</f>
        <v/>
      </c>
      <c r="AG48" s="9" t="str">
        <f>IF(ISNUMBER(VLOOKUP($E48,AnrPivot!$A$6:$AI$97,COLUMN()-COLUMN($V$1)+2,FALSE)),VLOOKUP($E48,AnrPivot!$A$6:$AI$97,COLUMN()-COLUMN($V$1)+2,FALSE),"")</f>
        <v/>
      </c>
      <c r="AH48" s="9" t="str">
        <f>IF(ISNUMBER(VLOOKUP($E48,AnrPivot!$A$6:$AI$97,COLUMN()-COLUMN($V$1)+2,FALSE)),VLOOKUP($E48,AnrPivot!$A$6:$AI$97,COLUMN()-COLUMN($V$1)+2,FALSE),"")</f>
        <v/>
      </c>
      <c r="AI48" s="9" t="str">
        <f>IF(ISNUMBER(VLOOKUP($E48,AnrPivot!$A$6:$AI$97,COLUMN()-COLUMN($V$1)+2,FALSE)),VLOOKUP($E48,AnrPivot!$A$6:$AI$97,COLUMN()-COLUMN($V$1)+2,FALSE),"")</f>
        <v/>
      </c>
      <c r="AJ48" s="9" t="str">
        <f>IF(ISNUMBER(VLOOKUP($E48,AnrPivot!$A$6:$AI$97,COLUMN()-COLUMN($V$1)+2,FALSE)),VLOOKUP($E48,AnrPivot!$A$6:$AI$97,COLUMN()-COLUMN($V$1)+2,FALSE),"")</f>
        <v/>
      </c>
      <c r="AK48" s="9" t="str">
        <f>IF(ISNUMBER(VLOOKUP($E48,AnrPivot!$A$6:$AI$97,COLUMN()-COLUMN($V$1)+2,FALSE)),VLOOKUP($E48,AnrPivot!$A$6:$AI$97,COLUMN()-COLUMN($V$1)+2,FALSE),"")</f>
        <v/>
      </c>
      <c r="AL48" s="9" t="str">
        <f>IF(ISNUMBER(VLOOKUP($E48,AnrPivot!$A$6:$AI$97,COLUMN()-COLUMN($V$1)+2,FALSE)),VLOOKUP($E48,AnrPivot!$A$6:$AI$97,COLUMN()-COLUMN($V$1)+2,FALSE),"")</f>
        <v/>
      </c>
      <c r="AM48" s="9" t="str">
        <f>IF(ISNUMBER(VLOOKUP($E48,AnrPivot!$A$6:$AI$97,COLUMN()-COLUMN($V$1)+2,FALSE)),VLOOKUP($E48,AnrPivot!$A$6:$AI$97,COLUMN()-COLUMN($V$1)+2,FALSE),"")</f>
        <v/>
      </c>
      <c r="AN48" s="9" t="str">
        <f>IF(ISNUMBER(VLOOKUP($E48,AnrPivot!$A$6:$AI$97,COLUMN()-COLUMN($V$1)+2,FALSE)),VLOOKUP($E48,AnrPivot!$A$6:$AI$97,COLUMN()-COLUMN($V$1)+2,FALSE),"")</f>
        <v/>
      </c>
      <c r="AO48" s="9" t="str">
        <f>IF(ISNUMBER(VLOOKUP($E48,AnrPivot!$A$6:$AI$97,COLUMN()-COLUMN($V$1)+2,FALSE)),VLOOKUP($E48,AnrPivot!$A$6:$AI$97,COLUMN()-COLUMN($V$1)+2,FALSE),"")</f>
        <v/>
      </c>
      <c r="AP48" s="9" t="str">
        <f>IF(ISNUMBER(VLOOKUP($E48,AnrPivot!$A$6:$AI$97,COLUMN()-COLUMN($V$1)+2,FALSE)),VLOOKUP($E48,AnrPivot!$A$6:$AI$97,COLUMN()-COLUMN($V$1)+2,FALSE),"")</f>
        <v/>
      </c>
      <c r="AQ48" s="9" t="str">
        <f>IF(ISNUMBER(VLOOKUP($E48,AnrPivot!$A$6:$AI$97,COLUMN()-COLUMN($V$1)+2,FALSE)),VLOOKUP($E48,AnrPivot!$A$6:$AI$97,COLUMN()-COLUMN($V$1)+2,FALSE),"")</f>
        <v/>
      </c>
      <c r="AR48" s="9" t="str">
        <f>IF(ISNUMBER(VLOOKUP($E48,AnrPivot!$A$6:$AI$97,COLUMN()-COLUMN($V$1)+2,FALSE)),VLOOKUP($E48,AnrPivot!$A$6:$AI$97,COLUMN()-COLUMN($V$1)+2,FALSE),"")</f>
        <v/>
      </c>
      <c r="AS48" s="9" t="str">
        <f>IF(ISNUMBER(VLOOKUP($E48,AnrPivot!$A$6:$AI$97,COLUMN()-COLUMN($V$1)+2,FALSE)),VLOOKUP($E48,AnrPivot!$A$6:$AI$97,COLUMN()-COLUMN($V$1)+2,FALSE),"")</f>
        <v/>
      </c>
      <c r="AT48" s="9" t="str">
        <f>IF(ISNUMBER(VLOOKUP($E48,AnrPivot!$A$6:$AI$97,COLUMN()-COLUMN($V$1)+2,FALSE)),VLOOKUP($E48,AnrPivot!$A$6:$AI$97,COLUMN()-COLUMN($V$1)+2,FALSE),"")</f>
        <v/>
      </c>
      <c r="AU48" s="9" t="str">
        <f>IF(ISNUMBER(VLOOKUP($E48,AnrPivot!$A$6:$AI$97,COLUMN()-COLUMN($V$1)+2,FALSE)),VLOOKUP($E48,AnrPivot!$A$6:$AI$97,COLUMN()-COLUMN($V$1)+2,FALSE),"")</f>
        <v/>
      </c>
      <c r="AV48" s="9" t="str">
        <f>IF(ISNUMBER(VLOOKUP($E48,AnrPivot!$A$6:$AI$97,COLUMN()-COLUMN($V$1)+2,FALSE)),VLOOKUP($E48,AnrPivot!$A$6:$AI$97,COLUMN()-COLUMN($V$1)+2,FALSE),"")</f>
        <v/>
      </c>
      <c r="AW48" s="9" t="str">
        <f>IF(ISNUMBER(VLOOKUP($E48,AnrPivot!$A$6:$AI$97,COLUMN()-COLUMN($V$1)+2,FALSE)),VLOOKUP($E48,AnrPivot!$A$6:$AI$97,COLUMN()-COLUMN($V$1)+2,FALSE),"")</f>
        <v/>
      </c>
      <c r="AX48" s="9" t="str">
        <f>IF(ISNUMBER(VLOOKUP($E48,AnrPivot!$A$6:$AI$97,COLUMN()-COLUMN($V$1)+2,FALSE)),VLOOKUP($E48,AnrPivot!$A$6:$AI$97,COLUMN()-COLUMN($V$1)+2,FALSE),"")</f>
        <v/>
      </c>
      <c r="AY48" s="9" t="str">
        <f>IF(ISNUMBER(VLOOKUP($E48,AnrPivot!$A$6:$AI$97,COLUMN()-COLUMN($V$1)+2,FALSE)),VLOOKUP($E48,AnrPivot!$A$6:$AI$97,COLUMN()-COLUMN($V$1)+2,FALSE),"")</f>
        <v/>
      </c>
      <c r="AZ48" s="9" t="str">
        <f>IF(ISNUMBER(VLOOKUP($E48,AnrPivot!$A$6:$AI$97,COLUMN()-COLUMN($V$1)+2,FALSE)),VLOOKUP($E48,AnrPivot!$A$6:$AI$97,COLUMN()-COLUMN($V$1)+2,FALSE),"")</f>
        <v/>
      </c>
      <c r="BA48" s="9" t="str">
        <f>IF(ISNUMBER(VLOOKUP($E48,AnrPivot!$A$6:$AI$97,COLUMN()-COLUMN($V$1)+2,FALSE)),VLOOKUP($E48,AnrPivot!$A$6:$AI$97,COLUMN()-COLUMN($V$1)+2,FALSE),"")</f>
        <v/>
      </c>
      <c r="BB48" s="9" t="str">
        <f>IF(ISNUMBER(VLOOKUP($E48,AnrPivot!$A$6:$AI$97,COLUMN()-COLUMN($V$1)+2,FALSE)),VLOOKUP($E48,AnrPivot!$A$6:$AI$97,COLUMN()-COLUMN($V$1)+2,FALSE),"")</f>
        <v/>
      </c>
      <c r="BC48" s="9" t="str">
        <f>IF(ISNUMBER(VLOOKUP($E48,AnrPivot!$A$6:$AI$97,COLUMN()-COLUMN($V$1)+2,FALSE)),VLOOKUP($E48,AnrPivot!$A$6:$AI$97,COLUMN()-COLUMN($V$1)+2,FALSE),"")</f>
        <v/>
      </c>
      <c r="BD48" s="9" t="str">
        <f>IF(ISNUMBER(VLOOKUP($E48,AnrPivot!$A$6:$AI$97,COLUMN()-COLUMN($V$1)+2,FALSE)),VLOOKUP($E48,AnrPivot!$A$6:$AI$97,COLUMN()-COLUMN($V$1)+2,FALSE),"")</f>
        <v/>
      </c>
      <c r="BE48" s="9" t="str">
        <f>IF(ISNUMBER(VLOOKUP($E48,AnrPivot!$A$6:$AI$97,COLUMN()-COLUMN($V$1)+2,FALSE)),VLOOKUP($E48,AnrPivot!$A$6:$AI$97,COLUMN()-COLUMN($V$1)+2,FALSE),"")</f>
        <v/>
      </c>
      <c r="BF48" s="9" t="str">
        <f>IF(ISNUMBER(VLOOKUP($E48,AnrPivot!$A$6:$AI$97,COLUMN()-COLUMN($V$1)+2,FALSE)),VLOOKUP($E48,AnrPivot!$A$6:$AI$97,COLUMN()-COLUMN($V$1)+2,FALSE),"")</f>
        <v/>
      </c>
      <c r="BG48" s="9" t="str">
        <f>IF(ISNUMBER(VLOOKUP($E48,AnrPivot!$A$6:$AI$97,COLUMN()-COLUMN($V$1)+2,FALSE)),VLOOKUP($E48,AnrPivot!$A$6:$AI$97,COLUMN()-COLUMN($V$1)+2,FALSE),"")</f>
        <v/>
      </c>
      <c r="BH48" s="9" t="str">
        <f>IF(ISNUMBER(VLOOKUP($E48,AnrPivot!$A$6:$AI$97,COLUMN()-COLUMN($V$1)+2,FALSE)),VLOOKUP($E48,AnrPivot!$A$6:$AI$97,COLUMN()-COLUMN($V$1)+2,FALSE),"")</f>
        <v/>
      </c>
      <c r="BI48" s="93" t="str">
        <f>IF(ISNUMBER(VLOOKUP($E48,AnrPivot!$A$6:$AI$97,COLUMN()-COLUMN($V$1)+2,FALSE)),VLOOKUP($E48,AnrPivot!$A$6:$AI$97,COLUMN()-COLUMN($V$1)+2,FALSE),"")</f>
        <v/>
      </c>
      <c r="BJ48" s="93" t="str">
        <f>IF(ISNUMBER(VLOOKUP($E48,AnrPivot!$A$6:$AI$97,COLUMN()-COLUMN($V$1)+2,FALSE)),VLOOKUP($E48,AnrPivot!$A$6:$AI$97,COLUMN()-COLUMN($V$1)+2,FALSE),"")</f>
        <v/>
      </c>
    </row>
    <row r="49" spans="1:62" s="244" customFormat="1">
      <c r="A49" s="247">
        <v>46</v>
      </c>
      <c r="B49" s="66" t="s">
        <v>0</v>
      </c>
      <c r="C49" s="67" t="s">
        <v>458</v>
      </c>
      <c r="D49" s="67" t="s">
        <v>1622</v>
      </c>
      <c r="E49" s="68" t="s">
        <v>1621</v>
      </c>
      <c r="F49" s="69">
        <v>27892</v>
      </c>
      <c r="G49" s="247" t="s">
        <v>185</v>
      </c>
      <c r="H49" s="247" t="s">
        <v>183</v>
      </c>
      <c r="I49" s="247"/>
      <c r="J49" s="248"/>
      <c r="K49" s="70"/>
      <c r="L49" s="289">
        <v>8</v>
      </c>
      <c r="M49" s="71">
        <f t="shared" si="2"/>
        <v>8</v>
      </c>
      <c r="N49" s="227">
        <f>LOOKUP(E49,UNTIS.1HJ!$A$4:$A$132,UNTIS.1HJ!$F$4:$F$132)+LOOKUP(E49,UNTIS.1HJ!$A$4:$A$132,UNTIS.1HJ!$H$4:$H$132)</f>
        <v>0</v>
      </c>
      <c r="O49" s="225">
        <f t="shared" si="1"/>
        <v>0</v>
      </c>
      <c r="P49" s="93"/>
      <c r="Q49" s="93" t="e">
        <f>VLOOKUP($E49,UNTIS.Gesamt!$A$4:$L$140,2,FALSE)</f>
        <v>#N/A</v>
      </c>
      <c r="R49" s="93" t="e">
        <f>VLOOKUP($E49,UNTIS.Gesamt!$A$4:$L$140,3,FALSE)</f>
        <v>#N/A</v>
      </c>
      <c r="S49" s="93" t="e">
        <f>VLOOKUP($E49,UNTIS.1HJ!$A$4:$L$140,4,FALSE)</f>
        <v>#N/A</v>
      </c>
      <c r="T49" s="93" t="e">
        <f>VLOOKUP($E49,UNTIS.1HJ!$A$4:$L$140,8,FALSE)</f>
        <v>#N/A</v>
      </c>
      <c r="U49" s="93"/>
      <c r="V49" s="93" t="str">
        <f>IF(ISNUMBER(VLOOKUP($E49,AnrPivot!$A$6:$AI$97,COLUMN()-COLUMN($V$1)+2,FALSE)),VLOOKUP($E49,AnrPivot!$A$6:$AI$97,COLUMN()-COLUMN($V$1)+2,FALSE),"")</f>
        <v/>
      </c>
      <c r="W49" s="93" t="str">
        <f>IF(ISNUMBER(VLOOKUP($E49,AnrPivot!$A$6:$AI$97,COLUMN()-COLUMN($V$1)+2,FALSE)),VLOOKUP($E49,AnrPivot!$A$6:$AI$97,COLUMN()-COLUMN($V$1)+2,FALSE),"")</f>
        <v/>
      </c>
      <c r="X49" s="93" t="str">
        <f>IF(ISNUMBER(VLOOKUP($E49,AnrPivot!$A$6:$AI$97,COLUMN()-COLUMN($V$1)+2,FALSE)),VLOOKUP($E49,AnrPivot!$A$6:$AI$97,COLUMN()-COLUMN($V$1)+2,FALSE),"")</f>
        <v/>
      </c>
      <c r="Y49" s="93" t="str">
        <f>IF(ISNUMBER(VLOOKUP($E49,AnrPivot!$A$6:$AI$97,COLUMN()-COLUMN($V$1)+2,FALSE)),VLOOKUP($E49,AnrPivot!$A$6:$AI$97,COLUMN()-COLUMN($V$1)+2,FALSE),"")</f>
        <v/>
      </c>
      <c r="Z49" s="93" t="str">
        <f>IF(ISNUMBER(VLOOKUP($E49,AnrPivot!$A$6:$AI$97,COLUMN()-COLUMN($V$1)+2,FALSE)),VLOOKUP($E49,AnrPivot!$A$6:$AI$97,COLUMN()-COLUMN($V$1)+2,FALSE),"")</f>
        <v/>
      </c>
      <c r="AA49" s="93" t="str">
        <f>IF(ISNUMBER(VLOOKUP($E49,AnrPivot!$A$6:$AI$97,COLUMN()-COLUMN($V$1)+2,FALSE)),VLOOKUP($E49,AnrPivot!$A$6:$AI$97,COLUMN()-COLUMN($V$1)+2,FALSE),"")</f>
        <v/>
      </c>
      <c r="AB49" s="93" t="str">
        <f>IF(ISNUMBER(VLOOKUP($E49,AnrPivot!$A$6:$AI$97,COLUMN()-COLUMN($V$1)+2,FALSE)),VLOOKUP($E49,AnrPivot!$A$6:$AI$97,COLUMN()-COLUMN($V$1)+2,FALSE),"")</f>
        <v/>
      </c>
      <c r="AC49" s="93" t="str">
        <f>IF(ISNUMBER(VLOOKUP($E49,AnrPivot!$A$6:$AI$97,COLUMN()-COLUMN($V$1)+2,FALSE)),VLOOKUP($E49,AnrPivot!$A$6:$AI$97,COLUMN()-COLUMN($V$1)+2,FALSE),"")</f>
        <v/>
      </c>
      <c r="AD49" s="93" t="str">
        <f>IF(ISNUMBER(VLOOKUP($E49,AnrPivot!$A$6:$AI$97,COLUMN()-COLUMN($V$1)+2,FALSE)),VLOOKUP($E49,AnrPivot!$A$6:$AI$97,COLUMN()-COLUMN($V$1)+2,FALSE),"")</f>
        <v/>
      </c>
      <c r="AE49" s="93" t="str">
        <f>IF(ISNUMBER(VLOOKUP($E49,AnrPivot!$A$6:$AI$97,COLUMN()-COLUMN($V$1)+2,FALSE)),VLOOKUP($E49,AnrPivot!$A$6:$AI$97,COLUMN()-COLUMN($V$1)+2,FALSE),"")</f>
        <v/>
      </c>
      <c r="AF49" s="93" t="str">
        <f>IF(ISNUMBER(VLOOKUP($E49,AnrPivot!$A$6:$AI$97,COLUMN()-COLUMN($V$1)+2,FALSE)),VLOOKUP($E49,AnrPivot!$A$6:$AI$97,COLUMN()-COLUMN($V$1)+2,FALSE),"")</f>
        <v/>
      </c>
      <c r="AG49" s="93" t="str">
        <f>IF(ISNUMBER(VLOOKUP($E49,AnrPivot!$A$6:$AI$97,COLUMN()-COLUMN($V$1)+2,FALSE)),VLOOKUP($E49,AnrPivot!$A$6:$AI$97,COLUMN()-COLUMN($V$1)+2,FALSE),"")</f>
        <v/>
      </c>
      <c r="AH49" s="93" t="str">
        <f>IF(ISNUMBER(VLOOKUP($E49,AnrPivot!$A$6:$AI$97,COLUMN()-COLUMN($V$1)+2,FALSE)),VLOOKUP($E49,AnrPivot!$A$6:$AI$97,COLUMN()-COLUMN($V$1)+2,FALSE),"")</f>
        <v/>
      </c>
      <c r="AI49" s="93" t="str">
        <f>IF(ISNUMBER(VLOOKUP($E49,AnrPivot!$A$6:$AI$97,COLUMN()-COLUMN($V$1)+2,FALSE)),VLOOKUP($E49,AnrPivot!$A$6:$AI$97,COLUMN()-COLUMN($V$1)+2,FALSE),"")</f>
        <v/>
      </c>
      <c r="AJ49" s="93" t="str">
        <f>IF(ISNUMBER(VLOOKUP($E49,AnrPivot!$A$6:$AI$97,COLUMN()-COLUMN($V$1)+2,FALSE)),VLOOKUP($E49,AnrPivot!$A$6:$AI$97,COLUMN()-COLUMN($V$1)+2,FALSE),"")</f>
        <v/>
      </c>
      <c r="AK49" s="93" t="str">
        <f>IF(ISNUMBER(VLOOKUP($E49,AnrPivot!$A$6:$AI$97,COLUMN()-COLUMN($V$1)+2,FALSE)),VLOOKUP($E49,AnrPivot!$A$6:$AI$97,COLUMN()-COLUMN($V$1)+2,FALSE),"")</f>
        <v/>
      </c>
      <c r="AL49" s="93" t="str">
        <f>IF(ISNUMBER(VLOOKUP($E49,AnrPivot!$A$6:$AI$97,COLUMN()-COLUMN($V$1)+2,FALSE)),VLOOKUP($E49,AnrPivot!$A$6:$AI$97,COLUMN()-COLUMN($V$1)+2,FALSE),"")</f>
        <v/>
      </c>
      <c r="AM49" s="93" t="str">
        <f>IF(ISNUMBER(VLOOKUP($E49,AnrPivot!$A$6:$AI$97,COLUMN()-COLUMN($V$1)+2,FALSE)),VLOOKUP($E49,AnrPivot!$A$6:$AI$97,COLUMN()-COLUMN($V$1)+2,FALSE),"")</f>
        <v/>
      </c>
      <c r="AN49" s="93" t="str">
        <f>IF(ISNUMBER(VLOOKUP($E49,AnrPivot!$A$6:$AI$97,COLUMN()-COLUMN($V$1)+2,FALSE)),VLOOKUP($E49,AnrPivot!$A$6:$AI$97,COLUMN()-COLUMN($V$1)+2,FALSE),"")</f>
        <v/>
      </c>
      <c r="AO49" s="93" t="str">
        <f>IF(ISNUMBER(VLOOKUP($E49,AnrPivot!$A$6:$AI$97,COLUMN()-COLUMN($V$1)+2,FALSE)),VLOOKUP($E49,AnrPivot!$A$6:$AI$97,COLUMN()-COLUMN($V$1)+2,FALSE),"")</f>
        <v/>
      </c>
      <c r="AP49" s="93" t="str">
        <f>IF(ISNUMBER(VLOOKUP($E49,AnrPivot!$A$6:$AI$97,COLUMN()-COLUMN($V$1)+2,FALSE)),VLOOKUP($E49,AnrPivot!$A$6:$AI$97,COLUMN()-COLUMN($V$1)+2,FALSE),"")</f>
        <v/>
      </c>
      <c r="AQ49" s="93" t="str">
        <f>IF(ISNUMBER(VLOOKUP($E49,AnrPivot!$A$6:$AI$97,COLUMN()-COLUMN($V$1)+2,FALSE)),VLOOKUP($E49,AnrPivot!$A$6:$AI$97,COLUMN()-COLUMN($V$1)+2,FALSE),"")</f>
        <v/>
      </c>
      <c r="AR49" s="93" t="str">
        <f>IF(ISNUMBER(VLOOKUP($E49,AnrPivot!$A$6:$AI$97,COLUMN()-COLUMN($V$1)+2,FALSE)),VLOOKUP($E49,AnrPivot!$A$6:$AI$97,COLUMN()-COLUMN($V$1)+2,FALSE),"")</f>
        <v/>
      </c>
      <c r="AS49" s="93" t="str">
        <f>IF(ISNUMBER(VLOOKUP($E49,AnrPivot!$A$6:$AI$97,COLUMN()-COLUMN($V$1)+2,FALSE)),VLOOKUP($E49,AnrPivot!$A$6:$AI$97,COLUMN()-COLUMN($V$1)+2,FALSE),"")</f>
        <v/>
      </c>
      <c r="AT49" s="93" t="str">
        <f>IF(ISNUMBER(VLOOKUP($E49,AnrPivot!$A$6:$AI$97,COLUMN()-COLUMN($V$1)+2,FALSE)),VLOOKUP($E49,AnrPivot!$A$6:$AI$97,COLUMN()-COLUMN($V$1)+2,FALSE),"")</f>
        <v/>
      </c>
      <c r="AU49" s="93" t="str">
        <f>IF(ISNUMBER(VLOOKUP($E49,AnrPivot!$A$6:$AI$97,COLUMN()-COLUMN($V$1)+2,FALSE)),VLOOKUP($E49,AnrPivot!$A$6:$AI$97,COLUMN()-COLUMN($V$1)+2,FALSE),"")</f>
        <v/>
      </c>
      <c r="AV49" s="93" t="str">
        <f>IF(ISNUMBER(VLOOKUP($E49,AnrPivot!$A$6:$AI$97,COLUMN()-COLUMN($V$1)+2,FALSE)),VLOOKUP($E49,AnrPivot!$A$6:$AI$97,COLUMN()-COLUMN($V$1)+2,FALSE),"")</f>
        <v/>
      </c>
      <c r="AW49" s="93" t="str">
        <f>IF(ISNUMBER(VLOOKUP($E49,AnrPivot!$A$6:$AI$97,COLUMN()-COLUMN($V$1)+2,FALSE)),VLOOKUP($E49,AnrPivot!$A$6:$AI$97,COLUMN()-COLUMN($V$1)+2,FALSE),"")</f>
        <v/>
      </c>
      <c r="AX49" s="93" t="str">
        <f>IF(ISNUMBER(VLOOKUP($E49,AnrPivot!$A$6:$AI$97,COLUMN()-COLUMN($V$1)+2,FALSE)),VLOOKUP($E49,AnrPivot!$A$6:$AI$97,COLUMN()-COLUMN($V$1)+2,FALSE),"")</f>
        <v/>
      </c>
      <c r="AY49" s="93" t="str">
        <f>IF(ISNUMBER(VLOOKUP($E49,AnrPivot!$A$6:$AI$97,COLUMN()-COLUMN($V$1)+2,FALSE)),VLOOKUP($E49,AnrPivot!$A$6:$AI$97,COLUMN()-COLUMN($V$1)+2,FALSE),"")</f>
        <v/>
      </c>
      <c r="AZ49" s="93" t="str">
        <f>IF(ISNUMBER(VLOOKUP($E49,AnrPivot!$A$6:$AI$97,COLUMN()-COLUMN($V$1)+2,FALSE)),VLOOKUP($E49,AnrPivot!$A$6:$AI$97,COLUMN()-COLUMN($V$1)+2,FALSE),"")</f>
        <v/>
      </c>
      <c r="BA49" s="93" t="str">
        <f>IF(ISNUMBER(VLOOKUP($E49,AnrPivot!$A$6:$AI$97,COLUMN()-COLUMN($V$1)+2,FALSE)),VLOOKUP($E49,AnrPivot!$A$6:$AI$97,COLUMN()-COLUMN($V$1)+2,FALSE),"")</f>
        <v/>
      </c>
      <c r="BB49" s="93" t="str">
        <f>IF(ISNUMBER(VLOOKUP($E49,AnrPivot!$A$6:$AI$97,COLUMN()-COLUMN($V$1)+2,FALSE)),VLOOKUP($E49,AnrPivot!$A$6:$AI$97,COLUMN()-COLUMN($V$1)+2,FALSE),"")</f>
        <v/>
      </c>
      <c r="BC49" s="93" t="str">
        <f>IF(ISNUMBER(VLOOKUP($E49,AnrPivot!$A$6:$AI$97,COLUMN()-COLUMN($V$1)+2,FALSE)),VLOOKUP($E49,AnrPivot!$A$6:$AI$97,COLUMN()-COLUMN($V$1)+2,FALSE),"")</f>
        <v/>
      </c>
      <c r="BD49" s="93" t="str">
        <f>IF(ISNUMBER(VLOOKUP($E49,AnrPivot!$A$6:$AI$97,COLUMN()-COLUMN($V$1)+2,FALSE)),VLOOKUP($E49,AnrPivot!$A$6:$AI$97,COLUMN()-COLUMN($V$1)+2,FALSE),"")</f>
        <v/>
      </c>
      <c r="BE49" s="93" t="str">
        <f>IF(ISNUMBER(VLOOKUP($E49,AnrPivot!$A$6:$AI$97,COLUMN()-COLUMN($V$1)+2,FALSE)),VLOOKUP($E49,AnrPivot!$A$6:$AI$97,COLUMN()-COLUMN($V$1)+2,FALSE),"")</f>
        <v/>
      </c>
      <c r="BF49" s="93" t="str">
        <f>IF(ISNUMBER(VLOOKUP($E49,AnrPivot!$A$6:$AI$97,COLUMN()-COLUMN($V$1)+2,FALSE)),VLOOKUP($E49,AnrPivot!$A$6:$AI$97,COLUMN()-COLUMN($V$1)+2,FALSE),"")</f>
        <v/>
      </c>
      <c r="BG49" s="93" t="str">
        <f>IF(ISNUMBER(VLOOKUP($E49,AnrPivot!$A$6:$AI$97,COLUMN()-COLUMN($V$1)+2,FALSE)),VLOOKUP($E49,AnrPivot!$A$6:$AI$97,COLUMN()-COLUMN($V$1)+2,FALSE),"")</f>
        <v/>
      </c>
      <c r="BH49" s="93" t="str">
        <f>IF(ISNUMBER(VLOOKUP($E49,AnrPivot!$A$6:$AI$97,COLUMN()-COLUMN($V$1)+2,FALSE)),VLOOKUP($E49,AnrPivot!$A$6:$AI$97,COLUMN()-COLUMN($V$1)+2,FALSE),"")</f>
        <v/>
      </c>
      <c r="BI49" s="93" t="str">
        <f>IF(ISNUMBER(VLOOKUP($E49,AnrPivot!$A$6:$AI$97,COLUMN()-COLUMN($V$1)+2,FALSE)),VLOOKUP($E49,AnrPivot!$A$6:$AI$97,COLUMN()-COLUMN($V$1)+2,FALSE),"")</f>
        <v/>
      </c>
      <c r="BJ49" s="93" t="str">
        <f>IF(ISNUMBER(VLOOKUP($E49,AnrPivot!$A$6:$AI$97,COLUMN()-COLUMN($V$1)+2,FALSE)),VLOOKUP($E49,AnrPivot!$A$6:$AI$97,COLUMN()-COLUMN($V$1)+2,FALSE),"")</f>
        <v/>
      </c>
    </row>
    <row r="50" spans="1:62">
      <c r="A50" s="244">
        <v>47</v>
      </c>
      <c r="B50" s="73" t="s">
        <v>0</v>
      </c>
      <c r="C50" s="11" t="s">
        <v>370</v>
      </c>
      <c r="D50" s="11" t="s">
        <v>1121</v>
      </c>
      <c r="E50" s="8" t="s">
        <v>1120</v>
      </c>
      <c r="F50" s="14">
        <v>33436</v>
      </c>
      <c r="G50" s="244" t="s">
        <v>372</v>
      </c>
      <c r="H50" s="244" t="s">
        <v>172</v>
      </c>
      <c r="I50" s="244"/>
      <c r="J50" s="249"/>
      <c r="K50" s="27"/>
      <c r="L50" s="290">
        <v>25.5</v>
      </c>
      <c r="M50" s="13">
        <f t="shared" si="2"/>
        <v>23</v>
      </c>
      <c r="N50" s="228">
        <f>LOOKUP(E50,UNTIS.1HJ!$A$4:$A$132,UNTIS.1HJ!$F$4:$F$132)+LOOKUP(E50,UNTIS.1HJ!$A$4:$A$132,UNTIS.1HJ!$H$4:$H$132)</f>
        <v>0</v>
      </c>
      <c r="O50" s="226">
        <f t="shared" si="1"/>
        <v>0</v>
      </c>
      <c r="P50" s="9"/>
      <c r="Q50" s="9">
        <f>VLOOKUP($E50,UNTIS.Gesamt!$A$4:$L$140,2,FALSE)</f>
        <v>1012</v>
      </c>
      <c r="R50" s="9">
        <f>VLOOKUP($E50,UNTIS.Gesamt!$A$4:$L$140,3,FALSE)</f>
        <v>320</v>
      </c>
      <c r="S50" s="9">
        <f>VLOOKUP($E50,UNTIS.1HJ!$A$4:$L$140,4,FALSE)</f>
        <v>712</v>
      </c>
      <c r="T50" s="9">
        <f>VLOOKUP($E50,UNTIS.1HJ!$A$4:$L$140,8,FALSE)</f>
        <v>0</v>
      </c>
      <c r="U50" s="9"/>
      <c r="V50" s="9" t="str">
        <f>IF(ISNUMBER(VLOOKUP($E50,AnrPivot!$A$6:$AI$97,COLUMN()-COLUMN($V$1)+2,FALSE)),VLOOKUP($E50,AnrPivot!$A$6:$AI$97,COLUMN()-COLUMN($V$1)+2,FALSE),"")</f>
        <v/>
      </c>
      <c r="W50" s="9" t="str">
        <f>IF(ISNUMBER(VLOOKUP($E50,AnrPivot!$A$6:$AI$97,COLUMN()-COLUMN($V$1)+2,FALSE)),VLOOKUP($E50,AnrPivot!$A$6:$AI$97,COLUMN()-COLUMN($V$1)+2,FALSE),"")</f>
        <v/>
      </c>
      <c r="X50" s="9" t="str">
        <f>IF(ISNUMBER(VLOOKUP($E50,AnrPivot!$A$6:$AI$97,COLUMN()-COLUMN($V$1)+2,FALSE)),VLOOKUP($E50,AnrPivot!$A$6:$AI$97,COLUMN()-COLUMN($V$1)+2,FALSE),"")</f>
        <v/>
      </c>
      <c r="Y50" s="9" t="str">
        <f>IF(ISNUMBER(VLOOKUP($E50,AnrPivot!$A$6:$AI$97,COLUMN()-COLUMN($V$1)+2,FALSE)),VLOOKUP($E50,AnrPivot!$A$6:$AI$97,COLUMN()-COLUMN($V$1)+2,FALSE),"")</f>
        <v/>
      </c>
      <c r="Z50" s="9">
        <f>IF(ISNUMBER(VLOOKUP($E50,AnrPivot!$A$6:$AI$97,COLUMN()-COLUMN($V$1)+2,FALSE)),VLOOKUP($E50,AnrPivot!$A$6:$AI$97,COLUMN()-COLUMN($V$1)+2,FALSE),"")</f>
        <v>1</v>
      </c>
      <c r="AA50" s="9" t="str">
        <f>IF(ISNUMBER(VLOOKUP($E50,AnrPivot!$A$6:$AI$97,COLUMN()-COLUMN($V$1)+2,FALSE)),VLOOKUP($E50,AnrPivot!$A$6:$AI$97,COLUMN()-COLUMN($V$1)+2,FALSE),"")</f>
        <v/>
      </c>
      <c r="AB50" s="9" t="str">
        <f>IF(ISNUMBER(VLOOKUP($E50,AnrPivot!$A$6:$AI$97,COLUMN()-COLUMN($V$1)+2,FALSE)),VLOOKUP($E50,AnrPivot!$A$6:$AI$97,COLUMN()-COLUMN($V$1)+2,FALSE),"")</f>
        <v/>
      </c>
      <c r="AC50" s="9" t="str">
        <f>IF(ISNUMBER(VLOOKUP($E50,AnrPivot!$A$6:$AI$97,COLUMN()-COLUMN($V$1)+2,FALSE)),VLOOKUP($E50,AnrPivot!$A$6:$AI$97,COLUMN()-COLUMN($V$1)+2,FALSE),"")</f>
        <v/>
      </c>
      <c r="AD50" s="9" t="str">
        <f>IF(ISNUMBER(VLOOKUP($E50,AnrPivot!$A$6:$AI$97,COLUMN()-COLUMN($V$1)+2,FALSE)),VLOOKUP($E50,AnrPivot!$A$6:$AI$97,COLUMN()-COLUMN($V$1)+2,FALSE),"")</f>
        <v/>
      </c>
      <c r="AE50" s="9" t="str">
        <f>IF(ISNUMBER(VLOOKUP($E50,AnrPivot!$A$6:$AI$97,COLUMN()-COLUMN($V$1)+2,FALSE)),VLOOKUP($E50,AnrPivot!$A$6:$AI$97,COLUMN()-COLUMN($V$1)+2,FALSE),"")</f>
        <v/>
      </c>
      <c r="AF50" s="9" t="str">
        <f>IF(ISNUMBER(VLOOKUP($E50,AnrPivot!$A$6:$AI$97,COLUMN()-COLUMN($V$1)+2,FALSE)),VLOOKUP($E50,AnrPivot!$A$6:$AI$97,COLUMN()-COLUMN($V$1)+2,FALSE),"")</f>
        <v/>
      </c>
      <c r="AG50" s="9" t="str">
        <f>IF(ISNUMBER(VLOOKUP($E50,AnrPivot!$A$6:$AI$97,COLUMN()-COLUMN($V$1)+2,FALSE)),VLOOKUP($E50,AnrPivot!$A$6:$AI$97,COLUMN()-COLUMN($V$1)+2,FALSE),"")</f>
        <v/>
      </c>
      <c r="AH50" s="9">
        <f>IF(ISNUMBER(VLOOKUP($E50,AnrPivot!$A$6:$AI$97,COLUMN()-COLUMN($V$1)+2,FALSE)),VLOOKUP($E50,AnrPivot!$A$6:$AI$97,COLUMN()-COLUMN($V$1)+2,FALSE),"")</f>
        <v>1.5</v>
      </c>
      <c r="AI50" s="9" t="str">
        <f>IF(ISNUMBER(VLOOKUP($E50,AnrPivot!$A$6:$AI$97,COLUMN()-COLUMN($V$1)+2,FALSE)),VLOOKUP($E50,AnrPivot!$A$6:$AI$97,COLUMN()-COLUMN($V$1)+2,FALSE),"")</f>
        <v/>
      </c>
      <c r="AJ50" s="9" t="str">
        <f>IF(ISNUMBER(VLOOKUP($E50,AnrPivot!$A$6:$AI$97,COLUMN()-COLUMN($V$1)+2,FALSE)),VLOOKUP($E50,AnrPivot!$A$6:$AI$97,COLUMN()-COLUMN($V$1)+2,FALSE),"")</f>
        <v/>
      </c>
      <c r="AK50" s="9" t="str">
        <f>IF(ISNUMBER(VLOOKUP($E50,AnrPivot!$A$6:$AI$97,COLUMN()-COLUMN($V$1)+2,FALSE)),VLOOKUP($E50,AnrPivot!$A$6:$AI$97,COLUMN()-COLUMN($V$1)+2,FALSE),"")</f>
        <v/>
      </c>
      <c r="AL50" s="9" t="str">
        <f>IF(ISNUMBER(VLOOKUP($E50,AnrPivot!$A$6:$AI$97,COLUMN()-COLUMN($V$1)+2,FALSE)),VLOOKUP($E50,AnrPivot!$A$6:$AI$97,COLUMN()-COLUMN($V$1)+2,FALSE),"")</f>
        <v/>
      </c>
      <c r="AM50" s="9" t="str">
        <f>IF(ISNUMBER(VLOOKUP($E50,AnrPivot!$A$6:$AI$97,COLUMN()-COLUMN($V$1)+2,FALSE)),VLOOKUP($E50,AnrPivot!$A$6:$AI$97,COLUMN()-COLUMN($V$1)+2,FALSE),"")</f>
        <v/>
      </c>
      <c r="AN50" s="9" t="str">
        <f>IF(ISNUMBER(VLOOKUP($E50,AnrPivot!$A$6:$AI$97,COLUMN()-COLUMN($V$1)+2,FALSE)),VLOOKUP($E50,AnrPivot!$A$6:$AI$97,COLUMN()-COLUMN($V$1)+2,FALSE),"")</f>
        <v/>
      </c>
      <c r="AO50" s="9" t="str">
        <f>IF(ISNUMBER(VLOOKUP($E50,AnrPivot!$A$6:$AI$97,COLUMN()-COLUMN($V$1)+2,FALSE)),VLOOKUP($E50,AnrPivot!$A$6:$AI$97,COLUMN()-COLUMN($V$1)+2,FALSE),"")</f>
        <v/>
      </c>
      <c r="AP50" s="9" t="str">
        <f>IF(ISNUMBER(VLOOKUP($E50,AnrPivot!$A$6:$AI$97,COLUMN()-COLUMN($V$1)+2,FALSE)),VLOOKUP($E50,AnrPivot!$A$6:$AI$97,COLUMN()-COLUMN($V$1)+2,FALSE),"")</f>
        <v/>
      </c>
      <c r="AQ50" s="9" t="str">
        <f>IF(ISNUMBER(VLOOKUP($E50,AnrPivot!$A$6:$AI$97,COLUMN()-COLUMN($V$1)+2,FALSE)),VLOOKUP($E50,AnrPivot!$A$6:$AI$97,COLUMN()-COLUMN($V$1)+2,FALSE),"")</f>
        <v/>
      </c>
      <c r="AR50" s="9" t="str">
        <f>IF(ISNUMBER(VLOOKUP($E50,AnrPivot!$A$6:$AI$97,COLUMN()-COLUMN($V$1)+2,FALSE)),VLOOKUP($E50,AnrPivot!$A$6:$AI$97,COLUMN()-COLUMN($V$1)+2,FALSE),"")</f>
        <v/>
      </c>
      <c r="AS50" s="9" t="str">
        <f>IF(ISNUMBER(VLOOKUP($E50,AnrPivot!$A$6:$AI$97,COLUMN()-COLUMN($V$1)+2,FALSE)),VLOOKUP($E50,AnrPivot!$A$6:$AI$97,COLUMN()-COLUMN($V$1)+2,FALSE),"")</f>
        <v/>
      </c>
      <c r="AT50" s="9" t="str">
        <f>IF(ISNUMBER(VLOOKUP($E50,AnrPivot!$A$6:$AI$97,COLUMN()-COLUMN($V$1)+2,FALSE)),VLOOKUP($E50,AnrPivot!$A$6:$AI$97,COLUMN()-COLUMN($V$1)+2,FALSE),"")</f>
        <v/>
      </c>
      <c r="AU50" s="9" t="str">
        <f>IF(ISNUMBER(VLOOKUP($E50,AnrPivot!$A$6:$AI$97,COLUMN()-COLUMN($V$1)+2,FALSE)),VLOOKUP($E50,AnrPivot!$A$6:$AI$97,COLUMN()-COLUMN($V$1)+2,FALSE),"")</f>
        <v/>
      </c>
      <c r="AV50" s="9" t="str">
        <f>IF(ISNUMBER(VLOOKUP($E50,AnrPivot!$A$6:$AI$97,COLUMN()-COLUMN($V$1)+2,FALSE)),VLOOKUP($E50,AnrPivot!$A$6:$AI$97,COLUMN()-COLUMN($V$1)+2,FALSE),"")</f>
        <v/>
      </c>
      <c r="AW50" s="9" t="str">
        <f>IF(ISNUMBER(VLOOKUP($E50,AnrPivot!$A$6:$AI$97,COLUMN()-COLUMN($V$1)+2,FALSE)),VLOOKUP($E50,AnrPivot!$A$6:$AI$97,COLUMN()-COLUMN($V$1)+2,FALSE),"")</f>
        <v/>
      </c>
      <c r="AX50" s="9" t="str">
        <f>IF(ISNUMBER(VLOOKUP($E50,AnrPivot!$A$6:$AI$97,COLUMN()-COLUMN($V$1)+2,FALSE)),VLOOKUP($E50,AnrPivot!$A$6:$AI$97,COLUMN()-COLUMN($V$1)+2,FALSE),"")</f>
        <v/>
      </c>
      <c r="AY50" s="9" t="str">
        <f>IF(ISNUMBER(VLOOKUP($E50,AnrPivot!$A$6:$AI$97,COLUMN()-COLUMN($V$1)+2,FALSE)),VLOOKUP($E50,AnrPivot!$A$6:$AI$97,COLUMN()-COLUMN($V$1)+2,FALSE),"")</f>
        <v/>
      </c>
      <c r="AZ50" s="9" t="str">
        <f>IF(ISNUMBER(VLOOKUP($E50,AnrPivot!$A$6:$AI$97,COLUMN()-COLUMN($V$1)+2,FALSE)),VLOOKUP($E50,AnrPivot!$A$6:$AI$97,COLUMN()-COLUMN($V$1)+2,FALSE),"")</f>
        <v/>
      </c>
      <c r="BA50" s="9" t="str">
        <f>IF(ISNUMBER(VLOOKUP($E50,AnrPivot!$A$6:$AI$97,COLUMN()-COLUMN($V$1)+2,FALSE)),VLOOKUP($E50,AnrPivot!$A$6:$AI$97,COLUMN()-COLUMN($V$1)+2,FALSE),"")</f>
        <v/>
      </c>
      <c r="BB50" s="9" t="str">
        <f>IF(ISNUMBER(VLOOKUP($E50,AnrPivot!$A$6:$AI$97,COLUMN()-COLUMN($V$1)+2,FALSE)),VLOOKUP($E50,AnrPivot!$A$6:$AI$97,COLUMN()-COLUMN($V$1)+2,FALSE),"")</f>
        <v/>
      </c>
      <c r="BC50" s="9">
        <f>IF(ISNUMBER(VLOOKUP($E50,AnrPivot!$A$6:$AI$97,COLUMN()-COLUMN($V$1)+2,FALSE)),VLOOKUP($E50,AnrPivot!$A$6:$AI$97,COLUMN()-COLUMN($V$1)+2,FALSE),"")</f>
        <v>2.5</v>
      </c>
      <c r="BD50" s="9" t="str">
        <f>IF(ISNUMBER(VLOOKUP($E50,AnrPivot!$A$6:$AI$97,COLUMN()-COLUMN($V$1)+2,FALSE)),VLOOKUP($E50,AnrPivot!$A$6:$AI$97,COLUMN()-COLUMN($V$1)+2,FALSE),"")</f>
        <v/>
      </c>
      <c r="BE50" s="9" t="str">
        <f>IF(ISNUMBER(VLOOKUP($E50,AnrPivot!$A$6:$AI$97,COLUMN()-COLUMN($V$1)+2,FALSE)),VLOOKUP($E50,AnrPivot!$A$6:$AI$97,COLUMN()-COLUMN($V$1)+2,FALSE),"")</f>
        <v/>
      </c>
      <c r="BF50" s="9" t="str">
        <f>IF(ISNUMBER(VLOOKUP($E50,AnrPivot!$A$6:$AI$97,COLUMN()-COLUMN($V$1)+2,FALSE)),VLOOKUP($E50,AnrPivot!$A$6:$AI$97,COLUMN()-COLUMN($V$1)+2,FALSE),"")</f>
        <v/>
      </c>
      <c r="BG50" s="9" t="str">
        <f>IF(ISNUMBER(VLOOKUP($E50,AnrPivot!$A$6:$AI$97,COLUMN()-COLUMN($V$1)+2,FALSE)),VLOOKUP($E50,AnrPivot!$A$6:$AI$97,COLUMN()-COLUMN($V$1)+2,FALSE),"")</f>
        <v/>
      </c>
      <c r="BH50" s="9" t="str">
        <f>IF(ISNUMBER(VLOOKUP($E50,AnrPivot!$A$6:$AI$97,COLUMN()-COLUMN($V$1)+2,FALSE)),VLOOKUP($E50,AnrPivot!$A$6:$AI$97,COLUMN()-COLUMN($V$1)+2,FALSE),"")</f>
        <v/>
      </c>
      <c r="BI50" s="93" t="str">
        <f>IF(ISNUMBER(VLOOKUP($E50,AnrPivot!$A$6:$AI$97,COLUMN()-COLUMN($V$1)+2,FALSE)),VLOOKUP($E50,AnrPivot!$A$6:$AI$97,COLUMN()-COLUMN($V$1)+2,FALSE),"")</f>
        <v/>
      </c>
      <c r="BJ50" s="93" t="str">
        <f>IF(ISNUMBER(VLOOKUP($E50,AnrPivot!$A$6:$AI$97,COLUMN()-COLUMN($V$1)+2,FALSE)),VLOOKUP($E50,AnrPivot!$A$6:$AI$97,COLUMN()-COLUMN($V$1)+2,FALSE),"")</f>
        <v/>
      </c>
    </row>
    <row r="51" spans="1:62">
      <c r="A51" s="247">
        <v>48</v>
      </c>
      <c r="B51" s="66" t="s">
        <v>0</v>
      </c>
      <c r="C51" s="67" t="s">
        <v>439</v>
      </c>
      <c r="D51" s="67" t="s">
        <v>440</v>
      </c>
      <c r="E51" s="68" t="s">
        <v>148</v>
      </c>
      <c r="F51" s="69">
        <v>25784</v>
      </c>
      <c r="G51" s="247" t="s">
        <v>620</v>
      </c>
      <c r="H51" s="247"/>
      <c r="I51" s="247"/>
      <c r="J51" s="248"/>
      <c r="K51" s="70"/>
      <c r="L51" s="71">
        <v>30</v>
      </c>
      <c r="M51" s="71">
        <f t="shared" si="2"/>
        <v>30</v>
      </c>
      <c r="N51" s="227">
        <f>LOOKUP(E51,UNTIS.1HJ!$A$4:$A$132,UNTIS.1HJ!$F$4:$F$132)+LOOKUP(E51,UNTIS.1HJ!$A$4:$A$132,UNTIS.1HJ!$H$4:$H$132)</f>
        <v>0</v>
      </c>
      <c r="O51" s="225">
        <f t="shared" si="1"/>
        <v>0</v>
      </c>
      <c r="P51" s="93"/>
      <c r="Q51" s="93">
        <f>VLOOKUP($E51,UNTIS.Gesamt!$A$4:$L$140,2,FALSE)</f>
        <v>1188</v>
      </c>
      <c r="R51" s="93">
        <f>VLOOKUP($E51,UNTIS.Gesamt!$A$4:$L$140,3,FALSE)</f>
        <v>0</v>
      </c>
      <c r="S51" s="93">
        <f>VLOOKUP($E51,UNTIS.1HJ!$A$4:$L$140,4,FALSE)</f>
        <v>1188</v>
      </c>
      <c r="T51" s="93">
        <f>VLOOKUP($E51,UNTIS.1HJ!$A$4:$L$140,8,FALSE)</f>
        <v>0</v>
      </c>
      <c r="U51" s="93"/>
      <c r="V51" s="93" t="str">
        <f>IF(ISNUMBER(VLOOKUP($E51,AnrPivot!$A$6:$AI$97,COLUMN()-COLUMN($V$1)+2,FALSE)),VLOOKUP($E51,AnrPivot!$A$6:$AI$97,COLUMN()-COLUMN($V$1)+2,FALSE),"")</f>
        <v/>
      </c>
      <c r="W51" s="93" t="str">
        <f>IF(ISNUMBER(VLOOKUP($E51,AnrPivot!$A$6:$AI$97,COLUMN()-COLUMN($V$1)+2,FALSE)),VLOOKUP($E51,AnrPivot!$A$6:$AI$97,COLUMN()-COLUMN($V$1)+2,FALSE),"")</f>
        <v/>
      </c>
      <c r="X51" s="93" t="str">
        <f>IF(ISNUMBER(VLOOKUP($E51,AnrPivot!$A$6:$AI$97,COLUMN()-COLUMN($V$1)+2,FALSE)),VLOOKUP($E51,AnrPivot!$A$6:$AI$97,COLUMN()-COLUMN($V$1)+2,FALSE),"")</f>
        <v/>
      </c>
      <c r="Y51" s="93" t="str">
        <f>IF(ISNUMBER(VLOOKUP($E51,AnrPivot!$A$6:$AI$97,COLUMN()-COLUMN($V$1)+2,FALSE)),VLOOKUP($E51,AnrPivot!$A$6:$AI$97,COLUMN()-COLUMN($V$1)+2,FALSE),"")</f>
        <v/>
      </c>
      <c r="Z51" s="93" t="str">
        <f>IF(ISNUMBER(VLOOKUP($E51,AnrPivot!$A$6:$AI$97,COLUMN()-COLUMN($V$1)+2,FALSE)),VLOOKUP($E51,AnrPivot!$A$6:$AI$97,COLUMN()-COLUMN($V$1)+2,FALSE),"")</f>
        <v/>
      </c>
      <c r="AA51" s="93" t="str">
        <f>IF(ISNUMBER(VLOOKUP($E51,AnrPivot!$A$6:$AI$97,COLUMN()-COLUMN($V$1)+2,FALSE)),VLOOKUP($E51,AnrPivot!$A$6:$AI$97,COLUMN()-COLUMN($V$1)+2,FALSE),"")</f>
        <v/>
      </c>
      <c r="AB51" s="93" t="str">
        <f>IF(ISNUMBER(VLOOKUP($E51,AnrPivot!$A$6:$AI$97,COLUMN()-COLUMN($V$1)+2,FALSE)),VLOOKUP($E51,AnrPivot!$A$6:$AI$97,COLUMN()-COLUMN($V$1)+2,FALSE),"")</f>
        <v/>
      </c>
      <c r="AC51" s="93" t="str">
        <f>IF(ISNUMBER(VLOOKUP($E51,AnrPivot!$A$6:$AI$97,COLUMN()-COLUMN($V$1)+2,FALSE)),VLOOKUP($E51,AnrPivot!$A$6:$AI$97,COLUMN()-COLUMN($V$1)+2,FALSE),"")</f>
        <v/>
      </c>
      <c r="AD51" s="93" t="str">
        <f>IF(ISNUMBER(VLOOKUP($E51,AnrPivot!$A$6:$AI$97,COLUMN()-COLUMN($V$1)+2,FALSE)),VLOOKUP($E51,AnrPivot!$A$6:$AI$97,COLUMN()-COLUMN($V$1)+2,FALSE),"")</f>
        <v/>
      </c>
      <c r="AE51" s="93" t="str">
        <f>IF(ISNUMBER(VLOOKUP($E51,AnrPivot!$A$6:$AI$97,COLUMN()-COLUMN($V$1)+2,FALSE)),VLOOKUP($E51,AnrPivot!$A$6:$AI$97,COLUMN()-COLUMN($V$1)+2,FALSE),"")</f>
        <v/>
      </c>
      <c r="AF51" s="93" t="str">
        <f>IF(ISNUMBER(VLOOKUP($E51,AnrPivot!$A$6:$AI$97,COLUMN()-COLUMN($V$1)+2,FALSE)),VLOOKUP($E51,AnrPivot!$A$6:$AI$97,COLUMN()-COLUMN($V$1)+2,FALSE),"")</f>
        <v/>
      </c>
      <c r="AG51" s="93" t="str">
        <f>IF(ISNUMBER(VLOOKUP($E51,AnrPivot!$A$6:$AI$97,COLUMN()-COLUMN($V$1)+2,FALSE)),VLOOKUP($E51,AnrPivot!$A$6:$AI$97,COLUMN()-COLUMN($V$1)+2,FALSE),"")</f>
        <v/>
      </c>
      <c r="AH51" s="93" t="str">
        <f>IF(ISNUMBER(VLOOKUP($E51,AnrPivot!$A$6:$AI$97,COLUMN()-COLUMN($V$1)+2,FALSE)),VLOOKUP($E51,AnrPivot!$A$6:$AI$97,COLUMN()-COLUMN($V$1)+2,FALSE),"")</f>
        <v/>
      </c>
      <c r="AI51" s="93" t="str">
        <f>IF(ISNUMBER(VLOOKUP($E51,AnrPivot!$A$6:$AI$97,COLUMN()-COLUMN($V$1)+2,FALSE)),VLOOKUP($E51,AnrPivot!$A$6:$AI$97,COLUMN()-COLUMN($V$1)+2,FALSE),"")</f>
        <v/>
      </c>
      <c r="AJ51" s="93" t="str">
        <f>IF(ISNUMBER(VLOOKUP($E51,AnrPivot!$A$6:$AI$97,COLUMN()-COLUMN($V$1)+2,FALSE)),VLOOKUP($E51,AnrPivot!$A$6:$AI$97,COLUMN()-COLUMN($V$1)+2,FALSE),"")</f>
        <v/>
      </c>
      <c r="AK51" s="93" t="str">
        <f>IF(ISNUMBER(VLOOKUP($E51,AnrPivot!$A$6:$AI$97,COLUMN()-COLUMN($V$1)+2,FALSE)),VLOOKUP($E51,AnrPivot!$A$6:$AI$97,COLUMN()-COLUMN($V$1)+2,FALSE),"")</f>
        <v/>
      </c>
      <c r="AL51" s="93" t="str">
        <f>IF(ISNUMBER(VLOOKUP($E51,AnrPivot!$A$6:$AI$97,COLUMN()-COLUMN($V$1)+2,FALSE)),VLOOKUP($E51,AnrPivot!$A$6:$AI$97,COLUMN()-COLUMN($V$1)+2,FALSE),"")</f>
        <v/>
      </c>
      <c r="AM51" s="93" t="str">
        <f>IF(ISNUMBER(VLOOKUP($E51,AnrPivot!$A$6:$AI$97,COLUMN()-COLUMN($V$1)+2,FALSE)),VLOOKUP($E51,AnrPivot!$A$6:$AI$97,COLUMN()-COLUMN($V$1)+2,FALSE),"")</f>
        <v/>
      </c>
      <c r="AN51" s="93" t="str">
        <f>IF(ISNUMBER(VLOOKUP($E51,AnrPivot!$A$6:$AI$97,COLUMN()-COLUMN($V$1)+2,FALSE)),VLOOKUP($E51,AnrPivot!$A$6:$AI$97,COLUMN()-COLUMN($V$1)+2,FALSE),"")</f>
        <v/>
      </c>
      <c r="AO51" s="93" t="str">
        <f>IF(ISNUMBER(VLOOKUP($E51,AnrPivot!$A$6:$AI$97,COLUMN()-COLUMN($V$1)+2,FALSE)),VLOOKUP($E51,AnrPivot!$A$6:$AI$97,COLUMN()-COLUMN($V$1)+2,FALSE),"")</f>
        <v/>
      </c>
      <c r="AP51" s="93" t="str">
        <f>IF(ISNUMBER(VLOOKUP($E51,AnrPivot!$A$6:$AI$97,COLUMN()-COLUMN($V$1)+2,FALSE)),VLOOKUP($E51,AnrPivot!$A$6:$AI$97,COLUMN()-COLUMN($V$1)+2,FALSE),"")</f>
        <v/>
      </c>
      <c r="AQ51" s="93" t="str">
        <f>IF(ISNUMBER(VLOOKUP($E51,AnrPivot!$A$6:$AI$97,COLUMN()-COLUMN($V$1)+2,FALSE)),VLOOKUP($E51,AnrPivot!$A$6:$AI$97,COLUMN()-COLUMN($V$1)+2,FALSE),"")</f>
        <v/>
      </c>
      <c r="AR51" s="93" t="str">
        <f>IF(ISNUMBER(VLOOKUP($E51,AnrPivot!$A$6:$AI$97,COLUMN()-COLUMN($V$1)+2,FALSE)),VLOOKUP($E51,AnrPivot!$A$6:$AI$97,COLUMN()-COLUMN($V$1)+2,FALSE),"")</f>
        <v/>
      </c>
      <c r="AS51" s="93" t="str">
        <f>IF(ISNUMBER(VLOOKUP($E51,AnrPivot!$A$6:$AI$97,COLUMN()-COLUMN($V$1)+2,FALSE)),VLOOKUP($E51,AnrPivot!$A$6:$AI$97,COLUMN()-COLUMN($V$1)+2,FALSE),"")</f>
        <v/>
      </c>
      <c r="AT51" s="93" t="str">
        <f>IF(ISNUMBER(VLOOKUP($E51,AnrPivot!$A$6:$AI$97,COLUMN()-COLUMN($V$1)+2,FALSE)),VLOOKUP($E51,AnrPivot!$A$6:$AI$97,COLUMN()-COLUMN($V$1)+2,FALSE),"")</f>
        <v/>
      </c>
      <c r="AU51" s="93" t="str">
        <f>IF(ISNUMBER(VLOOKUP($E51,AnrPivot!$A$6:$AI$97,COLUMN()-COLUMN($V$1)+2,FALSE)),VLOOKUP($E51,AnrPivot!$A$6:$AI$97,COLUMN()-COLUMN($V$1)+2,FALSE),"")</f>
        <v/>
      </c>
      <c r="AV51" s="93" t="str">
        <f>IF(ISNUMBER(VLOOKUP($E51,AnrPivot!$A$6:$AI$97,COLUMN()-COLUMN($V$1)+2,FALSE)),VLOOKUP($E51,AnrPivot!$A$6:$AI$97,COLUMN()-COLUMN($V$1)+2,FALSE),"")</f>
        <v/>
      </c>
      <c r="AW51" s="93" t="str">
        <f>IF(ISNUMBER(VLOOKUP($E51,AnrPivot!$A$6:$AI$97,COLUMN()-COLUMN($V$1)+2,FALSE)),VLOOKUP($E51,AnrPivot!$A$6:$AI$97,COLUMN()-COLUMN($V$1)+2,FALSE),"")</f>
        <v/>
      </c>
      <c r="AX51" s="93" t="str">
        <f>IF(ISNUMBER(VLOOKUP($E51,AnrPivot!$A$6:$AI$97,COLUMN()-COLUMN($V$1)+2,FALSE)),VLOOKUP($E51,AnrPivot!$A$6:$AI$97,COLUMN()-COLUMN($V$1)+2,FALSE),"")</f>
        <v/>
      </c>
      <c r="AY51" s="93" t="str">
        <f>IF(ISNUMBER(VLOOKUP($E51,AnrPivot!$A$6:$AI$97,COLUMN()-COLUMN($V$1)+2,FALSE)),VLOOKUP($E51,AnrPivot!$A$6:$AI$97,COLUMN()-COLUMN($V$1)+2,FALSE),"")</f>
        <v/>
      </c>
      <c r="AZ51" s="93" t="str">
        <f>IF(ISNUMBER(VLOOKUP($E51,AnrPivot!$A$6:$AI$97,COLUMN()-COLUMN($V$1)+2,FALSE)),VLOOKUP($E51,AnrPivot!$A$6:$AI$97,COLUMN()-COLUMN($V$1)+2,FALSE),"")</f>
        <v/>
      </c>
      <c r="BA51" s="93" t="str">
        <f>IF(ISNUMBER(VLOOKUP($E51,AnrPivot!$A$6:$AI$97,COLUMN()-COLUMN($V$1)+2,FALSE)),VLOOKUP($E51,AnrPivot!$A$6:$AI$97,COLUMN()-COLUMN($V$1)+2,FALSE),"")</f>
        <v/>
      </c>
      <c r="BB51" s="93" t="str">
        <f>IF(ISNUMBER(VLOOKUP($E51,AnrPivot!$A$6:$AI$97,COLUMN()-COLUMN($V$1)+2,FALSE)),VLOOKUP($E51,AnrPivot!$A$6:$AI$97,COLUMN()-COLUMN($V$1)+2,FALSE),"")</f>
        <v/>
      </c>
      <c r="BC51" s="93" t="str">
        <f>IF(ISNUMBER(VLOOKUP($E51,AnrPivot!$A$6:$AI$97,COLUMN()-COLUMN($V$1)+2,FALSE)),VLOOKUP($E51,AnrPivot!$A$6:$AI$97,COLUMN()-COLUMN($V$1)+2,FALSE),"")</f>
        <v/>
      </c>
      <c r="BD51" s="93" t="str">
        <f>IF(ISNUMBER(VLOOKUP($E51,AnrPivot!$A$6:$AI$97,COLUMN()-COLUMN($V$1)+2,FALSE)),VLOOKUP($E51,AnrPivot!$A$6:$AI$97,COLUMN()-COLUMN($V$1)+2,FALSE),"")</f>
        <v/>
      </c>
      <c r="BE51" s="93" t="str">
        <f>IF(ISNUMBER(VLOOKUP($E51,AnrPivot!$A$6:$AI$97,COLUMN()-COLUMN($V$1)+2,FALSE)),VLOOKUP($E51,AnrPivot!$A$6:$AI$97,COLUMN()-COLUMN($V$1)+2,FALSE),"")</f>
        <v/>
      </c>
      <c r="BF51" s="93" t="str">
        <f>IF(ISNUMBER(VLOOKUP($E51,AnrPivot!$A$6:$AI$97,COLUMN()-COLUMN($V$1)+2,FALSE)),VLOOKUP($E51,AnrPivot!$A$6:$AI$97,COLUMN()-COLUMN($V$1)+2,FALSE),"")</f>
        <v/>
      </c>
      <c r="BG51" s="93" t="str">
        <f>IF(ISNUMBER(VLOOKUP($E51,AnrPivot!$A$6:$AI$97,COLUMN()-COLUMN($V$1)+2,FALSE)),VLOOKUP($E51,AnrPivot!$A$6:$AI$97,COLUMN()-COLUMN($V$1)+2,FALSE),"")</f>
        <v/>
      </c>
      <c r="BH51" s="93" t="str">
        <f>IF(ISNUMBER(VLOOKUP($E51,AnrPivot!$A$6:$AI$97,COLUMN()-COLUMN($V$1)+2,FALSE)),VLOOKUP($E51,AnrPivot!$A$6:$AI$97,COLUMN()-COLUMN($V$1)+2,FALSE),"")</f>
        <v/>
      </c>
      <c r="BI51" s="93" t="str">
        <f>IF(ISNUMBER(VLOOKUP($E51,AnrPivot!$A$6:$AI$97,COLUMN()-COLUMN($V$1)+2,FALSE)),VLOOKUP($E51,AnrPivot!$A$6:$AI$97,COLUMN()-COLUMN($V$1)+2,FALSE),"")</f>
        <v/>
      </c>
      <c r="BJ51" s="93" t="str">
        <f>IF(ISNUMBER(VLOOKUP($E51,AnrPivot!$A$6:$AI$97,COLUMN()-COLUMN($V$1)+2,FALSE)),VLOOKUP($E51,AnrPivot!$A$6:$AI$97,COLUMN()-COLUMN($V$1)+2,FALSE),"")</f>
        <v/>
      </c>
    </row>
    <row r="52" spans="1:62">
      <c r="A52" s="244">
        <v>49</v>
      </c>
      <c r="B52" s="73" t="s">
        <v>0</v>
      </c>
      <c r="C52" s="11" t="s">
        <v>441</v>
      </c>
      <c r="D52" s="11" t="s">
        <v>442</v>
      </c>
      <c r="E52" s="8" t="s">
        <v>101</v>
      </c>
      <c r="F52" s="14">
        <v>29307</v>
      </c>
      <c r="G52" s="244" t="s">
        <v>189</v>
      </c>
      <c r="H52" s="244" t="s">
        <v>341</v>
      </c>
      <c r="I52" s="244"/>
      <c r="J52" s="249"/>
      <c r="K52" s="27"/>
      <c r="L52" s="13">
        <v>25.5</v>
      </c>
      <c r="M52" s="13">
        <f t="shared" si="2"/>
        <v>25</v>
      </c>
      <c r="N52" s="228">
        <f>LOOKUP(E52,UNTIS.1HJ!$A$4:$A$132,UNTIS.1HJ!$F$4:$F$132)+LOOKUP(E52,UNTIS.1HJ!$A$4:$A$132,UNTIS.1HJ!$H$4:$H$132)</f>
        <v>0</v>
      </c>
      <c r="O52" s="226">
        <f t="shared" si="1"/>
        <v>0</v>
      </c>
      <c r="P52" s="9"/>
      <c r="Q52" s="9">
        <f>VLOOKUP($E52,UNTIS.Gesamt!$A$4:$L$140,2,FALSE)</f>
        <v>1007</v>
      </c>
      <c r="R52" s="9">
        <f>VLOOKUP($E52,UNTIS.Gesamt!$A$4:$L$140,3,FALSE)</f>
        <v>20</v>
      </c>
      <c r="S52" s="9">
        <f>VLOOKUP($E52,UNTIS.1HJ!$A$4:$L$140,4,FALSE)</f>
        <v>999</v>
      </c>
      <c r="T52" s="9">
        <f>VLOOKUP($E52,UNTIS.1HJ!$A$4:$L$140,8,FALSE)</f>
        <v>0</v>
      </c>
      <c r="U52" s="9"/>
      <c r="V52" s="9" t="str">
        <f>IF(ISNUMBER(VLOOKUP($E52,AnrPivot!$A$6:$AI$97,COLUMN()-COLUMN($V$1)+2,FALSE)),VLOOKUP($E52,AnrPivot!$A$6:$AI$97,COLUMN()-COLUMN($V$1)+2,FALSE),"")</f>
        <v/>
      </c>
      <c r="W52" s="9" t="str">
        <f>IF(ISNUMBER(VLOOKUP($E52,AnrPivot!$A$6:$AI$97,COLUMN()-COLUMN($V$1)+2,FALSE)),VLOOKUP($E52,AnrPivot!$A$6:$AI$97,COLUMN()-COLUMN($V$1)+2,FALSE),"")</f>
        <v/>
      </c>
      <c r="X52" s="9" t="str">
        <f>IF(ISNUMBER(VLOOKUP($E52,AnrPivot!$A$6:$AI$97,COLUMN()-COLUMN($V$1)+2,FALSE)),VLOOKUP($E52,AnrPivot!$A$6:$AI$97,COLUMN()-COLUMN($V$1)+2,FALSE),"")</f>
        <v/>
      </c>
      <c r="Y52" s="9" t="str">
        <f>IF(ISNUMBER(VLOOKUP($E52,AnrPivot!$A$6:$AI$97,COLUMN()-COLUMN($V$1)+2,FALSE)),VLOOKUP($E52,AnrPivot!$A$6:$AI$97,COLUMN()-COLUMN($V$1)+2,FALSE),"")</f>
        <v/>
      </c>
      <c r="Z52" s="9" t="str">
        <f>IF(ISNUMBER(VLOOKUP($E52,AnrPivot!$A$6:$AI$97,COLUMN()-COLUMN($V$1)+2,FALSE)),VLOOKUP($E52,AnrPivot!$A$6:$AI$97,COLUMN()-COLUMN($V$1)+2,FALSE),"")</f>
        <v/>
      </c>
      <c r="AA52" s="9" t="str">
        <f>IF(ISNUMBER(VLOOKUP($E52,AnrPivot!$A$6:$AI$97,COLUMN()-COLUMN($V$1)+2,FALSE)),VLOOKUP($E52,AnrPivot!$A$6:$AI$97,COLUMN()-COLUMN($V$1)+2,FALSE),"")</f>
        <v/>
      </c>
      <c r="AB52" s="9" t="str">
        <f>IF(ISNUMBER(VLOOKUP($E52,AnrPivot!$A$6:$AI$97,COLUMN()-COLUMN($V$1)+2,FALSE)),VLOOKUP($E52,AnrPivot!$A$6:$AI$97,COLUMN()-COLUMN($V$1)+2,FALSE),"")</f>
        <v/>
      </c>
      <c r="AC52" s="9" t="str">
        <f>IF(ISNUMBER(VLOOKUP($E52,AnrPivot!$A$6:$AI$97,COLUMN()-COLUMN($V$1)+2,FALSE)),VLOOKUP($E52,AnrPivot!$A$6:$AI$97,COLUMN()-COLUMN($V$1)+2,FALSE),"")</f>
        <v/>
      </c>
      <c r="AD52" s="9" t="str">
        <f>IF(ISNUMBER(VLOOKUP($E52,AnrPivot!$A$6:$AI$97,COLUMN()-COLUMN($V$1)+2,FALSE)),VLOOKUP($E52,AnrPivot!$A$6:$AI$97,COLUMN()-COLUMN($V$1)+2,FALSE),"")</f>
        <v/>
      </c>
      <c r="AE52" s="9" t="str">
        <f>IF(ISNUMBER(VLOOKUP($E52,AnrPivot!$A$6:$AI$97,COLUMN()-COLUMN($V$1)+2,FALSE)),VLOOKUP($E52,AnrPivot!$A$6:$AI$97,COLUMN()-COLUMN($V$1)+2,FALSE),"")</f>
        <v/>
      </c>
      <c r="AF52" s="9" t="str">
        <f>IF(ISNUMBER(VLOOKUP($E52,AnrPivot!$A$6:$AI$97,COLUMN()-COLUMN($V$1)+2,FALSE)),VLOOKUP($E52,AnrPivot!$A$6:$AI$97,COLUMN()-COLUMN($V$1)+2,FALSE),"")</f>
        <v/>
      </c>
      <c r="AG52" s="9" t="str">
        <f>IF(ISNUMBER(VLOOKUP($E52,AnrPivot!$A$6:$AI$97,COLUMN()-COLUMN($V$1)+2,FALSE)),VLOOKUP($E52,AnrPivot!$A$6:$AI$97,COLUMN()-COLUMN($V$1)+2,FALSE),"")</f>
        <v/>
      </c>
      <c r="AH52" s="9" t="str">
        <f>IF(ISNUMBER(VLOOKUP($E52,AnrPivot!$A$6:$AI$97,COLUMN()-COLUMN($V$1)+2,FALSE)),VLOOKUP($E52,AnrPivot!$A$6:$AI$97,COLUMN()-COLUMN($V$1)+2,FALSE),"")</f>
        <v/>
      </c>
      <c r="AI52" s="9" t="str">
        <f>IF(ISNUMBER(VLOOKUP($E52,AnrPivot!$A$6:$AI$97,COLUMN()-COLUMN($V$1)+2,FALSE)),VLOOKUP($E52,AnrPivot!$A$6:$AI$97,COLUMN()-COLUMN($V$1)+2,FALSE),"")</f>
        <v/>
      </c>
      <c r="AJ52" s="9" t="str">
        <f>IF(ISNUMBER(VLOOKUP($E52,AnrPivot!$A$6:$AI$97,COLUMN()-COLUMN($V$1)+2,FALSE)),VLOOKUP($E52,AnrPivot!$A$6:$AI$97,COLUMN()-COLUMN($V$1)+2,FALSE),"")</f>
        <v/>
      </c>
      <c r="AK52" s="9" t="str">
        <f>IF(ISNUMBER(VLOOKUP($E52,AnrPivot!$A$6:$AI$97,COLUMN()-COLUMN($V$1)+2,FALSE)),VLOOKUP($E52,AnrPivot!$A$6:$AI$97,COLUMN()-COLUMN($V$1)+2,FALSE),"")</f>
        <v/>
      </c>
      <c r="AL52" s="9" t="str">
        <f>IF(ISNUMBER(VLOOKUP($E52,AnrPivot!$A$6:$AI$97,COLUMN()-COLUMN($V$1)+2,FALSE)),VLOOKUP($E52,AnrPivot!$A$6:$AI$97,COLUMN()-COLUMN($V$1)+2,FALSE),"")</f>
        <v/>
      </c>
      <c r="AM52" s="9" t="str">
        <f>IF(ISNUMBER(VLOOKUP($E52,AnrPivot!$A$6:$AI$97,COLUMN()-COLUMN($V$1)+2,FALSE)),VLOOKUP($E52,AnrPivot!$A$6:$AI$97,COLUMN()-COLUMN($V$1)+2,FALSE),"")</f>
        <v/>
      </c>
      <c r="AN52" s="9" t="str">
        <f>IF(ISNUMBER(VLOOKUP($E52,AnrPivot!$A$6:$AI$97,COLUMN()-COLUMN($V$1)+2,FALSE)),VLOOKUP($E52,AnrPivot!$A$6:$AI$97,COLUMN()-COLUMN($V$1)+2,FALSE),"")</f>
        <v/>
      </c>
      <c r="AO52" s="9">
        <f>IF(ISNUMBER(VLOOKUP($E52,AnrPivot!$A$6:$AI$97,COLUMN()-COLUMN($V$1)+2,FALSE)),VLOOKUP($E52,AnrPivot!$A$6:$AI$97,COLUMN()-COLUMN($V$1)+2,FALSE),"")</f>
        <v>0.5</v>
      </c>
      <c r="AP52" s="9" t="str">
        <f>IF(ISNUMBER(VLOOKUP($E52,AnrPivot!$A$6:$AI$97,COLUMN()-COLUMN($V$1)+2,FALSE)),VLOOKUP($E52,AnrPivot!$A$6:$AI$97,COLUMN()-COLUMN($V$1)+2,FALSE),"")</f>
        <v/>
      </c>
      <c r="AQ52" s="9" t="str">
        <f>IF(ISNUMBER(VLOOKUP($E52,AnrPivot!$A$6:$AI$97,COLUMN()-COLUMN($V$1)+2,FALSE)),VLOOKUP($E52,AnrPivot!$A$6:$AI$97,COLUMN()-COLUMN($V$1)+2,FALSE),"")</f>
        <v/>
      </c>
      <c r="AR52" s="9" t="str">
        <f>IF(ISNUMBER(VLOOKUP($E52,AnrPivot!$A$6:$AI$97,COLUMN()-COLUMN($V$1)+2,FALSE)),VLOOKUP($E52,AnrPivot!$A$6:$AI$97,COLUMN()-COLUMN($V$1)+2,FALSE),"")</f>
        <v/>
      </c>
      <c r="AS52" s="9" t="str">
        <f>IF(ISNUMBER(VLOOKUP($E52,AnrPivot!$A$6:$AI$97,COLUMN()-COLUMN($V$1)+2,FALSE)),VLOOKUP($E52,AnrPivot!$A$6:$AI$97,COLUMN()-COLUMN($V$1)+2,FALSE),"")</f>
        <v/>
      </c>
      <c r="AT52" s="9" t="str">
        <f>IF(ISNUMBER(VLOOKUP($E52,AnrPivot!$A$6:$AI$97,COLUMN()-COLUMN($V$1)+2,FALSE)),VLOOKUP($E52,AnrPivot!$A$6:$AI$97,COLUMN()-COLUMN($V$1)+2,FALSE),"")</f>
        <v/>
      </c>
      <c r="AU52" s="9" t="str">
        <f>IF(ISNUMBER(VLOOKUP($E52,AnrPivot!$A$6:$AI$97,COLUMN()-COLUMN($V$1)+2,FALSE)),VLOOKUP($E52,AnrPivot!$A$6:$AI$97,COLUMN()-COLUMN($V$1)+2,FALSE),"")</f>
        <v/>
      </c>
      <c r="AV52" s="9" t="str">
        <f>IF(ISNUMBER(VLOOKUP($E52,AnrPivot!$A$6:$AI$97,COLUMN()-COLUMN($V$1)+2,FALSE)),VLOOKUP($E52,AnrPivot!$A$6:$AI$97,COLUMN()-COLUMN($V$1)+2,FALSE),"")</f>
        <v/>
      </c>
      <c r="AW52" s="9" t="str">
        <f>IF(ISNUMBER(VLOOKUP($E52,AnrPivot!$A$6:$AI$97,COLUMN()-COLUMN($V$1)+2,FALSE)),VLOOKUP($E52,AnrPivot!$A$6:$AI$97,COLUMN()-COLUMN($V$1)+2,FALSE),"")</f>
        <v/>
      </c>
      <c r="AX52" s="9" t="str">
        <f>IF(ISNUMBER(VLOOKUP($E52,AnrPivot!$A$6:$AI$97,COLUMN()-COLUMN($V$1)+2,FALSE)),VLOOKUP($E52,AnrPivot!$A$6:$AI$97,COLUMN()-COLUMN($V$1)+2,FALSE),"")</f>
        <v/>
      </c>
      <c r="AY52" s="9" t="str">
        <f>IF(ISNUMBER(VLOOKUP($E52,AnrPivot!$A$6:$AI$97,COLUMN()-COLUMN($V$1)+2,FALSE)),VLOOKUP($E52,AnrPivot!$A$6:$AI$97,COLUMN()-COLUMN($V$1)+2,FALSE),"")</f>
        <v/>
      </c>
      <c r="AZ52" s="9" t="str">
        <f>IF(ISNUMBER(VLOOKUP($E52,AnrPivot!$A$6:$AI$97,COLUMN()-COLUMN($V$1)+2,FALSE)),VLOOKUP($E52,AnrPivot!$A$6:$AI$97,COLUMN()-COLUMN($V$1)+2,FALSE),"")</f>
        <v/>
      </c>
      <c r="BA52" s="9" t="str">
        <f>IF(ISNUMBER(VLOOKUP($E52,AnrPivot!$A$6:$AI$97,COLUMN()-COLUMN($V$1)+2,FALSE)),VLOOKUP($E52,AnrPivot!$A$6:$AI$97,COLUMN()-COLUMN($V$1)+2,FALSE),"")</f>
        <v/>
      </c>
      <c r="BB52" s="9" t="str">
        <f>IF(ISNUMBER(VLOOKUP($E52,AnrPivot!$A$6:$AI$97,COLUMN()-COLUMN($V$1)+2,FALSE)),VLOOKUP($E52,AnrPivot!$A$6:$AI$97,COLUMN()-COLUMN($V$1)+2,FALSE),"")</f>
        <v/>
      </c>
      <c r="BC52" s="9">
        <f>IF(ISNUMBER(VLOOKUP($E52,AnrPivot!$A$6:$AI$97,COLUMN()-COLUMN($V$1)+2,FALSE)),VLOOKUP($E52,AnrPivot!$A$6:$AI$97,COLUMN()-COLUMN($V$1)+2,FALSE),"")</f>
        <v>0.5</v>
      </c>
      <c r="BD52" s="9" t="str">
        <f>IF(ISNUMBER(VLOOKUP($E52,AnrPivot!$A$6:$AI$97,COLUMN()-COLUMN($V$1)+2,FALSE)),VLOOKUP($E52,AnrPivot!$A$6:$AI$97,COLUMN()-COLUMN($V$1)+2,FALSE),"")</f>
        <v/>
      </c>
      <c r="BE52" s="9" t="str">
        <f>IF(ISNUMBER(VLOOKUP($E52,AnrPivot!$A$6:$AI$97,COLUMN()-COLUMN($V$1)+2,FALSE)),VLOOKUP($E52,AnrPivot!$A$6:$AI$97,COLUMN()-COLUMN($V$1)+2,FALSE),"")</f>
        <v/>
      </c>
      <c r="BF52" s="9" t="str">
        <f>IF(ISNUMBER(VLOOKUP($E52,AnrPivot!$A$6:$AI$97,COLUMN()-COLUMN($V$1)+2,FALSE)),VLOOKUP($E52,AnrPivot!$A$6:$AI$97,COLUMN()-COLUMN($V$1)+2,FALSE),"")</f>
        <v/>
      </c>
      <c r="BG52" s="9" t="str">
        <f>IF(ISNUMBER(VLOOKUP($E52,AnrPivot!$A$6:$AI$97,COLUMN()-COLUMN($V$1)+2,FALSE)),VLOOKUP($E52,AnrPivot!$A$6:$AI$97,COLUMN()-COLUMN($V$1)+2,FALSE),"")</f>
        <v/>
      </c>
      <c r="BH52" s="9" t="str">
        <f>IF(ISNUMBER(VLOOKUP($E52,AnrPivot!$A$6:$AI$97,COLUMN()-COLUMN($V$1)+2,FALSE)),VLOOKUP($E52,AnrPivot!$A$6:$AI$97,COLUMN()-COLUMN($V$1)+2,FALSE),"")</f>
        <v/>
      </c>
      <c r="BI52" s="93" t="str">
        <f>IF(ISNUMBER(VLOOKUP($E52,AnrPivot!$A$6:$AI$97,COLUMN()-COLUMN($V$1)+2,FALSE)),VLOOKUP($E52,AnrPivot!$A$6:$AI$97,COLUMN()-COLUMN($V$1)+2,FALSE),"")</f>
        <v/>
      </c>
      <c r="BJ52" s="93" t="str">
        <f>IF(ISNUMBER(VLOOKUP($E52,AnrPivot!$A$6:$AI$97,COLUMN()-COLUMN($V$1)+2,FALSE)),VLOOKUP($E52,AnrPivot!$A$6:$AI$97,COLUMN()-COLUMN($V$1)+2,FALSE),"")</f>
        <v/>
      </c>
    </row>
    <row r="53" spans="1:62">
      <c r="A53" s="247">
        <v>50</v>
      </c>
      <c r="B53" s="66" t="s">
        <v>0</v>
      </c>
      <c r="C53" s="67" t="s">
        <v>443</v>
      </c>
      <c r="D53" s="67" t="s">
        <v>444</v>
      </c>
      <c r="E53" s="68" t="s">
        <v>59</v>
      </c>
      <c r="F53" s="69">
        <v>20705</v>
      </c>
      <c r="G53" s="247" t="s">
        <v>176</v>
      </c>
      <c r="H53" s="247" t="s">
        <v>180</v>
      </c>
      <c r="I53" s="247" t="s">
        <v>172</v>
      </c>
      <c r="J53" s="248"/>
      <c r="K53" s="70"/>
      <c r="L53" s="71"/>
      <c r="M53" s="71">
        <f t="shared" si="2"/>
        <v>0</v>
      </c>
      <c r="N53" s="227">
        <f>LOOKUP(E53,UNTIS.1HJ!$A$4:$A$132,UNTIS.1HJ!$F$4:$F$132)+LOOKUP(E53,UNTIS.1HJ!$A$4:$A$132,UNTIS.1HJ!$H$4:$H$132)</f>
        <v>0</v>
      </c>
      <c r="O53" s="225">
        <f t="shared" si="1"/>
        <v>0</v>
      </c>
      <c r="P53" s="93"/>
      <c r="Q53" s="93">
        <f>VLOOKUP($E53,UNTIS.Gesamt!$A$4:$L$140,2,FALSE)</f>
        <v>1018</v>
      </c>
      <c r="R53" s="93">
        <f>VLOOKUP($E53,UNTIS.Gesamt!$A$4:$L$140,3,FALSE)</f>
        <v>210</v>
      </c>
      <c r="S53" s="93">
        <f>VLOOKUP($E53,UNTIS.1HJ!$A$4:$L$140,4,FALSE)</f>
        <v>798</v>
      </c>
      <c r="T53" s="93">
        <f>VLOOKUP($E53,UNTIS.1HJ!$A$4:$L$140,8,FALSE)</f>
        <v>0</v>
      </c>
      <c r="U53" s="93"/>
      <c r="V53" s="93" t="str">
        <f>IF(ISNUMBER(VLOOKUP($E53,AnrPivot!$A$6:$AI$97,COLUMN()-COLUMN($V$1)+2,FALSE)),VLOOKUP($E53,AnrPivot!$A$6:$AI$97,COLUMN()-COLUMN($V$1)+2,FALSE),"")</f>
        <v/>
      </c>
      <c r="W53" s="93" t="str">
        <f>IF(ISNUMBER(VLOOKUP($E53,AnrPivot!$A$6:$AI$97,COLUMN()-COLUMN($V$1)+2,FALSE)),VLOOKUP($E53,AnrPivot!$A$6:$AI$97,COLUMN()-COLUMN($V$1)+2,FALSE),"")</f>
        <v/>
      </c>
      <c r="X53" s="93" t="str">
        <f>IF(ISNUMBER(VLOOKUP($E53,AnrPivot!$A$6:$AI$97,COLUMN()-COLUMN($V$1)+2,FALSE)),VLOOKUP($E53,AnrPivot!$A$6:$AI$97,COLUMN()-COLUMN($V$1)+2,FALSE),"")</f>
        <v/>
      </c>
      <c r="Y53" s="93" t="str">
        <f>IF(ISNUMBER(VLOOKUP($E53,AnrPivot!$A$6:$AI$97,COLUMN()-COLUMN($V$1)+2,FALSE)),VLOOKUP($E53,AnrPivot!$A$6:$AI$97,COLUMN()-COLUMN($V$1)+2,FALSE),"")</f>
        <v/>
      </c>
      <c r="Z53" s="93" t="str">
        <f>IF(ISNUMBER(VLOOKUP($E53,AnrPivot!$A$6:$AI$97,COLUMN()-COLUMN($V$1)+2,FALSE)),VLOOKUP($E53,AnrPivot!$A$6:$AI$97,COLUMN()-COLUMN($V$1)+2,FALSE),"")</f>
        <v/>
      </c>
      <c r="AA53" s="93" t="str">
        <f>IF(ISNUMBER(VLOOKUP($E53,AnrPivot!$A$6:$AI$97,COLUMN()-COLUMN($V$1)+2,FALSE)),VLOOKUP($E53,AnrPivot!$A$6:$AI$97,COLUMN()-COLUMN($V$1)+2,FALSE),"")</f>
        <v/>
      </c>
      <c r="AB53" s="93" t="str">
        <f>IF(ISNUMBER(VLOOKUP($E53,AnrPivot!$A$6:$AI$97,COLUMN()-COLUMN($V$1)+2,FALSE)),VLOOKUP($E53,AnrPivot!$A$6:$AI$97,COLUMN()-COLUMN($V$1)+2,FALSE),"")</f>
        <v/>
      </c>
      <c r="AC53" s="93" t="str">
        <f>IF(ISNUMBER(VLOOKUP($E53,AnrPivot!$A$6:$AI$97,COLUMN()-COLUMN($V$1)+2,FALSE)),VLOOKUP($E53,AnrPivot!$A$6:$AI$97,COLUMN()-COLUMN($V$1)+2,FALSE),"")</f>
        <v/>
      </c>
      <c r="AD53" s="93" t="str">
        <f>IF(ISNUMBER(VLOOKUP($E53,AnrPivot!$A$6:$AI$97,COLUMN()-COLUMN($V$1)+2,FALSE)),VLOOKUP($E53,AnrPivot!$A$6:$AI$97,COLUMN()-COLUMN($V$1)+2,FALSE),"")</f>
        <v/>
      </c>
      <c r="AE53" s="93" t="str">
        <f>IF(ISNUMBER(VLOOKUP($E53,AnrPivot!$A$6:$AI$97,COLUMN()-COLUMN($V$1)+2,FALSE)),VLOOKUP($E53,AnrPivot!$A$6:$AI$97,COLUMN()-COLUMN($V$1)+2,FALSE),"")</f>
        <v/>
      </c>
      <c r="AF53" s="93" t="str">
        <f>IF(ISNUMBER(VLOOKUP($E53,AnrPivot!$A$6:$AI$97,COLUMN()-COLUMN($V$1)+2,FALSE)),VLOOKUP($E53,AnrPivot!$A$6:$AI$97,COLUMN()-COLUMN($V$1)+2,FALSE),"")</f>
        <v/>
      </c>
      <c r="AG53" s="93" t="str">
        <f>IF(ISNUMBER(VLOOKUP($E53,AnrPivot!$A$6:$AI$97,COLUMN()-COLUMN($V$1)+2,FALSE)),VLOOKUP($E53,AnrPivot!$A$6:$AI$97,COLUMN()-COLUMN($V$1)+2,FALSE),"")</f>
        <v/>
      </c>
      <c r="AH53" s="93" t="str">
        <f>IF(ISNUMBER(VLOOKUP($E53,AnrPivot!$A$6:$AI$97,COLUMN()-COLUMN($V$1)+2,FALSE)),VLOOKUP($E53,AnrPivot!$A$6:$AI$97,COLUMN()-COLUMN($V$1)+2,FALSE),"")</f>
        <v/>
      </c>
      <c r="AI53" s="93" t="str">
        <f>IF(ISNUMBER(VLOOKUP($E53,AnrPivot!$A$6:$AI$97,COLUMN()-COLUMN($V$1)+2,FALSE)),VLOOKUP($E53,AnrPivot!$A$6:$AI$97,COLUMN()-COLUMN($V$1)+2,FALSE),"")</f>
        <v/>
      </c>
      <c r="AJ53" s="93" t="str">
        <f>IF(ISNUMBER(VLOOKUP($E53,AnrPivot!$A$6:$AI$97,COLUMN()-COLUMN($V$1)+2,FALSE)),VLOOKUP($E53,AnrPivot!$A$6:$AI$97,COLUMN()-COLUMN($V$1)+2,FALSE),"")</f>
        <v/>
      </c>
      <c r="AK53" s="93" t="str">
        <f>IF(ISNUMBER(VLOOKUP($E53,AnrPivot!$A$6:$AI$97,COLUMN()-COLUMN($V$1)+2,FALSE)),VLOOKUP($E53,AnrPivot!$A$6:$AI$97,COLUMN()-COLUMN($V$1)+2,FALSE),"")</f>
        <v/>
      </c>
      <c r="AL53" s="93" t="str">
        <f>IF(ISNUMBER(VLOOKUP($E53,AnrPivot!$A$6:$AI$97,COLUMN()-COLUMN($V$1)+2,FALSE)),VLOOKUP($E53,AnrPivot!$A$6:$AI$97,COLUMN()-COLUMN($V$1)+2,FALSE),"")</f>
        <v/>
      </c>
      <c r="AM53" s="93" t="str">
        <f>IF(ISNUMBER(VLOOKUP($E53,AnrPivot!$A$6:$AI$97,COLUMN()-COLUMN($V$1)+2,FALSE)),VLOOKUP($E53,AnrPivot!$A$6:$AI$97,COLUMN()-COLUMN($V$1)+2,FALSE),"")</f>
        <v/>
      </c>
      <c r="AN53" s="93" t="str">
        <f>IF(ISNUMBER(VLOOKUP($E53,AnrPivot!$A$6:$AI$97,COLUMN()-COLUMN($V$1)+2,FALSE)),VLOOKUP($E53,AnrPivot!$A$6:$AI$97,COLUMN()-COLUMN($V$1)+2,FALSE),"")</f>
        <v/>
      </c>
      <c r="AO53" s="93" t="str">
        <f>IF(ISNUMBER(VLOOKUP($E53,AnrPivot!$A$6:$AI$97,COLUMN()-COLUMN($V$1)+2,FALSE)),VLOOKUP($E53,AnrPivot!$A$6:$AI$97,COLUMN()-COLUMN($V$1)+2,FALSE),"")</f>
        <v/>
      </c>
      <c r="AP53" s="93" t="str">
        <f>IF(ISNUMBER(VLOOKUP($E53,AnrPivot!$A$6:$AI$97,COLUMN()-COLUMN($V$1)+2,FALSE)),VLOOKUP($E53,AnrPivot!$A$6:$AI$97,COLUMN()-COLUMN($V$1)+2,FALSE),"")</f>
        <v/>
      </c>
      <c r="AQ53" s="93" t="str">
        <f>IF(ISNUMBER(VLOOKUP($E53,AnrPivot!$A$6:$AI$97,COLUMN()-COLUMN($V$1)+2,FALSE)),VLOOKUP($E53,AnrPivot!$A$6:$AI$97,COLUMN()-COLUMN($V$1)+2,FALSE),"")</f>
        <v/>
      </c>
      <c r="AR53" s="93" t="str">
        <f>IF(ISNUMBER(VLOOKUP($E53,AnrPivot!$A$6:$AI$97,COLUMN()-COLUMN($V$1)+2,FALSE)),VLOOKUP($E53,AnrPivot!$A$6:$AI$97,COLUMN()-COLUMN($V$1)+2,FALSE),"")</f>
        <v/>
      </c>
      <c r="AS53" s="93" t="str">
        <f>IF(ISNUMBER(VLOOKUP($E53,AnrPivot!$A$6:$AI$97,COLUMN()-COLUMN($V$1)+2,FALSE)),VLOOKUP($E53,AnrPivot!$A$6:$AI$97,COLUMN()-COLUMN($V$1)+2,FALSE),"")</f>
        <v/>
      </c>
      <c r="AT53" s="93" t="str">
        <f>IF(ISNUMBER(VLOOKUP($E53,AnrPivot!$A$6:$AI$97,COLUMN()-COLUMN($V$1)+2,FALSE)),VLOOKUP($E53,AnrPivot!$A$6:$AI$97,COLUMN()-COLUMN($V$1)+2,FALSE),"")</f>
        <v/>
      </c>
      <c r="AU53" s="93" t="str">
        <f>IF(ISNUMBER(VLOOKUP($E53,AnrPivot!$A$6:$AI$97,COLUMN()-COLUMN($V$1)+2,FALSE)),VLOOKUP($E53,AnrPivot!$A$6:$AI$97,COLUMN()-COLUMN($V$1)+2,FALSE),"")</f>
        <v/>
      </c>
      <c r="AV53" s="93" t="str">
        <f>IF(ISNUMBER(VLOOKUP($E53,AnrPivot!$A$6:$AI$97,COLUMN()-COLUMN($V$1)+2,FALSE)),VLOOKUP($E53,AnrPivot!$A$6:$AI$97,COLUMN()-COLUMN($V$1)+2,FALSE),"")</f>
        <v/>
      </c>
      <c r="AW53" s="93" t="str">
        <f>IF(ISNUMBER(VLOOKUP($E53,AnrPivot!$A$6:$AI$97,COLUMN()-COLUMN($V$1)+2,FALSE)),VLOOKUP($E53,AnrPivot!$A$6:$AI$97,COLUMN()-COLUMN($V$1)+2,FALSE),"")</f>
        <v/>
      </c>
      <c r="AX53" s="93" t="str">
        <f>IF(ISNUMBER(VLOOKUP($E53,AnrPivot!$A$6:$AI$97,COLUMN()-COLUMN($V$1)+2,FALSE)),VLOOKUP($E53,AnrPivot!$A$6:$AI$97,COLUMN()-COLUMN($V$1)+2,FALSE),"")</f>
        <v/>
      </c>
      <c r="AY53" s="93" t="str">
        <f>IF(ISNUMBER(VLOOKUP($E53,AnrPivot!$A$6:$AI$97,COLUMN()-COLUMN($V$1)+2,FALSE)),VLOOKUP($E53,AnrPivot!$A$6:$AI$97,COLUMN()-COLUMN($V$1)+2,FALSE),"")</f>
        <v/>
      </c>
      <c r="AZ53" s="93" t="str">
        <f>IF(ISNUMBER(VLOOKUP($E53,AnrPivot!$A$6:$AI$97,COLUMN()-COLUMN($V$1)+2,FALSE)),VLOOKUP($E53,AnrPivot!$A$6:$AI$97,COLUMN()-COLUMN($V$1)+2,FALSE),"")</f>
        <v/>
      </c>
      <c r="BA53" s="93" t="str">
        <f>IF(ISNUMBER(VLOOKUP($E53,AnrPivot!$A$6:$AI$97,COLUMN()-COLUMN($V$1)+2,FALSE)),VLOOKUP($E53,AnrPivot!$A$6:$AI$97,COLUMN()-COLUMN($V$1)+2,FALSE),"")</f>
        <v/>
      </c>
      <c r="BB53" s="93" t="str">
        <f>IF(ISNUMBER(VLOOKUP($E53,AnrPivot!$A$6:$AI$97,COLUMN()-COLUMN($V$1)+2,FALSE)),VLOOKUP($E53,AnrPivot!$A$6:$AI$97,COLUMN()-COLUMN($V$1)+2,FALSE),"")</f>
        <v/>
      </c>
      <c r="BC53" s="93" t="str">
        <f>IF(ISNUMBER(VLOOKUP($E53,AnrPivot!$A$6:$AI$97,COLUMN()-COLUMN($V$1)+2,FALSE)),VLOOKUP($E53,AnrPivot!$A$6:$AI$97,COLUMN()-COLUMN($V$1)+2,FALSE),"")</f>
        <v/>
      </c>
      <c r="BD53" s="93" t="str">
        <f>IF(ISNUMBER(VLOOKUP($E53,AnrPivot!$A$6:$AI$97,COLUMN()-COLUMN($V$1)+2,FALSE)),VLOOKUP($E53,AnrPivot!$A$6:$AI$97,COLUMN()-COLUMN($V$1)+2,FALSE),"")</f>
        <v/>
      </c>
      <c r="BE53" s="93" t="str">
        <f>IF(ISNUMBER(VLOOKUP($E53,AnrPivot!$A$6:$AI$97,COLUMN()-COLUMN($V$1)+2,FALSE)),VLOOKUP($E53,AnrPivot!$A$6:$AI$97,COLUMN()-COLUMN($V$1)+2,FALSE),"")</f>
        <v/>
      </c>
      <c r="BF53" s="93" t="str">
        <f>IF(ISNUMBER(VLOOKUP($E53,AnrPivot!$A$6:$AI$97,COLUMN()-COLUMN($V$1)+2,FALSE)),VLOOKUP($E53,AnrPivot!$A$6:$AI$97,COLUMN()-COLUMN($V$1)+2,FALSE),"")</f>
        <v/>
      </c>
      <c r="BG53" s="93" t="str">
        <f>IF(ISNUMBER(VLOOKUP($E53,AnrPivot!$A$6:$AI$97,COLUMN()-COLUMN($V$1)+2,FALSE)),VLOOKUP($E53,AnrPivot!$A$6:$AI$97,COLUMN()-COLUMN($V$1)+2,FALSE),"")</f>
        <v/>
      </c>
      <c r="BH53" s="93" t="str">
        <f>IF(ISNUMBER(VLOOKUP($E53,AnrPivot!$A$6:$AI$97,COLUMN()-COLUMN($V$1)+2,FALSE)),VLOOKUP($E53,AnrPivot!$A$6:$AI$97,COLUMN()-COLUMN($V$1)+2,FALSE),"")</f>
        <v/>
      </c>
      <c r="BI53" s="93" t="str">
        <f>IF(ISNUMBER(VLOOKUP($E53,AnrPivot!$A$6:$AI$97,COLUMN()-COLUMN($V$1)+2,FALSE)),VLOOKUP($E53,AnrPivot!$A$6:$AI$97,COLUMN()-COLUMN($V$1)+2,FALSE),"")</f>
        <v/>
      </c>
      <c r="BJ53" s="93" t="str">
        <f>IF(ISNUMBER(VLOOKUP($E53,AnrPivot!$A$6:$AI$97,COLUMN()-COLUMN($V$1)+2,FALSE)),VLOOKUP($E53,AnrPivot!$A$6:$AI$97,COLUMN()-COLUMN($V$1)+2,FALSE),"")</f>
        <v/>
      </c>
    </row>
    <row r="54" spans="1:62">
      <c r="A54" s="244">
        <v>51</v>
      </c>
      <c r="B54" s="73" t="s">
        <v>0</v>
      </c>
      <c r="C54" s="11" t="s">
        <v>445</v>
      </c>
      <c r="D54" s="11" t="s">
        <v>446</v>
      </c>
      <c r="E54" s="8" t="s">
        <v>95</v>
      </c>
      <c r="F54" s="14">
        <v>21333</v>
      </c>
      <c r="G54" s="244" t="s">
        <v>447</v>
      </c>
      <c r="H54" s="244" t="s">
        <v>181</v>
      </c>
      <c r="I54" s="244"/>
      <c r="J54" s="249"/>
      <c r="K54" s="27"/>
      <c r="L54" s="13">
        <v>25.5</v>
      </c>
      <c r="M54" s="13">
        <f t="shared" si="2"/>
        <v>13.5</v>
      </c>
      <c r="N54" s="228">
        <f>LOOKUP(E54,UNTIS.1HJ!$A$4:$A$132,UNTIS.1HJ!$F$4:$F$132)+LOOKUP(E54,UNTIS.1HJ!$A$4:$A$132,UNTIS.1HJ!$H$4:$H$132)</f>
        <v>0</v>
      </c>
      <c r="O54" s="226">
        <f t="shared" si="1"/>
        <v>0</v>
      </c>
      <c r="P54" s="9"/>
      <c r="Q54" s="9">
        <f>VLOOKUP($E54,UNTIS.Gesamt!$A$4:$L$140,2,FALSE)</f>
        <v>1012</v>
      </c>
      <c r="R54" s="9">
        <f>VLOOKUP($E54,UNTIS.Gesamt!$A$4:$L$140,3,FALSE)</f>
        <v>522</v>
      </c>
      <c r="S54" s="9">
        <f>VLOOKUP($E54,UNTIS.1HJ!$A$4:$L$140,4,FALSE)</f>
        <v>552</v>
      </c>
      <c r="T54" s="9">
        <f>VLOOKUP($E54,UNTIS.1HJ!$A$4:$L$140,8,FALSE)</f>
        <v>0</v>
      </c>
      <c r="U54" s="9"/>
      <c r="V54" s="9">
        <f>IF(ISNUMBER(VLOOKUP($E54,AnrPivot!$A$6:$AI$97,COLUMN()-COLUMN($V$1)+2,FALSE)),VLOOKUP($E54,AnrPivot!$A$6:$AI$97,COLUMN()-COLUMN($V$1)+2,FALSE),"")</f>
        <v>3</v>
      </c>
      <c r="W54" s="9" t="str">
        <f>IF(ISNUMBER(VLOOKUP($E54,AnrPivot!$A$6:$AI$97,COLUMN()-COLUMN($V$1)+2,FALSE)),VLOOKUP($E54,AnrPivot!$A$6:$AI$97,COLUMN()-COLUMN($V$1)+2,FALSE),"")</f>
        <v/>
      </c>
      <c r="X54" s="9" t="str">
        <f>IF(ISNUMBER(VLOOKUP($E54,AnrPivot!$A$6:$AI$97,COLUMN()-COLUMN($V$1)+2,FALSE)),VLOOKUP($E54,AnrPivot!$A$6:$AI$97,COLUMN()-COLUMN($V$1)+2,FALSE),"")</f>
        <v/>
      </c>
      <c r="Y54" s="9" t="str">
        <f>IF(ISNUMBER(VLOOKUP($E54,AnrPivot!$A$6:$AI$97,COLUMN()-COLUMN($V$1)+2,FALSE)),VLOOKUP($E54,AnrPivot!$A$6:$AI$97,COLUMN()-COLUMN($V$1)+2,FALSE),"")</f>
        <v/>
      </c>
      <c r="Z54" s="9" t="str">
        <f>IF(ISNUMBER(VLOOKUP($E54,AnrPivot!$A$6:$AI$97,COLUMN()-COLUMN($V$1)+2,FALSE)),VLOOKUP($E54,AnrPivot!$A$6:$AI$97,COLUMN()-COLUMN($V$1)+2,FALSE),"")</f>
        <v/>
      </c>
      <c r="AA54" s="9" t="str">
        <f>IF(ISNUMBER(VLOOKUP($E54,AnrPivot!$A$6:$AI$97,COLUMN()-COLUMN($V$1)+2,FALSE)),VLOOKUP($E54,AnrPivot!$A$6:$AI$97,COLUMN()-COLUMN($V$1)+2,FALSE),"")</f>
        <v/>
      </c>
      <c r="AB54" s="9" t="str">
        <f>IF(ISNUMBER(VLOOKUP($E54,AnrPivot!$A$6:$AI$97,COLUMN()-COLUMN($V$1)+2,FALSE)),VLOOKUP($E54,AnrPivot!$A$6:$AI$97,COLUMN()-COLUMN($V$1)+2,FALSE),"")</f>
        <v/>
      </c>
      <c r="AC54" s="9" t="str">
        <f>IF(ISNUMBER(VLOOKUP($E54,AnrPivot!$A$6:$AI$97,COLUMN()-COLUMN($V$1)+2,FALSE)),VLOOKUP($E54,AnrPivot!$A$6:$AI$97,COLUMN()-COLUMN($V$1)+2,FALSE),"")</f>
        <v/>
      </c>
      <c r="AD54" s="9" t="str">
        <f>IF(ISNUMBER(VLOOKUP($E54,AnrPivot!$A$6:$AI$97,COLUMN()-COLUMN($V$1)+2,FALSE)),VLOOKUP($E54,AnrPivot!$A$6:$AI$97,COLUMN()-COLUMN($V$1)+2,FALSE),"")</f>
        <v/>
      </c>
      <c r="AE54" s="9" t="str">
        <f>IF(ISNUMBER(VLOOKUP($E54,AnrPivot!$A$6:$AI$97,COLUMN()-COLUMN($V$1)+2,FALSE)),VLOOKUP($E54,AnrPivot!$A$6:$AI$97,COLUMN()-COLUMN($V$1)+2,FALSE),"")</f>
        <v/>
      </c>
      <c r="AF54" s="9" t="str">
        <f>IF(ISNUMBER(VLOOKUP($E54,AnrPivot!$A$6:$AI$97,COLUMN()-COLUMN($V$1)+2,FALSE)),VLOOKUP($E54,AnrPivot!$A$6:$AI$97,COLUMN()-COLUMN($V$1)+2,FALSE),"")</f>
        <v/>
      </c>
      <c r="AG54" s="9" t="str">
        <f>IF(ISNUMBER(VLOOKUP($E54,AnrPivot!$A$6:$AI$97,COLUMN()-COLUMN($V$1)+2,FALSE)),VLOOKUP($E54,AnrPivot!$A$6:$AI$97,COLUMN()-COLUMN($V$1)+2,FALSE),"")</f>
        <v/>
      </c>
      <c r="AH54" s="9" t="str">
        <f>IF(ISNUMBER(VLOOKUP($E54,AnrPivot!$A$6:$AI$97,COLUMN()-COLUMN($V$1)+2,FALSE)),VLOOKUP($E54,AnrPivot!$A$6:$AI$97,COLUMN()-COLUMN($V$1)+2,FALSE),"")</f>
        <v/>
      </c>
      <c r="AI54" s="9" t="str">
        <f>IF(ISNUMBER(VLOOKUP($E54,AnrPivot!$A$6:$AI$97,COLUMN()-COLUMN($V$1)+2,FALSE)),VLOOKUP($E54,AnrPivot!$A$6:$AI$97,COLUMN()-COLUMN($V$1)+2,FALSE),"")</f>
        <v/>
      </c>
      <c r="AJ54" s="9" t="str">
        <f>IF(ISNUMBER(VLOOKUP($E54,AnrPivot!$A$6:$AI$97,COLUMN()-COLUMN($V$1)+2,FALSE)),VLOOKUP($E54,AnrPivot!$A$6:$AI$97,COLUMN()-COLUMN($V$1)+2,FALSE),"")</f>
        <v/>
      </c>
      <c r="AK54" s="9" t="str">
        <f>IF(ISNUMBER(VLOOKUP($E54,AnrPivot!$A$6:$AI$97,COLUMN()-COLUMN($V$1)+2,FALSE)),VLOOKUP($E54,AnrPivot!$A$6:$AI$97,COLUMN()-COLUMN($V$1)+2,FALSE),"")</f>
        <v/>
      </c>
      <c r="AL54" s="9">
        <f>IF(ISNUMBER(VLOOKUP($E54,AnrPivot!$A$6:$AI$97,COLUMN()-COLUMN($V$1)+2,FALSE)),VLOOKUP($E54,AnrPivot!$A$6:$AI$97,COLUMN()-COLUMN($V$1)+2,FALSE),"")</f>
        <v>1</v>
      </c>
      <c r="AM54" s="9" t="str">
        <f>IF(ISNUMBER(VLOOKUP($E54,AnrPivot!$A$6:$AI$97,COLUMN()-COLUMN($V$1)+2,FALSE)),VLOOKUP($E54,AnrPivot!$A$6:$AI$97,COLUMN()-COLUMN($V$1)+2,FALSE),"")</f>
        <v/>
      </c>
      <c r="AN54" s="9" t="str">
        <f>IF(ISNUMBER(VLOOKUP($E54,AnrPivot!$A$6:$AI$97,COLUMN()-COLUMN($V$1)+2,FALSE)),VLOOKUP($E54,AnrPivot!$A$6:$AI$97,COLUMN()-COLUMN($V$1)+2,FALSE),"")</f>
        <v/>
      </c>
      <c r="AO54" s="9" t="str">
        <f>IF(ISNUMBER(VLOOKUP($E54,AnrPivot!$A$6:$AI$97,COLUMN()-COLUMN($V$1)+2,FALSE)),VLOOKUP($E54,AnrPivot!$A$6:$AI$97,COLUMN()-COLUMN($V$1)+2,FALSE),"")</f>
        <v/>
      </c>
      <c r="AP54" s="9" t="str">
        <f>IF(ISNUMBER(VLOOKUP($E54,AnrPivot!$A$6:$AI$97,COLUMN()-COLUMN($V$1)+2,FALSE)),VLOOKUP($E54,AnrPivot!$A$6:$AI$97,COLUMN()-COLUMN($V$1)+2,FALSE),"")</f>
        <v/>
      </c>
      <c r="AQ54" s="9">
        <f>IF(ISNUMBER(VLOOKUP($E54,AnrPivot!$A$6:$AI$97,COLUMN()-COLUMN($V$1)+2,FALSE)),VLOOKUP($E54,AnrPivot!$A$6:$AI$97,COLUMN()-COLUMN($V$1)+2,FALSE),"")</f>
        <v>5</v>
      </c>
      <c r="AR54" s="9" t="str">
        <f>IF(ISNUMBER(VLOOKUP($E54,AnrPivot!$A$6:$AI$97,COLUMN()-COLUMN($V$1)+2,FALSE)),VLOOKUP($E54,AnrPivot!$A$6:$AI$97,COLUMN()-COLUMN($V$1)+2,FALSE),"")</f>
        <v/>
      </c>
      <c r="AS54" s="9" t="str">
        <f>IF(ISNUMBER(VLOOKUP($E54,AnrPivot!$A$6:$AI$97,COLUMN()-COLUMN($V$1)+2,FALSE)),VLOOKUP($E54,AnrPivot!$A$6:$AI$97,COLUMN()-COLUMN($V$1)+2,FALSE),"")</f>
        <v/>
      </c>
      <c r="AT54" s="9" t="str">
        <f>IF(ISNUMBER(VLOOKUP($E54,AnrPivot!$A$6:$AI$97,COLUMN()-COLUMN($V$1)+2,FALSE)),VLOOKUP($E54,AnrPivot!$A$6:$AI$97,COLUMN()-COLUMN($V$1)+2,FALSE),"")</f>
        <v/>
      </c>
      <c r="AU54" s="9" t="str">
        <f>IF(ISNUMBER(VLOOKUP($E54,AnrPivot!$A$6:$AI$97,COLUMN()-COLUMN($V$1)+2,FALSE)),VLOOKUP($E54,AnrPivot!$A$6:$AI$97,COLUMN()-COLUMN($V$1)+2,FALSE),"")</f>
        <v/>
      </c>
      <c r="AV54" s="9" t="str">
        <f>IF(ISNUMBER(VLOOKUP($E54,AnrPivot!$A$6:$AI$97,COLUMN()-COLUMN($V$1)+2,FALSE)),VLOOKUP($E54,AnrPivot!$A$6:$AI$97,COLUMN()-COLUMN($V$1)+2,FALSE),"")</f>
        <v/>
      </c>
      <c r="AW54" s="9">
        <f>IF(ISNUMBER(VLOOKUP($E54,AnrPivot!$A$6:$AI$97,COLUMN()-COLUMN($V$1)+2,FALSE)),VLOOKUP($E54,AnrPivot!$A$6:$AI$97,COLUMN()-COLUMN($V$1)+2,FALSE),"")</f>
        <v>2</v>
      </c>
      <c r="AX54" s="9" t="str">
        <f>IF(ISNUMBER(VLOOKUP($E54,AnrPivot!$A$6:$AI$97,COLUMN()-COLUMN($V$1)+2,FALSE)),VLOOKUP($E54,AnrPivot!$A$6:$AI$97,COLUMN()-COLUMN($V$1)+2,FALSE),"")</f>
        <v/>
      </c>
      <c r="AY54" s="9" t="str">
        <f>IF(ISNUMBER(VLOOKUP($E54,AnrPivot!$A$6:$AI$97,COLUMN()-COLUMN($V$1)+2,FALSE)),VLOOKUP($E54,AnrPivot!$A$6:$AI$97,COLUMN()-COLUMN($V$1)+2,FALSE),"")</f>
        <v/>
      </c>
      <c r="AZ54" s="9">
        <f>IF(ISNUMBER(VLOOKUP($E54,AnrPivot!$A$6:$AI$97,COLUMN()-COLUMN($V$1)+2,FALSE)),VLOOKUP($E54,AnrPivot!$A$6:$AI$97,COLUMN()-COLUMN($V$1)+2,FALSE),"")</f>
        <v>1</v>
      </c>
      <c r="BA54" s="9" t="str">
        <f>IF(ISNUMBER(VLOOKUP($E54,AnrPivot!$A$6:$AI$97,COLUMN()-COLUMN($V$1)+2,FALSE)),VLOOKUP($E54,AnrPivot!$A$6:$AI$97,COLUMN()-COLUMN($V$1)+2,FALSE),"")</f>
        <v/>
      </c>
      <c r="BB54" s="9" t="str">
        <f>IF(ISNUMBER(VLOOKUP($E54,AnrPivot!$A$6:$AI$97,COLUMN()-COLUMN($V$1)+2,FALSE)),VLOOKUP($E54,AnrPivot!$A$6:$AI$97,COLUMN()-COLUMN($V$1)+2,FALSE),"")</f>
        <v/>
      </c>
      <c r="BC54" s="9">
        <f>IF(ISNUMBER(VLOOKUP($E54,AnrPivot!$A$6:$AI$97,COLUMN()-COLUMN($V$1)+2,FALSE)),VLOOKUP($E54,AnrPivot!$A$6:$AI$97,COLUMN()-COLUMN($V$1)+2,FALSE),"")</f>
        <v>12</v>
      </c>
      <c r="BD54" s="9" t="str">
        <f>IF(ISNUMBER(VLOOKUP($E54,AnrPivot!$A$6:$AI$97,COLUMN()-COLUMN($V$1)+2,FALSE)),VLOOKUP($E54,AnrPivot!$A$6:$AI$97,COLUMN()-COLUMN($V$1)+2,FALSE),"")</f>
        <v/>
      </c>
      <c r="BE54" s="9" t="str">
        <f>IF(ISNUMBER(VLOOKUP($E54,AnrPivot!$A$6:$AI$97,COLUMN()-COLUMN($V$1)+2,FALSE)),VLOOKUP($E54,AnrPivot!$A$6:$AI$97,COLUMN()-COLUMN($V$1)+2,FALSE),"")</f>
        <v/>
      </c>
      <c r="BF54" s="9" t="str">
        <f>IF(ISNUMBER(VLOOKUP($E54,AnrPivot!$A$6:$AI$97,COLUMN()-COLUMN($V$1)+2,FALSE)),VLOOKUP($E54,AnrPivot!$A$6:$AI$97,COLUMN()-COLUMN($V$1)+2,FALSE),"")</f>
        <v/>
      </c>
      <c r="BG54" s="9" t="str">
        <f>IF(ISNUMBER(VLOOKUP($E54,AnrPivot!$A$6:$AI$97,COLUMN()-COLUMN($V$1)+2,FALSE)),VLOOKUP($E54,AnrPivot!$A$6:$AI$97,COLUMN()-COLUMN($V$1)+2,FALSE),"")</f>
        <v/>
      </c>
      <c r="BH54" s="9" t="str">
        <f>IF(ISNUMBER(VLOOKUP($E54,AnrPivot!$A$6:$AI$97,COLUMN()-COLUMN($V$1)+2,FALSE)),VLOOKUP($E54,AnrPivot!$A$6:$AI$97,COLUMN()-COLUMN($V$1)+2,FALSE),"")</f>
        <v/>
      </c>
      <c r="BI54" s="93" t="str">
        <f>IF(ISNUMBER(VLOOKUP($E54,AnrPivot!$A$6:$AI$97,COLUMN()-COLUMN($V$1)+2,FALSE)),VLOOKUP($E54,AnrPivot!$A$6:$AI$97,COLUMN()-COLUMN($V$1)+2,FALSE),"")</f>
        <v/>
      </c>
      <c r="BJ54" s="93" t="str">
        <f>IF(ISNUMBER(VLOOKUP($E54,AnrPivot!$A$6:$AI$97,COLUMN()-COLUMN($V$1)+2,FALSE)),VLOOKUP($E54,AnrPivot!$A$6:$AI$97,COLUMN()-COLUMN($V$1)+2,FALSE),"")</f>
        <v/>
      </c>
    </row>
    <row r="55" spans="1:62">
      <c r="A55" s="247">
        <v>52</v>
      </c>
      <c r="B55" s="66" t="s">
        <v>0</v>
      </c>
      <c r="C55" s="67" t="s">
        <v>764</v>
      </c>
      <c r="D55" s="67" t="s">
        <v>747</v>
      </c>
      <c r="E55" s="68" t="s">
        <v>748</v>
      </c>
      <c r="F55" s="69">
        <v>25648</v>
      </c>
      <c r="G55" s="247" t="s">
        <v>620</v>
      </c>
      <c r="H55" s="247"/>
      <c r="I55" s="247"/>
      <c r="J55" s="248"/>
      <c r="K55" s="70"/>
      <c r="L55" s="71">
        <v>30</v>
      </c>
      <c r="M55" s="71">
        <f t="shared" si="2"/>
        <v>30</v>
      </c>
      <c r="N55" s="227">
        <f>LOOKUP(E55,UNTIS.1HJ!$A$4:$A$132,UNTIS.1HJ!$F$4:$F$132)+LOOKUP(E55,UNTIS.1HJ!$A$4:$A$132,UNTIS.1HJ!$H$4:$H$132)</f>
        <v>0</v>
      </c>
      <c r="O55" s="225">
        <f t="shared" si="1"/>
        <v>0</v>
      </c>
      <c r="P55" s="93"/>
      <c r="Q55" s="93">
        <f>VLOOKUP($E55,UNTIS.Gesamt!$A$4:$L$140,2,FALSE)</f>
        <v>1192</v>
      </c>
      <c r="R55" s="93">
        <f>VLOOKUP($E55,UNTIS.Gesamt!$A$4:$L$140,3,FALSE)</f>
        <v>0</v>
      </c>
      <c r="S55" s="93">
        <f>VLOOKUP($E55,UNTIS.1HJ!$A$4:$L$140,4,FALSE)</f>
        <v>1192</v>
      </c>
      <c r="T55" s="93">
        <f>VLOOKUP($E55,UNTIS.1HJ!$A$4:$L$140,8,FALSE)</f>
        <v>0</v>
      </c>
      <c r="U55" s="93"/>
      <c r="V55" s="93" t="str">
        <f>IF(ISNUMBER(VLOOKUP($E55,AnrPivot!$A$6:$AI$97,COLUMN()-COLUMN($V$1)+2,FALSE)),VLOOKUP($E55,AnrPivot!$A$6:$AI$97,COLUMN()-COLUMN($V$1)+2,FALSE),"")</f>
        <v/>
      </c>
      <c r="W55" s="93" t="str">
        <f>IF(ISNUMBER(VLOOKUP($E55,AnrPivot!$A$6:$AI$97,COLUMN()-COLUMN($V$1)+2,FALSE)),VLOOKUP($E55,AnrPivot!$A$6:$AI$97,COLUMN()-COLUMN($V$1)+2,FALSE),"")</f>
        <v/>
      </c>
      <c r="X55" s="93" t="str">
        <f>IF(ISNUMBER(VLOOKUP($E55,AnrPivot!$A$6:$AI$97,COLUMN()-COLUMN($V$1)+2,FALSE)),VLOOKUP($E55,AnrPivot!$A$6:$AI$97,COLUMN()-COLUMN($V$1)+2,FALSE),"")</f>
        <v/>
      </c>
      <c r="Y55" s="93" t="str">
        <f>IF(ISNUMBER(VLOOKUP($E55,AnrPivot!$A$6:$AI$97,COLUMN()-COLUMN($V$1)+2,FALSE)),VLOOKUP($E55,AnrPivot!$A$6:$AI$97,COLUMN()-COLUMN($V$1)+2,FALSE),"")</f>
        <v/>
      </c>
      <c r="Z55" s="93" t="str">
        <f>IF(ISNUMBER(VLOOKUP($E55,AnrPivot!$A$6:$AI$97,COLUMN()-COLUMN($V$1)+2,FALSE)),VLOOKUP($E55,AnrPivot!$A$6:$AI$97,COLUMN()-COLUMN($V$1)+2,FALSE),"")</f>
        <v/>
      </c>
      <c r="AA55" s="93" t="str">
        <f>IF(ISNUMBER(VLOOKUP($E55,AnrPivot!$A$6:$AI$97,COLUMN()-COLUMN($V$1)+2,FALSE)),VLOOKUP($E55,AnrPivot!$A$6:$AI$97,COLUMN()-COLUMN($V$1)+2,FALSE),"")</f>
        <v/>
      </c>
      <c r="AB55" s="93" t="str">
        <f>IF(ISNUMBER(VLOOKUP($E55,AnrPivot!$A$6:$AI$97,COLUMN()-COLUMN($V$1)+2,FALSE)),VLOOKUP($E55,AnrPivot!$A$6:$AI$97,COLUMN()-COLUMN($V$1)+2,FALSE),"")</f>
        <v/>
      </c>
      <c r="AC55" s="93" t="str">
        <f>IF(ISNUMBER(VLOOKUP($E55,AnrPivot!$A$6:$AI$97,COLUMN()-COLUMN($V$1)+2,FALSE)),VLOOKUP($E55,AnrPivot!$A$6:$AI$97,COLUMN()-COLUMN($V$1)+2,FALSE),"")</f>
        <v/>
      </c>
      <c r="AD55" s="93" t="str">
        <f>IF(ISNUMBER(VLOOKUP($E55,AnrPivot!$A$6:$AI$97,COLUMN()-COLUMN($V$1)+2,FALSE)),VLOOKUP($E55,AnrPivot!$A$6:$AI$97,COLUMN()-COLUMN($V$1)+2,FALSE),"")</f>
        <v/>
      </c>
      <c r="AE55" s="93" t="str">
        <f>IF(ISNUMBER(VLOOKUP($E55,AnrPivot!$A$6:$AI$97,COLUMN()-COLUMN($V$1)+2,FALSE)),VLOOKUP($E55,AnrPivot!$A$6:$AI$97,COLUMN()-COLUMN($V$1)+2,FALSE),"")</f>
        <v/>
      </c>
      <c r="AF55" s="93" t="str">
        <f>IF(ISNUMBER(VLOOKUP($E55,AnrPivot!$A$6:$AI$97,COLUMN()-COLUMN($V$1)+2,FALSE)),VLOOKUP($E55,AnrPivot!$A$6:$AI$97,COLUMN()-COLUMN($V$1)+2,FALSE),"")</f>
        <v/>
      </c>
      <c r="AG55" s="93" t="str">
        <f>IF(ISNUMBER(VLOOKUP($E55,AnrPivot!$A$6:$AI$97,COLUMN()-COLUMN($V$1)+2,FALSE)),VLOOKUP($E55,AnrPivot!$A$6:$AI$97,COLUMN()-COLUMN($V$1)+2,FALSE),"")</f>
        <v/>
      </c>
      <c r="AH55" s="93" t="str">
        <f>IF(ISNUMBER(VLOOKUP($E55,AnrPivot!$A$6:$AI$97,COLUMN()-COLUMN($V$1)+2,FALSE)),VLOOKUP($E55,AnrPivot!$A$6:$AI$97,COLUMN()-COLUMN($V$1)+2,FALSE),"")</f>
        <v/>
      </c>
      <c r="AI55" s="93" t="str">
        <f>IF(ISNUMBER(VLOOKUP($E55,AnrPivot!$A$6:$AI$97,COLUMN()-COLUMN($V$1)+2,FALSE)),VLOOKUP($E55,AnrPivot!$A$6:$AI$97,COLUMN()-COLUMN($V$1)+2,FALSE),"")</f>
        <v/>
      </c>
      <c r="AJ55" s="93" t="str">
        <f>IF(ISNUMBER(VLOOKUP($E55,AnrPivot!$A$6:$AI$97,COLUMN()-COLUMN($V$1)+2,FALSE)),VLOOKUP($E55,AnrPivot!$A$6:$AI$97,COLUMN()-COLUMN($V$1)+2,FALSE),"")</f>
        <v/>
      </c>
      <c r="AK55" s="93" t="str">
        <f>IF(ISNUMBER(VLOOKUP($E55,AnrPivot!$A$6:$AI$97,COLUMN()-COLUMN($V$1)+2,FALSE)),VLOOKUP($E55,AnrPivot!$A$6:$AI$97,COLUMN()-COLUMN($V$1)+2,FALSE),"")</f>
        <v/>
      </c>
      <c r="AL55" s="93" t="str">
        <f>IF(ISNUMBER(VLOOKUP($E55,AnrPivot!$A$6:$AI$97,COLUMN()-COLUMN($V$1)+2,FALSE)),VLOOKUP($E55,AnrPivot!$A$6:$AI$97,COLUMN()-COLUMN($V$1)+2,FALSE),"")</f>
        <v/>
      </c>
      <c r="AM55" s="93" t="str">
        <f>IF(ISNUMBER(VLOOKUP($E55,AnrPivot!$A$6:$AI$97,COLUMN()-COLUMN($V$1)+2,FALSE)),VLOOKUP($E55,AnrPivot!$A$6:$AI$97,COLUMN()-COLUMN($V$1)+2,FALSE),"")</f>
        <v/>
      </c>
      <c r="AN55" s="93" t="str">
        <f>IF(ISNUMBER(VLOOKUP($E55,AnrPivot!$A$6:$AI$97,COLUMN()-COLUMN($V$1)+2,FALSE)),VLOOKUP($E55,AnrPivot!$A$6:$AI$97,COLUMN()-COLUMN($V$1)+2,FALSE),"")</f>
        <v/>
      </c>
      <c r="AO55" s="93" t="str">
        <f>IF(ISNUMBER(VLOOKUP($E55,AnrPivot!$A$6:$AI$97,COLUMN()-COLUMN($V$1)+2,FALSE)),VLOOKUP($E55,AnrPivot!$A$6:$AI$97,COLUMN()-COLUMN($V$1)+2,FALSE),"")</f>
        <v/>
      </c>
      <c r="AP55" s="93" t="str">
        <f>IF(ISNUMBER(VLOOKUP($E55,AnrPivot!$A$6:$AI$97,COLUMN()-COLUMN($V$1)+2,FALSE)),VLOOKUP($E55,AnrPivot!$A$6:$AI$97,COLUMN()-COLUMN($V$1)+2,FALSE),"")</f>
        <v/>
      </c>
      <c r="AQ55" s="93" t="str">
        <f>IF(ISNUMBER(VLOOKUP($E55,AnrPivot!$A$6:$AI$97,COLUMN()-COLUMN($V$1)+2,FALSE)),VLOOKUP($E55,AnrPivot!$A$6:$AI$97,COLUMN()-COLUMN($V$1)+2,FALSE),"")</f>
        <v/>
      </c>
      <c r="AR55" s="93" t="str">
        <f>IF(ISNUMBER(VLOOKUP($E55,AnrPivot!$A$6:$AI$97,COLUMN()-COLUMN($V$1)+2,FALSE)),VLOOKUP($E55,AnrPivot!$A$6:$AI$97,COLUMN()-COLUMN($V$1)+2,FALSE),"")</f>
        <v/>
      </c>
      <c r="AS55" s="93" t="str">
        <f>IF(ISNUMBER(VLOOKUP($E55,AnrPivot!$A$6:$AI$97,COLUMN()-COLUMN($V$1)+2,FALSE)),VLOOKUP($E55,AnrPivot!$A$6:$AI$97,COLUMN()-COLUMN($V$1)+2,FALSE),"")</f>
        <v/>
      </c>
      <c r="AT55" s="93" t="str">
        <f>IF(ISNUMBER(VLOOKUP($E55,AnrPivot!$A$6:$AI$97,COLUMN()-COLUMN($V$1)+2,FALSE)),VLOOKUP($E55,AnrPivot!$A$6:$AI$97,COLUMN()-COLUMN($V$1)+2,FALSE),"")</f>
        <v/>
      </c>
      <c r="AU55" s="93" t="str">
        <f>IF(ISNUMBER(VLOOKUP($E55,AnrPivot!$A$6:$AI$97,COLUMN()-COLUMN($V$1)+2,FALSE)),VLOOKUP($E55,AnrPivot!$A$6:$AI$97,COLUMN()-COLUMN($V$1)+2,FALSE),"")</f>
        <v/>
      </c>
      <c r="AV55" s="93" t="str">
        <f>IF(ISNUMBER(VLOOKUP($E55,AnrPivot!$A$6:$AI$97,COLUMN()-COLUMN($V$1)+2,FALSE)),VLOOKUP($E55,AnrPivot!$A$6:$AI$97,COLUMN()-COLUMN($V$1)+2,FALSE),"")</f>
        <v/>
      </c>
      <c r="AW55" s="93" t="str">
        <f>IF(ISNUMBER(VLOOKUP($E55,AnrPivot!$A$6:$AI$97,COLUMN()-COLUMN($V$1)+2,FALSE)),VLOOKUP($E55,AnrPivot!$A$6:$AI$97,COLUMN()-COLUMN($V$1)+2,FALSE),"")</f>
        <v/>
      </c>
      <c r="AX55" s="93" t="str">
        <f>IF(ISNUMBER(VLOOKUP($E55,AnrPivot!$A$6:$AI$97,COLUMN()-COLUMN($V$1)+2,FALSE)),VLOOKUP($E55,AnrPivot!$A$6:$AI$97,COLUMN()-COLUMN($V$1)+2,FALSE),"")</f>
        <v/>
      </c>
      <c r="AY55" s="93" t="str">
        <f>IF(ISNUMBER(VLOOKUP($E55,AnrPivot!$A$6:$AI$97,COLUMN()-COLUMN($V$1)+2,FALSE)),VLOOKUP($E55,AnrPivot!$A$6:$AI$97,COLUMN()-COLUMN($V$1)+2,FALSE),"")</f>
        <v/>
      </c>
      <c r="AZ55" s="93" t="str">
        <f>IF(ISNUMBER(VLOOKUP($E55,AnrPivot!$A$6:$AI$97,COLUMN()-COLUMN($V$1)+2,FALSE)),VLOOKUP($E55,AnrPivot!$A$6:$AI$97,COLUMN()-COLUMN($V$1)+2,FALSE),"")</f>
        <v/>
      </c>
      <c r="BA55" s="93" t="str">
        <f>IF(ISNUMBER(VLOOKUP($E55,AnrPivot!$A$6:$AI$97,COLUMN()-COLUMN($V$1)+2,FALSE)),VLOOKUP($E55,AnrPivot!$A$6:$AI$97,COLUMN()-COLUMN($V$1)+2,FALSE),"")</f>
        <v/>
      </c>
      <c r="BB55" s="93" t="str">
        <f>IF(ISNUMBER(VLOOKUP($E55,AnrPivot!$A$6:$AI$97,COLUMN()-COLUMN($V$1)+2,FALSE)),VLOOKUP($E55,AnrPivot!$A$6:$AI$97,COLUMN()-COLUMN($V$1)+2,FALSE),"")</f>
        <v/>
      </c>
      <c r="BC55" s="93" t="str">
        <f>IF(ISNUMBER(VLOOKUP($E55,AnrPivot!$A$6:$AI$97,COLUMN()-COLUMN($V$1)+2,FALSE)),VLOOKUP($E55,AnrPivot!$A$6:$AI$97,COLUMN()-COLUMN($V$1)+2,FALSE),"")</f>
        <v/>
      </c>
      <c r="BD55" s="93" t="str">
        <f>IF(ISNUMBER(VLOOKUP($E55,AnrPivot!$A$6:$AI$97,COLUMN()-COLUMN($V$1)+2,FALSE)),VLOOKUP($E55,AnrPivot!$A$6:$AI$97,COLUMN()-COLUMN($V$1)+2,FALSE),"")</f>
        <v/>
      </c>
      <c r="BE55" s="93" t="str">
        <f>IF(ISNUMBER(VLOOKUP($E55,AnrPivot!$A$6:$AI$97,COLUMN()-COLUMN($V$1)+2,FALSE)),VLOOKUP($E55,AnrPivot!$A$6:$AI$97,COLUMN()-COLUMN($V$1)+2,FALSE),"")</f>
        <v/>
      </c>
      <c r="BF55" s="93" t="str">
        <f>IF(ISNUMBER(VLOOKUP($E55,AnrPivot!$A$6:$AI$97,COLUMN()-COLUMN($V$1)+2,FALSE)),VLOOKUP($E55,AnrPivot!$A$6:$AI$97,COLUMN()-COLUMN($V$1)+2,FALSE),"")</f>
        <v/>
      </c>
      <c r="BG55" s="93" t="str">
        <f>IF(ISNUMBER(VLOOKUP($E55,AnrPivot!$A$6:$AI$97,COLUMN()-COLUMN($V$1)+2,FALSE)),VLOOKUP($E55,AnrPivot!$A$6:$AI$97,COLUMN()-COLUMN($V$1)+2,FALSE),"")</f>
        <v/>
      </c>
      <c r="BH55" s="93" t="str">
        <f>IF(ISNUMBER(VLOOKUP($E55,AnrPivot!$A$6:$AI$97,COLUMN()-COLUMN($V$1)+2,FALSE)),VLOOKUP($E55,AnrPivot!$A$6:$AI$97,COLUMN()-COLUMN($V$1)+2,FALSE),"")</f>
        <v/>
      </c>
      <c r="BI55" s="93" t="str">
        <f>IF(ISNUMBER(VLOOKUP($E55,AnrPivot!$A$6:$AI$97,COLUMN()-COLUMN($V$1)+2,FALSE)),VLOOKUP($E55,AnrPivot!$A$6:$AI$97,COLUMN()-COLUMN($V$1)+2,FALSE),"")</f>
        <v/>
      </c>
      <c r="BJ55" s="93" t="str">
        <f>IF(ISNUMBER(VLOOKUP($E55,AnrPivot!$A$6:$AI$97,COLUMN()-COLUMN($V$1)+2,FALSE)),VLOOKUP($E55,AnrPivot!$A$6:$AI$97,COLUMN()-COLUMN($V$1)+2,FALSE),"")</f>
        <v/>
      </c>
    </row>
    <row r="56" spans="1:62" s="244" customFormat="1">
      <c r="A56" s="244">
        <v>53</v>
      </c>
      <c r="B56" s="73" t="s">
        <v>0</v>
      </c>
      <c r="C56" s="11" t="s">
        <v>408</v>
      </c>
      <c r="D56" s="11" t="s">
        <v>448</v>
      </c>
      <c r="E56" s="8" t="s">
        <v>142</v>
      </c>
      <c r="F56" s="14">
        <v>20773</v>
      </c>
      <c r="G56" s="244" t="s">
        <v>172</v>
      </c>
      <c r="H56" s="244" t="s">
        <v>372</v>
      </c>
      <c r="J56" s="249"/>
      <c r="K56" s="27"/>
      <c r="L56" s="13">
        <v>25.5</v>
      </c>
      <c r="M56" s="13">
        <f t="shared" si="2"/>
        <v>21.5</v>
      </c>
      <c r="N56" s="228">
        <f>LOOKUP(E56,UNTIS.1HJ!$A$4:$A$132,UNTIS.1HJ!$F$4:$F$132)+LOOKUP(E56,UNTIS.1HJ!$A$4:$A$132,UNTIS.1HJ!$H$4:$H$132)</f>
        <v>0</v>
      </c>
      <c r="O56" s="226">
        <f t="shared" si="1"/>
        <v>0</v>
      </c>
      <c r="P56" s="9"/>
      <c r="Q56" s="9">
        <f>VLOOKUP($E56,UNTIS.Gesamt!$A$4:$L$140,2,FALSE)</f>
        <v>1008</v>
      </c>
      <c r="R56" s="9">
        <f>VLOOKUP($E56,UNTIS.Gesamt!$A$4:$L$140,3,FALSE)</f>
        <v>160</v>
      </c>
      <c r="S56" s="9">
        <f>VLOOKUP($E56,UNTIS.1HJ!$A$4:$L$140,4,FALSE)</f>
        <v>868</v>
      </c>
      <c r="T56" s="9">
        <f>VLOOKUP($E56,UNTIS.1HJ!$A$4:$L$140,8,FALSE)</f>
        <v>0</v>
      </c>
      <c r="U56" s="9"/>
      <c r="V56" s="9">
        <f>IF(ISNUMBER(VLOOKUP($E56,AnrPivot!$A$6:$AI$97,COLUMN()-COLUMN($V$1)+2,FALSE)),VLOOKUP($E56,AnrPivot!$A$6:$AI$97,COLUMN()-COLUMN($V$1)+2,FALSE),"")</f>
        <v>3</v>
      </c>
      <c r="W56" s="9" t="str">
        <f>IF(ISNUMBER(VLOOKUP($E56,AnrPivot!$A$6:$AI$97,COLUMN()-COLUMN($V$1)+2,FALSE)),VLOOKUP($E56,AnrPivot!$A$6:$AI$97,COLUMN()-COLUMN($V$1)+2,FALSE),"")</f>
        <v/>
      </c>
      <c r="X56" s="9" t="str">
        <f>IF(ISNUMBER(VLOOKUP($E56,AnrPivot!$A$6:$AI$97,COLUMN()-COLUMN($V$1)+2,FALSE)),VLOOKUP($E56,AnrPivot!$A$6:$AI$97,COLUMN()-COLUMN($V$1)+2,FALSE),"")</f>
        <v/>
      </c>
      <c r="Y56" s="9" t="str">
        <f>IF(ISNUMBER(VLOOKUP($E56,AnrPivot!$A$6:$AI$97,COLUMN()-COLUMN($V$1)+2,FALSE)),VLOOKUP($E56,AnrPivot!$A$6:$AI$97,COLUMN()-COLUMN($V$1)+2,FALSE),"")</f>
        <v/>
      </c>
      <c r="Z56" s="9" t="str">
        <f>IF(ISNUMBER(VLOOKUP($E56,AnrPivot!$A$6:$AI$97,COLUMN()-COLUMN($V$1)+2,FALSE)),VLOOKUP($E56,AnrPivot!$A$6:$AI$97,COLUMN()-COLUMN($V$1)+2,FALSE),"")</f>
        <v/>
      </c>
      <c r="AA56" s="9" t="str">
        <f>IF(ISNUMBER(VLOOKUP($E56,AnrPivot!$A$6:$AI$97,COLUMN()-COLUMN($V$1)+2,FALSE)),VLOOKUP($E56,AnrPivot!$A$6:$AI$97,COLUMN()-COLUMN($V$1)+2,FALSE),"")</f>
        <v/>
      </c>
      <c r="AB56" s="9" t="str">
        <f>IF(ISNUMBER(VLOOKUP($E56,AnrPivot!$A$6:$AI$97,COLUMN()-COLUMN($V$1)+2,FALSE)),VLOOKUP($E56,AnrPivot!$A$6:$AI$97,COLUMN()-COLUMN($V$1)+2,FALSE),"")</f>
        <v/>
      </c>
      <c r="AC56" s="9" t="str">
        <f>IF(ISNUMBER(VLOOKUP($E56,AnrPivot!$A$6:$AI$97,COLUMN()-COLUMN($V$1)+2,FALSE)),VLOOKUP($E56,AnrPivot!$A$6:$AI$97,COLUMN()-COLUMN($V$1)+2,FALSE),"")</f>
        <v/>
      </c>
      <c r="AD56" s="9" t="str">
        <f>IF(ISNUMBER(VLOOKUP($E56,AnrPivot!$A$6:$AI$97,COLUMN()-COLUMN($V$1)+2,FALSE)),VLOOKUP($E56,AnrPivot!$A$6:$AI$97,COLUMN()-COLUMN($V$1)+2,FALSE),"")</f>
        <v/>
      </c>
      <c r="AE56" s="9" t="str">
        <f>IF(ISNUMBER(VLOOKUP($E56,AnrPivot!$A$6:$AI$97,COLUMN()-COLUMN($V$1)+2,FALSE)),VLOOKUP($E56,AnrPivot!$A$6:$AI$97,COLUMN()-COLUMN($V$1)+2,FALSE),"")</f>
        <v/>
      </c>
      <c r="AF56" s="9" t="str">
        <f>IF(ISNUMBER(VLOOKUP($E56,AnrPivot!$A$6:$AI$97,COLUMN()-COLUMN($V$1)+2,FALSE)),VLOOKUP($E56,AnrPivot!$A$6:$AI$97,COLUMN()-COLUMN($V$1)+2,FALSE),"")</f>
        <v/>
      </c>
      <c r="AG56" s="9" t="str">
        <f>IF(ISNUMBER(VLOOKUP($E56,AnrPivot!$A$6:$AI$97,COLUMN()-COLUMN($V$1)+2,FALSE)),VLOOKUP($E56,AnrPivot!$A$6:$AI$97,COLUMN()-COLUMN($V$1)+2,FALSE),"")</f>
        <v/>
      </c>
      <c r="AH56" s="9">
        <f>IF(ISNUMBER(VLOOKUP($E56,AnrPivot!$A$6:$AI$97,COLUMN()-COLUMN($V$1)+2,FALSE)),VLOOKUP($E56,AnrPivot!$A$6:$AI$97,COLUMN()-COLUMN($V$1)+2,FALSE),"")</f>
        <v>0.5</v>
      </c>
      <c r="AI56" s="9" t="str">
        <f>IF(ISNUMBER(VLOOKUP($E56,AnrPivot!$A$6:$AI$97,COLUMN()-COLUMN($V$1)+2,FALSE)),VLOOKUP($E56,AnrPivot!$A$6:$AI$97,COLUMN()-COLUMN($V$1)+2,FALSE),"")</f>
        <v/>
      </c>
      <c r="AJ56" s="9">
        <f>IF(ISNUMBER(VLOOKUP($E56,AnrPivot!$A$6:$AI$97,COLUMN()-COLUMN($V$1)+2,FALSE)),VLOOKUP($E56,AnrPivot!$A$6:$AI$97,COLUMN()-COLUMN($V$1)+2,FALSE),"")</f>
        <v>0.5</v>
      </c>
      <c r="AK56" s="9" t="str">
        <f>IF(ISNUMBER(VLOOKUP($E56,AnrPivot!$A$6:$AI$97,COLUMN()-COLUMN($V$1)+2,FALSE)),VLOOKUP($E56,AnrPivot!$A$6:$AI$97,COLUMN()-COLUMN($V$1)+2,FALSE),"")</f>
        <v/>
      </c>
      <c r="AL56" s="9" t="str">
        <f>IF(ISNUMBER(VLOOKUP($E56,AnrPivot!$A$6:$AI$97,COLUMN()-COLUMN($V$1)+2,FALSE)),VLOOKUP($E56,AnrPivot!$A$6:$AI$97,COLUMN()-COLUMN($V$1)+2,FALSE),"")</f>
        <v/>
      </c>
      <c r="AM56" s="9" t="str">
        <f>IF(ISNUMBER(VLOOKUP($E56,AnrPivot!$A$6:$AI$97,COLUMN()-COLUMN($V$1)+2,FALSE)),VLOOKUP($E56,AnrPivot!$A$6:$AI$97,COLUMN()-COLUMN($V$1)+2,FALSE),"")</f>
        <v/>
      </c>
      <c r="AN56" s="9" t="str">
        <f>IF(ISNUMBER(VLOOKUP($E56,AnrPivot!$A$6:$AI$97,COLUMN()-COLUMN($V$1)+2,FALSE)),VLOOKUP($E56,AnrPivot!$A$6:$AI$97,COLUMN()-COLUMN($V$1)+2,FALSE),"")</f>
        <v/>
      </c>
      <c r="AO56" s="9" t="str">
        <f>IF(ISNUMBER(VLOOKUP($E56,AnrPivot!$A$6:$AI$97,COLUMN()-COLUMN($V$1)+2,FALSE)),VLOOKUP($E56,AnrPivot!$A$6:$AI$97,COLUMN()-COLUMN($V$1)+2,FALSE),"")</f>
        <v/>
      </c>
      <c r="AP56" s="9" t="str">
        <f>IF(ISNUMBER(VLOOKUP($E56,AnrPivot!$A$6:$AI$97,COLUMN()-COLUMN($V$1)+2,FALSE)),VLOOKUP($E56,AnrPivot!$A$6:$AI$97,COLUMN()-COLUMN($V$1)+2,FALSE),"")</f>
        <v/>
      </c>
      <c r="AQ56" s="9" t="str">
        <f>IF(ISNUMBER(VLOOKUP($E56,AnrPivot!$A$6:$AI$97,COLUMN()-COLUMN($V$1)+2,FALSE)),VLOOKUP($E56,AnrPivot!$A$6:$AI$97,COLUMN()-COLUMN($V$1)+2,FALSE),"")</f>
        <v/>
      </c>
      <c r="AR56" s="9" t="str">
        <f>IF(ISNUMBER(VLOOKUP($E56,AnrPivot!$A$6:$AI$97,COLUMN()-COLUMN($V$1)+2,FALSE)),VLOOKUP($E56,AnrPivot!$A$6:$AI$97,COLUMN()-COLUMN($V$1)+2,FALSE),"")</f>
        <v/>
      </c>
      <c r="AS56" s="9" t="str">
        <f>IF(ISNUMBER(VLOOKUP($E56,AnrPivot!$A$6:$AI$97,COLUMN()-COLUMN($V$1)+2,FALSE)),VLOOKUP($E56,AnrPivot!$A$6:$AI$97,COLUMN()-COLUMN($V$1)+2,FALSE),"")</f>
        <v/>
      </c>
      <c r="AT56" s="9" t="str">
        <f>IF(ISNUMBER(VLOOKUP($E56,AnrPivot!$A$6:$AI$97,COLUMN()-COLUMN($V$1)+2,FALSE)),VLOOKUP($E56,AnrPivot!$A$6:$AI$97,COLUMN()-COLUMN($V$1)+2,FALSE),"")</f>
        <v/>
      </c>
      <c r="AU56" s="9" t="str">
        <f>IF(ISNUMBER(VLOOKUP($E56,AnrPivot!$A$6:$AI$97,COLUMN()-COLUMN($V$1)+2,FALSE)),VLOOKUP($E56,AnrPivot!$A$6:$AI$97,COLUMN()-COLUMN($V$1)+2,FALSE),"")</f>
        <v/>
      </c>
      <c r="AV56" s="9" t="str">
        <f>IF(ISNUMBER(VLOOKUP($E56,AnrPivot!$A$6:$AI$97,COLUMN()-COLUMN($V$1)+2,FALSE)),VLOOKUP($E56,AnrPivot!$A$6:$AI$97,COLUMN()-COLUMN($V$1)+2,FALSE),"")</f>
        <v/>
      </c>
      <c r="AW56" s="9" t="str">
        <f>IF(ISNUMBER(VLOOKUP($E56,AnrPivot!$A$6:$AI$97,COLUMN()-COLUMN($V$1)+2,FALSE)),VLOOKUP($E56,AnrPivot!$A$6:$AI$97,COLUMN()-COLUMN($V$1)+2,FALSE),"")</f>
        <v/>
      </c>
      <c r="AX56" s="9" t="str">
        <f>IF(ISNUMBER(VLOOKUP($E56,AnrPivot!$A$6:$AI$97,COLUMN()-COLUMN($V$1)+2,FALSE)),VLOOKUP($E56,AnrPivot!$A$6:$AI$97,COLUMN()-COLUMN($V$1)+2,FALSE),"")</f>
        <v/>
      </c>
      <c r="AY56" s="9" t="str">
        <f>IF(ISNUMBER(VLOOKUP($E56,AnrPivot!$A$6:$AI$97,COLUMN()-COLUMN($V$1)+2,FALSE)),VLOOKUP($E56,AnrPivot!$A$6:$AI$97,COLUMN()-COLUMN($V$1)+2,FALSE),"")</f>
        <v/>
      </c>
      <c r="AZ56" s="9" t="str">
        <f>IF(ISNUMBER(VLOOKUP($E56,AnrPivot!$A$6:$AI$97,COLUMN()-COLUMN($V$1)+2,FALSE)),VLOOKUP($E56,AnrPivot!$A$6:$AI$97,COLUMN()-COLUMN($V$1)+2,FALSE),"")</f>
        <v/>
      </c>
      <c r="BA56" s="9" t="str">
        <f>IF(ISNUMBER(VLOOKUP($E56,AnrPivot!$A$6:$AI$97,COLUMN()-COLUMN($V$1)+2,FALSE)),VLOOKUP($E56,AnrPivot!$A$6:$AI$97,COLUMN()-COLUMN($V$1)+2,FALSE),"")</f>
        <v/>
      </c>
      <c r="BB56" s="9" t="str">
        <f>IF(ISNUMBER(VLOOKUP($E56,AnrPivot!$A$6:$AI$97,COLUMN()-COLUMN($V$1)+2,FALSE)),VLOOKUP($E56,AnrPivot!$A$6:$AI$97,COLUMN()-COLUMN($V$1)+2,FALSE),"")</f>
        <v/>
      </c>
      <c r="BC56" s="9">
        <f>IF(ISNUMBER(VLOOKUP($E56,AnrPivot!$A$6:$AI$97,COLUMN()-COLUMN($V$1)+2,FALSE)),VLOOKUP($E56,AnrPivot!$A$6:$AI$97,COLUMN()-COLUMN($V$1)+2,FALSE),"")</f>
        <v>4</v>
      </c>
      <c r="BD56" s="9" t="str">
        <f>IF(ISNUMBER(VLOOKUP($E56,AnrPivot!$A$6:$AI$97,COLUMN()-COLUMN($V$1)+2,FALSE)),VLOOKUP($E56,AnrPivot!$A$6:$AI$97,COLUMN()-COLUMN($V$1)+2,FALSE),"")</f>
        <v/>
      </c>
      <c r="BE56" s="9" t="str">
        <f>IF(ISNUMBER(VLOOKUP($E56,AnrPivot!$A$6:$AI$97,COLUMN()-COLUMN($V$1)+2,FALSE)),VLOOKUP($E56,AnrPivot!$A$6:$AI$97,COLUMN()-COLUMN($V$1)+2,FALSE),"")</f>
        <v/>
      </c>
      <c r="BF56" s="9" t="str">
        <f>IF(ISNUMBER(VLOOKUP($E56,AnrPivot!$A$6:$AI$97,COLUMN()-COLUMN($V$1)+2,FALSE)),VLOOKUP($E56,AnrPivot!$A$6:$AI$97,COLUMN()-COLUMN($V$1)+2,FALSE),"")</f>
        <v/>
      </c>
      <c r="BG56" s="9" t="str">
        <f>IF(ISNUMBER(VLOOKUP($E56,AnrPivot!$A$6:$AI$97,COLUMN()-COLUMN($V$1)+2,FALSE)),VLOOKUP($E56,AnrPivot!$A$6:$AI$97,COLUMN()-COLUMN($V$1)+2,FALSE),"")</f>
        <v/>
      </c>
      <c r="BH56" s="9" t="str">
        <f>IF(ISNUMBER(VLOOKUP($E56,AnrPivot!$A$6:$AI$97,COLUMN()-COLUMN($V$1)+2,FALSE)),VLOOKUP($E56,AnrPivot!$A$6:$AI$97,COLUMN()-COLUMN($V$1)+2,FALSE),"")</f>
        <v/>
      </c>
      <c r="BI56" s="93" t="str">
        <f>IF(ISNUMBER(VLOOKUP($E56,AnrPivot!$A$6:$AI$97,COLUMN()-COLUMN($V$1)+2,FALSE)),VLOOKUP($E56,AnrPivot!$A$6:$AI$97,COLUMN()-COLUMN($V$1)+2,FALSE),"")</f>
        <v/>
      </c>
      <c r="BJ56" s="93" t="str">
        <f>IF(ISNUMBER(VLOOKUP($E56,AnrPivot!$A$6:$AI$97,COLUMN()-COLUMN($V$1)+2,FALSE)),VLOOKUP($E56,AnrPivot!$A$6:$AI$97,COLUMN()-COLUMN($V$1)+2,FALSE),"")</f>
        <v/>
      </c>
    </row>
    <row r="57" spans="1:62" s="244" customFormat="1">
      <c r="A57" s="247">
        <v>54</v>
      </c>
      <c r="B57" s="66" t="s">
        <v>0</v>
      </c>
      <c r="C57" s="67" t="s">
        <v>449</v>
      </c>
      <c r="D57" s="67" t="s">
        <v>450</v>
      </c>
      <c r="E57" s="68" t="s">
        <v>29</v>
      </c>
      <c r="F57" s="69">
        <v>24296</v>
      </c>
      <c r="G57" s="247" t="s">
        <v>189</v>
      </c>
      <c r="H57" s="247" t="s">
        <v>977</v>
      </c>
      <c r="I57" s="247"/>
      <c r="J57" s="248"/>
      <c r="K57" s="70"/>
      <c r="L57" s="71">
        <v>25.5</v>
      </c>
      <c r="M57" s="71">
        <f t="shared" si="2"/>
        <v>25.5</v>
      </c>
      <c r="N57" s="227">
        <f>LOOKUP(E57,UNTIS.1HJ!$A$4:$A$132,UNTIS.1HJ!$F$4:$F$132)+LOOKUP(E57,UNTIS.1HJ!$A$4:$A$132,UNTIS.1HJ!$H$4:$H$132)</f>
        <v>0</v>
      </c>
      <c r="O57" s="225">
        <f t="shared" si="1"/>
        <v>0</v>
      </c>
      <c r="P57" s="93"/>
      <c r="Q57" s="93">
        <f>VLOOKUP($E57,UNTIS.Gesamt!$A$4:$L$140,2,FALSE)</f>
        <v>1020</v>
      </c>
      <c r="R57" s="93">
        <f>VLOOKUP($E57,UNTIS.Gesamt!$A$4:$L$140,3,FALSE)</f>
        <v>946</v>
      </c>
      <c r="S57" s="93">
        <f>VLOOKUP($E57,UNTIS.1HJ!$A$4:$L$140,4,FALSE)</f>
        <v>72</v>
      </c>
      <c r="T57" s="93">
        <f>VLOOKUP($E57,UNTIS.1HJ!$A$4:$L$140,8,FALSE)</f>
        <v>0</v>
      </c>
      <c r="U57" s="93"/>
      <c r="V57" s="93" t="str">
        <f>IF(ISNUMBER(VLOOKUP($E57,AnrPivot!$A$6:$AI$97,COLUMN()-COLUMN($V$1)+2,FALSE)),VLOOKUP($E57,AnrPivot!$A$6:$AI$97,COLUMN()-COLUMN($V$1)+2,FALSE),"")</f>
        <v/>
      </c>
      <c r="W57" s="93" t="str">
        <f>IF(ISNUMBER(VLOOKUP($E57,AnrPivot!$A$6:$AI$97,COLUMN()-COLUMN($V$1)+2,FALSE)),VLOOKUP($E57,AnrPivot!$A$6:$AI$97,COLUMN()-COLUMN($V$1)+2,FALSE),"")</f>
        <v/>
      </c>
      <c r="X57" s="93" t="str">
        <f>IF(ISNUMBER(VLOOKUP($E57,AnrPivot!$A$6:$AI$97,COLUMN()-COLUMN($V$1)+2,FALSE)),VLOOKUP($E57,AnrPivot!$A$6:$AI$97,COLUMN()-COLUMN($V$1)+2,FALSE),"")</f>
        <v/>
      </c>
      <c r="Y57" s="93" t="str">
        <f>IF(ISNUMBER(VLOOKUP($E57,AnrPivot!$A$6:$AI$97,COLUMN()-COLUMN($V$1)+2,FALSE)),VLOOKUP($E57,AnrPivot!$A$6:$AI$97,COLUMN()-COLUMN($V$1)+2,FALSE),"")</f>
        <v/>
      </c>
      <c r="Z57" s="93" t="str">
        <f>IF(ISNUMBER(VLOOKUP($E57,AnrPivot!$A$6:$AI$97,COLUMN()-COLUMN($V$1)+2,FALSE)),VLOOKUP($E57,AnrPivot!$A$6:$AI$97,COLUMN()-COLUMN($V$1)+2,FALSE),"")</f>
        <v/>
      </c>
      <c r="AA57" s="93" t="str">
        <f>IF(ISNUMBER(VLOOKUP($E57,AnrPivot!$A$6:$AI$97,COLUMN()-COLUMN($V$1)+2,FALSE)),VLOOKUP($E57,AnrPivot!$A$6:$AI$97,COLUMN()-COLUMN($V$1)+2,FALSE),"")</f>
        <v/>
      </c>
      <c r="AB57" s="93" t="str">
        <f>IF(ISNUMBER(VLOOKUP($E57,AnrPivot!$A$6:$AI$97,COLUMN()-COLUMN($V$1)+2,FALSE)),VLOOKUP($E57,AnrPivot!$A$6:$AI$97,COLUMN()-COLUMN($V$1)+2,FALSE),"")</f>
        <v/>
      </c>
      <c r="AC57" s="93" t="str">
        <f>IF(ISNUMBER(VLOOKUP($E57,AnrPivot!$A$6:$AI$97,COLUMN()-COLUMN($V$1)+2,FALSE)),VLOOKUP($E57,AnrPivot!$A$6:$AI$97,COLUMN()-COLUMN($V$1)+2,FALSE),"")</f>
        <v/>
      </c>
      <c r="AD57" s="93" t="str">
        <f>IF(ISNUMBER(VLOOKUP($E57,AnrPivot!$A$6:$AI$97,COLUMN()-COLUMN($V$1)+2,FALSE)),VLOOKUP($E57,AnrPivot!$A$6:$AI$97,COLUMN()-COLUMN($V$1)+2,FALSE),"")</f>
        <v/>
      </c>
      <c r="AE57" s="93" t="str">
        <f>IF(ISNUMBER(VLOOKUP($E57,AnrPivot!$A$6:$AI$97,COLUMN()-COLUMN($V$1)+2,FALSE)),VLOOKUP($E57,AnrPivot!$A$6:$AI$97,COLUMN()-COLUMN($V$1)+2,FALSE),"")</f>
        <v/>
      </c>
      <c r="AF57" s="93" t="str">
        <f>IF(ISNUMBER(VLOOKUP($E57,AnrPivot!$A$6:$AI$97,COLUMN()-COLUMN($V$1)+2,FALSE)),VLOOKUP($E57,AnrPivot!$A$6:$AI$97,COLUMN()-COLUMN($V$1)+2,FALSE),"")</f>
        <v/>
      </c>
      <c r="AG57" s="93" t="str">
        <f>IF(ISNUMBER(VLOOKUP($E57,AnrPivot!$A$6:$AI$97,COLUMN()-COLUMN($V$1)+2,FALSE)),VLOOKUP($E57,AnrPivot!$A$6:$AI$97,COLUMN()-COLUMN($V$1)+2,FALSE),"")</f>
        <v/>
      </c>
      <c r="AH57" s="93" t="str">
        <f>IF(ISNUMBER(VLOOKUP($E57,AnrPivot!$A$6:$AI$97,COLUMN()-COLUMN($V$1)+2,FALSE)),VLOOKUP($E57,AnrPivot!$A$6:$AI$97,COLUMN()-COLUMN($V$1)+2,FALSE),"")</f>
        <v/>
      </c>
      <c r="AI57" s="93" t="str">
        <f>IF(ISNUMBER(VLOOKUP($E57,AnrPivot!$A$6:$AI$97,COLUMN()-COLUMN($V$1)+2,FALSE)),VLOOKUP($E57,AnrPivot!$A$6:$AI$97,COLUMN()-COLUMN($V$1)+2,FALSE),"")</f>
        <v/>
      </c>
      <c r="AJ57" s="93" t="str">
        <f>IF(ISNUMBER(VLOOKUP($E57,AnrPivot!$A$6:$AI$97,COLUMN()-COLUMN($V$1)+2,FALSE)),VLOOKUP($E57,AnrPivot!$A$6:$AI$97,COLUMN()-COLUMN($V$1)+2,FALSE),"")</f>
        <v/>
      </c>
      <c r="AK57" s="93" t="str">
        <f>IF(ISNUMBER(VLOOKUP($E57,AnrPivot!$A$6:$AI$97,COLUMN()-COLUMN($V$1)+2,FALSE)),VLOOKUP($E57,AnrPivot!$A$6:$AI$97,COLUMN()-COLUMN($V$1)+2,FALSE),"")</f>
        <v/>
      </c>
      <c r="AL57" s="93" t="str">
        <f>IF(ISNUMBER(VLOOKUP($E57,AnrPivot!$A$6:$AI$97,COLUMN()-COLUMN($V$1)+2,FALSE)),VLOOKUP($E57,AnrPivot!$A$6:$AI$97,COLUMN()-COLUMN($V$1)+2,FALSE),"")</f>
        <v/>
      </c>
      <c r="AM57" s="93" t="str">
        <f>IF(ISNUMBER(VLOOKUP($E57,AnrPivot!$A$6:$AI$97,COLUMN()-COLUMN($V$1)+2,FALSE)),VLOOKUP($E57,AnrPivot!$A$6:$AI$97,COLUMN()-COLUMN($V$1)+2,FALSE),"")</f>
        <v/>
      </c>
      <c r="AN57" s="93" t="str">
        <f>IF(ISNUMBER(VLOOKUP($E57,AnrPivot!$A$6:$AI$97,COLUMN()-COLUMN($V$1)+2,FALSE)),VLOOKUP($E57,AnrPivot!$A$6:$AI$97,COLUMN()-COLUMN($V$1)+2,FALSE),"")</f>
        <v/>
      </c>
      <c r="AO57" s="93" t="str">
        <f>IF(ISNUMBER(VLOOKUP($E57,AnrPivot!$A$6:$AI$97,COLUMN()-COLUMN($V$1)+2,FALSE)),VLOOKUP($E57,AnrPivot!$A$6:$AI$97,COLUMN()-COLUMN($V$1)+2,FALSE),"")</f>
        <v/>
      </c>
      <c r="AP57" s="93" t="str">
        <f>IF(ISNUMBER(VLOOKUP($E57,AnrPivot!$A$6:$AI$97,COLUMN()-COLUMN($V$1)+2,FALSE)),VLOOKUP($E57,AnrPivot!$A$6:$AI$97,COLUMN()-COLUMN($V$1)+2,FALSE),"")</f>
        <v/>
      </c>
      <c r="AQ57" s="93" t="str">
        <f>IF(ISNUMBER(VLOOKUP($E57,AnrPivot!$A$6:$AI$97,COLUMN()-COLUMN($V$1)+2,FALSE)),VLOOKUP($E57,AnrPivot!$A$6:$AI$97,COLUMN()-COLUMN($V$1)+2,FALSE),"")</f>
        <v/>
      </c>
      <c r="AR57" s="93" t="str">
        <f>IF(ISNUMBER(VLOOKUP($E57,AnrPivot!$A$6:$AI$97,COLUMN()-COLUMN($V$1)+2,FALSE)),VLOOKUP($E57,AnrPivot!$A$6:$AI$97,COLUMN()-COLUMN($V$1)+2,FALSE),"")</f>
        <v/>
      </c>
      <c r="AS57" s="93" t="str">
        <f>IF(ISNUMBER(VLOOKUP($E57,AnrPivot!$A$6:$AI$97,COLUMN()-COLUMN($V$1)+2,FALSE)),VLOOKUP($E57,AnrPivot!$A$6:$AI$97,COLUMN()-COLUMN($V$1)+2,FALSE),"")</f>
        <v/>
      </c>
      <c r="AT57" s="93" t="str">
        <f>IF(ISNUMBER(VLOOKUP($E57,AnrPivot!$A$6:$AI$97,COLUMN()-COLUMN($V$1)+2,FALSE)),VLOOKUP($E57,AnrPivot!$A$6:$AI$97,COLUMN()-COLUMN($V$1)+2,FALSE),"")</f>
        <v/>
      </c>
      <c r="AU57" s="93" t="str">
        <f>IF(ISNUMBER(VLOOKUP($E57,AnrPivot!$A$6:$AI$97,COLUMN()-COLUMN($V$1)+2,FALSE)),VLOOKUP($E57,AnrPivot!$A$6:$AI$97,COLUMN()-COLUMN($V$1)+2,FALSE),"")</f>
        <v/>
      </c>
      <c r="AV57" s="93" t="str">
        <f>IF(ISNUMBER(VLOOKUP($E57,AnrPivot!$A$6:$AI$97,COLUMN()-COLUMN($V$1)+2,FALSE)),VLOOKUP($E57,AnrPivot!$A$6:$AI$97,COLUMN()-COLUMN($V$1)+2,FALSE),"")</f>
        <v/>
      </c>
      <c r="AW57" s="93" t="str">
        <f>IF(ISNUMBER(VLOOKUP($E57,AnrPivot!$A$6:$AI$97,COLUMN()-COLUMN($V$1)+2,FALSE)),VLOOKUP($E57,AnrPivot!$A$6:$AI$97,COLUMN()-COLUMN($V$1)+2,FALSE),"")</f>
        <v/>
      </c>
      <c r="AX57" s="93" t="str">
        <f>IF(ISNUMBER(VLOOKUP($E57,AnrPivot!$A$6:$AI$97,COLUMN()-COLUMN($V$1)+2,FALSE)),VLOOKUP($E57,AnrPivot!$A$6:$AI$97,COLUMN()-COLUMN($V$1)+2,FALSE),"")</f>
        <v/>
      </c>
      <c r="AY57" s="93" t="str">
        <f>IF(ISNUMBER(VLOOKUP($E57,AnrPivot!$A$6:$AI$97,COLUMN()-COLUMN($V$1)+2,FALSE)),VLOOKUP($E57,AnrPivot!$A$6:$AI$97,COLUMN()-COLUMN($V$1)+2,FALSE),"")</f>
        <v/>
      </c>
      <c r="AZ57" s="93" t="str">
        <f>IF(ISNUMBER(VLOOKUP($E57,AnrPivot!$A$6:$AI$97,COLUMN()-COLUMN($V$1)+2,FALSE)),VLOOKUP($E57,AnrPivot!$A$6:$AI$97,COLUMN()-COLUMN($V$1)+2,FALSE),"")</f>
        <v/>
      </c>
      <c r="BA57" s="93" t="str">
        <f>IF(ISNUMBER(VLOOKUP($E57,AnrPivot!$A$6:$AI$97,COLUMN()-COLUMN($V$1)+2,FALSE)),VLOOKUP($E57,AnrPivot!$A$6:$AI$97,COLUMN()-COLUMN($V$1)+2,FALSE),"")</f>
        <v/>
      </c>
      <c r="BB57" s="93" t="str">
        <f>IF(ISNUMBER(VLOOKUP($E57,AnrPivot!$A$6:$AI$97,COLUMN()-COLUMN($V$1)+2,FALSE)),VLOOKUP($E57,AnrPivot!$A$6:$AI$97,COLUMN()-COLUMN($V$1)+2,FALSE),"")</f>
        <v/>
      </c>
      <c r="BC57" s="93" t="str">
        <f>IF(ISNUMBER(VLOOKUP($E57,AnrPivot!$A$6:$AI$97,COLUMN()-COLUMN($V$1)+2,FALSE)),VLOOKUP($E57,AnrPivot!$A$6:$AI$97,COLUMN()-COLUMN($V$1)+2,FALSE),"")</f>
        <v/>
      </c>
      <c r="BD57" s="93" t="str">
        <f>IF(ISNUMBER(VLOOKUP($E57,AnrPivot!$A$6:$AI$97,COLUMN()-COLUMN($V$1)+2,FALSE)),VLOOKUP($E57,AnrPivot!$A$6:$AI$97,COLUMN()-COLUMN($V$1)+2,FALSE),"")</f>
        <v/>
      </c>
      <c r="BE57" s="93" t="str">
        <f>IF(ISNUMBER(VLOOKUP($E57,AnrPivot!$A$6:$AI$97,COLUMN()-COLUMN($V$1)+2,FALSE)),VLOOKUP($E57,AnrPivot!$A$6:$AI$97,COLUMN()-COLUMN($V$1)+2,FALSE),"")</f>
        <v/>
      </c>
      <c r="BF57" s="93" t="str">
        <f>IF(ISNUMBER(VLOOKUP($E57,AnrPivot!$A$6:$AI$97,COLUMN()-COLUMN($V$1)+2,FALSE)),VLOOKUP($E57,AnrPivot!$A$6:$AI$97,COLUMN()-COLUMN($V$1)+2,FALSE),"")</f>
        <v/>
      </c>
      <c r="BG57" s="93" t="str">
        <f>IF(ISNUMBER(VLOOKUP($E57,AnrPivot!$A$6:$AI$97,COLUMN()-COLUMN($V$1)+2,FALSE)),VLOOKUP($E57,AnrPivot!$A$6:$AI$97,COLUMN()-COLUMN($V$1)+2,FALSE),"")</f>
        <v/>
      </c>
      <c r="BH57" s="93" t="str">
        <f>IF(ISNUMBER(VLOOKUP($E57,AnrPivot!$A$6:$AI$97,COLUMN()-COLUMN($V$1)+2,FALSE)),VLOOKUP($E57,AnrPivot!$A$6:$AI$97,COLUMN()-COLUMN($V$1)+2,FALSE),"")</f>
        <v/>
      </c>
      <c r="BI57" s="93" t="str">
        <f>IF(ISNUMBER(VLOOKUP($E57,AnrPivot!$A$6:$AI$97,COLUMN()-COLUMN($V$1)+2,FALSE)),VLOOKUP($E57,AnrPivot!$A$6:$AI$97,COLUMN()-COLUMN($V$1)+2,FALSE),"")</f>
        <v/>
      </c>
      <c r="BJ57" s="93" t="str">
        <f>IF(ISNUMBER(VLOOKUP($E57,AnrPivot!$A$6:$AI$97,COLUMN()-COLUMN($V$1)+2,FALSE)),VLOOKUP($E57,AnrPivot!$A$6:$AI$97,COLUMN()-COLUMN($V$1)+2,FALSE),"")</f>
        <v/>
      </c>
    </row>
    <row r="58" spans="1:62">
      <c r="A58" s="244">
        <v>55</v>
      </c>
      <c r="B58" s="73" t="s">
        <v>0</v>
      </c>
      <c r="C58" s="11" t="s">
        <v>380</v>
      </c>
      <c r="D58" s="11" t="s">
        <v>1432</v>
      </c>
      <c r="E58" s="8" t="s">
        <v>1431</v>
      </c>
      <c r="F58" s="14">
        <v>30174</v>
      </c>
      <c r="G58" s="244" t="s">
        <v>615</v>
      </c>
      <c r="H58" s="244"/>
      <c r="I58" s="244"/>
      <c r="J58" s="249"/>
      <c r="K58" s="27"/>
      <c r="L58" s="13">
        <v>30</v>
      </c>
      <c r="M58" s="13">
        <f t="shared" si="2"/>
        <v>28</v>
      </c>
      <c r="N58" s="228">
        <f>LOOKUP(E58,UNTIS.1HJ!$A$4:$A$132,UNTIS.1HJ!$F$4:$F$132)+LOOKUP(E58,UNTIS.1HJ!$A$4:$A$132,UNTIS.1HJ!$H$4:$H$132)</f>
        <v>0</v>
      </c>
      <c r="O58" s="226">
        <f t="shared" si="1"/>
        <v>0</v>
      </c>
      <c r="P58" s="9"/>
      <c r="Q58" s="9" t="e">
        <f>VLOOKUP($E58,UNTIS.Gesamt!$A$4:$L$140,2,FALSE)</f>
        <v>#N/A</v>
      </c>
      <c r="R58" s="9" t="e">
        <f>VLOOKUP($E58,UNTIS.Gesamt!$A$4:$L$140,3,FALSE)</f>
        <v>#N/A</v>
      </c>
      <c r="S58" s="9" t="e">
        <f>VLOOKUP($E58,UNTIS.1HJ!$A$4:$L$140,4,FALSE)</f>
        <v>#N/A</v>
      </c>
      <c r="T58" s="9" t="e">
        <f>VLOOKUP($E58,UNTIS.1HJ!$A$4:$L$140,8,FALSE)</f>
        <v>#N/A</v>
      </c>
      <c r="U58" s="9"/>
      <c r="V58" s="9" t="str">
        <f>IF(ISNUMBER(VLOOKUP($E58,AnrPivot!$A$6:$AI$97,COLUMN()-COLUMN($V$1)+2,FALSE)),VLOOKUP($E58,AnrPivot!$A$6:$AI$97,COLUMN()-COLUMN($V$1)+2,FALSE),"")</f>
        <v/>
      </c>
      <c r="W58" s="9" t="str">
        <f>IF(ISNUMBER(VLOOKUP($E58,AnrPivot!$A$6:$AI$97,COLUMN()-COLUMN($V$1)+2,FALSE)),VLOOKUP($E58,AnrPivot!$A$6:$AI$97,COLUMN()-COLUMN($V$1)+2,FALSE),"")</f>
        <v/>
      </c>
      <c r="X58" s="9" t="str">
        <f>IF(ISNUMBER(VLOOKUP($E58,AnrPivot!$A$6:$AI$97,COLUMN()-COLUMN($V$1)+2,FALSE)),VLOOKUP($E58,AnrPivot!$A$6:$AI$97,COLUMN()-COLUMN($V$1)+2,FALSE),"")</f>
        <v/>
      </c>
      <c r="Y58" s="9" t="str">
        <f>IF(ISNUMBER(VLOOKUP($E58,AnrPivot!$A$6:$AI$97,COLUMN()-COLUMN($V$1)+2,FALSE)),VLOOKUP($E58,AnrPivot!$A$6:$AI$97,COLUMN()-COLUMN($V$1)+2,FALSE),"")</f>
        <v/>
      </c>
      <c r="Z58" s="9" t="str">
        <f>IF(ISNUMBER(VLOOKUP($E58,AnrPivot!$A$6:$AI$97,COLUMN()-COLUMN($V$1)+2,FALSE)),VLOOKUP($E58,AnrPivot!$A$6:$AI$97,COLUMN()-COLUMN($V$1)+2,FALSE),"")</f>
        <v/>
      </c>
      <c r="AA58" s="9" t="str">
        <f>IF(ISNUMBER(VLOOKUP($E58,AnrPivot!$A$6:$AI$97,COLUMN()-COLUMN($V$1)+2,FALSE)),VLOOKUP($E58,AnrPivot!$A$6:$AI$97,COLUMN()-COLUMN($V$1)+2,FALSE),"")</f>
        <v/>
      </c>
      <c r="AB58" s="9" t="str">
        <f>IF(ISNUMBER(VLOOKUP($E58,AnrPivot!$A$6:$AI$97,COLUMN()-COLUMN($V$1)+2,FALSE)),VLOOKUP($E58,AnrPivot!$A$6:$AI$97,COLUMN()-COLUMN($V$1)+2,FALSE),"")</f>
        <v/>
      </c>
      <c r="AC58" s="9" t="str">
        <f>IF(ISNUMBER(VLOOKUP($E58,AnrPivot!$A$6:$AI$97,COLUMN()-COLUMN($V$1)+2,FALSE)),VLOOKUP($E58,AnrPivot!$A$6:$AI$97,COLUMN()-COLUMN($V$1)+2,FALSE),"")</f>
        <v/>
      </c>
      <c r="AD58" s="9" t="str">
        <f>IF(ISNUMBER(VLOOKUP($E58,AnrPivot!$A$6:$AI$97,COLUMN()-COLUMN($V$1)+2,FALSE)),VLOOKUP($E58,AnrPivot!$A$6:$AI$97,COLUMN()-COLUMN($V$1)+2,FALSE),"")</f>
        <v/>
      </c>
      <c r="AE58" s="9" t="str">
        <f>IF(ISNUMBER(VLOOKUP($E58,AnrPivot!$A$6:$AI$97,COLUMN()-COLUMN($V$1)+2,FALSE)),VLOOKUP($E58,AnrPivot!$A$6:$AI$97,COLUMN()-COLUMN($V$1)+2,FALSE),"")</f>
        <v/>
      </c>
      <c r="AF58" s="9" t="str">
        <f>IF(ISNUMBER(VLOOKUP($E58,AnrPivot!$A$6:$AI$97,COLUMN()-COLUMN($V$1)+2,FALSE)),VLOOKUP($E58,AnrPivot!$A$6:$AI$97,COLUMN()-COLUMN($V$1)+2,FALSE),"")</f>
        <v/>
      </c>
      <c r="AG58" s="9" t="str">
        <f>IF(ISNUMBER(VLOOKUP($E58,AnrPivot!$A$6:$AI$97,COLUMN()-COLUMN($V$1)+2,FALSE)),VLOOKUP($E58,AnrPivot!$A$6:$AI$97,COLUMN()-COLUMN($V$1)+2,FALSE),"")</f>
        <v/>
      </c>
      <c r="AH58" s="9" t="str">
        <f>IF(ISNUMBER(VLOOKUP($E58,AnrPivot!$A$6:$AI$97,COLUMN()-COLUMN($V$1)+2,FALSE)),VLOOKUP($E58,AnrPivot!$A$6:$AI$97,COLUMN()-COLUMN($V$1)+2,FALSE),"")</f>
        <v/>
      </c>
      <c r="AI58" s="9" t="str">
        <f>IF(ISNUMBER(VLOOKUP($E58,AnrPivot!$A$6:$AI$97,COLUMN()-COLUMN($V$1)+2,FALSE)),VLOOKUP($E58,AnrPivot!$A$6:$AI$97,COLUMN()-COLUMN($V$1)+2,FALSE),"")</f>
        <v/>
      </c>
      <c r="AJ58" s="9" t="str">
        <f>IF(ISNUMBER(VLOOKUP($E58,AnrPivot!$A$6:$AI$97,COLUMN()-COLUMN($V$1)+2,FALSE)),VLOOKUP($E58,AnrPivot!$A$6:$AI$97,COLUMN()-COLUMN($V$1)+2,FALSE),"")</f>
        <v/>
      </c>
      <c r="AK58" s="9" t="str">
        <f>IF(ISNUMBER(VLOOKUP($E58,AnrPivot!$A$6:$AI$97,COLUMN()-COLUMN($V$1)+2,FALSE)),VLOOKUP($E58,AnrPivot!$A$6:$AI$97,COLUMN()-COLUMN($V$1)+2,FALSE),"")</f>
        <v/>
      </c>
      <c r="AL58" s="9" t="str">
        <f>IF(ISNUMBER(VLOOKUP($E58,AnrPivot!$A$6:$AI$97,COLUMN()-COLUMN($V$1)+2,FALSE)),VLOOKUP($E58,AnrPivot!$A$6:$AI$97,COLUMN()-COLUMN($V$1)+2,FALSE),"")</f>
        <v/>
      </c>
      <c r="AM58" s="9" t="str">
        <f>IF(ISNUMBER(VLOOKUP($E58,AnrPivot!$A$6:$AI$97,COLUMN()-COLUMN($V$1)+2,FALSE)),VLOOKUP($E58,AnrPivot!$A$6:$AI$97,COLUMN()-COLUMN($V$1)+2,FALSE),"")</f>
        <v/>
      </c>
      <c r="AN58" s="9" t="str">
        <f>IF(ISNUMBER(VLOOKUP($E58,AnrPivot!$A$6:$AI$97,COLUMN()-COLUMN($V$1)+2,FALSE)),VLOOKUP($E58,AnrPivot!$A$6:$AI$97,COLUMN()-COLUMN($V$1)+2,FALSE),"")</f>
        <v/>
      </c>
      <c r="AO58" s="9" t="str">
        <f>IF(ISNUMBER(VLOOKUP($E58,AnrPivot!$A$6:$AI$97,COLUMN()-COLUMN($V$1)+2,FALSE)),VLOOKUP($E58,AnrPivot!$A$6:$AI$97,COLUMN()-COLUMN($V$1)+2,FALSE),"")</f>
        <v/>
      </c>
      <c r="AP58" s="9" t="str">
        <f>IF(ISNUMBER(VLOOKUP($E58,AnrPivot!$A$6:$AI$97,COLUMN()-COLUMN($V$1)+2,FALSE)),VLOOKUP($E58,AnrPivot!$A$6:$AI$97,COLUMN()-COLUMN($V$1)+2,FALSE),"")</f>
        <v/>
      </c>
      <c r="AQ58" s="9" t="str">
        <f>IF(ISNUMBER(VLOOKUP($E58,AnrPivot!$A$6:$AI$97,COLUMN()-COLUMN($V$1)+2,FALSE)),VLOOKUP($E58,AnrPivot!$A$6:$AI$97,COLUMN()-COLUMN($V$1)+2,FALSE),"")</f>
        <v/>
      </c>
      <c r="AR58" s="9" t="str">
        <f>IF(ISNUMBER(VLOOKUP($E58,AnrPivot!$A$6:$AI$97,COLUMN()-COLUMN($V$1)+2,FALSE)),VLOOKUP($E58,AnrPivot!$A$6:$AI$97,COLUMN()-COLUMN($V$1)+2,FALSE),"")</f>
        <v/>
      </c>
      <c r="AS58" s="9" t="str">
        <f>IF(ISNUMBER(VLOOKUP($E58,AnrPivot!$A$6:$AI$97,COLUMN()-COLUMN($V$1)+2,FALSE)),VLOOKUP($E58,AnrPivot!$A$6:$AI$97,COLUMN()-COLUMN($V$1)+2,FALSE),"")</f>
        <v/>
      </c>
      <c r="AT58" s="9" t="str">
        <f>IF(ISNUMBER(VLOOKUP($E58,AnrPivot!$A$6:$AI$97,COLUMN()-COLUMN($V$1)+2,FALSE)),VLOOKUP($E58,AnrPivot!$A$6:$AI$97,COLUMN()-COLUMN($V$1)+2,FALSE),"")</f>
        <v/>
      </c>
      <c r="AU58" s="9" t="str">
        <f>IF(ISNUMBER(VLOOKUP($E58,AnrPivot!$A$6:$AI$97,COLUMN()-COLUMN($V$1)+2,FALSE)),VLOOKUP($E58,AnrPivot!$A$6:$AI$97,COLUMN()-COLUMN($V$1)+2,FALSE),"")</f>
        <v/>
      </c>
      <c r="AV58" s="9" t="str">
        <f>IF(ISNUMBER(VLOOKUP($E58,AnrPivot!$A$6:$AI$97,COLUMN()-COLUMN($V$1)+2,FALSE)),VLOOKUP($E58,AnrPivot!$A$6:$AI$97,COLUMN()-COLUMN($V$1)+2,FALSE),"")</f>
        <v/>
      </c>
      <c r="AW58" s="9" t="str">
        <f>IF(ISNUMBER(VLOOKUP($E58,AnrPivot!$A$6:$AI$97,COLUMN()-COLUMN($V$1)+2,FALSE)),VLOOKUP($E58,AnrPivot!$A$6:$AI$97,COLUMN()-COLUMN($V$1)+2,FALSE),"")</f>
        <v/>
      </c>
      <c r="AX58" s="9" t="str">
        <f>IF(ISNUMBER(VLOOKUP($E58,AnrPivot!$A$6:$AI$97,COLUMN()-COLUMN($V$1)+2,FALSE)),VLOOKUP($E58,AnrPivot!$A$6:$AI$97,COLUMN()-COLUMN($V$1)+2,FALSE),"")</f>
        <v/>
      </c>
      <c r="AY58" s="9" t="str">
        <f>IF(ISNUMBER(VLOOKUP($E58,AnrPivot!$A$6:$AI$97,COLUMN()-COLUMN($V$1)+2,FALSE)),VLOOKUP($E58,AnrPivot!$A$6:$AI$97,COLUMN()-COLUMN($V$1)+2,FALSE),"")</f>
        <v/>
      </c>
      <c r="AZ58" s="9" t="str">
        <f>IF(ISNUMBER(VLOOKUP($E58,AnrPivot!$A$6:$AI$97,COLUMN()-COLUMN($V$1)+2,FALSE)),VLOOKUP($E58,AnrPivot!$A$6:$AI$97,COLUMN()-COLUMN($V$1)+2,FALSE),"")</f>
        <v/>
      </c>
      <c r="BA58" s="9">
        <f>IF(ISNUMBER(VLOOKUP($E58,AnrPivot!$A$6:$AI$97,COLUMN()-COLUMN($V$1)+2,FALSE)),VLOOKUP($E58,AnrPivot!$A$6:$AI$97,COLUMN()-COLUMN($V$1)+2,FALSE),"")</f>
        <v>2</v>
      </c>
      <c r="BB58" s="9" t="str">
        <f>IF(ISNUMBER(VLOOKUP($E58,AnrPivot!$A$6:$AI$97,COLUMN()-COLUMN($V$1)+2,FALSE)),VLOOKUP($E58,AnrPivot!$A$6:$AI$97,COLUMN()-COLUMN($V$1)+2,FALSE),"")</f>
        <v/>
      </c>
      <c r="BC58" s="9">
        <f>IF(ISNUMBER(VLOOKUP($E58,AnrPivot!$A$6:$AI$97,COLUMN()-COLUMN($V$1)+2,FALSE)),VLOOKUP($E58,AnrPivot!$A$6:$AI$97,COLUMN()-COLUMN($V$1)+2,FALSE),"")</f>
        <v>2</v>
      </c>
      <c r="BD58" s="9" t="str">
        <f>IF(ISNUMBER(VLOOKUP($E58,AnrPivot!$A$6:$AI$97,COLUMN()-COLUMN($V$1)+2,FALSE)),VLOOKUP($E58,AnrPivot!$A$6:$AI$97,COLUMN()-COLUMN($V$1)+2,FALSE),"")</f>
        <v/>
      </c>
      <c r="BE58" s="9" t="str">
        <f>IF(ISNUMBER(VLOOKUP($E58,AnrPivot!$A$6:$AI$97,COLUMN()-COLUMN($V$1)+2,FALSE)),VLOOKUP($E58,AnrPivot!$A$6:$AI$97,COLUMN()-COLUMN($V$1)+2,FALSE),"")</f>
        <v/>
      </c>
      <c r="BF58" s="9" t="str">
        <f>IF(ISNUMBER(VLOOKUP($E58,AnrPivot!$A$6:$AI$97,COLUMN()-COLUMN($V$1)+2,FALSE)),VLOOKUP($E58,AnrPivot!$A$6:$AI$97,COLUMN()-COLUMN($V$1)+2,FALSE),"")</f>
        <v/>
      </c>
      <c r="BG58" s="9" t="str">
        <f>IF(ISNUMBER(VLOOKUP($E58,AnrPivot!$A$6:$AI$97,COLUMN()-COLUMN($V$1)+2,FALSE)),VLOOKUP($E58,AnrPivot!$A$6:$AI$97,COLUMN()-COLUMN($V$1)+2,FALSE),"")</f>
        <v/>
      </c>
      <c r="BH58" s="9" t="str">
        <f>IF(ISNUMBER(VLOOKUP($E58,AnrPivot!$A$6:$AI$97,COLUMN()-COLUMN($V$1)+2,FALSE)),VLOOKUP($E58,AnrPivot!$A$6:$AI$97,COLUMN()-COLUMN($V$1)+2,FALSE),"")</f>
        <v/>
      </c>
      <c r="BI58" s="93" t="str">
        <f>IF(ISNUMBER(VLOOKUP($E58,AnrPivot!$A$6:$AI$97,COLUMN()-COLUMN($V$1)+2,FALSE)),VLOOKUP($E58,AnrPivot!$A$6:$AI$97,COLUMN()-COLUMN($V$1)+2,FALSE),"")</f>
        <v/>
      </c>
      <c r="BJ58" s="93" t="str">
        <f>IF(ISNUMBER(VLOOKUP($E58,AnrPivot!$A$6:$AI$97,COLUMN()-COLUMN($V$1)+2,FALSE)),VLOOKUP($E58,AnrPivot!$A$6:$AI$97,COLUMN()-COLUMN($V$1)+2,FALSE),"")</f>
        <v/>
      </c>
    </row>
    <row r="59" spans="1:62">
      <c r="A59" s="247">
        <v>56</v>
      </c>
      <c r="B59" s="66" t="s">
        <v>0</v>
      </c>
      <c r="C59" s="67" t="s">
        <v>1079</v>
      </c>
      <c r="D59" s="67" t="s">
        <v>430</v>
      </c>
      <c r="E59" s="68" t="s">
        <v>1273</v>
      </c>
      <c r="F59" s="69">
        <v>32525</v>
      </c>
      <c r="G59" s="247" t="s">
        <v>182</v>
      </c>
      <c r="H59" s="247" t="s">
        <v>1740</v>
      </c>
      <c r="I59" s="247"/>
      <c r="J59" s="248"/>
      <c r="K59" s="70"/>
      <c r="L59" s="289">
        <v>25.5</v>
      </c>
      <c r="M59" s="71">
        <f t="shared" si="2"/>
        <v>24.5</v>
      </c>
      <c r="N59" s="227">
        <f>LOOKUP(E59,UNTIS.1HJ!$A$4:$A$132,UNTIS.1HJ!$F$4:$F$132)+LOOKUP(E59,UNTIS.1HJ!$A$4:$A$132,UNTIS.1HJ!$H$4:$H$132)</f>
        <v>0</v>
      </c>
      <c r="O59" s="225">
        <f t="shared" si="1"/>
        <v>0</v>
      </c>
      <c r="P59" s="93"/>
      <c r="Q59" s="93">
        <f>VLOOKUP($E59,UNTIS.Gesamt!$A$4:$L$140,2,FALSE)</f>
        <v>180</v>
      </c>
      <c r="R59" s="93">
        <f>VLOOKUP($E59,UNTIS.Gesamt!$A$4:$L$140,3,FALSE)</f>
        <v>0</v>
      </c>
      <c r="S59" s="93">
        <f>VLOOKUP($E59,UNTIS.1HJ!$A$4:$L$140,4,FALSE)</f>
        <v>164</v>
      </c>
      <c r="T59" s="93">
        <f>VLOOKUP($E59,UNTIS.1HJ!$A$4:$L$140,8,FALSE)</f>
        <v>0</v>
      </c>
      <c r="U59" s="93"/>
      <c r="V59" s="93" t="str">
        <f>IF(ISNUMBER(VLOOKUP($E59,AnrPivot!$A$6:$AI$97,COLUMN()-COLUMN($V$1)+2,FALSE)),VLOOKUP($E59,AnrPivot!$A$6:$AI$97,COLUMN()-COLUMN($V$1)+2,FALSE),"")</f>
        <v/>
      </c>
      <c r="W59" s="93" t="str">
        <f>IF(ISNUMBER(VLOOKUP($E59,AnrPivot!$A$6:$AI$97,COLUMN()-COLUMN($V$1)+2,FALSE)),VLOOKUP($E59,AnrPivot!$A$6:$AI$97,COLUMN()-COLUMN($V$1)+2,FALSE),"")</f>
        <v/>
      </c>
      <c r="X59" s="93" t="str">
        <f>IF(ISNUMBER(VLOOKUP($E59,AnrPivot!$A$6:$AI$97,COLUMN()-COLUMN($V$1)+2,FALSE)),VLOOKUP($E59,AnrPivot!$A$6:$AI$97,COLUMN()-COLUMN($V$1)+2,FALSE),"")</f>
        <v/>
      </c>
      <c r="Y59" s="93" t="str">
        <f>IF(ISNUMBER(VLOOKUP($E59,AnrPivot!$A$6:$AI$97,COLUMN()-COLUMN($V$1)+2,FALSE)),VLOOKUP($E59,AnrPivot!$A$6:$AI$97,COLUMN()-COLUMN($V$1)+2,FALSE),"")</f>
        <v/>
      </c>
      <c r="Z59" s="93" t="str">
        <f>IF(ISNUMBER(VLOOKUP($E59,AnrPivot!$A$6:$AI$97,COLUMN()-COLUMN($V$1)+2,FALSE)),VLOOKUP($E59,AnrPivot!$A$6:$AI$97,COLUMN()-COLUMN($V$1)+2,FALSE),"")</f>
        <v/>
      </c>
      <c r="AA59" s="93" t="str">
        <f>IF(ISNUMBER(VLOOKUP($E59,AnrPivot!$A$6:$AI$97,COLUMN()-COLUMN($V$1)+2,FALSE)),VLOOKUP($E59,AnrPivot!$A$6:$AI$97,COLUMN()-COLUMN($V$1)+2,FALSE),"")</f>
        <v/>
      </c>
      <c r="AB59" s="93" t="str">
        <f>IF(ISNUMBER(VLOOKUP($E59,AnrPivot!$A$6:$AI$97,COLUMN()-COLUMN($V$1)+2,FALSE)),VLOOKUP($E59,AnrPivot!$A$6:$AI$97,COLUMN()-COLUMN($V$1)+2,FALSE),"")</f>
        <v/>
      </c>
      <c r="AC59" s="93" t="str">
        <f>IF(ISNUMBER(VLOOKUP($E59,AnrPivot!$A$6:$AI$97,COLUMN()-COLUMN($V$1)+2,FALSE)),VLOOKUP($E59,AnrPivot!$A$6:$AI$97,COLUMN()-COLUMN($V$1)+2,FALSE),"")</f>
        <v/>
      </c>
      <c r="AD59" s="93" t="str">
        <f>IF(ISNUMBER(VLOOKUP($E59,AnrPivot!$A$6:$AI$97,COLUMN()-COLUMN($V$1)+2,FALSE)),VLOOKUP($E59,AnrPivot!$A$6:$AI$97,COLUMN()-COLUMN($V$1)+2,FALSE),"")</f>
        <v/>
      </c>
      <c r="AE59" s="93" t="str">
        <f>IF(ISNUMBER(VLOOKUP($E59,AnrPivot!$A$6:$AI$97,COLUMN()-COLUMN($V$1)+2,FALSE)),VLOOKUP($E59,AnrPivot!$A$6:$AI$97,COLUMN()-COLUMN($V$1)+2,FALSE),"")</f>
        <v/>
      </c>
      <c r="AF59" s="93" t="str">
        <f>IF(ISNUMBER(VLOOKUP($E59,AnrPivot!$A$6:$AI$97,COLUMN()-COLUMN($V$1)+2,FALSE)),VLOOKUP($E59,AnrPivot!$A$6:$AI$97,COLUMN()-COLUMN($V$1)+2,FALSE),"")</f>
        <v/>
      </c>
      <c r="AG59" s="93" t="str">
        <f>IF(ISNUMBER(VLOOKUP($E59,AnrPivot!$A$6:$AI$97,COLUMN()-COLUMN($V$1)+2,FALSE)),VLOOKUP($E59,AnrPivot!$A$6:$AI$97,COLUMN()-COLUMN($V$1)+2,FALSE),"")</f>
        <v/>
      </c>
      <c r="AH59" s="93" t="str">
        <f>IF(ISNUMBER(VLOOKUP($E59,AnrPivot!$A$6:$AI$97,COLUMN()-COLUMN($V$1)+2,FALSE)),VLOOKUP($E59,AnrPivot!$A$6:$AI$97,COLUMN()-COLUMN($V$1)+2,FALSE),"")</f>
        <v/>
      </c>
      <c r="AI59" s="93" t="str">
        <f>IF(ISNUMBER(VLOOKUP($E59,AnrPivot!$A$6:$AI$97,COLUMN()-COLUMN($V$1)+2,FALSE)),VLOOKUP($E59,AnrPivot!$A$6:$AI$97,COLUMN()-COLUMN($V$1)+2,FALSE),"")</f>
        <v/>
      </c>
      <c r="AJ59" s="93" t="str">
        <f>IF(ISNUMBER(VLOOKUP($E59,AnrPivot!$A$6:$AI$97,COLUMN()-COLUMN($V$1)+2,FALSE)),VLOOKUP($E59,AnrPivot!$A$6:$AI$97,COLUMN()-COLUMN($V$1)+2,FALSE),"")</f>
        <v/>
      </c>
      <c r="AK59" s="93" t="str">
        <f>IF(ISNUMBER(VLOOKUP($E59,AnrPivot!$A$6:$AI$97,COLUMN()-COLUMN($V$1)+2,FALSE)),VLOOKUP($E59,AnrPivot!$A$6:$AI$97,COLUMN()-COLUMN($V$1)+2,FALSE),"")</f>
        <v/>
      </c>
      <c r="AL59" s="93" t="str">
        <f>IF(ISNUMBER(VLOOKUP($E59,AnrPivot!$A$6:$AI$97,COLUMN()-COLUMN($V$1)+2,FALSE)),VLOOKUP($E59,AnrPivot!$A$6:$AI$97,COLUMN()-COLUMN($V$1)+2,FALSE),"")</f>
        <v/>
      </c>
      <c r="AM59" s="93" t="str">
        <f>IF(ISNUMBER(VLOOKUP($E59,AnrPivot!$A$6:$AI$97,COLUMN()-COLUMN($V$1)+2,FALSE)),VLOOKUP($E59,AnrPivot!$A$6:$AI$97,COLUMN()-COLUMN($V$1)+2,FALSE),"")</f>
        <v/>
      </c>
      <c r="AN59" s="93" t="str">
        <f>IF(ISNUMBER(VLOOKUP($E59,AnrPivot!$A$6:$AI$97,COLUMN()-COLUMN($V$1)+2,FALSE)),VLOOKUP($E59,AnrPivot!$A$6:$AI$97,COLUMN()-COLUMN($V$1)+2,FALSE),"")</f>
        <v/>
      </c>
      <c r="AO59" s="93" t="str">
        <f>IF(ISNUMBER(VLOOKUP($E59,AnrPivot!$A$6:$AI$97,COLUMN()-COLUMN($V$1)+2,FALSE)),VLOOKUP($E59,AnrPivot!$A$6:$AI$97,COLUMN()-COLUMN($V$1)+2,FALSE),"")</f>
        <v/>
      </c>
      <c r="AP59" s="93" t="str">
        <f>IF(ISNUMBER(VLOOKUP($E59,AnrPivot!$A$6:$AI$97,COLUMN()-COLUMN($V$1)+2,FALSE)),VLOOKUP($E59,AnrPivot!$A$6:$AI$97,COLUMN()-COLUMN($V$1)+2,FALSE),"")</f>
        <v/>
      </c>
      <c r="AQ59" s="93" t="str">
        <f>IF(ISNUMBER(VLOOKUP($E59,AnrPivot!$A$6:$AI$97,COLUMN()-COLUMN($V$1)+2,FALSE)),VLOOKUP($E59,AnrPivot!$A$6:$AI$97,COLUMN()-COLUMN($V$1)+2,FALSE),"")</f>
        <v/>
      </c>
      <c r="AR59" s="93" t="str">
        <f>IF(ISNUMBER(VLOOKUP($E59,AnrPivot!$A$6:$AI$97,COLUMN()-COLUMN($V$1)+2,FALSE)),VLOOKUP($E59,AnrPivot!$A$6:$AI$97,COLUMN()-COLUMN($V$1)+2,FALSE),"")</f>
        <v/>
      </c>
      <c r="AS59" s="93" t="str">
        <f>IF(ISNUMBER(VLOOKUP($E59,AnrPivot!$A$6:$AI$97,COLUMN()-COLUMN($V$1)+2,FALSE)),VLOOKUP($E59,AnrPivot!$A$6:$AI$97,COLUMN()-COLUMN($V$1)+2,FALSE),"")</f>
        <v/>
      </c>
      <c r="AT59" s="93" t="str">
        <f>IF(ISNUMBER(VLOOKUP($E59,AnrPivot!$A$6:$AI$97,COLUMN()-COLUMN($V$1)+2,FALSE)),VLOOKUP($E59,AnrPivot!$A$6:$AI$97,COLUMN()-COLUMN($V$1)+2,FALSE),"")</f>
        <v/>
      </c>
      <c r="AU59" s="93" t="str">
        <f>IF(ISNUMBER(VLOOKUP($E59,AnrPivot!$A$6:$AI$97,COLUMN()-COLUMN($V$1)+2,FALSE)),VLOOKUP($E59,AnrPivot!$A$6:$AI$97,COLUMN()-COLUMN($V$1)+2,FALSE),"")</f>
        <v/>
      </c>
      <c r="AV59" s="93" t="str">
        <f>IF(ISNUMBER(VLOOKUP($E59,AnrPivot!$A$6:$AI$97,COLUMN()-COLUMN($V$1)+2,FALSE)),VLOOKUP($E59,AnrPivot!$A$6:$AI$97,COLUMN()-COLUMN($V$1)+2,FALSE),"")</f>
        <v/>
      </c>
      <c r="AW59" s="93" t="str">
        <f>IF(ISNUMBER(VLOOKUP($E59,AnrPivot!$A$6:$AI$97,COLUMN()-COLUMN($V$1)+2,FALSE)),VLOOKUP($E59,AnrPivot!$A$6:$AI$97,COLUMN()-COLUMN($V$1)+2,FALSE),"")</f>
        <v/>
      </c>
      <c r="AX59" s="93" t="str">
        <f>IF(ISNUMBER(VLOOKUP($E59,AnrPivot!$A$6:$AI$97,COLUMN()-COLUMN($V$1)+2,FALSE)),VLOOKUP($E59,AnrPivot!$A$6:$AI$97,COLUMN()-COLUMN($V$1)+2,FALSE),"")</f>
        <v/>
      </c>
      <c r="AY59" s="93" t="str">
        <f>IF(ISNUMBER(VLOOKUP($E59,AnrPivot!$A$6:$AI$97,COLUMN()-COLUMN($V$1)+2,FALSE)),VLOOKUP($E59,AnrPivot!$A$6:$AI$97,COLUMN()-COLUMN($V$1)+2,FALSE),"")</f>
        <v/>
      </c>
      <c r="AZ59" s="93" t="str">
        <f>IF(ISNUMBER(VLOOKUP($E59,AnrPivot!$A$6:$AI$97,COLUMN()-COLUMN($V$1)+2,FALSE)),VLOOKUP($E59,AnrPivot!$A$6:$AI$97,COLUMN()-COLUMN($V$1)+2,FALSE),"")</f>
        <v/>
      </c>
      <c r="BA59" s="93">
        <f>IF(ISNUMBER(VLOOKUP($E59,AnrPivot!$A$6:$AI$97,COLUMN()-COLUMN($V$1)+2,FALSE)),VLOOKUP($E59,AnrPivot!$A$6:$AI$97,COLUMN()-COLUMN($V$1)+2,FALSE),"")</f>
        <v>1</v>
      </c>
      <c r="BB59" s="93" t="str">
        <f>IF(ISNUMBER(VLOOKUP($E59,AnrPivot!$A$6:$AI$97,COLUMN()-COLUMN($V$1)+2,FALSE)),VLOOKUP($E59,AnrPivot!$A$6:$AI$97,COLUMN()-COLUMN($V$1)+2,FALSE),"")</f>
        <v/>
      </c>
      <c r="BC59" s="93">
        <f>IF(ISNUMBER(VLOOKUP($E59,AnrPivot!$A$6:$AI$97,COLUMN()-COLUMN($V$1)+2,FALSE)),VLOOKUP($E59,AnrPivot!$A$6:$AI$97,COLUMN()-COLUMN($V$1)+2,FALSE),"")</f>
        <v>1</v>
      </c>
      <c r="BD59" s="93" t="str">
        <f>IF(ISNUMBER(VLOOKUP($E59,AnrPivot!$A$6:$AI$97,COLUMN()-COLUMN($V$1)+2,FALSE)),VLOOKUP($E59,AnrPivot!$A$6:$AI$97,COLUMN()-COLUMN($V$1)+2,FALSE),"")</f>
        <v/>
      </c>
      <c r="BE59" s="93" t="str">
        <f>IF(ISNUMBER(VLOOKUP($E59,AnrPivot!$A$6:$AI$97,COLUMN()-COLUMN($V$1)+2,FALSE)),VLOOKUP($E59,AnrPivot!$A$6:$AI$97,COLUMN()-COLUMN($V$1)+2,FALSE),"")</f>
        <v/>
      </c>
      <c r="BF59" s="93" t="str">
        <f>IF(ISNUMBER(VLOOKUP($E59,AnrPivot!$A$6:$AI$97,COLUMN()-COLUMN($V$1)+2,FALSE)),VLOOKUP($E59,AnrPivot!$A$6:$AI$97,COLUMN()-COLUMN($V$1)+2,FALSE),"")</f>
        <v/>
      </c>
      <c r="BG59" s="93" t="str">
        <f>IF(ISNUMBER(VLOOKUP($E59,AnrPivot!$A$6:$AI$97,COLUMN()-COLUMN($V$1)+2,FALSE)),VLOOKUP($E59,AnrPivot!$A$6:$AI$97,COLUMN()-COLUMN($V$1)+2,FALSE),"")</f>
        <v/>
      </c>
      <c r="BH59" s="93" t="str">
        <f>IF(ISNUMBER(VLOOKUP($E59,AnrPivot!$A$6:$AI$97,COLUMN()-COLUMN($V$1)+2,FALSE)),VLOOKUP($E59,AnrPivot!$A$6:$AI$97,COLUMN()-COLUMN($V$1)+2,FALSE),"")</f>
        <v/>
      </c>
      <c r="BI59" s="93" t="str">
        <f>IF(ISNUMBER(VLOOKUP($E59,AnrPivot!$A$6:$AI$97,COLUMN()-COLUMN($V$1)+2,FALSE)),VLOOKUP($E59,AnrPivot!$A$6:$AI$97,COLUMN()-COLUMN($V$1)+2,FALSE),"")</f>
        <v/>
      </c>
      <c r="BJ59" s="93" t="str">
        <f>IF(ISNUMBER(VLOOKUP($E59,AnrPivot!$A$6:$AI$97,COLUMN()-COLUMN($V$1)+2,FALSE)),VLOOKUP($E59,AnrPivot!$A$6:$AI$97,COLUMN()-COLUMN($V$1)+2,FALSE),"")</f>
        <v/>
      </c>
    </row>
    <row r="60" spans="1:62" s="244" customFormat="1">
      <c r="A60" s="244">
        <v>57</v>
      </c>
      <c r="B60" s="73" t="s">
        <v>0</v>
      </c>
      <c r="C60" s="11" t="s">
        <v>1625</v>
      </c>
      <c r="D60" s="11" t="s">
        <v>1624</v>
      </c>
      <c r="E60" s="8" t="s">
        <v>1623</v>
      </c>
      <c r="F60" s="14">
        <v>33663</v>
      </c>
      <c r="G60" s="244" t="s">
        <v>178</v>
      </c>
      <c r="H60" s="244" t="s">
        <v>172</v>
      </c>
      <c r="J60" s="249"/>
      <c r="K60" s="27"/>
      <c r="L60" s="290">
        <v>25.5</v>
      </c>
      <c r="M60" s="13">
        <f t="shared" si="2"/>
        <v>25.5</v>
      </c>
      <c r="N60" s="228">
        <f>LOOKUP(E60,UNTIS.1HJ!$A$4:$A$132,UNTIS.1HJ!$F$4:$F$132)+LOOKUP(E60,UNTIS.1HJ!$A$4:$A$132,UNTIS.1HJ!$H$4:$H$132)</f>
        <v>0</v>
      </c>
      <c r="O60" s="226">
        <f t="shared" si="1"/>
        <v>0</v>
      </c>
      <c r="P60" s="9"/>
      <c r="Q60" s="9" t="e">
        <f>VLOOKUP($E60,UNTIS.Gesamt!$A$4:$L$140,2,FALSE)</f>
        <v>#N/A</v>
      </c>
      <c r="R60" s="9" t="e">
        <f>VLOOKUP($E60,UNTIS.Gesamt!$A$4:$L$140,3,FALSE)</f>
        <v>#N/A</v>
      </c>
      <c r="S60" s="9" t="e">
        <f>VLOOKUP($E60,UNTIS.1HJ!$A$4:$L$140,4,FALSE)</f>
        <v>#N/A</v>
      </c>
      <c r="T60" s="9" t="e">
        <f>VLOOKUP($E60,UNTIS.1HJ!$A$4:$L$140,8,FALSE)</f>
        <v>#N/A</v>
      </c>
      <c r="U60" s="9"/>
      <c r="V60" s="9" t="str">
        <f>IF(ISNUMBER(VLOOKUP($E60,AnrPivot!$A$6:$AI$97,COLUMN()-COLUMN($V$1)+2,FALSE)),VLOOKUP($E60,AnrPivot!$A$6:$AI$97,COLUMN()-COLUMN($V$1)+2,FALSE),"")</f>
        <v/>
      </c>
      <c r="W60" s="9" t="str">
        <f>IF(ISNUMBER(VLOOKUP($E60,AnrPivot!$A$6:$AI$97,COLUMN()-COLUMN($V$1)+2,FALSE)),VLOOKUP($E60,AnrPivot!$A$6:$AI$97,COLUMN()-COLUMN($V$1)+2,FALSE),"")</f>
        <v/>
      </c>
      <c r="X60" s="9" t="str">
        <f>IF(ISNUMBER(VLOOKUP($E60,AnrPivot!$A$6:$AI$97,COLUMN()-COLUMN($V$1)+2,FALSE)),VLOOKUP($E60,AnrPivot!$A$6:$AI$97,COLUMN()-COLUMN($V$1)+2,FALSE),"")</f>
        <v/>
      </c>
      <c r="Y60" s="9" t="str">
        <f>IF(ISNUMBER(VLOOKUP($E60,AnrPivot!$A$6:$AI$97,COLUMN()-COLUMN($V$1)+2,FALSE)),VLOOKUP($E60,AnrPivot!$A$6:$AI$97,COLUMN()-COLUMN($V$1)+2,FALSE),"")</f>
        <v/>
      </c>
      <c r="Z60" s="9" t="str">
        <f>IF(ISNUMBER(VLOOKUP($E60,AnrPivot!$A$6:$AI$97,COLUMN()-COLUMN($V$1)+2,FALSE)),VLOOKUP($E60,AnrPivot!$A$6:$AI$97,COLUMN()-COLUMN($V$1)+2,FALSE),"")</f>
        <v/>
      </c>
      <c r="AA60" s="9" t="str">
        <f>IF(ISNUMBER(VLOOKUP($E60,AnrPivot!$A$6:$AI$97,COLUMN()-COLUMN($V$1)+2,FALSE)),VLOOKUP($E60,AnrPivot!$A$6:$AI$97,COLUMN()-COLUMN($V$1)+2,FALSE),"")</f>
        <v/>
      </c>
      <c r="AB60" s="9" t="str">
        <f>IF(ISNUMBER(VLOOKUP($E60,AnrPivot!$A$6:$AI$97,COLUMN()-COLUMN($V$1)+2,FALSE)),VLOOKUP($E60,AnrPivot!$A$6:$AI$97,COLUMN()-COLUMN($V$1)+2,FALSE),"")</f>
        <v/>
      </c>
      <c r="AC60" s="9" t="str">
        <f>IF(ISNUMBER(VLOOKUP($E60,AnrPivot!$A$6:$AI$97,COLUMN()-COLUMN($V$1)+2,FALSE)),VLOOKUP($E60,AnrPivot!$A$6:$AI$97,COLUMN()-COLUMN($V$1)+2,FALSE),"")</f>
        <v/>
      </c>
      <c r="AD60" s="9" t="str">
        <f>IF(ISNUMBER(VLOOKUP($E60,AnrPivot!$A$6:$AI$97,COLUMN()-COLUMN($V$1)+2,FALSE)),VLOOKUP($E60,AnrPivot!$A$6:$AI$97,COLUMN()-COLUMN($V$1)+2,FALSE),"")</f>
        <v/>
      </c>
      <c r="AE60" s="9" t="str">
        <f>IF(ISNUMBER(VLOOKUP($E60,AnrPivot!$A$6:$AI$97,COLUMN()-COLUMN($V$1)+2,FALSE)),VLOOKUP($E60,AnrPivot!$A$6:$AI$97,COLUMN()-COLUMN($V$1)+2,FALSE),"")</f>
        <v/>
      </c>
      <c r="AF60" s="9" t="str">
        <f>IF(ISNUMBER(VLOOKUP($E60,AnrPivot!$A$6:$AI$97,COLUMN()-COLUMN($V$1)+2,FALSE)),VLOOKUP($E60,AnrPivot!$A$6:$AI$97,COLUMN()-COLUMN($V$1)+2,FALSE),"")</f>
        <v/>
      </c>
      <c r="AG60" s="9" t="str">
        <f>IF(ISNUMBER(VLOOKUP($E60,AnrPivot!$A$6:$AI$97,COLUMN()-COLUMN($V$1)+2,FALSE)),VLOOKUP($E60,AnrPivot!$A$6:$AI$97,COLUMN()-COLUMN($V$1)+2,FALSE),"")</f>
        <v/>
      </c>
      <c r="AH60" s="9" t="str">
        <f>IF(ISNUMBER(VLOOKUP($E60,AnrPivot!$A$6:$AI$97,COLUMN()-COLUMN($V$1)+2,FALSE)),VLOOKUP($E60,AnrPivot!$A$6:$AI$97,COLUMN()-COLUMN($V$1)+2,FALSE),"")</f>
        <v/>
      </c>
      <c r="AI60" s="9" t="str">
        <f>IF(ISNUMBER(VLOOKUP($E60,AnrPivot!$A$6:$AI$97,COLUMN()-COLUMN($V$1)+2,FALSE)),VLOOKUP($E60,AnrPivot!$A$6:$AI$97,COLUMN()-COLUMN($V$1)+2,FALSE),"")</f>
        <v/>
      </c>
      <c r="AJ60" s="9" t="str">
        <f>IF(ISNUMBER(VLOOKUP($E60,AnrPivot!$A$6:$AI$97,COLUMN()-COLUMN($V$1)+2,FALSE)),VLOOKUP($E60,AnrPivot!$A$6:$AI$97,COLUMN()-COLUMN($V$1)+2,FALSE),"")</f>
        <v/>
      </c>
      <c r="AK60" s="9" t="str">
        <f>IF(ISNUMBER(VLOOKUP($E60,AnrPivot!$A$6:$AI$97,COLUMN()-COLUMN($V$1)+2,FALSE)),VLOOKUP($E60,AnrPivot!$A$6:$AI$97,COLUMN()-COLUMN($V$1)+2,FALSE),"")</f>
        <v/>
      </c>
      <c r="AL60" s="9" t="str">
        <f>IF(ISNUMBER(VLOOKUP($E60,AnrPivot!$A$6:$AI$97,COLUMN()-COLUMN($V$1)+2,FALSE)),VLOOKUP($E60,AnrPivot!$A$6:$AI$97,COLUMN()-COLUMN($V$1)+2,FALSE),"")</f>
        <v/>
      </c>
      <c r="AM60" s="9" t="str">
        <f>IF(ISNUMBER(VLOOKUP($E60,AnrPivot!$A$6:$AI$97,COLUMN()-COLUMN($V$1)+2,FALSE)),VLOOKUP($E60,AnrPivot!$A$6:$AI$97,COLUMN()-COLUMN($V$1)+2,FALSE),"")</f>
        <v/>
      </c>
      <c r="AN60" s="9" t="str">
        <f>IF(ISNUMBER(VLOOKUP($E60,AnrPivot!$A$6:$AI$97,COLUMN()-COLUMN($V$1)+2,FALSE)),VLOOKUP($E60,AnrPivot!$A$6:$AI$97,COLUMN()-COLUMN($V$1)+2,FALSE),"")</f>
        <v/>
      </c>
      <c r="AO60" s="9" t="str">
        <f>IF(ISNUMBER(VLOOKUP($E60,AnrPivot!$A$6:$AI$97,COLUMN()-COLUMN($V$1)+2,FALSE)),VLOOKUP($E60,AnrPivot!$A$6:$AI$97,COLUMN()-COLUMN($V$1)+2,FALSE),"")</f>
        <v/>
      </c>
      <c r="AP60" s="9" t="str">
        <f>IF(ISNUMBER(VLOOKUP($E60,AnrPivot!$A$6:$AI$97,COLUMN()-COLUMN($V$1)+2,FALSE)),VLOOKUP($E60,AnrPivot!$A$6:$AI$97,COLUMN()-COLUMN($V$1)+2,FALSE),"")</f>
        <v/>
      </c>
      <c r="AQ60" s="9" t="str">
        <f>IF(ISNUMBER(VLOOKUP($E60,AnrPivot!$A$6:$AI$97,COLUMN()-COLUMN($V$1)+2,FALSE)),VLOOKUP($E60,AnrPivot!$A$6:$AI$97,COLUMN()-COLUMN($V$1)+2,FALSE),"")</f>
        <v/>
      </c>
      <c r="AR60" s="9" t="str">
        <f>IF(ISNUMBER(VLOOKUP($E60,AnrPivot!$A$6:$AI$97,COLUMN()-COLUMN($V$1)+2,FALSE)),VLOOKUP($E60,AnrPivot!$A$6:$AI$97,COLUMN()-COLUMN($V$1)+2,FALSE),"")</f>
        <v/>
      </c>
      <c r="AS60" s="9" t="str">
        <f>IF(ISNUMBER(VLOOKUP($E60,AnrPivot!$A$6:$AI$97,COLUMN()-COLUMN($V$1)+2,FALSE)),VLOOKUP($E60,AnrPivot!$A$6:$AI$97,COLUMN()-COLUMN($V$1)+2,FALSE),"")</f>
        <v/>
      </c>
      <c r="AT60" s="9" t="str">
        <f>IF(ISNUMBER(VLOOKUP($E60,AnrPivot!$A$6:$AI$97,COLUMN()-COLUMN($V$1)+2,FALSE)),VLOOKUP($E60,AnrPivot!$A$6:$AI$97,COLUMN()-COLUMN($V$1)+2,FALSE),"")</f>
        <v/>
      </c>
      <c r="AU60" s="9" t="str">
        <f>IF(ISNUMBER(VLOOKUP($E60,AnrPivot!$A$6:$AI$97,COLUMN()-COLUMN($V$1)+2,FALSE)),VLOOKUP($E60,AnrPivot!$A$6:$AI$97,COLUMN()-COLUMN($V$1)+2,FALSE),"")</f>
        <v/>
      </c>
      <c r="AV60" s="9" t="str">
        <f>IF(ISNUMBER(VLOOKUP($E60,AnrPivot!$A$6:$AI$97,COLUMN()-COLUMN($V$1)+2,FALSE)),VLOOKUP($E60,AnrPivot!$A$6:$AI$97,COLUMN()-COLUMN($V$1)+2,FALSE),"")</f>
        <v/>
      </c>
      <c r="AW60" s="9" t="str">
        <f>IF(ISNUMBER(VLOOKUP($E60,AnrPivot!$A$6:$AI$97,COLUMN()-COLUMN($V$1)+2,FALSE)),VLOOKUP($E60,AnrPivot!$A$6:$AI$97,COLUMN()-COLUMN($V$1)+2,FALSE),"")</f>
        <v/>
      </c>
      <c r="AX60" s="9" t="str">
        <f>IF(ISNUMBER(VLOOKUP($E60,AnrPivot!$A$6:$AI$97,COLUMN()-COLUMN($V$1)+2,FALSE)),VLOOKUP($E60,AnrPivot!$A$6:$AI$97,COLUMN()-COLUMN($V$1)+2,FALSE),"")</f>
        <v/>
      </c>
      <c r="AY60" s="9" t="str">
        <f>IF(ISNUMBER(VLOOKUP($E60,AnrPivot!$A$6:$AI$97,COLUMN()-COLUMN($V$1)+2,FALSE)),VLOOKUP($E60,AnrPivot!$A$6:$AI$97,COLUMN()-COLUMN($V$1)+2,FALSE),"")</f>
        <v/>
      </c>
      <c r="AZ60" s="9" t="str">
        <f>IF(ISNUMBER(VLOOKUP($E60,AnrPivot!$A$6:$AI$97,COLUMN()-COLUMN($V$1)+2,FALSE)),VLOOKUP($E60,AnrPivot!$A$6:$AI$97,COLUMN()-COLUMN($V$1)+2,FALSE),"")</f>
        <v/>
      </c>
      <c r="BA60" s="9" t="str">
        <f>IF(ISNUMBER(VLOOKUP($E60,AnrPivot!$A$6:$AI$97,COLUMN()-COLUMN($V$1)+2,FALSE)),VLOOKUP($E60,AnrPivot!$A$6:$AI$97,COLUMN()-COLUMN($V$1)+2,FALSE),"")</f>
        <v/>
      </c>
      <c r="BB60" s="9" t="str">
        <f>IF(ISNUMBER(VLOOKUP($E60,AnrPivot!$A$6:$AI$97,COLUMN()-COLUMN($V$1)+2,FALSE)),VLOOKUP($E60,AnrPivot!$A$6:$AI$97,COLUMN()-COLUMN($V$1)+2,FALSE),"")</f>
        <v/>
      </c>
      <c r="BC60" s="9" t="str">
        <f>IF(ISNUMBER(VLOOKUP($E60,AnrPivot!$A$6:$AI$97,COLUMN()-COLUMN($V$1)+2,FALSE)),VLOOKUP($E60,AnrPivot!$A$6:$AI$97,COLUMN()-COLUMN($V$1)+2,FALSE),"")</f>
        <v/>
      </c>
      <c r="BD60" s="9" t="str">
        <f>IF(ISNUMBER(VLOOKUP($E60,AnrPivot!$A$6:$AI$97,COLUMN()-COLUMN($V$1)+2,FALSE)),VLOOKUP($E60,AnrPivot!$A$6:$AI$97,COLUMN()-COLUMN($V$1)+2,FALSE),"")</f>
        <v/>
      </c>
      <c r="BE60" s="9" t="str">
        <f>IF(ISNUMBER(VLOOKUP($E60,AnrPivot!$A$6:$AI$97,COLUMN()-COLUMN($V$1)+2,FALSE)),VLOOKUP($E60,AnrPivot!$A$6:$AI$97,COLUMN()-COLUMN($V$1)+2,FALSE),"")</f>
        <v/>
      </c>
      <c r="BF60" s="9" t="str">
        <f>IF(ISNUMBER(VLOOKUP($E60,AnrPivot!$A$6:$AI$97,COLUMN()-COLUMN($V$1)+2,FALSE)),VLOOKUP($E60,AnrPivot!$A$6:$AI$97,COLUMN()-COLUMN($V$1)+2,FALSE),"")</f>
        <v/>
      </c>
      <c r="BG60" s="9" t="str">
        <f>IF(ISNUMBER(VLOOKUP($E60,AnrPivot!$A$6:$AI$97,COLUMN()-COLUMN($V$1)+2,FALSE)),VLOOKUP($E60,AnrPivot!$A$6:$AI$97,COLUMN()-COLUMN($V$1)+2,FALSE),"")</f>
        <v/>
      </c>
      <c r="BH60" s="9" t="str">
        <f>IF(ISNUMBER(VLOOKUP($E60,AnrPivot!$A$6:$AI$97,COLUMN()-COLUMN($V$1)+2,FALSE)),VLOOKUP($E60,AnrPivot!$A$6:$AI$97,COLUMN()-COLUMN($V$1)+2,FALSE),"")</f>
        <v/>
      </c>
      <c r="BI60" s="93" t="str">
        <f>IF(ISNUMBER(VLOOKUP($E60,AnrPivot!$A$6:$AI$97,COLUMN()-COLUMN($V$1)+2,FALSE)),VLOOKUP($E60,AnrPivot!$A$6:$AI$97,COLUMN()-COLUMN($V$1)+2,FALSE),"")</f>
        <v/>
      </c>
      <c r="BJ60" s="93" t="str">
        <f>IF(ISNUMBER(VLOOKUP($E60,AnrPivot!$A$6:$AI$97,COLUMN()-COLUMN($V$1)+2,FALSE)),VLOOKUP($E60,AnrPivot!$A$6:$AI$97,COLUMN()-COLUMN($V$1)+2,FALSE),"")</f>
        <v/>
      </c>
    </row>
    <row r="61" spans="1:62">
      <c r="A61" s="247">
        <v>58</v>
      </c>
      <c r="B61" s="66" t="s">
        <v>0</v>
      </c>
      <c r="C61" s="67" t="s">
        <v>451</v>
      </c>
      <c r="D61" s="67" t="s">
        <v>452</v>
      </c>
      <c r="E61" s="68" t="s">
        <v>278</v>
      </c>
      <c r="F61" s="69">
        <v>27932</v>
      </c>
      <c r="G61" s="247" t="s">
        <v>184</v>
      </c>
      <c r="H61" s="247" t="s">
        <v>341</v>
      </c>
      <c r="I61" s="247"/>
      <c r="J61" s="248"/>
      <c r="K61" s="70"/>
      <c r="L61" s="71">
        <v>25.5</v>
      </c>
      <c r="M61" s="71">
        <f t="shared" si="2"/>
        <v>24.5</v>
      </c>
      <c r="N61" s="227">
        <f>LOOKUP(E61,UNTIS.1HJ!$A$4:$A$132,UNTIS.1HJ!$F$4:$F$132)+LOOKUP(E61,UNTIS.1HJ!$A$4:$A$132,UNTIS.1HJ!$H$4:$H$132)</f>
        <v>0</v>
      </c>
      <c r="O61" s="225">
        <f t="shared" si="1"/>
        <v>0</v>
      </c>
      <c r="P61" s="93"/>
      <c r="Q61" s="93">
        <f>VLOOKUP($E61,UNTIS.Gesamt!$A$4:$L$140,2,FALSE)</f>
        <v>1010</v>
      </c>
      <c r="R61" s="93">
        <f>VLOOKUP($E61,UNTIS.Gesamt!$A$4:$L$140,3,FALSE)</f>
        <v>60</v>
      </c>
      <c r="S61" s="93">
        <f>VLOOKUP($E61,UNTIS.1HJ!$A$4:$L$140,4,FALSE)</f>
        <v>970</v>
      </c>
      <c r="T61" s="93">
        <f>VLOOKUP($E61,UNTIS.1HJ!$A$4:$L$140,8,FALSE)</f>
        <v>0</v>
      </c>
      <c r="U61" s="93"/>
      <c r="V61" s="93" t="str">
        <f>IF(ISNUMBER(VLOOKUP($E61,AnrPivot!$A$6:$AI$97,COLUMN()-COLUMN($V$1)+2,FALSE)),VLOOKUP($E61,AnrPivot!$A$6:$AI$97,COLUMN()-COLUMN($V$1)+2,FALSE),"")</f>
        <v/>
      </c>
      <c r="W61" s="93" t="str">
        <f>IF(ISNUMBER(VLOOKUP($E61,AnrPivot!$A$6:$AI$97,COLUMN()-COLUMN($V$1)+2,FALSE)),VLOOKUP($E61,AnrPivot!$A$6:$AI$97,COLUMN()-COLUMN($V$1)+2,FALSE),"")</f>
        <v/>
      </c>
      <c r="X61" s="93" t="str">
        <f>IF(ISNUMBER(VLOOKUP($E61,AnrPivot!$A$6:$AI$97,COLUMN()-COLUMN($V$1)+2,FALSE)),VLOOKUP($E61,AnrPivot!$A$6:$AI$97,COLUMN()-COLUMN($V$1)+2,FALSE),"")</f>
        <v/>
      </c>
      <c r="Y61" s="93" t="str">
        <f>IF(ISNUMBER(VLOOKUP($E61,AnrPivot!$A$6:$AI$97,COLUMN()-COLUMN($V$1)+2,FALSE)),VLOOKUP($E61,AnrPivot!$A$6:$AI$97,COLUMN()-COLUMN($V$1)+2,FALSE),"")</f>
        <v/>
      </c>
      <c r="Z61" s="93" t="str">
        <f>IF(ISNUMBER(VLOOKUP($E61,AnrPivot!$A$6:$AI$97,COLUMN()-COLUMN($V$1)+2,FALSE)),VLOOKUP($E61,AnrPivot!$A$6:$AI$97,COLUMN()-COLUMN($V$1)+2,FALSE),"")</f>
        <v/>
      </c>
      <c r="AA61" s="93" t="str">
        <f>IF(ISNUMBER(VLOOKUP($E61,AnrPivot!$A$6:$AI$97,COLUMN()-COLUMN($V$1)+2,FALSE)),VLOOKUP($E61,AnrPivot!$A$6:$AI$97,COLUMN()-COLUMN($V$1)+2,FALSE),"")</f>
        <v/>
      </c>
      <c r="AB61" s="93">
        <f>IF(ISNUMBER(VLOOKUP($E61,AnrPivot!$A$6:$AI$97,COLUMN()-COLUMN($V$1)+2,FALSE)),VLOOKUP($E61,AnrPivot!$A$6:$AI$97,COLUMN()-COLUMN($V$1)+2,FALSE),"")</f>
        <v>0.5</v>
      </c>
      <c r="AC61" s="93" t="str">
        <f>IF(ISNUMBER(VLOOKUP($E61,AnrPivot!$A$6:$AI$97,COLUMN()-COLUMN($V$1)+2,FALSE)),VLOOKUP($E61,AnrPivot!$A$6:$AI$97,COLUMN()-COLUMN($V$1)+2,FALSE),"")</f>
        <v/>
      </c>
      <c r="AD61" s="93" t="str">
        <f>IF(ISNUMBER(VLOOKUP($E61,AnrPivot!$A$6:$AI$97,COLUMN()-COLUMN($V$1)+2,FALSE)),VLOOKUP($E61,AnrPivot!$A$6:$AI$97,COLUMN()-COLUMN($V$1)+2,FALSE),"")</f>
        <v/>
      </c>
      <c r="AE61" s="93" t="str">
        <f>IF(ISNUMBER(VLOOKUP($E61,AnrPivot!$A$6:$AI$97,COLUMN()-COLUMN($V$1)+2,FALSE)),VLOOKUP($E61,AnrPivot!$A$6:$AI$97,COLUMN()-COLUMN($V$1)+2,FALSE),"")</f>
        <v/>
      </c>
      <c r="AF61" s="93" t="str">
        <f>IF(ISNUMBER(VLOOKUP($E61,AnrPivot!$A$6:$AI$97,COLUMN()-COLUMN($V$1)+2,FALSE)),VLOOKUP($E61,AnrPivot!$A$6:$AI$97,COLUMN()-COLUMN($V$1)+2,FALSE),"")</f>
        <v/>
      </c>
      <c r="AG61" s="93" t="str">
        <f>IF(ISNUMBER(VLOOKUP($E61,AnrPivot!$A$6:$AI$97,COLUMN()-COLUMN($V$1)+2,FALSE)),VLOOKUP($E61,AnrPivot!$A$6:$AI$97,COLUMN()-COLUMN($V$1)+2,FALSE),"")</f>
        <v/>
      </c>
      <c r="AH61" s="93" t="str">
        <f>IF(ISNUMBER(VLOOKUP($E61,AnrPivot!$A$6:$AI$97,COLUMN()-COLUMN($V$1)+2,FALSE)),VLOOKUP($E61,AnrPivot!$A$6:$AI$97,COLUMN()-COLUMN($V$1)+2,FALSE),"")</f>
        <v/>
      </c>
      <c r="AI61" s="93" t="str">
        <f>IF(ISNUMBER(VLOOKUP($E61,AnrPivot!$A$6:$AI$97,COLUMN()-COLUMN($V$1)+2,FALSE)),VLOOKUP($E61,AnrPivot!$A$6:$AI$97,COLUMN()-COLUMN($V$1)+2,FALSE),"")</f>
        <v/>
      </c>
      <c r="AJ61" s="93" t="str">
        <f>IF(ISNUMBER(VLOOKUP($E61,AnrPivot!$A$6:$AI$97,COLUMN()-COLUMN($V$1)+2,FALSE)),VLOOKUP($E61,AnrPivot!$A$6:$AI$97,COLUMN()-COLUMN($V$1)+2,FALSE),"")</f>
        <v/>
      </c>
      <c r="AK61" s="93" t="str">
        <f>IF(ISNUMBER(VLOOKUP($E61,AnrPivot!$A$6:$AI$97,COLUMN()-COLUMN($V$1)+2,FALSE)),VLOOKUP($E61,AnrPivot!$A$6:$AI$97,COLUMN()-COLUMN($V$1)+2,FALSE),"")</f>
        <v/>
      </c>
      <c r="AL61" s="93" t="str">
        <f>IF(ISNUMBER(VLOOKUP($E61,AnrPivot!$A$6:$AI$97,COLUMN()-COLUMN($V$1)+2,FALSE)),VLOOKUP($E61,AnrPivot!$A$6:$AI$97,COLUMN()-COLUMN($V$1)+2,FALSE),"")</f>
        <v/>
      </c>
      <c r="AM61" s="93" t="str">
        <f>IF(ISNUMBER(VLOOKUP($E61,AnrPivot!$A$6:$AI$97,COLUMN()-COLUMN($V$1)+2,FALSE)),VLOOKUP($E61,AnrPivot!$A$6:$AI$97,COLUMN()-COLUMN($V$1)+2,FALSE),"")</f>
        <v/>
      </c>
      <c r="AN61" s="93" t="str">
        <f>IF(ISNUMBER(VLOOKUP($E61,AnrPivot!$A$6:$AI$97,COLUMN()-COLUMN($V$1)+2,FALSE)),VLOOKUP($E61,AnrPivot!$A$6:$AI$97,COLUMN()-COLUMN($V$1)+2,FALSE),"")</f>
        <v/>
      </c>
      <c r="AO61" s="93" t="str">
        <f>IF(ISNUMBER(VLOOKUP($E61,AnrPivot!$A$6:$AI$97,COLUMN()-COLUMN($V$1)+2,FALSE)),VLOOKUP($E61,AnrPivot!$A$6:$AI$97,COLUMN()-COLUMN($V$1)+2,FALSE),"")</f>
        <v/>
      </c>
      <c r="AP61" s="93" t="str">
        <f>IF(ISNUMBER(VLOOKUP($E61,AnrPivot!$A$6:$AI$97,COLUMN()-COLUMN($V$1)+2,FALSE)),VLOOKUP($E61,AnrPivot!$A$6:$AI$97,COLUMN()-COLUMN($V$1)+2,FALSE),"")</f>
        <v/>
      </c>
      <c r="AQ61" s="93">
        <f>IF(ISNUMBER(VLOOKUP($E61,AnrPivot!$A$6:$AI$97,COLUMN()-COLUMN($V$1)+2,FALSE)),VLOOKUP($E61,AnrPivot!$A$6:$AI$97,COLUMN()-COLUMN($V$1)+2,FALSE),"")</f>
        <v>0.5</v>
      </c>
      <c r="AR61" s="93" t="str">
        <f>IF(ISNUMBER(VLOOKUP($E61,AnrPivot!$A$6:$AI$97,COLUMN()-COLUMN($V$1)+2,FALSE)),VLOOKUP($E61,AnrPivot!$A$6:$AI$97,COLUMN()-COLUMN($V$1)+2,FALSE),"")</f>
        <v/>
      </c>
      <c r="AS61" s="93" t="str">
        <f>IF(ISNUMBER(VLOOKUP($E61,AnrPivot!$A$6:$AI$97,COLUMN()-COLUMN($V$1)+2,FALSE)),VLOOKUP($E61,AnrPivot!$A$6:$AI$97,COLUMN()-COLUMN($V$1)+2,FALSE),"")</f>
        <v/>
      </c>
      <c r="AT61" s="93" t="str">
        <f>IF(ISNUMBER(VLOOKUP($E61,AnrPivot!$A$6:$AI$97,COLUMN()-COLUMN($V$1)+2,FALSE)),VLOOKUP($E61,AnrPivot!$A$6:$AI$97,COLUMN()-COLUMN($V$1)+2,FALSE),"")</f>
        <v/>
      </c>
      <c r="AU61" s="93" t="str">
        <f>IF(ISNUMBER(VLOOKUP($E61,AnrPivot!$A$6:$AI$97,COLUMN()-COLUMN($V$1)+2,FALSE)),VLOOKUP($E61,AnrPivot!$A$6:$AI$97,COLUMN()-COLUMN($V$1)+2,FALSE),"")</f>
        <v/>
      </c>
      <c r="AV61" s="93" t="str">
        <f>IF(ISNUMBER(VLOOKUP($E61,AnrPivot!$A$6:$AI$97,COLUMN()-COLUMN($V$1)+2,FALSE)),VLOOKUP($E61,AnrPivot!$A$6:$AI$97,COLUMN()-COLUMN($V$1)+2,FALSE),"")</f>
        <v/>
      </c>
      <c r="AW61" s="93" t="str">
        <f>IF(ISNUMBER(VLOOKUP($E61,AnrPivot!$A$6:$AI$97,COLUMN()-COLUMN($V$1)+2,FALSE)),VLOOKUP($E61,AnrPivot!$A$6:$AI$97,COLUMN()-COLUMN($V$1)+2,FALSE),"")</f>
        <v/>
      </c>
      <c r="AX61" s="93" t="str">
        <f>IF(ISNUMBER(VLOOKUP($E61,AnrPivot!$A$6:$AI$97,COLUMN()-COLUMN($V$1)+2,FALSE)),VLOOKUP($E61,AnrPivot!$A$6:$AI$97,COLUMN()-COLUMN($V$1)+2,FALSE),"")</f>
        <v/>
      </c>
      <c r="AY61" s="93" t="str">
        <f>IF(ISNUMBER(VLOOKUP($E61,AnrPivot!$A$6:$AI$97,COLUMN()-COLUMN($V$1)+2,FALSE)),VLOOKUP($E61,AnrPivot!$A$6:$AI$97,COLUMN()-COLUMN($V$1)+2,FALSE),"")</f>
        <v/>
      </c>
      <c r="AZ61" s="93" t="str">
        <f>IF(ISNUMBER(VLOOKUP($E61,AnrPivot!$A$6:$AI$97,COLUMN()-COLUMN($V$1)+2,FALSE)),VLOOKUP($E61,AnrPivot!$A$6:$AI$97,COLUMN()-COLUMN($V$1)+2,FALSE),"")</f>
        <v/>
      </c>
      <c r="BA61" s="93" t="str">
        <f>IF(ISNUMBER(VLOOKUP($E61,AnrPivot!$A$6:$AI$97,COLUMN()-COLUMN($V$1)+2,FALSE)),VLOOKUP($E61,AnrPivot!$A$6:$AI$97,COLUMN()-COLUMN($V$1)+2,FALSE),"")</f>
        <v/>
      </c>
      <c r="BB61" s="93" t="str">
        <f>IF(ISNUMBER(VLOOKUP($E61,AnrPivot!$A$6:$AI$97,COLUMN()-COLUMN($V$1)+2,FALSE)),VLOOKUP($E61,AnrPivot!$A$6:$AI$97,COLUMN()-COLUMN($V$1)+2,FALSE),"")</f>
        <v/>
      </c>
      <c r="BC61" s="93">
        <f>IF(ISNUMBER(VLOOKUP($E61,AnrPivot!$A$6:$AI$97,COLUMN()-COLUMN($V$1)+2,FALSE)),VLOOKUP($E61,AnrPivot!$A$6:$AI$97,COLUMN()-COLUMN($V$1)+2,FALSE),"")</f>
        <v>1</v>
      </c>
      <c r="BD61" s="93" t="str">
        <f>IF(ISNUMBER(VLOOKUP($E61,AnrPivot!$A$6:$AI$97,COLUMN()-COLUMN($V$1)+2,FALSE)),VLOOKUP($E61,AnrPivot!$A$6:$AI$97,COLUMN()-COLUMN($V$1)+2,FALSE),"")</f>
        <v/>
      </c>
      <c r="BE61" s="93" t="str">
        <f>IF(ISNUMBER(VLOOKUP($E61,AnrPivot!$A$6:$AI$97,COLUMN()-COLUMN($V$1)+2,FALSE)),VLOOKUP($E61,AnrPivot!$A$6:$AI$97,COLUMN()-COLUMN($V$1)+2,FALSE),"")</f>
        <v/>
      </c>
      <c r="BF61" s="93" t="str">
        <f>IF(ISNUMBER(VLOOKUP($E61,AnrPivot!$A$6:$AI$97,COLUMN()-COLUMN($V$1)+2,FALSE)),VLOOKUP($E61,AnrPivot!$A$6:$AI$97,COLUMN()-COLUMN($V$1)+2,FALSE),"")</f>
        <v/>
      </c>
      <c r="BG61" s="93" t="str">
        <f>IF(ISNUMBER(VLOOKUP($E61,AnrPivot!$A$6:$AI$97,COLUMN()-COLUMN($V$1)+2,FALSE)),VLOOKUP($E61,AnrPivot!$A$6:$AI$97,COLUMN()-COLUMN($V$1)+2,FALSE),"")</f>
        <v/>
      </c>
      <c r="BH61" s="93" t="str">
        <f>IF(ISNUMBER(VLOOKUP($E61,AnrPivot!$A$6:$AI$97,COLUMN()-COLUMN($V$1)+2,FALSE)),VLOOKUP($E61,AnrPivot!$A$6:$AI$97,COLUMN()-COLUMN($V$1)+2,FALSE),"")</f>
        <v/>
      </c>
      <c r="BI61" s="93" t="str">
        <f>IF(ISNUMBER(VLOOKUP($E61,AnrPivot!$A$6:$AI$97,COLUMN()-COLUMN($V$1)+2,FALSE)),VLOOKUP($E61,AnrPivot!$A$6:$AI$97,COLUMN()-COLUMN($V$1)+2,FALSE),"")</f>
        <v/>
      </c>
      <c r="BJ61" s="93" t="str">
        <f>IF(ISNUMBER(VLOOKUP($E61,AnrPivot!$A$6:$AI$97,COLUMN()-COLUMN($V$1)+2,FALSE)),VLOOKUP($E61,AnrPivot!$A$6:$AI$97,COLUMN()-COLUMN($V$1)+2,FALSE),"")</f>
        <v/>
      </c>
    </row>
    <row r="62" spans="1:62">
      <c r="A62" s="244">
        <v>59</v>
      </c>
      <c r="B62" s="73" t="s">
        <v>0</v>
      </c>
      <c r="C62" s="11" t="s">
        <v>1231</v>
      </c>
      <c r="D62" s="11" t="s">
        <v>1206</v>
      </c>
      <c r="E62" s="8" t="s">
        <v>1166</v>
      </c>
      <c r="F62" s="14">
        <v>25669</v>
      </c>
      <c r="G62" s="244" t="s">
        <v>187</v>
      </c>
      <c r="H62" s="244"/>
      <c r="I62" s="244"/>
      <c r="J62" s="249"/>
      <c r="K62" s="27"/>
      <c r="L62" s="13">
        <v>20</v>
      </c>
      <c r="M62" s="13">
        <f t="shared" si="2"/>
        <v>20</v>
      </c>
      <c r="N62" s="228">
        <f>LOOKUP(E62,UNTIS.1HJ!$A$4:$A$132,UNTIS.1HJ!$F$4:$F$132)+LOOKUP(E62,UNTIS.1HJ!$A$4:$A$132,UNTIS.1HJ!$H$4:$H$132)</f>
        <v>0</v>
      </c>
      <c r="O62" s="226">
        <f t="shared" si="1"/>
        <v>0</v>
      </c>
      <c r="P62" s="9"/>
      <c r="Q62" s="9">
        <f>VLOOKUP($E62,UNTIS.Gesamt!$A$4:$L$140,2,FALSE)</f>
        <v>836</v>
      </c>
      <c r="R62" s="9">
        <f>VLOOKUP($E62,UNTIS.Gesamt!$A$4:$L$140,3,FALSE)</f>
        <v>200</v>
      </c>
      <c r="S62" s="9">
        <f>VLOOKUP($E62,UNTIS.1HJ!$A$4:$L$140,4,FALSE)</f>
        <v>636</v>
      </c>
      <c r="T62" s="9">
        <f>VLOOKUP($E62,UNTIS.1HJ!$A$4:$L$140,8,FALSE)</f>
        <v>0</v>
      </c>
      <c r="U62" s="9"/>
      <c r="V62" s="9" t="str">
        <f>IF(ISNUMBER(VLOOKUP($E62,AnrPivot!$A$6:$AI$97,COLUMN()-COLUMN($V$1)+2,FALSE)),VLOOKUP($E62,AnrPivot!$A$6:$AI$97,COLUMN()-COLUMN($V$1)+2,FALSE),"")</f>
        <v/>
      </c>
      <c r="W62" s="9" t="str">
        <f>IF(ISNUMBER(VLOOKUP($E62,AnrPivot!$A$6:$AI$97,COLUMN()-COLUMN($V$1)+2,FALSE)),VLOOKUP($E62,AnrPivot!$A$6:$AI$97,COLUMN()-COLUMN($V$1)+2,FALSE),"")</f>
        <v/>
      </c>
      <c r="X62" s="9" t="str">
        <f>IF(ISNUMBER(VLOOKUP($E62,AnrPivot!$A$6:$AI$97,COLUMN()-COLUMN($V$1)+2,FALSE)),VLOOKUP($E62,AnrPivot!$A$6:$AI$97,COLUMN()-COLUMN($V$1)+2,FALSE),"")</f>
        <v/>
      </c>
      <c r="Y62" s="9" t="str">
        <f>IF(ISNUMBER(VLOOKUP($E62,AnrPivot!$A$6:$AI$97,COLUMN()-COLUMN($V$1)+2,FALSE)),VLOOKUP($E62,AnrPivot!$A$6:$AI$97,COLUMN()-COLUMN($V$1)+2,FALSE),"")</f>
        <v/>
      </c>
      <c r="Z62" s="9" t="str">
        <f>IF(ISNUMBER(VLOOKUP($E62,AnrPivot!$A$6:$AI$97,COLUMN()-COLUMN($V$1)+2,FALSE)),VLOOKUP($E62,AnrPivot!$A$6:$AI$97,COLUMN()-COLUMN($V$1)+2,FALSE),"")</f>
        <v/>
      </c>
      <c r="AA62" s="9" t="str">
        <f>IF(ISNUMBER(VLOOKUP($E62,AnrPivot!$A$6:$AI$97,COLUMN()-COLUMN($V$1)+2,FALSE)),VLOOKUP($E62,AnrPivot!$A$6:$AI$97,COLUMN()-COLUMN($V$1)+2,FALSE),"")</f>
        <v/>
      </c>
      <c r="AB62" s="9" t="str">
        <f>IF(ISNUMBER(VLOOKUP($E62,AnrPivot!$A$6:$AI$97,COLUMN()-COLUMN($V$1)+2,FALSE)),VLOOKUP($E62,AnrPivot!$A$6:$AI$97,COLUMN()-COLUMN($V$1)+2,FALSE),"")</f>
        <v/>
      </c>
      <c r="AC62" s="9" t="str">
        <f>IF(ISNUMBER(VLOOKUP($E62,AnrPivot!$A$6:$AI$97,COLUMN()-COLUMN($V$1)+2,FALSE)),VLOOKUP($E62,AnrPivot!$A$6:$AI$97,COLUMN()-COLUMN($V$1)+2,FALSE),"")</f>
        <v/>
      </c>
      <c r="AD62" s="9" t="str">
        <f>IF(ISNUMBER(VLOOKUP($E62,AnrPivot!$A$6:$AI$97,COLUMN()-COLUMN($V$1)+2,FALSE)),VLOOKUP($E62,AnrPivot!$A$6:$AI$97,COLUMN()-COLUMN($V$1)+2,FALSE),"")</f>
        <v/>
      </c>
      <c r="AE62" s="9" t="str">
        <f>IF(ISNUMBER(VLOOKUP($E62,AnrPivot!$A$6:$AI$97,COLUMN()-COLUMN($V$1)+2,FALSE)),VLOOKUP($E62,AnrPivot!$A$6:$AI$97,COLUMN()-COLUMN($V$1)+2,FALSE),"")</f>
        <v/>
      </c>
      <c r="AF62" s="9" t="str">
        <f>IF(ISNUMBER(VLOOKUP($E62,AnrPivot!$A$6:$AI$97,COLUMN()-COLUMN($V$1)+2,FALSE)),VLOOKUP($E62,AnrPivot!$A$6:$AI$97,COLUMN()-COLUMN($V$1)+2,FALSE),"")</f>
        <v/>
      </c>
      <c r="AG62" s="9" t="str">
        <f>IF(ISNUMBER(VLOOKUP($E62,AnrPivot!$A$6:$AI$97,COLUMN()-COLUMN($V$1)+2,FALSE)),VLOOKUP($E62,AnrPivot!$A$6:$AI$97,COLUMN()-COLUMN($V$1)+2,FALSE),"")</f>
        <v/>
      </c>
      <c r="AH62" s="9" t="str">
        <f>IF(ISNUMBER(VLOOKUP($E62,AnrPivot!$A$6:$AI$97,COLUMN()-COLUMN($V$1)+2,FALSE)),VLOOKUP($E62,AnrPivot!$A$6:$AI$97,COLUMN()-COLUMN($V$1)+2,FALSE),"")</f>
        <v/>
      </c>
      <c r="AI62" s="9" t="str">
        <f>IF(ISNUMBER(VLOOKUP($E62,AnrPivot!$A$6:$AI$97,COLUMN()-COLUMN($V$1)+2,FALSE)),VLOOKUP($E62,AnrPivot!$A$6:$AI$97,COLUMN()-COLUMN($V$1)+2,FALSE),"")</f>
        <v/>
      </c>
      <c r="AJ62" s="9" t="str">
        <f>IF(ISNUMBER(VLOOKUP($E62,AnrPivot!$A$6:$AI$97,COLUMN()-COLUMN($V$1)+2,FALSE)),VLOOKUP($E62,AnrPivot!$A$6:$AI$97,COLUMN()-COLUMN($V$1)+2,FALSE),"")</f>
        <v/>
      </c>
      <c r="AK62" s="9" t="str">
        <f>IF(ISNUMBER(VLOOKUP($E62,AnrPivot!$A$6:$AI$97,COLUMN()-COLUMN($V$1)+2,FALSE)),VLOOKUP($E62,AnrPivot!$A$6:$AI$97,COLUMN()-COLUMN($V$1)+2,FALSE),"")</f>
        <v/>
      </c>
      <c r="AL62" s="9" t="str">
        <f>IF(ISNUMBER(VLOOKUP($E62,AnrPivot!$A$6:$AI$97,COLUMN()-COLUMN($V$1)+2,FALSE)),VLOOKUP($E62,AnrPivot!$A$6:$AI$97,COLUMN()-COLUMN($V$1)+2,FALSE),"")</f>
        <v/>
      </c>
      <c r="AM62" s="9" t="str">
        <f>IF(ISNUMBER(VLOOKUP($E62,AnrPivot!$A$6:$AI$97,COLUMN()-COLUMN($V$1)+2,FALSE)),VLOOKUP($E62,AnrPivot!$A$6:$AI$97,COLUMN()-COLUMN($V$1)+2,FALSE),"")</f>
        <v/>
      </c>
      <c r="AN62" s="9" t="str">
        <f>IF(ISNUMBER(VLOOKUP($E62,AnrPivot!$A$6:$AI$97,COLUMN()-COLUMN($V$1)+2,FALSE)),VLOOKUP($E62,AnrPivot!$A$6:$AI$97,COLUMN()-COLUMN($V$1)+2,FALSE),"")</f>
        <v/>
      </c>
      <c r="AO62" s="9" t="str">
        <f>IF(ISNUMBER(VLOOKUP($E62,AnrPivot!$A$6:$AI$97,COLUMN()-COLUMN($V$1)+2,FALSE)),VLOOKUP($E62,AnrPivot!$A$6:$AI$97,COLUMN()-COLUMN($V$1)+2,FALSE),"")</f>
        <v/>
      </c>
      <c r="AP62" s="9" t="str">
        <f>IF(ISNUMBER(VLOOKUP($E62,AnrPivot!$A$6:$AI$97,COLUMN()-COLUMN($V$1)+2,FALSE)),VLOOKUP($E62,AnrPivot!$A$6:$AI$97,COLUMN()-COLUMN($V$1)+2,FALSE),"")</f>
        <v/>
      </c>
      <c r="AQ62" s="9" t="str">
        <f>IF(ISNUMBER(VLOOKUP($E62,AnrPivot!$A$6:$AI$97,COLUMN()-COLUMN($V$1)+2,FALSE)),VLOOKUP($E62,AnrPivot!$A$6:$AI$97,COLUMN()-COLUMN($V$1)+2,FALSE),"")</f>
        <v/>
      </c>
      <c r="AR62" s="9" t="str">
        <f>IF(ISNUMBER(VLOOKUP($E62,AnrPivot!$A$6:$AI$97,COLUMN()-COLUMN($V$1)+2,FALSE)),VLOOKUP($E62,AnrPivot!$A$6:$AI$97,COLUMN()-COLUMN($V$1)+2,FALSE),"")</f>
        <v/>
      </c>
      <c r="AS62" s="9" t="str">
        <f>IF(ISNUMBER(VLOOKUP($E62,AnrPivot!$A$6:$AI$97,COLUMN()-COLUMN($V$1)+2,FALSE)),VLOOKUP($E62,AnrPivot!$A$6:$AI$97,COLUMN()-COLUMN($V$1)+2,FALSE),"")</f>
        <v/>
      </c>
      <c r="AT62" s="9" t="str">
        <f>IF(ISNUMBER(VLOOKUP($E62,AnrPivot!$A$6:$AI$97,COLUMN()-COLUMN($V$1)+2,FALSE)),VLOOKUP($E62,AnrPivot!$A$6:$AI$97,COLUMN()-COLUMN($V$1)+2,FALSE),"")</f>
        <v/>
      </c>
      <c r="AU62" s="9" t="str">
        <f>IF(ISNUMBER(VLOOKUP($E62,AnrPivot!$A$6:$AI$97,COLUMN()-COLUMN($V$1)+2,FALSE)),VLOOKUP($E62,AnrPivot!$A$6:$AI$97,COLUMN()-COLUMN($V$1)+2,FALSE),"")</f>
        <v/>
      </c>
      <c r="AV62" s="9" t="str">
        <f>IF(ISNUMBER(VLOOKUP($E62,AnrPivot!$A$6:$AI$97,COLUMN()-COLUMN($V$1)+2,FALSE)),VLOOKUP($E62,AnrPivot!$A$6:$AI$97,COLUMN()-COLUMN($V$1)+2,FALSE),"")</f>
        <v/>
      </c>
      <c r="AW62" s="9" t="str">
        <f>IF(ISNUMBER(VLOOKUP($E62,AnrPivot!$A$6:$AI$97,COLUMN()-COLUMN($V$1)+2,FALSE)),VLOOKUP($E62,AnrPivot!$A$6:$AI$97,COLUMN()-COLUMN($V$1)+2,FALSE),"")</f>
        <v/>
      </c>
      <c r="AX62" s="9" t="str">
        <f>IF(ISNUMBER(VLOOKUP($E62,AnrPivot!$A$6:$AI$97,COLUMN()-COLUMN($V$1)+2,FALSE)),VLOOKUP($E62,AnrPivot!$A$6:$AI$97,COLUMN()-COLUMN($V$1)+2,FALSE),"")</f>
        <v/>
      </c>
      <c r="AY62" s="9" t="str">
        <f>IF(ISNUMBER(VLOOKUP($E62,AnrPivot!$A$6:$AI$97,COLUMN()-COLUMN($V$1)+2,FALSE)),VLOOKUP($E62,AnrPivot!$A$6:$AI$97,COLUMN()-COLUMN($V$1)+2,FALSE),"")</f>
        <v/>
      </c>
      <c r="AZ62" s="9" t="str">
        <f>IF(ISNUMBER(VLOOKUP($E62,AnrPivot!$A$6:$AI$97,COLUMN()-COLUMN($V$1)+2,FALSE)),VLOOKUP($E62,AnrPivot!$A$6:$AI$97,COLUMN()-COLUMN($V$1)+2,FALSE),"")</f>
        <v/>
      </c>
      <c r="BA62" s="9" t="str">
        <f>IF(ISNUMBER(VLOOKUP($E62,AnrPivot!$A$6:$AI$97,COLUMN()-COLUMN($V$1)+2,FALSE)),VLOOKUP($E62,AnrPivot!$A$6:$AI$97,COLUMN()-COLUMN($V$1)+2,FALSE),"")</f>
        <v/>
      </c>
      <c r="BB62" s="9" t="str">
        <f>IF(ISNUMBER(VLOOKUP($E62,AnrPivot!$A$6:$AI$97,COLUMN()-COLUMN($V$1)+2,FALSE)),VLOOKUP($E62,AnrPivot!$A$6:$AI$97,COLUMN()-COLUMN($V$1)+2,FALSE),"")</f>
        <v/>
      </c>
      <c r="BC62" s="9" t="str">
        <f>IF(ISNUMBER(VLOOKUP($E62,AnrPivot!$A$6:$AI$97,COLUMN()-COLUMN($V$1)+2,FALSE)),VLOOKUP($E62,AnrPivot!$A$6:$AI$97,COLUMN()-COLUMN($V$1)+2,FALSE),"")</f>
        <v/>
      </c>
      <c r="BD62" s="9" t="str">
        <f>IF(ISNUMBER(VLOOKUP($E62,AnrPivot!$A$6:$AI$97,COLUMN()-COLUMN($V$1)+2,FALSE)),VLOOKUP($E62,AnrPivot!$A$6:$AI$97,COLUMN()-COLUMN($V$1)+2,FALSE),"")</f>
        <v/>
      </c>
      <c r="BE62" s="9" t="str">
        <f>IF(ISNUMBER(VLOOKUP($E62,AnrPivot!$A$6:$AI$97,COLUMN()-COLUMN($V$1)+2,FALSE)),VLOOKUP($E62,AnrPivot!$A$6:$AI$97,COLUMN()-COLUMN($V$1)+2,FALSE),"")</f>
        <v/>
      </c>
      <c r="BF62" s="9" t="str">
        <f>IF(ISNUMBER(VLOOKUP($E62,AnrPivot!$A$6:$AI$97,COLUMN()-COLUMN($V$1)+2,FALSE)),VLOOKUP($E62,AnrPivot!$A$6:$AI$97,COLUMN()-COLUMN($V$1)+2,FALSE),"")</f>
        <v/>
      </c>
      <c r="BG62" s="9" t="str">
        <f>IF(ISNUMBER(VLOOKUP($E62,AnrPivot!$A$6:$AI$97,COLUMN()-COLUMN($V$1)+2,FALSE)),VLOOKUP($E62,AnrPivot!$A$6:$AI$97,COLUMN()-COLUMN($V$1)+2,FALSE),"")</f>
        <v/>
      </c>
      <c r="BH62" s="9" t="str">
        <f>IF(ISNUMBER(VLOOKUP($E62,AnrPivot!$A$6:$AI$97,COLUMN()-COLUMN($V$1)+2,FALSE)),VLOOKUP($E62,AnrPivot!$A$6:$AI$97,COLUMN()-COLUMN($V$1)+2,FALSE),"")</f>
        <v/>
      </c>
      <c r="BI62" s="93" t="str">
        <f>IF(ISNUMBER(VLOOKUP($E62,AnrPivot!$A$6:$AI$97,COLUMN()-COLUMN($V$1)+2,FALSE)),VLOOKUP($E62,AnrPivot!$A$6:$AI$97,COLUMN()-COLUMN($V$1)+2,FALSE),"")</f>
        <v/>
      </c>
      <c r="BJ62" s="93" t="str">
        <f>IF(ISNUMBER(VLOOKUP($E62,AnrPivot!$A$6:$AI$97,COLUMN()-COLUMN($V$1)+2,FALSE)),VLOOKUP($E62,AnrPivot!$A$6:$AI$97,COLUMN()-COLUMN($V$1)+2,FALSE),"")</f>
        <v/>
      </c>
    </row>
    <row r="63" spans="1:62">
      <c r="A63" s="247">
        <v>60</v>
      </c>
      <c r="B63" s="66" t="s">
        <v>0</v>
      </c>
      <c r="C63" s="67" t="s">
        <v>451</v>
      </c>
      <c r="D63" s="67" t="s">
        <v>453</v>
      </c>
      <c r="E63" s="68" t="s">
        <v>61</v>
      </c>
      <c r="F63" s="69">
        <v>27456</v>
      </c>
      <c r="G63" s="247" t="s">
        <v>184</v>
      </c>
      <c r="H63" s="247" t="s">
        <v>306</v>
      </c>
      <c r="I63" s="247"/>
      <c r="J63" s="248"/>
      <c r="K63" s="70"/>
      <c r="L63" s="71">
        <v>25.5</v>
      </c>
      <c r="M63" s="71">
        <f t="shared" si="2"/>
        <v>23</v>
      </c>
      <c r="N63" s="227">
        <f>LOOKUP(E63,UNTIS.1HJ!$A$4:$A$132,UNTIS.1HJ!$F$4:$F$132)+LOOKUP(E63,UNTIS.1HJ!$A$4:$A$132,UNTIS.1HJ!$H$4:$H$132)</f>
        <v>0</v>
      </c>
      <c r="O63" s="225">
        <f t="shared" si="1"/>
        <v>0</v>
      </c>
      <c r="P63" s="93"/>
      <c r="Q63" s="93">
        <f>VLOOKUP($E63,UNTIS.Gesamt!$A$4:$L$140,2,FALSE)</f>
        <v>1011</v>
      </c>
      <c r="R63" s="93">
        <f>VLOOKUP($E63,UNTIS.Gesamt!$A$4:$L$140,3,FALSE)</f>
        <v>100</v>
      </c>
      <c r="S63" s="93">
        <f>VLOOKUP($E63,UNTIS.1HJ!$A$4:$L$140,4,FALSE)</f>
        <v>915</v>
      </c>
      <c r="T63" s="93">
        <f>VLOOKUP($E63,UNTIS.1HJ!$A$4:$L$140,8,FALSE)</f>
        <v>0</v>
      </c>
      <c r="U63" s="93"/>
      <c r="V63" s="93" t="str">
        <f>IF(ISNUMBER(VLOOKUP($E63,AnrPivot!$A$6:$AI$97,COLUMN()-COLUMN($V$1)+2,FALSE)),VLOOKUP($E63,AnrPivot!$A$6:$AI$97,COLUMN()-COLUMN($V$1)+2,FALSE),"")</f>
        <v/>
      </c>
      <c r="W63" s="93" t="str">
        <f>IF(ISNUMBER(VLOOKUP($E63,AnrPivot!$A$6:$AI$97,COLUMN()-COLUMN($V$1)+2,FALSE)),VLOOKUP($E63,AnrPivot!$A$6:$AI$97,COLUMN()-COLUMN($V$1)+2,FALSE),"")</f>
        <v/>
      </c>
      <c r="X63" s="93" t="str">
        <f>IF(ISNUMBER(VLOOKUP($E63,AnrPivot!$A$6:$AI$97,COLUMN()-COLUMN($V$1)+2,FALSE)),VLOOKUP($E63,AnrPivot!$A$6:$AI$97,COLUMN()-COLUMN($V$1)+2,FALSE),"")</f>
        <v/>
      </c>
      <c r="Y63" s="93" t="str">
        <f>IF(ISNUMBER(VLOOKUP($E63,AnrPivot!$A$6:$AI$97,COLUMN()-COLUMN($V$1)+2,FALSE)),VLOOKUP($E63,AnrPivot!$A$6:$AI$97,COLUMN()-COLUMN($V$1)+2,FALSE),"")</f>
        <v/>
      </c>
      <c r="Z63" s="93" t="str">
        <f>IF(ISNUMBER(VLOOKUP($E63,AnrPivot!$A$6:$AI$97,COLUMN()-COLUMN($V$1)+2,FALSE)),VLOOKUP($E63,AnrPivot!$A$6:$AI$97,COLUMN()-COLUMN($V$1)+2,FALSE),"")</f>
        <v/>
      </c>
      <c r="AA63" s="93" t="str">
        <f>IF(ISNUMBER(VLOOKUP($E63,AnrPivot!$A$6:$AI$97,COLUMN()-COLUMN($V$1)+2,FALSE)),VLOOKUP($E63,AnrPivot!$A$6:$AI$97,COLUMN()-COLUMN($V$1)+2,FALSE),"")</f>
        <v/>
      </c>
      <c r="AB63" s="93" t="str">
        <f>IF(ISNUMBER(VLOOKUP($E63,AnrPivot!$A$6:$AI$97,COLUMN()-COLUMN($V$1)+2,FALSE)),VLOOKUP($E63,AnrPivot!$A$6:$AI$97,COLUMN()-COLUMN($V$1)+2,FALSE),"")</f>
        <v/>
      </c>
      <c r="AC63" s="93" t="str">
        <f>IF(ISNUMBER(VLOOKUP($E63,AnrPivot!$A$6:$AI$97,COLUMN()-COLUMN($V$1)+2,FALSE)),VLOOKUP($E63,AnrPivot!$A$6:$AI$97,COLUMN()-COLUMN($V$1)+2,FALSE),"")</f>
        <v/>
      </c>
      <c r="AD63" s="93" t="str">
        <f>IF(ISNUMBER(VLOOKUP($E63,AnrPivot!$A$6:$AI$97,COLUMN()-COLUMN($V$1)+2,FALSE)),VLOOKUP($E63,AnrPivot!$A$6:$AI$97,COLUMN()-COLUMN($V$1)+2,FALSE),"")</f>
        <v/>
      </c>
      <c r="AE63" s="93" t="str">
        <f>IF(ISNUMBER(VLOOKUP($E63,AnrPivot!$A$6:$AI$97,COLUMN()-COLUMN($V$1)+2,FALSE)),VLOOKUP($E63,AnrPivot!$A$6:$AI$97,COLUMN()-COLUMN($V$1)+2,FALSE),"")</f>
        <v/>
      </c>
      <c r="AF63" s="93" t="str">
        <f>IF(ISNUMBER(VLOOKUP($E63,AnrPivot!$A$6:$AI$97,COLUMN()-COLUMN($V$1)+2,FALSE)),VLOOKUP($E63,AnrPivot!$A$6:$AI$97,COLUMN()-COLUMN($V$1)+2,FALSE),"")</f>
        <v/>
      </c>
      <c r="AG63" s="93" t="str">
        <f>IF(ISNUMBER(VLOOKUP($E63,AnrPivot!$A$6:$AI$97,COLUMN()-COLUMN($V$1)+2,FALSE)),VLOOKUP($E63,AnrPivot!$A$6:$AI$97,COLUMN()-COLUMN($V$1)+2,FALSE),"")</f>
        <v/>
      </c>
      <c r="AH63" s="93" t="str">
        <f>IF(ISNUMBER(VLOOKUP($E63,AnrPivot!$A$6:$AI$97,COLUMN()-COLUMN($V$1)+2,FALSE)),VLOOKUP($E63,AnrPivot!$A$6:$AI$97,COLUMN()-COLUMN($V$1)+2,FALSE),"")</f>
        <v/>
      </c>
      <c r="AI63" s="93" t="str">
        <f>IF(ISNUMBER(VLOOKUP($E63,AnrPivot!$A$6:$AI$97,COLUMN()-COLUMN($V$1)+2,FALSE)),VLOOKUP($E63,AnrPivot!$A$6:$AI$97,COLUMN()-COLUMN($V$1)+2,FALSE),"")</f>
        <v/>
      </c>
      <c r="AJ63" s="93" t="str">
        <f>IF(ISNUMBER(VLOOKUP($E63,AnrPivot!$A$6:$AI$97,COLUMN()-COLUMN($V$1)+2,FALSE)),VLOOKUP($E63,AnrPivot!$A$6:$AI$97,COLUMN()-COLUMN($V$1)+2,FALSE),"")</f>
        <v/>
      </c>
      <c r="AK63" s="93" t="str">
        <f>IF(ISNUMBER(VLOOKUP($E63,AnrPivot!$A$6:$AI$97,COLUMN()-COLUMN($V$1)+2,FALSE)),VLOOKUP($E63,AnrPivot!$A$6:$AI$97,COLUMN()-COLUMN($V$1)+2,FALSE),"")</f>
        <v/>
      </c>
      <c r="AL63" s="93" t="str">
        <f>IF(ISNUMBER(VLOOKUP($E63,AnrPivot!$A$6:$AI$97,COLUMN()-COLUMN($V$1)+2,FALSE)),VLOOKUP($E63,AnrPivot!$A$6:$AI$97,COLUMN()-COLUMN($V$1)+2,FALSE),"")</f>
        <v/>
      </c>
      <c r="AM63" s="93" t="str">
        <f>IF(ISNUMBER(VLOOKUP($E63,AnrPivot!$A$6:$AI$97,COLUMN()-COLUMN($V$1)+2,FALSE)),VLOOKUP($E63,AnrPivot!$A$6:$AI$97,COLUMN()-COLUMN($V$1)+2,FALSE),"")</f>
        <v/>
      </c>
      <c r="AN63" s="93" t="str">
        <f>IF(ISNUMBER(VLOOKUP($E63,AnrPivot!$A$6:$AI$97,COLUMN()-COLUMN($V$1)+2,FALSE)),VLOOKUP($E63,AnrPivot!$A$6:$AI$97,COLUMN()-COLUMN($V$1)+2,FALSE),"")</f>
        <v/>
      </c>
      <c r="AO63" s="93">
        <f>IF(ISNUMBER(VLOOKUP($E63,AnrPivot!$A$6:$AI$97,COLUMN()-COLUMN($V$1)+2,FALSE)),VLOOKUP($E63,AnrPivot!$A$6:$AI$97,COLUMN()-COLUMN($V$1)+2,FALSE),"")</f>
        <v>0.5</v>
      </c>
      <c r="AP63" s="93" t="str">
        <f>IF(ISNUMBER(VLOOKUP($E63,AnrPivot!$A$6:$AI$97,COLUMN()-COLUMN($V$1)+2,FALSE)),VLOOKUP($E63,AnrPivot!$A$6:$AI$97,COLUMN()-COLUMN($V$1)+2,FALSE),"")</f>
        <v/>
      </c>
      <c r="AQ63" s="93" t="str">
        <f>IF(ISNUMBER(VLOOKUP($E63,AnrPivot!$A$6:$AI$97,COLUMN()-COLUMN($V$1)+2,FALSE)),VLOOKUP($E63,AnrPivot!$A$6:$AI$97,COLUMN()-COLUMN($V$1)+2,FALSE),"")</f>
        <v/>
      </c>
      <c r="AR63" s="93" t="str">
        <f>IF(ISNUMBER(VLOOKUP($E63,AnrPivot!$A$6:$AI$97,COLUMN()-COLUMN($V$1)+2,FALSE)),VLOOKUP($E63,AnrPivot!$A$6:$AI$97,COLUMN()-COLUMN($V$1)+2,FALSE),"")</f>
        <v/>
      </c>
      <c r="AS63" s="93" t="str">
        <f>IF(ISNUMBER(VLOOKUP($E63,AnrPivot!$A$6:$AI$97,COLUMN()-COLUMN($V$1)+2,FALSE)),VLOOKUP($E63,AnrPivot!$A$6:$AI$97,COLUMN()-COLUMN($V$1)+2,FALSE),"")</f>
        <v/>
      </c>
      <c r="AT63" s="93" t="str">
        <f>IF(ISNUMBER(VLOOKUP($E63,AnrPivot!$A$6:$AI$97,COLUMN()-COLUMN($V$1)+2,FALSE)),VLOOKUP($E63,AnrPivot!$A$6:$AI$97,COLUMN()-COLUMN($V$1)+2,FALSE),"")</f>
        <v/>
      </c>
      <c r="AU63" s="93" t="str">
        <f>IF(ISNUMBER(VLOOKUP($E63,AnrPivot!$A$6:$AI$97,COLUMN()-COLUMN($V$1)+2,FALSE)),VLOOKUP($E63,AnrPivot!$A$6:$AI$97,COLUMN()-COLUMN($V$1)+2,FALSE),"")</f>
        <v/>
      </c>
      <c r="AV63" s="93" t="str">
        <f>IF(ISNUMBER(VLOOKUP($E63,AnrPivot!$A$6:$AI$97,COLUMN()-COLUMN($V$1)+2,FALSE)),VLOOKUP($E63,AnrPivot!$A$6:$AI$97,COLUMN()-COLUMN($V$1)+2,FALSE),"")</f>
        <v/>
      </c>
      <c r="AW63" s="93" t="str">
        <f>IF(ISNUMBER(VLOOKUP($E63,AnrPivot!$A$6:$AI$97,COLUMN()-COLUMN($V$1)+2,FALSE)),VLOOKUP($E63,AnrPivot!$A$6:$AI$97,COLUMN()-COLUMN($V$1)+2,FALSE),"")</f>
        <v/>
      </c>
      <c r="AX63" s="93" t="str">
        <f>IF(ISNUMBER(VLOOKUP($E63,AnrPivot!$A$6:$AI$97,COLUMN()-COLUMN($V$1)+2,FALSE)),VLOOKUP($E63,AnrPivot!$A$6:$AI$97,COLUMN()-COLUMN($V$1)+2,FALSE),"")</f>
        <v/>
      </c>
      <c r="AY63" s="93" t="str">
        <f>IF(ISNUMBER(VLOOKUP($E63,AnrPivot!$A$6:$AI$97,COLUMN()-COLUMN($V$1)+2,FALSE)),VLOOKUP($E63,AnrPivot!$A$6:$AI$97,COLUMN()-COLUMN($V$1)+2,FALSE),"")</f>
        <v/>
      </c>
      <c r="AZ63" s="93" t="str">
        <f>IF(ISNUMBER(VLOOKUP($E63,AnrPivot!$A$6:$AI$97,COLUMN()-COLUMN($V$1)+2,FALSE)),VLOOKUP($E63,AnrPivot!$A$6:$AI$97,COLUMN()-COLUMN($V$1)+2,FALSE),"")</f>
        <v/>
      </c>
      <c r="BA63" s="93">
        <f>IF(ISNUMBER(VLOOKUP($E63,AnrPivot!$A$6:$AI$97,COLUMN()-COLUMN($V$1)+2,FALSE)),VLOOKUP($E63,AnrPivot!$A$6:$AI$97,COLUMN()-COLUMN($V$1)+2,FALSE),"")</f>
        <v>2</v>
      </c>
      <c r="BB63" s="93" t="str">
        <f>IF(ISNUMBER(VLOOKUP($E63,AnrPivot!$A$6:$AI$97,COLUMN()-COLUMN($V$1)+2,FALSE)),VLOOKUP($E63,AnrPivot!$A$6:$AI$97,COLUMN()-COLUMN($V$1)+2,FALSE),"")</f>
        <v/>
      </c>
      <c r="BC63" s="93">
        <f>IF(ISNUMBER(VLOOKUP($E63,AnrPivot!$A$6:$AI$97,COLUMN()-COLUMN($V$1)+2,FALSE)),VLOOKUP($E63,AnrPivot!$A$6:$AI$97,COLUMN()-COLUMN($V$1)+2,FALSE),"")</f>
        <v>2.5</v>
      </c>
      <c r="BD63" s="93" t="str">
        <f>IF(ISNUMBER(VLOOKUP($E63,AnrPivot!$A$6:$AI$97,COLUMN()-COLUMN($V$1)+2,FALSE)),VLOOKUP($E63,AnrPivot!$A$6:$AI$97,COLUMN()-COLUMN($V$1)+2,FALSE),"")</f>
        <v/>
      </c>
      <c r="BE63" s="93" t="str">
        <f>IF(ISNUMBER(VLOOKUP($E63,AnrPivot!$A$6:$AI$97,COLUMN()-COLUMN($V$1)+2,FALSE)),VLOOKUP($E63,AnrPivot!$A$6:$AI$97,COLUMN()-COLUMN($V$1)+2,FALSE),"")</f>
        <v/>
      </c>
      <c r="BF63" s="93" t="str">
        <f>IF(ISNUMBER(VLOOKUP($E63,AnrPivot!$A$6:$AI$97,COLUMN()-COLUMN($V$1)+2,FALSE)),VLOOKUP($E63,AnrPivot!$A$6:$AI$97,COLUMN()-COLUMN($V$1)+2,FALSE),"")</f>
        <v/>
      </c>
      <c r="BG63" s="93" t="str">
        <f>IF(ISNUMBER(VLOOKUP($E63,AnrPivot!$A$6:$AI$97,COLUMN()-COLUMN($V$1)+2,FALSE)),VLOOKUP($E63,AnrPivot!$A$6:$AI$97,COLUMN()-COLUMN($V$1)+2,FALSE),"")</f>
        <v/>
      </c>
      <c r="BH63" s="93" t="str">
        <f>IF(ISNUMBER(VLOOKUP($E63,AnrPivot!$A$6:$AI$97,COLUMN()-COLUMN($V$1)+2,FALSE)),VLOOKUP($E63,AnrPivot!$A$6:$AI$97,COLUMN()-COLUMN($V$1)+2,FALSE),"")</f>
        <v/>
      </c>
      <c r="BI63" s="93" t="str">
        <f>IF(ISNUMBER(VLOOKUP($E63,AnrPivot!$A$6:$AI$97,COLUMN()-COLUMN($V$1)+2,FALSE)),VLOOKUP($E63,AnrPivot!$A$6:$AI$97,COLUMN()-COLUMN($V$1)+2,FALSE),"")</f>
        <v/>
      </c>
      <c r="BJ63" s="93" t="str">
        <f>IF(ISNUMBER(VLOOKUP($E63,AnrPivot!$A$6:$AI$97,COLUMN()-COLUMN($V$1)+2,FALSE)),VLOOKUP($E63,AnrPivot!$A$6:$AI$97,COLUMN()-COLUMN($V$1)+2,FALSE),"")</f>
        <v/>
      </c>
    </row>
    <row r="64" spans="1:62">
      <c r="A64" s="244">
        <v>61</v>
      </c>
      <c r="B64" s="73" t="s">
        <v>0</v>
      </c>
      <c r="C64" s="11" t="s">
        <v>412</v>
      </c>
      <c r="D64" s="11" t="s">
        <v>454</v>
      </c>
      <c r="E64" s="8" t="s">
        <v>136</v>
      </c>
      <c r="F64" s="14">
        <v>30543</v>
      </c>
      <c r="G64" s="244" t="s">
        <v>229</v>
      </c>
      <c r="H64" s="244" t="s">
        <v>178</v>
      </c>
      <c r="I64" s="244"/>
      <c r="J64" s="249"/>
      <c r="K64" s="27"/>
      <c r="L64" s="13">
        <v>25.5</v>
      </c>
      <c r="M64" s="13">
        <f t="shared" si="2"/>
        <v>25.5</v>
      </c>
      <c r="N64" s="228">
        <f>LOOKUP(E64,UNTIS.1HJ!$A$4:$A$132,UNTIS.1HJ!$F$4:$F$132)+LOOKUP(E64,UNTIS.1HJ!$A$4:$A$132,UNTIS.1HJ!$H$4:$H$132)</f>
        <v>0</v>
      </c>
      <c r="O64" s="226">
        <f t="shared" si="1"/>
        <v>0</v>
      </c>
      <c r="P64" s="9"/>
      <c r="Q64" s="9">
        <f>VLOOKUP($E64,UNTIS.Gesamt!$A$4:$L$140,2,FALSE)</f>
        <v>1007</v>
      </c>
      <c r="R64" s="9">
        <f>VLOOKUP($E64,UNTIS.Gesamt!$A$4:$L$140,3,FALSE)</f>
        <v>60</v>
      </c>
      <c r="S64" s="9">
        <f>VLOOKUP($E64,UNTIS.1HJ!$A$4:$L$140,4,FALSE)</f>
        <v>945</v>
      </c>
      <c r="T64" s="9">
        <f>VLOOKUP($E64,UNTIS.1HJ!$A$4:$L$140,8,FALSE)</f>
        <v>0</v>
      </c>
      <c r="U64" s="9"/>
      <c r="V64" s="9" t="str">
        <f>IF(ISNUMBER(VLOOKUP($E64,AnrPivot!$A$6:$AI$97,COLUMN()-COLUMN($V$1)+2,FALSE)),VLOOKUP($E64,AnrPivot!$A$6:$AI$97,COLUMN()-COLUMN($V$1)+2,FALSE),"")</f>
        <v/>
      </c>
      <c r="W64" s="9" t="str">
        <f>IF(ISNUMBER(VLOOKUP($E64,AnrPivot!$A$6:$AI$97,COLUMN()-COLUMN($V$1)+2,FALSE)),VLOOKUP($E64,AnrPivot!$A$6:$AI$97,COLUMN()-COLUMN($V$1)+2,FALSE),"")</f>
        <v/>
      </c>
      <c r="X64" s="9" t="str">
        <f>IF(ISNUMBER(VLOOKUP($E64,AnrPivot!$A$6:$AI$97,COLUMN()-COLUMN($V$1)+2,FALSE)),VLOOKUP($E64,AnrPivot!$A$6:$AI$97,COLUMN()-COLUMN($V$1)+2,FALSE),"")</f>
        <v/>
      </c>
      <c r="Y64" s="9" t="str">
        <f>IF(ISNUMBER(VLOOKUP($E64,AnrPivot!$A$6:$AI$97,COLUMN()-COLUMN($V$1)+2,FALSE)),VLOOKUP($E64,AnrPivot!$A$6:$AI$97,COLUMN()-COLUMN($V$1)+2,FALSE),"")</f>
        <v/>
      </c>
      <c r="Z64" s="9" t="str">
        <f>IF(ISNUMBER(VLOOKUP($E64,AnrPivot!$A$6:$AI$97,COLUMN()-COLUMN($V$1)+2,FALSE)),VLOOKUP($E64,AnrPivot!$A$6:$AI$97,COLUMN()-COLUMN($V$1)+2,FALSE),"")</f>
        <v/>
      </c>
      <c r="AA64" s="9" t="str">
        <f>IF(ISNUMBER(VLOOKUP($E64,AnrPivot!$A$6:$AI$97,COLUMN()-COLUMN($V$1)+2,FALSE)),VLOOKUP($E64,AnrPivot!$A$6:$AI$97,COLUMN()-COLUMN($V$1)+2,FALSE),"")</f>
        <v/>
      </c>
      <c r="AB64" s="9" t="str">
        <f>IF(ISNUMBER(VLOOKUP($E64,AnrPivot!$A$6:$AI$97,COLUMN()-COLUMN($V$1)+2,FALSE)),VLOOKUP($E64,AnrPivot!$A$6:$AI$97,COLUMN()-COLUMN($V$1)+2,FALSE),"")</f>
        <v/>
      </c>
      <c r="AC64" s="9" t="str">
        <f>IF(ISNUMBER(VLOOKUP($E64,AnrPivot!$A$6:$AI$97,COLUMN()-COLUMN($V$1)+2,FALSE)),VLOOKUP($E64,AnrPivot!$A$6:$AI$97,COLUMN()-COLUMN($V$1)+2,FALSE),"")</f>
        <v/>
      </c>
      <c r="AD64" s="9" t="str">
        <f>IF(ISNUMBER(VLOOKUP($E64,AnrPivot!$A$6:$AI$97,COLUMN()-COLUMN($V$1)+2,FALSE)),VLOOKUP($E64,AnrPivot!$A$6:$AI$97,COLUMN()-COLUMN($V$1)+2,FALSE),"")</f>
        <v/>
      </c>
      <c r="AE64" s="9" t="str">
        <f>IF(ISNUMBER(VLOOKUP($E64,AnrPivot!$A$6:$AI$97,COLUMN()-COLUMN($V$1)+2,FALSE)),VLOOKUP($E64,AnrPivot!$A$6:$AI$97,COLUMN()-COLUMN($V$1)+2,FALSE),"")</f>
        <v/>
      </c>
      <c r="AF64" s="9" t="str">
        <f>IF(ISNUMBER(VLOOKUP($E64,AnrPivot!$A$6:$AI$97,COLUMN()-COLUMN($V$1)+2,FALSE)),VLOOKUP($E64,AnrPivot!$A$6:$AI$97,COLUMN()-COLUMN($V$1)+2,FALSE),"")</f>
        <v/>
      </c>
      <c r="AG64" s="9" t="str">
        <f>IF(ISNUMBER(VLOOKUP($E64,AnrPivot!$A$6:$AI$97,COLUMN()-COLUMN($V$1)+2,FALSE)),VLOOKUP($E64,AnrPivot!$A$6:$AI$97,COLUMN()-COLUMN($V$1)+2,FALSE),"")</f>
        <v/>
      </c>
      <c r="AH64" s="9" t="str">
        <f>IF(ISNUMBER(VLOOKUP($E64,AnrPivot!$A$6:$AI$97,COLUMN()-COLUMN($V$1)+2,FALSE)),VLOOKUP($E64,AnrPivot!$A$6:$AI$97,COLUMN()-COLUMN($V$1)+2,FALSE),"")</f>
        <v/>
      </c>
      <c r="AI64" s="9" t="str">
        <f>IF(ISNUMBER(VLOOKUP($E64,AnrPivot!$A$6:$AI$97,COLUMN()-COLUMN($V$1)+2,FALSE)),VLOOKUP($E64,AnrPivot!$A$6:$AI$97,COLUMN()-COLUMN($V$1)+2,FALSE),"")</f>
        <v/>
      </c>
      <c r="AJ64" s="9" t="str">
        <f>IF(ISNUMBER(VLOOKUP($E64,AnrPivot!$A$6:$AI$97,COLUMN()-COLUMN($V$1)+2,FALSE)),VLOOKUP($E64,AnrPivot!$A$6:$AI$97,COLUMN()-COLUMN($V$1)+2,FALSE),"")</f>
        <v/>
      </c>
      <c r="AK64" s="9" t="str">
        <f>IF(ISNUMBER(VLOOKUP($E64,AnrPivot!$A$6:$AI$97,COLUMN()-COLUMN($V$1)+2,FALSE)),VLOOKUP($E64,AnrPivot!$A$6:$AI$97,COLUMN()-COLUMN($V$1)+2,FALSE),"")</f>
        <v/>
      </c>
      <c r="AL64" s="9" t="str">
        <f>IF(ISNUMBER(VLOOKUP($E64,AnrPivot!$A$6:$AI$97,COLUMN()-COLUMN($V$1)+2,FALSE)),VLOOKUP($E64,AnrPivot!$A$6:$AI$97,COLUMN()-COLUMN($V$1)+2,FALSE),"")</f>
        <v/>
      </c>
      <c r="AM64" s="9" t="str">
        <f>IF(ISNUMBER(VLOOKUP($E64,AnrPivot!$A$6:$AI$97,COLUMN()-COLUMN($V$1)+2,FALSE)),VLOOKUP($E64,AnrPivot!$A$6:$AI$97,COLUMN()-COLUMN($V$1)+2,FALSE),"")</f>
        <v/>
      </c>
      <c r="AN64" s="9" t="str">
        <f>IF(ISNUMBER(VLOOKUP($E64,AnrPivot!$A$6:$AI$97,COLUMN()-COLUMN($V$1)+2,FALSE)),VLOOKUP($E64,AnrPivot!$A$6:$AI$97,COLUMN()-COLUMN($V$1)+2,FALSE),"")</f>
        <v/>
      </c>
      <c r="AO64" s="9" t="str">
        <f>IF(ISNUMBER(VLOOKUP($E64,AnrPivot!$A$6:$AI$97,COLUMN()-COLUMN($V$1)+2,FALSE)),VLOOKUP($E64,AnrPivot!$A$6:$AI$97,COLUMN()-COLUMN($V$1)+2,FALSE),"")</f>
        <v/>
      </c>
      <c r="AP64" s="9" t="str">
        <f>IF(ISNUMBER(VLOOKUP($E64,AnrPivot!$A$6:$AI$97,COLUMN()-COLUMN($V$1)+2,FALSE)),VLOOKUP($E64,AnrPivot!$A$6:$AI$97,COLUMN()-COLUMN($V$1)+2,FALSE),"")</f>
        <v/>
      </c>
      <c r="AQ64" s="9" t="str">
        <f>IF(ISNUMBER(VLOOKUP($E64,AnrPivot!$A$6:$AI$97,COLUMN()-COLUMN($V$1)+2,FALSE)),VLOOKUP($E64,AnrPivot!$A$6:$AI$97,COLUMN()-COLUMN($V$1)+2,FALSE),"")</f>
        <v/>
      </c>
      <c r="AR64" s="9" t="str">
        <f>IF(ISNUMBER(VLOOKUP($E64,AnrPivot!$A$6:$AI$97,COLUMN()-COLUMN($V$1)+2,FALSE)),VLOOKUP($E64,AnrPivot!$A$6:$AI$97,COLUMN()-COLUMN($V$1)+2,FALSE),"")</f>
        <v/>
      </c>
      <c r="AS64" s="9" t="str">
        <f>IF(ISNUMBER(VLOOKUP($E64,AnrPivot!$A$6:$AI$97,COLUMN()-COLUMN($V$1)+2,FALSE)),VLOOKUP($E64,AnrPivot!$A$6:$AI$97,COLUMN()-COLUMN($V$1)+2,FALSE),"")</f>
        <v/>
      </c>
      <c r="AT64" s="9" t="str">
        <f>IF(ISNUMBER(VLOOKUP($E64,AnrPivot!$A$6:$AI$97,COLUMN()-COLUMN($V$1)+2,FALSE)),VLOOKUP($E64,AnrPivot!$A$6:$AI$97,COLUMN()-COLUMN($V$1)+2,FALSE),"")</f>
        <v/>
      </c>
      <c r="AU64" s="9" t="str">
        <f>IF(ISNUMBER(VLOOKUP($E64,AnrPivot!$A$6:$AI$97,COLUMN()-COLUMN($V$1)+2,FALSE)),VLOOKUP($E64,AnrPivot!$A$6:$AI$97,COLUMN()-COLUMN($V$1)+2,FALSE),"")</f>
        <v/>
      </c>
      <c r="AV64" s="9" t="str">
        <f>IF(ISNUMBER(VLOOKUP($E64,AnrPivot!$A$6:$AI$97,COLUMN()-COLUMN($V$1)+2,FALSE)),VLOOKUP($E64,AnrPivot!$A$6:$AI$97,COLUMN()-COLUMN($V$1)+2,FALSE),"")</f>
        <v/>
      </c>
      <c r="AW64" s="9" t="str">
        <f>IF(ISNUMBER(VLOOKUP($E64,AnrPivot!$A$6:$AI$97,COLUMN()-COLUMN($V$1)+2,FALSE)),VLOOKUP($E64,AnrPivot!$A$6:$AI$97,COLUMN()-COLUMN($V$1)+2,FALSE),"")</f>
        <v/>
      </c>
      <c r="AX64" s="9" t="str">
        <f>IF(ISNUMBER(VLOOKUP($E64,AnrPivot!$A$6:$AI$97,COLUMN()-COLUMN($V$1)+2,FALSE)),VLOOKUP($E64,AnrPivot!$A$6:$AI$97,COLUMN()-COLUMN($V$1)+2,FALSE),"")</f>
        <v/>
      </c>
      <c r="AY64" s="9" t="str">
        <f>IF(ISNUMBER(VLOOKUP($E64,AnrPivot!$A$6:$AI$97,COLUMN()-COLUMN($V$1)+2,FALSE)),VLOOKUP($E64,AnrPivot!$A$6:$AI$97,COLUMN()-COLUMN($V$1)+2,FALSE),"")</f>
        <v/>
      </c>
      <c r="AZ64" s="9" t="str">
        <f>IF(ISNUMBER(VLOOKUP($E64,AnrPivot!$A$6:$AI$97,COLUMN()-COLUMN($V$1)+2,FALSE)),VLOOKUP($E64,AnrPivot!$A$6:$AI$97,COLUMN()-COLUMN($V$1)+2,FALSE),"")</f>
        <v/>
      </c>
      <c r="BA64" s="9" t="str">
        <f>IF(ISNUMBER(VLOOKUP($E64,AnrPivot!$A$6:$AI$97,COLUMN()-COLUMN($V$1)+2,FALSE)),VLOOKUP($E64,AnrPivot!$A$6:$AI$97,COLUMN()-COLUMN($V$1)+2,FALSE),"")</f>
        <v/>
      </c>
      <c r="BB64" s="9" t="str">
        <f>IF(ISNUMBER(VLOOKUP($E64,AnrPivot!$A$6:$AI$97,COLUMN()-COLUMN($V$1)+2,FALSE)),VLOOKUP($E64,AnrPivot!$A$6:$AI$97,COLUMN()-COLUMN($V$1)+2,FALSE),"")</f>
        <v/>
      </c>
      <c r="BC64" s="9" t="str">
        <f>IF(ISNUMBER(VLOOKUP($E64,AnrPivot!$A$6:$AI$97,COLUMN()-COLUMN($V$1)+2,FALSE)),VLOOKUP($E64,AnrPivot!$A$6:$AI$97,COLUMN()-COLUMN($V$1)+2,FALSE),"")</f>
        <v/>
      </c>
      <c r="BD64" s="9" t="str">
        <f>IF(ISNUMBER(VLOOKUP($E64,AnrPivot!$A$6:$AI$97,COLUMN()-COLUMN($V$1)+2,FALSE)),VLOOKUP($E64,AnrPivot!$A$6:$AI$97,COLUMN()-COLUMN($V$1)+2,FALSE),"")</f>
        <v/>
      </c>
      <c r="BE64" s="9" t="str">
        <f>IF(ISNUMBER(VLOOKUP($E64,AnrPivot!$A$6:$AI$97,COLUMN()-COLUMN($V$1)+2,FALSE)),VLOOKUP($E64,AnrPivot!$A$6:$AI$97,COLUMN()-COLUMN($V$1)+2,FALSE),"")</f>
        <v/>
      </c>
      <c r="BF64" s="9" t="str">
        <f>IF(ISNUMBER(VLOOKUP($E64,AnrPivot!$A$6:$AI$97,COLUMN()-COLUMN($V$1)+2,FALSE)),VLOOKUP($E64,AnrPivot!$A$6:$AI$97,COLUMN()-COLUMN($V$1)+2,FALSE),"")</f>
        <v/>
      </c>
      <c r="BG64" s="9" t="str">
        <f>IF(ISNUMBER(VLOOKUP($E64,AnrPivot!$A$6:$AI$97,COLUMN()-COLUMN($V$1)+2,FALSE)),VLOOKUP($E64,AnrPivot!$A$6:$AI$97,COLUMN()-COLUMN($V$1)+2,FALSE),"")</f>
        <v/>
      </c>
      <c r="BH64" s="9" t="str">
        <f>IF(ISNUMBER(VLOOKUP($E64,AnrPivot!$A$6:$AI$97,COLUMN()-COLUMN($V$1)+2,FALSE)),VLOOKUP($E64,AnrPivot!$A$6:$AI$97,COLUMN()-COLUMN($V$1)+2,FALSE),"")</f>
        <v/>
      </c>
      <c r="BI64" s="93" t="str">
        <f>IF(ISNUMBER(VLOOKUP($E64,AnrPivot!$A$6:$AI$97,COLUMN()-COLUMN($V$1)+2,FALSE)),VLOOKUP($E64,AnrPivot!$A$6:$AI$97,COLUMN()-COLUMN($V$1)+2,FALSE),"")</f>
        <v/>
      </c>
      <c r="BJ64" s="93" t="str">
        <f>IF(ISNUMBER(VLOOKUP($E64,AnrPivot!$A$6:$AI$97,COLUMN()-COLUMN($V$1)+2,FALSE)),VLOOKUP($E64,AnrPivot!$A$6:$AI$97,COLUMN()-COLUMN($V$1)+2,FALSE),"")</f>
        <v/>
      </c>
    </row>
    <row r="65" spans="1:62">
      <c r="A65" s="247">
        <v>62</v>
      </c>
      <c r="B65" s="66" t="s">
        <v>0</v>
      </c>
      <c r="C65" s="67" t="s">
        <v>436</v>
      </c>
      <c r="D65" s="67" t="s">
        <v>455</v>
      </c>
      <c r="E65" s="68" t="s">
        <v>456</v>
      </c>
      <c r="F65" s="69">
        <v>26461</v>
      </c>
      <c r="G65" s="247" t="s">
        <v>182</v>
      </c>
      <c r="H65" s="247" t="s">
        <v>175</v>
      </c>
      <c r="I65" s="247"/>
      <c r="J65" s="248"/>
      <c r="K65" s="70" t="s">
        <v>2086</v>
      </c>
      <c r="L65" s="289">
        <v>0</v>
      </c>
      <c r="M65" s="71">
        <f t="shared" si="2"/>
        <v>0</v>
      </c>
      <c r="N65" s="227">
        <f>LOOKUP(E65,UNTIS.1HJ!$A$4:$A$132,UNTIS.1HJ!$F$4:$F$132)+LOOKUP(E65,UNTIS.1HJ!$A$4:$A$132,UNTIS.1HJ!$H$4:$H$132)</f>
        <v>0</v>
      </c>
      <c r="O65" s="225">
        <f t="shared" si="1"/>
        <v>0</v>
      </c>
      <c r="P65" s="93"/>
      <c r="Q65" s="93">
        <f>VLOOKUP($E65,UNTIS.Gesamt!$A$4:$L$140,2,FALSE)</f>
        <v>316</v>
      </c>
      <c r="R65" s="93">
        <f>VLOOKUP($E65,UNTIS.Gesamt!$A$4:$L$140,3,FALSE)</f>
        <v>0</v>
      </c>
      <c r="S65" s="93">
        <f>VLOOKUP($E65,UNTIS.1HJ!$A$4:$L$140,4,FALSE)</f>
        <v>316</v>
      </c>
      <c r="T65" s="93">
        <f>VLOOKUP($E65,UNTIS.1HJ!$A$4:$L$140,8,FALSE)</f>
        <v>0</v>
      </c>
      <c r="U65" s="93"/>
      <c r="V65" s="93" t="str">
        <f>IF(ISNUMBER(VLOOKUP($E65,AnrPivot!$A$6:$AI$97,COLUMN()-COLUMN($V$1)+2,FALSE)),VLOOKUP($E65,AnrPivot!$A$6:$AI$97,COLUMN()-COLUMN($V$1)+2,FALSE),"")</f>
        <v/>
      </c>
      <c r="W65" s="93" t="str">
        <f>IF(ISNUMBER(VLOOKUP($E65,AnrPivot!$A$6:$AI$97,COLUMN()-COLUMN($V$1)+2,FALSE)),VLOOKUP($E65,AnrPivot!$A$6:$AI$97,COLUMN()-COLUMN($V$1)+2,FALSE),"")</f>
        <v/>
      </c>
      <c r="X65" s="93">
        <f>IF(ISNUMBER(VLOOKUP($E65,AnrPivot!$A$6:$AI$97,COLUMN()-COLUMN($V$1)+2,FALSE)),VLOOKUP($E65,AnrPivot!$A$6:$AI$97,COLUMN()-COLUMN($V$1)+2,FALSE),"")</f>
        <v>0</v>
      </c>
      <c r="Y65" s="93" t="str">
        <f>IF(ISNUMBER(VLOOKUP($E65,AnrPivot!$A$6:$AI$97,COLUMN()-COLUMN($V$1)+2,FALSE)),VLOOKUP($E65,AnrPivot!$A$6:$AI$97,COLUMN()-COLUMN($V$1)+2,FALSE),"")</f>
        <v/>
      </c>
      <c r="Z65" s="93" t="str">
        <f>IF(ISNUMBER(VLOOKUP($E65,AnrPivot!$A$6:$AI$97,COLUMN()-COLUMN($V$1)+2,FALSE)),VLOOKUP($E65,AnrPivot!$A$6:$AI$97,COLUMN()-COLUMN($V$1)+2,FALSE),"")</f>
        <v/>
      </c>
      <c r="AA65" s="93" t="str">
        <f>IF(ISNUMBER(VLOOKUP($E65,AnrPivot!$A$6:$AI$97,COLUMN()-COLUMN($V$1)+2,FALSE)),VLOOKUP($E65,AnrPivot!$A$6:$AI$97,COLUMN()-COLUMN($V$1)+2,FALSE),"")</f>
        <v/>
      </c>
      <c r="AB65" s="93" t="str">
        <f>IF(ISNUMBER(VLOOKUP($E65,AnrPivot!$A$6:$AI$97,COLUMN()-COLUMN($V$1)+2,FALSE)),VLOOKUP($E65,AnrPivot!$A$6:$AI$97,COLUMN()-COLUMN($V$1)+2,FALSE),"")</f>
        <v/>
      </c>
      <c r="AC65" s="93" t="str">
        <f>IF(ISNUMBER(VLOOKUP($E65,AnrPivot!$A$6:$AI$97,COLUMN()-COLUMN($V$1)+2,FALSE)),VLOOKUP($E65,AnrPivot!$A$6:$AI$97,COLUMN()-COLUMN($V$1)+2,FALSE),"")</f>
        <v/>
      </c>
      <c r="AD65" s="93" t="str">
        <f>IF(ISNUMBER(VLOOKUP($E65,AnrPivot!$A$6:$AI$97,COLUMN()-COLUMN($V$1)+2,FALSE)),VLOOKUP($E65,AnrPivot!$A$6:$AI$97,COLUMN()-COLUMN($V$1)+2,FALSE),"")</f>
        <v/>
      </c>
      <c r="AE65" s="93" t="str">
        <f>IF(ISNUMBER(VLOOKUP($E65,AnrPivot!$A$6:$AI$97,COLUMN()-COLUMN($V$1)+2,FALSE)),VLOOKUP($E65,AnrPivot!$A$6:$AI$97,COLUMN()-COLUMN($V$1)+2,FALSE),"")</f>
        <v/>
      </c>
      <c r="AF65" s="93" t="str">
        <f>IF(ISNUMBER(VLOOKUP($E65,AnrPivot!$A$6:$AI$97,COLUMN()-COLUMN($V$1)+2,FALSE)),VLOOKUP($E65,AnrPivot!$A$6:$AI$97,COLUMN()-COLUMN($V$1)+2,FALSE),"")</f>
        <v/>
      </c>
      <c r="AG65" s="93" t="str">
        <f>IF(ISNUMBER(VLOOKUP($E65,AnrPivot!$A$6:$AI$97,COLUMN()-COLUMN($V$1)+2,FALSE)),VLOOKUP($E65,AnrPivot!$A$6:$AI$97,COLUMN()-COLUMN($V$1)+2,FALSE),"")</f>
        <v/>
      </c>
      <c r="AH65" s="93" t="str">
        <f>IF(ISNUMBER(VLOOKUP($E65,AnrPivot!$A$6:$AI$97,COLUMN()-COLUMN($V$1)+2,FALSE)),VLOOKUP($E65,AnrPivot!$A$6:$AI$97,COLUMN()-COLUMN($V$1)+2,FALSE),"")</f>
        <v/>
      </c>
      <c r="AI65" s="93" t="str">
        <f>IF(ISNUMBER(VLOOKUP($E65,AnrPivot!$A$6:$AI$97,COLUMN()-COLUMN($V$1)+2,FALSE)),VLOOKUP($E65,AnrPivot!$A$6:$AI$97,COLUMN()-COLUMN($V$1)+2,FALSE),"")</f>
        <v/>
      </c>
      <c r="AJ65" s="93" t="str">
        <f>IF(ISNUMBER(VLOOKUP($E65,AnrPivot!$A$6:$AI$97,COLUMN()-COLUMN($V$1)+2,FALSE)),VLOOKUP($E65,AnrPivot!$A$6:$AI$97,COLUMN()-COLUMN($V$1)+2,FALSE),"")</f>
        <v/>
      </c>
      <c r="AK65" s="93" t="str">
        <f>IF(ISNUMBER(VLOOKUP($E65,AnrPivot!$A$6:$AI$97,COLUMN()-COLUMN($V$1)+2,FALSE)),VLOOKUP($E65,AnrPivot!$A$6:$AI$97,COLUMN()-COLUMN($V$1)+2,FALSE),"")</f>
        <v/>
      </c>
      <c r="AL65" s="93" t="str">
        <f>IF(ISNUMBER(VLOOKUP($E65,AnrPivot!$A$6:$AI$97,COLUMN()-COLUMN($V$1)+2,FALSE)),VLOOKUP($E65,AnrPivot!$A$6:$AI$97,COLUMN()-COLUMN($V$1)+2,FALSE),"")</f>
        <v/>
      </c>
      <c r="AM65" s="93" t="str">
        <f>IF(ISNUMBER(VLOOKUP($E65,AnrPivot!$A$6:$AI$97,COLUMN()-COLUMN($V$1)+2,FALSE)),VLOOKUP($E65,AnrPivot!$A$6:$AI$97,COLUMN()-COLUMN($V$1)+2,FALSE),"")</f>
        <v/>
      </c>
      <c r="AN65" s="93" t="str">
        <f>IF(ISNUMBER(VLOOKUP($E65,AnrPivot!$A$6:$AI$97,COLUMN()-COLUMN($V$1)+2,FALSE)),VLOOKUP($E65,AnrPivot!$A$6:$AI$97,COLUMN()-COLUMN($V$1)+2,FALSE),"")</f>
        <v/>
      </c>
      <c r="AO65" s="93" t="str">
        <f>IF(ISNUMBER(VLOOKUP($E65,AnrPivot!$A$6:$AI$97,COLUMN()-COLUMN($V$1)+2,FALSE)),VLOOKUP($E65,AnrPivot!$A$6:$AI$97,COLUMN()-COLUMN($V$1)+2,FALSE),"")</f>
        <v/>
      </c>
      <c r="AP65" s="93" t="str">
        <f>IF(ISNUMBER(VLOOKUP($E65,AnrPivot!$A$6:$AI$97,COLUMN()-COLUMN($V$1)+2,FALSE)),VLOOKUP($E65,AnrPivot!$A$6:$AI$97,COLUMN()-COLUMN($V$1)+2,FALSE),"")</f>
        <v/>
      </c>
      <c r="AQ65" s="93" t="str">
        <f>IF(ISNUMBER(VLOOKUP($E65,AnrPivot!$A$6:$AI$97,COLUMN()-COLUMN($V$1)+2,FALSE)),VLOOKUP($E65,AnrPivot!$A$6:$AI$97,COLUMN()-COLUMN($V$1)+2,FALSE),"")</f>
        <v/>
      </c>
      <c r="AR65" s="93" t="str">
        <f>IF(ISNUMBER(VLOOKUP($E65,AnrPivot!$A$6:$AI$97,COLUMN()-COLUMN($V$1)+2,FALSE)),VLOOKUP($E65,AnrPivot!$A$6:$AI$97,COLUMN()-COLUMN($V$1)+2,FALSE),"")</f>
        <v/>
      </c>
      <c r="AS65" s="93" t="str">
        <f>IF(ISNUMBER(VLOOKUP($E65,AnrPivot!$A$6:$AI$97,COLUMN()-COLUMN($V$1)+2,FALSE)),VLOOKUP($E65,AnrPivot!$A$6:$AI$97,COLUMN()-COLUMN($V$1)+2,FALSE),"")</f>
        <v/>
      </c>
      <c r="AT65" s="93" t="str">
        <f>IF(ISNUMBER(VLOOKUP($E65,AnrPivot!$A$6:$AI$97,COLUMN()-COLUMN($V$1)+2,FALSE)),VLOOKUP($E65,AnrPivot!$A$6:$AI$97,COLUMN()-COLUMN($V$1)+2,FALSE),"")</f>
        <v/>
      </c>
      <c r="AU65" s="93" t="str">
        <f>IF(ISNUMBER(VLOOKUP($E65,AnrPivot!$A$6:$AI$97,COLUMN()-COLUMN($V$1)+2,FALSE)),VLOOKUP($E65,AnrPivot!$A$6:$AI$97,COLUMN()-COLUMN($V$1)+2,FALSE),"")</f>
        <v/>
      </c>
      <c r="AV65" s="93" t="str">
        <f>IF(ISNUMBER(VLOOKUP($E65,AnrPivot!$A$6:$AI$97,COLUMN()-COLUMN($V$1)+2,FALSE)),VLOOKUP($E65,AnrPivot!$A$6:$AI$97,COLUMN()-COLUMN($V$1)+2,FALSE),"")</f>
        <v/>
      </c>
      <c r="AW65" s="93" t="str">
        <f>IF(ISNUMBER(VLOOKUP($E65,AnrPivot!$A$6:$AI$97,COLUMN()-COLUMN($V$1)+2,FALSE)),VLOOKUP($E65,AnrPivot!$A$6:$AI$97,COLUMN()-COLUMN($V$1)+2,FALSE),"")</f>
        <v/>
      </c>
      <c r="AX65" s="93" t="str">
        <f>IF(ISNUMBER(VLOOKUP($E65,AnrPivot!$A$6:$AI$97,COLUMN()-COLUMN($V$1)+2,FALSE)),VLOOKUP($E65,AnrPivot!$A$6:$AI$97,COLUMN()-COLUMN($V$1)+2,FALSE),"")</f>
        <v/>
      </c>
      <c r="AY65" s="93" t="str">
        <f>IF(ISNUMBER(VLOOKUP($E65,AnrPivot!$A$6:$AI$97,COLUMN()-COLUMN($V$1)+2,FALSE)),VLOOKUP($E65,AnrPivot!$A$6:$AI$97,COLUMN()-COLUMN($V$1)+2,FALSE),"")</f>
        <v/>
      </c>
      <c r="AZ65" s="93" t="str">
        <f>IF(ISNUMBER(VLOOKUP($E65,AnrPivot!$A$6:$AI$97,COLUMN()-COLUMN($V$1)+2,FALSE)),VLOOKUP($E65,AnrPivot!$A$6:$AI$97,COLUMN()-COLUMN($V$1)+2,FALSE),"")</f>
        <v/>
      </c>
      <c r="BA65" s="93" t="str">
        <f>IF(ISNUMBER(VLOOKUP($E65,AnrPivot!$A$6:$AI$97,COLUMN()-COLUMN($V$1)+2,FALSE)),VLOOKUP($E65,AnrPivot!$A$6:$AI$97,COLUMN()-COLUMN($V$1)+2,FALSE),"")</f>
        <v/>
      </c>
      <c r="BB65" s="93" t="str">
        <f>IF(ISNUMBER(VLOOKUP($E65,AnrPivot!$A$6:$AI$97,COLUMN()-COLUMN($V$1)+2,FALSE)),VLOOKUP($E65,AnrPivot!$A$6:$AI$97,COLUMN()-COLUMN($V$1)+2,FALSE),"")</f>
        <v/>
      </c>
      <c r="BC65" s="93">
        <f>IF(ISNUMBER(VLOOKUP($E65,AnrPivot!$A$6:$AI$97,COLUMN()-COLUMN($V$1)+2,FALSE)),VLOOKUP($E65,AnrPivot!$A$6:$AI$97,COLUMN()-COLUMN($V$1)+2,FALSE),"")</f>
        <v>0</v>
      </c>
      <c r="BD65" s="93" t="str">
        <f>IF(ISNUMBER(VLOOKUP($E65,AnrPivot!$A$6:$AI$97,COLUMN()-COLUMN($V$1)+2,FALSE)),VLOOKUP($E65,AnrPivot!$A$6:$AI$97,COLUMN()-COLUMN($V$1)+2,FALSE),"")</f>
        <v/>
      </c>
      <c r="BE65" s="93" t="str">
        <f>IF(ISNUMBER(VLOOKUP($E65,AnrPivot!$A$6:$AI$97,COLUMN()-COLUMN($V$1)+2,FALSE)),VLOOKUP($E65,AnrPivot!$A$6:$AI$97,COLUMN()-COLUMN($V$1)+2,FALSE),"")</f>
        <v/>
      </c>
      <c r="BF65" s="93" t="str">
        <f>IF(ISNUMBER(VLOOKUP($E65,AnrPivot!$A$6:$AI$97,COLUMN()-COLUMN($V$1)+2,FALSE)),VLOOKUP($E65,AnrPivot!$A$6:$AI$97,COLUMN()-COLUMN($V$1)+2,FALSE),"")</f>
        <v/>
      </c>
      <c r="BG65" s="93" t="str">
        <f>IF(ISNUMBER(VLOOKUP($E65,AnrPivot!$A$6:$AI$97,COLUMN()-COLUMN($V$1)+2,FALSE)),VLOOKUP($E65,AnrPivot!$A$6:$AI$97,COLUMN()-COLUMN($V$1)+2,FALSE),"")</f>
        <v/>
      </c>
      <c r="BH65" s="93" t="str">
        <f>IF(ISNUMBER(VLOOKUP($E65,AnrPivot!$A$6:$AI$97,COLUMN()-COLUMN($V$1)+2,FALSE)),VLOOKUP($E65,AnrPivot!$A$6:$AI$97,COLUMN()-COLUMN($V$1)+2,FALSE),"")</f>
        <v/>
      </c>
      <c r="BI65" s="93" t="str">
        <f>IF(ISNUMBER(VLOOKUP($E65,AnrPivot!$A$6:$AI$97,COLUMN()-COLUMN($V$1)+2,FALSE)),VLOOKUP($E65,AnrPivot!$A$6:$AI$97,COLUMN()-COLUMN($V$1)+2,FALSE),"")</f>
        <v/>
      </c>
      <c r="BJ65" s="93" t="str">
        <f>IF(ISNUMBER(VLOOKUP($E65,AnrPivot!$A$6:$AI$97,COLUMN()-COLUMN($V$1)+2,FALSE)),VLOOKUP($E65,AnrPivot!$A$6:$AI$97,COLUMN()-COLUMN($V$1)+2,FALSE),"")</f>
        <v/>
      </c>
    </row>
    <row r="66" spans="1:62">
      <c r="A66" s="244">
        <v>63</v>
      </c>
      <c r="B66" s="73" t="s">
        <v>0</v>
      </c>
      <c r="C66" s="11" t="s">
        <v>682</v>
      </c>
      <c r="D66" s="11" t="s">
        <v>457</v>
      </c>
      <c r="E66" s="8" t="s">
        <v>44</v>
      </c>
      <c r="F66" s="14">
        <v>17710</v>
      </c>
      <c r="G66" s="244" t="s">
        <v>186</v>
      </c>
      <c r="H66" s="244" t="s">
        <v>179</v>
      </c>
      <c r="I66" s="244" t="s">
        <v>175</v>
      </c>
      <c r="J66" s="249"/>
      <c r="K66" s="27"/>
      <c r="L66" s="13">
        <v>9</v>
      </c>
      <c r="M66" s="13">
        <f t="shared" si="2"/>
        <v>9</v>
      </c>
      <c r="N66" s="228">
        <f>LOOKUP(E66,UNTIS.1HJ!$A$4:$A$132,UNTIS.1HJ!$F$4:$F$132)+LOOKUP(E66,UNTIS.1HJ!$A$4:$A$132,UNTIS.1HJ!$H$4:$H$132)</f>
        <v>0</v>
      </c>
      <c r="O66" s="226">
        <f t="shared" si="1"/>
        <v>0</v>
      </c>
      <c r="P66" s="9"/>
      <c r="Q66" s="9">
        <f>VLOOKUP($E66,UNTIS.Gesamt!$A$4:$L$140,2,FALSE)</f>
        <v>395</v>
      </c>
      <c r="R66" s="9">
        <f>VLOOKUP($E66,UNTIS.Gesamt!$A$4:$L$140,3,FALSE)</f>
        <v>0</v>
      </c>
      <c r="S66" s="9">
        <f>VLOOKUP($E66,UNTIS.1HJ!$A$4:$L$140,4,FALSE)</f>
        <v>395</v>
      </c>
      <c r="T66" s="9">
        <f>VLOOKUP($E66,UNTIS.1HJ!$A$4:$L$140,8,FALSE)</f>
        <v>0</v>
      </c>
      <c r="U66" s="9"/>
      <c r="V66" s="9" t="str">
        <f>IF(ISNUMBER(VLOOKUP($E66,AnrPivot!$A$6:$AI$97,COLUMN()-COLUMN($V$1)+2,FALSE)),VLOOKUP($E66,AnrPivot!$A$6:$AI$97,COLUMN()-COLUMN($V$1)+2,FALSE),"")</f>
        <v/>
      </c>
      <c r="W66" s="9" t="str">
        <f>IF(ISNUMBER(VLOOKUP($E66,AnrPivot!$A$6:$AI$97,COLUMN()-COLUMN($V$1)+2,FALSE)),VLOOKUP($E66,AnrPivot!$A$6:$AI$97,COLUMN()-COLUMN($V$1)+2,FALSE),"")</f>
        <v/>
      </c>
      <c r="X66" s="9" t="str">
        <f>IF(ISNUMBER(VLOOKUP($E66,AnrPivot!$A$6:$AI$97,COLUMN()-COLUMN($V$1)+2,FALSE)),VLOOKUP($E66,AnrPivot!$A$6:$AI$97,COLUMN()-COLUMN($V$1)+2,FALSE),"")</f>
        <v/>
      </c>
      <c r="Y66" s="9" t="str">
        <f>IF(ISNUMBER(VLOOKUP($E66,AnrPivot!$A$6:$AI$97,COLUMN()-COLUMN($V$1)+2,FALSE)),VLOOKUP($E66,AnrPivot!$A$6:$AI$97,COLUMN()-COLUMN($V$1)+2,FALSE),"")</f>
        <v/>
      </c>
      <c r="Z66" s="9" t="str">
        <f>IF(ISNUMBER(VLOOKUP($E66,AnrPivot!$A$6:$AI$97,COLUMN()-COLUMN($V$1)+2,FALSE)),VLOOKUP($E66,AnrPivot!$A$6:$AI$97,COLUMN()-COLUMN($V$1)+2,FALSE),"")</f>
        <v/>
      </c>
      <c r="AA66" s="9" t="str">
        <f>IF(ISNUMBER(VLOOKUP($E66,AnrPivot!$A$6:$AI$97,COLUMN()-COLUMN($V$1)+2,FALSE)),VLOOKUP($E66,AnrPivot!$A$6:$AI$97,COLUMN()-COLUMN($V$1)+2,FALSE),"")</f>
        <v/>
      </c>
      <c r="AB66" s="9" t="str">
        <f>IF(ISNUMBER(VLOOKUP($E66,AnrPivot!$A$6:$AI$97,COLUMN()-COLUMN($V$1)+2,FALSE)),VLOOKUP($E66,AnrPivot!$A$6:$AI$97,COLUMN()-COLUMN($V$1)+2,FALSE),"")</f>
        <v/>
      </c>
      <c r="AC66" s="9" t="str">
        <f>IF(ISNUMBER(VLOOKUP($E66,AnrPivot!$A$6:$AI$97,COLUMN()-COLUMN($V$1)+2,FALSE)),VLOOKUP($E66,AnrPivot!$A$6:$AI$97,COLUMN()-COLUMN($V$1)+2,FALSE),"")</f>
        <v/>
      </c>
      <c r="AD66" s="9" t="str">
        <f>IF(ISNUMBER(VLOOKUP($E66,AnrPivot!$A$6:$AI$97,COLUMN()-COLUMN($V$1)+2,FALSE)),VLOOKUP($E66,AnrPivot!$A$6:$AI$97,COLUMN()-COLUMN($V$1)+2,FALSE),"")</f>
        <v/>
      </c>
      <c r="AE66" s="9" t="str">
        <f>IF(ISNUMBER(VLOOKUP($E66,AnrPivot!$A$6:$AI$97,COLUMN()-COLUMN($V$1)+2,FALSE)),VLOOKUP($E66,AnrPivot!$A$6:$AI$97,COLUMN()-COLUMN($V$1)+2,FALSE),"")</f>
        <v/>
      </c>
      <c r="AF66" s="9" t="str">
        <f>IF(ISNUMBER(VLOOKUP($E66,AnrPivot!$A$6:$AI$97,COLUMN()-COLUMN($V$1)+2,FALSE)),VLOOKUP($E66,AnrPivot!$A$6:$AI$97,COLUMN()-COLUMN($V$1)+2,FALSE),"")</f>
        <v/>
      </c>
      <c r="AG66" s="9" t="str">
        <f>IF(ISNUMBER(VLOOKUP($E66,AnrPivot!$A$6:$AI$97,COLUMN()-COLUMN($V$1)+2,FALSE)),VLOOKUP($E66,AnrPivot!$A$6:$AI$97,COLUMN()-COLUMN($V$1)+2,FALSE),"")</f>
        <v/>
      </c>
      <c r="AH66" s="9" t="str">
        <f>IF(ISNUMBER(VLOOKUP($E66,AnrPivot!$A$6:$AI$97,COLUMN()-COLUMN($V$1)+2,FALSE)),VLOOKUP($E66,AnrPivot!$A$6:$AI$97,COLUMN()-COLUMN($V$1)+2,FALSE),"")</f>
        <v/>
      </c>
      <c r="AI66" s="9" t="str">
        <f>IF(ISNUMBER(VLOOKUP($E66,AnrPivot!$A$6:$AI$97,COLUMN()-COLUMN($V$1)+2,FALSE)),VLOOKUP($E66,AnrPivot!$A$6:$AI$97,COLUMN()-COLUMN($V$1)+2,FALSE),"")</f>
        <v/>
      </c>
      <c r="AJ66" s="9" t="str">
        <f>IF(ISNUMBER(VLOOKUP($E66,AnrPivot!$A$6:$AI$97,COLUMN()-COLUMN($V$1)+2,FALSE)),VLOOKUP($E66,AnrPivot!$A$6:$AI$97,COLUMN()-COLUMN($V$1)+2,FALSE),"")</f>
        <v/>
      </c>
      <c r="AK66" s="9" t="str">
        <f>IF(ISNUMBER(VLOOKUP($E66,AnrPivot!$A$6:$AI$97,COLUMN()-COLUMN($V$1)+2,FALSE)),VLOOKUP($E66,AnrPivot!$A$6:$AI$97,COLUMN()-COLUMN($V$1)+2,FALSE),"")</f>
        <v/>
      </c>
      <c r="AL66" s="9" t="str">
        <f>IF(ISNUMBER(VLOOKUP($E66,AnrPivot!$A$6:$AI$97,COLUMN()-COLUMN($V$1)+2,FALSE)),VLOOKUP($E66,AnrPivot!$A$6:$AI$97,COLUMN()-COLUMN($V$1)+2,FALSE),"")</f>
        <v/>
      </c>
      <c r="AM66" s="9" t="str">
        <f>IF(ISNUMBER(VLOOKUP($E66,AnrPivot!$A$6:$AI$97,COLUMN()-COLUMN($V$1)+2,FALSE)),VLOOKUP($E66,AnrPivot!$A$6:$AI$97,COLUMN()-COLUMN($V$1)+2,FALSE),"")</f>
        <v/>
      </c>
      <c r="AN66" s="9" t="str">
        <f>IF(ISNUMBER(VLOOKUP($E66,AnrPivot!$A$6:$AI$97,COLUMN()-COLUMN($V$1)+2,FALSE)),VLOOKUP($E66,AnrPivot!$A$6:$AI$97,COLUMN()-COLUMN($V$1)+2,FALSE),"")</f>
        <v/>
      </c>
      <c r="AO66" s="9" t="str">
        <f>IF(ISNUMBER(VLOOKUP($E66,AnrPivot!$A$6:$AI$97,COLUMN()-COLUMN($V$1)+2,FALSE)),VLOOKUP($E66,AnrPivot!$A$6:$AI$97,COLUMN()-COLUMN($V$1)+2,FALSE),"")</f>
        <v/>
      </c>
      <c r="AP66" s="9" t="str">
        <f>IF(ISNUMBER(VLOOKUP($E66,AnrPivot!$A$6:$AI$97,COLUMN()-COLUMN($V$1)+2,FALSE)),VLOOKUP($E66,AnrPivot!$A$6:$AI$97,COLUMN()-COLUMN($V$1)+2,FALSE),"")</f>
        <v/>
      </c>
      <c r="AQ66" s="9" t="str">
        <f>IF(ISNUMBER(VLOOKUP($E66,AnrPivot!$A$6:$AI$97,COLUMN()-COLUMN($V$1)+2,FALSE)),VLOOKUP($E66,AnrPivot!$A$6:$AI$97,COLUMN()-COLUMN($V$1)+2,FALSE),"")</f>
        <v/>
      </c>
      <c r="AR66" s="9" t="str">
        <f>IF(ISNUMBER(VLOOKUP($E66,AnrPivot!$A$6:$AI$97,COLUMN()-COLUMN($V$1)+2,FALSE)),VLOOKUP($E66,AnrPivot!$A$6:$AI$97,COLUMN()-COLUMN($V$1)+2,FALSE),"")</f>
        <v/>
      </c>
      <c r="AS66" s="9" t="str">
        <f>IF(ISNUMBER(VLOOKUP($E66,AnrPivot!$A$6:$AI$97,COLUMN()-COLUMN($V$1)+2,FALSE)),VLOOKUP($E66,AnrPivot!$A$6:$AI$97,COLUMN()-COLUMN($V$1)+2,FALSE),"")</f>
        <v/>
      </c>
      <c r="AT66" s="9" t="str">
        <f>IF(ISNUMBER(VLOOKUP($E66,AnrPivot!$A$6:$AI$97,COLUMN()-COLUMN($V$1)+2,FALSE)),VLOOKUP($E66,AnrPivot!$A$6:$AI$97,COLUMN()-COLUMN($V$1)+2,FALSE),"")</f>
        <v/>
      </c>
      <c r="AU66" s="9" t="str">
        <f>IF(ISNUMBER(VLOOKUP($E66,AnrPivot!$A$6:$AI$97,COLUMN()-COLUMN($V$1)+2,FALSE)),VLOOKUP($E66,AnrPivot!$A$6:$AI$97,COLUMN()-COLUMN($V$1)+2,FALSE),"")</f>
        <v/>
      </c>
      <c r="AV66" s="9" t="str">
        <f>IF(ISNUMBER(VLOOKUP($E66,AnrPivot!$A$6:$AI$97,COLUMN()-COLUMN($V$1)+2,FALSE)),VLOOKUP($E66,AnrPivot!$A$6:$AI$97,COLUMN()-COLUMN($V$1)+2,FALSE),"")</f>
        <v/>
      </c>
      <c r="AW66" s="9" t="str">
        <f>IF(ISNUMBER(VLOOKUP($E66,AnrPivot!$A$6:$AI$97,COLUMN()-COLUMN($V$1)+2,FALSE)),VLOOKUP($E66,AnrPivot!$A$6:$AI$97,COLUMN()-COLUMN($V$1)+2,FALSE),"")</f>
        <v/>
      </c>
      <c r="AX66" s="9" t="str">
        <f>IF(ISNUMBER(VLOOKUP($E66,AnrPivot!$A$6:$AI$97,COLUMN()-COLUMN($V$1)+2,FALSE)),VLOOKUP($E66,AnrPivot!$A$6:$AI$97,COLUMN()-COLUMN($V$1)+2,FALSE),"")</f>
        <v/>
      </c>
      <c r="AY66" s="9" t="str">
        <f>IF(ISNUMBER(VLOOKUP($E66,AnrPivot!$A$6:$AI$97,COLUMN()-COLUMN($V$1)+2,FALSE)),VLOOKUP($E66,AnrPivot!$A$6:$AI$97,COLUMN()-COLUMN($V$1)+2,FALSE),"")</f>
        <v/>
      </c>
      <c r="AZ66" s="9" t="str">
        <f>IF(ISNUMBER(VLOOKUP($E66,AnrPivot!$A$6:$AI$97,COLUMN()-COLUMN($V$1)+2,FALSE)),VLOOKUP($E66,AnrPivot!$A$6:$AI$97,COLUMN()-COLUMN($V$1)+2,FALSE),"")</f>
        <v/>
      </c>
      <c r="BA66" s="9" t="str">
        <f>IF(ISNUMBER(VLOOKUP($E66,AnrPivot!$A$6:$AI$97,COLUMN()-COLUMN($V$1)+2,FALSE)),VLOOKUP($E66,AnrPivot!$A$6:$AI$97,COLUMN()-COLUMN($V$1)+2,FALSE),"")</f>
        <v/>
      </c>
      <c r="BB66" s="9" t="str">
        <f>IF(ISNUMBER(VLOOKUP($E66,AnrPivot!$A$6:$AI$97,COLUMN()-COLUMN($V$1)+2,FALSE)),VLOOKUP($E66,AnrPivot!$A$6:$AI$97,COLUMN()-COLUMN($V$1)+2,FALSE),"")</f>
        <v/>
      </c>
      <c r="BC66" s="9" t="str">
        <f>IF(ISNUMBER(VLOOKUP($E66,AnrPivot!$A$6:$AI$97,COLUMN()-COLUMN($V$1)+2,FALSE)),VLOOKUP($E66,AnrPivot!$A$6:$AI$97,COLUMN()-COLUMN($V$1)+2,FALSE),"")</f>
        <v/>
      </c>
      <c r="BD66" s="9" t="str">
        <f>IF(ISNUMBER(VLOOKUP($E66,AnrPivot!$A$6:$AI$97,COLUMN()-COLUMN($V$1)+2,FALSE)),VLOOKUP($E66,AnrPivot!$A$6:$AI$97,COLUMN()-COLUMN($V$1)+2,FALSE),"")</f>
        <v/>
      </c>
      <c r="BE66" s="9" t="str">
        <f>IF(ISNUMBER(VLOOKUP($E66,AnrPivot!$A$6:$AI$97,COLUMN()-COLUMN($V$1)+2,FALSE)),VLOOKUP($E66,AnrPivot!$A$6:$AI$97,COLUMN()-COLUMN($V$1)+2,FALSE),"")</f>
        <v/>
      </c>
      <c r="BF66" s="9" t="str">
        <f>IF(ISNUMBER(VLOOKUP($E66,AnrPivot!$A$6:$AI$97,COLUMN()-COLUMN($V$1)+2,FALSE)),VLOOKUP($E66,AnrPivot!$A$6:$AI$97,COLUMN()-COLUMN($V$1)+2,FALSE),"")</f>
        <v/>
      </c>
      <c r="BG66" s="9" t="str">
        <f>IF(ISNUMBER(VLOOKUP($E66,AnrPivot!$A$6:$AI$97,COLUMN()-COLUMN($V$1)+2,FALSE)),VLOOKUP($E66,AnrPivot!$A$6:$AI$97,COLUMN()-COLUMN($V$1)+2,FALSE),"")</f>
        <v/>
      </c>
      <c r="BH66" s="9" t="str">
        <f>IF(ISNUMBER(VLOOKUP($E66,AnrPivot!$A$6:$AI$97,COLUMN()-COLUMN($V$1)+2,FALSE)),VLOOKUP($E66,AnrPivot!$A$6:$AI$97,COLUMN()-COLUMN($V$1)+2,FALSE),"")</f>
        <v/>
      </c>
      <c r="BI66" s="93" t="str">
        <f>IF(ISNUMBER(VLOOKUP($E66,AnrPivot!$A$6:$AI$97,COLUMN()-COLUMN($V$1)+2,FALSE)),VLOOKUP($E66,AnrPivot!$A$6:$AI$97,COLUMN()-COLUMN($V$1)+2,FALSE),"")</f>
        <v/>
      </c>
      <c r="BJ66" s="93" t="str">
        <f>IF(ISNUMBER(VLOOKUP($E66,AnrPivot!$A$6:$AI$97,COLUMN()-COLUMN($V$1)+2,FALSE)),VLOOKUP($E66,AnrPivot!$A$6:$AI$97,COLUMN()-COLUMN($V$1)+2,FALSE),"")</f>
        <v/>
      </c>
    </row>
    <row r="67" spans="1:62">
      <c r="A67" s="247">
        <v>64</v>
      </c>
      <c r="B67" s="66" t="s">
        <v>1195</v>
      </c>
      <c r="C67" s="67"/>
      <c r="D67" s="67" t="s">
        <v>576</v>
      </c>
      <c r="E67" s="68" t="s">
        <v>569</v>
      </c>
      <c r="F67" s="69"/>
      <c r="G67" s="247"/>
      <c r="H67" s="247"/>
      <c r="I67" s="247"/>
      <c r="J67" s="248"/>
      <c r="K67" s="70"/>
      <c r="L67" s="71">
        <v>0</v>
      </c>
      <c r="M67" s="71">
        <f t="shared" si="2"/>
        <v>0</v>
      </c>
      <c r="N67" s="227">
        <f>LOOKUP(E67,UNTIS.1HJ!$A$4:$A$132,UNTIS.1HJ!$F$4:$F$132)+LOOKUP(E67,UNTIS.1HJ!$A$4:$A$132,UNTIS.1HJ!$H$4:$H$132)</f>
        <v>0</v>
      </c>
      <c r="O67" s="225">
        <f t="shared" si="1"/>
        <v>0</v>
      </c>
      <c r="P67" s="93"/>
      <c r="Q67" s="93" t="e">
        <f>VLOOKUP($E67,UNTIS.Gesamt!$A$4:$L$140,2,FALSE)</f>
        <v>#N/A</v>
      </c>
      <c r="R67" s="93" t="e">
        <f>VLOOKUP($E67,UNTIS.Gesamt!$A$4:$L$140,3,FALSE)</f>
        <v>#N/A</v>
      </c>
      <c r="S67" s="93" t="e">
        <f>VLOOKUP($E67,UNTIS.1HJ!$A$4:$L$140,4,FALSE)</f>
        <v>#N/A</v>
      </c>
      <c r="T67" s="93" t="e">
        <f>VLOOKUP($E67,UNTIS.1HJ!$A$4:$L$140,8,FALSE)</f>
        <v>#N/A</v>
      </c>
      <c r="U67" s="93"/>
      <c r="V67" s="93" t="str">
        <f>IF(ISNUMBER(VLOOKUP($E67,AnrPivot!$A$6:$AI$97,COLUMN()-COLUMN($V$1)+2,FALSE)),VLOOKUP($E67,AnrPivot!$A$6:$AI$97,COLUMN()-COLUMN($V$1)+2,FALSE),"")</f>
        <v/>
      </c>
      <c r="W67" s="93" t="str">
        <f>IF(ISNUMBER(VLOOKUP($E67,AnrPivot!$A$6:$AI$97,COLUMN()-COLUMN($V$1)+2,FALSE)),VLOOKUP($E67,AnrPivot!$A$6:$AI$97,COLUMN()-COLUMN($V$1)+2,FALSE),"")</f>
        <v/>
      </c>
      <c r="X67" s="93" t="str">
        <f>IF(ISNUMBER(VLOOKUP($E67,AnrPivot!$A$6:$AI$97,COLUMN()-COLUMN($V$1)+2,FALSE)),VLOOKUP($E67,AnrPivot!$A$6:$AI$97,COLUMN()-COLUMN($V$1)+2,FALSE),"")</f>
        <v/>
      </c>
      <c r="Y67" s="93" t="str">
        <f>IF(ISNUMBER(VLOOKUP($E67,AnrPivot!$A$6:$AI$97,COLUMN()-COLUMN($V$1)+2,FALSE)),VLOOKUP($E67,AnrPivot!$A$6:$AI$97,COLUMN()-COLUMN($V$1)+2,FALSE),"")</f>
        <v/>
      </c>
      <c r="Z67" s="93" t="str">
        <f>IF(ISNUMBER(VLOOKUP($E67,AnrPivot!$A$6:$AI$97,COLUMN()-COLUMN($V$1)+2,FALSE)),VLOOKUP($E67,AnrPivot!$A$6:$AI$97,COLUMN()-COLUMN($V$1)+2,FALSE),"")</f>
        <v/>
      </c>
      <c r="AA67" s="93" t="str">
        <f>IF(ISNUMBER(VLOOKUP($E67,AnrPivot!$A$6:$AI$97,COLUMN()-COLUMN($V$1)+2,FALSE)),VLOOKUP($E67,AnrPivot!$A$6:$AI$97,COLUMN()-COLUMN($V$1)+2,FALSE),"")</f>
        <v/>
      </c>
      <c r="AB67" s="93" t="str">
        <f>IF(ISNUMBER(VLOOKUP($E67,AnrPivot!$A$6:$AI$97,COLUMN()-COLUMN($V$1)+2,FALSE)),VLOOKUP($E67,AnrPivot!$A$6:$AI$97,COLUMN()-COLUMN($V$1)+2,FALSE),"")</f>
        <v/>
      </c>
      <c r="AC67" s="93" t="str">
        <f>IF(ISNUMBER(VLOOKUP($E67,AnrPivot!$A$6:$AI$97,COLUMN()-COLUMN($V$1)+2,FALSE)),VLOOKUP($E67,AnrPivot!$A$6:$AI$97,COLUMN()-COLUMN($V$1)+2,FALSE),"")</f>
        <v/>
      </c>
      <c r="AD67" s="93" t="str">
        <f>IF(ISNUMBER(VLOOKUP($E67,AnrPivot!$A$6:$AI$97,COLUMN()-COLUMN($V$1)+2,FALSE)),VLOOKUP($E67,AnrPivot!$A$6:$AI$97,COLUMN()-COLUMN($V$1)+2,FALSE),"")</f>
        <v/>
      </c>
      <c r="AE67" s="93" t="str">
        <f>IF(ISNUMBER(VLOOKUP($E67,AnrPivot!$A$6:$AI$97,COLUMN()-COLUMN($V$1)+2,FALSE)),VLOOKUP($E67,AnrPivot!$A$6:$AI$97,COLUMN()-COLUMN($V$1)+2,FALSE),"")</f>
        <v/>
      </c>
      <c r="AF67" s="93" t="str">
        <f>IF(ISNUMBER(VLOOKUP($E67,AnrPivot!$A$6:$AI$97,COLUMN()-COLUMN($V$1)+2,FALSE)),VLOOKUP($E67,AnrPivot!$A$6:$AI$97,COLUMN()-COLUMN($V$1)+2,FALSE),"")</f>
        <v/>
      </c>
      <c r="AG67" s="93" t="str">
        <f>IF(ISNUMBER(VLOOKUP($E67,AnrPivot!$A$6:$AI$97,COLUMN()-COLUMN($V$1)+2,FALSE)),VLOOKUP($E67,AnrPivot!$A$6:$AI$97,COLUMN()-COLUMN($V$1)+2,FALSE),"")</f>
        <v/>
      </c>
      <c r="AH67" s="93" t="str">
        <f>IF(ISNUMBER(VLOOKUP($E67,AnrPivot!$A$6:$AI$97,COLUMN()-COLUMN($V$1)+2,FALSE)),VLOOKUP($E67,AnrPivot!$A$6:$AI$97,COLUMN()-COLUMN($V$1)+2,FALSE),"")</f>
        <v/>
      </c>
      <c r="AI67" s="93" t="str">
        <f>IF(ISNUMBER(VLOOKUP($E67,AnrPivot!$A$6:$AI$97,COLUMN()-COLUMN($V$1)+2,FALSE)),VLOOKUP($E67,AnrPivot!$A$6:$AI$97,COLUMN()-COLUMN($V$1)+2,FALSE),"")</f>
        <v/>
      </c>
      <c r="AJ67" s="93" t="str">
        <f>IF(ISNUMBER(VLOOKUP($E67,AnrPivot!$A$6:$AI$97,COLUMN()-COLUMN($V$1)+2,FALSE)),VLOOKUP($E67,AnrPivot!$A$6:$AI$97,COLUMN()-COLUMN($V$1)+2,FALSE),"")</f>
        <v/>
      </c>
      <c r="AK67" s="93" t="str">
        <f>IF(ISNUMBER(VLOOKUP($E67,AnrPivot!$A$6:$AI$97,COLUMN()-COLUMN($V$1)+2,FALSE)),VLOOKUP($E67,AnrPivot!$A$6:$AI$97,COLUMN()-COLUMN($V$1)+2,FALSE),"")</f>
        <v/>
      </c>
      <c r="AL67" s="93" t="str">
        <f>IF(ISNUMBER(VLOOKUP($E67,AnrPivot!$A$6:$AI$97,COLUMN()-COLUMN($V$1)+2,FALSE)),VLOOKUP($E67,AnrPivot!$A$6:$AI$97,COLUMN()-COLUMN($V$1)+2,FALSE),"")</f>
        <v/>
      </c>
      <c r="AM67" s="93" t="str">
        <f>IF(ISNUMBER(VLOOKUP($E67,AnrPivot!$A$6:$AI$97,COLUMN()-COLUMN($V$1)+2,FALSE)),VLOOKUP($E67,AnrPivot!$A$6:$AI$97,COLUMN()-COLUMN($V$1)+2,FALSE),"")</f>
        <v/>
      </c>
      <c r="AN67" s="93" t="str">
        <f>IF(ISNUMBER(VLOOKUP($E67,AnrPivot!$A$6:$AI$97,COLUMN()-COLUMN($V$1)+2,FALSE)),VLOOKUP($E67,AnrPivot!$A$6:$AI$97,COLUMN()-COLUMN($V$1)+2,FALSE),"")</f>
        <v/>
      </c>
      <c r="AO67" s="93" t="str">
        <f>IF(ISNUMBER(VLOOKUP($E67,AnrPivot!$A$6:$AI$97,COLUMN()-COLUMN($V$1)+2,FALSE)),VLOOKUP($E67,AnrPivot!$A$6:$AI$97,COLUMN()-COLUMN($V$1)+2,FALSE),"")</f>
        <v/>
      </c>
      <c r="AP67" s="93" t="str">
        <f>IF(ISNUMBER(VLOOKUP($E67,AnrPivot!$A$6:$AI$97,COLUMN()-COLUMN($V$1)+2,FALSE)),VLOOKUP($E67,AnrPivot!$A$6:$AI$97,COLUMN()-COLUMN($V$1)+2,FALSE),"")</f>
        <v/>
      </c>
      <c r="AQ67" s="93" t="str">
        <f>IF(ISNUMBER(VLOOKUP($E67,AnrPivot!$A$6:$AI$97,COLUMN()-COLUMN($V$1)+2,FALSE)),VLOOKUP($E67,AnrPivot!$A$6:$AI$97,COLUMN()-COLUMN($V$1)+2,FALSE),"")</f>
        <v/>
      </c>
      <c r="AR67" s="93" t="str">
        <f>IF(ISNUMBER(VLOOKUP($E67,AnrPivot!$A$6:$AI$97,COLUMN()-COLUMN($V$1)+2,FALSE)),VLOOKUP($E67,AnrPivot!$A$6:$AI$97,COLUMN()-COLUMN($V$1)+2,FALSE),"")</f>
        <v/>
      </c>
      <c r="AS67" s="93" t="str">
        <f>IF(ISNUMBER(VLOOKUP($E67,AnrPivot!$A$6:$AI$97,COLUMN()-COLUMN($V$1)+2,FALSE)),VLOOKUP($E67,AnrPivot!$A$6:$AI$97,COLUMN()-COLUMN($V$1)+2,FALSE),"")</f>
        <v/>
      </c>
      <c r="AT67" s="93" t="str">
        <f>IF(ISNUMBER(VLOOKUP($E67,AnrPivot!$A$6:$AI$97,COLUMN()-COLUMN($V$1)+2,FALSE)),VLOOKUP($E67,AnrPivot!$A$6:$AI$97,COLUMN()-COLUMN($V$1)+2,FALSE),"")</f>
        <v/>
      </c>
      <c r="AU67" s="93" t="str">
        <f>IF(ISNUMBER(VLOOKUP($E67,AnrPivot!$A$6:$AI$97,COLUMN()-COLUMN($V$1)+2,FALSE)),VLOOKUP($E67,AnrPivot!$A$6:$AI$97,COLUMN()-COLUMN($V$1)+2,FALSE),"")</f>
        <v/>
      </c>
      <c r="AV67" s="93" t="str">
        <f>IF(ISNUMBER(VLOOKUP($E67,AnrPivot!$A$6:$AI$97,COLUMN()-COLUMN($V$1)+2,FALSE)),VLOOKUP($E67,AnrPivot!$A$6:$AI$97,COLUMN()-COLUMN($V$1)+2,FALSE),"")</f>
        <v/>
      </c>
      <c r="AW67" s="93" t="str">
        <f>IF(ISNUMBER(VLOOKUP($E67,AnrPivot!$A$6:$AI$97,COLUMN()-COLUMN($V$1)+2,FALSE)),VLOOKUP($E67,AnrPivot!$A$6:$AI$97,COLUMN()-COLUMN($V$1)+2,FALSE),"")</f>
        <v/>
      </c>
      <c r="AX67" s="93" t="str">
        <f>IF(ISNUMBER(VLOOKUP($E67,AnrPivot!$A$6:$AI$97,COLUMN()-COLUMN($V$1)+2,FALSE)),VLOOKUP($E67,AnrPivot!$A$6:$AI$97,COLUMN()-COLUMN($V$1)+2,FALSE),"")</f>
        <v/>
      </c>
      <c r="AY67" s="93" t="str">
        <f>IF(ISNUMBER(VLOOKUP($E67,AnrPivot!$A$6:$AI$97,COLUMN()-COLUMN($V$1)+2,FALSE)),VLOOKUP($E67,AnrPivot!$A$6:$AI$97,COLUMN()-COLUMN($V$1)+2,FALSE),"")</f>
        <v/>
      </c>
      <c r="AZ67" s="93" t="str">
        <f>IF(ISNUMBER(VLOOKUP($E67,AnrPivot!$A$6:$AI$97,COLUMN()-COLUMN($V$1)+2,FALSE)),VLOOKUP($E67,AnrPivot!$A$6:$AI$97,COLUMN()-COLUMN($V$1)+2,FALSE),"")</f>
        <v/>
      </c>
      <c r="BA67" s="93" t="str">
        <f>IF(ISNUMBER(VLOOKUP($E67,AnrPivot!$A$6:$AI$97,COLUMN()-COLUMN($V$1)+2,FALSE)),VLOOKUP($E67,AnrPivot!$A$6:$AI$97,COLUMN()-COLUMN($V$1)+2,FALSE),"")</f>
        <v/>
      </c>
      <c r="BB67" s="93" t="str">
        <f>IF(ISNUMBER(VLOOKUP($E67,AnrPivot!$A$6:$AI$97,COLUMN()-COLUMN($V$1)+2,FALSE)),VLOOKUP($E67,AnrPivot!$A$6:$AI$97,COLUMN()-COLUMN($V$1)+2,FALSE),"")</f>
        <v/>
      </c>
      <c r="BC67" s="93" t="str">
        <f>IF(ISNUMBER(VLOOKUP($E67,AnrPivot!$A$6:$AI$97,COLUMN()-COLUMN($V$1)+2,FALSE)),VLOOKUP($E67,AnrPivot!$A$6:$AI$97,COLUMN()-COLUMN($V$1)+2,FALSE),"")</f>
        <v/>
      </c>
      <c r="BD67" s="93" t="str">
        <f>IF(ISNUMBER(VLOOKUP($E67,AnrPivot!$A$6:$AI$97,COLUMN()-COLUMN($V$1)+2,FALSE)),VLOOKUP($E67,AnrPivot!$A$6:$AI$97,COLUMN()-COLUMN($V$1)+2,FALSE),"")</f>
        <v/>
      </c>
      <c r="BE67" s="93" t="str">
        <f>IF(ISNUMBER(VLOOKUP($E67,AnrPivot!$A$6:$AI$97,COLUMN()-COLUMN($V$1)+2,FALSE)),VLOOKUP($E67,AnrPivot!$A$6:$AI$97,COLUMN()-COLUMN($V$1)+2,FALSE),"")</f>
        <v/>
      </c>
      <c r="BF67" s="93" t="str">
        <f>IF(ISNUMBER(VLOOKUP($E67,AnrPivot!$A$6:$AI$97,COLUMN()-COLUMN($V$1)+2,FALSE)),VLOOKUP($E67,AnrPivot!$A$6:$AI$97,COLUMN()-COLUMN($V$1)+2,FALSE),"")</f>
        <v/>
      </c>
      <c r="BG67" s="93" t="str">
        <f>IF(ISNUMBER(VLOOKUP($E67,AnrPivot!$A$6:$AI$97,COLUMN()-COLUMN($V$1)+2,FALSE)),VLOOKUP($E67,AnrPivot!$A$6:$AI$97,COLUMN()-COLUMN($V$1)+2,FALSE),"")</f>
        <v/>
      </c>
      <c r="BH67" s="93" t="str">
        <f>IF(ISNUMBER(VLOOKUP($E67,AnrPivot!$A$6:$AI$97,COLUMN()-COLUMN($V$1)+2,FALSE)),VLOOKUP($E67,AnrPivot!$A$6:$AI$97,COLUMN()-COLUMN($V$1)+2,FALSE),"")</f>
        <v/>
      </c>
      <c r="BI67" s="93" t="str">
        <f>IF(ISNUMBER(VLOOKUP($E67,AnrPivot!$A$6:$AI$97,COLUMN()-COLUMN($V$1)+2,FALSE)),VLOOKUP($E67,AnrPivot!$A$6:$AI$97,COLUMN()-COLUMN($V$1)+2,FALSE),"")</f>
        <v/>
      </c>
      <c r="BJ67" s="93" t="str">
        <f>IF(ISNUMBER(VLOOKUP($E67,AnrPivot!$A$6:$AI$97,COLUMN()-COLUMN($V$1)+2,FALSE)),VLOOKUP($E67,AnrPivot!$A$6:$AI$97,COLUMN()-COLUMN($V$1)+2,FALSE),"")</f>
        <v/>
      </c>
    </row>
    <row r="68" spans="1:62">
      <c r="A68" s="244">
        <v>65</v>
      </c>
      <c r="B68" s="73" t="s">
        <v>1195</v>
      </c>
      <c r="D68" s="11" t="s">
        <v>577</v>
      </c>
      <c r="E68" s="8" t="s">
        <v>568</v>
      </c>
      <c r="F68" s="14"/>
      <c r="G68" s="244"/>
      <c r="H68" s="244"/>
      <c r="I68" s="244"/>
      <c r="J68" s="249"/>
      <c r="K68" s="27"/>
      <c r="L68" s="13">
        <v>0</v>
      </c>
      <c r="M68" s="13">
        <f t="shared" ref="M68:M103" si="3">$L68+$O68-IF(ISNUMBER(HLOOKUP("Gesamtergebnis",$V$2:$BF$173,ROW()-1,FALSE)),HLOOKUP("Gesamtergebnis",$V$2:$BF$173,ROW()-1,FALSE),0)</f>
        <v>0</v>
      </c>
      <c r="N68" s="228">
        <f>LOOKUP(E68,UNTIS.1HJ!$A$4:$A$132,UNTIS.1HJ!$F$4:$F$132)+LOOKUP(E68,UNTIS.1HJ!$A$4:$A$132,UNTIS.1HJ!$H$4:$H$132)</f>
        <v>0</v>
      </c>
      <c r="O68" s="226">
        <f t="shared" si="1"/>
        <v>0</v>
      </c>
      <c r="P68" s="9"/>
      <c r="Q68" s="9" t="e">
        <f>VLOOKUP($E68,UNTIS.Gesamt!$A$4:$L$140,2,FALSE)</f>
        <v>#N/A</v>
      </c>
      <c r="R68" s="9" t="e">
        <f>VLOOKUP($E68,UNTIS.Gesamt!$A$4:$L$140,3,FALSE)</f>
        <v>#N/A</v>
      </c>
      <c r="S68" s="9" t="e">
        <f>VLOOKUP($E68,UNTIS.1HJ!$A$4:$L$140,4,FALSE)</f>
        <v>#N/A</v>
      </c>
      <c r="T68" s="9" t="e">
        <f>VLOOKUP($E68,UNTIS.1HJ!$A$4:$L$140,8,FALSE)</f>
        <v>#N/A</v>
      </c>
      <c r="U68" s="9"/>
      <c r="V68" s="9" t="str">
        <f>IF(ISNUMBER(VLOOKUP($E68,AnrPivot!$A$6:$AI$97,COLUMN()-COLUMN($V$1)+2,FALSE)),VLOOKUP($E68,AnrPivot!$A$6:$AI$97,COLUMN()-COLUMN($V$1)+2,FALSE),"")</f>
        <v/>
      </c>
      <c r="W68" s="9" t="str">
        <f>IF(ISNUMBER(VLOOKUP($E68,AnrPivot!$A$6:$AI$97,COLUMN()-COLUMN($V$1)+2,FALSE)),VLOOKUP($E68,AnrPivot!$A$6:$AI$97,COLUMN()-COLUMN($V$1)+2,FALSE),"")</f>
        <v/>
      </c>
      <c r="X68" s="9" t="str">
        <f>IF(ISNUMBER(VLOOKUP($E68,AnrPivot!$A$6:$AI$97,COLUMN()-COLUMN($V$1)+2,FALSE)),VLOOKUP($E68,AnrPivot!$A$6:$AI$97,COLUMN()-COLUMN($V$1)+2,FALSE),"")</f>
        <v/>
      </c>
      <c r="Y68" s="9" t="str">
        <f>IF(ISNUMBER(VLOOKUP($E68,AnrPivot!$A$6:$AI$97,COLUMN()-COLUMN($V$1)+2,FALSE)),VLOOKUP($E68,AnrPivot!$A$6:$AI$97,COLUMN()-COLUMN($V$1)+2,FALSE),"")</f>
        <v/>
      </c>
      <c r="Z68" s="9" t="str">
        <f>IF(ISNUMBER(VLOOKUP($E68,AnrPivot!$A$6:$AI$97,COLUMN()-COLUMN($V$1)+2,FALSE)),VLOOKUP($E68,AnrPivot!$A$6:$AI$97,COLUMN()-COLUMN($V$1)+2,FALSE),"")</f>
        <v/>
      </c>
      <c r="AA68" s="9" t="str">
        <f>IF(ISNUMBER(VLOOKUP($E68,AnrPivot!$A$6:$AI$97,COLUMN()-COLUMN($V$1)+2,FALSE)),VLOOKUP($E68,AnrPivot!$A$6:$AI$97,COLUMN()-COLUMN($V$1)+2,FALSE),"")</f>
        <v/>
      </c>
      <c r="AB68" s="9" t="str">
        <f>IF(ISNUMBER(VLOOKUP($E68,AnrPivot!$A$6:$AI$97,COLUMN()-COLUMN($V$1)+2,FALSE)),VLOOKUP($E68,AnrPivot!$A$6:$AI$97,COLUMN()-COLUMN($V$1)+2,FALSE),"")</f>
        <v/>
      </c>
      <c r="AC68" s="9" t="str">
        <f>IF(ISNUMBER(VLOOKUP($E68,AnrPivot!$A$6:$AI$97,COLUMN()-COLUMN($V$1)+2,FALSE)),VLOOKUP($E68,AnrPivot!$A$6:$AI$97,COLUMN()-COLUMN($V$1)+2,FALSE),"")</f>
        <v/>
      </c>
      <c r="AD68" s="9" t="str">
        <f>IF(ISNUMBER(VLOOKUP($E68,AnrPivot!$A$6:$AI$97,COLUMN()-COLUMN($V$1)+2,FALSE)),VLOOKUP($E68,AnrPivot!$A$6:$AI$97,COLUMN()-COLUMN($V$1)+2,FALSE),"")</f>
        <v/>
      </c>
      <c r="AE68" s="9" t="str">
        <f>IF(ISNUMBER(VLOOKUP($E68,AnrPivot!$A$6:$AI$97,COLUMN()-COLUMN($V$1)+2,FALSE)),VLOOKUP($E68,AnrPivot!$A$6:$AI$97,COLUMN()-COLUMN($V$1)+2,FALSE),"")</f>
        <v/>
      </c>
      <c r="AF68" s="9" t="str">
        <f>IF(ISNUMBER(VLOOKUP($E68,AnrPivot!$A$6:$AI$97,COLUMN()-COLUMN($V$1)+2,FALSE)),VLOOKUP($E68,AnrPivot!$A$6:$AI$97,COLUMN()-COLUMN($V$1)+2,FALSE),"")</f>
        <v/>
      </c>
      <c r="AG68" s="9" t="str">
        <f>IF(ISNUMBER(VLOOKUP($E68,AnrPivot!$A$6:$AI$97,COLUMN()-COLUMN($V$1)+2,FALSE)),VLOOKUP($E68,AnrPivot!$A$6:$AI$97,COLUMN()-COLUMN($V$1)+2,FALSE),"")</f>
        <v/>
      </c>
      <c r="AH68" s="9" t="str">
        <f>IF(ISNUMBER(VLOOKUP($E68,AnrPivot!$A$6:$AI$97,COLUMN()-COLUMN($V$1)+2,FALSE)),VLOOKUP($E68,AnrPivot!$A$6:$AI$97,COLUMN()-COLUMN($V$1)+2,FALSE),"")</f>
        <v/>
      </c>
      <c r="AI68" s="9" t="str">
        <f>IF(ISNUMBER(VLOOKUP($E68,AnrPivot!$A$6:$AI$97,COLUMN()-COLUMN($V$1)+2,FALSE)),VLOOKUP($E68,AnrPivot!$A$6:$AI$97,COLUMN()-COLUMN($V$1)+2,FALSE),"")</f>
        <v/>
      </c>
      <c r="AJ68" s="9" t="str">
        <f>IF(ISNUMBER(VLOOKUP($E68,AnrPivot!$A$6:$AI$97,COLUMN()-COLUMN($V$1)+2,FALSE)),VLOOKUP($E68,AnrPivot!$A$6:$AI$97,COLUMN()-COLUMN($V$1)+2,FALSE),"")</f>
        <v/>
      </c>
      <c r="AK68" s="9" t="str">
        <f>IF(ISNUMBER(VLOOKUP($E68,AnrPivot!$A$6:$AI$97,COLUMN()-COLUMN($V$1)+2,FALSE)),VLOOKUP($E68,AnrPivot!$A$6:$AI$97,COLUMN()-COLUMN($V$1)+2,FALSE),"")</f>
        <v/>
      </c>
      <c r="AL68" s="9" t="str">
        <f>IF(ISNUMBER(VLOOKUP($E68,AnrPivot!$A$6:$AI$97,COLUMN()-COLUMN($V$1)+2,FALSE)),VLOOKUP($E68,AnrPivot!$A$6:$AI$97,COLUMN()-COLUMN($V$1)+2,FALSE),"")</f>
        <v/>
      </c>
      <c r="AM68" s="9" t="str">
        <f>IF(ISNUMBER(VLOOKUP($E68,AnrPivot!$A$6:$AI$97,COLUMN()-COLUMN($V$1)+2,FALSE)),VLOOKUP($E68,AnrPivot!$A$6:$AI$97,COLUMN()-COLUMN($V$1)+2,FALSE),"")</f>
        <v/>
      </c>
      <c r="AN68" s="9" t="str">
        <f>IF(ISNUMBER(VLOOKUP($E68,AnrPivot!$A$6:$AI$97,COLUMN()-COLUMN($V$1)+2,FALSE)),VLOOKUP($E68,AnrPivot!$A$6:$AI$97,COLUMN()-COLUMN($V$1)+2,FALSE),"")</f>
        <v/>
      </c>
      <c r="AO68" s="9" t="str">
        <f>IF(ISNUMBER(VLOOKUP($E68,AnrPivot!$A$6:$AI$97,COLUMN()-COLUMN($V$1)+2,FALSE)),VLOOKUP($E68,AnrPivot!$A$6:$AI$97,COLUMN()-COLUMN($V$1)+2,FALSE),"")</f>
        <v/>
      </c>
      <c r="AP68" s="9" t="str">
        <f>IF(ISNUMBER(VLOOKUP($E68,AnrPivot!$A$6:$AI$97,COLUMN()-COLUMN($V$1)+2,FALSE)),VLOOKUP($E68,AnrPivot!$A$6:$AI$97,COLUMN()-COLUMN($V$1)+2,FALSE),"")</f>
        <v/>
      </c>
      <c r="AQ68" s="9" t="str">
        <f>IF(ISNUMBER(VLOOKUP($E68,AnrPivot!$A$6:$AI$97,COLUMN()-COLUMN($V$1)+2,FALSE)),VLOOKUP($E68,AnrPivot!$A$6:$AI$97,COLUMN()-COLUMN($V$1)+2,FALSE),"")</f>
        <v/>
      </c>
      <c r="AR68" s="9" t="str">
        <f>IF(ISNUMBER(VLOOKUP($E68,AnrPivot!$A$6:$AI$97,COLUMN()-COLUMN($V$1)+2,FALSE)),VLOOKUP($E68,AnrPivot!$A$6:$AI$97,COLUMN()-COLUMN($V$1)+2,FALSE),"")</f>
        <v/>
      </c>
      <c r="AS68" s="9" t="str">
        <f>IF(ISNUMBER(VLOOKUP($E68,AnrPivot!$A$6:$AI$97,COLUMN()-COLUMN($V$1)+2,FALSE)),VLOOKUP($E68,AnrPivot!$A$6:$AI$97,COLUMN()-COLUMN($V$1)+2,FALSE),"")</f>
        <v/>
      </c>
      <c r="AT68" s="9" t="str">
        <f>IF(ISNUMBER(VLOOKUP($E68,AnrPivot!$A$6:$AI$97,COLUMN()-COLUMN($V$1)+2,FALSE)),VLOOKUP($E68,AnrPivot!$A$6:$AI$97,COLUMN()-COLUMN($V$1)+2,FALSE),"")</f>
        <v/>
      </c>
      <c r="AU68" s="9" t="str">
        <f>IF(ISNUMBER(VLOOKUP($E68,AnrPivot!$A$6:$AI$97,COLUMN()-COLUMN($V$1)+2,FALSE)),VLOOKUP($E68,AnrPivot!$A$6:$AI$97,COLUMN()-COLUMN($V$1)+2,FALSE),"")</f>
        <v/>
      </c>
      <c r="AV68" s="9" t="str">
        <f>IF(ISNUMBER(VLOOKUP($E68,AnrPivot!$A$6:$AI$97,COLUMN()-COLUMN($V$1)+2,FALSE)),VLOOKUP($E68,AnrPivot!$A$6:$AI$97,COLUMN()-COLUMN($V$1)+2,FALSE),"")</f>
        <v/>
      </c>
      <c r="AW68" s="9" t="str">
        <f>IF(ISNUMBER(VLOOKUP($E68,AnrPivot!$A$6:$AI$97,COLUMN()-COLUMN($V$1)+2,FALSE)),VLOOKUP($E68,AnrPivot!$A$6:$AI$97,COLUMN()-COLUMN($V$1)+2,FALSE),"")</f>
        <v/>
      </c>
      <c r="AX68" s="9" t="str">
        <f>IF(ISNUMBER(VLOOKUP($E68,AnrPivot!$A$6:$AI$97,COLUMN()-COLUMN($V$1)+2,FALSE)),VLOOKUP($E68,AnrPivot!$A$6:$AI$97,COLUMN()-COLUMN($V$1)+2,FALSE),"")</f>
        <v/>
      </c>
      <c r="AY68" s="9" t="str">
        <f>IF(ISNUMBER(VLOOKUP($E68,AnrPivot!$A$6:$AI$97,COLUMN()-COLUMN($V$1)+2,FALSE)),VLOOKUP($E68,AnrPivot!$A$6:$AI$97,COLUMN()-COLUMN($V$1)+2,FALSE),"")</f>
        <v/>
      </c>
      <c r="AZ68" s="9" t="str">
        <f>IF(ISNUMBER(VLOOKUP($E68,AnrPivot!$A$6:$AI$97,COLUMN()-COLUMN($V$1)+2,FALSE)),VLOOKUP($E68,AnrPivot!$A$6:$AI$97,COLUMN()-COLUMN($V$1)+2,FALSE),"")</f>
        <v/>
      </c>
      <c r="BA68" s="9" t="str">
        <f>IF(ISNUMBER(VLOOKUP($E68,AnrPivot!$A$6:$AI$97,COLUMN()-COLUMN($V$1)+2,FALSE)),VLOOKUP($E68,AnrPivot!$A$6:$AI$97,COLUMN()-COLUMN($V$1)+2,FALSE),"")</f>
        <v/>
      </c>
      <c r="BB68" s="9" t="str">
        <f>IF(ISNUMBER(VLOOKUP($E68,AnrPivot!$A$6:$AI$97,COLUMN()-COLUMN($V$1)+2,FALSE)),VLOOKUP($E68,AnrPivot!$A$6:$AI$97,COLUMN()-COLUMN($V$1)+2,FALSE),"")</f>
        <v/>
      </c>
      <c r="BC68" s="9" t="str">
        <f>IF(ISNUMBER(VLOOKUP($E68,AnrPivot!$A$6:$AI$97,COLUMN()-COLUMN($V$1)+2,FALSE)),VLOOKUP($E68,AnrPivot!$A$6:$AI$97,COLUMN()-COLUMN($V$1)+2,FALSE),"")</f>
        <v/>
      </c>
      <c r="BD68" s="9" t="str">
        <f>IF(ISNUMBER(VLOOKUP($E68,AnrPivot!$A$6:$AI$97,COLUMN()-COLUMN($V$1)+2,FALSE)),VLOOKUP($E68,AnrPivot!$A$6:$AI$97,COLUMN()-COLUMN($V$1)+2,FALSE),"")</f>
        <v/>
      </c>
      <c r="BE68" s="9" t="str">
        <f>IF(ISNUMBER(VLOOKUP($E68,AnrPivot!$A$6:$AI$97,COLUMN()-COLUMN($V$1)+2,FALSE)),VLOOKUP($E68,AnrPivot!$A$6:$AI$97,COLUMN()-COLUMN($V$1)+2,FALSE),"")</f>
        <v/>
      </c>
      <c r="BF68" s="9" t="str">
        <f>IF(ISNUMBER(VLOOKUP($E68,AnrPivot!$A$6:$AI$97,COLUMN()-COLUMN($V$1)+2,FALSE)),VLOOKUP($E68,AnrPivot!$A$6:$AI$97,COLUMN()-COLUMN($V$1)+2,FALSE),"")</f>
        <v/>
      </c>
      <c r="BG68" s="9" t="str">
        <f>IF(ISNUMBER(VLOOKUP($E68,AnrPivot!$A$6:$AI$97,COLUMN()-COLUMN($V$1)+2,FALSE)),VLOOKUP($E68,AnrPivot!$A$6:$AI$97,COLUMN()-COLUMN($V$1)+2,FALSE),"")</f>
        <v/>
      </c>
      <c r="BH68" s="9" t="str">
        <f>IF(ISNUMBER(VLOOKUP($E68,AnrPivot!$A$6:$AI$97,COLUMN()-COLUMN($V$1)+2,FALSE)),VLOOKUP($E68,AnrPivot!$A$6:$AI$97,COLUMN()-COLUMN($V$1)+2,FALSE),"")</f>
        <v/>
      </c>
      <c r="BI68" s="93" t="str">
        <f>IF(ISNUMBER(VLOOKUP($E68,AnrPivot!$A$6:$AI$97,COLUMN()-COLUMN($V$1)+2,FALSE)),VLOOKUP($E68,AnrPivot!$A$6:$AI$97,COLUMN()-COLUMN($V$1)+2,FALSE),"")</f>
        <v/>
      </c>
      <c r="BJ68" s="93" t="str">
        <f>IF(ISNUMBER(VLOOKUP($E68,AnrPivot!$A$6:$AI$97,COLUMN()-COLUMN($V$1)+2,FALSE)),VLOOKUP($E68,AnrPivot!$A$6:$AI$97,COLUMN()-COLUMN($V$1)+2,FALSE),"")</f>
        <v/>
      </c>
    </row>
    <row r="69" spans="1:62">
      <c r="A69" s="247">
        <v>66</v>
      </c>
      <c r="B69" s="66" t="s">
        <v>1195</v>
      </c>
      <c r="C69" s="67"/>
      <c r="D69" s="67" t="s">
        <v>578</v>
      </c>
      <c r="E69" s="68" t="s">
        <v>571</v>
      </c>
      <c r="F69" s="69"/>
      <c r="G69" s="247"/>
      <c r="H69" s="247"/>
      <c r="I69" s="247"/>
      <c r="J69" s="248"/>
      <c r="K69" s="70"/>
      <c r="L69" s="71">
        <v>0</v>
      </c>
      <c r="M69" s="71">
        <f t="shared" si="3"/>
        <v>0</v>
      </c>
      <c r="N69" s="227">
        <f>LOOKUP(E69,UNTIS.1HJ!$A$4:$A$132,UNTIS.1HJ!$F$4:$F$132)+LOOKUP(E69,UNTIS.1HJ!$A$4:$A$132,UNTIS.1HJ!$H$4:$H$132)</f>
        <v>0</v>
      </c>
      <c r="O69" s="225">
        <f t="shared" ref="O69:O146" si="4">-$N69/$O$1*2</f>
        <v>0</v>
      </c>
      <c r="P69" s="93"/>
      <c r="Q69" s="93" t="e">
        <f>VLOOKUP($E69,UNTIS.Gesamt!$A$4:$L$140,2,FALSE)</f>
        <v>#N/A</v>
      </c>
      <c r="R69" s="93" t="e">
        <f>VLOOKUP($E69,UNTIS.Gesamt!$A$4:$L$140,3,FALSE)</f>
        <v>#N/A</v>
      </c>
      <c r="S69" s="93" t="e">
        <f>VLOOKUP($E69,UNTIS.1HJ!$A$4:$L$140,4,FALSE)</f>
        <v>#N/A</v>
      </c>
      <c r="T69" s="93" t="e">
        <f>VLOOKUP($E69,UNTIS.1HJ!$A$4:$L$140,8,FALSE)</f>
        <v>#N/A</v>
      </c>
      <c r="U69" s="93"/>
      <c r="V69" s="93" t="str">
        <f>IF(ISNUMBER(VLOOKUP($E69,AnrPivot!$A$6:$AI$97,COLUMN()-COLUMN($V$1)+2,FALSE)),VLOOKUP($E69,AnrPivot!$A$6:$AI$97,COLUMN()-COLUMN($V$1)+2,FALSE),"")</f>
        <v/>
      </c>
      <c r="W69" s="93" t="str">
        <f>IF(ISNUMBER(VLOOKUP($E69,AnrPivot!$A$6:$AI$97,COLUMN()-COLUMN($V$1)+2,FALSE)),VLOOKUP($E69,AnrPivot!$A$6:$AI$97,COLUMN()-COLUMN($V$1)+2,FALSE),"")</f>
        <v/>
      </c>
      <c r="X69" s="93" t="str">
        <f>IF(ISNUMBER(VLOOKUP($E69,AnrPivot!$A$6:$AI$97,COLUMN()-COLUMN($V$1)+2,FALSE)),VLOOKUP($E69,AnrPivot!$A$6:$AI$97,COLUMN()-COLUMN($V$1)+2,FALSE),"")</f>
        <v/>
      </c>
      <c r="Y69" s="93" t="str">
        <f>IF(ISNUMBER(VLOOKUP($E69,AnrPivot!$A$6:$AI$97,COLUMN()-COLUMN($V$1)+2,FALSE)),VLOOKUP($E69,AnrPivot!$A$6:$AI$97,COLUMN()-COLUMN($V$1)+2,FALSE),"")</f>
        <v/>
      </c>
      <c r="Z69" s="93" t="str">
        <f>IF(ISNUMBER(VLOOKUP($E69,AnrPivot!$A$6:$AI$97,COLUMN()-COLUMN($V$1)+2,FALSE)),VLOOKUP($E69,AnrPivot!$A$6:$AI$97,COLUMN()-COLUMN($V$1)+2,FALSE),"")</f>
        <v/>
      </c>
      <c r="AA69" s="93" t="str">
        <f>IF(ISNUMBER(VLOOKUP($E69,AnrPivot!$A$6:$AI$97,COLUMN()-COLUMN($V$1)+2,FALSE)),VLOOKUP($E69,AnrPivot!$A$6:$AI$97,COLUMN()-COLUMN($V$1)+2,FALSE),"")</f>
        <v/>
      </c>
      <c r="AB69" s="93" t="str">
        <f>IF(ISNUMBER(VLOOKUP($E69,AnrPivot!$A$6:$AI$97,COLUMN()-COLUMN($V$1)+2,FALSE)),VLOOKUP($E69,AnrPivot!$A$6:$AI$97,COLUMN()-COLUMN($V$1)+2,FALSE),"")</f>
        <v/>
      </c>
      <c r="AC69" s="93" t="str">
        <f>IF(ISNUMBER(VLOOKUP($E69,AnrPivot!$A$6:$AI$97,COLUMN()-COLUMN($V$1)+2,FALSE)),VLOOKUP($E69,AnrPivot!$A$6:$AI$97,COLUMN()-COLUMN($V$1)+2,FALSE),"")</f>
        <v/>
      </c>
      <c r="AD69" s="93" t="str">
        <f>IF(ISNUMBER(VLOOKUP($E69,AnrPivot!$A$6:$AI$97,COLUMN()-COLUMN($V$1)+2,FALSE)),VLOOKUP($E69,AnrPivot!$A$6:$AI$97,COLUMN()-COLUMN($V$1)+2,FALSE),"")</f>
        <v/>
      </c>
      <c r="AE69" s="93" t="str">
        <f>IF(ISNUMBER(VLOOKUP($E69,AnrPivot!$A$6:$AI$97,COLUMN()-COLUMN($V$1)+2,FALSE)),VLOOKUP($E69,AnrPivot!$A$6:$AI$97,COLUMN()-COLUMN($V$1)+2,FALSE),"")</f>
        <v/>
      </c>
      <c r="AF69" s="93" t="str">
        <f>IF(ISNUMBER(VLOOKUP($E69,AnrPivot!$A$6:$AI$97,COLUMN()-COLUMN($V$1)+2,FALSE)),VLOOKUP($E69,AnrPivot!$A$6:$AI$97,COLUMN()-COLUMN($V$1)+2,FALSE),"")</f>
        <v/>
      </c>
      <c r="AG69" s="93" t="str">
        <f>IF(ISNUMBER(VLOOKUP($E69,AnrPivot!$A$6:$AI$97,COLUMN()-COLUMN($V$1)+2,FALSE)),VLOOKUP($E69,AnrPivot!$A$6:$AI$97,COLUMN()-COLUMN($V$1)+2,FALSE),"")</f>
        <v/>
      </c>
      <c r="AH69" s="93" t="str">
        <f>IF(ISNUMBER(VLOOKUP($E69,AnrPivot!$A$6:$AI$97,COLUMN()-COLUMN($V$1)+2,FALSE)),VLOOKUP($E69,AnrPivot!$A$6:$AI$97,COLUMN()-COLUMN($V$1)+2,FALSE),"")</f>
        <v/>
      </c>
      <c r="AI69" s="93" t="str">
        <f>IF(ISNUMBER(VLOOKUP($E69,AnrPivot!$A$6:$AI$97,COLUMN()-COLUMN($V$1)+2,FALSE)),VLOOKUP($E69,AnrPivot!$A$6:$AI$97,COLUMN()-COLUMN($V$1)+2,FALSE),"")</f>
        <v/>
      </c>
      <c r="AJ69" s="93" t="str">
        <f>IF(ISNUMBER(VLOOKUP($E69,AnrPivot!$A$6:$AI$97,COLUMN()-COLUMN($V$1)+2,FALSE)),VLOOKUP($E69,AnrPivot!$A$6:$AI$97,COLUMN()-COLUMN($V$1)+2,FALSE),"")</f>
        <v/>
      </c>
      <c r="AK69" s="93" t="str">
        <f>IF(ISNUMBER(VLOOKUP($E69,AnrPivot!$A$6:$AI$97,COLUMN()-COLUMN($V$1)+2,FALSE)),VLOOKUP($E69,AnrPivot!$A$6:$AI$97,COLUMN()-COLUMN($V$1)+2,FALSE),"")</f>
        <v/>
      </c>
      <c r="AL69" s="93" t="str">
        <f>IF(ISNUMBER(VLOOKUP($E69,AnrPivot!$A$6:$AI$97,COLUMN()-COLUMN($V$1)+2,FALSE)),VLOOKUP($E69,AnrPivot!$A$6:$AI$97,COLUMN()-COLUMN($V$1)+2,FALSE),"")</f>
        <v/>
      </c>
      <c r="AM69" s="93" t="str">
        <f>IF(ISNUMBER(VLOOKUP($E69,AnrPivot!$A$6:$AI$97,COLUMN()-COLUMN($V$1)+2,FALSE)),VLOOKUP($E69,AnrPivot!$A$6:$AI$97,COLUMN()-COLUMN($V$1)+2,FALSE),"")</f>
        <v/>
      </c>
      <c r="AN69" s="93" t="str">
        <f>IF(ISNUMBER(VLOOKUP($E69,AnrPivot!$A$6:$AI$97,COLUMN()-COLUMN($V$1)+2,FALSE)),VLOOKUP($E69,AnrPivot!$A$6:$AI$97,COLUMN()-COLUMN($V$1)+2,FALSE),"")</f>
        <v/>
      </c>
      <c r="AO69" s="93" t="str">
        <f>IF(ISNUMBER(VLOOKUP($E69,AnrPivot!$A$6:$AI$97,COLUMN()-COLUMN($V$1)+2,FALSE)),VLOOKUP($E69,AnrPivot!$A$6:$AI$97,COLUMN()-COLUMN($V$1)+2,FALSE),"")</f>
        <v/>
      </c>
      <c r="AP69" s="93" t="str">
        <f>IF(ISNUMBER(VLOOKUP($E69,AnrPivot!$A$6:$AI$97,COLUMN()-COLUMN($V$1)+2,FALSE)),VLOOKUP($E69,AnrPivot!$A$6:$AI$97,COLUMN()-COLUMN($V$1)+2,FALSE),"")</f>
        <v/>
      </c>
      <c r="AQ69" s="93" t="str">
        <f>IF(ISNUMBER(VLOOKUP($E69,AnrPivot!$A$6:$AI$97,COLUMN()-COLUMN($V$1)+2,FALSE)),VLOOKUP($E69,AnrPivot!$A$6:$AI$97,COLUMN()-COLUMN($V$1)+2,FALSE),"")</f>
        <v/>
      </c>
      <c r="AR69" s="93" t="str">
        <f>IF(ISNUMBER(VLOOKUP($E69,AnrPivot!$A$6:$AI$97,COLUMN()-COLUMN($V$1)+2,FALSE)),VLOOKUP($E69,AnrPivot!$A$6:$AI$97,COLUMN()-COLUMN($V$1)+2,FALSE),"")</f>
        <v/>
      </c>
      <c r="AS69" s="93" t="str">
        <f>IF(ISNUMBER(VLOOKUP($E69,AnrPivot!$A$6:$AI$97,COLUMN()-COLUMN($V$1)+2,FALSE)),VLOOKUP($E69,AnrPivot!$A$6:$AI$97,COLUMN()-COLUMN($V$1)+2,FALSE),"")</f>
        <v/>
      </c>
      <c r="AT69" s="93" t="str">
        <f>IF(ISNUMBER(VLOOKUP($E69,AnrPivot!$A$6:$AI$97,COLUMN()-COLUMN($V$1)+2,FALSE)),VLOOKUP($E69,AnrPivot!$A$6:$AI$97,COLUMN()-COLUMN($V$1)+2,FALSE),"")</f>
        <v/>
      </c>
      <c r="AU69" s="93" t="str">
        <f>IF(ISNUMBER(VLOOKUP($E69,AnrPivot!$A$6:$AI$97,COLUMN()-COLUMN($V$1)+2,FALSE)),VLOOKUP($E69,AnrPivot!$A$6:$AI$97,COLUMN()-COLUMN($V$1)+2,FALSE),"")</f>
        <v/>
      </c>
      <c r="AV69" s="93" t="str">
        <f>IF(ISNUMBER(VLOOKUP($E69,AnrPivot!$A$6:$AI$97,COLUMN()-COLUMN($V$1)+2,FALSE)),VLOOKUP($E69,AnrPivot!$A$6:$AI$97,COLUMN()-COLUMN($V$1)+2,FALSE),"")</f>
        <v/>
      </c>
      <c r="AW69" s="93" t="str">
        <f>IF(ISNUMBER(VLOOKUP($E69,AnrPivot!$A$6:$AI$97,COLUMN()-COLUMN($V$1)+2,FALSE)),VLOOKUP($E69,AnrPivot!$A$6:$AI$97,COLUMN()-COLUMN($V$1)+2,FALSE),"")</f>
        <v/>
      </c>
      <c r="AX69" s="93" t="str">
        <f>IF(ISNUMBER(VLOOKUP($E69,AnrPivot!$A$6:$AI$97,COLUMN()-COLUMN($V$1)+2,FALSE)),VLOOKUP($E69,AnrPivot!$A$6:$AI$97,COLUMN()-COLUMN($V$1)+2,FALSE),"")</f>
        <v/>
      </c>
      <c r="AY69" s="93" t="str">
        <f>IF(ISNUMBER(VLOOKUP($E69,AnrPivot!$A$6:$AI$97,COLUMN()-COLUMN($V$1)+2,FALSE)),VLOOKUP($E69,AnrPivot!$A$6:$AI$97,COLUMN()-COLUMN($V$1)+2,FALSE),"")</f>
        <v/>
      </c>
      <c r="AZ69" s="93" t="str">
        <f>IF(ISNUMBER(VLOOKUP($E69,AnrPivot!$A$6:$AI$97,COLUMN()-COLUMN($V$1)+2,FALSE)),VLOOKUP($E69,AnrPivot!$A$6:$AI$97,COLUMN()-COLUMN($V$1)+2,FALSE),"")</f>
        <v/>
      </c>
      <c r="BA69" s="93" t="str">
        <f>IF(ISNUMBER(VLOOKUP($E69,AnrPivot!$A$6:$AI$97,COLUMN()-COLUMN($V$1)+2,FALSE)),VLOOKUP($E69,AnrPivot!$A$6:$AI$97,COLUMN()-COLUMN($V$1)+2,FALSE),"")</f>
        <v/>
      </c>
      <c r="BB69" s="93" t="str">
        <f>IF(ISNUMBER(VLOOKUP($E69,AnrPivot!$A$6:$AI$97,COLUMN()-COLUMN($V$1)+2,FALSE)),VLOOKUP($E69,AnrPivot!$A$6:$AI$97,COLUMN()-COLUMN($V$1)+2,FALSE),"")</f>
        <v/>
      </c>
      <c r="BC69" s="93" t="str">
        <f>IF(ISNUMBER(VLOOKUP($E69,AnrPivot!$A$6:$AI$97,COLUMN()-COLUMN($V$1)+2,FALSE)),VLOOKUP($E69,AnrPivot!$A$6:$AI$97,COLUMN()-COLUMN($V$1)+2,FALSE),"")</f>
        <v/>
      </c>
      <c r="BD69" s="93" t="str">
        <f>IF(ISNUMBER(VLOOKUP($E69,AnrPivot!$A$6:$AI$97,COLUMN()-COLUMN($V$1)+2,FALSE)),VLOOKUP($E69,AnrPivot!$A$6:$AI$97,COLUMN()-COLUMN($V$1)+2,FALSE),"")</f>
        <v/>
      </c>
      <c r="BE69" s="93" t="str">
        <f>IF(ISNUMBER(VLOOKUP($E69,AnrPivot!$A$6:$AI$97,COLUMN()-COLUMN($V$1)+2,FALSE)),VLOOKUP($E69,AnrPivot!$A$6:$AI$97,COLUMN()-COLUMN($V$1)+2,FALSE),"")</f>
        <v/>
      </c>
      <c r="BF69" s="93" t="str">
        <f>IF(ISNUMBER(VLOOKUP($E69,AnrPivot!$A$6:$AI$97,COLUMN()-COLUMN($V$1)+2,FALSE)),VLOOKUP($E69,AnrPivot!$A$6:$AI$97,COLUMN()-COLUMN($V$1)+2,FALSE),"")</f>
        <v/>
      </c>
      <c r="BG69" s="93" t="str">
        <f>IF(ISNUMBER(VLOOKUP($E69,AnrPivot!$A$6:$AI$97,COLUMN()-COLUMN($V$1)+2,FALSE)),VLOOKUP($E69,AnrPivot!$A$6:$AI$97,COLUMN()-COLUMN($V$1)+2,FALSE),"")</f>
        <v/>
      </c>
      <c r="BH69" s="93" t="str">
        <f>IF(ISNUMBER(VLOOKUP($E69,AnrPivot!$A$6:$AI$97,COLUMN()-COLUMN($V$1)+2,FALSE)),VLOOKUP($E69,AnrPivot!$A$6:$AI$97,COLUMN()-COLUMN($V$1)+2,FALSE),"")</f>
        <v/>
      </c>
      <c r="BI69" s="93" t="str">
        <f>IF(ISNUMBER(VLOOKUP($E69,AnrPivot!$A$6:$AI$97,COLUMN()-COLUMN($V$1)+2,FALSE)),VLOOKUP($E69,AnrPivot!$A$6:$AI$97,COLUMN()-COLUMN($V$1)+2,FALSE),"")</f>
        <v/>
      </c>
      <c r="BJ69" s="93" t="str">
        <f>IF(ISNUMBER(VLOOKUP($E69,AnrPivot!$A$6:$AI$97,COLUMN()-COLUMN($V$1)+2,FALSE)),VLOOKUP($E69,AnrPivot!$A$6:$AI$97,COLUMN()-COLUMN($V$1)+2,FALSE),"")</f>
        <v/>
      </c>
    </row>
    <row r="70" spans="1:62">
      <c r="A70" s="244">
        <v>67</v>
      </c>
      <c r="B70" s="73" t="s">
        <v>0</v>
      </c>
      <c r="C70" s="11" t="s">
        <v>458</v>
      </c>
      <c r="D70" s="11" t="s">
        <v>459</v>
      </c>
      <c r="E70" s="8" t="s">
        <v>355</v>
      </c>
      <c r="F70" s="14">
        <v>29458</v>
      </c>
      <c r="G70" s="244" t="s">
        <v>614</v>
      </c>
      <c r="H70" s="244"/>
      <c r="I70" s="244"/>
      <c r="J70" s="249"/>
      <c r="K70" s="27"/>
      <c r="L70" s="290">
        <v>30</v>
      </c>
      <c r="M70" s="13">
        <f t="shared" si="3"/>
        <v>29.5</v>
      </c>
      <c r="N70" s="228">
        <f>LOOKUP(E70,UNTIS.1HJ!$A$4:$A$132,UNTIS.1HJ!$F$4:$F$132)+LOOKUP(E70,UNTIS.1HJ!$A$4:$A$132,UNTIS.1HJ!$H$4:$H$132)</f>
        <v>0</v>
      </c>
      <c r="O70" s="226">
        <f t="shared" si="4"/>
        <v>0</v>
      </c>
      <c r="P70" s="9"/>
      <c r="Q70" s="9">
        <f>VLOOKUP($E70,UNTIS.Gesamt!$A$4:$L$140,2,FALSE)</f>
        <v>910</v>
      </c>
      <c r="R70" s="9">
        <f>VLOOKUP($E70,UNTIS.Gesamt!$A$4:$L$140,3,FALSE)</f>
        <v>20</v>
      </c>
      <c r="S70" s="9">
        <f>VLOOKUP($E70,UNTIS.1HJ!$A$4:$L$140,4,FALSE)</f>
        <v>876</v>
      </c>
      <c r="T70" s="9">
        <f>VLOOKUP($E70,UNTIS.1HJ!$A$4:$L$140,8,FALSE)</f>
        <v>0</v>
      </c>
      <c r="U70" s="9"/>
      <c r="V70" s="9" t="str">
        <f>IF(ISNUMBER(VLOOKUP($E70,AnrPivot!$A$6:$AI$97,COLUMN()-COLUMN($V$1)+2,FALSE)),VLOOKUP($E70,AnrPivot!$A$6:$AI$97,COLUMN()-COLUMN($V$1)+2,FALSE),"")</f>
        <v/>
      </c>
      <c r="W70" s="9" t="str">
        <f>IF(ISNUMBER(VLOOKUP($E70,AnrPivot!$A$6:$AI$97,COLUMN()-COLUMN($V$1)+2,FALSE)),VLOOKUP($E70,AnrPivot!$A$6:$AI$97,COLUMN()-COLUMN($V$1)+2,FALSE),"")</f>
        <v/>
      </c>
      <c r="X70" s="9" t="str">
        <f>IF(ISNUMBER(VLOOKUP($E70,AnrPivot!$A$6:$AI$97,COLUMN()-COLUMN($V$1)+2,FALSE)),VLOOKUP($E70,AnrPivot!$A$6:$AI$97,COLUMN()-COLUMN($V$1)+2,FALSE),"")</f>
        <v/>
      </c>
      <c r="Y70" s="9" t="str">
        <f>IF(ISNUMBER(VLOOKUP($E70,AnrPivot!$A$6:$AI$97,COLUMN()-COLUMN($V$1)+2,FALSE)),VLOOKUP($E70,AnrPivot!$A$6:$AI$97,COLUMN()-COLUMN($V$1)+2,FALSE),"")</f>
        <v/>
      </c>
      <c r="Z70" s="9" t="str">
        <f>IF(ISNUMBER(VLOOKUP($E70,AnrPivot!$A$6:$AI$97,COLUMN()-COLUMN($V$1)+2,FALSE)),VLOOKUP($E70,AnrPivot!$A$6:$AI$97,COLUMN()-COLUMN($V$1)+2,FALSE),"")</f>
        <v/>
      </c>
      <c r="AA70" s="9" t="str">
        <f>IF(ISNUMBER(VLOOKUP($E70,AnrPivot!$A$6:$AI$97,COLUMN()-COLUMN($V$1)+2,FALSE)),VLOOKUP($E70,AnrPivot!$A$6:$AI$97,COLUMN()-COLUMN($V$1)+2,FALSE),"")</f>
        <v/>
      </c>
      <c r="AB70" s="9" t="str">
        <f>IF(ISNUMBER(VLOOKUP($E70,AnrPivot!$A$6:$AI$97,COLUMN()-COLUMN($V$1)+2,FALSE)),VLOOKUP($E70,AnrPivot!$A$6:$AI$97,COLUMN()-COLUMN($V$1)+2,FALSE),"")</f>
        <v/>
      </c>
      <c r="AC70" s="9">
        <f>IF(ISNUMBER(VLOOKUP($E70,AnrPivot!$A$6:$AI$97,COLUMN()-COLUMN($V$1)+2,FALSE)),VLOOKUP($E70,AnrPivot!$A$6:$AI$97,COLUMN()-COLUMN($V$1)+2,FALSE),"")</f>
        <v>0.5</v>
      </c>
      <c r="AD70" s="9" t="str">
        <f>IF(ISNUMBER(VLOOKUP($E70,AnrPivot!$A$6:$AI$97,COLUMN()-COLUMN($V$1)+2,FALSE)),VLOOKUP($E70,AnrPivot!$A$6:$AI$97,COLUMN()-COLUMN($V$1)+2,FALSE),"")</f>
        <v/>
      </c>
      <c r="AE70" s="9" t="str">
        <f>IF(ISNUMBER(VLOOKUP($E70,AnrPivot!$A$6:$AI$97,COLUMN()-COLUMN($V$1)+2,FALSE)),VLOOKUP($E70,AnrPivot!$A$6:$AI$97,COLUMN()-COLUMN($V$1)+2,FALSE),"")</f>
        <v/>
      </c>
      <c r="AF70" s="9" t="str">
        <f>IF(ISNUMBER(VLOOKUP($E70,AnrPivot!$A$6:$AI$97,COLUMN()-COLUMN($V$1)+2,FALSE)),VLOOKUP($E70,AnrPivot!$A$6:$AI$97,COLUMN()-COLUMN($V$1)+2,FALSE),"")</f>
        <v/>
      </c>
      <c r="AG70" s="9" t="str">
        <f>IF(ISNUMBER(VLOOKUP($E70,AnrPivot!$A$6:$AI$97,COLUMN()-COLUMN($V$1)+2,FALSE)),VLOOKUP($E70,AnrPivot!$A$6:$AI$97,COLUMN()-COLUMN($V$1)+2,FALSE),"")</f>
        <v/>
      </c>
      <c r="AH70" s="9" t="str">
        <f>IF(ISNUMBER(VLOOKUP($E70,AnrPivot!$A$6:$AI$97,COLUMN()-COLUMN($V$1)+2,FALSE)),VLOOKUP($E70,AnrPivot!$A$6:$AI$97,COLUMN()-COLUMN($V$1)+2,FALSE),"")</f>
        <v/>
      </c>
      <c r="AI70" s="9" t="str">
        <f>IF(ISNUMBER(VLOOKUP($E70,AnrPivot!$A$6:$AI$97,COLUMN()-COLUMN($V$1)+2,FALSE)),VLOOKUP($E70,AnrPivot!$A$6:$AI$97,COLUMN()-COLUMN($V$1)+2,FALSE),"")</f>
        <v/>
      </c>
      <c r="AJ70" s="9" t="str">
        <f>IF(ISNUMBER(VLOOKUP($E70,AnrPivot!$A$6:$AI$97,COLUMN()-COLUMN($V$1)+2,FALSE)),VLOOKUP($E70,AnrPivot!$A$6:$AI$97,COLUMN()-COLUMN($V$1)+2,FALSE),"")</f>
        <v/>
      </c>
      <c r="AK70" s="9" t="str">
        <f>IF(ISNUMBER(VLOOKUP($E70,AnrPivot!$A$6:$AI$97,COLUMN()-COLUMN($V$1)+2,FALSE)),VLOOKUP($E70,AnrPivot!$A$6:$AI$97,COLUMN()-COLUMN($V$1)+2,FALSE),"")</f>
        <v/>
      </c>
      <c r="AL70" s="9" t="str">
        <f>IF(ISNUMBER(VLOOKUP($E70,AnrPivot!$A$6:$AI$97,COLUMN()-COLUMN($V$1)+2,FALSE)),VLOOKUP($E70,AnrPivot!$A$6:$AI$97,COLUMN()-COLUMN($V$1)+2,FALSE),"")</f>
        <v/>
      </c>
      <c r="AM70" s="9" t="str">
        <f>IF(ISNUMBER(VLOOKUP($E70,AnrPivot!$A$6:$AI$97,COLUMN()-COLUMN($V$1)+2,FALSE)),VLOOKUP($E70,AnrPivot!$A$6:$AI$97,COLUMN()-COLUMN($V$1)+2,FALSE),"")</f>
        <v/>
      </c>
      <c r="AN70" s="9" t="str">
        <f>IF(ISNUMBER(VLOOKUP($E70,AnrPivot!$A$6:$AI$97,COLUMN()-COLUMN($V$1)+2,FALSE)),VLOOKUP($E70,AnrPivot!$A$6:$AI$97,COLUMN()-COLUMN($V$1)+2,FALSE),"")</f>
        <v/>
      </c>
      <c r="AO70" s="9" t="str">
        <f>IF(ISNUMBER(VLOOKUP($E70,AnrPivot!$A$6:$AI$97,COLUMN()-COLUMN($V$1)+2,FALSE)),VLOOKUP($E70,AnrPivot!$A$6:$AI$97,COLUMN()-COLUMN($V$1)+2,FALSE),"")</f>
        <v/>
      </c>
      <c r="AP70" s="9" t="str">
        <f>IF(ISNUMBER(VLOOKUP($E70,AnrPivot!$A$6:$AI$97,COLUMN()-COLUMN($V$1)+2,FALSE)),VLOOKUP($E70,AnrPivot!$A$6:$AI$97,COLUMN()-COLUMN($V$1)+2,FALSE),"")</f>
        <v/>
      </c>
      <c r="AQ70" s="9" t="str">
        <f>IF(ISNUMBER(VLOOKUP($E70,AnrPivot!$A$6:$AI$97,COLUMN()-COLUMN($V$1)+2,FALSE)),VLOOKUP($E70,AnrPivot!$A$6:$AI$97,COLUMN()-COLUMN($V$1)+2,FALSE),"")</f>
        <v/>
      </c>
      <c r="AR70" s="9" t="str">
        <f>IF(ISNUMBER(VLOOKUP($E70,AnrPivot!$A$6:$AI$97,COLUMN()-COLUMN($V$1)+2,FALSE)),VLOOKUP($E70,AnrPivot!$A$6:$AI$97,COLUMN()-COLUMN($V$1)+2,FALSE),"")</f>
        <v/>
      </c>
      <c r="AS70" s="9" t="str">
        <f>IF(ISNUMBER(VLOOKUP($E70,AnrPivot!$A$6:$AI$97,COLUMN()-COLUMN($V$1)+2,FALSE)),VLOOKUP($E70,AnrPivot!$A$6:$AI$97,COLUMN()-COLUMN($V$1)+2,FALSE),"")</f>
        <v/>
      </c>
      <c r="AT70" s="9" t="str">
        <f>IF(ISNUMBER(VLOOKUP($E70,AnrPivot!$A$6:$AI$97,COLUMN()-COLUMN($V$1)+2,FALSE)),VLOOKUP($E70,AnrPivot!$A$6:$AI$97,COLUMN()-COLUMN($V$1)+2,FALSE),"")</f>
        <v/>
      </c>
      <c r="AU70" s="9" t="str">
        <f>IF(ISNUMBER(VLOOKUP($E70,AnrPivot!$A$6:$AI$97,COLUMN()-COLUMN($V$1)+2,FALSE)),VLOOKUP($E70,AnrPivot!$A$6:$AI$97,COLUMN()-COLUMN($V$1)+2,FALSE),"")</f>
        <v/>
      </c>
      <c r="AV70" s="9" t="str">
        <f>IF(ISNUMBER(VLOOKUP($E70,AnrPivot!$A$6:$AI$97,COLUMN()-COLUMN($V$1)+2,FALSE)),VLOOKUP($E70,AnrPivot!$A$6:$AI$97,COLUMN()-COLUMN($V$1)+2,FALSE),"")</f>
        <v/>
      </c>
      <c r="AW70" s="9" t="str">
        <f>IF(ISNUMBER(VLOOKUP($E70,AnrPivot!$A$6:$AI$97,COLUMN()-COLUMN($V$1)+2,FALSE)),VLOOKUP($E70,AnrPivot!$A$6:$AI$97,COLUMN()-COLUMN($V$1)+2,FALSE),"")</f>
        <v/>
      </c>
      <c r="AX70" s="9" t="str">
        <f>IF(ISNUMBER(VLOOKUP($E70,AnrPivot!$A$6:$AI$97,COLUMN()-COLUMN($V$1)+2,FALSE)),VLOOKUP($E70,AnrPivot!$A$6:$AI$97,COLUMN()-COLUMN($V$1)+2,FALSE),"")</f>
        <v/>
      </c>
      <c r="AY70" s="9" t="str">
        <f>IF(ISNUMBER(VLOOKUP($E70,AnrPivot!$A$6:$AI$97,COLUMN()-COLUMN($V$1)+2,FALSE)),VLOOKUP($E70,AnrPivot!$A$6:$AI$97,COLUMN()-COLUMN($V$1)+2,FALSE),"")</f>
        <v/>
      </c>
      <c r="AZ70" s="9" t="str">
        <f>IF(ISNUMBER(VLOOKUP($E70,AnrPivot!$A$6:$AI$97,COLUMN()-COLUMN($V$1)+2,FALSE)),VLOOKUP($E70,AnrPivot!$A$6:$AI$97,COLUMN()-COLUMN($V$1)+2,FALSE),"")</f>
        <v/>
      </c>
      <c r="BA70" s="9" t="str">
        <f>IF(ISNUMBER(VLOOKUP($E70,AnrPivot!$A$6:$AI$97,COLUMN()-COLUMN($V$1)+2,FALSE)),VLOOKUP($E70,AnrPivot!$A$6:$AI$97,COLUMN()-COLUMN($V$1)+2,FALSE),"")</f>
        <v/>
      </c>
      <c r="BB70" s="9" t="str">
        <f>IF(ISNUMBER(VLOOKUP($E70,AnrPivot!$A$6:$AI$97,COLUMN()-COLUMN($V$1)+2,FALSE)),VLOOKUP($E70,AnrPivot!$A$6:$AI$97,COLUMN()-COLUMN($V$1)+2,FALSE),"")</f>
        <v/>
      </c>
      <c r="BC70" s="9">
        <f>IF(ISNUMBER(VLOOKUP($E70,AnrPivot!$A$6:$AI$97,COLUMN()-COLUMN($V$1)+2,FALSE)),VLOOKUP($E70,AnrPivot!$A$6:$AI$97,COLUMN()-COLUMN($V$1)+2,FALSE),"")</f>
        <v>0.5</v>
      </c>
      <c r="BD70" s="9" t="str">
        <f>IF(ISNUMBER(VLOOKUP($E70,AnrPivot!$A$6:$AI$97,COLUMN()-COLUMN($V$1)+2,FALSE)),VLOOKUP($E70,AnrPivot!$A$6:$AI$97,COLUMN()-COLUMN($V$1)+2,FALSE),"")</f>
        <v/>
      </c>
      <c r="BE70" s="9" t="str">
        <f>IF(ISNUMBER(VLOOKUP($E70,AnrPivot!$A$6:$AI$97,COLUMN()-COLUMN($V$1)+2,FALSE)),VLOOKUP($E70,AnrPivot!$A$6:$AI$97,COLUMN()-COLUMN($V$1)+2,FALSE),"")</f>
        <v/>
      </c>
      <c r="BF70" s="9" t="str">
        <f>IF(ISNUMBER(VLOOKUP($E70,AnrPivot!$A$6:$AI$97,COLUMN()-COLUMN($V$1)+2,FALSE)),VLOOKUP($E70,AnrPivot!$A$6:$AI$97,COLUMN()-COLUMN($V$1)+2,FALSE),"")</f>
        <v/>
      </c>
      <c r="BG70" s="9" t="str">
        <f>IF(ISNUMBER(VLOOKUP($E70,AnrPivot!$A$6:$AI$97,COLUMN()-COLUMN($V$1)+2,FALSE)),VLOOKUP($E70,AnrPivot!$A$6:$AI$97,COLUMN()-COLUMN($V$1)+2,FALSE),"")</f>
        <v/>
      </c>
      <c r="BH70" s="9" t="str">
        <f>IF(ISNUMBER(VLOOKUP($E70,AnrPivot!$A$6:$AI$97,COLUMN()-COLUMN($V$1)+2,FALSE)),VLOOKUP($E70,AnrPivot!$A$6:$AI$97,COLUMN()-COLUMN($V$1)+2,FALSE),"")</f>
        <v/>
      </c>
      <c r="BI70" s="93" t="str">
        <f>IF(ISNUMBER(VLOOKUP($E70,AnrPivot!$A$6:$AI$97,COLUMN()-COLUMN($V$1)+2,FALSE)),VLOOKUP($E70,AnrPivot!$A$6:$AI$97,COLUMN()-COLUMN($V$1)+2,FALSE),"")</f>
        <v/>
      </c>
      <c r="BJ70" s="93" t="str">
        <f>IF(ISNUMBER(VLOOKUP($E70,AnrPivot!$A$6:$AI$97,COLUMN()-COLUMN($V$1)+2,FALSE)),VLOOKUP($E70,AnrPivot!$A$6:$AI$97,COLUMN()-COLUMN($V$1)+2,FALSE),"")</f>
        <v/>
      </c>
    </row>
    <row r="71" spans="1:62">
      <c r="A71" s="247">
        <v>68</v>
      </c>
      <c r="B71" s="66" t="s">
        <v>0</v>
      </c>
      <c r="C71" s="67" t="s">
        <v>460</v>
      </c>
      <c r="D71" s="67" t="s">
        <v>461</v>
      </c>
      <c r="E71" s="68" t="s">
        <v>93</v>
      </c>
      <c r="F71" s="69">
        <v>24794</v>
      </c>
      <c r="G71" s="247" t="s">
        <v>186</v>
      </c>
      <c r="H71" s="247" t="s">
        <v>462</v>
      </c>
      <c r="I71" s="247"/>
      <c r="J71" s="248"/>
      <c r="K71" s="70"/>
      <c r="L71" s="71">
        <v>25.5</v>
      </c>
      <c r="M71" s="71">
        <f t="shared" si="3"/>
        <v>23</v>
      </c>
      <c r="N71" s="227">
        <f>LOOKUP(E71,UNTIS.1HJ!$A$4:$A$132,UNTIS.1HJ!$F$4:$F$132)+LOOKUP(E71,UNTIS.1HJ!$A$4:$A$132,UNTIS.1HJ!$H$4:$H$132)</f>
        <v>0</v>
      </c>
      <c r="O71" s="225">
        <f t="shared" si="4"/>
        <v>0</v>
      </c>
      <c r="P71" s="93"/>
      <c r="Q71" s="93">
        <f>VLOOKUP($E71,UNTIS.Gesamt!$A$4:$L$140,2,FALSE)</f>
        <v>1011</v>
      </c>
      <c r="R71" s="93">
        <f>VLOOKUP($E71,UNTIS.Gesamt!$A$4:$L$140,3,FALSE)</f>
        <v>110</v>
      </c>
      <c r="S71" s="93">
        <f>VLOOKUP($E71,UNTIS.1HJ!$A$4:$L$140,4,FALSE)</f>
        <v>911</v>
      </c>
      <c r="T71" s="93">
        <f>VLOOKUP($E71,UNTIS.1HJ!$A$4:$L$140,8,FALSE)</f>
        <v>0</v>
      </c>
      <c r="U71" s="93"/>
      <c r="V71" s="93" t="str">
        <f>IF(ISNUMBER(VLOOKUP($E71,AnrPivot!$A$6:$AI$97,COLUMN()-COLUMN($V$1)+2,FALSE)),VLOOKUP($E71,AnrPivot!$A$6:$AI$97,COLUMN()-COLUMN($V$1)+2,FALSE),"")</f>
        <v/>
      </c>
      <c r="W71" s="93" t="str">
        <f>IF(ISNUMBER(VLOOKUP($E71,AnrPivot!$A$6:$AI$97,COLUMN()-COLUMN($V$1)+2,FALSE)),VLOOKUP($E71,AnrPivot!$A$6:$AI$97,COLUMN()-COLUMN($V$1)+2,FALSE),"")</f>
        <v/>
      </c>
      <c r="X71" s="93" t="str">
        <f>IF(ISNUMBER(VLOOKUP($E71,AnrPivot!$A$6:$AI$97,COLUMN()-COLUMN($V$1)+2,FALSE)),VLOOKUP($E71,AnrPivot!$A$6:$AI$97,COLUMN()-COLUMN($V$1)+2,FALSE),"")</f>
        <v/>
      </c>
      <c r="Y71" s="93" t="str">
        <f>IF(ISNUMBER(VLOOKUP($E71,AnrPivot!$A$6:$AI$97,COLUMN()-COLUMN($V$1)+2,FALSE)),VLOOKUP($E71,AnrPivot!$A$6:$AI$97,COLUMN()-COLUMN($V$1)+2,FALSE),"")</f>
        <v/>
      </c>
      <c r="Z71" s="93" t="str">
        <f>IF(ISNUMBER(VLOOKUP($E71,AnrPivot!$A$6:$AI$97,COLUMN()-COLUMN($V$1)+2,FALSE)),VLOOKUP($E71,AnrPivot!$A$6:$AI$97,COLUMN()-COLUMN($V$1)+2,FALSE),"")</f>
        <v/>
      </c>
      <c r="AA71" s="93" t="str">
        <f>IF(ISNUMBER(VLOOKUP($E71,AnrPivot!$A$6:$AI$97,COLUMN()-COLUMN($V$1)+2,FALSE)),VLOOKUP($E71,AnrPivot!$A$6:$AI$97,COLUMN()-COLUMN($V$1)+2,FALSE),"")</f>
        <v/>
      </c>
      <c r="AB71" s="93">
        <f>IF(ISNUMBER(VLOOKUP($E71,AnrPivot!$A$6:$AI$97,COLUMN()-COLUMN($V$1)+2,FALSE)),VLOOKUP($E71,AnrPivot!$A$6:$AI$97,COLUMN()-COLUMN($V$1)+2,FALSE),"")</f>
        <v>0.5</v>
      </c>
      <c r="AC71" s="93" t="str">
        <f>IF(ISNUMBER(VLOOKUP($E71,AnrPivot!$A$6:$AI$97,COLUMN()-COLUMN($V$1)+2,FALSE)),VLOOKUP($E71,AnrPivot!$A$6:$AI$97,COLUMN()-COLUMN($V$1)+2,FALSE),"")</f>
        <v/>
      </c>
      <c r="AD71" s="93" t="str">
        <f>IF(ISNUMBER(VLOOKUP($E71,AnrPivot!$A$6:$AI$97,COLUMN()-COLUMN($V$1)+2,FALSE)),VLOOKUP($E71,AnrPivot!$A$6:$AI$97,COLUMN()-COLUMN($V$1)+2,FALSE),"")</f>
        <v/>
      </c>
      <c r="AE71" s="93" t="str">
        <f>IF(ISNUMBER(VLOOKUP($E71,AnrPivot!$A$6:$AI$97,COLUMN()-COLUMN($V$1)+2,FALSE)),VLOOKUP($E71,AnrPivot!$A$6:$AI$97,COLUMN()-COLUMN($V$1)+2,FALSE),"")</f>
        <v/>
      </c>
      <c r="AF71" s="93" t="str">
        <f>IF(ISNUMBER(VLOOKUP($E71,AnrPivot!$A$6:$AI$97,COLUMN()-COLUMN($V$1)+2,FALSE)),VLOOKUP($E71,AnrPivot!$A$6:$AI$97,COLUMN()-COLUMN($V$1)+2,FALSE),"")</f>
        <v/>
      </c>
      <c r="AG71" s="93" t="str">
        <f>IF(ISNUMBER(VLOOKUP($E71,AnrPivot!$A$6:$AI$97,COLUMN()-COLUMN($V$1)+2,FALSE)),VLOOKUP($E71,AnrPivot!$A$6:$AI$97,COLUMN()-COLUMN($V$1)+2,FALSE),"")</f>
        <v/>
      </c>
      <c r="AH71" s="93" t="str">
        <f>IF(ISNUMBER(VLOOKUP($E71,AnrPivot!$A$6:$AI$97,COLUMN()-COLUMN($V$1)+2,FALSE)),VLOOKUP($E71,AnrPivot!$A$6:$AI$97,COLUMN()-COLUMN($V$1)+2,FALSE),"")</f>
        <v/>
      </c>
      <c r="AI71" s="93" t="str">
        <f>IF(ISNUMBER(VLOOKUP($E71,AnrPivot!$A$6:$AI$97,COLUMN()-COLUMN($V$1)+2,FALSE)),VLOOKUP($E71,AnrPivot!$A$6:$AI$97,COLUMN()-COLUMN($V$1)+2,FALSE),"")</f>
        <v/>
      </c>
      <c r="AJ71" s="93" t="str">
        <f>IF(ISNUMBER(VLOOKUP($E71,AnrPivot!$A$6:$AI$97,COLUMN()-COLUMN($V$1)+2,FALSE)),VLOOKUP($E71,AnrPivot!$A$6:$AI$97,COLUMN()-COLUMN($V$1)+2,FALSE),"")</f>
        <v/>
      </c>
      <c r="AK71" s="93" t="str">
        <f>IF(ISNUMBER(VLOOKUP($E71,AnrPivot!$A$6:$AI$97,COLUMN()-COLUMN($V$1)+2,FALSE)),VLOOKUP($E71,AnrPivot!$A$6:$AI$97,COLUMN()-COLUMN($V$1)+2,FALSE),"")</f>
        <v/>
      </c>
      <c r="AL71" s="93" t="str">
        <f>IF(ISNUMBER(VLOOKUP($E71,AnrPivot!$A$6:$AI$97,COLUMN()-COLUMN($V$1)+2,FALSE)),VLOOKUP($E71,AnrPivot!$A$6:$AI$97,COLUMN()-COLUMN($V$1)+2,FALSE),"")</f>
        <v/>
      </c>
      <c r="AM71" s="93" t="str">
        <f>IF(ISNUMBER(VLOOKUP($E71,AnrPivot!$A$6:$AI$97,COLUMN()-COLUMN($V$1)+2,FALSE)),VLOOKUP($E71,AnrPivot!$A$6:$AI$97,COLUMN()-COLUMN($V$1)+2,FALSE),"")</f>
        <v/>
      </c>
      <c r="AN71" s="93" t="str">
        <f>IF(ISNUMBER(VLOOKUP($E71,AnrPivot!$A$6:$AI$97,COLUMN()-COLUMN($V$1)+2,FALSE)),VLOOKUP($E71,AnrPivot!$A$6:$AI$97,COLUMN()-COLUMN($V$1)+2,FALSE),"")</f>
        <v/>
      </c>
      <c r="AO71" s="93" t="str">
        <f>IF(ISNUMBER(VLOOKUP($E71,AnrPivot!$A$6:$AI$97,COLUMN()-COLUMN($V$1)+2,FALSE)),VLOOKUP($E71,AnrPivot!$A$6:$AI$97,COLUMN()-COLUMN($V$1)+2,FALSE),"")</f>
        <v/>
      </c>
      <c r="AP71" s="93" t="str">
        <f>IF(ISNUMBER(VLOOKUP($E71,AnrPivot!$A$6:$AI$97,COLUMN()-COLUMN($V$1)+2,FALSE)),VLOOKUP($E71,AnrPivot!$A$6:$AI$97,COLUMN()-COLUMN($V$1)+2,FALSE),"")</f>
        <v/>
      </c>
      <c r="AQ71" s="93" t="str">
        <f>IF(ISNUMBER(VLOOKUP($E71,AnrPivot!$A$6:$AI$97,COLUMN()-COLUMN($V$1)+2,FALSE)),VLOOKUP($E71,AnrPivot!$A$6:$AI$97,COLUMN()-COLUMN($V$1)+2,FALSE),"")</f>
        <v/>
      </c>
      <c r="AR71" s="93" t="str">
        <f>IF(ISNUMBER(VLOOKUP($E71,AnrPivot!$A$6:$AI$97,COLUMN()-COLUMN($V$1)+2,FALSE)),VLOOKUP($E71,AnrPivot!$A$6:$AI$97,COLUMN()-COLUMN($V$1)+2,FALSE),"")</f>
        <v/>
      </c>
      <c r="AS71" s="93" t="str">
        <f>IF(ISNUMBER(VLOOKUP($E71,AnrPivot!$A$6:$AI$97,COLUMN()-COLUMN($V$1)+2,FALSE)),VLOOKUP($E71,AnrPivot!$A$6:$AI$97,COLUMN()-COLUMN($V$1)+2,FALSE),"")</f>
        <v/>
      </c>
      <c r="AT71" s="93" t="str">
        <f>IF(ISNUMBER(VLOOKUP($E71,AnrPivot!$A$6:$AI$97,COLUMN()-COLUMN($V$1)+2,FALSE)),VLOOKUP($E71,AnrPivot!$A$6:$AI$97,COLUMN()-COLUMN($V$1)+2,FALSE),"")</f>
        <v/>
      </c>
      <c r="AU71" s="93" t="str">
        <f>IF(ISNUMBER(VLOOKUP($E71,AnrPivot!$A$6:$AI$97,COLUMN()-COLUMN($V$1)+2,FALSE)),VLOOKUP($E71,AnrPivot!$A$6:$AI$97,COLUMN()-COLUMN($V$1)+2,FALSE),"")</f>
        <v/>
      </c>
      <c r="AV71" s="93" t="str">
        <f>IF(ISNUMBER(VLOOKUP($E71,AnrPivot!$A$6:$AI$97,COLUMN()-COLUMN($V$1)+2,FALSE)),VLOOKUP($E71,AnrPivot!$A$6:$AI$97,COLUMN()-COLUMN($V$1)+2,FALSE),"")</f>
        <v/>
      </c>
      <c r="AW71" s="93" t="str">
        <f>IF(ISNUMBER(VLOOKUP($E71,AnrPivot!$A$6:$AI$97,COLUMN()-COLUMN($V$1)+2,FALSE)),VLOOKUP($E71,AnrPivot!$A$6:$AI$97,COLUMN()-COLUMN($V$1)+2,FALSE),"")</f>
        <v/>
      </c>
      <c r="AX71" s="93" t="str">
        <f>IF(ISNUMBER(VLOOKUP($E71,AnrPivot!$A$6:$AI$97,COLUMN()-COLUMN($V$1)+2,FALSE)),VLOOKUP($E71,AnrPivot!$A$6:$AI$97,COLUMN()-COLUMN($V$1)+2,FALSE),"")</f>
        <v/>
      </c>
      <c r="AY71" s="93" t="str">
        <f>IF(ISNUMBER(VLOOKUP($E71,AnrPivot!$A$6:$AI$97,COLUMN()-COLUMN($V$1)+2,FALSE)),VLOOKUP($E71,AnrPivot!$A$6:$AI$97,COLUMN()-COLUMN($V$1)+2,FALSE),"")</f>
        <v/>
      </c>
      <c r="AZ71" s="93" t="str">
        <f>IF(ISNUMBER(VLOOKUP($E71,AnrPivot!$A$6:$AI$97,COLUMN()-COLUMN($V$1)+2,FALSE)),VLOOKUP($E71,AnrPivot!$A$6:$AI$97,COLUMN()-COLUMN($V$1)+2,FALSE),"")</f>
        <v/>
      </c>
      <c r="BA71" s="93">
        <f>IF(ISNUMBER(VLOOKUP($E71,AnrPivot!$A$6:$AI$97,COLUMN()-COLUMN($V$1)+2,FALSE)),VLOOKUP($E71,AnrPivot!$A$6:$AI$97,COLUMN()-COLUMN($V$1)+2,FALSE),"")</f>
        <v>2</v>
      </c>
      <c r="BB71" s="93" t="str">
        <f>IF(ISNUMBER(VLOOKUP($E71,AnrPivot!$A$6:$AI$97,COLUMN()-COLUMN($V$1)+2,FALSE)),VLOOKUP($E71,AnrPivot!$A$6:$AI$97,COLUMN()-COLUMN($V$1)+2,FALSE),"")</f>
        <v/>
      </c>
      <c r="BC71" s="93">
        <f>IF(ISNUMBER(VLOOKUP($E71,AnrPivot!$A$6:$AI$97,COLUMN()-COLUMN($V$1)+2,FALSE)),VLOOKUP($E71,AnrPivot!$A$6:$AI$97,COLUMN()-COLUMN($V$1)+2,FALSE),"")</f>
        <v>2.5</v>
      </c>
      <c r="BD71" s="93" t="str">
        <f>IF(ISNUMBER(VLOOKUP($E71,AnrPivot!$A$6:$AI$97,COLUMN()-COLUMN($V$1)+2,FALSE)),VLOOKUP($E71,AnrPivot!$A$6:$AI$97,COLUMN()-COLUMN($V$1)+2,FALSE),"")</f>
        <v/>
      </c>
      <c r="BE71" s="93" t="str">
        <f>IF(ISNUMBER(VLOOKUP($E71,AnrPivot!$A$6:$AI$97,COLUMN()-COLUMN($V$1)+2,FALSE)),VLOOKUP($E71,AnrPivot!$A$6:$AI$97,COLUMN()-COLUMN($V$1)+2,FALSE),"")</f>
        <v/>
      </c>
      <c r="BF71" s="93" t="str">
        <f>IF(ISNUMBER(VLOOKUP($E71,AnrPivot!$A$6:$AI$97,COLUMN()-COLUMN($V$1)+2,FALSE)),VLOOKUP($E71,AnrPivot!$A$6:$AI$97,COLUMN()-COLUMN($V$1)+2,FALSE),"")</f>
        <v/>
      </c>
      <c r="BG71" s="93" t="str">
        <f>IF(ISNUMBER(VLOOKUP($E71,AnrPivot!$A$6:$AI$97,COLUMN()-COLUMN($V$1)+2,FALSE)),VLOOKUP($E71,AnrPivot!$A$6:$AI$97,COLUMN()-COLUMN($V$1)+2,FALSE),"")</f>
        <v/>
      </c>
      <c r="BH71" s="93" t="str">
        <f>IF(ISNUMBER(VLOOKUP($E71,AnrPivot!$A$6:$AI$97,COLUMN()-COLUMN($V$1)+2,FALSE)),VLOOKUP($E71,AnrPivot!$A$6:$AI$97,COLUMN()-COLUMN($V$1)+2,FALSE),"")</f>
        <v/>
      </c>
      <c r="BI71" s="93" t="str">
        <f>IF(ISNUMBER(VLOOKUP($E71,AnrPivot!$A$6:$AI$97,COLUMN()-COLUMN($V$1)+2,FALSE)),VLOOKUP($E71,AnrPivot!$A$6:$AI$97,COLUMN()-COLUMN($V$1)+2,FALSE),"")</f>
        <v/>
      </c>
      <c r="BJ71" s="93" t="str">
        <f>IF(ISNUMBER(VLOOKUP($E71,AnrPivot!$A$6:$AI$97,COLUMN()-COLUMN($V$1)+2,FALSE)),VLOOKUP($E71,AnrPivot!$A$6:$AI$97,COLUMN()-COLUMN($V$1)+2,FALSE),"")</f>
        <v/>
      </c>
    </row>
    <row r="72" spans="1:62" s="244" customFormat="1">
      <c r="A72" s="244">
        <v>69</v>
      </c>
      <c r="B72" s="73" t="s">
        <v>0</v>
      </c>
      <c r="C72" s="11" t="s">
        <v>1678</v>
      </c>
      <c r="D72" s="11" t="s">
        <v>1677</v>
      </c>
      <c r="E72" s="8" t="s">
        <v>1676</v>
      </c>
      <c r="F72" s="14">
        <v>25594</v>
      </c>
      <c r="G72" s="244" t="s">
        <v>620</v>
      </c>
      <c r="J72" s="249"/>
      <c r="K72" s="27"/>
      <c r="L72" s="13">
        <v>30</v>
      </c>
      <c r="M72" s="13">
        <f t="shared" si="3"/>
        <v>30</v>
      </c>
      <c r="N72" s="228">
        <f>LOOKUP(E72,UNTIS.1HJ!$A$4:$A$132,UNTIS.1HJ!$F$4:$F$132)+LOOKUP(E72,UNTIS.1HJ!$A$4:$A$132,UNTIS.1HJ!$H$4:$H$132)</f>
        <v>0</v>
      </c>
      <c r="O72" s="226">
        <f t="shared" si="4"/>
        <v>0</v>
      </c>
      <c r="P72" s="9"/>
      <c r="Q72" s="9" t="e">
        <f>VLOOKUP($E72,UNTIS.Gesamt!$A$4:$L$140,2,FALSE)</f>
        <v>#N/A</v>
      </c>
      <c r="R72" s="9" t="e">
        <f>VLOOKUP($E72,UNTIS.Gesamt!$A$4:$L$140,3,FALSE)</f>
        <v>#N/A</v>
      </c>
      <c r="S72" s="9" t="e">
        <f>VLOOKUP($E72,UNTIS.1HJ!$A$4:$L$140,4,FALSE)</f>
        <v>#N/A</v>
      </c>
      <c r="T72" s="9" t="e">
        <f>VLOOKUP($E72,UNTIS.1HJ!$A$4:$L$140,8,FALSE)</f>
        <v>#N/A</v>
      </c>
      <c r="U72" s="9"/>
      <c r="V72" s="9" t="str">
        <f>IF(ISNUMBER(VLOOKUP($E72,AnrPivot!$A$6:$AI$97,COLUMN()-COLUMN($V$1)+2,FALSE)),VLOOKUP($E72,AnrPivot!$A$6:$AI$97,COLUMN()-COLUMN($V$1)+2,FALSE),"")</f>
        <v/>
      </c>
      <c r="W72" s="9" t="str">
        <f>IF(ISNUMBER(VLOOKUP($E72,AnrPivot!$A$6:$AI$97,COLUMN()-COLUMN($V$1)+2,FALSE)),VLOOKUP($E72,AnrPivot!$A$6:$AI$97,COLUMN()-COLUMN($V$1)+2,FALSE),"")</f>
        <v/>
      </c>
      <c r="X72" s="9" t="str">
        <f>IF(ISNUMBER(VLOOKUP($E72,AnrPivot!$A$6:$AI$97,COLUMN()-COLUMN($V$1)+2,FALSE)),VLOOKUP($E72,AnrPivot!$A$6:$AI$97,COLUMN()-COLUMN($V$1)+2,FALSE),"")</f>
        <v/>
      </c>
      <c r="Y72" s="9" t="str">
        <f>IF(ISNUMBER(VLOOKUP($E72,AnrPivot!$A$6:$AI$97,COLUMN()-COLUMN($V$1)+2,FALSE)),VLOOKUP($E72,AnrPivot!$A$6:$AI$97,COLUMN()-COLUMN($V$1)+2,FALSE),"")</f>
        <v/>
      </c>
      <c r="Z72" s="9" t="str">
        <f>IF(ISNUMBER(VLOOKUP($E72,AnrPivot!$A$6:$AI$97,COLUMN()-COLUMN($V$1)+2,FALSE)),VLOOKUP($E72,AnrPivot!$A$6:$AI$97,COLUMN()-COLUMN($V$1)+2,FALSE),"")</f>
        <v/>
      </c>
      <c r="AA72" s="9" t="str">
        <f>IF(ISNUMBER(VLOOKUP($E72,AnrPivot!$A$6:$AI$97,COLUMN()-COLUMN($V$1)+2,FALSE)),VLOOKUP($E72,AnrPivot!$A$6:$AI$97,COLUMN()-COLUMN($V$1)+2,FALSE),"")</f>
        <v/>
      </c>
      <c r="AB72" s="9" t="str">
        <f>IF(ISNUMBER(VLOOKUP($E72,AnrPivot!$A$6:$AI$97,COLUMN()-COLUMN($V$1)+2,FALSE)),VLOOKUP($E72,AnrPivot!$A$6:$AI$97,COLUMN()-COLUMN($V$1)+2,FALSE),"")</f>
        <v/>
      </c>
      <c r="AC72" s="9" t="str">
        <f>IF(ISNUMBER(VLOOKUP($E72,AnrPivot!$A$6:$AI$97,COLUMN()-COLUMN($V$1)+2,FALSE)),VLOOKUP($E72,AnrPivot!$A$6:$AI$97,COLUMN()-COLUMN($V$1)+2,FALSE),"")</f>
        <v/>
      </c>
      <c r="AD72" s="9" t="str">
        <f>IF(ISNUMBER(VLOOKUP($E72,AnrPivot!$A$6:$AI$97,COLUMN()-COLUMN($V$1)+2,FALSE)),VLOOKUP($E72,AnrPivot!$A$6:$AI$97,COLUMN()-COLUMN($V$1)+2,FALSE),"")</f>
        <v/>
      </c>
      <c r="AE72" s="9" t="str">
        <f>IF(ISNUMBER(VLOOKUP($E72,AnrPivot!$A$6:$AI$97,COLUMN()-COLUMN($V$1)+2,FALSE)),VLOOKUP($E72,AnrPivot!$A$6:$AI$97,COLUMN()-COLUMN($V$1)+2,FALSE),"")</f>
        <v/>
      </c>
      <c r="AF72" s="9" t="str">
        <f>IF(ISNUMBER(VLOOKUP($E72,AnrPivot!$A$6:$AI$97,COLUMN()-COLUMN($V$1)+2,FALSE)),VLOOKUP($E72,AnrPivot!$A$6:$AI$97,COLUMN()-COLUMN($V$1)+2,FALSE),"")</f>
        <v/>
      </c>
      <c r="AG72" s="9" t="str">
        <f>IF(ISNUMBER(VLOOKUP($E72,AnrPivot!$A$6:$AI$97,COLUMN()-COLUMN($V$1)+2,FALSE)),VLOOKUP($E72,AnrPivot!$A$6:$AI$97,COLUMN()-COLUMN($V$1)+2,FALSE),"")</f>
        <v/>
      </c>
      <c r="AH72" s="9" t="str">
        <f>IF(ISNUMBER(VLOOKUP($E72,AnrPivot!$A$6:$AI$97,COLUMN()-COLUMN($V$1)+2,FALSE)),VLOOKUP($E72,AnrPivot!$A$6:$AI$97,COLUMN()-COLUMN($V$1)+2,FALSE),"")</f>
        <v/>
      </c>
      <c r="AI72" s="9" t="str">
        <f>IF(ISNUMBER(VLOOKUP($E72,AnrPivot!$A$6:$AI$97,COLUMN()-COLUMN($V$1)+2,FALSE)),VLOOKUP($E72,AnrPivot!$A$6:$AI$97,COLUMN()-COLUMN($V$1)+2,FALSE),"")</f>
        <v/>
      </c>
      <c r="AJ72" s="9" t="str">
        <f>IF(ISNUMBER(VLOOKUP($E72,AnrPivot!$A$6:$AI$97,COLUMN()-COLUMN($V$1)+2,FALSE)),VLOOKUP($E72,AnrPivot!$A$6:$AI$97,COLUMN()-COLUMN($V$1)+2,FALSE),"")</f>
        <v/>
      </c>
      <c r="AK72" s="9" t="str">
        <f>IF(ISNUMBER(VLOOKUP($E72,AnrPivot!$A$6:$AI$97,COLUMN()-COLUMN($V$1)+2,FALSE)),VLOOKUP($E72,AnrPivot!$A$6:$AI$97,COLUMN()-COLUMN($V$1)+2,FALSE),"")</f>
        <v/>
      </c>
      <c r="AL72" s="9" t="str">
        <f>IF(ISNUMBER(VLOOKUP($E72,AnrPivot!$A$6:$AI$97,COLUMN()-COLUMN($V$1)+2,FALSE)),VLOOKUP($E72,AnrPivot!$A$6:$AI$97,COLUMN()-COLUMN($V$1)+2,FALSE),"")</f>
        <v/>
      </c>
      <c r="AM72" s="9" t="str">
        <f>IF(ISNUMBER(VLOOKUP($E72,AnrPivot!$A$6:$AI$97,COLUMN()-COLUMN($V$1)+2,FALSE)),VLOOKUP($E72,AnrPivot!$A$6:$AI$97,COLUMN()-COLUMN($V$1)+2,FALSE),"")</f>
        <v/>
      </c>
      <c r="AN72" s="9" t="str">
        <f>IF(ISNUMBER(VLOOKUP($E72,AnrPivot!$A$6:$AI$97,COLUMN()-COLUMN($V$1)+2,FALSE)),VLOOKUP($E72,AnrPivot!$A$6:$AI$97,COLUMN()-COLUMN($V$1)+2,FALSE),"")</f>
        <v/>
      </c>
      <c r="AO72" s="9" t="str">
        <f>IF(ISNUMBER(VLOOKUP($E72,AnrPivot!$A$6:$AI$97,COLUMN()-COLUMN($V$1)+2,FALSE)),VLOOKUP($E72,AnrPivot!$A$6:$AI$97,COLUMN()-COLUMN($V$1)+2,FALSE),"")</f>
        <v/>
      </c>
      <c r="AP72" s="9" t="str">
        <f>IF(ISNUMBER(VLOOKUP($E72,AnrPivot!$A$6:$AI$97,COLUMN()-COLUMN($V$1)+2,FALSE)),VLOOKUP($E72,AnrPivot!$A$6:$AI$97,COLUMN()-COLUMN($V$1)+2,FALSE),"")</f>
        <v/>
      </c>
      <c r="AQ72" s="9" t="str">
        <f>IF(ISNUMBER(VLOOKUP($E72,AnrPivot!$A$6:$AI$97,COLUMN()-COLUMN($V$1)+2,FALSE)),VLOOKUP($E72,AnrPivot!$A$6:$AI$97,COLUMN()-COLUMN($V$1)+2,FALSE),"")</f>
        <v/>
      </c>
      <c r="AR72" s="9" t="str">
        <f>IF(ISNUMBER(VLOOKUP($E72,AnrPivot!$A$6:$AI$97,COLUMN()-COLUMN($V$1)+2,FALSE)),VLOOKUP($E72,AnrPivot!$A$6:$AI$97,COLUMN()-COLUMN($V$1)+2,FALSE),"")</f>
        <v/>
      </c>
      <c r="AS72" s="9" t="str">
        <f>IF(ISNUMBER(VLOOKUP($E72,AnrPivot!$A$6:$AI$97,COLUMN()-COLUMN($V$1)+2,FALSE)),VLOOKUP($E72,AnrPivot!$A$6:$AI$97,COLUMN()-COLUMN($V$1)+2,FALSE),"")</f>
        <v/>
      </c>
      <c r="AT72" s="9" t="str">
        <f>IF(ISNUMBER(VLOOKUP($E72,AnrPivot!$A$6:$AI$97,COLUMN()-COLUMN($V$1)+2,FALSE)),VLOOKUP($E72,AnrPivot!$A$6:$AI$97,COLUMN()-COLUMN($V$1)+2,FALSE),"")</f>
        <v/>
      </c>
      <c r="AU72" s="9" t="str">
        <f>IF(ISNUMBER(VLOOKUP($E72,AnrPivot!$A$6:$AI$97,COLUMN()-COLUMN($V$1)+2,FALSE)),VLOOKUP($E72,AnrPivot!$A$6:$AI$97,COLUMN()-COLUMN($V$1)+2,FALSE),"")</f>
        <v/>
      </c>
      <c r="AV72" s="9" t="str">
        <f>IF(ISNUMBER(VLOOKUP($E72,AnrPivot!$A$6:$AI$97,COLUMN()-COLUMN($V$1)+2,FALSE)),VLOOKUP($E72,AnrPivot!$A$6:$AI$97,COLUMN()-COLUMN($V$1)+2,FALSE),"")</f>
        <v/>
      </c>
      <c r="AW72" s="9" t="str">
        <f>IF(ISNUMBER(VLOOKUP($E72,AnrPivot!$A$6:$AI$97,COLUMN()-COLUMN($V$1)+2,FALSE)),VLOOKUP($E72,AnrPivot!$A$6:$AI$97,COLUMN()-COLUMN($V$1)+2,FALSE),"")</f>
        <v/>
      </c>
      <c r="AX72" s="9" t="str">
        <f>IF(ISNUMBER(VLOOKUP($E72,AnrPivot!$A$6:$AI$97,COLUMN()-COLUMN($V$1)+2,FALSE)),VLOOKUP($E72,AnrPivot!$A$6:$AI$97,COLUMN()-COLUMN($V$1)+2,FALSE),"")</f>
        <v/>
      </c>
      <c r="AY72" s="9" t="str">
        <f>IF(ISNUMBER(VLOOKUP($E72,AnrPivot!$A$6:$AI$97,COLUMN()-COLUMN($V$1)+2,FALSE)),VLOOKUP($E72,AnrPivot!$A$6:$AI$97,COLUMN()-COLUMN($V$1)+2,FALSE),"")</f>
        <v/>
      </c>
      <c r="AZ72" s="9" t="str">
        <f>IF(ISNUMBER(VLOOKUP($E72,AnrPivot!$A$6:$AI$97,COLUMN()-COLUMN($V$1)+2,FALSE)),VLOOKUP($E72,AnrPivot!$A$6:$AI$97,COLUMN()-COLUMN($V$1)+2,FALSE),"")</f>
        <v/>
      </c>
      <c r="BA72" s="9" t="str">
        <f>IF(ISNUMBER(VLOOKUP($E72,AnrPivot!$A$6:$AI$97,COLUMN()-COLUMN($V$1)+2,FALSE)),VLOOKUP($E72,AnrPivot!$A$6:$AI$97,COLUMN()-COLUMN($V$1)+2,FALSE),"")</f>
        <v/>
      </c>
      <c r="BB72" s="9" t="str">
        <f>IF(ISNUMBER(VLOOKUP($E72,AnrPivot!$A$6:$AI$97,COLUMN()-COLUMN($V$1)+2,FALSE)),VLOOKUP($E72,AnrPivot!$A$6:$AI$97,COLUMN()-COLUMN($V$1)+2,FALSE),"")</f>
        <v/>
      </c>
      <c r="BC72" s="9" t="str">
        <f>IF(ISNUMBER(VLOOKUP($E72,AnrPivot!$A$6:$AI$97,COLUMN()-COLUMN($V$1)+2,FALSE)),VLOOKUP($E72,AnrPivot!$A$6:$AI$97,COLUMN()-COLUMN($V$1)+2,FALSE),"")</f>
        <v/>
      </c>
      <c r="BD72" s="9" t="str">
        <f>IF(ISNUMBER(VLOOKUP($E72,AnrPivot!$A$6:$AI$97,COLUMN()-COLUMN($V$1)+2,FALSE)),VLOOKUP($E72,AnrPivot!$A$6:$AI$97,COLUMN()-COLUMN($V$1)+2,FALSE),"")</f>
        <v/>
      </c>
      <c r="BE72" s="9" t="str">
        <f>IF(ISNUMBER(VLOOKUP($E72,AnrPivot!$A$6:$AI$97,COLUMN()-COLUMN($V$1)+2,FALSE)),VLOOKUP($E72,AnrPivot!$A$6:$AI$97,COLUMN()-COLUMN($V$1)+2,FALSE),"")</f>
        <v/>
      </c>
      <c r="BF72" s="9" t="str">
        <f>IF(ISNUMBER(VLOOKUP($E72,AnrPivot!$A$6:$AI$97,COLUMN()-COLUMN($V$1)+2,FALSE)),VLOOKUP($E72,AnrPivot!$A$6:$AI$97,COLUMN()-COLUMN($V$1)+2,FALSE),"")</f>
        <v/>
      </c>
      <c r="BG72" s="9" t="str">
        <f>IF(ISNUMBER(VLOOKUP($E72,AnrPivot!$A$6:$AI$97,COLUMN()-COLUMN($V$1)+2,FALSE)),VLOOKUP($E72,AnrPivot!$A$6:$AI$97,COLUMN()-COLUMN($V$1)+2,FALSE),"")</f>
        <v/>
      </c>
      <c r="BH72" s="9" t="str">
        <f>IF(ISNUMBER(VLOOKUP($E72,AnrPivot!$A$6:$AI$97,COLUMN()-COLUMN($V$1)+2,FALSE)),VLOOKUP($E72,AnrPivot!$A$6:$AI$97,COLUMN()-COLUMN($V$1)+2,FALSE),"")</f>
        <v/>
      </c>
      <c r="BI72" s="93" t="str">
        <f>IF(ISNUMBER(VLOOKUP($E72,AnrPivot!$A$6:$AI$97,COLUMN()-COLUMN($V$1)+2,FALSE)),VLOOKUP($E72,AnrPivot!$A$6:$AI$97,COLUMN()-COLUMN($V$1)+2,FALSE),"")</f>
        <v/>
      </c>
      <c r="BJ72" s="93" t="str">
        <f>IF(ISNUMBER(VLOOKUP($E72,AnrPivot!$A$6:$AI$97,COLUMN()-COLUMN($V$1)+2,FALSE)),VLOOKUP($E72,AnrPivot!$A$6:$AI$97,COLUMN()-COLUMN($V$1)+2,FALSE),"")</f>
        <v/>
      </c>
    </row>
    <row r="73" spans="1:62">
      <c r="A73" s="247">
        <v>70</v>
      </c>
      <c r="B73" s="66" t="s">
        <v>0</v>
      </c>
      <c r="C73" s="67" t="s">
        <v>463</v>
      </c>
      <c r="D73" s="67" t="s">
        <v>579</v>
      </c>
      <c r="E73" s="68" t="s">
        <v>42</v>
      </c>
      <c r="F73" s="69">
        <v>20356</v>
      </c>
      <c r="G73" s="247" t="s">
        <v>176</v>
      </c>
      <c r="H73" s="247" t="s">
        <v>291</v>
      </c>
      <c r="I73" s="247"/>
      <c r="J73" s="248"/>
      <c r="K73" s="70"/>
      <c r="L73" s="289">
        <v>8</v>
      </c>
      <c r="M73" s="71">
        <f t="shared" si="3"/>
        <v>8</v>
      </c>
      <c r="N73" s="227">
        <f>LOOKUP(E73,UNTIS.1HJ!$A$4:$A$132,UNTIS.1HJ!$F$4:$F$132)+LOOKUP(E73,UNTIS.1HJ!$A$4:$A$132,UNTIS.1HJ!$H$4:$H$132)</f>
        <v>0</v>
      </c>
      <c r="O73" s="225">
        <f t="shared" si="4"/>
        <v>0</v>
      </c>
      <c r="P73" s="93"/>
      <c r="Q73" s="93">
        <f>VLOOKUP($E73,UNTIS.Gesamt!$A$4:$L$140,2,FALSE)</f>
        <v>928</v>
      </c>
      <c r="R73" s="93">
        <f>VLOOKUP($E73,UNTIS.Gesamt!$A$4:$L$140,3,FALSE)</f>
        <v>90</v>
      </c>
      <c r="S73" s="93">
        <f>VLOOKUP($E73,UNTIS.1HJ!$A$4:$L$140,4,FALSE)</f>
        <v>828</v>
      </c>
      <c r="T73" s="93">
        <f>VLOOKUP($E73,UNTIS.1HJ!$A$4:$L$140,8,FALSE)</f>
        <v>0</v>
      </c>
      <c r="U73" s="93"/>
      <c r="V73" s="93">
        <f>IF(ISNUMBER(VLOOKUP($E73,AnrPivot!$A$6:$AI$97,COLUMN()-COLUMN($V$1)+2,FALSE)),VLOOKUP($E73,AnrPivot!$A$6:$AI$97,COLUMN()-COLUMN($V$1)+2,FALSE),"")</f>
        <v>0</v>
      </c>
      <c r="W73" s="93" t="str">
        <f>IF(ISNUMBER(VLOOKUP($E73,AnrPivot!$A$6:$AI$97,COLUMN()-COLUMN($V$1)+2,FALSE)),VLOOKUP($E73,AnrPivot!$A$6:$AI$97,COLUMN()-COLUMN($V$1)+2,FALSE),"")</f>
        <v/>
      </c>
      <c r="X73" s="93" t="str">
        <f>IF(ISNUMBER(VLOOKUP($E73,AnrPivot!$A$6:$AI$97,COLUMN()-COLUMN($V$1)+2,FALSE)),VLOOKUP($E73,AnrPivot!$A$6:$AI$97,COLUMN()-COLUMN($V$1)+2,FALSE),"")</f>
        <v/>
      </c>
      <c r="Y73" s="93" t="str">
        <f>IF(ISNUMBER(VLOOKUP($E73,AnrPivot!$A$6:$AI$97,COLUMN()-COLUMN($V$1)+2,FALSE)),VLOOKUP($E73,AnrPivot!$A$6:$AI$97,COLUMN()-COLUMN($V$1)+2,FALSE),"")</f>
        <v/>
      </c>
      <c r="Z73" s="93" t="str">
        <f>IF(ISNUMBER(VLOOKUP($E73,AnrPivot!$A$6:$AI$97,COLUMN()-COLUMN($V$1)+2,FALSE)),VLOOKUP($E73,AnrPivot!$A$6:$AI$97,COLUMN()-COLUMN($V$1)+2,FALSE),"")</f>
        <v/>
      </c>
      <c r="AA73" s="93" t="str">
        <f>IF(ISNUMBER(VLOOKUP($E73,AnrPivot!$A$6:$AI$97,COLUMN()-COLUMN($V$1)+2,FALSE)),VLOOKUP($E73,AnrPivot!$A$6:$AI$97,COLUMN()-COLUMN($V$1)+2,FALSE),"")</f>
        <v/>
      </c>
      <c r="AB73" s="93" t="str">
        <f>IF(ISNUMBER(VLOOKUP($E73,AnrPivot!$A$6:$AI$97,COLUMN()-COLUMN($V$1)+2,FALSE)),VLOOKUP($E73,AnrPivot!$A$6:$AI$97,COLUMN()-COLUMN($V$1)+2,FALSE),"")</f>
        <v/>
      </c>
      <c r="AC73" s="93" t="str">
        <f>IF(ISNUMBER(VLOOKUP($E73,AnrPivot!$A$6:$AI$97,COLUMN()-COLUMN($V$1)+2,FALSE)),VLOOKUP($E73,AnrPivot!$A$6:$AI$97,COLUMN()-COLUMN($V$1)+2,FALSE),"")</f>
        <v/>
      </c>
      <c r="AD73" s="93" t="str">
        <f>IF(ISNUMBER(VLOOKUP($E73,AnrPivot!$A$6:$AI$97,COLUMN()-COLUMN($V$1)+2,FALSE)),VLOOKUP($E73,AnrPivot!$A$6:$AI$97,COLUMN()-COLUMN($V$1)+2,FALSE),"")</f>
        <v/>
      </c>
      <c r="AE73" s="93" t="str">
        <f>IF(ISNUMBER(VLOOKUP($E73,AnrPivot!$A$6:$AI$97,COLUMN()-COLUMN($V$1)+2,FALSE)),VLOOKUP($E73,AnrPivot!$A$6:$AI$97,COLUMN()-COLUMN($V$1)+2,FALSE),"")</f>
        <v/>
      </c>
      <c r="AF73" s="93" t="str">
        <f>IF(ISNUMBER(VLOOKUP($E73,AnrPivot!$A$6:$AI$97,COLUMN()-COLUMN($V$1)+2,FALSE)),VLOOKUP($E73,AnrPivot!$A$6:$AI$97,COLUMN()-COLUMN($V$1)+2,FALSE),"")</f>
        <v/>
      </c>
      <c r="AG73" s="93" t="str">
        <f>IF(ISNUMBER(VLOOKUP($E73,AnrPivot!$A$6:$AI$97,COLUMN()-COLUMN($V$1)+2,FALSE)),VLOOKUP($E73,AnrPivot!$A$6:$AI$97,COLUMN()-COLUMN($V$1)+2,FALSE),"")</f>
        <v/>
      </c>
      <c r="AH73" s="93" t="str">
        <f>IF(ISNUMBER(VLOOKUP($E73,AnrPivot!$A$6:$AI$97,COLUMN()-COLUMN($V$1)+2,FALSE)),VLOOKUP($E73,AnrPivot!$A$6:$AI$97,COLUMN()-COLUMN($V$1)+2,FALSE),"")</f>
        <v/>
      </c>
      <c r="AI73" s="93" t="str">
        <f>IF(ISNUMBER(VLOOKUP($E73,AnrPivot!$A$6:$AI$97,COLUMN()-COLUMN($V$1)+2,FALSE)),VLOOKUP($E73,AnrPivot!$A$6:$AI$97,COLUMN()-COLUMN($V$1)+2,FALSE),"")</f>
        <v/>
      </c>
      <c r="AJ73" s="93" t="str">
        <f>IF(ISNUMBER(VLOOKUP($E73,AnrPivot!$A$6:$AI$97,COLUMN()-COLUMN($V$1)+2,FALSE)),VLOOKUP($E73,AnrPivot!$A$6:$AI$97,COLUMN()-COLUMN($V$1)+2,FALSE),"")</f>
        <v/>
      </c>
      <c r="AK73" s="93" t="str">
        <f>IF(ISNUMBER(VLOOKUP($E73,AnrPivot!$A$6:$AI$97,COLUMN()-COLUMN($V$1)+2,FALSE)),VLOOKUP($E73,AnrPivot!$A$6:$AI$97,COLUMN()-COLUMN($V$1)+2,FALSE),"")</f>
        <v/>
      </c>
      <c r="AL73" s="93" t="str">
        <f>IF(ISNUMBER(VLOOKUP($E73,AnrPivot!$A$6:$AI$97,COLUMN()-COLUMN($V$1)+2,FALSE)),VLOOKUP($E73,AnrPivot!$A$6:$AI$97,COLUMN()-COLUMN($V$1)+2,FALSE),"")</f>
        <v/>
      </c>
      <c r="AM73" s="93" t="str">
        <f>IF(ISNUMBER(VLOOKUP($E73,AnrPivot!$A$6:$AI$97,COLUMN()-COLUMN($V$1)+2,FALSE)),VLOOKUP($E73,AnrPivot!$A$6:$AI$97,COLUMN()-COLUMN($V$1)+2,FALSE),"")</f>
        <v/>
      </c>
      <c r="AN73" s="93" t="str">
        <f>IF(ISNUMBER(VLOOKUP($E73,AnrPivot!$A$6:$AI$97,COLUMN()-COLUMN($V$1)+2,FALSE)),VLOOKUP($E73,AnrPivot!$A$6:$AI$97,COLUMN()-COLUMN($V$1)+2,FALSE),"")</f>
        <v/>
      </c>
      <c r="AO73" s="93" t="str">
        <f>IF(ISNUMBER(VLOOKUP($E73,AnrPivot!$A$6:$AI$97,COLUMN()-COLUMN($V$1)+2,FALSE)),VLOOKUP($E73,AnrPivot!$A$6:$AI$97,COLUMN()-COLUMN($V$1)+2,FALSE),"")</f>
        <v/>
      </c>
      <c r="AP73" s="93" t="str">
        <f>IF(ISNUMBER(VLOOKUP($E73,AnrPivot!$A$6:$AI$97,COLUMN()-COLUMN($V$1)+2,FALSE)),VLOOKUP($E73,AnrPivot!$A$6:$AI$97,COLUMN()-COLUMN($V$1)+2,FALSE),"")</f>
        <v/>
      </c>
      <c r="AQ73" s="93" t="str">
        <f>IF(ISNUMBER(VLOOKUP($E73,AnrPivot!$A$6:$AI$97,COLUMN()-COLUMN($V$1)+2,FALSE)),VLOOKUP($E73,AnrPivot!$A$6:$AI$97,COLUMN()-COLUMN($V$1)+2,FALSE),"")</f>
        <v/>
      </c>
      <c r="AR73" s="93" t="str">
        <f>IF(ISNUMBER(VLOOKUP($E73,AnrPivot!$A$6:$AI$97,COLUMN()-COLUMN($V$1)+2,FALSE)),VLOOKUP($E73,AnrPivot!$A$6:$AI$97,COLUMN()-COLUMN($V$1)+2,FALSE),"")</f>
        <v/>
      </c>
      <c r="AS73" s="93" t="str">
        <f>IF(ISNUMBER(VLOOKUP($E73,AnrPivot!$A$6:$AI$97,COLUMN()-COLUMN($V$1)+2,FALSE)),VLOOKUP($E73,AnrPivot!$A$6:$AI$97,COLUMN()-COLUMN($V$1)+2,FALSE),"")</f>
        <v/>
      </c>
      <c r="AT73" s="93" t="str">
        <f>IF(ISNUMBER(VLOOKUP($E73,AnrPivot!$A$6:$AI$97,COLUMN()-COLUMN($V$1)+2,FALSE)),VLOOKUP($E73,AnrPivot!$A$6:$AI$97,COLUMN()-COLUMN($V$1)+2,FALSE),"")</f>
        <v/>
      </c>
      <c r="AU73" s="93" t="str">
        <f>IF(ISNUMBER(VLOOKUP($E73,AnrPivot!$A$6:$AI$97,COLUMN()-COLUMN($V$1)+2,FALSE)),VLOOKUP($E73,AnrPivot!$A$6:$AI$97,COLUMN()-COLUMN($V$1)+2,FALSE),"")</f>
        <v/>
      </c>
      <c r="AV73" s="93" t="str">
        <f>IF(ISNUMBER(VLOOKUP($E73,AnrPivot!$A$6:$AI$97,COLUMN()-COLUMN($V$1)+2,FALSE)),VLOOKUP($E73,AnrPivot!$A$6:$AI$97,COLUMN()-COLUMN($V$1)+2,FALSE),"")</f>
        <v/>
      </c>
      <c r="AW73" s="93" t="str">
        <f>IF(ISNUMBER(VLOOKUP($E73,AnrPivot!$A$6:$AI$97,COLUMN()-COLUMN($V$1)+2,FALSE)),VLOOKUP($E73,AnrPivot!$A$6:$AI$97,COLUMN()-COLUMN($V$1)+2,FALSE),"")</f>
        <v/>
      </c>
      <c r="AX73" s="93" t="str">
        <f>IF(ISNUMBER(VLOOKUP($E73,AnrPivot!$A$6:$AI$97,COLUMN()-COLUMN($V$1)+2,FALSE)),VLOOKUP($E73,AnrPivot!$A$6:$AI$97,COLUMN()-COLUMN($V$1)+2,FALSE),"")</f>
        <v/>
      </c>
      <c r="AY73" s="93" t="str">
        <f>IF(ISNUMBER(VLOOKUP($E73,AnrPivot!$A$6:$AI$97,COLUMN()-COLUMN($V$1)+2,FALSE)),VLOOKUP($E73,AnrPivot!$A$6:$AI$97,COLUMN()-COLUMN($V$1)+2,FALSE),"")</f>
        <v/>
      </c>
      <c r="AZ73" s="93" t="str">
        <f>IF(ISNUMBER(VLOOKUP($E73,AnrPivot!$A$6:$AI$97,COLUMN()-COLUMN($V$1)+2,FALSE)),VLOOKUP($E73,AnrPivot!$A$6:$AI$97,COLUMN()-COLUMN($V$1)+2,FALSE),"")</f>
        <v/>
      </c>
      <c r="BA73" s="93" t="str">
        <f>IF(ISNUMBER(VLOOKUP($E73,AnrPivot!$A$6:$AI$97,COLUMN()-COLUMN($V$1)+2,FALSE)),VLOOKUP($E73,AnrPivot!$A$6:$AI$97,COLUMN()-COLUMN($V$1)+2,FALSE),"")</f>
        <v/>
      </c>
      <c r="BB73" s="93" t="str">
        <f>IF(ISNUMBER(VLOOKUP($E73,AnrPivot!$A$6:$AI$97,COLUMN()-COLUMN($V$1)+2,FALSE)),VLOOKUP($E73,AnrPivot!$A$6:$AI$97,COLUMN()-COLUMN($V$1)+2,FALSE),"")</f>
        <v/>
      </c>
      <c r="BC73" s="93">
        <f>IF(ISNUMBER(VLOOKUP($E73,AnrPivot!$A$6:$AI$97,COLUMN()-COLUMN($V$1)+2,FALSE)),VLOOKUP($E73,AnrPivot!$A$6:$AI$97,COLUMN()-COLUMN($V$1)+2,FALSE),"")</f>
        <v>0</v>
      </c>
      <c r="BD73" s="93" t="str">
        <f>IF(ISNUMBER(VLOOKUP($E73,AnrPivot!$A$6:$AI$97,COLUMN()-COLUMN($V$1)+2,FALSE)),VLOOKUP($E73,AnrPivot!$A$6:$AI$97,COLUMN()-COLUMN($V$1)+2,FALSE),"")</f>
        <v/>
      </c>
      <c r="BE73" s="93" t="str">
        <f>IF(ISNUMBER(VLOOKUP($E73,AnrPivot!$A$6:$AI$97,COLUMN()-COLUMN($V$1)+2,FALSE)),VLOOKUP($E73,AnrPivot!$A$6:$AI$97,COLUMN()-COLUMN($V$1)+2,FALSE),"")</f>
        <v/>
      </c>
      <c r="BF73" s="93" t="str">
        <f>IF(ISNUMBER(VLOOKUP($E73,AnrPivot!$A$6:$AI$97,COLUMN()-COLUMN($V$1)+2,FALSE)),VLOOKUP($E73,AnrPivot!$A$6:$AI$97,COLUMN()-COLUMN($V$1)+2,FALSE),"")</f>
        <v/>
      </c>
      <c r="BG73" s="93" t="str">
        <f>IF(ISNUMBER(VLOOKUP($E73,AnrPivot!$A$6:$AI$97,COLUMN()-COLUMN($V$1)+2,FALSE)),VLOOKUP($E73,AnrPivot!$A$6:$AI$97,COLUMN()-COLUMN($V$1)+2,FALSE),"")</f>
        <v/>
      </c>
      <c r="BH73" s="93" t="str">
        <f>IF(ISNUMBER(VLOOKUP($E73,AnrPivot!$A$6:$AI$97,COLUMN()-COLUMN($V$1)+2,FALSE)),VLOOKUP($E73,AnrPivot!$A$6:$AI$97,COLUMN()-COLUMN($V$1)+2,FALSE),"")</f>
        <v/>
      </c>
      <c r="BI73" s="93" t="str">
        <f>IF(ISNUMBER(VLOOKUP($E73,AnrPivot!$A$6:$AI$97,COLUMN()-COLUMN($V$1)+2,FALSE)),VLOOKUP($E73,AnrPivot!$A$6:$AI$97,COLUMN()-COLUMN($V$1)+2,FALSE),"")</f>
        <v/>
      </c>
      <c r="BJ73" s="93" t="str">
        <f>IF(ISNUMBER(VLOOKUP($E73,AnrPivot!$A$6:$AI$97,COLUMN()-COLUMN($V$1)+2,FALSE)),VLOOKUP($E73,AnrPivot!$A$6:$AI$97,COLUMN()-COLUMN($V$1)+2,FALSE),"")</f>
        <v/>
      </c>
    </row>
    <row r="74" spans="1:62" s="244" customFormat="1">
      <c r="A74" s="244">
        <v>71</v>
      </c>
      <c r="B74" s="73" t="s">
        <v>0</v>
      </c>
      <c r="C74" s="11" t="s">
        <v>464</v>
      </c>
      <c r="D74" s="11" t="s">
        <v>465</v>
      </c>
      <c r="E74" s="8" t="s">
        <v>87</v>
      </c>
      <c r="F74" s="14">
        <v>24885</v>
      </c>
      <c r="G74" s="244" t="s">
        <v>617</v>
      </c>
      <c r="J74" s="249"/>
      <c r="K74" s="27"/>
      <c r="L74" s="290">
        <v>30</v>
      </c>
      <c r="M74" s="13">
        <f t="shared" si="3"/>
        <v>27.5</v>
      </c>
      <c r="N74" s="228">
        <f>LOOKUP(E74,UNTIS.1HJ!$A$4:$A$132,UNTIS.1HJ!$F$4:$F$132)+LOOKUP(E74,UNTIS.1HJ!$A$4:$A$132,UNTIS.1HJ!$H$4:$H$132)</f>
        <v>0</v>
      </c>
      <c r="O74" s="226">
        <f t="shared" si="4"/>
        <v>0</v>
      </c>
      <c r="P74" s="9"/>
      <c r="Q74" s="9">
        <f>VLOOKUP($E74,UNTIS.Gesamt!$A$4:$L$140,2,FALSE)</f>
        <v>1190</v>
      </c>
      <c r="R74" s="9">
        <f>VLOOKUP($E74,UNTIS.Gesamt!$A$4:$L$140,3,FALSE)</f>
        <v>110</v>
      </c>
      <c r="S74" s="9">
        <f>VLOOKUP($E74,UNTIS.1HJ!$A$4:$L$140,4,FALSE)</f>
        <v>1070</v>
      </c>
      <c r="T74" s="9">
        <f>VLOOKUP($E74,UNTIS.1HJ!$A$4:$L$140,8,FALSE)</f>
        <v>0</v>
      </c>
      <c r="U74" s="9"/>
      <c r="V74" s="9" t="str">
        <f>IF(ISNUMBER(VLOOKUP($E74,AnrPivot!$A$6:$AI$97,COLUMN()-COLUMN($V$1)+2,FALSE)),VLOOKUP($E74,AnrPivot!$A$6:$AI$97,COLUMN()-COLUMN($V$1)+2,FALSE),"")</f>
        <v/>
      </c>
      <c r="W74" s="9" t="str">
        <f>IF(ISNUMBER(VLOOKUP($E74,AnrPivot!$A$6:$AI$97,COLUMN()-COLUMN($V$1)+2,FALSE)),VLOOKUP($E74,AnrPivot!$A$6:$AI$97,COLUMN()-COLUMN($V$1)+2,FALSE),"")</f>
        <v/>
      </c>
      <c r="X74" s="9" t="str">
        <f>IF(ISNUMBER(VLOOKUP($E74,AnrPivot!$A$6:$AI$97,COLUMN()-COLUMN($V$1)+2,FALSE)),VLOOKUP($E74,AnrPivot!$A$6:$AI$97,COLUMN()-COLUMN($V$1)+2,FALSE),"")</f>
        <v/>
      </c>
      <c r="Y74" s="9" t="str">
        <f>IF(ISNUMBER(VLOOKUP($E74,AnrPivot!$A$6:$AI$97,COLUMN()-COLUMN($V$1)+2,FALSE)),VLOOKUP($E74,AnrPivot!$A$6:$AI$97,COLUMN()-COLUMN($V$1)+2,FALSE),"")</f>
        <v/>
      </c>
      <c r="Z74" s="9" t="str">
        <f>IF(ISNUMBER(VLOOKUP($E74,AnrPivot!$A$6:$AI$97,COLUMN()-COLUMN($V$1)+2,FALSE)),VLOOKUP($E74,AnrPivot!$A$6:$AI$97,COLUMN()-COLUMN($V$1)+2,FALSE),"")</f>
        <v/>
      </c>
      <c r="AA74" s="9" t="str">
        <f>IF(ISNUMBER(VLOOKUP($E74,AnrPivot!$A$6:$AI$97,COLUMN()-COLUMN($V$1)+2,FALSE)),VLOOKUP($E74,AnrPivot!$A$6:$AI$97,COLUMN()-COLUMN($V$1)+2,FALSE),"")</f>
        <v/>
      </c>
      <c r="AB74" s="9" t="str">
        <f>IF(ISNUMBER(VLOOKUP($E74,AnrPivot!$A$6:$AI$97,COLUMN()-COLUMN($V$1)+2,FALSE)),VLOOKUP($E74,AnrPivot!$A$6:$AI$97,COLUMN()-COLUMN($V$1)+2,FALSE),"")</f>
        <v/>
      </c>
      <c r="AC74" s="9" t="str">
        <f>IF(ISNUMBER(VLOOKUP($E74,AnrPivot!$A$6:$AI$97,COLUMN()-COLUMN($V$1)+2,FALSE)),VLOOKUP($E74,AnrPivot!$A$6:$AI$97,COLUMN()-COLUMN($V$1)+2,FALSE),"")</f>
        <v/>
      </c>
      <c r="AD74" s="9" t="str">
        <f>IF(ISNUMBER(VLOOKUP($E74,AnrPivot!$A$6:$AI$97,COLUMN()-COLUMN($V$1)+2,FALSE)),VLOOKUP($E74,AnrPivot!$A$6:$AI$97,COLUMN()-COLUMN($V$1)+2,FALSE),"")</f>
        <v/>
      </c>
      <c r="AE74" s="9" t="str">
        <f>IF(ISNUMBER(VLOOKUP($E74,AnrPivot!$A$6:$AI$97,COLUMN()-COLUMN($V$1)+2,FALSE)),VLOOKUP($E74,AnrPivot!$A$6:$AI$97,COLUMN()-COLUMN($V$1)+2,FALSE),"")</f>
        <v/>
      </c>
      <c r="AF74" s="9" t="str">
        <f>IF(ISNUMBER(VLOOKUP($E74,AnrPivot!$A$6:$AI$97,COLUMN()-COLUMN($V$1)+2,FALSE)),VLOOKUP($E74,AnrPivot!$A$6:$AI$97,COLUMN()-COLUMN($V$1)+2,FALSE),"")</f>
        <v/>
      </c>
      <c r="AG74" s="9" t="str">
        <f>IF(ISNUMBER(VLOOKUP($E74,AnrPivot!$A$6:$AI$97,COLUMN()-COLUMN($V$1)+2,FALSE)),VLOOKUP($E74,AnrPivot!$A$6:$AI$97,COLUMN()-COLUMN($V$1)+2,FALSE),"")</f>
        <v/>
      </c>
      <c r="AH74" s="9" t="str">
        <f>IF(ISNUMBER(VLOOKUP($E74,AnrPivot!$A$6:$AI$97,COLUMN()-COLUMN($V$1)+2,FALSE)),VLOOKUP($E74,AnrPivot!$A$6:$AI$97,COLUMN()-COLUMN($V$1)+2,FALSE),"")</f>
        <v/>
      </c>
      <c r="AI74" s="9">
        <f>IF(ISNUMBER(VLOOKUP($E74,AnrPivot!$A$6:$AI$97,COLUMN()-COLUMN($V$1)+2,FALSE)),VLOOKUP($E74,AnrPivot!$A$6:$AI$97,COLUMN()-COLUMN($V$1)+2,FALSE),"")</f>
        <v>0.5</v>
      </c>
      <c r="AJ74" s="9" t="str">
        <f>IF(ISNUMBER(VLOOKUP($E74,AnrPivot!$A$6:$AI$97,COLUMN()-COLUMN($V$1)+2,FALSE)),VLOOKUP($E74,AnrPivot!$A$6:$AI$97,COLUMN()-COLUMN($V$1)+2,FALSE),"")</f>
        <v/>
      </c>
      <c r="AK74" s="9" t="str">
        <f>IF(ISNUMBER(VLOOKUP($E74,AnrPivot!$A$6:$AI$97,COLUMN()-COLUMN($V$1)+2,FALSE)),VLOOKUP($E74,AnrPivot!$A$6:$AI$97,COLUMN()-COLUMN($V$1)+2,FALSE),"")</f>
        <v/>
      </c>
      <c r="AL74" s="9" t="str">
        <f>IF(ISNUMBER(VLOOKUP($E74,AnrPivot!$A$6:$AI$97,COLUMN()-COLUMN($V$1)+2,FALSE)),VLOOKUP($E74,AnrPivot!$A$6:$AI$97,COLUMN()-COLUMN($V$1)+2,FALSE),"")</f>
        <v/>
      </c>
      <c r="AM74" s="9" t="str">
        <f>IF(ISNUMBER(VLOOKUP($E74,AnrPivot!$A$6:$AI$97,COLUMN()-COLUMN($V$1)+2,FALSE)),VLOOKUP($E74,AnrPivot!$A$6:$AI$97,COLUMN()-COLUMN($V$1)+2,FALSE),"")</f>
        <v/>
      </c>
      <c r="AN74" s="9" t="str">
        <f>IF(ISNUMBER(VLOOKUP($E74,AnrPivot!$A$6:$AI$97,COLUMN()-COLUMN($V$1)+2,FALSE)),VLOOKUP($E74,AnrPivot!$A$6:$AI$97,COLUMN()-COLUMN($V$1)+2,FALSE),"")</f>
        <v/>
      </c>
      <c r="AO74" s="9" t="str">
        <f>IF(ISNUMBER(VLOOKUP($E74,AnrPivot!$A$6:$AI$97,COLUMN()-COLUMN($V$1)+2,FALSE)),VLOOKUP($E74,AnrPivot!$A$6:$AI$97,COLUMN()-COLUMN($V$1)+2,FALSE),"")</f>
        <v/>
      </c>
      <c r="AP74" s="9" t="str">
        <f>IF(ISNUMBER(VLOOKUP($E74,AnrPivot!$A$6:$AI$97,COLUMN()-COLUMN($V$1)+2,FALSE)),VLOOKUP($E74,AnrPivot!$A$6:$AI$97,COLUMN()-COLUMN($V$1)+2,FALSE),"")</f>
        <v/>
      </c>
      <c r="AQ74" s="9" t="str">
        <f>IF(ISNUMBER(VLOOKUP($E74,AnrPivot!$A$6:$AI$97,COLUMN()-COLUMN($V$1)+2,FALSE)),VLOOKUP($E74,AnrPivot!$A$6:$AI$97,COLUMN()-COLUMN($V$1)+2,FALSE),"")</f>
        <v/>
      </c>
      <c r="AR74" s="9" t="str">
        <f>IF(ISNUMBER(VLOOKUP($E74,AnrPivot!$A$6:$AI$97,COLUMN()-COLUMN($V$1)+2,FALSE)),VLOOKUP($E74,AnrPivot!$A$6:$AI$97,COLUMN()-COLUMN($V$1)+2,FALSE),"")</f>
        <v/>
      </c>
      <c r="AS74" s="9" t="str">
        <f>IF(ISNUMBER(VLOOKUP($E74,AnrPivot!$A$6:$AI$97,COLUMN()-COLUMN($V$1)+2,FALSE)),VLOOKUP($E74,AnrPivot!$A$6:$AI$97,COLUMN()-COLUMN($V$1)+2,FALSE),"")</f>
        <v/>
      </c>
      <c r="AT74" s="9" t="str">
        <f>IF(ISNUMBER(VLOOKUP($E74,AnrPivot!$A$6:$AI$97,COLUMN()-COLUMN($V$1)+2,FALSE)),VLOOKUP($E74,AnrPivot!$A$6:$AI$97,COLUMN()-COLUMN($V$1)+2,FALSE),"")</f>
        <v/>
      </c>
      <c r="AU74" s="9" t="str">
        <f>IF(ISNUMBER(VLOOKUP($E74,AnrPivot!$A$6:$AI$97,COLUMN()-COLUMN($V$1)+2,FALSE)),VLOOKUP($E74,AnrPivot!$A$6:$AI$97,COLUMN()-COLUMN($V$1)+2,FALSE),"")</f>
        <v/>
      </c>
      <c r="AV74" s="9" t="str">
        <f>IF(ISNUMBER(VLOOKUP($E74,AnrPivot!$A$6:$AI$97,COLUMN()-COLUMN($V$1)+2,FALSE)),VLOOKUP($E74,AnrPivot!$A$6:$AI$97,COLUMN()-COLUMN($V$1)+2,FALSE),"")</f>
        <v/>
      </c>
      <c r="AW74" s="9" t="str">
        <f>IF(ISNUMBER(VLOOKUP($E74,AnrPivot!$A$6:$AI$97,COLUMN()-COLUMN($V$1)+2,FALSE)),VLOOKUP($E74,AnrPivot!$A$6:$AI$97,COLUMN()-COLUMN($V$1)+2,FALSE),"")</f>
        <v/>
      </c>
      <c r="AX74" s="9" t="str">
        <f>IF(ISNUMBER(VLOOKUP($E74,AnrPivot!$A$6:$AI$97,COLUMN()-COLUMN($V$1)+2,FALSE)),VLOOKUP($E74,AnrPivot!$A$6:$AI$97,COLUMN()-COLUMN($V$1)+2,FALSE),"")</f>
        <v/>
      </c>
      <c r="AY74" s="9" t="str">
        <f>IF(ISNUMBER(VLOOKUP($E74,AnrPivot!$A$6:$AI$97,COLUMN()-COLUMN($V$1)+2,FALSE)),VLOOKUP($E74,AnrPivot!$A$6:$AI$97,COLUMN()-COLUMN($V$1)+2,FALSE),"")</f>
        <v/>
      </c>
      <c r="AZ74" s="9" t="str">
        <f>IF(ISNUMBER(VLOOKUP($E74,AnrPivot!$A$6:$AI$97,COLUMN()-COLUMN($V$1)+2,FALSE)),VLOOKUP($E74,AnrPivot!$A$6:$AI$97,COLUMN()-COLUMN($V$1)+2,FALSE),"")</f>
        <v/>
      </c>
      <c r="BA74" s="9">
        <f>IF(ISNUMBER(VLOOKUP($E74,AnrPivot!$A$6:$AI$97,COLUMN()-COLUMN($V$1)+2,FALSE)),VLOOKUP($E74,AnrPivot!$A$6:$AI$97,COLUMN()-COLUMN($V$1)+2,FALSE),"")</f>
        <v>2</v>
      </c>
      <c r="BB74" s="9" t="str">
        <f>IF(ISNUMBER(VLOOKUP($E74,AnrPivot!$A$6:$AI$97,COLUMN()-COLUMN($V$1)+2,FALSE)),VLOOKUP($E74,AnrPivot!$A$6:$AI$97,COLUMN()-COLUMN($V$1)+2,FALSE),"")</f>
        <v/>
      </c>
      <c r="BC74" s="9">
        <f>IF(ISNUMBER(VLOOKUP($E74,AnrPivot!$A$6:$AI$97,COLUMN()-COLUMN($V$1)+2,FALSE)),VLOOKUP($E74,AnrPivot!$A$6:$AI$97,COLUMN()-COLUMN($V$1)+2,FALSE),"")</f>
        <v>2.5</v>
      </c>
      <c r="BD74" s="9" t="str">
        <f>IF(ISNUMBER(VLOOKUP($E74,AnrPivot!$A$6:$AI$97,COLUMN()-COLUMN($V$1)+2,FALSE)),VLOOKUP($E74,AnrPivot!$A$6:$AI$97,COLUMN()-COLUMN($V$1)+2,FALSE),"")</f>
        <v/>
      </c>
      <c r="BE74" s="9" t="str">
        <f>IF(ISNUMBER(VLOOKUP($E74,AnrPivot!$A$6:$AI$97,COLUMN()-COLUMN($V$1)+2,FALSE)),VLOOKUP($E74,AnrPivot!$A$6:$AI$97,COLUMN()-COLUMN($V$1)+2,FALSE),"")</f>
        <v/>
      </c>
      <c r="BF74" s="9" t="str">
        <f>IF(ISNUMBER(VLOOKUP($E74,AnrPivot!$A$6:$AI$97,COLUMN()-COLUMN($V$1)+2,FALSE)),VLOOKUP($E74,AnrPivot!$A$6:$AI$97,COLUMN()-COLUMN($V$1)+2,FALSE),"")</f>
        <v/>
      </c>
      <c r="BG74" s="9" t="str">
        <f>IF(ISNUMBER(VLOOKUP($E74,AnrPivot!$A$6:$AI$97,COLUMN()-COLUMN($V$1)+2,FALSE)),VLOOKUP($E74,AnrPivot!$A$6:$AI$97,COLUMN()-COLUMN($V$1)+2,FALSE),"")</f>
        <v/>
      </c>
      <c r="BH74" s="9" t="str">
        <f>IF(ISNUMBER(VLOOKUP($E74,AnrPivot!$A$6:$AI$97,COLUMN()-COLUMN($V$1)+2,FALSE)),VLOOKUP($E74,AnrPivot!$A$6:$AI$97,COLUMN()-COLUMN($V$1)+2,FALSE),"")</f>
        <v/>
      </c>
      <c r="BI74" s="93" t="str">
        <f>IF(ISNUMBER(VLOOKUP($E74,AnrPivot!$A$6:$AI$97,COLUMN()-COLUMN($V$1)+2,FALSE)),VLOOKUP($E74,AnrPivot!$A$6:$AI$97,COLUMN()-COLUMN($V$1)+2,FALSE),"")</f>
        <v/>
      </c>
      <c r="BJ74" s="93" t="str">
        <f>IF(ISNUMBER(VLOOKUP($E74,AnrPivot!$A$6:$AI$97,COLUMN()-COLUMN($V$1)+2,FALSE)),VLOOKUP($E74,AnrPivot!$A$6:$AI$97,COLUMN()-COLUMN($V$1)+2,FALSE),"")</f>
        <v/>
      </c>
    </row>
    <row r="75" spans="1:62" s="244" customFormat="1">
      <c r="A75" s="247"/>
      <c r="B75" s="66" t="s">
        <v>1195</v>
      </c>
      <c r="C75" s="67" t="s">
        <v>1088</v>
      </c>
      <c r="D75" s="67" t="s">
        <v>1985</v>
      </c>
      <c r="E75" s="68" t="s">
        <v>1984</v>
      </c>
      <c r="F75" s="69"/>
      <c r="G75" s="247"/>
      <c r="H75" s="247"/>
      <c r="I75" s="247"/>
      <c r="J75" s="248"/>
      <c r="K75" s="70"/>
      <c r="L75" s="289">
        <v>12</v>
      </c>
      <c r="M75" s="71">
        <f t="shared" si="3"/>
        <v>12</v>
      </c>
      <c r="N75" s="227">
        <f>LOOKUP(E75,UNTIS.1HJ!$A$4:$A$132,UNTIS.1HJ!$F$4:$F$132)+LOOKUP(E75,UNTIS.1HJ!$A$4:$A$132,UNTIS.1HJ!$H$4:$H$132)</f>
        <v>0</v>
      </c>
      <c r="O75" s="225">
        <f t="shared" si="4"/>
        <v>0</v>
      </c>
      <c r="P75" s="93"/>
      <c r="Q75" s="93" t="e">
        <f>VLOOKUP($E75,UNTIS.Gesamt!$A$4:$L$140,2,FALSE)</f>
        <v>#N/A</v>
      </c>
      <c r="R75" s="93" t="e">
        <f>VLOOKUP($E75,UNTIS.Gesamt!$A$4:$L$140,3,FALSE)</f>
        <v>#N/A</v>
      </c>
      <c r="S75" s="93" t="e">
        <f>VLOOKUP($E75,UNTIS.1HJ!$A$4:$L$140,4,FALSE)</f>
        <v>#N/A</v>
      </c>
      <c r="T75" s="93" t="e">
        <f>VLOOKUP($E75,UNTIS.1HJ!$A$4:$L$140,8,FALSE)</f>
        <v>#N/A</v>
      </c>
      <c r="U75" s="93"/>
      <c r="V75" s="93" t="str">
        <f>IF(ISNUMBER(VLOOKUP($E75,AnrPivot!$A$6:$AI$97,COLUMN()-COLUMN($V$1)+2,FALSE)),VLOOKUP($E75,AnrPivot!$A$6:$AI$97,COLUMN()-COLUMN($V$1)+2,FALSE),"")</f>
        <v/>
      </c>
      <c r="W75" s="93" t="str">
        <f>IF(ISNUMBER(VLOOKUP($E75,AnrPivot!$A$6:$AI$97,COLUMN()-COLUMN($V$1)+2,FALSE)),VLOOKUP($E75,AnrPivot!$A$6:$AI$97,COLUMN()-COLUMN($V$1)+2,FALSE),"")</f>
        <v/>
      </c>
      <c r="X75" s="93" t="str">
        <f>IF(ISNUMBER(VLOOKUP($E75,AnrPivot!$A$6:$AI$97,COLUMN()-COLUMN($V$1)+2,FALSE)),VLOOKUP($E75,AnrPivot!$A$6:$AI$97,COLUMN()-COLUMN($V$1)+2,FALSE),"")</f>
        <v/>
      </c>
      <c r="Y75" s="93" t="str">
        <f>IF(ISNUMBER(VLOOKUP($E75,AnrPivot!$A$6:$AI$97,COLUMN()-COLUMN($V$1)+2,FALSE)),VLOOKUP($E75,AnrPivot!$A$6:$AI$97,COLUMN()-COLUMN($V$1)+2,FALSE),"")</f>
        <v/>
      </c>
      <c r="Z75" s="93" t="str">
        <f>IF(ISNUMBER(VLOOKUP($E75,AnrPivot!$A$6:$AI$97,COLUMN()-COLUMN($V$1)+2,FALSE)),VLOOKUP($E75,AnrPivot!$A$6:$AI$97,COLUMN()-COLUMN($V$1)+2,FALSE),"")</f>
        <v/>
      </c>
      <c r="AA75" s="93" t="str">
        <f>IF(ISNUMBER(VLOOKUP($E75,AnrPivot!$A$6:$AI$97,COLUMN()-COLUMN($V$1)+2,FALSE)),VLOOKUP($E75,AnrPivot!$A$6:$AI$97,COLUMN()-COLUMN($V$1)+2,FALSE),"")</f>
        <v/>
      </c>
      <c r="AB75" s="93" t="str">
        <f>IF(ISNUMBER(VLOOKUP($E75,AnrPivot!$A$6:$AI$97,COLUMN()-COLUMN($V$1)+2,FALSE)),VLOOKUP($E75,AnrPivot!$A$6:$AI$97,COLUMN()-COLUMN($V$1)+2,FALSE),"")</f>
        <v/>
      </c>
      <c r="AC75" s="93" t="str">
        <f>IF(ISNUMBER(VLOOKUP($E75,AnrPivot!$A$6:$AI$97,COLUMN()-COLUMN($V$1)+2,FALSE)),VLOOKUP($E75,AnrPivot!$A$6:$AI$97,COLUMN()-COLUMN($V$1)+2,FALSE),"")</f>
        <v/>
      </c>
      <c r="AD75" s="93" t="str">
        <f>IF(ISNUMBER(VLOOKUP($E75,AnrPivot!$A$6:$AI$97,COLUMN()-COLUMN($V$1)+2,FALSE)),VLOOKUP($E75,AnrPivot!$A$6:$AI$97,COLUMN()-COLUMN($V$1)+2,FALSE),"")</f>
        <v/>
      </c>
      <c r="AE75" s="93" t="str">
        <f>IF(ISNUMBER(VLOOKUP($E75,AnrPivot!$A$6:$AI$97,COLUMN()-COLUMN($V$1)+2,FALSE)),VLOOKUP($E75,AnrPivot!$A$6:$AI$97,COLUMN()-COLUMN($V$1)+2,FALSE),"")</f>
        <v/>
      </c>
      <c r="AF75" s="93" t="str">
        <f>IF(ISNUMBER(VLOOKUP($E75,AnrPivot!$A$6:$AI$97,COLUMN()-COLUMN($V$1)+2,FALSE)),VLOOKUP($E75,AnrPivot!$A$6:$AI$97,COLUMN()-COLUMN($V$1)+2,FALSE),"")</f>
        <v/>
      </c>
      <c r="AG75" s="93" t="str">
        <f>IF(ISNUMBER(VLOOKUP($E75,AnrPivot!$A$6:$AI$97,COLUMN()-COLUMN($V$1)+2,FALSE)),VLOOKUP($E75,AnrPivot!$A$6:$AI$97,COLUMN()-COLUMN($V$1)+2,FALSE),"")</f>
        <v/>
      </c>
      <c r="AH75" s="93" t="str">
        <f>IF(ISNUMBER(VLOOKUP($E75,AnrPivot!$A$6:$AI$97,COLUMN()-COLUMN($V$1)+2,FALSE)),VLOOKUP($E75,AnrPivot!$A$6:$AI$97,COLUMN()-COLUMN($V$1)+2,FALSE),"")</f>
        <v/>
      </c>
      <c r="AI75" s="93" t="str">
        <f>IF(ISNUMBER(VLOOKUP($E75,AnrPivot!$A$6:$AI$97,COLUMN()-COLUMN($V$1)+2,FALSE)),VLOOKUP($E75,AnrPivot!$A$6:$AI$97,COLUMN()-COLUMN($V$1)+2,FALSE),"")</f>
        <v/>
      </c>
      <c r="AJ75" s="93" t="str">
        <f>IF(ISNUMBER(VLOOKUP($E75,AnrPivot!$A$6:$AI$97,COLUMN()-COLUMN($V$1)+2,FALSE)),VLOOKUP($E75,AnrPivot!$A$6:$AI$97,COLUMN()-COLUMN($V$1)+2,FALSE),"")</f>
        <v/>
      </c>
      <c r="AK75" s="93" t="str">
        <f>IF(ISNUMBER(VLOOKUP($E75,AnrPivot!$A$6:$AI$97,COLUMN()-COLUMN($V$1)+2,FALSE)),VLOOKUP($E75,AnrPivot!$A$6:$AI$97,COLUMN()-COLUMN($V$1)+2,FALSE),"")</f>
        <v/>
      </c>
      <c r="AL75" s="93" t="str">
        <f>IF(ISNUMBER(VLOOKUP($E75,AnrPivot!$A$6:$AI$97,COLUMN()-COLUMN($V$1)+2,FALSE)),VLOOKUP($E75,AnrPivot!$A$6:$AI$97,COLUMN()-COLUMN($V$1)+2,FALSE),"")</f>
        <v/>
      </c>
      <c r="AM75" s="93" t="str">
        <f>IF(ISNUMBER(VLOOKUP($E75,AnrPivot!$A$6:$AI$97,COLUMN()-COLUMN($V$1)+2,FALSE)),VLOOKUP($E75,AnrPivot!$A$6:$AI$97,COLUMN()-COLUMN($V$1)+2,FALSE),"")</f>
        <v/>
      </c>
      <c r="AN75" s="93" t="str">
        <f>IF(ISNUMBER(VLOOKUP($E75,AnrPivot!$A$6:$AI$97,COLUMN()-COLUMN($V$1)+2,FALSE)),VLOOKUP($E75,AnrPivot!$A$6:$AI$97,COLUMN()-COLUMN($V$1)+2,FALSE),"")</f>
        <v/>
      </c>
      <c r="AO75" s="93" t="str">
        <f>IF(ISNUMBER(VLOOKUP($E75,AnrPivot!$A$6:$AI$97,COLUMN()-COLUMN($V$1)+2,FALSE)),VLOOKUP($E75,AnrPivot!$A$6:$AI$97,COLUMN()-COLUMN($V$1)+2,FALSE),"")</f>
        <v/>
      </c>
      <c r="AP75" s="93" t="str">
        <f>IF(ISNUMBER(VLOOKUP($E75,AnrPivot!$A$6:$AI$97,COLUMN()-COLUMN($V$1)+2,FALSE)),VLOOKUP($E75,AnrPivot!$A$6:$AI$97,COLUMN()-COLUMN($V$1)+2,FALSE),"")</f>
        <v/>
      </c>
      <c r="AQ75" s="93" t="str">
        <f>IF(ISNUMBER(VLOOKUP($E75,AnrPivot!$A$6:$AI$97,COLUMN()-COLUMN($V$1)+2,FALSE)),VLOOKUP($E75,AnrPivot!$A$6:$AI$97,COLUMN()-COLUMN($V$1)+2,FALSE),"")</f>
        <v/>
      </c>
      <c r="AR75" s="93" t="str">
        <f>IF(ISNUMBER(VLOOKUP($E75,AnrPivot!$A$6:$AI$97,COLUMN()-COLUMN($V$1)+2,FALSE)),VLOOKUP($E75,AnrPivot!$A$6:$AI$97,COLUMN()-COLUMN($V$1)+2,FALSE),"")</f>
        <v/>
      </c>
      <c r="AS75" s="93" t="str">
        <f>IF(ISNUMBER(VLOOKUP($E75,AnrPivot!$A$6:$AI$97,COLUMN()-COLUMN($V$1)+2,FALSE)),VLOOKUP($E75,AnrPivot!$A$6:$AI$97,COLUMN()-COLUMN($V$1)+2,FALSE),"")</f>
        <v/>
      </c>
      <c r="AT75" s="93" t="str">
        <f>IF(ISNUMBER(VLOOKUP($E75,AnrPivot!$A$6:$AI$97,COLUMN()-COLUMN($V$1)+2,FALSE)),VLOOKUP($E75,AnrPivot!$A$6:$AI$97,COLUMN()-COLUMN($V$1)+2,FALSE),"")</f>
        <v/>
      </c>
      <c r="AU75" s="93" t="str">
        <f>IF(ISNUMBER(VLOOKUP($E75,AnrPivot!$A$6:$AI$97,COLUMN()-COLUMN($V$1)+2,FALSE)),VLOOKUP($E75,AnrPivot!$A$6:$AI$97,COLUMN()-COLUMN($V$1)+2,FALSE),"")</f>
        <v/>
      </c>
      <c r="AV75" s="93" t="str">
        <f>IF(ISNUMBER(VLOOKUP($E75,AnrPivot!$A$6:$AI$97,COLUMN()-COLUMN($V$1)+2,FALSE)),VLOOKUP($E75,AnrPivot!$A$6:$AI$97,COLUMN()-COLUMN($V$1)+2,FALSE),"")</f>
        <v/>
      </c>
      <c r="AW75" s="93" t="str">
        <f>IF(ISNUMBER(VLOOKUP($E75,AnrPivot!$A$6:$AI$97,COLUMN()-COLUMN($V$1)+2,FALSE)),VLOOKUP($E75,AnrPivot!$A$6:$AI$97,COLUMN()-COLUMN($V$1)+2,FALSE),"")</f>
        <v/>
      </c>
      <c r="AX75" s="93" t="str">
        <f>IF(ISNUMBER(VLOOKUP($E75,AnrPivot!$A$6:$AI$97,COLUMN()-COLUMN($V$1)+2,FALSE)),VLOOKUP($E75,AnrPivot!$A$6:$AI$97,COLUMN()-COLUMN($V$1)+2,FALSE),"")</f>
        <v/>
      </c>
      <c r="AY75" s="93" t="str">
        <f>IF(ISNUMBER(VLOOKUP($E75,AnrPivot!$A$6:$AI$97,COLUMN()-COLUMN($V$1)+2,FALSE)),VLOOKUP($E75,AnrPivot!$A$6:$AI$97,COLUMN()-COLUMN($V$1)+2,FALSE),"")</f>
        <v/>
      </c>
      <c r="AZ75" s="93" t="str">
        <f>IF(ISNUMBER(VLOOKUP($E75,AnrPivot!$A$6:$AI$97,COLUMN()-COLUMN($V$1)+2,FALSE)),VLOOKUP($E75,AnrPivot!$A$6:$AI$97,COLUMN()-COLUMN($V$1)+2,FALSE),"")</f>
        <v/>
      </c>
      <c r="BA75" s="93" t="str">
        <f>IF(ISNUMBER(VLOOKUP($E75,AnrPivot!$A$6:$AI$97,COLUMN()-COLUMN($V$1)+2,FALSE)),VLOOKUP($E75,AnrPivot!$A$6:$AI$97,COLUMN()-COLUMN($V$1)+2,FALSE),"")</f>
        <v/>
      </c>
      <c r="BB75" s="93" t="str">
        <f>IF(ISNUMBER(VLOOKUP($E75,AnrPivot!$A$6:$AI$97,COLUMN()-COLUMN($V$1)+2,FALSE)),VLOOKUP($E75,AnrPivot!$A$6:$AI$97,COLUMN()-COLUMN($V$1)+2,FALSE),"")</f>
        <v/>
      </c>
      <c r="BC75" s="93" t="str">
        <f>IF(ISNUMBER(VLOOKUP($E75,AnrPivot!$A$6:$AI$97,COLUMN()-COLUMN($V$1)+2,FALSE)),VLOOKUP($E75,AnrPivot!$A$6:$AI$97,COLUMN()-COLUMN($V$1)+2,FALSE),"")</f>
        <v/>
      </c>
      <c r="BD75" s="93" t="str">
        <f>IF(ISNUMBER(VLOOKUP($E75,AnrPivot!$A$6:$AI$97,COLUMN()-COLUMN($V$1)+2,FALSE)),VLOOKUP($E75,AnrPivot!$A$6:$AI$97,COLUMN()-COLUMN($V$1)+2,FALSE),"")</f>
        <v/>
      </c>
      <c r="BE75" s="93" t="str">
        <f>IF(ISNUMBER(VLOOKUP($E75,AnrPivot!$A$6:$AI$97,COLUMN()-COLUMN($V$1)+2,FALSE)),VLOOKUP($E75,AnrPivot!$A$6:$AI$97,COLUMN()-COLUMN($V$1)+2,FALSE),"")</f>
        <v/>
      </c>
      <c r="BF75" s="93" t="str">
        <f>IF(ISNUMBER(VLOOKUP($E75,AnrPivot!$A$6:$AI$97,COLUMN()-COLUMN($V$1)+2,FALSE)),VLOOKUP($E75,AnrPivot!$A$6:$AI$97,COLUMN()-COLUMN($V$1)+2,FALSE),"")</f>
        <v/>
      </c>
      <c r="BG75" s="93" t="str">
        <f>IF(ISNUMBER(VLOOKUP($E75,AnrPivot!$A$6:$AI$97,COLUMN()-COLUMN($V$1)+2,FALSE)),VLOOKUP($E75,AnrPivot!$A$6:$AI$97,COLUMN()-COLUMN($V$1)+2,FALSE),"")</f>
        <v/>
      </c>
      <c r="BH75" s="93" t="str">
        <f>IF(ISNUMBER(VLOOKUP($E75,AnrPivot!$A$6:$AI$97,COLUMN()-COLUMN($V$1)+2,FALSE)),VLOOKUP($E75,AnrPivot!$A$6:$AI$97,COLUMN()-COLUMN($V$1)+2,FALSE),"")</f>
        <v/>
      </c>
      <c r="BI75" s="93" t="str">
        <f>IF(ISNUMBER(VLOOKUP($E75,AnrPivot!$A$6:$AI$97,COLUMN()-COLUMN($V$1)+2,FALSE)),VLOOKUP($E75,AnrPivot!$A$6:$AI$97,COLUMN()-COLUMN($V$1)+2,FALSE),"")</f>
        <v/>
      </c>
      <c r="BJ75" s="93" t="str">
        <f>IF(ISNUMBER(VLOOKUP($E75,AnrPivot!$A$6:$AI$97,COLUMN()-COLUMN($V$1)+2,FALSE)),VLOOKUP($E75,AnrPivot!$A$6:$AI$97,COLUMN()-COLUMN($V$1)+2,FALSE),"")</f>
        <v/>
      </c>
    </row>
    <row r="76" spans="1:62" s="244" customFormat="1">
      <c r="B76" s="73" t="s">
        <v>0</v>
      </c>
      <c r="C76" s="11" t="s">
        <v>388</v>
      </c>
      <c r="D76" s="11" t="s">
        <v>2038</v>
      </c>
      <c r="E76" s="8" t="s">
        <v>2037</v>
      </c>
      <c r="F76" s="14"/>
      <c r="J76" s="249"/>
      <c r="K76" s="27"/>
      <c r="L76" s="290">
        <v>6</v>
      </c>
      <c r="M76" s="13">
        <f t="shared" si="3"/>
        <v>5</v>
      </c>
      <c r="N76" s="228">
        <f>LOOKUP(E76,UNTIS.1HJ!$A$4:$A$132,UNTIS.1HJ!$F$4:$F$132)+LOOKUP(E76,UNTIS.1HJ!$A$4:$A$132,UNTIS.1HJ!$H$4:$H$132)</f>
        <v>0</v>
      </c>
      <c r="O76" s="226">
        <f t="shared" si="4"/>
        <v>0</v>
      </c>
      <c r="P76" s="9"/>
      <c r="Q76" s="9" t="e">
        <f>VLOOKUP($E76,UNTIS.Gesamt!$A$4:$L$140,2,FALSE)</f>
        <v>#N/A</v>
      </c>
      <c r="R76" s="9" t="e">
        <f>VLOOKUP($E76,UNTIS.Gesamt!$A$4:$L$140,3,FALSE)</f>
        <v>#N/A</v>
      </c>
      <c r="S76" s="9" t="e">
        <f>VLOOKUP($E76,UNTIS.1HJ!$A$4:$L$140,4,FALSE)</f>
        <v>#N/A</v>
      </c>
      <c r="T76" s="9" t="e">
        <f>VLOOKUP($E76,UNTIS.1HJ!$A$4:$L$140,8,FALSE)</f>
        <v>#N/A</v>
      </c>
      <c r="U76" s="9"/>
      <c r="V76" s="9" t="str">
        <f>IF(ISNUMBER(VLOOKUP($E76,AnrPivot!$A$6:$AI$97,COLUMN()-COLUMN($V$1)+2,FALSE)),VLOOKUP($E76,AnrPivot!$A$6:$AI$97,COLUMN()-COLUMN($V$1)+2,FALSE),"")</f>
        <v/>
      </c>
      <c r="W76" s="93" t="str">
        <f>IF(ISNUMBER(VLOOKUP($E76,AnrPivot!$A$6:$AI$97,COLUMN()-COLUMN($V$1)+2,FALSE)),VLOOKUP($E76,AnrPivot!$A$6:$AI$97,COLUMN()-COLUMN($V$1)+2,FALSE),"")</f>
        <v/>
      </c>
      <c r="X76" s="93" t="str">
        <f>IF(ISNUMBER(VLOOKUP($E76,AnrPivot!$A$6:$AI$97,COLUMN()-COLUMN($V$1)+2,FALSE)),VLOOKUP($E76,AnrPivot!$A$6:$AI$97,COLUMN()-COLUMN($V$1)+2,FALSE),"")</f>
        <v/>
      </c>
      <c r="Y76" s="93" t="str">
        <f>IF(ISNUMBER(VLOOKUP($E76,AnrPivot!$A$6:$AI$97,COLUMN()-COLUMN($V$1)+2,FALSE)),VLOOKUP($E76,AnrPivot!$A$6:$AI$97,COLUMN()-COLUMN($V$1)+2,FALSE),"")</f>
        <v/>
      </c>
      <c r="Z76" s="93" t="str">
        <f>IF(ISNUMBER(VLOOKUP($E76,AnrPivot!$A$6:$AI$97,COLUMN()-COLUMN($V$1)+2,FALSE)),VLOOKUP($E76,AnrPivot!$A$6:$AI$97,COLUMN()-COLUMN($V$1)+2,FALSE),"")</f>
        <v/>
      </c>
      <c r="AA76" s="93" t="str">
        <f>IF(ISNUMBER(VLOOKUP($E76,AnrPivot!$A$6:$AI$97,COLUMN()-COLUMN($V$1)+2,FALSE)),VLOOKUP($E76,AnrPivot!$A$6:$AI$97,COLUMN()-COLUMN($V$1)+2,FALSE),"")</f>
        <v/>
      </c>
      <c r="AB76" s="93" t="str">
        <f>IF(ISNUMBER(VLOOKUP($E76,AnrPivot!$A$6:$AI$97,COLUMN()-COLUMN($V$1)+2,FALSE)),VLOOKUP($E76,AnrPivot!$A$6:$AI$97,COLUMN()-COLUMN($V$1)+2,FALSE),"")</f>
        <v/>
      </c>
      <c r="AC76" s="93" t="str">
        <f>IF(ISNUMBER(VLOOKUP($E76,AnrPivot!$A$6:$AI$97,COLUMN()-COLUMN($V$1)+2,FALSE)),VLOOKUP($E76,AnrPivot!$A$6:$AI$97,COLUMN()-COLUMN($V$1)+2,FALSE),"")</f>
        <v/>
      </c>
      <c r="AD76" s="93" t="str">
        <f>IF(ISNUMBER(VLOOKUP($E76,AnrPivot!$A$6:$AI$97,COLUMN()-COLUMN($V$1)+2,FALSE)),VLOOKUP($E76,AnrPivot!$A$6:$AI$97,COLUMN()-COLUMN($V$1)+2,FALSE),"")</f>
        <v/>
      </c>
      <c r="AE76" s="93" t="str">
        <f>IF(ISNUMBER(VLOOKUP($E76,AnrPivot!$A$6:$AI$97,COLUMN()-COLUMN($V$1)+2,FALSE)),VLOOKUP($E76,AnrPivot!$A$6:$AI$97,COLUMN()-COLUMN($V$1)+2,FALSE),"")</f>
        <v/>
      </c>
      <c r="AF76" s="93" t="str">
        <f>IF(ISNUMBER(VLOOKUP($E76,AnrPivot!$A$6:$AI$97,COLUMN()-COLUMN($V$1)+2,FALSE)),VLOOKUP($E76,AnrPivot!$A$6:$AI$97,COLUMN()-COLUMN($V$1)+2,FALSE),"")</f>
        <v/>
      </c>
      <c r="AG76" s="93" t="str">
        <f>IF(ISNUMBER(VLOOKUP($E76,AnrPivot!$A$6:$AI$97,COLUMN()-COLUMN($V$1)+2,FALSE)),VLOOKUP($E76,AnrPivot!$A$6:$AI$97,COLUMN()-COLUMN($V$1)+2,FALSE),"")</f>
        <v/>
      </c>
      <c r="AH76" s="93" t="str">
        <f>IF(ISNUMBER(VLOOKUP($E76,AnrPivot!$A$6:$AI$97,COLUMN()-COLUMN($V$1)+2,FALSE)),VLOOKUP($E76,AnrPivot!$A$6:$AI$97,COLUMN()-COLUMN($V$1)+2,FALSE),"")</f>
        <v/>
      </c>
      <c r="AI76" s="93" t="str">
        <f>IF(ISNUMBER(VLOOKUP($E76,AnrPivot!$A$6:$AI$97,COLUMN()-COLUMN($V$1)+2,FALSE)),VLOOKUP($E76,AnrPivot!$A$6:$AI$97,COLUMN()-COLUMN($V$1)+2,FALSE),"")</f>
        <v/>
      </c>
      <c r="AJ76" s="93" t="str">
        <f>IF(ISNUMBER(VLOOKUP($E76,AnrPivot!$A$6:$AI$97,COLUMN()-COLUMN($V$1)+2,FALSE)),VLOOKUP($E76,AnrPivot!$A$6:$AI$97,COLUMN()-COLUMN($V$1)+2,FALSE),"")</f>
        <v/>
      </c>
      <c r="AK76" s="93" t="str">
        <f>IF(ISNUMBER(VLOOKUP($E76,AnrPivot!$A$6:$AI$97,COLUMN()-COLUMN($V$1)+2,FALSE)),VLOOKUP($E76,AnrPivot!$A$6:$AI$97,COLUMN()-COLUMN($V$1)+2,FALSE),"")</f>
        <v/>
      </c>
      <c r="AL76" s="93" t="str">
        <f>IF(ISNUMBER(VLOOKUP($E76,AnrPivot!$A$6:$AI$97,COLUMN()-COLUMN($V$1)+2,FALSE)),VLOOKUP($E76,AnrPivot!$A$6:$AI$97,COLUMN()-COLUMN($V$1)+2,FALSE),"")</f>
        <v/>
      </c>
      <c r="AM76" s="93" t="str">
        <f>IF(ISNUMBER(VLOOKUP($E76,AnrPivot!$A$6:$AI$97,COLUMN()-COLUMN($V$1)+2,FALSE)),VLOOKUP($E76,AnrPivot!$A$6:$AI$97,COLUMN()-COLUMN($V$1)+2,FALSE),"")</f>
        <v/>
      </c>
      <c r="AN76" s="93" t="str">
        <f>IF(ISNUMBER(VLOOKUP($E76,AnrPivot!$A$6:$AI$97,COLUMN()-COLUMN($V$1)+2,FALSE)),VLOOKUP($E76,AnrPivot!$A$6:$AI$97,COLUMN()-COLUMN($V$1)+2,FALSE),"")</f>
        <v/>
      </c>
      <c r="AO76" s="93" t="str">
        <f>IF(ISNUMBER(VLOOKUP($E76,AnrPivot!$A$6:$AI$97,COLUMN()-COLUMN($V$1)+2,FALSE)),VLOOKUP($E76,AnrPivot!$A$6:$AI$97,COLUMN()-COLUMN($V$1)+2,FALSE),"")</f>
        <v/>
      </c>
      <c r="AP76" s="93" t="str">
        <f>IF(ISNUMBER(VLOOKUP($E76,AnrPivot!$A$6:$AI$97,COLUMN()-COLUMN($V$1)+2,FALSE)),VLOOKUP($E76,AnrPivot!$A$6:$AI$97,COLUMN()-COLUMN($V$1)+2,FALSE),"")</f>
        <v/>
      </c>
      <c r="AQ76" s="93" t="str">
        <f>IF(ISNUMBER(VLOOKUP($E76,AnrPivot!$A$6:$AI$97,COLUMN()-COLUMN($V$1)+2,FALSE)),VLOOKUP($E76,AnrPivot!$A$6:$AI$97,COLUMN()-COLUMN($V$1)+2,FALSE),"")</f>
        <v/>
      </c>
      <c r="AR76" s="93" t="str">
        <f>IF(ISNUMBER(VLOOKUP($E76,AnrPivot!$A$6:$AI$97,COLUMN()-COLUMN($V$1)+2,FALSE)),VLOOKUP($E76,AnrPivot!$A$6:$AI$97,COLUMN()-COLUMN($V$1)+2,FALSE),"")</f>
        <v/>
      </c>
      <c r="AS76" s="93" t="str">
        <f>IF(ISNUMBER(VLOOKUP($E76,AnrPivot!$A$6:$AI$97,COLUMN()-COLUMN($V$1)+2,FALSE)),VLOOKUP($E76,AnrPivot!$A$6:$AI$97,COLUMN()-COLUMN($V$1)+2,FALSE),"")</f>
        <v/>
      </c>
      <c r="AT76" s="93" t="str">
        <f>IF(ISNUMBER(VLOOKUP($E76,AnrPivot!$A$6:$AI$97,COLUMN()-COLUMN($V$1)+2,FALSE)),VLOOKUP($E76,AnrPivot!$A$6:$AI$97,COLUMN()-COLUMN($V$1)+2,FALSE),"")</f>
        <v/>
      </c>
      <c r="AU76" s="93" t="str">
        <f>IF(ISNUMBER(VLOOKUP($E76,AnrPivot!$A$6:$AI$97,COLUMN()-COLUMN($V$1)+2,FALSE)),VLOOKUP($E76,AnrPivot!$A$6:$AI$97,COLUMN()-COLUMN($V$1)+2,FALSE),"")</f>
        <v/>
      </c>
      <c r="AV76" s="93" t="str">
        <f>IF(ISNUMBER(VLOOKUP($E76,AnrPivot!$A$6:$AI$97,COLUMN()-COLUMN($V$1)+2,FALSE)),VLOOKUP($E76,AnrPivot!$A$6:$AI$97,COLUMN()-COLUMN($V$1)+2,FALSE),"")</f>
        <v/>
      </c>
      <c r="AW76" s="93" t="str">
        <f>IF(ISNUMBER(VLOOKUP($E76,AnrPivot!$A$6:$AI$97,COLUMN()-COLUMN($V$1)+2,FALSE)),VLOOKUP($E76,AnrPivot!$A$6:$AI$97,COLUMN()-COLUMN($V$1)+2,FALSE),"")</f>
        <v/>
      </c>
      <c r="AX76" s="93" t="str">
        <f>IF(ISNUMBER(VLOOKUP($E76,AnrPivot!$A$6:$AI$97,COLUMN()-COLUMN($V$1)+2,FALSE)),VLOOKUP($E76,AnrPivot!$A$6:$AI$97,COLUMN()-COLUMN($V$1)+2,FALSE),"")</f>
        <v/>
      </c>
      <c r="AY76" s="93" t="str">
        <f>IF(ISNUMBER(VLOOKUP($E76,AnrPivot!$A$6:$AI$97,COLUMN()-COLUMN($V$1)+2,FALSE)),VLOOKUP($E76,AnrPivot!$A$6:$AI$97,COLUMN()-COLUMN($V$1)+2,FALSE),"")</f>
        <v/>
      </c>
      <c r="AZ76" s="93" t="str">
        <f>IF(ISNUMBER(VLOOKUP($E76,AnrPivot!$A$6:$AI$97,COLUMN()-COLUMN($V$1)+2,FALSE)),VLOOKUP($E76,AnrPivot!$A$6:$AI$97,COLUMN()-COLUMN($V$1)+2,FALSE),"")</f>
        <v/>
      </c>
      <c r="BA76" s="93">
        <f>IF(ISNUMBER(VLOOKUP($E76,AnrPivot!$A$6:$AI$97,COLUMN()-COLUMN($V$1)+2,FALSE)),VLOOKUP($E76,AnrPivot!$A$6:$AI$97,COLUMN()-COLUMN($V$1)+2,FALSE),"")</f>
        <v>1</v>
      </c>
      <c r="BB76" s="93" t="str">
        <f>IF(ISNUMBER(VLOOKUP($E76,AnrPivot!$A$6:$AI$97,COLUMN()-COLUMN($V$1)+2,FALSE)),VLOOKUP($E76,AnrPivot!$A$6:$AI$97,COLUMN()-COLUMN($V$1)+2,FALSE),"")</f>
        <v/>
      </c>
      <c r="BC76" s="93">
        <f>IF(ISNUMBER(VLOOKUP($E76,AnrPivot!$A$6:$AI$97,COLUMN()-COLUMN($V$1)+2,FALSE)),VLOOKUP($E76,AnrPivot!$A$6:$AI$97,COLUMN()-COLUMN($V$1)+2,FALSE),"")</f>
        <v>1</v>
      </c>
      <c r="BD76" s="93" t="str">
        <f>IF(ISNUMBER(VLOOKUP($E76,AnrPivot!$A$6:$AI$97,COLUMN()-COLUMN($V$1)+2,FALSE)),VLOOKUP($E76,AnrPivot!$A$6:$AI$97,COLUMN()-COLUMN($V$1)+2,FALSE),"")</f>
        <v/>
      </c>
      <c r="BE76" s="93" t="str">
        <f>IF(ISNUMBER(VLOOKUP($E76,AnrPivot!$A$6:$AI$97,COLUMN()-COLUMN($V$1)+2,FALSE)),VLOOKUP($E76,AnrPivot!$A$6:$AI$97,COLUMN()-COLUMN($V$1)+2,FALSE),"")</f>
        <v/>
      </c>
      <c r="BF76" s="93" t="str">
        <f>IF(ISNUMBER(VLOOKUP($E76,AnrPivot!$A$6:$AI$97,COLUMN()-COLUMN($V$1)+2,FALSE)),VLOOKUP($E76,AnrPivot!$A$6:$AI$97,COLUMN()-COLUMN($V$1)+2,FALSE),"")</f>
        <v/>
      </c>
      <c r="BG76" s="93" t="str">
        <f>IF(ISNUMBER(VLOOKUP($E76,AnrPivot!$A$6:$AI$97,COLUMN()-COLUMN($V$1)+2,FALSE)),VLOOKUP($E76,AnrPivot!$A$6:$AI$97,COLUMN()-COLUMN($V$1)+2,FALSE),"")</f>
        <v/>
      </c>
      <c r="BH76" s="93" t="str">
        <f>IF(ISNUMBER(VLOOKUP($E76,AnrPivot!$A$6:$AI$97,COLUMN()-COLUMN($V$1)+2,FALSE)),VLOOKUP($E76,AnrPivot!$A$6:$AI$97,COLUMN()-COLUMN($V$1)+2,FALSE),"")</f>
        <v/>
      </c>
      <c r="BI76" s="93" t="str">
        <f>IF(ISNUMBER(VLOOKUP($E76,AnrPivot!$A$6:$AI$97,COLUMN()-COLUMN($V$1)+2,FALSE)),VLOOKUP($E76,AnrPivot!$A$6:$AI$97,COLUMN()-COLUMN($V$1)+2,FALSE),"")</f>
        <v/>
      </c>
      <c r="BJ76" s="93" t="str">
        <f>IF(ISNUMBER(VLOOKUP($E76,AnrPivot!$A$6:$AI$97,COLUMN()-COLUMN($V$1)+2,FALSE)),VLOOKUP($E76,AnrPivot!$A$6:$AI$97,COLUMN()-COLUMN($V$1)+2,FALSE),"")</f>
        <v/>
      </c>
    </row>
    <row r="77" spans="1:62" s="244" customFormat="1">
      <c r="A77" s="247"/>
      <c r="B77" s="66" t="s">
        <v>1195</v>
      </c>
      <c r="C77" s="67" t="s">
        <v>400</v>
      </c>
      <c r="D77" s="67" t="s">
        <v>1300</v>
      </c>
      <c r="E77" s="68" t="s">
        <v>1435</v>
      </c>
      <c r="F77" s="69"/>
      <c r="G77" s="247"/>
      <c r="H77" s="247"/>
      <c r="I77" s="247"/>
      <c r="J77" s="248"/>
      <c r="K77" s="70"/>
      <c r="L77" s="289">
        <v>0</v>
      </c>
      <c r="M77" s="71">
        <f t="shared" si="3"/>
        <v>0</v>
      </c>
      <c r="N77" s="227">
        <f>LOOKUP(E77,UNTIS.1HJ!$A$4:$A$132,UNTIS.1HJ!$F$4:$F$132)+LOOKUP(E77,UNTIS.1HJ!$A$4:$A$132,UNTIS.1HJ!$H$4:$H$132)</f>
        <v>0</v>
      </c>
      <c r="O77" s="225">
        <f t="shared" si="4"/>
        <v>0</v>
      </c>
      <c r="P77" s="93"/>
      <c r="Q77" s="93" t="e">
        <f>VLOOKUP($E77,UNTIS.Gesamt!$A$4:$L$140,2,FALSE)</f>
        <v>#N/A</v>
      </c>
      <c r="R77" s="93" t="e">
        <f>VLOOKUP($E77,UNTIS.Gesamt!$A$4:$L$140,3,FALSE)</f>
        <v>#N/A</v>
      </c>
      <c r="S77" s="93" t="e">
        <f>VLOOKUP($E77,UNTIS.1HJ!$A$4:$L$140,4,FALSE)</f>
        <v>#N/A</v>
      </c>
      <c r="T77" s="93" t="e">
        <f>VLOOKUP($E77,UNTIS.1HJ!$A$4:$L$140,8,FALSE)</f>
        <v>#N/A</v>
      </c>
      <c r="U77" s="93"/>
      <c r="V77" s="93" t="str">
        <f>IF(ISNUMBER(VLOOKUP($E77,AnrPivot!$A$6:$AI$97,COLUMN()-COLUMN($V$1)+2,FALSE)),VLOOKUP($E77,AnrPivot!$A$6:$AI$97,COLUMN()-COLUMN($V$1)+2,FALSE),"")</f>
        <v/>
      </c>
      <c r="W77" s="9" t="str">
        <f>IF(ISNUMBER(VLOOKUP($E77,AnrPivot!$A$6:$AI$97,COLUMN()-COLUMN($V$1)+2,FALSE)),VLOOKUP($E77,AnrPivot!$A$6:$AI$97,COLUMN()-COLUMN($V$1)+2,FALSE),"")</f>
        <v/>
      </c>
      <c r="X77" s="9" t="str">
        <f>IF(ISNUMBER(VLOOKUP($E77,AnrPivot!$A$6:$AI$97,COLUMN()-COLUMN($V$1)+2,FALSE)),VLOOKUP($E77,AnrPivot!$A$6:$AI$97,COLUMN()-COLUMN($V$1)+2,FALSE),"")</f>
        <v/>
      </c>
      <c r="Y77" s="9" t="str">
        <f>IF(ISNUMBER(VLOOKUP($E77,AnrPivot!$A$6:$AI$97,COLUMN()-COLUMN($V$1)+2,FALSE)),VLOOKUP($E77,AnrPivot!$A$6:$AI$97,COLUMN()-COLUMN($V$1)+2,FALSE),"")</f>
        <v/>
      </c>
      <c r="Z77" s="9" t="str">
        <f>IF(ISNUMBER(VLOOKUP($E77,AnrPivot!$A$6:$AI$97,COLUMN()-COLUMN($V$1)+2,FALSE)),VLOOKUP($E77,AnrPivot!$A$6:$AI$97,COLUMN()-COLUMN($V$1)+2,FALSE),"")</f>
        <v/>
      </c>
      <c r="AA77" s="9" t="str">
        <f>IF(ISNUMBER(VLOOKUP($E77,AnrPivot!$A$6:$AI$97,COLUMN()-COLUMN($V$1)+2,FALSE)),VLOOKUP($E77,AnrPivot!$A$6:$AI$97,COLUMN()-COLUMN($V$1)+2,FALSE),"")</f>
        <v/>
      </c>
      <c r="AB77" s="9" t="str">
        <f>IF(ISNUMBER(VLOOKUP($E77,AnrPivot!$A$6:$AI$97,COLUMN()-COLUMN($V$1)+2,FALSE)),VLOOKUP($E77,AnrPivot!$A$6:$AI$97,COLUMN()-COLUMN($V$1)+2,FALSE),"")</f>
        <v/>
      </c>
      <c r="AC77" s="9" t="str">
        <f>IF(ISNUMBER(VLOOKUP($E77,AnrPivot!$A$6:$AI$97,COLUMN()-COLUMN($V$1)+2,FALSE)),VLOOKUP($E77,AnrPivot!$A$6:$AI$97,COLUMN()-COLUMN($V$1)+2,FALSE),"")</f>
        <v/>
      </c>
      <c r="AD77" s="9" t="str">
        <f>IF(ISNUMBER(VLOOKUP($E77,AnrPivot!$A$6:$AI$97,COLUMN()-COLUMN($V$1)+2,FALSE)),VLOOKUP($E77,AnrPivot!$A$6:$AI$97,COLUMN()-COLUMN($V$1)+2,FALSE),"")</f>
        <v/>
      </c>
      <c r="AE77" s="9" t="str">
        <f>IF(ISNUMBER(VLOOKUP($E77,AnrPivot!$A$6:$AI$97,COLUMN()-COLUMN($V$1)+2,FALSE)),VLOOKUP($E77,AnrPivot!$A$6:$AI$97,COLUMN()-COLUMN($V$1)+2,FALSE),"")</f>
        <v/>
      </c>
      <c r="AF77" s="9" t="str">
        <f>IF(ISNUMBER(VLOOKUP($E77,AnrPivot!$A$6:$AI$97,COLUMN()-COLUMN($V$1)+2,FALSE)),VLOOKUP($E77,AnrPivot!$A$6:$AI$97,COLUMN()-COLUMN($V$1)+2,FALSE),"")</f>
        <v/>
      </c>
      <c r="AG77" s="9" t="str">
        <f>IF(ISNUMBER(VLOOKUP($E77,AnrPivot!$A$6:$AI$97,COLUMN()-COLUMN($V$1)+2,FALSE)),VLOOKUP($E77,AnrPivot!$A$6:$AI$97,COLUMN()-COLUMN($V$1)+2,FALSE),"")</f>
        <v/>
      </c>
      <c r="AH77" s="9" t="str">
        <f>IF(ISNUMBER(VLOOKUP($E77,AnrPivot!$A$6:$AI$97,COLUMN()-COLUMN($V$1)+2,FALSE)),VLOOKUP($E77,AnrPivot!$A$6:$AI$97,COLUMN()-COLUMN($V$1)+2,FALSE),"")</f>
        <v/>
      </c>
      <c r="AI77" s="9" t="str">
        <f>IF(ISNUMBER(VLOOKUP($E77,AnrPivot!$A$6:$AI$97,COLUMN()-COLUMN($V$1)+2,FALSE)),VLOOKUP($E77,AnrPivot!$A$6:$AI$97,COLUMN()-COLUMN($V$1)+2,FALSE),"")</f>
        <v/>
      </c>
      <c r="AJ77" s="9" t="str">
        <f>IF(ISNUMBER(VLOOKUP($E77,AnrPivot!$A$6:$AI$97,COLUMN()-COLUMN($V$1)+2,FALSE)),VLOOKUP($E77,AnrPivot!$A$6:$AI$97,COLUMN()-COLUMN($V$1)+2,FALSE),"")</f>
        <v/>
      </c>
      <c r="AK77" s="9" t="str">
        <f>IF(ISNUMBER(VLOOKUP($E77,AnrPivot!$A$6:$AI$97,COLUMN()-COLUMN($V$1)+2,FALSE)),VLOOKUP($E77,AnrPivot!$A$6:$AI$97,COLUMN()-COLUMN($V$1)+2,FALSE),"")</f>
        <v/>
      </c>
      <c r="AL77" s="9" t="str">
        <f>IF(ISNUMBER(VLOOKUP($E77,AnrPivot!$A$6:$AI$97,COLUMN()-COLUMN($V$1)+2,FALSE)),VLOOKUP($E77,AnrPivot!$A$6:$AI$97,COLUMN()-COLUMN($V$1)+2,FALSE),"")</f>
        <v/>
      </c>
      <c r="AM77" s="9" t="str">
        <f>IF(ISNUMBER(VLOOKUP($E77,AnrPivot!$A$6:$AI$97,COLUMN()-COLUMN($V$1)+2,FALSE)),VLOOKUP($E77,AnrPivot!$A$6:$AI$97,COLUMN()-COLUMN($V$1)+2,FALSE),"")</f>
        <v/>
      </c>
      <c r="AN77" s="9" t="str">
        <f>IF(ISNUMBER(VLOOKUP($E77,AnrPivot!$A$6:$AI$97,COLUMN()-COLUMN($V$1)+2,FALSE)),VLOOKUP($E77,AnrPivot!$A$6:$AI$97,COLUMN()-COLUMN($V$1)+2,FALSE),"")</f>
        <v/>
      </c>
      <c r="AO77" s="9" t="str">
        <f>IF(ISNUMBER(VLOOKUP($E77,AnrPivot!$A$6:$AI$97,COLUMN()-COLUMN($V$1)+2,FALSE)),VLOOKUP($E77,AnrPivot!$A$6:$AI$97,COLUMN()-COLUMN($V$1)+2,FALSE),"")</f>
        <v/>
      </c>
      <c r="AP77" s="9" t="str">
        <f>IF(ISNUMBER(VLOOKUP($E77,AnrPivot!$A$6:$AI$97,COLUMN()-COLUMN($V$1)+2,FALSE)),VLOOKUP($E77,AnrPivot!$A$6:$AI$97,COLUMN()-COLUMN($V$1)+2,FALSE),"")</f>
        <v/>
      </c>
      <c r="AQ77" s="9" t="str">
        <f>IF(ISNUMBER(VLOOKUP($E77,AnrPivot!$A$6:$AI$97,COLUMN()-COLUMN($V$1)+2,FALSE)),VLOOKUP($E77,AnrPivot!$A$6:$AI$97,COLUMN()-COLUMN($V$1)+2,FALSE),"")</f>
        <v/>
      </c>
      <c r="AR77" s="9" t="str">
        <f>IF(ISNUMBER(VLOOKUP($E77,AnrPivot!$A$6:$AI$97,COLUMN()-COLUMN($V$1)+2,FALSE)),VLOOKUP($E77,AnrPivot!$A$6:$AI$97,COLUMN()-COLUMN($V$1)+2,FALSE),"")</f>
        <v/>
      </c>
      <c r="AS77" s="9" t="str">
        <f>IF(ISNUMBER(VLOOKUP($E77,AnrPivot!$A$6:$AI$97,COLUMN()-COLUMN($V$1)+2,FALSE)),VLOOKUP($E77,AnrPivot!$A$6:$AI$97,COLUMN()-COLUMN($V$1)+2,FALSE),"")</f>
        <v/>
      </c>
      <c r="AT77" s="9" t="str">
        <f>IF(ISNUMBER(VLOOKUP($E77,AnrPivot!$A$6:$AI$97,COLUMN()-COLUMN($V$1)+2,FALSE)),VLOOKUP($E77,AnrPivot!$A$6:$AI$97,COLUMN()-COLUMN($V$1)+2,FALSE),"")</f>
        <v/>
      </c>
      <c r="AU77" s="9" t="str">
        <f>IF(ISNUMBER(VLOOKUP($E77,AnrPivot!$A$6:$AI$97,COLUMN()-COLUMN($V$1)+2,FALSE)),VLOOKUP($E77,AnrPivot!$A$6:$AI$97,COLUMN()-COLUMN($V$1)+2,FALSE),"")</f>
        <v/>
      </c>
      <c r="AV77" s="9" t="str">
        <f>IF(ISNUMBER(VLOOKUP($E77,AnrPivot!$A$6:$AI$97,COLUMN()-COLUMN($V$1)+2,FALSE)),VLOOKUP($E77,AnrPivot!$A$6:$AI$97,COLUMN()-COLUMN($V$1)+2,FALSE),"")</f>
        <v/>
      </c>
      <c r="AW77" s="9" t="str">
        <f>IF(ISNUMBER(VLOOKUP($E77,AnrPivot!$A$6:$AI$97,COLUMN()-COLUMN($V$1)+2,FALSE)),VLOOKUP($E77,AnrPivot!$A$6:$AI$97,COLUMN()-COLUMN($V$1)+2,FALSE),"")</f>
        <v/>
      </c>
      <c r="AX77" s="9" t="str">
        <f>IF(ISNUMBER(VLOOKUP($E77,AnrPivot!$A$6:$AI$97,COLUMN()-COLUMN($V$1)+2,FALSE)),VLOOKUP($E77,AnrPivot!$A$6:$AI$97,COLUMN()-COLUMN($V$1)+2,FALSE),"")</f>
        <v/>
      </c>
      <c r="AY77" s="9" t="str">
        <f>IF(ISNUMBER(VLOOKUP($E77,AnrPivot!$A$6:$AI$97,COLUMN()-COLUMN($V$1)+2,FALSE)),VLOOKUP($E77,AnrPivot!$A$6:$AI$97,COLUMN()-COLUMN($V$1)+2,FALSE),"")</f>
        <v/>
      </c>
      <c r="AZ77" s="9" t="str">
        <f>IF(ISNUMBER(VLOOKUP($E77,AnrPivot!$A$6:$AI$97,COLUMN()-COLUMN($V$1)+2,FALSE)),VLOOKUP($E77,AnrPivot!$A$6:$AI$97,COLUMN()-COLUMN($V$1)+2,FALSE),"")</f>
        <v/>
      </c>
      <c r="BA77" s="9" t="str">
        <f>IF(ISNUMBER(VLOOKUP($E77,AnrPivot!$A$6:$AI$97,COLUMN()-COLUMN($V$1)+2,FALSE)),VLOOKUP($E77,AnrPivot!$A$6:$AI$97,COLUMN()-COLUMN($V$1)+2,FALSE),"")</f>
        <v/>
      </c>
      <c r="BB77" s="9" t="str">
        <f>IF(ISNUMBER(VLOOKUP($E77,AnrPivot!$A$6:$AI$97,COLUMN()-COLUMN($V$1)+2,FALSE)),VLOOKUP($E77,AnrPivot!$A$6:$AI$97,COLUMN()-COLUMN($V$1)+2,FALSE),"")</f>
        <v/>
      </c>
      <c r="BC77" s="9" t="str">
        <f>IF(ISNUMBER(VLOOKUP($E77,AnrPivot!$A$6:$AI$97,COLUMN()-COLUMN($V$1)+2,FALSE)),VLOOKUP($E77,AnrPivot!$A$6:$AI$97,COLUMN()-COLUMN($V$1)+2,FALSE),"")</f>
        <v/>
      </c>
      <c r="BD77" s="9" t="str">
        <f>IF(ISNUMBER(VLOOKUP($E77,AnrPivot!$A$6:$AI$97,COLUMN()-COLUMN($V$1)+2,FALSE)),VLOOKUP($E77,AnrPivot!$A$6:$AI$97,COLUMN()-COLUMN($V$1)+2,FALSE),"")</f>
        <v/>
      </c>
      <c r="BE77" s="9" t="str">
        <f>IF(ISNUMBER(VLOOKUP($E77,AnrPivot!$A$6:$AI$97,COLUMN()-COLUMN($V$1)+2,FALSE)),VLOOKUP($E77,AnrPivot!$A$6:$AI$97,COLUMN()-COLUMN($V$1)+2,FALSE),"")</f>
        <v/>
      </c>
      <c r="BF77" s="9" t="str">
        <f>IF(ISNUMBER(VLOOKUP($E77,AnrPivot!$A$6:$AI$97,COLUMN()-COLUMN($V$1)+2,FALSE)),VLOOKUP($E77,AnrPivot!$A$6:$AI$97,COLUMN()-COLUMN($V$1)+2,FALSE),"")</f>
        <v/>
      </c>
      <c r="BG77" s="9" t="str">
        <f>IF(ISNUMBER(VLOOKUP($E77,AnrPivot!$A$6:$AI$97,COLUMN()-COLUMN($V$1)+2,FALSE)),VLOOKUP($E77,AnrPivot!$A$6:$AI$97,COLUMN()-COLUMN($V$1)+2,FALSE),"")</f>
        <v/>
      </c>
      <c r="BH77" s="9" t="str">
        <f>IF(ISNUMBER(VLOOKUP($E77,AnrPivot!$A$6:$AI$97,COLUMN()-COLUMN($V$1)+2,FALSE)),VLOOKUP($E77,AnrPivot!$A$6:$AI$97,COLUMN()-COLUMN($V$1)+2,FALSE),"")</f>
        <v/>
      </c>
      <c r="BI77" s="93" t="str">
        <f>IF(ISNUMBER(VLOOKUP($E77,AnrPivot!$A$6:$AI$97,COLUMN()-COLUMN($V$1)+2,FALSE)),VLOOKUP($E77,AnrPivot!$A$6:$AI$97,COLUMN()-COLUMN($V$1)+2,FALSE),"")</f>
        <v/>
      </c>
      <c r="BJ77" s="93" t="str">
        <f>IF(ISNUMBER(VLOOKUP($E77,AnrPivot!$A$6:$AI$97,COLUMN()-COLUMN($V$1)+2,FALSE)),VLOOKUP($E77,AnrPivot!$A$6:$AI$97,COLUMN()-COLUMN($V$1)+2,FALSE),"")</f>
        <v/>
      </c>
    </row>
    <row r="78" spans="1:62">
      <c r="A78" s="244">
        <v>72</v>
      </c>
      <c r="B78" s="73" t="s">
        <v>0</v>
      </c>
      <c r="C78" s="11" t="s">
        <v>1191</v>
      </c>
      <c r="D78" s="11" t="s">
        <v>1190</v>
      </c>
      <c r="E78" s="8" t="s">
        <v>1183</v>
      </c>
      <c r="F78" s="14">
        <v>32632</v>
      </c>
      <c r="G78" s="244" t="s">
        <v>1241</v>
      </c>
      <c r="H78" s="244" t="s">
        <v>341</v>
      </c>
      <c r="I78" s="244" t="s">
        <v>179</v>
      </c>
      <c r="J78" s="249"/>
      <c r="K78" s="27"/>
      <c r="L78" s="13">
        <v>20</v>
      </c>
      <c r="M78" s="13">
        <f t="shared" si="3"/>
        <v>20</v>
      </c>
      <c r="N78" s="228">
        <f>LOOKUP(E78,UNTIS.1HJ!$A$4:$A$132,UNTIS.1HJ!$F$4:$F$132)+LOOKUP(E78,UNTIS.1HJ!$A$4:$A$132,UNTIS.1HJ!$H$4:$H$132)</f>
        <v>0</v>
      </c>
      <c r="O78" s="226">
        <f t="shared" si="4"/>
        <v>0</v>
      </c>
      <c r="P78" s="9"/>
      <c r="Q78" s="9">
        <f>VLOOKUP($E78,UNTIS.Gesamt!$A$4:$L$140,2,FALSE)</f>
        <v>1009</v>
      </c>
      <c r="R78" s="9">
        <f>VLOOKUP($E78,UNTIS.Gesamt!$A$4:$L$140,3,FALSE)</f>
        <v>90</v>
      </c>
      <c r="S78" s="9">
        <f>VLOOKUP($E78,UNTIS.1HJ!$A$4:$L$140,4,FALSE)</f>
        <v>939</v>
      </c>
      <c r="T78" s="9">
        <f>VLOOKUP($E78,UNTIS.1HJ!$A$4:$L$140,8,FALSE)</f>
        <v>0</v>
      </c>
      <c r="U78" s="9"/>
      <c r="V78" s="9" t="str">
        <f>IF(ISNUMBER(VLOOKUP($E78,AnrPivot!$A$6:$AI$97,COLUMN()-COLUMN($V$1)+2,FALSE)),VLOOKUP($E78,AnrPivot!$A$6:$AI$97,COLUMN()-COLUMN($V$1)+2,FALSE),"")</f>
        <v/>
      </c>
      <c r="W78" s="93" t="str">
        <f>IF(ISNUMBER(VLOOKUP($E78,AnrPivot!$A$6:$AI$97,COLUMN()-COLUMN($V$1)+2,FALSE)),VLOOKUP($E78,AnrPivot!$A$6:$AI$97,COLUMN()-COLUMN($V$1)+2,FALSE),"")</f>
        <v/>
      </c>
      <c r="X78" s="93" t="str">
        <f>IF(ISNUMBER(VLOOKUP($E78,AnrPivot!$A$6:$AI$97,COLUMN()-COLUMN($V$1)+2,FALSE)),VLOOKUP($E78,AnrPivot!$A$6:$AI$97,COLUMN()-COLUMN($V$1)+2,FALSE),"")</f>
        <v/>
      </c>
      <c r="Y78" s="93" t="str">
        <f>IF(ISNUMBER(VLOOKUP($E78,AnrPivot!$A$6:$AI$97,COLUMN()-COLUMN($V$1)+2,FALSE)),VLOOKUP($E78,AnrPivot!$A$6:$AI$97,COLUMN()-COLUMN($V$1)+2,FALSE),"")</f>
        <v/>
      </c>
      <c r="Z78" s="93" t="str">
        <f>IF(ISNUMBER(VLOOKUP($E78,AnrPivot!$A$6:$AI$97,COLUMN()-COLUMN($V$1)+2,FALSE)),VLOOKUP($E78,AnrPivot!$A$6:$AI$97,COLUMN()-COLUMN($V$1)+2,FALSE),"")</f>
        <v/>
      </c>
      <c r="AA78" s="93" t="str">
        <f>IF(ISNUMBER(VLOOKUP($E78,AnrPivot!$A$6:$AI$97,COLUMN()-COLUMN($V$1)+2,FALSE)),VLOOKUP($E78,AnrPivot!$A$6:$AI$97,COLUMN()-COLUMN($V$1)+2,FALSE),"")</f>
        <v/>
      </c>
      <c r="AB78" s="93" t="str">
        <f>IF(ISNUMBER(VLOOKUP($E78,AnrPivot!$A$6:$AI$97,COLUMN()-COLUMN($V$1)+2,FALSE)),VLOOKUP($E78,AnrPivot!$A$6:$AI$97,COLUMN()-COLUMN($V$1)+2,FALSE),"")</f>
        <v/>
      </c>
      <c r="AC78" s="93" t="str">
        <f>IF(ISNUMBER(VLOOKUP($E78,AnrPivot!$A$6:$AI$97,COLUMN()-COLUMN($V$1)+2,FALSE)),VLOOKUP($E78,AnrPivot!$A$6:$AI$97,COLUMN()-COLUMN($V$1)+2,FALSE),"")</f>
        <v/>
      </c>
      <c r="AD78" s="93" t="str">
        <f>IF(ISNUMBER(VLOOKUP($E78,AnrPivot!$A$6:$AI$97,COLUMN()-COLUMN($V$1)+2,FALSE)),VLOOKUP($E78,AnrPivot!$A$6:$AI$97,COLUMN()-COLUMN($V$1)+2,FALSE),"")</f>
        <v/>
      </c>
      <c r="AE78" s="93" t="str">
        <f>IF(ISNUMBER(VLOOKUP($E78,AnrPivot!$A$6:$AI$97,COLUMN()-COLUMN($V$1)+2,FALSE)),VLOOKUP($E78,AnrPivot!$A$6:$AI$97,COLUMN()-COLUMN($V$1)+2,FALSE),"")</f>
        <v/>
      </c>
      <c r="AF78" s="93" t="str">
        <f>IF(ISNUMBER(VLOOKUP($E78,AnrPivot!$A$6:$AI$97,COLUMN()-COLUMN($V$1)+2,FALSE)),VLOOKUP($E78,AnrPivot!$A$6:$AI$97,COLUMN()-COLUMN($V$1)+2,FALSE),"")</f>
        <v/>
      </c>
      <c r="AG78" s="93" t="str">
        <f>IF(ISNUMBER(VLOOKUP($E78,AnrPivot!$A$6:$AI$97,COLUMN()-COLUMN($V$1)+2,FALSE)),VLOOKUP($E78,AnrPivot!$A$6:$AI$97,COLUMN()-COLUMN($V$1)+2,FALSE),"")</f>
        <v/>
      </c>
      <c r="AH78" s="93" t="str">
        <f>IF(ISNUMBER(VLOOKUP($E78,AnrPivot!$A$6:$AI$97,COLUMN()-COLUMN($V$1)+2,FALSE)),VLOOKUP($E78,AnrPivot!$A$6:$AI$97,COLUMN()-COLUMN($V$1)+2,FALSE),"")</f>
        <v/>
      </c>
      <c r="AI78" s="93" t="str">
        <f>IF(ISNUMBER(VLOOKUP($E78,AnrPivot!$A$6:$AI$97,COLUMN()-COLUMN($V$1)+2,FALSE)),VLOOKUP($E78,AnrPivot!$A$6:$AI$97,COLUMN()-COLUMN($V$1)+2,FALSE),"")</f>
        <v/>
      </c>
      <c r="AJ78" s="93" t="str">
        <f>IF(ISNUMBER(VLOOKUP($E78,AnrPivot!$A$6:$AI$97,COLUMN()-COLUMN($V$1)+2,FALSE)),VLOOKUP($E78,AnrPivot!$A$6:$AI$97,COLUMN()-COLUMN($V$1)+2,FALSE),"")</f>
        <v/>
      </c>
      <c r="AK78" s="93" t="str">
        <f>IF(ISNUMBER(VLOOKUP($E78,AnrPivot!$A$6:$AI$97,COLUMN()-COLUMN($V$1)+2,FALSE)),VLOOKUP($E78,AnrPivot!$A$6:$AI$97,COLUMN()-COLUMN($V$1)+2,FALSE),"")</f>
        <v/>
      </c>
      <c r="AL78" s="93" t="str">
        <f>IF(ISNUMBER(VLOOKUP($E78,AnrPivot!$A$6:$AI$97,COLUMN()-COLUMN($V$1)+2,FALSE)),VLOOKUP($E78,AnrPivot!$A$6:$AI$97,COLUMN()-COLUMN($V$1)+2,FALSE),"")</f>
        <v/>
      </c>
      <c r="AM78" s="93" t="str">
        <f>IF(ISNUMBER(VLOOKUP($E78,AnrPivot!$A$6:$AI$97,COLUMN()-COLUMN($V$1)+2,FALSE)),VLOOKUP($E78,AnrPivot!$A$6:$AI$97,COLUMN()-COLUMN($V$1)+2,FALSE),"")</f>
        <v/>
      </c>
      <c r="AN78" s="93" t="str">
        <f>IF(ISNUMBER(VLOOKUP($E78,AnrPivot!$A$6:$AI$97,COLUMN()-COLUMN($V$1)+2,FALSE)),VLOOKUP($E78,AnrPivot!$A$6:$AI$97,COLUMN()-COLUMN($V$1)+2,FALSE),"")</f>
        <v/>
      </c>
      <c r="AO78" s="93" t="str">
        <f>IF(ISNUMBER(VLOOKUP($E78,AnrPivot!$A$6:$AI$97,COLUMN()-COLUMN($V$1)+2,FALSE)),VLOOKUP($E78,AnrPivot!$A$6:$AI$97,COLUMN()-COLUMN($V$1)+2,FALSE),"")</f>
        <v/>
      </c>
      <c r="AP78" s="93" t="str">
        <f>IF(ISNUMBER(VLOOKUP($E78,AnrPivot!$A$6:$AI$97,COLUMN()-COLUMN($V$1)+2,FALSE)),VLOOKUP($E78,AnrPivot!$A$6:$AI$97,COLUMN()-COLUMN($V$1)+2,FALSE),"")</f>
        <v/>
      </c>
      <c r="AQ78" s="93" t="str">
        <f>IF(ISNUMBER(VLOOKUP($E78,AnrPivot!$A$6:$AI$97,COLUMN()-COLUMN($V$1)+2,FALSE)),VLOOKUP($E78,AnrPivot!$A$6:$AI$97,COLUMN()-COLUMN($V$1)+2,FALSE),"")</f>
        <v/>
      </c>
      <c r="AR78" s="93" t="str">
        <f>IF(ISNUMBER(VLOOKUP($E78,AnrPivot!$A$6:$AI$97,COLUMN()-COLUMN($V$1)+2,FALSE)),VLOOKUP($E78,AnrPivot!$A$6:$AI$97,COLUMN()-COLUMN($V$1)+2,FALSE),"")</f>
        <v/>
      </c>
      <c r="AS78" s="93" t="str">
        <f>IF(ISNUMBER(VLOOKUP($E78,AnrPivot!$A$6:$AI$97,COLUMN()-COLUMN($V$1)+2,FALSE)),VLOOKUP($E78,AnrPivot!$A$6:$AI$97,COLUMN()-COLUMN($V$1)+2,FALSE),"")</f>
        <v/>
      </c>
      <c r="AT78" s="93" t="str">
        <f>IF(ISNUMBER(VLOOKUP($E78,AnrPivot!$A$6:$AI$97,COLUMN()-COLUMN($V$1)+2,FALSE)),VLOOKUP($E78,AnrPivot!$A$6:$AI$97,COLUMN()-COLUMN($V$1)+2,FALSE),"")</f>
        <v/>
      </c>
      <c r="AU78" s="93" t="str">
        <f>IF(ISNUMBER(VLOOKUP($E78,AnrPivot!$A$6:$AI$97,COLUMN()-COLUMN($V$1)+2,FALSE)),VLOOKUP($E78,AnrPivot!$A$6:$AI$97,COLUMN()-COLUMN($V$1)+2,FALSE),"")</f>
        <v/>
      </c>
      <c r="AV78" s="93" t="str">
        <f>IF(ISNUMBER(VLOOKUP($E78,AnrPivot!$A$6:$AI$97,COLUMN()-COLUMN($V$1)+2,FALSE)),VLOOKUP($E78,AnrPivot!$A$6:$AI$97,COLUMN()-COLUMN($V$1)+2,FALSE),"")</f>
        <v/>
      </c>
      <c r="AW78" s="93" t="str">
        <f>IF(ISNUMBER(VLOOKUP($E78,AnrPivot!$A$6:$AI$97,COLUMN()-COLUMN($V$1)+2,FALSE)),VLOOKUP($E78,AnrPivot!$A$6:$AI$97,COLUMN()-COLUMN($V$1)+2,FALSE),"")</f>
        <v/>
      </c>
      <c r="AX78" s="93" t="str">
        <f>IF(ISNUMBER(VLOOKUP($E78,AnrPivot!$A$6:$AI$97,COLUMN()-COLUMN($V$1)+2,FALSE)),VLOOKUP($E78,AnrPivot!$A$6:$AI$97,COLUMN()-COLUMN($V$1)+2,FALSE),"")</f>
        <v/>
      </c>
      <c r="AY78" s="93" t="str">
        <f>IF(ISNUMBER(VLOOKUP($E78,AnrPivot!$A$6:$AI$97,COLUMN()-COLUMN($V$1)+2,FALSE)),VLOOKUP($E78,AnrPivot!$A$6:$AI$97,COLUMN()-COLUMN($V$1)+2,FALSE),"")</f>
        <v/>
      </c>
      <c r="AZ78" s="93" t="str">
        <f>IF(ISNUMBER(VLOOKUP($E78,AnrPivot!$A$6:$AI$97,COLUMN()-COLUMN($V$1)+2,FALSE)),VLOOKUP($E78,AnrPivot!$A$6:$AI$97,COLUMN()-COLUMN($V$1)+2,FALSE),"")</f>
        <v/>
      </c>
      <c r="BA78" s="93" t="str">
        <f>IF(ISNUMBER(VLOOKUP($E78,AnrPivot!$A$6:$AI$97,COLUMN()-COLUMN($V$1)+2,FALSE)),VLOOKUP($E78,AnrPivot!$A$6:$AI$97,COLUMN()-COLUMN($V$1)+2,FALSE),"")</f>
        <v/>
      </c>
      <c r="BB78" s="93" t="str">
        <f>IF(ISNUMBER(VLOOKUP($E78,AnrPivot!$A$6:$AI$97,COLUMN()-COLUMN($V$1)+2,FALSE)),VLOOKUP($E78,AnrPivot!$A$6:$AI$97,COLUMN()-COLUMN($V$1)+2,FALSE),"")</f>
        <v/>
      </c>
      <c r="BC78" s="93" t="str">
        <f>IF(ISNUMBER(VLOOKUP($E78,AnrPivot!$A$6:$AI$97,COLUMN()-COLUMN($V$1)+2,FALSE)),VLOOKUP($E78,AnrPivot!$A$6:$AI$97,COLUMN()-COLUMN($V$1)+2,FALSE),"")</f>
        <v/>
      </c>
      <c r="BD78" s="93" t="str">
        <f>IF(ISNUMBER(VLOOKUP($E78,AnrPivot!$A$6:$AI$97,COLUMN()-COLUMN($V$1)+2,FALSE)),VLOOKUP($E78,AnrPivot!$A$6:$AI$97,COLUMN()-COLUMN($V$1)+2,FALSE),"")</f>
        <v/>
      </c>
      <c r="BE78" s="93" t="str">
        <f>IF(ISNUMBER(VLOOKUP($E78,AnrPivot!$A$6:$AI$97,COLUMN()-COLUMN($V$1)+2,FALSE)),VLOOKUP($E78,AnrPivot!$A$6:$AI$97,COLUMN()-COLUMN($V$1)+2,FALSE),"")</f>
        <v/>
      </c>
      <c r="BF78" s="93" t="str">
        <f>IF(ISNUMBER(VLOOKUP($E78,AnrPivot!$A$6:$AI$97,COLUMN()-COLUMN($V$1)+2,FALSE)),VLOOKUP($E78,AnrPivot!$A$6:$AI$97,COLUMN()-COLUMN($V$1)+2,FALSE),"")</f>
        <v/>
      </c>
      <c r="BG78" s="93" t="str">
        <f>IF(ISNUMBER(VLOOKUP($E78,AnrPivot!$A$6:$AI$97,COLUMN()-COLUMN($V$1)+2,FALSE)),VLOOKUP($E78,AnrPivot!$A$6:$AI$97,COLUMN()-COLUMN($V$1)+2,FALSE),"")</f>
        <v/>
      </c>
      <c r="BH78" s="93" t="str">
        <f>IF(ISNUMBER(VLOOKUP($E78,AnrPivot!$A$6:$AI$97,COLUMN()-COLUMN($V$1)+2,FALSE)),VLOOKUP($E78,AnrPivot!$A$6:$AI$97,COLUMN()-COLUMN($V$1)+2,FALSE),"")</f>
        <v/>
      </c>
      <c r="BI78" s="93" t="str">
        <f>IF(ISNUMBER(VLOOKUP($E78,AnrPivot!$A$6:$AI$97,COLUMN()-COLUMN($V$1)+2,FALSE)),VLOOKUP($E78,AnrPivot!$A$6:$AI$97,COLUMN()-COLUMN($V$1)+2,FALSE),"")</f>
        <v/>
      </c>
      <c r="BJ78" s="93" t="str">
        <f>IF(ISNUMBER(VLOOKUP($E78,AnrPivot!$A$6:$AI$97,COLUMN()-COLUMN($V$1)+2,FALSE)),VLOOKUP($E78,AnrPivot!$A$6:$AI$97,COLUMN()-COLUMN($V$1)+2,FALSE),"")</f>
        <v/>
      </c>
    </row>
    <row r="79" spans="1:62" s="244" customFormat="1">
      <c r="A79" s="247">
        <v>73</v>
      </c>
      <c r="B79" s="66" t="s">
        <v>0</v>
      </c>
      <c r="C79" s="67" t="s">
        <v>1682</v>
      </c>
      <c r="D79" s="67" t="s">
        <v>1681</v>
      </c>
      <c r="E79" s="68" t="s">
        <v>1680</v>
      </c>
      <c r="F79" s="69">
        <v>32327</v>
      </c>
      <c r="G79" s="247" t="s">
        <v>1467</v>
      </c>
      <c r="H79" s="247" t="s">
        <v>341</v>
      </c>
      <c r="I79" s="247"/>
      <c r="J79" s="248"/>
      <c r="K79" s="70"/>
      <c r="L79" s="71">
        <v>25.5</v>
      </c>
      <c r="M79" s="71">
        <f t="shared" si="3"/>
        <v>17.5</v>
      </c>
      <c r="N79" s="227">
        <f>LOOKUP(E79,UNTIS.1HJ!$A$4:$A$132,UNTIS.1HJ!$F$4:$F$132)+LOOKUP(E79,UNTIS.1HJ!$A$4:$A$132,UNTIS.1HJ!$H$4:$H$132)</f>
        <v>0</v>
      </c>
      <c r="O79" s="225">
        <f t="shared" si="4"/>
        <v>0</v>
      </c>
      <c r="P79" s="93"/>
      <c r="Q79" s="93" t="e">
        <f>VLOOKUP($E79,UNTIS.Gesamt!$A$4:$L$140,2,FALSE)</f>
        <v>#N/A</v>
      </c>
      <c r="R79" s="93" t="e">
        <f>VLOOKUP($E79,UNTIS.Gesamt!$A$4:$L$140,3,FALSE)</f>
        <v>#N/A</v>
      </c>
      <c r="S79" s="93" t="e">
        <f>VLOOKUP($E79,UNTIS.1HJ!$A$4:$L$140,4,FALSE)</f>
        <v>#N/A</v>
      </c>
      <c r="T79" s="93" t="e">
        <f>VLOOKUP($E79,UNTIS.1HJ!$A$4:$L$140,8,FALSE)</f>
        <v>#N/A</v>
      </c>
      <c r="U79" s="93"/>
      <c r="V79" s="93" t="str">
        <f>IF(ISNUMBER(VLOOKUP($E79,AnrPivot!$A$6:$AI$97,COLUMN()-COLUMN($V$1)+2,FALSE)),VLOOKUP($E79,AnrPivot!$A$6:$AI$97,COLUMN()-COLUMN($V$1)+2,FALSE),"")</f>
        <v/>
      </c>
      <c r="W79" s="9" t="str">
        <f>IF(ISNUMBER(VLOOKUP($E79,AnrPivot!$A$6:$AI$97,COLUMN()-COLUMN($V$1)+2,FALSE)),VLOOKUP($E79,AnrPivot!$A$6:$AI$97,COLUMN()-COLUMN($V$1)+2,FALSE),"")</f>
        <v/>
      </c>
      <c r="X79" s="9" t="str">
        <f>IF(ISNUMBER(VLOOKUP($E79,AnrPivot!$A$6:$AI$97,COLUMN()-COLUMN($V$1)+2,FALSE)),VLOOKUP($E79,AnrPivot!$A$6:$AI$97,COLUMN()-COLUMN($V$1)+2,FALSE),"")</f>
        <v/>
      </c>
      <c r="Y79" s="9">
        <f>IF(ISNUMBER(VLOOKUP($E79,AnrPivot!$A$6:$AI$97,COLUMN()-COLUMN($V$1)+2,FALSE)),VLOOKUP($E79,AnrPivot!$A$6:$AI$97,COLUMN()-COLUMN($V$1)+2,FALSE),"")</f>
        <v>8</v>
      </c>
      <c r="Z79" s="9" t="str">
        <f>IF(ISNUMBER(VLOOKUP($E79,AnrPivot!$A$6:$AI$97,COLUMN()-COLUMN($V$1)+2,FALSE)),VLOOKUP($E79,AnrPivot!$A$6:$AI$97,COLUMN()-COLUMN($V$1)+2,FALSE),"")</f>
        <v/>
      </c>
      <c r="AA79" s="9" t="str">
        <f>IF(ISNUMBER(VLOOKUP($E79,AnrPivot!$A$6:$AI$97,COLUMN()-COLUMN($V$1)+2,FALSE)),VLOOKUP($E79,AnrPivot!$A$6:$AI$97,COLUMN()-COLUMN($V$1)+2,FALSE),"")</f>
        <v/>
      </c>
      <c r="AB79" s="9" t="str">
        <f>IF(ISNUMBER(VLOOKUP($E79,AnrPivot!$A$6:$AI$97,COLUMN()-COLUMN($V$1)+2,FALSE)),VLOOKUP($E79,AnrPivot!$A$6:$AI$97,COLUMN()-COLUMN($V$1)+2,FALSE),"")</f>
        <v/>
      </c>
      <c r="AC79" s="9" t="str">
        <f>IF(ISNUMBER(VLOOKUP($E79,AnrPivot!$A$6:$AI$97,COLUMN()-COLUMN($V$1)+2,FALSE)),VLOOKUP($E79,AnrPivot!$A$6:$AI$97,COLUMN()-COLUMN($V$1)+2,FALSE),"")</f>
        <v/>
      </c>
      <c r="AD79" s="9" t="str">
        <f>IF(ISNUMBER(VLOOKUP($E79,AnrPivot!$A$6:$AI$97,COLUMN()-COLUMN($V$1)+2,FALSE)),VLOOKUP($E79,AnrPivot!$A$6:$AI$97,COLUMN()-COLUMN($V$1)+2,FALSE),"")</f>
        <v/>
      </c>
      <c r="AE79" s="9" t="str">
        <f>IF(ISNUMBER(VLOOKUP($E79,AnrPivot!$A$6:$AI$97,COLUMN()-COLUMN($V$1)+2,FALSE)),VLOOKUP($E79,AnrPivot!$A$6:$AI$97,COLUMN()-COLUMN($V$1)+2,FALSE),"")</f>
        <v/>
      </c>
      <c r="AF79" s="9" t="str">
        <f>IF(ISNUMBER(VLOOKUP($E79,AnrPivot!$A$6:$AI$97,COLUMN()-COLUMN($V$1)+2,FALSE)),VLOOKUP($E79,AnrPivot!$A$6:$AI$97,COLUMN()-COLUMN($V$1)+2,FALSE),"")</f>
        <v/>
      </c>
      <c r="AG79" s="9" t="str">
        <f>IF(ISNUMBER(VLOOKUP($E79,AnrPivot!$A$6:$AI$97,COLUMN()-COLUMN($V$1)+2,FALSE)),VLOOKUP($E79,AnrPivot!$A$6:$AI$97,COLUMN()-COLUMN($V$1)+2,FALSE),"")</f>
        <v/>
      </c>
      <c r="AH79" s="9" t="str">
        <f>IF(ISNUMBER(VLOOKUP($E79,AnrPivot!$A$6:$AI$97,COLUMN()-COLUMN($V$1)+2,FALSE)),VLOOKUP($E79,AnrPivot!$A$6:$AI$97,COLUMN()-COLUMN($V$1)+2,FALSE),"")</f>
        <v/>
      </c>
      <c r="AI79" s="9" t="str">
        <f>IF(ISNUMBER(VLOOKUP($E79,AnrPivot!$A$6:$AI$97,COLUMN()-COLUMN($V$1)+2,FALSE)),VLOOKUP($E79,AnrPivot!$A$6:$AI$97,COLUMN()-COLUMN($V$1)+2,FALSE),"")</f>
        <v/>
      </c>
      <c r="AJ79" s="9" t="str">
        <f>IF(ISNUMBER(VLOOKUP($E79,AnrPivot!$A$6:$AI$97,COLUMN()-COLUMN($V$1)+2,FALSE)),VLOOKUP($E79,AnrPivot!$A$6:$AI$97,COLUMN()-COLUMN($V$1)+2,FALSE),"")</f>
        <v/>
      </c>
      <c r="AK79" s="9" t="str">
        <f>IF(ISNUMBER(VLOOKUP($E79,AnrPivot!$A$6:$AI$97,COLUMN()-COLUMN($V$1)+2,FALSE)),VLOOKUP($E79,AnrPivot!$A$6:$AI$97,COLUMN()-COLUMN($V$1)+2,FALSE),"")</f>
        <v/>
      </c>
      <c r="AL79" s="9" t="str">
        <f>IF(ISNUMBER(VLOOKUP($E79,AnrPivot!$A$6:$AI$97,COLUMN()-COLUMN($V$1)+2,FALSE)),VLOOKUP($E79,AnrPivot!$A$6:$AI$97,COLUMN()-COLUMN($V$1)+2,FALSE),"")</f>
        <v/>
      </c>
      <c r="AM79" s="9" t="str">
        <f>IF(ISNUMBER(VLOOKUP($E79,AnrPivot!$A$6:$AI$97,COLUMN()-COLUMN($V$1)+2,FALSE)),VLOOKUP($E79,AnrPivot!$A$6:$AI$97,COLUMN()-COLUMN($V$1)+2,FALSE),"")</f>
        <v/>
      </c>
      <c r="AN79" s="9" t="str">
        <f>IF(ISNUMBER(VLOOKUP($E79,AnrPivot!$A$6:$AI$97,COLUMN()-COLUMN($V$1)+2,FALSE)),VLOOKUP($E79,AnrPivot!$A$6:$AI$97,COLUMN()-COLUMN($V$1)+2,FALSE),"")</f>
        <v/>
      </c>
      <c r="AO79" s="9" t="str">
        <f>IF(ISNUMBER(VLOOKUP($E79,AnrPivot!$A$6:$AI$97,COLUMN()-COLUMN($V$1)+2,FALSE)),VLOOKUP($E79,AnrPivot!$A$6:$AI$97,COLUMN()-COLUMN($V$1)+2,FALSE),"")</f>
        <v/>
      </c>
      <c r="AP79" s="9" t="str">
        <f>IF(ISNUMBER(VLOOKUP($E79,AnrPivot!$A$6:$AI$97,COLUMN()-COLUMN($V$1)+2,FALSE)),VLOOKUP($E79,AnrPivot!$A$6:$AI$97,COLUMN()-COLUMN($V$1)+2,FALSE),"")</f>
        <v/>
      </c>
      <c r="AQ79" s="9" t="str">
        <f>IF(ISNUMBER(VLOOKUP($E79,AnrPivot!$A$6:$AI$97,COLUMN()-COLUMN($V$1)+2,FALSE)),VLOOKUP($E79,AnrPivot!$A$6:$AI$97,COLUMN()-COLUMN($V$1)+2,FALSE),"")</f>
        <v/>
      </c>
      <c r="AR79" s="9" t="str">
        <f>IF(ISNUMBER(VLOOKUP($E79,AnrPivot!$A$6:$AI$97,COLUMN()-COLUMN($V$1)+2,FALSE)),VLOOKUP($E79,AnrPivot!$A$6:$AI$97,COLUMN()-COLUMN($V$1)+2,FALSE),"")</f>
        <v/>
      </c>
      <c r="AS79" s="9" t="str">
        <f>IF(ISNUMBER(VLOOKUP($E79,AnrPivot!$A$6:$AI$97,COLUMN()-COLUMN($V$1)+2,FALSE)),VLOOKUP($E79,AnrPivot!$A$6:$AI$97,COLUMN()-COLUMN($V$1)+2,FALSE),"")</f>
        <v/>
      </c>
      <c r="AT79" s="9" t="str">
        <f>IF(ISNUMBER(VLOOKUP($E79,AnrPivot!$A$6:$AI$97,COLUMN()-COLUMN($V$1)+2,FALSE)),VLOOKUP($E79,AnrPivot!$A$6:$AI$97,COLUMN()-COLUMN($V$1)+2,FALSE),"")</f>
        <v/>
      </c>
      <c r="AU79" s="9" t="str">
        <f>IF(ISNUMBER(VLOOKUP($E79,AnrPivot!$A$6:$AI$97,COLUMN()-COLUMN($V$1)+2,FALSE)),VLOOKUP($E79,AnrPivot!$A$6:$AI$97,COLUMN()-COLUMN($V$1)+2,FALSE),"")</f>
        <v/>
      </c>
      <c r="AV79" s="9" t="str">
        <f>IF(ISNUMBER(VLOOKUP($E79,AnrPivot!$A$6:$AI$97,COLUMN()-COLUMN($V$1)+2,FALSE)),VLOOKUP($E79,AnrPivot!$A$6:$AI$97,COLUMN()-COLUMN($V$1)+2,FALSE),"")</f>
        <v/>
      </c>
      <c r="AW79" s="9" t="str">
        <f>IF(ISNUMBER(VLOOKUP($E79,AnrPivot!$A$6:$AI$97,COLUMN()-COLUMN($V$1)+2,FALSE)),VLOOKUP($E79,AnrPivot!$A$6:$AI$97,COLUMN()-COLUMN($V$1)+2,FALSE),"")</f>
        <v/>
      </c>
      <c r="AX79" s="9" t="str">
        <f>IF(ISNUMBER(VLOOKUP($E79,AnrPivot!$A$6:$AI$97,COLUMN()-COLUMN($V$1)+2,FALSE)),VLOOKUP($E79,AnrPivot!$A$6:$AI$97,COLUMN()-COLUMN($V$1)+2,FALSE),"")</f>
        <v/>
      </c>
      <c r="AY79" s="9" t="str">
        <f>IF(ISNUMBER(VLOOKUP($E79,AnrPivot!$A$6:$AI$97,COLUMN()-COLUMN($V$1)+2,FALSE)),VLOOKUP($E79,AnrPivot!$A$6:$AI$97,COLUMN()-COLUMN($V$1)+2,FALSE),"")</f>
        <v/>
      </c>
      <c r="AZ79" s="9" t="str">
        <f>IF(ISNUMBER(VLOOKUP($E79,AnrPivot!$A$6:$AI$97,COLUMN()-COLUMN($V$1)+2,FALSE)),VLOOKUP($E79,AnrPivot!$A$6:$AI$97,COLUMN()-COLUMN($V$1)+2,FALSE),"")</f>
        <v/>
      </c>
      <c r="BA79" s="9" t="str">
        <f>IF(ISNUMBER(VLOOKUP($E79,AnrPivot!$A$6:$AI$97,COLUMN()-COLUMN($V$1)+2,FALSE)),VLOOKUP($E79,AnrPivot!$A$6:$AI$97,COLUMN()-COLUMN($V$1)+2,FALSE),"")</f>
        <v/>
      </c>
      <c r="BB79" s="9" t="str">
        <f>IF(ISNUMBER(VLOOKUP($E79,AnrPivot!$A$6:$AI$97,COLUMN()-COLUMN($V$1)+2,FALSE)),VLOOKUP($E79,AnrPivot!$A$6:$AI$97,COLUMN()-COLUMN($V$1)+2,FALSE),"")</f>
        <v/>
      </c>
      <c r="BC79" s="9">
        <f>IF(ISNUMBER(VLOOKUP($E79,AnrPivot!$A$6:$AI$97,COLUMN()-COLUMN($V$1)+2,FALSE)),VLOOKUP($E79,AnrPivot!$A$6:$AI$97,COLUMN()-COLUMN($V$1)+2,FALSE),"")</f>
        <v>8</v>
      </c>
      <c r="BD79" s="9" t="str">
        <f>IF(ISNUMBER(VLOOKUP($E79,AnrPivot!$A$6:$AI$97,COLUMN()-COLUMN($V$1)+2,FALSE)),VLOOKUP($E79,AnrPivot!$A$6:$AI$97,COLUMN()-COLUMN($V$1)+2,FALSE),"")</f>
        <v/>
      </c>
      <c r="BE79" s="9" t="str">
        <f>IF(ISNUMBER(VLOOKUP($E79,AnrPivot!$A$6:$AI$97,COLUMN()-COLUMN($V$1)+2,FALSE)),VLOOKUP($E79,AnrPivot!$A$6:$AI$97,COLUMN()-COLUMN($V$1)+2,FALSE),"")</f>
        <v/>
      </c>
      <c r="BF79" s="9" t="str">
        <f>IF(ISNUMBER(VLOOKUP($E79,AnrPivot!$A$6:$AI$97,COLUMN()-COLUMN($V$1)+2,FALSE)),VLOOKUP($E79,AnrPivot!$A$6:$AI$97,COLUMN()-COLUMN($V$1)+2,FALSE),"")</f>
        <v/>
      </c>
      <c r="BG79" s="9" t="str">
        <f>IF(ISNUMBER(VLOOKUP($E79,AnrPivot!$A$6:$AI$97,COLUMN()-COLUMN($V$1)+2,FALSE)),VLOOKUP($E79,AnrPivot!$A$6:$AI$97,COLUMN()-COLUMN($V$1)+2,FALSE),"")</f>
        <v/>
      </c>
      <c r="BH79" s="9" t="str">
        <f>IF(ISNUMBER(VLOOKUP($E79,AnrPivot!$A$6:$AI$97,COLUMN()-COLUMN($V$1)+2,FALSE)),VLOOKUP($E79,AnrPivot!$A$6:$AI$97,COLUMN()-COLUMN($V$1)+2,FALSE),"")</f>
        <v/>
      </c>
      <c r="BI79" s="93" t="str">
        <f>IF(ISNUMBER(VLOOKUP($E79,AnrPivot!$A$6:$AI$97,COLUMN()-COLUMN($V$1)+2,FALSE)),VLOOKUP($E79,AnrPivot!$A$6:$AI$97,COLUMN()-COLUMN($V$1)+2,FALSE),"")</f>
        <v/>
      </c>
      <c r="BJ79" s="93" t="str">
        <f>IF(ISNUMBER(VLOOKUP($E79,AnrPivot!$A$6:$AI$97,COLUMN()-COLUMN($V$1)+2,FALSE)),VLOOKUP($E79,AnrPivot!$A$6:$AI$97,COLUMN()-COLUMN($V$1)+2,FALSE),"")</f>
        <v/>
      </c>
    </row>
    <row r="80" spans="1:62">
      <c r="A80" s="244">
        <v>74</v>
      </c>
      <c r="B80" s="73" t="s">
        <v>0</v>
      </c>
      <c r="C80" s="11" t="s">
        <v>466</v>
      </c>
      <c r="D80" s="11" t="s">
        <v>467</v>
      </c>
      <c r="E80" s="8" t="s">
        <v>135</v>
      </c>
      <c r="F80" s="14">
        <v>23155</v>
      </c>
      <c r="G80" s="244" t="s">
        <v>175</v>
      </c>
      <c r="H80" s="244" t="s">
        <v>396</v>
      </c>
      <c r="I80" s="244"/>
      <c r="J80" s="249"/>
      <c r="K80" s="27"/>
      <c r="L80" s="13"/>
      <c r="M80" s="13">
        <f t="shared" si="3"/>
        <v>0</v>
      </c>
      <c r="N80" s="228">
        <f>LOOKUP(E80,UNTIS.1HJ!$A$4:$A$132,UNTIS.1HJ!$F$4:$F$132)+LOOKUP(E80,UNTIS.1HJ!$A$4:$A$132,UNTIS.1HJ!$H$4:$H$132)</f>
        <v>0</v>
      </c>
      <c r="O80" s="226">
        <f t="shared" si="4"/>
        <v>0</v>
      </c>
      <c r="P80" s="9"/>
      <c r="Q80" s="9">
        <f>VLOOKUP($E80,UNTIS.Gesamt!$A$4:$L$140,2,FALSE)</f>
        <v>1012</v>
      </c>
      <c r="R80" s="9">
        <f>VLOOKUP($E80,UNTIS.Gesamt!$A$4:$L$140,3,FALSE)</f>
        <v>150</v>
      </c>
      <c r="S80" s="9">
        <f>VLOOKUP($E80,UNTIS.1HJ!$A$4:$L$140,4,FALSE)</f>
        <v>872</v>
      </c>
      <c r="T80" s="9">
        <f>VLOOKUP($E80,UNTIS.1HJ!$A$4:$L$140,8,FALSE)</f>
        <v>0</v>
      </c>
      <c r="U80" s="9"/>
      <c r="V80" s="9" t="str">
        <f>IF(ISNUMBER(VLOOKUP($E80,AnrPivot!$A$6:$AI$97,COLUMN()-COLUMN($V$1)+2,FALSE)),VLOOKUP($E80,AnrPivot!$A$6:$AI$97,COLUMN()-COLUMN($V$1)+2,FALSE),"")</f>
        <v/>
      </c>
      <c r="W80" s="93" t="str">
        <f>IF(ISNUMBER(VLOOKUP($E80,AnrPivot!$A$6:$AI$97,COLUMN()-COLUMN($V$1)+2,FALSE)),VLOOKUP($E80,AnrPivot!$A$6:$AI$97,COLUMN()-COLUMN($V$1)+2,FALSE),"")</f>
        <v/>
      </c>
      <c r="X80" s="93" t="str">
        <f>IF(ISNUMBER(VLOOKUP($E80,AnrPivot!$A$6:$AI$97,COLUMN()-COLUMN($V$1)+2,FALSE)),VLOOKUP($E80,AnrPivot!$A$6:$AI$97,COLUMN()-COLUMN($V$1)+2,FALSE),"")</f>
        <v/>
      </c>
      <c r="Y80" s="93" t="str">
        <f>IF(ISNUMBER(VLOOKUP($E80,AnrPivot!$A$6:$AI$97,COLUMN()-COLUMN($V$1)+2,FALSE)),VLOOKUP($E80,AnrPivot!$A$6:$AI$97,COLUMN()-COLUMN($V$1)+2,FALSE),"")</f>
        <v/>
      </c>
      <c r="Z80" s="93" t="str">
        <f>IF(ISNUMBER(VLOOKUP($E80,AnrPivot!$A$6:$AI$97,COLUMN()-COLUMN($V$1)+2,FALSE)),VLOOKUP($E80,AnrPivot!$A$6:$AI$97,COLUMN()-COLUMN($V$1)+2,FALSE),"")</f>
        <v/>
      </c>
      <c r="AA80" s="93" t="str">
        <f>IF(ISNUMBER(VLOOKUP($E80,AnrPivot!$A$6:$AI$97,COLUMN()-COLUMN($V$1)+2,FALSE)),VLOOKUP($E80,AnrPivot!$A$6:$AI$97,COLUMN()-COLUMN($V$1)+2,FALSE),"")</f>
        <v/>
      </c>
      <c r="AB80" s="93" t="str">
        <f>IF(ISNUMBER(VLOOKUP($E80,AnrPivot!$A$6:$AI$97,COLUMN()-COLUMN($V$1)+2,FALSE)),VLOOKUP($E80,AnrPivot!$A$6:$AI$97,COLUMN()-COLUMN($V$1)+2,FALSE),"")</f>
        <v/>
      </c>
      <c r="AC80" s="93" t="str">
        <f>IF(ISNUMBER(VLOOKUP($E80,AnrPivot!$A$6:$AI$97,COLUMN()-COLUMN($V$1)+2,FALSE)),VLOOKUP($E80,AnrPivot!$A$6:$AI$97,COLUMN()-COLUMN($V$1)+2,FALSE),"")</f>
        <v/>
      </c>
      <c r="AD80" s="93" t="str">
        <f>IF(ISNUMBER(VLOOKUP($E80,AnrPivot!$A$6:$AI$97,COLUMN()-COLUMN($V$1)+2,FALSE)),VLOOKUP($E80,AnrPivot!$A$6:$AI$97,COLUMN()-COLUMN($V$1)+2,FALSE),"")</f>
        <v/>
      </c>
      <c r="AE80" s="93" t="str">
        <f>IF(ISNUMBER(VLOOKUP($E80,AnrPivot!$A$6:$AI$97,COLUMN()-COLUMN($V$1)+2,FALSE)),VLOOKUP($E80,AnrPivot!$A$6:$AI$97,COLUMN()-COLUMN($V$1)+2,FALSE),"")</f>
        <v/>
      </c>
      <c r="AF80" s="93" t="str">
        <f>IF(ISNUMBER(VLOOKUP($E80,AnrPivot!$A$6:$AI$97,COLUMN()-COLUMN($V$1)+2,FALSE)),VLOOKUP($E80,AnrPivot!$A$6:$AI$97,COLUMN()-COLUMN($V$1)+2,FALSE),"")</f>
        <v/>
      </c>
      <c r="AG80" s="93" t="str">
        <f>IF(ISNUMBER(VLOOKUP($E80,AnrPivot!$A$6:$AI$97,COLUMN()-COLUMN($V$1)+2,FALSE)),VLOOKUP($E80,AnrPivot!$A$6:$AI$97,COLUMN()-COLUMN($V$1)+2,FALSE),"")</f>
        <v/>
      </c>
      <c r="AH80" s="93" t="str">
        <f>IF(ISNUMBER(VLOOKUP($E80,AnrPivot!$A$6:$AI$97,COLUMN()-COLUMN($V$1)+2,FALSE)),VLOOKUP($E80,AnrPivot!$A$6:$AI$97,COLUMN()-COLUMN($V$1)+2,FALSE),"")</f>
        <v/>
      </c>
      <c r="AI80" s="93" t="str">
        <f>IF(ISNUMBER(VLOOKUP($E80,AnrPivot!$A$6:$AI$97,COLUMN()-COLUMN($V$1)+2,FALSE)),VLOOKUP($E80,AnrPivot!$A$6:$AI$97,COLUMN()-COLUMN($V$1)+2,FALSE),"")</f>
        <v/>
      </c>
      <c r="AJ80" s="93" t="str">
        <f>IF(ISNUMBER(VLOOKUP($E80,AnrPivot!$A$6:$AI$97,COLUMN()-COLUMN($V$1)+2,FALSE)),VLOOKUP($E80,AnrPivot!$A$6:$AI$97,COLUMN()-COLUMN($V$1)+2,FALSE),"")</f>
        <v/>
      </c>
      <c r="AK80" s="93" t="str">
        <f>IF(ISNUMBER(VLOOKUP($E80,AnrPivot!$A$6:$AI$97,COLUMN()-COLUMN($V$1)+2,FALSE)),VLOOKUP($E80,AnrPivot!$A$6:$AI$97,COLUMN()-COLUMN($V$1)+2,FALSE),"")</f>
        <v/>
      </c>
      <c r="AL80" s="93" t="str">
        <f>IF(ISNUMBER(VLOOKUP($E80,AnrPivot!$A$6:$AI$97,COLUMN()-COLUMN($V$1)+2,FALSE)),VLOOKUP($E80,AnrPivot!$A$6:$AI$97,COLUMN()-COLUMN($V$1)+2,FALSE),"")</f>
        <v/>
      </c>
      <c r="AM80" s="93" t="str">
        <f>IF(ISNUMBER(VLOOKUP($E80,AnrPivot!$A$6:$AI$97,COLUMN()-COLUMN($V$1)+2,FALSE)),VLOOKUP($E80,AnrPivot!$A$6:$AI$97,COLUMN()-COLUMN($V$1)+2,FALSE),"")</f>
        <v/>
      </c>
      <c r="AN80" s="93" t="str">
        <f>IF(ISNUMBER(VLOOKUP($E80,AnrPivot!$A$6:$AI$97,COLUMN()-COLUMN($V$1)+2,FALSE)),VLOOKUP($E80,AnrPivot!$A$6:$AI$97,COLUMN()-COLUMN($V$1)+2,FALSE),"")</f>
        <v/>
      </c>
      <c r="AO80" s="93" t="str">
        <f>IF(ISNUMBER(VLOOKUP($E80,AnrPivot!$A$6:$AI$97,COLUMN()-COLUMN($V$1)+2,FALSE)),VLOOKUP($E80,AnrPivot!$A$6:$AI$97,COLUMN()-COLUMN($V$1)+2,FALSE),"")</f>
        <v/>
      </c>
      <c r="AP80" s="93" t="str">
        <f>IF(ISNUMBER(VLOOKUP($E80,AnrPivot!$A$6:$AI$97,COLUMN()-COLUMN($V$1)+2,FALSE)),VLOOKUP($E80,AnrPivot!$A$6:$AI$97,COLUMN()-COLUMN($V$1)+2,FALSE),"")</f>
        <v/>
      </c>
      <c r="AQ80" s="93" t="str">
        <f>IF(ISNUMBER(VLOOKUP($E80,AnrPivot!$A$6:$AI$97,COLUMN()-COLUMN($V$1)+2,FALSE)),VLOOKUP($E80,AnrPivot!$A$6:$AI$97,COLUMN()-COLUMN($V$1)+2,FALSE),"")</f>
        <v/>
      </c>
      <c r="AR80" s="93" t="str">
        <f>IF(ISNUMBER(VLOOKUP($E80,AnrPivot!$A$6:$AI$97,COLUMN()-COLUMN($V$1)+2,FALSE)),VLOOKUP($E80,AnrPivot!$A$6:$AI$97,COLUMN()-COLUMN($V$1)+2,FALSE),"")</f>
        <v/>
      </c>
      <c r="AS80" s="93" t="str">
        <f>IF(ISNUMBER(VLOOKUP($E80,AnrPivot!$A$6:$AI$97,COLUMN()-COLUMN($V$1)+2,FALSE)),VLOOKUP($E80,AnrPivot!$A$6:$AI$97,COLUMN()-COLUMN($V$1)+2,FALSE),"")</f>
        <v/>
      </c>
      <c r="AT80" s="93" t="str">
        <f>IF(ISNUMBER(VLOOKUP($E80,AnrPivot!$A$6:$AI$97,COLUMN()-COLUMN($V$1)+2,FALSE)),VLOOKUP($E80,AnrPivot!$A$6:$AI$97,COLUMN()-COLUMN($V$1)+2,FALSE),"")</f>
        <v/>
      </c>
      <c r="AU80" s="93" t="str">
        <f>IF(ISNUMBER(VLOOKUP($E80,AnrPivot!$A$6:$AI$97,COLUMN()-COLUMN($V$1)+2,FALSE)),VLOOKUP($E80,AnrPivot!$A$6:$AI$97,COLUMN()-COLUMN($V$1)+2,FALSE),"")</f>
        <v/>
      </c>
      <c r="AV80" s="93" t="str">
        <f>IF(ISNUMBER(VLOOKUP($E80,AnrPivot!$A$6:$AI$97,COLUMN()-COLUMN($V$1)+2,FALSE)),VLOOKUP($E80,AnrPivot!$A$6:$AI$97,COLUMN()-COLUMN($V$1)+2,FALSE),"")</f>
        <v/>
      </c>
      <c r="AW80" s="93" t="str">
        <f>IF(ISNUMBER(VLOOKUP($E80,AnrPivot!$A$6:$AI$97,COLUMN()-COLUMN($V$1)+2,FALSE)),VLOOKUP($E80,AnrPivot!$A$6:$AI$97,COLUMN()-COLUMN($V$1)+2,FALSE),"")</f>
        <v/>
      </c>
      <c r="AX80" s="93" t="str">
        <f>IF(ISNUMBER(VLOOKUP($E80,AnrPivot!$A$6:$AI$97,COLUMN()-COLUMN($V$1)+2,FALSE)),VLOOKUP($E80,AnrPivot!$A$6:$AI$97,COLUMN()-COLUMN($V$1)+2,FALSE),"")</f>
        <v/>
      </c>
      <c r="AY80" s="93" t="str">
        <f>IF(ISNUMBER(VLOOKUP($E80,AnrPivot!$A$6:$AI$97,COLUMN()-COLUMN($V$1)+2,FALSE)),VLOOKUP($E80,AnrPivot!$A$6:$AI$97,COLUMN()-COLUMN($V$1)+2,FALSE),"")</f>
        <v/>
      </c>
      <c r="AZ80" s="93" t="str">
        <f>IF(ISNUMBER(VLOOKUP($E80,AnrPivot!$A$6:$AI$97,COLUMN()-COLUMN($V$1)+2,FALSE)),VLOOKUP($E80,AnrPivot!$A$6:$AI$97,COLUMN()-COLUMN($V$1)+2,FALSE),"")</f>
        <v/>
      </c>
      <c r="BA80" s="93" t="str">
        <f>IF(ISNUMBER(VLOOKUP($E80,AnrPivot!$A$6:$AI$97,COLUMN()-COLUMN($V$1)+2,FALSE)),VLOOKUP($E80,AnrPivot!$A$6:$AI$97,COLUMN()-COLUMN($V$1)+2,FALSE),"")</f>
        <v/>
      </c>
      <c r="BB80" s="93" t="str">
        <f>IF(ISNUMBER(VLOOKUP($E80,AnrPivot!$A$6:$AI$97,COLUMN()-COLUMN($V$1)+2,FALSE)),VLOOKUP($E80,AnrPivot!$A$6:$AI$97,COLUMN()-COLUMN($V$1)+2,FALSE),"")</f>
        <v/>
      </c>
      <c r="BC80" s="93" t="str">
        <f>IF(ISNUMBER(VLOOKUP($E80,AnrPivot!$A$6:$AI$97,COLUMN()-COLUMN($V$1)+2,FALSE)),VLOOKUP($E80,AnrPivot!$A$6:$AI$97,COLUMN()-COLUMN($V$1)+2,FALSE),"")</f>
        <v/>
      </c>
      <c r="BD80" s="93" t="str">
        <f>IF(ISNUMBER(VLOOKUP($E80,AnrPivot!$A$6:$AI$97,COLUMN()-COLUMN($V$1)+2,FALSE)),VLOOKUP($E80,AnrPivot!$A$6:$AI$97,COLUMN()-COLUMN($V$1)+2,FALSE),"")</f>
        <v/>
      </c>
      <c r="BE80" s="93" t="str">
        <f>IF(ISNUMBER(VLOOKUP($E80,AnrPivot!$A$6:$AI$97,COLUMN()-COLUMN($V$1)+2,FALSE)),VLOOKUP($E80,AnrPivot!$A$6:$AI$97,COLUMN()-COLUMN($V$1)+2,FALSE),"")</f>
        <v/>
      </c>
      <c r="BF80" s="93" t="str">
        <f>IF(ISNUMBER(VLOOKUP($E80,AnrPivot!$A$6:$AI$97,COLUMN()-COLUMN($V$1)+2,FALSE)),VLOOKUP($E80,AnrPivot!$A$6:$AI$97,COLUMN()-COLUMN($V$1)+2,FALSE),"")</f>
        <v/>
      </c>
      <c r="BG80" s="93" t="str">
        <f>IF(ISNUMBER(VLOOKUP($E80,AnrPivot!$A$6:$AI$97,COLUMN()-COLUMN($V$1)+2,FALSE)),VLOOKUP($E80,AnrPivot!$A$6:$AI$97,COLUMN()-COLUMN($V$1)+2,FALSE),"")</f>
        <v/>
      </c>
      <c r="BH80" s="93" t="str">
        <f>IF(ISNUMBER(VLOOKUP($E80,AnrPivot!$A$6:$AI$97,COLUMN()-COLUMN($V$1)+2,FALSE)),VLOOKUP($E80,AnrPivot!$A$6:$AI$97,COLUMN()-COLUMN($V$1)+2,FALSE),"")</f>
        <v/>
      </c>
      <c r="BI80" s="93" t="str">
        <f>IF(ISNUMBER(VLOOKUP($E80,AnrPivot!$A$6:$AI$97,COLUMN()-COLUMN($V$1)+2,FALSE)),VLOOKUP($E80,AnrPivot!$A$6:$AI$97,COLUMN()-COLUMN($V$1)+2,FALSE),"")</f>
        <v/>
      </c>
      <c r="BJ80" s="93" t="str">
        <f>IF(ISNUMBER(VLOOKUP($E80,AnrPivot!$A$6:$AI$97,COLUMN()-COLUMN($V$1)+2,FALSE)),VLOOKUP($E80,AnrPivot!$A$6:$AI$97,COLUMN()-COLUMN($V$1)+2,FALSE),"")</f>
        <v/>
      </c>
    </row>
    <row r="81" spans="1:62">
      <c r="A81" s="247">
        <v>75</v>
      </c>
      <c r="B81" s="66" t="s">
        <v>0</v>
      </c>
      <c r="C81" s="67" t="s">
        <v>390</v>
      </c>
      <c r="D81" s="67" t="s">
        <v>1300</v>
      </c>
      <c r="E81" s="68" t="s">
        <v>1267</v>
      </c>
      <c r="F81" s="69">
        <v>27268</v>
      </c>
      <c r="G81" s="247" t="s">
        <v>175</v>
      </c>
      <c r="H81" s="247" t="s">
        <v>396</v>
      </c>
      <c r="I81" s="247"/>
      <c r="J81" s="248"/>
      <c r="K81" s="70"/>
      <c r="L81" s="71">
        <v>25.5</v>
      </c>
      <c r="M81" s="71">
        <f t="shared" si="3"/>
        <v>15.5</v>
      </c>
      <c r="N81" s="227">
        <f>LOOKUP(E81,UNTIS.1HJ!$A$4:$A$132,UNTIS.1HJ!$F$4:$F$132)+LOOKUP(E81,UNTIS.1HJ!$A$4:$A$132,UNTIS.1HJ!$H$4:$H$132)</f>
        <v>0</v>
      </c>
      <c r="O81" s="225">
        <f t="shared" si="4"/>
        <v>0</v>
      </c>
      <c r="P81" s="93"/>
      <c r="Q81" s="93">
        <f>VLOOKUP($E81,UNTIS.Gesamt!$A$4:$L$140,2,FALSE)</f>
        <v>1018</v>
      </c>
      <c r="R81" s="93">
        <f>VLOOKUP($E81,UNTIS.Gesamt!$A$4:$L$140,3,FALSE)</f>
        <v>422</v>
      </c>
      <c r="S81" s="93">
        <f>VLOOKUP($E81,UNTIS.1HJ!$A$4:$L$140,4,FALSE)</f>
        <v>638</v>
      </c>
      <c r="T81" s="93">
        <f>VLOOKUP($E81,UNTIS.1HJ!$A$4:$L$140,8,FALSE)</f>
        <v>0</v>
      </c>
      <c r="U81" s="93"/>
      <c r="V81" s="93" t="str">
        <f>IF(ISNUMBER(VLOOKUP($E81,AnrPivot!$A$6:$AI$97,COLUMN()-COLUMN($V$1)+2,FALSE)),VLOOKUP($E81,AnrPivot!$A$6:$AI$97,COLUMN()-COLUMN($V$1)+2,FALSE),"")</f>
        <v/>
      </c>
      <c r="W81" s="9" t="str">
        <f>IF(ISNUMBER(VLOOKUP($E81,AnrPivot!$A$6:$AI$97,COLUMN()-COLUMN($V$1)+2,FALSE)),VLOOKUP($E81,AnrPivot!$A$6:$AI$97,COLUMN()-COLUMN($V$1)+2,FALSE),"")</f>
        <v/>
      </c>
      <c r="X81" s="9" t="str">
        <f>IF(ISNUMBER(VLOOKUP($E81,AnrPivot!$A$6:$AI$97,COLUMN()-COLUMN($V$1)+2,FALSE)),VLOOKUP($E81,AnrPivot!$A$6:$AI$97,COLUMN()-COLUMN($V$1)+2,FALSE),"")</f>
        <v/>
      </c>
      <c r="Y81" s="9" t="str">
        <f>IF(ISNUMBER(VLOOKUP($E81,AnrPivot!$A$6:$AI$97,COLUMN()-COLUMN($V$1)+2,FALSE)),VLOOKUP($E81,AnrPivot!$A$6:$AI$97,COLUMN()-COLUMN($V$1)+2,FALSE),"")</f>
        <v/>
      </c>
      <c r="Z81" s="9" t="str">
        <f>IF(ISNUMBER(VLOOKUP($E81,AnrPivot!$A$6:$AI$97,COLUMN()-COLUMN($V$1)+2,FALSE)),VLOOKUP($E81,AnrPivot!$A$6:$AI$97,COLUMN()-COLUMN($V$1)+2,FALSE),"")</f>
        <v/>
      </c>
      <c r="AA81" s="9" t="str">
        <f>IF(ISNUMBER(VLOOKUP($E81,AnrPivot!$A$6:$AI$97,COLUMN()-COLUMN($V$1)+2,FALSE)),VLOOKUP($E81,AnrPivot!$A$6:$AI$97,COLUMN()-COLUMN($V$1)+2,FALSE),"")</f>
        <v/>
      </c>
      <c r="AB81" s="9" t="str">
        <f>IF(ISNUMBER(VLOOKUP($E81,AnrPivot!$A$6:$AI$97,COLUMN()-COLUMN($V$1)+2,FALSE)),VLOOKUP($E81,AnrPivot!$A$6:$AI$97,COLUMN()-COLUMN($V$1)+2,FALSE),"")</f>
        <v/>
      </c>
      <c r="AC81" s="9" t="str">
        <f>IF(ISNUMBER(VLOOKUP($E81,AnrPivot!$A$6:$AI$97,COLUMN()-COLUMN($V$1)+2,FALSE)),VLOOKUP($E81,AnrPivot!$A$6:$AI$97,COLUMN()-COLUMN($V$1)+2,FALSE),"")</f>
        <v/>
      </c>
      <c r="AD81" s="9" t="str">
        <f>IF(ISNUMBER(VLOOKUP($E81,AnrPivot!$A$6:$AI$97,COLUMN()-COLUMN($V$1)+2,FALSE)),VLOOKUP($E81,AnrPivot!$A$6:$AI$97,COLUMN()-COLUMN($V$1)+2,FALSE),"")</f>
        <v/>
      </c>
      <c r="AE81" s="9" t="str">
        <f>IF(ISNUMBER(VLOOKUP($E81,AnrPivot!$A$6:$AI$97,COLUMN()-COLUMN($V$1)+2,FALSE)),VLOOKUP($E81,AnrPivot!$A$6:$AI$97,COLUMN()-COLUMN($V$1)+2,FALSE),"")</f>
        <v/>
      </c>
      <c r="AF81" s="9" t="str">
        <f>IF(ISNUMBER(VLOOKUP($E81,AnrPivot!$A$6:$AI$97,COLUMN()-COLUMN($V$1)+2,FALSE)),VLOOKUP($E81,AnrPivot!$A$6:$AI$97,COLUMN()-COLUMN($V$1)+2,FALSE),"")</f>
        <v/>
      </c>
      <c r="AG81" s="9" t="str">
        <f>IF(ISNUMBER(VLOOKUP($E81,AnrPivot!$A$6:$AI$97,COLUMN()-COLUMN($V$1)+2,FALSE)),VLOOKUP($E81,AnrPivot!$A$6:$AI$97,COLUMN()-COLUMN($V$1)+2,FALSE),"")</f>
        <v/>
      </c>
      <c r="AH81" s="9" t="str">
        <f>IF(ISNUMBER(VLOOKUP($E81,AnrPivot!$A$6:$AI$97,COLUMN()-COLUMN($V$1)+2,FALSE)),VLOOKUP($E81,AnrPivot!$A$6:$AI$97,COLUMN()-COLUMN($V$1)+2,FALSE),"")</f>
        <v/>
      </c>
      <c r="AI81" s="9" t="str">
        <f>IF(ISNUMBER(VLOOKUP($E81,AnrPivot!$A$6:$AI$97,COLUMN()-COLUMN($V$1)+2,FALSE)),VLOOKUP($E81,AnrPivot!$A$6:$AI$97,COLUMN()-COLUMN($V$1)+2,FALSE),"")</f>
        <v/>
      </c>
      <c r="AJ81" s="9" t="str">
        <f>IF(ISNUMBER(VLOOKUP($E81,AnrPivot!$A$6:$AI$97,COLUMN()-COLUMN($V$1)+2,FALSE)),VLOOKUP($E81,AnrPivot!$A$6:$AI$97,COLUMN()-COLUMN($V$1)+2,FALSE),"")</f>
        <v/>
      </c>
      <c r="AK81" s="9" t="str">
        <f>IF(ISNUMBER(VLOOKUP($E81,AnrPivot!$A$6:$AI$97,COLUMN()-COLUMN($V$1)+2,FALSE)),VLOOKUP($E81,AnrPivot!$A$6:$AI$97,COLUMN()-COLUMN($V$1)+2,FALSE),"")</f>
        <v/>
      </c>
      <c r="AL81" s="9" t="str">
        <f>IF(ISNUMBER(VLOOKUP($E81,AnrPivot!$A$6:$AI$97,COLUMN()-COLUMN($V$1)+2,FALSE)),VLOOKUP($E81,AnrPivot!$A$6:$AI$97,COLUMN()-COLUMN($V$1)+2,FALSE),"")</f>
        <v/>
      </c>
      <c r="AM81" s="9" t="str">
        <f>IF(ISNUMBER(VLOOKUP($E81,AnrPivot!$A$6:$AI$97,COLUMN()-COLUMN($V$1)+2,FALSE)),VLOOKUP($E81,AnrPivot!$A$6:$AI$97,COLUMN()-COLUMN($V$1)+2,FALSE),"")</f>
        <v/>
      </c>
      <c r="AN81" s="9" t="str">
        <f>IF(ISNUMBER(VLOOKUP($E81,AnrPivot!$A$6:$AI$97,COLUMN()-COLUMN($V$1)+2,FALSE)),VLOOKUP($E81,AnrPivot!$A$6:$AI$97,COLUMN()-COLUMN($V$1)+2,FALSE),"")</f>
        <v/>
      </c>
      <c r="AO81" s="9" t="str">
        <f>IF(ISNUMBER(VLOOKUP($E81,AnrPivot!$A$6:$AI$97,COLUMN()-COLUMN($V$1)+2,FALSE)),VLOOKUP($E81,AnrPivot!$A$6:$AI$97,COLUMN()-COLUMN($V$1)+2,FALSE),"")</f>
        <v/>
      </c>
      <c r="AP81" s="9" t="str">
        <f>IF(ISNUMBER(VLOOKUP($E81,AnrPivot!$A$6:$AI$97,COLUMN()-COLUMN($V$1)+2,FALSE)),VLOOKUP($E81,AnrPivot!$A$6:$AI$97,COLUMN()-COLUMN($V$1)+2,FALSE),"")</f>
        <v/>
      </c>
      <c r="AQ81" s="9">
        <f>IF(ISNUMBER(VLOOKUP($E81,AnrPivot!$A$6:$AI$97,COLUMN()-COLUMN($V$1)+2,FALSE)),VLOOKUP($E81,AnrPivot!$A$6:$AI$97,COLUMN()-COLUMN($V$1)+2,FALSE),"")</f>
        <v>3</v>
      </c>
      <c r="AR81" s="9" t="str">
        <f>IF(ISNUMBER(VLOOKUP($E81,AnrPivot!$A$6:$AI$97,COLUMN()-COLUMN($V$1)+2,FALSE)),VLOOKUP($E81,AnrPivot!$A$6:$AI$97,COLUMN()-COLUMN($V$1)+2,FALSE),"")</f>
        <v/>
      </c>
      <c r="AS81" s="9" t="str">
        <f>IF(ISNUMBER(VLOOKUP($E81,AnrPivot!$A$6:$AI$97,COLUMN()-COLUMN($V$1)+2,FALSE)),VLOOKUP($E81,AnrPivot!$A$6:$AI$97,COLUMN()-COLUMN($V$1)+2,FALSE),"")</f>
        <v/>
      </c>
      <c r="AT81" s="9">
        <f>IF(ISNUMBER(VLOOKUP($E81,AnrPivot!$A$6:$AI$97,COLUMN()-COLUMN($V$1)+2,FALSE)),VLOOKUP($E81,AnrPivot!$A$6:$AI$97,COLUMN()-COLUMN($V$1)+2,FALSE),"")</f>
        <v>1</v>
      </c>
      <c r="AU81" s="9" t="str">
        <f>IF(ISNUMBER(VLOOKUP($E81,AnrPivot!$A$6:$AI$97,COLUMN()-COLUMN($V$1)+2,FALSE)),VLOOKUP($E81,AnrPivot!$A$6:$AI$97,COLUMN()-COLUMN($V$1)+2,FALSE),"")</f>
        <v/>
      </c>
      <c r="AV81" s="9" t="str">
        <f>IF(ISNUMBER(VLOOKUP($E81,AnrPivot!$A$6:$AI$97,COLUMN()-COLUMN($V$1)+2,FALSE)),VLOOKUP($E81,AnrPivot!$A$6:$AI$97,COLUMN()-COLUMN($V$1)+2,FALSE),"")</f>
        <v/>
      </c>
      <c r="AW81" s="9">
        <f>IF(ISNUMBER(VLOOKUP($E81,AnrPivot!$A$6:$AI$97,COLUMN()-COLUMN($V$1)+2,FALSE)),VLOOKUP($E81,AnrPivot!$A$6:$AI$97,COLUMN()-COLUMN($V$1)+2,FALSE),"")</f>
        <v>6</v>
      </c>
      <c r="AX81" s="9" t="str">
        <f>IF(ISNUMBER(VLOOKUP($E81,AnrPivot!$A$6:$AI$97,COLUMN()-COLUMN($V$1)+2,FALSE)),VLOOKUP($E81,AnrPivot!$A$6:$AI$97,COLUMN()-COLUMN($V$1)+2,FALSE),"")</f>
        <v/>
      </c>
      <c r="AY81" s="9" t="str">
        <f>IF(ISNUMBER(VLOOKUP($E81,AnrPivot!$A$6:$AI$97,COLUMN()-COLUMN($V$1)+2,FALSE)),VLOOKUP($E81,AnrPivot!$A$6:$AI$97,COLUMN()-COLUMN($V$1)+2,FALSE),"")</f>
        <v/>
      </c>
      <c r="AZ81" s="9" t="str">
        <f>IF(ISNUMBER(VLOOKUP($E81,AnrPivot!$A$6:$AI$97,COLUMN()-COLUMN($V$1)+2,FALSE)),VLOOKUP($E81,AnrPivot!$A$6:$AI$97,COLUMN()-COLUMN($V$1)+2,FALSE),"")</f>
        <v/>
      </c>
      <c r="BA81" s="9" t="str">
        <f>IF(ISNUMBER(VLOOKUP($E81,AnrPivot!$A$6:$AI$97,COLUMN()-COLUMN($V$1)+2,FALSE)),VLOOKUP($E81,AnrPivot!$A$6:$AI$97,COLUMN()-COLUMN($V$1)+2,FALSE),"")</f>
        <v/>
      </c>
      <c r="BB81" s="9" t="str">
        <f>IF(ISNUMBER(VLOOKUP($E81,AnrPivot!$A$6:$AI$97,COLUMN()-COLUMN($V$1)+2,FALSE)),VLOOKUP($E81,AnrPivot!$A$6:$AI$97,COLUMN()-COLUMN($V$1)+2,FALSE),"")</f>
        <v/>
      </c>
      <c r="BC81" s="9">
        <f>IF(ISNUMBER(VLOOKUP($E81,AnrPivot!$A$6:$AI$97,COLUMN()-COLUMN($V$1)+2,FALSE)),VLOOKUP($E81,AnrPivot!$A$6:$AI$97,COLUMN()-COLUMN($V$1)+2,FALSE),"")</f>
        <v>10</v>
      </c>
      <c r="BD81" s="9" t="str">
        <f>IF(ISNUMBER(VLOOKUP($E81,AnrPivot!$A$6:$AI$97,COLUMN()-COLUMN($V$1)+2,FALSE)),VLOOKUP($E81,AnrPivot!$A$6:$AI$97,COLUMN()-COLUMN($V$1)+2,FALSE),"")</f>
        <v/>
      </c>
      <c r="BE81" s="9" t="str">
        <f>IF(ISNUMBER(VLOOKUP($E81,AnrPivot!$A$6:$AI$97,COLUMN()-COLUMN($V$1)+2,FALSE)),VLOOKUP($E81,AnrPivot!$A$6:$AI$97,COLUMN()-COLUMN($V$1)+2,FALSE),"")</f>
        <v/>
      </c>
      <c r="BF81" s="9" t="str">
        <f>IF(ISNUMBER(VLOOKUP($E81,AnrPivot!$A$6:$AI$97,COLUMN()-COLUMN($V$1)+2,FALSE)),VLOOKUP($E81,AnrPivot!$A$6:$AI$97,COLUMN()-COLUMN($V$1)+2,FALSE),"")</f>
        <v/>
      </c>
      <c r="BG81" s="9" t="str">
        <f>IF(ISNUMBER(VLOOKUP($E81,AnrPivot!$A$6:$AI$97,COLUMN()-COLUMN($V$1)+2,FALSE)),VLOOKUP($E81,AnrPivot!$A$6:$AI$97,COLUMN()-COLUMN($V$1)+2,FALSE),"")</f>
        <v/>
      </c>
      <c r="BH81" s="9" t="str">
        <f>IF(ISNUMBER(VLOOKUP($E81,AnrPivot!$A$6:$AI$97,COLUMN()-COLUMN($V$1)+2,FALSE)),VLOOKUP($E81,AnrPivot!$A$6:$AI$97,COLUMN()-COLUMN($V$1)+2,FALSE),"")</f>
        <v/>
      </c>
      <c r="BI81" s="93" t="str">
        <f>IF(ISNUMBER(VLOOKUP($E81,AnrPivot!$A$6:$AI$97,COLUMN()-COLUMN($V$1)+2,FALSE)),VLOOKUP($E81,AnrPivot!$A$6:$AI$97,COLUMN()-COLUMN($V$1)+2,FALSE),"")</f>
        <v/>
      </c>
      <c r="BJ81" s="93" t="str">
        <f>IF(ISNUMBER(VLOOKUP($E81,AnrPivot!$A$6:$AI$97,COLUMN()-COLUMN($V$1)+2,FALSE)),VLOOKUP($E81,AnrPivot!$A$6:$AI$97,COLUMN()-COLUMN($V$1)+2,FALSE),"")</f>
        <v/>
      </c>
    </row>
    <row r="82" spans="1:62">
      <c r="A82" s="244">
        <v>76</v>
      </c>
      <c r="B82" s="73" t="s">
        <v>1195</v>
      </c>
      <c r="D82" s="11" t="s">
        <v>580</v>
      </c>
      <c r="E82" s="8" t="s">
        <v>572</v>
      </c>
      <c r="F82" s="14"/>
      <c r="G82" s="244"/>
      <c r="H82" s="244"/>
      <c r="I82" s="244"/>
      <c r="J82" s="249"/>
      <c r="K82" s="27"/>
      <c r="L82" s="13">
        <v>10</v>
      </c>
      <c r="M82" s="13">
        <f t="shared" si="3"/>
        <v>10</v>
      </c>
      <c r="N82" s="228">
        <f>LOOKUP(E82,UNTIS.1HJ!$A$4:$A$132,UNTIS.1HJ!$F$4:$F$132)+LOOKUP(E82,UNTIS.1HJ!$A$4:$A$132,UNTIS.1HJ!$H$4:$H$132)</f>
        <v>0</v>
      </c>
      <c r="O82" s="226">
        <f t="shared" si="4"/>
        <v>0</v>
      </c>
      <c r="P82" s="9"/>
      <c r="Q82" s="9" t="e">
        <f>VLOOKUP($E82,UNTIS.Gesamt!$A$4:$L$140,2,FALSE)</f>
        <v>#N/A</v>
      </c>
      <c r="R82" s="9" t="e">
        <f>VLOOKUP($E82,UNTIS.Gesamt!$A$4:$L$140,3,FALSE)</f>
        <v>#N/A</v>
      </c>
      <c r="S82" s="9" t="e">
        <f>VLOOKUP($E82,UNTIS.1HJ!$A$4:$L$140,4,FALSE)</f>
        <v>#N/A</v>
      </c>
      <c r="T82" s="9" t="e">
        <f>VLOOKUP($E82,UNTIS.1HJ!$A$4:$L$140,8,FALSE)</f>
        <v>#N/A</v>
      </c>
      <c r="U82" s="9"/>
      <c r="V82" s="9" t="str">
        <f>IF(ISNUMBER(VLOOKUP($E82,AnrPivot!$A$6:$AI$97,COLUMN()-COLUMN($V$1)+2,FALSE)),VLOOKUP($E82,AnrPivot!$A$6:$AI$97,COLUMN()-COLUMN($V$1)+2,FALSE),"")</f>
        <v/>
      </c>
      <c r="W82" s="93" t="str">
        <f>IF(ISNUMBER(VLOOKUP($E82,AnrPivot!$A$6:$AI$97,COLUMN()-COLUMN($V$1)+2,FALSE)),VLOOKUP($E82,AnrPivot!$A$6:$AI$97,COLUMN()-COLUMN($V$1)+2,FALSE),"")</f>
        <v/>
      </c>
      <c r="X82" s="93" t="str">
        <f>IF(ISNUMBER(VLOOKUP($E82,AnrPivot!$A$6:$AI$97,COLUMN()-COLUMN($V$1)+2,FALSE)),VLOOKUP($E82,AnrPivot!$A$6:$AI$97,COLUMN()-COLUMN($V$1)+2,FALSE),"")</f>
        <v/>
      </c>
      <c r="Y82" s="93" t="str">
        <f>IF(ISNUMBER(VLOOKUP($E82,AnrPivot!$A$6:$AI$97,COLUMN()-COLUMN($V$1)+2,FALSE)),VLOOKUP($E82,AnrPivot!$A$6:$AI$97,COLUMN()-COLUMN($V$1)+2,FALSE),"")</f>
        <v/>
      </c>
      <c r="Z82" s="93" t="str">
        <f>IF(ISNUMBER(VLOOKUP($E82,AnrPivot!$A$6:$AI$97,COLUMN()-COLUMN($V$1)+2,FALSE)),VLOOKUP($E82,AnrPivot!$A$6:$AI$97,COLUMN()-COLUMN($V$1)+2,FALSE),"")</f>
        <v/>
      </c>
      <c r="AA82" s="93" t="str">
        <f>IF(ISNUMBER(VLOOKUP($E82,AnrPivot!$A$6:$AI$97,COLUMN()-COLUMN($V$1)+2,FALSE)),VLOOKUP($E82,AnrPivot!$A$6:$AI$97,COLUMN()-COLUMN($V$1)+2,FALSE),"")</f>
        <v/>
      </c>
      <c r="AB82" s="93" t="str">
        <f>IF(ISNUMBER(VLOOKUP($E82,AnrPivot!$A$6:$AI$97,COLUMN()-COLUMN($V$1)+2,FALSE)),VLOOKUP($E82,AnrPivot!$A$6:$AI$97,COLUMN()-COLUMN($V$1)+2,FALSE),"")</f>
        <v/>
      </c>
      <c r="AC82" s="93" t="str">
        <f>IF(ISNUMBER(VLOOKUP($E82,AnrPivot!$A$6:$AI$97,COLUMN()-COLUMN($V$1)+2,FALSE)),VLOOKUP($E82,AnrPivot!$A$6:$AI$97,COLUMN()-COLUMN($V$1)+2,FALSE),"")</f>
        <v/>
      </c>
      <c r="AD82" s="93" t="str">
        <f>IF(ISNUMBER(VLOOKUP($E82,AnrPivot!$A$6:$AI$97,COLUMN()-COLUMN($V$1)+2,FALSE)),VLOOKUP($E82,AnrPivot!$A$6:$AI$97,COLUMN()-COLUMN($V$1)+2,FALSE),"")</f>
        <v/>
      </c>
      <c r="AE82" s="93" t="str">
        <f>IF(ISNUMBER(VLOOKUP($E82,AnrPivot!$A$6:$AI$97,COLUMN()-COLUMN($V$1)+2,FALSE)),VLOOKUP($E82,AnrPivot!$A$6:$AI$97,COLUMN()-COLUMN($V$1)+2,FALSE),"")</f>
        <v/>
      </c>
      <c r="AF82" s="93" t="str">
        <f>IF(ISNUMBER(VLOOKUP($E82,AnrPivot!$A$6:$AI$97,COLUMN()-COLUMN($V$1)+2,FALSE)),VLOOKUP($E82,AnrPivot!$A$6:$AI$97,COLUMN()-COLUMN($V$1)+2,FALSE),"")</f>
        <v/>
      </c>
      <c r="AG82" s="93" t="str">
        <f>IF(ISNUMBER(VLOOKUP($E82,AnrPivot!$A$6:$AI$97,COLUMN()-COLUMN($V$1)+2,FALSE)),VLOOKUP($E82,AnrPivot!$A$6:$AI$97,COLUMN()-COLUMN($V$1)+2,FALSE),"")</f>
        <v/>
      </c>
      <c r="AH82" s="93" t="str">
        <f>IF(ISNUMBER(VLOOKUP($E82,AnrPivot!$A$6:$AI$97,COLUMN()-COLUMN($V$1)+2,FALSE)),VLOOKUP($E82,AnrPivot!$A$6:$AI$97,COLUMN()-COLUMN($V$1)+2,FALSE),"")</f>
        <v/>
      </c>
      <c r="AI82" s="93" t="str">
        <f>IF(ISNUMBER(VLOOKUP($E82,AnrPivot!$A$6:$AI$97,COLUMN()-COLUMN($V$1)+2,FALSE)),VLOOKUP($E82,AnrPivot!$A$6:$AI$97,COLUMN()-COLUMN($V$1)+2,FALSE),"")</f>
        <v/>
      </c>
      <c r="AJ82" s="93" t="str">
        <f>IF(ISNUMBER(VLOOKUP($E82,AnrPivot!$A$6:$AI$97,COLUMN()-COLUMN($V$1)+2,FALSE)),VLOOKUP($E82,AnrPivot!$A$6:$AI$97,COLUMN()-COLUMN($V$1)+2,FALSE),"")</f>
        <v/>
      </c>
      <c r="AK82" s="93" t="str">
        <f>IF(ISNUMBER(VLOOKUP($E82,AnrPivot!$A$6:$AI$97,COLUMN()-COLUMN($V$1)+2,FALSE)),VLOOKUP($E82,AnrPivot!$A$6:$AI$97,COLUMN()-COLUMN($V$1)+2,FALSE),"")</f>
        <v/>
      </c>
      <c r="AL82" s="93" t="str">
        <f>IF(ISNUMBER(VLOOKUP($E82,AnrPivot!$A$6:$AI$97,COLUMN()-COLUMN($V$1)+2,FALSE)),VLOOKUP($E82,AnrPivot!$A$6:$AI$97,COLUMN()-COLUMN($V$1)+2,FALSE),"")</f>
        <v/>
      </c>
      <c r="AM82" s="93" t="str">
        <f>IF(ISNUMBER(VLOOKUP($E82,AnrPivot!$A$6:$AI$97,COLUMN()-COLUMN($V$1)+2,FALSE)),VLOOKUP($E82,AnrPivot!$A$6:$AI$97,COLUMN()-COLUMN($V$1)+2,FALSE),"")</f>
        <v/>
      </c>
      <c r="AN82" s="93" t="str">
        <f>IF(ISNUMBER(VLOOKUP($E82,AnrPivot!$A$6:$AI$97,COLUMN()-COLUMN($V$1)+2,FALSE)),VLOOKUP($E82,AnrPivot!$A$6:$AI$97,COLUMN()-COLUMN($V$1)+2,FALSE),"")</f>
        <v/>
      </c>
      <c r="AO82" s="93" t="str">
        <f>IF(ISNUMBER(VLOOKUP($E82,AnrPivot!$A$6:$AI$97,COLUMN()-COLUMN($V$1)+2,FALSE)),VLOOKUP($E82,AnrPivot!$A$6:$AI$97,COLUMN()-COLUMN($V$1)+2,FALSE),"")</f>
        <v/>
      </c>
      <c r="AP82" s="93" t="str">
        <f>IF(ISNUMBER(VLOOKUP($E82,AnrPivot!$A$6:$AI$97,COLUMN()-COLUMN($V$1)+2,FALSE)),VLOOKUP($E82,AnrPivot!$A$6:$AI$97,COLUMN()-COLUMN($V$1)+2,FALSE),"")</f>
        <v/>
      </c>
      <c r="AQ82" s="93" t="str">
        <f>IF(ISNUMBER(VLOOKUP($E82,AnrPivot!$A$6:$AI$97,COLUMN()-COLUMN($V$1)+2,FALSE)),VLOOKUP($E82,AnrPivot!$A$6:$AI$97,COLUMN()-COLUMN($V$1)+2,FALSE),"")</f>
        <v/>
      </c>
      <c r="AR82" s="93" t="str">
        <f>IF(ISNUMBER(VLOOKUP($E82,AnrPivot!$A$6:$AI$97,COLUMN()-COLUMN($V$1)+2,FALSE)),VLOOKUP($E82,AnrPivot!$A$6:$AI$97,COLUMN()-COLUMN($V$1)+2,FALSE),"")</f>
        <v/>
      </c>
      <c r="AS82" s="93" t="str">
        <f>IF(ISNUMBER(VLOOKUP($E82,AnrPivot!$A$6:$AI$97,COLUMN()-COLUMN($V$1)+2,FALSE)),VLOOKUP($E82,AnrPivot!$A$6:$AI$97,COLUMN()-COLUMN($V$1)+2,FALSE),"")</f>
        <v/>
      </c>
      <c r="AT82" s="93" t="str">
        <f>IF(ISNUMBER(VLOOKUP($E82,AnrPivot!$A$6:$AI$97,COLUMN()-COLUMN($V$1)+2,FALSE)),VLOOKUP($E82,AnrPivot!$A$6:$AI$97,COLUMN()-COLUMN($V$1)+2,FALSE),"")</f>
        <v/>
      </c>
      <c r="AU82" s="93" t="str">
        <f>IF(ISNUMBER(VLOOKUP($E82,AnrPivot!$A$6:$AI$97,COLUMN()-COLUMN($V$1)+2,FALSE)),VLOOKUP($E82,AnrPivot!$A$6:$AI$97,COLUMN()-COLUMN($V$1)+2,FALSE),"")</f>
        <v/>
      </c>
      <c r="AV82" s="93" t="str">
        <f>IF(ISNUMBER(VLOOKUP($E82,AnrPivot!$A$6:$AI$97,COLUMN()-COLUMN($V$1)+2,FALSE)),VLOOKUP($E82,AnrPivot!$A$6:$AI$97,COLUMN()-COLUMN($V$1)+2,FALSE),"")</f>
        <v/>
      </c>
      <c r="AW82" s="93" t="str">
        <f>IF(ISNUMBER(VLOOKUP($E82,AnrPivot!$A$6:$AI$97,COLUMN()-COLUMN($V$1)+2,FALSE)),VLOOKUP($E82,AnrPivot!$A$6:$AI$97,COLUMN()-COLUMN($V$1)+2,FALSE),"")</f>
        <v/>
      </c>
      <c r="AX82" s="93" t="str">
        <f>IF(ISNUMBER(VLOOKUP($E82,AnrPivot!$A$6:$AI$97,COLUMN()-COLUMN($V$1)+2,FALSE)),VLOOKUP($E82,AnrPivot!$A$6:$AI$97,COLUMN()-COLUMN($V$1)+2,FALSE),"")</f>
        <v/>
      </c>
      <c r="AY82" s="93" t="str">
        <f>IF(ISNUMBER(VLOOKUP($E82,AnrPivot!$A$6:$AI$97,COLUMN()-COLUMN($V$1)+2,FALSE)),VLOOKUP($E82,AnrPivot!$A$6:$AI$97,COLUMN()-COLUMN($V$1)+2,FALSE),"")</f>
        <v/>
      </c>
      <c r="AZ82" s="93" t="str">
        <f>IF(ISNUMBER(VLOOKUP($E82,AnrPivot!$A$6:$AI$97,COLUMN()-COLUMN($V$1)+2,FALSE)),VLOOKUP($E82,AnrPivot!$A$6:$AI$97,COLUMN()-COLUMN($V$1)+2,FALSE),"")</f>
        <v/>
      </c>
      <c r="BA82" s="93" t="str">
        <f>IF(ISNUMBER(VLOOKUP($E82,AnrPivot!$A$6:$AI$97,COLUMN()-COLUMN($V$1)+2,FALSE)),VLOOKUP($E82,AnrPivot!$A$6:$AI$97,COLUMN()-COLUMN($V$1)+2,FALSE),"")</f>
        <v/>
      </c>
      <c r="BB82" s="93" t="str">
        <f>IF(ISNUMBER(VLOOKUP($E82,AnrPivot!$A$6:$AI$97,COLUMN()-COLUMN($V$1)+2,FALSE)),VLOOKUP($E82,AnrPivot!$A$6:$AI$97,COLUMN()-COLUMN($V$1)+2,FALSE),"")</f>
        <v/>
      </c>
      <c r="BC82" s="93" t="str">
        <f>IF(ISNUMBER(VLOOKUP($E82,AnrPivot!$A$6:$AI$97,COLUMN()-COLUMN($V$1)+2,FALSE)),VLOOKUP($E82,AnrPivot!$A$6:$AI$97,COLUMN()-COLUMN($V$1)+2,FALSE),"")</f>
        <v/>
      </c>
      <c r="BD82" s="93" t="str">
        <f>IF(ISNUMBER(VLOOKUP($E82,AnrPivot!$A$6:$AI$97,COLUMN()-COLUMN($V$1)+2,FALSE)),VLOOKUP($E82,AnrPivot!$A$6:$AI$97,COLUMN()-COLUMN($V$1)+2,FALSE),"")</f>
        <v/>
      </c>
      <c r="BE82" s="93" t="str">
        <f>IF(ISNUMBER(VLOOKUP($E82,AnrPivot!$A$6:$AI$97,COLUMN()-COLUMN($V$1)+2,FALSE)),VLOOKUP($E82,AnrPivot!$A$6:$AI$97,COLUMN()-COLUMN($V$1)+2,FALSE),"")</f>
        <v/>
      </c>
      <c r="BF82" s="93" t="str">
        <f>IF(ISNUMBER(VLOOKUP($E82,AnrPivot!$A$6:$AI$97,COLUMN()-COLUMN($V$1)+2,FALSE)),VLOOKUP($E82,AnrPivot!$A$6:$AI$97,COLUMN()-COLUMN($V$1)+2,FALSE),"")</f>
        <v/>
      </c>
      <c r="BG82" s="93" t="str">
        <f>IF(ISNUMBER(VLOOKUP($E82,AnrPivot!$A$6:$AI$97,COLUMN()-COLUMN($V$1)+2,FALSE)),VLOOKUP($E82,AnrPivot!$A$6:$AI$97,COLUMN()-COLUMN($V$1)+2,FALSE),"")</f>
        <v/>
      </c>
      <c r="BH82" s="93" t="str">
        <f>IF(ISNUMBER(VLOOKUP($E82,AnrPivot!$A$6:$AI$97,COLUMN()-COLUMN($V$1)+2,FALSE)),VLOOKUP($E82,AnrPivot!$A$6:$AI$97,COLUMN()-COLUMN($V$1)+2,FALSE),"")</f>
        <v/>
      </c>
      <c r="BI82" s="93" t="str">
        <f>IF(ISNUMBER(VLOOKUP($E82,AnrPivot!$A$6:$AI$97,COLUMN()-COLUMN($V$1)+2,FALSE)),VLOOKUP($E82,AnrPivot!$A$6:$AI$97,COLUMN()-COLUMN($V$1)+2,FALSE),"")</f>
        <v/>
      </c>
      <c r="BJ82" s="93" t="str">
        <f>IF(ISNUMBER(VLOOKUP($E82,AnrPivot!$A$6:$AI$97,COLUMN()-COLUMN($V$1)+2,FALSE)),VLOOKUP($E82,AnrPivot!$A$6:$AI$97,COLUMN()-COLUMN($V$1)+2,FALSE),"")</f>
        <v/>
      </c>
    </row>
    <row r="83" spans="1:62" s="244" customFormat="1">
      <c r="A83" s="247"/>
      <c r="B83" s="66" t="s">
        <v>1195</v>
      </c>
      <c r="C83" s="67"/>
      <c r="D83" s="67"/>
      <c r="E83" s="68" t="s">
        <v>1986</v>
      </c>
      <c r="F83" s="69"/>
      <c r="G83" s="247"/>
      <c r="H83" s="247"/>
      <c r="I83" s="247"/>
      <c r="J83" s="248"/>
      <c r="K83" s="70"/>
      <c r="L83" s="71"/>
      <c r="M83" s="71">
        <f t="shared" si="3"/>
        <v>0</v>
      </c>
      <c r="N83" s="227">
        <f>LOOKUP(E83,UNTIS.1HJ!$A$4:$A$132,UNTIS.1HJ!$F$4:$F$132)+LOOKUP(E83,UNTIS.1HJ!$A$4:$A$132,UNTIS.1HJ!$H$4:$H$132)</f>
        <v>0</v>
      </c>
      <c r="O83" s="225">
        <f t="shared" si="4"/>
        <v>0</v>
      </c>
      <c r="P83" s="93"/>
      <c r="Q83" s="93" t="e">
        <f>VLOOKUP($E83,UNTIS.Gesamt!$A$4:$L$140,2,FALSE)</f>
        <v>#N/A</v>
      </c>
      <c r="R83" s="93" t="e">
        <f>VLOOKUP($E83,UNTIS.Gesamt!$A$4:$L$140,3,FALSE)</f>
        <v>#N/A</v>
      </c>
      <c r="S83" s="93" t="e">
        <f>VLOOKUP($E83,UNTIS.1HJ!$A$4:$L$140,4,FALSE)</f>
        <v>#N/A</v>
      </c>
      <c r="T83" s="93" t="e">
        <f>VLOOKUP($E83,UNTIS.1HJ!$A$4:$L$140,8,FALSE)</f>
        <v>#N/A</v>
      </c>
      <c r="U83" s="93"/>
      <c r="V83" s="93" t="str">
        <f>IF(ISNUMBER(VLOOKUP($E83,AnrPivot!$A$6:$AI$97,COLUMN()-COLUMN($V$1)+2,FALSE)),VLOOKUP($E83,AnrPivot!$A$6:$AI$97,COLUMN()-COLUMN($V$1)+2,FALSE),"")</f>
        <v/>
      </c>
      <c r="W83" s="9" t="str">
        <f>IF(ISNUMBER(VLOOKUP($E83,AnrPivot!$A$6:$AI$97,COLUMN()-COLUMN($V$1)+2,FALSE)),VLOOKUP($E83,AnrPivot!$A$6:$AI$97,COLUMN()-COLUMN($V$1)+2,FALSE),"")</f>
        <v/>
      </c>
      <c r="X83" s="9" t="str">
        <f>IF(ISNUMBER(VLOOKUP($E83,AnrPivot!$A$6:$AI$97,COLUMN()-COLUMN($V$1)+2,FALSE)),VLOOKUP($E83,AnrPivot!$A$6:$AI$97,COLUMN()-COLUMN($V$1)+2,FALSE),"")</f>
        <v/>
      </c>
      <c r="Y83" s="9" t="str">
        <f>IF(ISNUMBER(VLOOKUP($E83,AnrPivot!$A$6:$AI$97,COLUMN()-COLUMN($V$1)+2,FALSE)),VLOOKUP($E83,AnrPivot!$A$6:$AI$97,COLUMN()-COLUMN($V$1)+2,FALSE),"")</f>
        <v/>
      </c>
      <c r="Z83" s="9" t="str">
        <f>IF(ISNUMBER(VLOOKUP($E83,AnrPivot!$A$6:$AI$97,COLUMN()-COLUMN($V$1)+2,FALSE)),VLOOKUP($E83,AnrPivot!$A$6:$AI$97,COLUMN()-COLUMN($V$1)+2,FALSE),"")</f>
        <v/>
      </c>
      <c r="AA83" s="9" t="str">
        <f>IF(ISNUMBER(VLOOKUP($E83,AnrPivot!$A$6:$AI$97,COLUMN()-COLUMN($V$1)+2,FALSE)),VLOOKUP($E83,AnrPivot!$A$6:$AI$97,COLUMN()-COLUMN($V$1)+2,FALSE),"")</f>
        <v/>
      </c>
      <c r="AB83" s="9" t="str">
        <f>IF(ISNUMBER(VLOOKUP($E83,AnrPivot!$A$6:$AI$97,COLUMN()-COLUMN($V$1)+2,FALSE)),VLOOKUP($E83,AnrPivot!$A$6:$AI$97,COLUMN()-COLUMN($V$1)+2,FALSE),"")</f>
        <v/>
      </c>
      <c r="AC83" s="9" t="str">
        <f>IF(ISNUMBER(VLOOKUP($E83,AnrPivot!$A$6:$AI$97,COLUMN()-COLUMN($V$1)+2,FALSE)),VLOOKUP($E83,AnrPivot!$A$6:$AI$97,COLUMN()-COLUMN($V$1)+2,FALSE),"")</f>
        <v/>
      </c>
      <c r="AD83" s="9" t="str">
        <f>IF(ISNUMBER(VLOOKUP($E83,AnrPivot!$A$6:$AI$97,COLUMN()-COLUMN($V$1)+2,FALSE)),VLOOKUP($E83,AnrPivot!$A$6:$AI$97,COLUMN()-COLUMN($V$1)+2,FALSE),"")</f>
        <v/>
      </c>
      <c r="AE83" s="9" t="str">
        <f>IF(ISNUMBER(VLOOKUP($E83,AnrPivot!$A$6:$AI$97,COLUMN()-COLUMN($V$1)+2,FALSE)),VLOOKUP($E83,AnrPivot!$A$6:$AI$97,COLUMN()-COLUMN($V$1)+2,FALSE),"")</f>
        <v/>
      </c>
      <c r="AF83" s="9" t="str">
        <f>IF(ISNUMBER(VLOOKUP($E83,AnrPivot!$A$6:$AI$97,COLUMN()-COLUMN($V$1)+2,FALSE)),VLOOKUP($E83,AnrPivot!$A$6:$AI$97,COLUMN()-COLUMN($V$1)+2,FALSE),"")</f>
        <v/>
      </c>
      <c r="AG83" s="9" t="str">
        <f>IF(ISNUMBER(VLOOKUP($E83,AnrPivot!$A$6:$AI$97,COLUMN()-COLUMN($V$1)+2,FALSE)),VLOOKUP($E83,AnrPivot!$A$6:$AI$97,COLUMN()-COLUMN($V$1)+2,FALSE),"")</f>
        <v/>
      </c>
      <c r="AH83" s="9" t="str">
        <f>IF(ISNUMBER(VLOOKUP($E83,AnrPivot!$A$6:$AI$97,COLUMN()-COLUMN($V$1)+2,FALSE)),VLOOKUP($E83,AnrPivot!$A$6:$AI$97,COLUMN()-COLUMN($V$1)+2,FALSE),"")</f>
        <v/>
      </c>
      <c r="AI83" s="9" t="str">
        <f>IF(ISNUMBER(VLOOKUP($E83,AnrPivot!$A$6:$AI$97,COLUMN()-COLUMN($V$1)+2,FALSE)),VLOOKUP($E83,AnrPivot!$A$6:$AI$97,COLUMN()-COLUMN($V$1)+2,FALSE),"")</f>
        <v/>
      </c>
      <c r="AJ83" s="9" t="str">
        <f>IF(ISNUMBER(VLOOKUP($E83,AnrPivot!$A$6:$AI$97,COLUMN()-COLUMN($V$1)+2,FALSE)),VLOOKUP($E83,AnrPivot!$A$6:$AI$97,COLUMN()-COLUMN($V$1)+2,FALSE),"")</f>
        <v/>
      </c>
      <c r="AK83" s="9" t="str">
        <f>IF(ISNUMBER(VLOOKUP($E83,AnrPivot!$A$6:$AI$97,COLUMN()-COLUMN($V$1)+2,FALSE)),VLOOKUP($E83,AnrPivot!$A$6:$AI$97,COLUMN()-COLUMN($V$1)+2,FALSE),"")</f>
        <v/>
      </c>
      <c r="AL83" s="9" t="str">
        <f>IF(ISNUMBER(VLOOKUP($E83,AnrPivot!$A$6:$AI$97,COLUMN()-COLUMN($V$1)+2,FALSE)),VLOOKUP($E83,AnrPivot!$A$6:$AI$97,COLUMN()-COLUMN($V$1)+2,FALSE),"")</f>
        <v/>
      </c>
      <c r="AM83" s="9" t="str">
        <f>IF(ISNUMBER(VLOOKUP($E83,AnrPivot!$A$6:$AI$97,COLUMN()-COLUMN($V$1)+2,FALSE)),VLOOKUP($E83,AnrPivot!$A$6:$AI$97,COLUMN()-COLUMN($V$1)+2,FALSE),"")</f>
        <v/>
      </c>
      <c r="AN83" s="9" t="str">
        <f>IF(ISNUMBER(VLOOKUP($E83,AnrPivot!$A$6:$AI$97,COLUMN()-COLUMN($V$1)+2,FALSE)),VLOOKUP($E83,AnrPivot!$A$6:$AI$97,COLUMN()-COLUMN($V$1)+2,FALSE),"")</f>
        <v/>
      </c>
      <c r="AO83" s="9" t="str">
        <f>IF(ISNUMBER(VLOOKUP($E83,AnrPivot!$A$6:$AI$97,COLUMN()-COLUMN($V$1)+2,FALSE)),VLOOKUP($E83,AnrPivot!$A$6:$AI$97,COLUMN()-COLUMN($V$1)+2,FALSE),"")</f>
        <v/>
      </c>
      <c r="AP83" s="9" t="str">
        <f>IF(ISNUMBER(VLOOKUP($E83,AnrPivot!$A$6:$AI$97,COLUMN()-COLUMN($V$1)+2,FALSE)),VLOOKUP($E83,AnrPivot!$A$6:$AI$97,COLUMN()-COLUMN($V$1)+2,FALSE),"")</f>
        <v/>
      </c>
      <c r="AQ83" s="9" t="str">
        <f>IF(ISNUMBER(VLOOKUP($E83,AnrPivot!$A$6:$AI$97,COLUMN()-COLUMN($V$1)+2,FALSE)),VLOOKUP($E83,AnrPivot!$A$6:$AI$97,COLUMN()-COLUMN($V$1)+2,FALSE),"")</f>
        <v/>
      </c>
      <c r="AR83" s="9" t="str">
        <f>IF(ISNUMBER(VLOOKUP($E83,AnrPivot!$A$6:$AI$97,COLUMN()-COLUMN($V$1)+2,FALSE)),VLOOKUP($E83,AnrPivot!$A$6:$AI$97,COLUMN()-COLUMN($V$1)+2,FALSE),"")</f>
        <v/>
      </c>
      <c r="AS83" s="9" t="str">
        <f>IF(ISNUMBER(VLOOKUP($E83,AnrPivot!$A$6:$AI$97,COLUMN()-COLUMN($V$1)+2,FALSE)),VLOOKUP($E83,AnrPivot!$A$6:$AI$97,COLUMN()-COLUMN($V$1)+2,FALSE),"")</f>
        <v/>
      </c>
      <c r="AT83" s="9" t="str">
        <f>IF(ISNUMBER(VLOOKUP($E83,AnrPivot!$A$6:$AI$97,COLUMN()-COLUMN($V$1)+2,FALSE)),VLOOKUP($E83,AnrPivot!$A$6:$AI$97,COLUMN()-COLUMN($V$1)+2,FALSE),"")</f>
        <v/>
      </c>
      <c r="AU83" s="9" t="str">
        <f>IF(ISNUMBER(VLOOKUP($E83,AnrPivot!$A$6:$AI$97,COLUMN()-COLUMN($V$1)+2,FALSE)),VLOOKUP($E83,AnrPivot!$A$6:$AI$97,COLUMN()-COLUMN($V$1)+2,FALSE),"")</f>
        <v/>
      </c>
      <c r="AV83" s="9" t="str">
        <f>IF(ISNUMBER(VLOOKUP($E83,AnrPivot!$A$6:$AI$97,COLUMN()-COLUMN($V$1)+2,FALSE)),VLOOKUP($E83,AnrPivot!$A$6:$AI$97,COLUMN()-COLUMN($V$1)+2,FALSE),"")</f>
        <v/>
      </c>
      <c r="AW83" s="9" t="str">
        <f>IF(ISNUMBER(VLOOKUP($E83,AnrPivot!$A$6:$AI$97,COLUMN()-COLUMN($V$1)+2,FALSE)),VLOOKUP($E83,AnrPivot!$A$6:$AI$97,COLUMN()-COLUMN($V$1)+2,FALSE),"")</f>
        <v/>
      </c>
      <c r="AX83" s="9" t="str">
        <f>IF(ISNUMBER(VLOOKUP($E83,AnrPivot!$A$6:$AI$97,COLUMN()-COLUMN($V$1)+2,FALSE)),VLOOKUP($E83,AnrPivot!$A$6:$AI$97,COLUMN()-COLUMN($V$1)+2,FALSE),"")</f>
        <v/>
      </c>
      <c r="AY83" s="9" t="str">
        <f>IF(ISNUMBER(VLOOKUP($E83,AnrPivot!$A$6:$AI$97,COLUMN()-COLUMN($V$1)+2,FALSE)),VLOOKUP($E83,AnrPivot!$A$6:$AI$97,COLUMN()-COLUMN($V$1)+2,FALSE),"")</f>
        <v/>
      </c>
      <c r="AZ83" s="9" t="str">
        <f>IF(ISNUMBER(VLOOKUP($E83,AnrPivot!$A$6:$AI$97,COLUMN()-COLUMN($V$1)+2,FALSE)),VLOOKUP($E83,AnrPivot!$A$6:$AI$97,COLUMN()-COLUMN($V$1)+2,FALSE),"")</f>
        <v/>
      </c>
      <c r="BA83" s="9" t="str">
        <f>IF(ISNUMBER(VLOOKUP($E83,AnrPivot!$A$6:$AI$97,COLUMN()-COLUMN($V$1)+2,FALSE)),VLOOKUP($E83,AnrPivot!$A$6:$AI$97,COLUMN()-COLUMN($V$1)+2,FALSE),"")</f>
        <v/>
      </c>
      <c r="BB83" s="9" t="str">
        <f>IF(ISNUMBER(VLOOKUP($E83,AnrPivot!$A$6:$AI$97,COLUMN()-COLUMN($V$1)+2,FALSE)),VLOOKUP($E83,AnrPivot!$A$6:$AI$97,COLUMN()-COLUMN($V$1)+2,FALSE),"")</f>
        <v/>
      </c>
      <c r="BC83" s="9" t="str">
        <f>IF(ISNUMBER(VLOOKUP($E83,AnrPivot!$A$6:$AI$97,COLUMN()-COLUMN($V$1)+2,FALSE)),VLOOKUP($E83,AnrPivot!$A$6:$AI$97,COLUMN()-COLUMN($V$1)+2,FALSE),"")</f>
        <v/>
      </c>
      <c r="BD83" s="9" t="str">
        <f>IF(ISNUMBER(VLOOKUP($E83,AnrPivot!$A$6:$AI$97,COLUMN()-COLUMN($V$1)+2,FALSE)),VLOOKUP($E83,AnrPivot!$A$6:$AI$97,COLUMN()-COLUMN($V$1)+2,FALSE),"")</f>
        <v/>
      </c>
      <c r="BE83" s="9" t="str">
        <f>IF(ISNUMBER(VLOOKUP($E83,AnrPivot!$A$6:$AI$97,COLUMN()-COLUMN($V$1)+2,FALSE)),VLOOKUP($E83,AnrPivot!$A$6:$AI$97,COLUMN()-COLUMN($V$1)+2,FALSE),"")</f>
        <v/>
      </c>
      <c r="BF83" s="9" t="str">
        <f>IF(ISNUMBER(VLOOKUP($E83,AnrPivot!$A$6:$AI$97,COLUMN()-COLUMN($V$1)+2,FALSE)),VLOOKUP($E83,AnrPivot!$A$6:$AI$97,COLUMN()-COLUMN($V$1)+2,FALSE),"")</f>
        <v/>
      </c>
      <c r="BG83" s="9" t="str">
        <f>IF(ISNUMBER(VLOOKUP($E83,AnrPivot!$A$6:$AI$97,COLUMN()-COLUMN($V$1)+2,FALSE)),VLOOKUP($E83,AnrPivot!$A$6:$AI$97,COLUMN()-COLUMN($V$1)+2,FALSE),"")</f>
        <v/>
      </c>
      <c r="BH83" s="9" t="str">
        <f>IF(ISNUMBER(VLOOKUP($E83,AnrPivot!$A$6:$AI$97,COLUMN()-COLUMN($V$1)+2,FALSE)),VLOOKUP($E83,AnrPivot!$A$6:$AI$97,COLUMN()-COLUMN($V$1)+2,FALSE),"")</f>
        <v/>
      </c>
      <c r="BI83" s="93" t="str">
        <f>IF(ISNUMBER(VLOOKUP($E83,AnrPivot!$A$6:$AI$97,COLUMN()-COLUMN($V$1)+2,FALSE)),VLOOKUP($E83,AnrPivot!$A$6:$AI$97,COLUMN()-COLUMN($V$1)+2,FALSE),"")</f>
        <v/>
      </c>
      <c r="BJ83" s="93" t="str">
        <f>IF(ISNUMBER(VLOOKUP($E83,AnrPivot!$A$6:$AI$97,COLUMN()-COLUMN($V$1)+2,FALSE)),VLOOKUP($E83,AnrPivot!$A$6:$AI$97,COLUMN()-COLUMN($V$1)+2,FALSE),"")</f>
        <v/>
      </c>
    </row>
    <row r="84" spans="1:62">
      <c r="A84" s="244">
        <v>77</v>
      </c>
      <c r="B84" s="73" t="s">
        <v>0</v>
      </c>
      <c r="C84" s="11" t="s">
        <v>470</v>
      </c>
      <c r="D84" s="11" t="s">
        <v>471</v>
      </c>
      <c r="E84" s="8" t="s">
        <v>144</v>
      </c>
      <c r="F84" s="14">
        <v>19874</v>
      </c>
      <c r="G84" s="244" t="s">
        <v>187</v>
      </c>
      <c r="H84" s="244"/>
      <c r="I84" s="244"/>
      <c r="J84" s="249"/>
      <c r="K84" s="27"/>
      <c r="L84" s="290">
        <v>6</v>
      </c>
      <c r="M84" s="13">
        <f t="shared" si="3"/>
        <v>6</v>
      </c>
      <c r="N84" s="228">
        <f>LOOKUP(E84,UNTIS.1HJ!$A$4:$A$132,UNTIS.1HJ!$F$4:$F$132)+LOOKUP(E84,UNTIS.1HJ!$A$4:$A$132,UNTIS.1HJ!$H$4:$H$132)</f>
        <v>0</v>
      </c>
      <c r="O84" s="226">
        <f t="shared" si="4"/>
        <v>0</v>
      </c>
      <c r="P84" s="9"/>
      <c r="Q84" s="9">
        <f>VLOOKUP($E84,UNTIS.Gesamt!$A$4:$L$140,2,FALSE)</f>
        <v>80</v>
      </c>
      <c r="R84" s="9">
        <f>VLOOKUP($E84,UNTIS.Gesamt!$A$4:$L$140,3,FALSE)</f>
        <v>0</v>
      </c>
      <c r="S84" s="9">
        <f>VLOOKUP($E84,UNTIS.1HJ!$A$4:$L$140,4,FALSE)</f>
        <v>80</v>
      </c>
      <c r="T84" s="9">
        <f>VLOOKUP($E84,UNTIS.1HJ!$A$4:$L$140,8,FALSE)</f>
        <v>0</v>
      </c>
      <c r="U84" s="9"/>
      <c r="V84" s="9" t="str">
        <f>IF(ISNUMBER(VLOOKUP($E84,AnrPivot!$A$6:$AI$97,COLUMN()-COLUMN($V$1)+2,FALSE)),VLOOKUP($E84,AnrPivot!$A$6:$AI$97,COLUMN()-COLUMN($V$1)+2,FALSE),"")</f>
        <v/>
      </c>
      <c r="W84" s="93" t="str">
        <f>IF(ISNUMBER(VLOOKUP($E84,AnrPivot!$A$6:$AI$97,COLUMN()-COLUMN($V$1)+2,FALSE)),VLOOKUP($E84,AnrPivot!$A$6:$AI$97,COLUMN()-COLUMN($V$1)+2,FALSE),"")</f>
        <v/>
      </c>
      <c r="X84" s="93" t="str">
        <f>IF(ISNUMBER(VLOOKUP($E84,AnrPivot!$A$6:$AI$97,COLUMN()-COLUMN($V$1)+2,FALSE)),VLOOKUP($E84,AnrPivot!$A$6:$AI$97,COLUMN()-COLUMN($V$1)+2,FALSE),"")</f>
        <v/>
      </c>
      <c r="Y84" s="93" t="str">
        <f>IF(ISNUMBER(VLOOKUP($E84,AnrPivot!$A$6:$AI$97,COLUMN()-COLUMN($V$1)+2,FALSE)),VLOOKUP($E84,AnrPivot!$A$6:$AI$97,COLUMN()-COLUMN($V$1)+2,FALSE),"")</f>
        <v/>
      </c>
      <c r="Z84" s="93" t="str">
        <f>IF(ISNUMBER(VLOOKUP($E84,AnrPivot!$A$6:$AI$97,COLUMN()-COLUMN($V$1)+2,FALSE)),VLOOKUP($E84,AnrPivot!$A$6:$AI$97,COLUMN()-COLUMN($V$1)+2,FALSE),"")</f>
        <v/>
      </c>
      <c r="AA84" s="93" t="str">
        <f>IF(ISNUMBER(VLOOKUP($E84,AnrPivot!$A$6:$AI$97,COLUMN()-COLUMN($V$1)+2,FALSE)),VLOOKUP($E84,AnrPivot!$A$6:$AI$97,COLUMN()-COLUMN($V$1)+2,FALSE),"")</f>
        <v/>
      </c>
      <c r="AB84" s="93" t="str">
        <f>IF(ISNUMBER(VLOOKUP($E84,AnrPivot!$A$6:$AI$97,COLUMN()-COLUMN($V$1)+2,FALSE)),VLOOKUP($E84,AnrPivot!$A$6:$AI$97,COLUMN()-COLUMN($V$1)+2,FALSE),"")</f>
        <v/>
      </c>
      <c r="AC84" s="93" t="str">
        <f>IF(ISNUMBER(VLOOKUP($E84,AnrPivot!$A$6:$AI$97,COLUMN()-COLUMN($V$1)+2,FALSE)),VLOOKUP($E84,AnrPivot!$A$6:$AI$97,COLUMN()-COLUMN($V$1)+2,FALSE),"")</f>
        <v/>
      </c>
      <c r="AD84" s="93" t="str">
        <f>IF(ISNUMBER(VLOOKUP($E84,AnrPivot!$A$6:$AI$97,COLUMN()-COLUMN($V$1)+2,FALSE)),VLOOKUP($E84,AnrPivot!$A$6:$AI$97,COLUMN()-COLUMN($V$1)+2,FALSE),"")</f>
        <v/>
      </c>
      <c r="AE84" s="93" t="str">
        <f>IF(ISNUMBER(VLOOKUP($E84,AnrPivot!$A$6:$AI$97,COLUMN()-COLUMN($V$1)+2,FALSE)),VLOOKUP($E84,AnrPivot!$A$6:$AI$97,COLUMN()-COLUMN($V$1)+2,FALSE),"")</f>
        <v/>
      </c>
      <c r="AF84" s="93" t="str">
        <f>IF(ISNUMBER(VLOOKUP($E84,AnrPivot!$A$6:$AI$97,COLUMN()-COLUMN($V$1)+2,FALSE)),VLOOKUP($E84,AnrPivot!$A$6:$AI$97,COLUMN()-COLUMN($V$1)+2,FALSE),"")</f>
        <v/>
      </c>
      <c r="AG84" s="93" t="str">
        <f>IF(ISNUMBER(VLOOKUP($E84,AnrPivot!$A$6:$AI$97,COLUMN()-COLUMN($V$1)+2,FALSE)),VLOOKUP($E84,AnrPivot!$A$6:$AI$97,COLUMN()-COLUMN($V$1)+2,FALSE),"")</f>
        <v/>
      </c>
      <c r="AH84" s="93" t="str">
        <f>IF(ISNUMBER(VLOOKUP($E84,AnrPivot!$A$6:$AI$97,COLUMN()-COLUMN($V$1)+2,FALSE)),VLOOKUP($E84,AnrPivot!$A$6:$AI$97,COLUMN()-COLUMN($V$1)+2,FALSE),"")</f>
        <v/>
      </c>
      <c r="AI84" s="93" t="str">
        <f>IF(ISNUMBER(VLOOKUP($E84,AnrPivot!$A$6:$AI$97,COLUMN()-COLUMN($V$1)+2,FALSE)),VLOOKUP($E84,AnrPivot!$A$6:$AI$97,COLUMN()-COLUMN($V$1)+2,FALSE),"")</f>
        <v/>
      </c>
      <c r="AJ84" s="93" t="str">
        <f>IF(ISNUMBER(VLOOKUP($E84,AnrPivot!$A$6:$AI$97,COLUMN()-COLUMN($V$1)+2,FALSE)),VLOOKUP($E84,AnrPivot!$A$6:$AI$97,COLUMN()-COLUMN($V$1)+2,FALSE),"")</f>
        <v/>
      </c>
      <c r="AK84" s="93" t="str">
        <f>IF(ISNUMBER(VLOOKUP($E84,AnrPivot!$A$6:$AI$97,COLUMN()-COLUMN($V$1)+2,FALSE)),VLOOKUP($E84,AnrPivot!$A$6:$AI$97,COLUMN()-COLUMN($V$1)+2,FALSE),"")</f>
        <v/>
      </c>
      <c r="AL84" s="93" t="str">
        <f>IF(ISNUMBER(VLOOKUP($E84,AnrPivot!$A$6:$AI$97,COLUMN()-COLUMN($V$1)+2,FALSE)),VLOOKUP($E84,AnrPivot!$A$6:$AI$97,COLUMN()-COLUMN($V$1)+2,FALSE),"")</f>
        <v/>
      </c>
      <c r="AM84" s="93" t="str">
        <f>IF(ISNUMBER(VLOOKUP($E84,AnrPivot!$A$6:$AI$97,COLUMN()-COLUMN($V$1)+2,FALSE)),VLOOKUP($E84,AnrPivot!$A$6:$AI$97,COLUMN()-COLUMN($V$1)+2,FALSE),"")</f>
        <v/>
      </c>
      <c r="AN84" s="93" t="str">
        <f>IF(ISNUMBER(VLOOKUP($E84,AnrPivot!$A$6:$AI$97,COLUMN()-COLUMN($V$1)+2,FALSE)),VLOOKUP($E84,AnrPivot!$A$6:$AI$97,COLUMN()-COLUMN($V$1)+2,FALSE),"")</f>
        <v/>
      </c>
      <c r="AO84" s="93" t="str">
        <f>IF(ISNUMBER(VLOOKUP($E84,AnrPivot!$A$6:$AI$97,COLUMN()-COLUMN($V$1)+2,FALSE)),VLOOKUP($E84,AnrPivot!$A$6:$AI$97,COLUMN()-COLUMN($V$1)+2,FALSE),"")</f>
        <v/>
      </c>
      <c r="AP84" s="93" t="str">
        <f>IF(ISNUMBER(VLOOKUP($E84,AnrPivot!$A$6:$AI$97,COLUMN()-COLUMN($V$1)+2,FALSE)),VLOOKUP($E84,AnrPivot!$A$6:$AI$97,COLUMN()-COLUMN($V$1)+2,FALSE),"")</f>
        <v/>
      </c>
      <c r="AQ84" s="93" t="str">
        <f>IF(ISNUMBER(VLOOKUP($E84,AnrPivot!$A$6:$AI$97,COLUMN()-COLUMN($V$1)+2,FALSE)),VLOOKUP($E84,AnrPivot!$A$6:$AI$97,COLUMN()-COLUMN($V$1)+2,FALSE),"")</f>
        <v/>
      </c>
      <c r="AR84" s="93" t="str">
        <f>IF(ISNUMBER(VLOOKUP($E84,AnrPivot!$A$6:$AI$97,COLUMN()-COLUMN($V$1)+2,FALSE)),VLOOKUP($E84,AnrPivot!$A$6:$AI$97,COLUMN()-COLUMN($V$1)+2,FALSE),"")</f>
        <v/>
      </c>
      <c r="AS84" s="93" t="str">
        <f>IF(ISNUMBER(VLOOKUP($E84,AnrPivot!$A$6:$AI$97,COLUMN()-COLUMN($V$1)+2,FALSE)),VLOOKUP($E84,AnrPivot!$A$6:$AI$97,COLUMN()-COLUMN($V$1)+2,FALSE),"")</f>
        <v/>
      </c>
      <c r="AT84" s="93" t="str">
        <f>IF(ISNUMBER(VLOOKUP($E84,AnrPivot!$A$6:$AI$97,COLUMN()-COLUMN($V$1)+2,FALSE)),VLOOKUP($E84,AnrPivot!$A$6:$AI$97,COLUMN()-COLUMN($V$1)+2,FALSE),"")</f>
        <v/>
      </c>
      <c r="AU84" s="93" t="str">
        <f>IF(ISNUMBER(VLOOKUP($E84,AnrPivot!$A$6:$AI$97,COLUMN()-COLUMN($V$1)+2,FALSE)),VLOOKUP($E84,AnrPivot!$A$6:$AI$97,COLUMN()-COLUMN($V$1)+2,FALSE),"")</f>
        <v/>
      </c>
      <c r="AV84" s="93" t="str">
        <f>IF(ISNUMBER(VLOOKUP($E84,AnrPivot!$A$6:$AI$97,COLUMN()-COLUMN($V$1)+2,FALSE)),VLOOKUP($E84,AnrPivot!$A$6:$AI$97,COLUMN()-COLUMN($V$1)+2,FALSE),"")</f>
        <v/>
      </c>
      <c r="AW84" s="93" t="str">
        <f>IF(ISNUMBER(VLOOKUP($E84,AnrPivot!$A$6:$AI$97,COLUMN()-COLUMN($V$1)+2,FALSE)),VLOOKUP($E84,AnrPivot!$A$6:$AI$97,COLUMN()-COLUMN($V$1)+2,FALSE),"")</f>
        <v/>
      </c>
      <c r="AX84" s="93" t="str">
        <f>IF(ISNUMBER(VLOOKUP($E84,AnrPivot!$A$6:$AI$97,COLUMN()-COLUMN($V$1)+2,FALSE)),VLOOKUP($E84,AnrPivot!$A$6:$AI$97,COLUMN()-COLUMN($V$1)+2,FALSE),"")</f>
        <v/>
      </c>
      <c r="AY84" s="93" t="str">
        <f>IF(ISNUMBER(VLOOKUP($E84,AnrPivot!$A$6:$AI$97,COLUMN()-COLUMN($V$1)+2,FALSE)),VLOOKUP($E84,AnrPivot!$A$6:$AI$97,COLUMN()-COLUMN($V$1)+2,FALSE),"")</f>
        <v/>
      </c>
      <c r="AZ84" s="93" t="str">
        <f>IF(ISNUMBER(VLOOKUP($E84,AnrPivot!$A$6:$AI$97,COLUMN()-COLUMN($V$1)+2,FALSE)),VLOOKUP($E84,AnrPivot!$A$6:$AI$97,COLUMN()-COLUMN($V$1)+2,FALSE),"")</f>
        <v/>
      </c>
      <c r="BA84" s="93" t="str">
        <f>IF(ISNUMBER(VLOOKUP($E84,AnrPivot!$A$6:$AI$97,COLUMN()-COLUMN($V$1)+2,FALSE)),VLOOKUP($E84,AnrPivot!$A$6:$AI$97,COLUMN()-COLUMN($V$1)+2,FALSE),"")</f>
        <v/>
      </c>
      <c r="BB84" s="93" t="str">
        <f>IF(ISNUMBER(VLOOKUP($E84,AnrPivot!$A$6:$AI$97,COLUMN()-COLUMN($V$1)+2,FALSE)),VLOOKUP($E84,AnrPivot!$A$6:$AI$97,COLUMN()-COLUMN($V$1)+2,FALSE),"")</f>
        <v/>
      </c>
      <c r="BC84" s="93" t="str">
        <f>IF(ISNUMBER(VLOOKUP($E84,AnrPivot!$A$6:$AI$97,COLUMN()-COLUMN($V$1)+2,FALSE)),VLOOKUP($E84,AnrPivot!$A$6:$AI$97,COLUMN()-COLUMN($V$1)+2,FALSE),"")</f>
        <v/>
      </c>
      <c r="BD84" s="93" t="str">
        <f>IF(ISNUMBER(VLOOKUP($E84,AnrPivot!$A$6:$AI$97,COLUMN()-COLUMN($V$1)+2,FALSE)),VLOOKUP($E84,AnrPivot!$A$6:$AI$97,COLUMN()-COLUMN($V$1)+2,FALSE),"")</f>
        <v/>
      </c>
      <c r="BE84" s="93" t="str">
        <f>IF(ISNUMBER(VLOOKUP($E84,AnrPivot!$A$6:$AI$97,COLUMN()-COLUMN($V$1)+2,FALSE)),VLOOKUP($E84,AnrPivot!$A$6:$AI$97,COLUMN()-COLUMN($V$1)+2,FALSE),"")</f>
        <v/>
      </c>
      <c r="BF84" s="93" t="str">
        <f>IF(ISNUMBER(VLOOKUP($E84,AnrPivot!$A$6:$AI$97,COLUMN()-COLUMN($V$1)+2,FALSE)),VLOOKUP($E84,AnrPivot!$A$6:$AI$97,COLUMN()-COLUMN($V$1)+2,FALSE),"")</f>
        <v/>
      </c>
      <c r="BG84" s="93" t="str">
        <f>IF(ISNUMBER(VLOOKUP($E84,AnrPivot!$A$6:$AI$97,COLUMN()-COLUMN($V$1)+2,FALSE)),VLOOKUP($E84,AnrPivot!$A$6:$AI$97,COLUMN()-COLUMN($V$1)+2,FALSE),"")</f>
        <v/>
      </c>
      <c r="BH84" s="93" t="str">
        <f>IF(ISNUMBER(VLOOKUP($E84,AnrPivot!$A$6:$AI$97,COLUMN()-COLUMN($V$1)+2,FALSE)),VLOOKUP($E84,AnrPivot!$A$6:$AI$97,COLUMN()-COLUMN($V$1)+2,FALSE),"")</f>
        <v/>
      </c>
      <c r="BI84" s="93" t="str">
        <f>IF(ISNUMBER(VLOOKUP($E84,AnrPivot!$A$6:$AI$97,COLUMN()-COLUMN($V$1)+2,FALSE)),VLOOKUP($E84,AnrPivot!$A$6:$AI$97,COLUMN()-COLUMN($V$1)+2,FALSE),"")</f>
        <v/>
      </c>
      <c r="BJ84" s="93" t="str">
        <f>IF(ISNUMBER(VLOOKUP($E84,AnrPivot!$A$6:$AI$97,COLUMN()-COLUMN($V$1)+2,FALSE)),VLOOKUP($E84,AnrPivot!$A$6:$AI$97,COLUMN()-COLUMN($V$1)+2,FALSE),"")</f>
        <v/>
      </c>
    </row>
    <row r="85" spans="1:62">
      <c r="A85" s="247">
        <v>78</v>
      </c>
      <c r="B85" s="66" t="s">
        <v>0</v>
      </c>
      <c r="C85" s="67" t="s">
        <v>400</v>
      </c>
      <c r="D85" s="67" t="s">
        <v>472</v>
      </c>
      <c r="E85" s="68" t="s">
        <v>20</v>
      </c>
      <c r="F85" s="69">
        <v>23762</v>
      </c>
      <c r="G85" s="247" t="s">
        <v>172</v>
      </c>
      <c r="H85" s="247" t="s">
        <v>174</v>
      </c>
      <c r="I85" s="247"/>
      <c r="J85" s="248"/>
      <c r="K85" s="70"/>
      <c r="L85" s="289">
        <v>20</v>
      </c>
      <c r="M85" s="71">
        <f t="shared" si="3"/>
        <v>19.5</v>
      </c>
      <c r="N85" s="227">
        <f>LOOKUP(E85,UNTIS.1HJ!$A$4:$A$132,UNTIS.1HJ!$F$4:$F$132)+LOOKUP(E85,UNTIS.1HJ!$A$4:$A$132,UNTIS.1HJ!$H$4:$H$132)</f>
        <v>0</v>
      </c>
      <c r="O85" s="225">
        <f t="shared" si="4"/>
        <v>0</v>
      </c>
      <c r="P85" s="93"/>
      <c r="Q85" s="93">
        <f>VLOOKUP($E85,UNTIS.Gesamt!$A$4:$L$140,2,FALSE)</f>
        <v>788</v>
      </c>
      <c r="R85" s="93">
        <f>VLOOKUP($E85,UNTIS.Gesamt!$A$4:$L$140,3,FALSE)</f>
        <v>0</v>
      </c>
      <c r="S85" s="93">
        <f>VLOOKUP($E85,UNTIS.1HJ!$A$4:$L$140,4,FALSE)</f>
        <v>784</v>
      </c>
      <c r="T85" s="93">
        <f>VLOOKUP($E85,UNTIS.1HJ!$A$4:$L$140,8,FALSE)</f>
        <v>0</v>
      </c>
      <c r="U85" s="93"/>
      <c r="V85" s="93">
        <f>IF(ISNUMBER(VLOOKUP($E85,AnrPivot!$A$6:$AI$97,COLUMN()-COLUMN($V$1)+2,FALSE)),VLOOKUP($E85,AnrPivot!$A$6:$AI$97,COLUMN()-COLUMN($V$1)+2,FALSE),"")</f>
        <v>0.5</v>
      </c>
      <c r="W85" s="9" t="str">
        <f>IF(ISNUMBER(VLOOKUP($E85,AnrPivot!$A$6:$AI$97,COLUMN()-COLUMN($V$1)+2,FALSE)),VLOOKUP($E85,AnrPivot!$A$6:$AI$97,COLUMN()-COLUMN($V$1)+2,FALSE),"")</f>
        <v/>
      </c>
      <c r="X85" s="9" t="str">
        <f>IF(ISNUMBER(VLOOKUP($E85,AnrPivot!$A$6:$AI$97,COLUMN()-COLUMN($V$1)+2,FALSE)),VLOOKUP($E85,AnrPivot!$A$6:$AI$97,COLUMN()-COLUMN($V$1)+2,FALSE),"")</f>
        <v/>
      </c>
      <c r="Y85" s="9" t="str">
        <f>IF(ISNUMBER(VLOOKUP($E85,AnrPivot!$A$6:$AI$97,COLUMN()-COLUMN($V$1)+2,FALSE)),VLOOKUP($E85,AnrPivot!$A$6:$AI$97,COLUMN()-COLUMN($V$1)+2,FALSE),"")</f>
        <v/>
      </c>
      <c r="Z85" s="9" t="str">
        <f>IF(ISNUMBER(VLOOKUP($E85,AnrPivot!$A$6:$AI$97,COLUMN()-COLUMN($V$1)+2,FALSE)),VLOOKUP($E85,AnrPivot!$A$6:$AI$97,COLUMN()-COLUMN($V$1)+2,FALSE),"")</f>
        <v/>
      </c>
      <c r="AA85" s="9" t="str">
        <f>IF(ISNUMBER(VLOOKUP($E85,AnrPivot!$A$6:$AI$97,COLUMN()-COLUMN($V$1)+2,FALSE)),VLOOKUP($E85,AnrPivot!$A$6:$AI$97,COLUMN()-COLUMN($V$1)+2,FALSE),"")</f>
        <v/>
      </c>
      <c r="AB85" s="9" t="str">
        <f>IF(ISNUMBER(VLOOKUP($E85,AnrPivot!$A$6:$AI$97,COLUMN()-COLUMN($V$1)+2,FALSE)),VLOOKUP($E85,AnrPivot!$A$6:$AI$97,COLUMN()-COLUMN($V$1)+2,FALSE),"")</f>
        <v/>
      </c>
      <c r="AC85" s="9" t="str">
        <f>IF(ISNUMBER(VLOOKUP($E85,AnrPivot!$A$6:$AI$97,COLUMN()-COLUMN($V$1)+2,FALSE)),VLOOKUP($E85,AnrPivot!$A$6:$AI$97,COLUMN()-COLUMN($V$1)+2,FALSE),"")</f>
        <v/>
      </c>
      <c r="AD85" s="9" t="str">
        <f>IF(ISNUMBER(VLOOKUP($E85,AnrPivot!$A$6:$AI$97,COLUMN()-COLUMN($V$1)+2,FALSE)),VLOOKUP($E85,AnrPivot!$A$6:$AI$97,COLUMN()-COLUMN($V$1)+2,FALSE),"")</f>
        <v/>
      </c>
      <c r="AE85" s="9" t="str">
        <f>IF(ISNUMBER(VLOOKUP($E85,AnrPivot!$A$6:$AI$97,COLUMN()-COLUMN($V$1)+2,FALSE)),VLOOKUP($E85,AnrPivot!$A$6:$AI$97,COLUMN()-COLUMN($V$1)+2,FALSE),"")</f>
        <v/>
      </c>
      <c r="AF85" s="9" t="str">
        <f>IF(ISNUMBER(VLOOKUP($E85,AnrPivot!$A$6:$AI$97,COLUMN()-COLUMN($V$1)+2,FALSE)),VLOOKUP($E85,AnrPivot!$A$6:$AI$97,COLUMN()-COLUMN($V$1)+2,FALSE),"")</f>
        <v/>
      </c>
      <c r="AG85" s="9" t="str">
        <f>IF(ISNUMBER(VLOOKUP($E85,AnrPivot!$A$6:$AI$97,COLUMN()-COLUMN($V$1)+2,FALSE)),VLOOKUP($E85,AnrPivot!$A$6:$AI$97,COLUMN()-COLUMN($V$1)+2,FALSE),"")</f>
        <v/>
      </c>
      <c r="AH85" s="9" t="str">
        <f>IF(ISNUMBER(VLOOKUP($E85,AnrPivot!$A$6:$AI$97,COLUMN()-COLUMN($V$1)+2,FALSE)),VLOOKUP($E85,AnrPivot!$A$6:$AI$97,COLUMN()-COLUMN($V$1)+2,FALSE),"")</f>
        <v/>
      </c>
      <c r="AI85" s="9" t="str">
        <f>IF(ISNUMBER(VLOOKUP($E85,AnrPivot!$A$6:$AI$97,COLUMN()-COLUMN($V$1)+2,FALSE)),VLOOKUP($E85,AnrPivot!$A$6:$AI$97,COLUMN()-COLUMN($V$1)+2,FALSE),"")</f>
        <v/>
      </c>
      <c r="AJ85" s="9" t="str">
        <f>IF(ISNUMBER(VLOOKUP($E85,AnrPivot!$A$6:$AI$97,COLUMN()-COLUMN($V$1)+2,FALSE)),VLOOKUP($E85,AnrPivot!$A$6:$AI$97,COLUMN()-COLUMN($V$1)+2,FALSE),"")</f>
        <v/>
      </c>
      <c r="AK85" s="9" t="str">
        <f>IF(ISNUMBER(VLOOKUP($E85,AnrPivot!$A$6:$AI$97,COLUMN()-COLUMN($V$1)+2,FALSE)),VLOOKUP($E85,AnrPivot!$A$6:$AI$97,COLUMN()-COLUMN($V$1)+2,FALSE),"")</f>
        <v/>
      </c>
      <c r="AL85" s="9" t="str">
        <f>IF(ISNUMBER(VLOOKUP($E85,AnrPivot!$A$6:$AI$97,COLUMN()-COLUMN($V$1)+2,FALSE)),VLOOKUP($E85,AnrPivot!$A$6:$AI$97,COLUMN()-COLUMN($V$1)+2,FALSE),"")</f>
        <v/>
      </c>
      <c r="AM85" s="9" t="str">
        <f>IF(ISNUMBER(VLOOKUP($E85,AnrPivot!$A$6:$AI$97,COLUMN()-COLUMN($V$1)+2,FALSE)),VLOOKUP($E85,AnrPivot!$A$6:$AI$97,COLUMN()-COLUMN($V$1)+2,FALSE),"")</f>
        <v/>
      </c>
      <c r="AN85" s="9" t="str">
        <f>IF(ISNUMBER(VLOOKUP($E85,AnrPivot!$A$6:$AI$97,COLUMN()-COLUMN($V$1)+2,FALSE)),VLOOKUP($E85,AnrPivot!$A$6:$AI$97,COLUMN()-COLUMN($V$1)+2,FALSE),"")</f>
        <v/>
      </c>
      <c r="AO85" s="9" t="str">
        <f>IF(ISNUMBER(VLOOKUP($E85,AnrPivot!$A$6:$AI$97,COLUMN()-COLUMN($V$1)+2,FALSE)),VLOOKUP($E85,AnrPivot!$A$6:$AI$97,COLUMN()-COLUMN($V$1)+2,FALSE),"")</f>
        <v/>
      </c>
      <c r="AP85" s="9" t="str">
        <f>IF(ISNUMBER(VLOOKUP($E85,AnrPivot!$A$6:$AI$97,COLUMN()-COLUMN($V$1)+2,FALSE)),VLOOKUP($E85,AnrPivot!$A$6:$AI$97,COLUMN()-COLUMN($V$1)+2,FALSE),"")</f>
        <v/>
      </c>
      <c r="AQ85" s="9" t="str">
        <f>IF(ISNUMBER(VLOOKUP($E85,AnrPivot!$A$6:$AI$97,COLUMN()-COLUMN($V$1)+2,FALSE)),VLOOKUP($E85,AnrPivot!$A$6:$AI$97,COLUMN()-COLUMN($V$1)+2,FALSE),"")</f>
        <v/>
      </c>
      <c r="AR85" s="9" t="str">
        <f>IF(ISNUMBER(VLOOKUP($E85,AnrPivot!$A$6:$AI$97,COLUMN()-COLUMN($V$1)+2,FALSE)),VLOOKUP($E85,AnrPivot!$A$6:$AI$97,COLUMN()-COLUMN($V$1)+2,FALSE),"")</f>
        <v/>
      </c>
      <c r="AS85" s="9" t="str">
        <f>IF(ISNUMBER(VLOOKUP($E85,AnrPivot!$A$6:$AI$97,COLUMN()-COLUMN($V$1)+2,FALSE)),VLOOKUP($E85,AnrPivot!$A$6:$AI$97,COLUMN()-COLUMN($V$1)+2,FALSE),"")</f>
        <v/>
      </c>
      <c r="AT85" s="9" t="str">
        <f>IF(ISNUMBER(VLOOKUP($E85,AnrPivot!$A$6:$AI$97,COLUMN()-COLUMN($V$1)+2,FALSE)),VLOOKUP($E85,AnrPivot!$A$6:$AI$97,COLUMN()-COLUMN($V$1)+2,FALSE),"")</f>
        <v/>
      </c>
      <c r="AU85" s="9" t="str">
        <f>IF(ISNUMBER(VLOOKUP($E85,AnrPivot!$A$6:$AI$97,COLUMN()-COLUMN($V$1)+2,FALSE)),VLOOKUP($E85,AnrPivot!$A$6:$AI$97,COLUMN()-COLUMN($V$1)+2,FALSE),"")</f>
        <v/>
      </c>
      <c r="AV85" s="9" t="str">
        <f>IF(ISNUMBER(VLOOKUP($E85,AnrPivot!$A$6:$AI$97,COLUMN()-COLUMN($V$1)+2,FALSE)),VLOOKUP($E85,AnrPivot!$A$6:$AI$97,COLUMN()-COLUMN($V$1)+2,FALSE),"")</f>
        <v/>
      </c>
      <c r="AW85" s="9" t="str">
        <f>IF(ISNUMBER(VLOOKUP($E85,AnrPivot!$A$6:$AI$97,COLUMN()-COLUMN($V$1)+2,FALSE)),VLOOKUP($E85,AnrPivot!$A$6:$AI$97,COLUMN()-COLUMN($V$1)+2,FALSE),"")</f>
        <v/>
      </c>
      <c r="AX85" s="9" t="str">
        <f>IF(ISNUMBER(VLOOKUP($E85,AnrPivot!$A$6:$AI$97,COLUMN()-COLUMN($V$1)+2,FALSE)),VLOOKUP($E85,AnrPivot!$A$6:$AI$97,COLUMN()-COLUMN($V$1)+2,FALSE),"")</f>
        <v/>
      </c>
      <c r="AY85" s="9" t="str">
        <f>IF(ISNUMBER(VLOOKUP($E85,AnrPivot!$A$6:$AI$97,COLUMN()-COLUMN($V$1)+2,FALSE)),VLOOKUP($E85,AnrPivot!$A$6:$AI$97,COLUMN()-COLUMN($V$1)+2,FALSE),"")</f>
        <v/>
      </c>
      <c r="AZ85" s="9" t="str">
        <f>IF(ISNUMBER(VLOOKUP($E85,AnrPivot!$A$6:$AI$97,COLUMN()-COLUMN($V$1)+2,FALSE)),VLOOKUP($E85,AnrPivot!$A$6:$AI$97,COLUMN()-COLUMN($V$1)+2,FALSE),"")</f>
        <v/>
      </c>
      <c r="BA85" s="9" t="str">
        <f>IF(ISNUMBER(VLOOKUP($E85,AnrPivot!$A$6:$AI$97,COLUMN()-COLUMN($V$1)+2,FALSE)),VLOOKUP($E85,AnrPivot!$A$6:$AI$97,COLUMN()-COLUMN($V$1)+2,FALSE),"")</f>
        <v/>
      </c>
      <c r="BB85" s="9" t="str">
        <f>IF(ISNUMBER(VLOOKUP($E85,AnrPivot!$A$6:$AI$97,COLUMN()-COLUMN($V$1)+2,FALSE)),VLOOKUP($E85,AnrPivot!$A$6:$AI$97,COLUMN()-COLUMN($V$1)+2,FALSE),"")</f>
        <v/>
      </c>
      <c r="BC85" s="9">
        <f>IF(ISNUMBER(VLOOKUP($E85,AnrPivot!$A$6:$AI$97,COLUMN()-COLUMN($V$1)+2,FALSE)),VLOOKUP($E85,AnrPivot!$A$6:$AI$97,COLUMN()-COLUMN($V$1)+2,FALSE),"")</f>
        <v>0.5</v>
      </c>
      <c r="BD85" s="9" t="str">
        <f>IF(ISNUMBER(VLOOKUP($E85,AnrPivot!$A$6:$AI$97,COLUMN()-COLUMN($V$1)+2,FALSE)),VLOOKUP($E85,AnrPivot!$A$6:$AI$97,COLUMN()-COLUMN($V$1)+2,FALSE),"")</f>
        <v/>
      </c>
      <c r="BE85" s="9" t="str">
        <f>IF(ISNUMBER(VLOOKUP($E85,AnrPivot!$A$6:$AI$97,COLUMN()-COLUMN($V$1)+2,FALSE)),VLOOKUP($E85,AnrPivot!$A$6:$AI$97,COLUMN()-COLUMN($V$1)+2,FALSE),"")</f>
        <v/>
      </c>
      <c r="BF85" s="9" t="str">
        <f>IF(ISNUMBER(VLOOKUP($E85,AnrPivot!$A$6:$AI$97,COLUMN()-COLUMN($V$1)+2,FALSE)),VLOOKUP($E85,AnrPivot!$A$6:$AI$97,COLUMN()-COLUMN($V$1)+2,FALSE),"")</f>
        <v/>
      </c>
      <c r="BG85" s="9" t="str">
        <f>IF(ISNUMBER(VLOOKUP($E85,AnrPivot!$A$6:$AI$97,COLUMN()-COLUMN($V$1)+2,FALSE)),VLOOKUP($E85,AnrPivot!$A$6:$AI$97,COLUMN()-COLUMN($V$1)+2,FALSE),"")</f>
        <v/>
      </c>
      <c r="BH85" s="9" t="str">
        <f>IF(ISNUMBER(VLOOKUP($E85,AnrPivot!$A$6:$AI$97,COLUMN()-COLUMN($V$1)+2,FALSE)),VLOOKUP($E85,AnrPivot!$A$6:$AI$97,COLUMN()-COLUMN($V$1)+2,FALSE),"")</f>
        <v/>
      </c>
      <c r="BI85" s="93" t="str">
        <f>IF(ISNUMBER(VLOOKUP($E85,AnrPivot!$A$6:$AI$97,COLUMN()-COLUMN($V$1)+2,FALSE)),VLOOKUP($E85,AnrPivot!$A$6:$AI$97,COLUMN()-COLUMN($V$1)+2,FALSE),"")</f>
        <v/>
      </c>
      <c r="BJ85" s="93" t="str">
        <f>IF(ISNUMBER(VLOOKUP($E85,AnrPivot!$A$6:$AI$97,COLUMN()-COLUMN($V$1)+2,FALSE)),VLOOKUP($E85,AnrPivot!$A$6:$AI$97,COLUMN()-COLUMN($V$1)+2,FALSE),"")</f>
        <v/>
      </c>
    </row>
    <row r="86" spans="1:62">
      <c r="A86" s="244">
        <v>79</v>
      </c>
      <c r="B86" s="73" t="s">
        <v>0</v>
      </c>
      <c r="C86" s="11" t="s">
        <v>473</v>
      </c>
      <c r="D86" s="11" t="s">
        <v>474</v>
      </c>
      <c r="E86" s="8" t="s">
        <v>299</v>
      </c>
      <c r="F86" s="14">
        <v>25815</v>
      </c>
      <c r="G86" s="244" t="s">
        <v>184</v>
      </c>
      <c r="H86" s="244" t="s">
        <v>306</v>
      </c>
      <c r="I86" s="244" t="s">
        <v>178</v>
      </c>
      <c r="J86" s="249"/>
      <c r="K86" s="27"/>
      <c r="L86" s="13">
        <v>25.5</v>
      </c>
      <c r="M86" s="13">
        <f t="shared" si="3"/>
        <v>21.5</v>
      </c>
      <c r="N86" s="228">
        <f>LOOKUP(E86,UNTIS.1HJ!$A$4:$A$132,UNTIS.1HJ!$F$4:$F$132)+LOOKUP(E86,UNTIS.1HJ!$A$4:$A$132,UNTIS.1HJ!$H$4:$H$132)</f>
        <v>0</v>
      </c>
      <c r="O86" s="226">
        <f t="shared" si="4"/>
        <v>0</v>
      </c>
      <c r="P86" s="9"/>
      <c r="Q86" s="9">
        <f>VLOOKUP($E86,UNTIS.Gesamt!$A$4:$L$140,2,FALSE)</f>
        <v>1010</v>
      </c>
      <c r="R86" s="9">
        <f>VLOOKUP($E86,UNTIS.Gesamt!$A$4:$L$140,3,FALSE)</f>
        <v>222</v>
      </c>
      <c r="S86" s="9">
        <f>VLOOKUP($E86,UNTIS.1HJ!$A$4:$L$140,4,FALSE)</f>
        <v>832</v>
      </c>
      <c r="T86" s="9">
        <f>VLOOKUP($E86,UNTIS.1HJ!$A$4:$L$140,8,FALSE)</f>
        <v>0</v>
      </c>
      <c r="U86" s="9"/>
      <c r="V86" s="9" t="str">
        <f>IF(ISNUMBER(VLOOKUP($E86,AnrPivot!$A$6:$AI$97,COLUMN()-COLUMN($V$1)+2,FALSE)),VLOOKUP($E86,AnrPivot!$A$6:$AI$97,COLUMN()-COLUMN($V$1)+2,FALSE),"")</f>
        <v/>
      </c>
      <c r="W86" s="93" t="str">
        <f>IF(ISNUMBER(VLOOKUP($E86,AnrPivot!$A$6:$AI$97,COLUMN()-COLUMN($V$1)+2,FALSE)),VLOOKUP($E86,AnrPivot!$A$6:$AI$97,COLUMN()-COLUMN($V$1)+2,FALSE),"")</f>
        <v/>
      </c>
      <c r="X86" s="93" t="str">
        <f>IF(ISNUMBER(VLOOKUP($E86,AnrPivot!$A$6:$AI$97,COLUMN()-COLUMN($V$1)+2,FALSE)),VLOOKUP($E86,AnrPivot!$A$6:$AI$97,COLUMN()-COLUMN($V$1)+2,FALSE),"")</f>
        <v/>
      </c>
      <c r="Y86" s="93" t="str">
        <f>IF(ISNUMBER(VLOOKUP($E86,AnrPivot!$A$6:$AI$97,COLUMN()-COLUMN($V$1)+2,FALSE)),VLOOKUP($E86,AnrPivot!$A$6:$AI$97,COLUMN()-COLUMN($V$1)+2,FALSE),"")</f>
        <v/>
      </c>
      <c r="Z86" s="93" t="str">
        <f>IF(ISNUMBER(VLOOKUP($E86,AnrPivot!$A$6:$AI$97,COLUMN()-COLUMN($V$1)+2,FALSE)),VLOOKUP($E86,AnrPivot!$A$6:$AI$97,COLUMN()-COLUMN($V$1)+2,FALSE),"")</f>
        <v/>
      </c>
      <c r="AA86" s="93" t="str">
        <f>IF(ISNUMBER(VLOOKUP($E86,AnrPivot!$A$6:$AI$97,COLUMN()-COLUMN($V$1)+2,FALSE)),VLOOKUP($E86,AnrPivot!$A$6:$AI$97,COLUMN()-COLUMN($V$1)+2,FALSE),"")</f>
        <v/>
      </c>
      <c r="AB86" s="93" t="str">
        <f>IF(ISNUMBER(VLOOKUP($E86,AnrPivot!$A$6:$AI$97,COLUMN()-COLUMN($V$1)+2,FALSE)),VLOOKUP($E86,AnrPivot!$A$6:$AI$97,COLUMN()-COLUMN($V$1)+2,FALSE),"")</f>
        <v/>
      </c>
      <c r="AC86" s="93" t="str">
        <f>IF(ISNUMBER(VLOOKUP($E86,AnrPivot!$A$6:$AI$97,COLUMN()-COLUMN($V$1)+2,FALSE)),VLOOKUP($E86,AnrPivot!$A$6:$AI$97,COLUMN()-COLUMN($V$1)+2,FALSE),"")</f>
        <v/>
      </c>
      <c r="AD86" s="93" t="str">
        <f>IF(ISNUMBER(VLOOKUP($E86,AnrPivot!$A$6:$AI$97,COLUMN()-COLUMN($V$1)+2,FALSE)),VLOOKUP($E86,AnrPivot!$A$6:$AI$97,COLUMN()-COLUMN($V$1)+2,FALSE),"")</f>
        <v/>
      </c>
      <c r="AE86" s="93" t="str">
        <f>IF(ISNUMBER(VLOOKUP($E86,AnrPivot!$A$6:$AI$97,COLUMN()-COLUMN($V$1)+2,FALSE)),VLOOKUP($E86,AnrPivot!$A$6:$AI$97,COLUMN()-COLUMN($V$1)+2,FALSE),"")</f>
        <v/>
      </c>
      <c r="AF86" s="93" t="str">
        <f>IF(ISNUMBER(VLOOKUP($E86,AnrPivot!$A$6:$AI$97,COLUMN()-COLUMN($V$1)+2,FALSE)),VLOOKUP($E86,AnrPivot!$A$6:$AI$97,COLUMN()-COLUMN($V$1)+2,FALSE),"")</f>
        <v/>
      </c>
      <c r="AG86" s="93" t="str">
        <f>IF(ISNUMBER(VLOOKUP($E86,AnrPivot!$A$6:$AI$97,COLUMN()-COLUMN($V$1)+2,FALSE)),VLOOKUP($E86,AnrPivot!$A$6:$AI$97,COLUMN()-COLUMN($V$1)+2,FALSE),"")</f>
        <v/>
      </c>
      <c r="AH86" s="93" t="str">
        <f>IF(ISNUMBER(VLOOKUP($E86,AnrPivot!$A$6:$AI$97,COLUMN()-COLUMN($V$1)+2,FALSE)),VLOOKUP($E86,AnrPivot!$A$6:$AI$97,COLUMN()-COLUMN($V$1)+2,FALSE),"")</f>
        <v/>
      </c>
      <c r="AI86" s="93" t="str">
        <f>IF(ISNUMBER(VLOOKUP($E86,AnrPivot!$A$6:$AI$97,COLUMN()-COLUMN($V$1)+2,FALSE)),VLOOKUP($E86,AnrPivot!$A$6:$AI$97,COLUMN()-COLUMN($V$1)+2,FALSE),"")</f>
        <v/>
      </c>
      <c r="AJ86" s="93" t="str">
        <f>IF(ISNUMBER(VLOOKUP($E86,AnrPivot!$A$6:$AI$97,COLUMN()-COLUMN($V$1)+2,FALSE)),VLOOKUP($E86,AnrPivot!$A$6:$AI$97,COLUMN()-COLUMN($V$1)+2,FALSE),"")</f>
        <v/>
      </c>
      <c r="AK86" s="93" t="str">
        <f>IF(ISNUMBER(VLOOKUP($E86,AnrPivot!$A$6:$AI$97,COLUMN()-COLUMN($V$1)+2,FALSE)),VLOOKUP($E86,AnrPivot!$A$6:$AI$97,COLUMN()-COLUMN($V$1)+2,FALSE),"")</f>
        <v/>
      </c>
      <c r="AL86" s="93" t="str">
        <f>IF(ISNUMBER(VLOOKUP($E86,AnrPivot!$A$6:$AI$97,COLUMN()-COLUMN($V$1)+2,FALSE)),VLOOKUP($E86,AnrPivot!$A$6:$AI$97,COLUMN()-COLUMN($V$1)+2,FALSE),"")</f>
        <v/>
      </c>
      <c r="AM86" s="93" t="str">
        <f>IF(ISNUMBER(VLOOKUP($E86,AnrPivot!$A$6:$AI$97,COLUMN()-COLUMN($V$1)+2,FALSE)),VLOOKUP($E86,AnrPivot!$A$6:$AI$97,COLUMN()-COLUMN($V$1)+2,FALSE),"")</f>
        <v/>
      </c>
      <c r="AN86" s="93" t="str">
        <f>IF(ISNUMBER(VLOOKUP($E86,AnrPivot!$A$6:$AI$97,COLUMN()-COLUMN($V$1)+2,FALSE)),VLOOKUP($E86,AnrPivot!$A$6:$AI$97,COLUMN()-COLUMN($V$1)+2,FALSE),"")</f>
        <v/>
      </c>
      <c r="AO86" s="93" t="str">
        <f>IF(ISNUMBER(VLOOKUP($E86,AnrPivot!$A$6:$AI$97,COLUMN()-COLUMN($V$1)+2,FALSE)),VLOOKUP($E86,AnrPivot!$A$6:$AI$97,COLUMN()-COLUMN($V$1)+2,FALSE),"")</f>
        <v/>
      </c>
      <c r="AP86" s="93" t="str">
        <f>IF(ISNUMBER(VLOOKUP($E86,AnrPivot!$A$6:$AI$97,COLUMN()-COLUMN($V$1)+2,FALSE)),VLOOKUP($E86,AnrPivot!$A$6:$AI$97,COLUMN()-COLUMN($V$1)+2,FALSE),"")</f>
        <v/>
      </c>
      <c r="AQ86" s="93">
        <f>IF(ISNUMBER(VLOOKUP($E86,AnrPivot!$A$6:$AI$97,COLUMN()-COLUMN($V$1)+2,FALSE)),VLOOKUP($E86,AnrPivot!$A$6:$AI$97,COLUMN()-COLUMN($V$1)+2,FALSE),"")</f>
        <v>2</v>
      </c>
      <c r="AR86" s="93">
        <f>IF(ISNUMBER(VLOOKUP($E86,AnrPivot!$A$6:$AI$97,COLUMN()-COLUMN($V$1)+2,FALSE)),VLOOKUP($E86,AnrPivot!$A$6:$AI$97,COLUMN()-COLUMN($V$1)+2,FALSE),"")</f>
        <v>1</v>
      </c>
      <c r="AS86" s="93" t="str">
        <f>IF(ISNUMBER(VLOOKUP($E86,AnrPivot!$A$6:$AI$97,COLUMN()-COLUMN($V$1)+2,FALSE)),VLOOKUP($E86,AnrPivot!$A$6:$AI$97,COLUMN()-COLUMN($V$1)+2,FALSE),"")</f>
        <v/>
      </c>
      <c r="AT86" s="93" t="str">
        <f>IF(ISNUMBER(VLOOKUP($E86,AnrPivot!$A$6:$AI$97,COLUMN()-COLUMN($V$1)+2,FALSE)),VLOOKUP($E86,AnrPivot!$A$6:$AI$97,COLUMN()-COLUMN($V$1)+2,FALSE),"")</f>
        <v/>
      </c>
      <c r="AU86" s="93" t="str">
        <f>IF(ISNUMBER(VLOOKUP($E86,AnrPivot!$A$6:$AI$97,COLUMN()-COLUMN($V$1)+2,FALSE)),VLOOKUP($E86,AnrPivot!$A$6:$AI$97,COLUMN()-COLUMN($V$1)+2,FALSE),"")</f>
        <v/>
      </c>
      <c r="AV86" s="93" t="str">
        <f>IF(ISNUMBER(VLOOKUP($E86,AnrPivot!$A$6:$AI$97,COLUMN()-COLUMN($V$1)+2,FALSE)),VLOOKUP($E86,AnrPivot!$A$6:$AI$97,COLUMN()-COLUMN($V$1)+2,FALSE),"")</f>
        <v/>
      </c>
      <c r="AW86" s="93" t="str">
        <f>IF(ISNUMBER(VLOOKUP($E86,AnrPivot!$A$6:$AI$97,COLUMN()-COLUMN($V$1)+2,FALSE)),VLOOKUP($E86,AnrPivot!$A$6:$AI$97,COLUMN()-COLUMN($V$1)+2,FALSE),"")</f>
        <v/>
      </c>
      <c r="AX86" s="93" t="str">
        <f>IF(ISNUMBER(VLOOKUP($E86,AnrPivot!$A$6:$AI$97,COLUMN()-COLUMN($V$1)+2,FALSE)),VLOOKUP($E86,AnrPivot!$A$6:$AI$97,COLUMN()-COLUMN($V$1)+2,FALSE),"")</f>
        <v/>
      </c>
      <c r="AY86" s="93">
        <f>IF(ISNUMBER(VLOOKUP($E86,AnrPivot!$A$6:$AI$97,COLUMN()-COLUMN($V$1)+2,FALSE)),VLOOKUP($E86,AnrPivot!$A$6:$AI$97,COLUMN()-COLUMN($V$1)+2,FALSE),"")</f>
        <v>1</v>
      </c>
      <c r="AZ86" s="93" t="str">
        <f>IF(ISNUMBER(VLOOKUP($E86,AnrPivot!$A$6:$AI$97,COLUMN()-COLUMN($V$1)+2,FALSE)),VLOOKUP($E86,AnrPivot!$A$6:$AI$97,COLUMN()-COLUMN($V$1)+2,FALSE),"")</f>
        <v/>
      </c>
      <c r="BA86" s="93" t="str">
        <f>IF(ISNUMBER(VLOOKUP($E86,AnrPivot!$A$6:$AI$97,COLUMN()-COLUMN($V$1)+2,FALSE)),VLOOKUP($E86,AnrPivot!$A$6:$AI$97,COLUMN()-COLUMN($V$1)+2,FALSE),"")</f>
        <v/>
      </c>
      <c r="BB86" s="93" t="str">
        <f>IF(ISNUMBER(VLOOKUP($E86,AnrPivot!$A$6:$AI$97,COLUMN()-COLUMN($V$1)+2,FALSE)),VLOOKUP($E86,AnrPivot!$A$6:$AI$97,COLUMN()-COLUMN($V$1)+2,FALSE),"")</f>
        <v/>
      </c>
      <c r="BC86" s="93">
        <f>IF(ISNUMBER(VLOOKUP($E86,AnrPivot!$A$6:$AI$97,COLUMN()-COLUMN($V$1)+2,FALSE)),VLOOKUP($E86,AnrPivot!$A$6:$AI$97,COLUMN()-COLUMN($V$1)+2,FALSE),"")</f>
        <v>4</v>
      </c>
      <c r="BD86" s="93" t="str">
        <f>IF(ISNUMBER(VLOOKUP($E86,AnrPivot!$A$6:$AI$97,COLUMN()-COLUMN($V$1)+2,FALSE)),VLOOKUP($E86,AnrPivot!$A$6:$AI$97,COLUMN()-COLUMN($V$1)+2,FALSE),"")</f>
        <v/>
      </c>
      <c r="BE86" s="93" t="str">
        <f>IF(ISNUMBER(VLOOKUP($E86,AnrPivot!$A$6:$AI$97,COLUMN()-COLUMN($V$1)+2,FALSE)),VLOOKUP($E86,AnrPivot!$A$6:$AI$97,COLUMN()-COLUMN($V$1)+2,FALSE),"")</f>
        <v/>
      </c>
      <c r="BF86" s="93" t="str">
        <f>IF(ISNUMBER(VLOOKUP($E86,AnrPivot!$A$6:$AI$97,COLUMN()-COLUMN($V$1)+2,FALSE)),VLOOKUP($E86,AnrPivot!$A$6:$AI$97,COLUMN()-COLUMN($V$1)+2,FALSE),"")</f>
        <v/>
      </c>
      <c r="BG86" s="93" t="str">
        <f>IF(ISNUMBER(VLOOKUP($E86,AnrPivot!$A$6:$AI$97,COLUMN()-COLUMN($V$1)+2,FALSE)),VLOOKUP($E86,AnrPivot!$A$6:$AI$97,COLUMN()-COLUMN($V$1)+2,FALSE),"")</f>
        <v/>
      </c>
      <c r="BH86" s="93" t="str">
        <f>IF(ISNUMBER(VLOOKUP($E86,AnrPivot!$A$6:$AI$97,COLUMN()-COLUMN($V$1)+2,FALSE)),VLOOKUP($E86,AnrPivot!$A$6:$AI$97,COLUMN()-COLUMN($V$1)+2,FALSE),"")</f>
        <v/>
      </c>
      <c r="BI86" s="93" t="str">
        <f>IF(ISNUMBER(VLOOKUP($E86,AnrPivot!$A$6:$AI$97,COLUMN()-COLUMN($V$1)+2,FALSE)),VLOOKUP($E86,AnrPivot!$A$6:$AI$97,COLUMN()-COLUMN($V$1)+2,FALSE),"")</f>
        <v/>
      </c>
      <c r="BJ86" s="93" t="str">
        <f>IF(ISNUMBER(VLOOKUP($E86,AnrPivot!$A$6:$AI$97,COLUMN()-COLUMN($V$1)+2,FALSE)),VLOOKUP($E86,AnrPivot!$A$6:$AI$97,COLUMN()-COLUMN($V$1)+2,FALSE),"")</f>
        <v/>
      </c>
    </row>
    <row r="87" spans="1:62" s="244" customFormat="1">
      <c r="A87" s="247">
        <v>80</v>
      </c>
      <c r="B87" s="66" t="s">
        <v>0</v>
      </c>
      <c r="C87" s="67" t="s">
        <v>1236</v>
      </c>
      <c r="D87" s="67" t="s">
        <v>1684</v>
      </c>
      <c r="E87" s="68" t="s">
        <v>1646</v>
      </c>
      <c r="F87" s="69">
        <v>27501</v>
      </c>
      <c r="G87" s="247" t="s">
        <v>189</v>
      </c>
      <c r="H87" s="247" t="s">
        <v>341</v>
      </c>
      <c r="I87" s="247"/>
      <c r="J87" s="248"/>
      <c r="K87" s="70"/>
      <c r="L87" s="71">
        <v>25.5</v>
      </c>
      <c r="M87" s="71">
        <f t="shared" si="3"/>
        <v>22</v>
      </c>
      <c r="N87" s="227">
        <f>LOOKUP(E87,UNTIS.1HJ!$A$4:$A$132,UNTIS.1HJ!$F$4:$F$132)+LOOKUP(E87,UNTIS.1HJ!$A$4:$A$132,UNTIS.1HJ!$H$4:$H$132)</f>
        <v>0</v>
      </c>
      <c r="O87" s="225">
        <f t="shared" si="4"/>
        <v>0</v>
      </c>
      <c r="P87" s="93"/>
      <c r="Q87" s="93" t="e">
        <f>VLOOKUP($E87,UNTIS.Gesamt!$A$4:$L$140,2,FALSE)</f>
        <v>#N/A</v>
      </c>
      <c r="R87" s="93" t="e">
        <f>VLOOKUP($E87,UNTIS.Gesamt!$A$4:$L$140,3,FALSE)</f>
        <v>#N/A</v>
      </c>
      <c r="S87" s="93" t="e">
        <f>VLOOKUP($E87,UNTIS.1HJ!$A$4:$L$140,4,FALSE)</f>
        <v>#N/A</v>
      </c>
      <c r="T87" s="93" t="e">
        <f>VLOOKUP($E87,UNTIS.1HJ!$A$4:$L$140,8,FALSE)</f>
        <v>#N/A</v>
      </c>
      <c r="U87" s="93"/>
      <c r="V87" s="93" t="str">
        <f>IF(ISNUMBER(VLOOKUP($E87,AnrPivot!$A$6:$AI$97,COLUMN()-COLUMN($V$1)+2,FALSE)),VLOOKUP($E87,AnrPivot!$A$6:$AI$97,COLUMN()-COLUMN($V$1)+2,FALSE),"")</f>
        <v/>
      </c>
      <c r="W87" s="9" t="str">
        <f>IF(ISNUMBER(VLOOKUP($E87,AnrPivot!$A$6:$AI$97,COLUMN()-COLUMN($V$1)+2,FALSE)),VLOOKUP($E87,AnrPivot!$A$6:$AI$97,COLUMN()-COLUMN($V$1)+2,FALSE),"")</f>
        <v/>
      </c>
      <c r="X87" s="9" t="str">
        <f>IF(ISNUMBER(VLOOKUP($E87,AnrPivot!$A$6:$AI$97,COLUMN()-COLUMN($V$1)+2,FALSE)),VLOOKUP($E87,AnrPivot!$A$6:$AI$97,COLUMN()-COLUMN($V$1)+2,FALSE),"")</f>
        <v/>
      </c>
      <c r="Y87" s="9" t="str">
        <f>IF(ISNUMBER(VLOOKUP($E87,AnrPivot!$A$6:$AI$97,COLUMN()-COLUMN($V$1)+2,FALSE)),VLOOKUP($E87,AnrPivot!$A$6:$AI$97,COLUMN()-COLUMN($V$1)+2,FALSE),"")</f>
        <v/>
      </c>
      <c r="Z87" s="9" t="str">
        <f>IF(ISNUMBER(VLOOKUP($E87,AnrPivot!$A$6:$AI$97,COLUMN()-COLUMN($V$1)+2,FALSE)),VLOOKUP($E87,AnrPivot!$A$6:$AI$97,COLUMN()-COLUMN($V$1)+2,FALSE),"")</f>
        <v/>
      </c>
      <c r="AA87" s="9" t="str">
        <f>IF(ISNUMBER(VLOOKUP($E87,AnrPivot!$A$6:$AI$97,COLUMN()-COLUMN($V$1)+2,FALSE)),VLOOKUP($E87,AnrPivot!$A$6:$AI$97,COLUMN()-COLUMN($V$1)+2,FALSE),"")</f>
        <v/>
      </c>
      <c r="AB87" s="9" t="str">
        <f>IF(ISNUMBER(VLOOKUP($E87,AnrPivot!$A$6:$AI$97,COLUMN()-COLUMN($V$1)+2,FALSE)),VLOOKUP($E87,AnrPivot!$A$6:$AI$97,COLUMN()-COLUMN($V$1)+2,FALSE),"")</f>
        <v/>
      </c>
      <c r="AC87" s="9" t="str">
        <f>IF(ISNUMBER(VLOOKUP($E87,AnrPivot!$A$6:$AI$97,COLUMN()-COLUMN($V$1)+2,FALSE)),VLOOKUP($E87,AnrPivot!$A$6:$AI$97,COLUMN()-COLUMN($V$1)+2,FALSE),"")</f>
        <v/>
      </c>
      <c r="AD87" s="9" t="str">
        <f>IF(ISNUMBER(VLOOKUP($E87,AnrPivot!$A$6:$AI$97,COLUMN()-COLUMN($V$1)+2,FALSE)),VLOOKUP($E87,AnrPivot!$A$6:$AI$97,COLUMN()-COLUMN($V$1)+2,FALSE),"")</f>
        <v/>
      </c>
      <c r="AE87" s="9">
        <f>IF(ISNUMBER(VLOOKUP($E87,AnrPivot!$A$6:$AI$97,COLUMN()-COLUMN($V$1)+2,FALSE)),VLOOKUP($E87,AnrPivot!$A$6:$AI$97,COLUMN()-COLUMN($V$1)+2,FALSE),"")</f>
        <v>1</v>
      </c>
      <c r="AF87" s="9" t="str">
        <f>IF(ISNUMBER(VLOOKUP($E87,AnrPivot!$A$6:$AI$97,COLUMN()-COLUMN($V$1)+2,FALSE)),VLOOKUP($E87,AnrPivot!$A$6:$AI$97,COLUMN()-COLUMN($V$1)+2,FALSE),"")</f>
        <v/>
      </c>
      <c r="AG87" s="9" t="str">
        <f>IF(ISNUMBER(VLOOKUP($E87,AnrPivot!$A$6:$AI$97,COLUMN()-COLUMN($V$1)+2,FALSE)),VLOOKUP($E87,AnrPivot!$A$6:$AI$97,COLUMN()-COLUMN($V$1)+2,FALSE),"")</f>
        <v/>
      </c>
      <c r="AH87" s="9" t="str">
        <f>IF(ISNUMBER(VLOOKUP($E87,AnrPivot!$A$6:$AI$97,COLUMN()-COLUMN($V$1)+2,FALSE)),VLOOKUP($E87,AnrPivot!$A$6:$AI$97,COLUMN()-COLUMN($V$1)+2,FALSE),"")</f>
        <v/>
      </c>
      <c r="AI87" s="9" t="str">
        <f>IF(ISNUMBER(VLOOKUP($E87,AnrPivot!$A$6:$AI$97,COLUMN()-COLUMN($V$1)+2,FALSE)),VLOOKUP($E87,AnrPivot!$A$6:$AI$97,COLUMN()-COLUMN($V$1)+2,FALSE),"")</f>
        <v/>
      </c>
      <c r="AJ87" s="9" t="str">
        <f>IF(ISNUMBER(VLOOKUP($E87,AnrPivot!$A$6:$AI$97,COLUMN()-COLUMN($V$1)+2,FALSE)),VLOOKUP($E87,AnrPivot!$A$6:$AI$97,COLUMN()-COLUMN($V$1)+2,FALSE),"")</f>
        <v/>
      </c>
      <c r="AK87" s="9">
        <f>IF(ISNUMBER(VLOOKUP($E87,AnrPivot!$A$6:$AI$97,COLUMN()-COLUMN($V$1)+2,FALSE)),VLOOKUP($E87,AnrPivot!$A$6:$AI$97,COLUMN()-COLUMN($V$1)+2,FALSE),"")</f>
        <v>0.5</v>
      </c>
      <c r="AL87" s="9">
        <f>IF(ISNUMBER(VLOOKUP($E87,AnrPivot!$A$6:$AI$97,COLUMN()-COLUMN($V$1)+2,FALSE)),VLOOKUP($E87,AnrPivot!$A$6:$AI$97,COLUMN()-COLUMN($V$1)+2,FALSE),"")</f>
        <v>1</v>
      </c>
      <c r="AM87" s="9" t="str">
        <f>IF(ISNUMBER(VLOOKUP($E87,AnrPivot!$A$6:$AI$97,COLUMN()-COLUMN($V$1)+2,FALSE)),VLOOKUP($E87,AnrPivot!$A$6:$AI$97,COLUMN()-COLUMN($V$1)+2,FALSE),"")</f>
        <v/>
      </c>
      <c r="AN87" s="9" t="str">
        <f>IF(ISNUMBER(VLOOKUP($E87,AnrPivot!$A$6:$AI$97,COLUMN()-COLUMN($V$1)+2,FALSE)),VLOOKUP($E87,AnrPivot!$A$6:$AI$97,COLUMN()-COLUMN($V$1)+2,FALSE),"")</f>
        <v/>
      </c>
      <c r="AO87" s="9" t="str">
        <f>IF(ISNUMBER(VLOOKUP($E87,AnrPivot!$A$6:$AI$97,COLUMN()-COLUMN($V$1)+2,FALSE)),VLOOKUP($E87,AnrPivot!$A$6:$AI$97,COLUMN()-COLUMN($V$1)+2,FALSE),"")</f>
        <v/>
      </c>
      <c r="AP87" s="9" t="str">
        <f>IF(ISNUMBER(VLOOKUP($E87,AnrPivot!$A$6:$AI$97,COLUMN()-COLUMN($V$1)+2,FALSE)),VLOOKUP($E87,AnrPivot!$A$6:$AI$97,COLUMN()-COLUMN($V$1)+2,FALSE),"")</f>
        <v/>
      </c>
      <c r="AQ87" s="9" t="str">
        <f>IF(ISNUMBER(VLOOKUP($E87,AnrPivot!$A$6:$AI$97,COLUMN()-COLUMN($V$1)+2,FALSE)),VLOOKUP($E87,AnrPivot!$A$6:$AI$97,COLUMN()-COLUMN($V$1)+2,FALSE),"")</f>
        <v/>
      </c>
      <c r="AR87" s="9" t="str">
        <f>IF(ISNUMBER(VLOOKUP($E87,AnrPivot!$A$6:$AI$97,COLUMN()-COLUMN($V$1)+2,FALSE)),VLOOKUP($E87,AnrPivot!$A$6:$AI$97,COLUMN()-COLUMN($V$1)+2,FALSE),"")</f>
        <v/>
      </c>
      <c r="AS87" s="9" t="str">
        <f>IF(ISNUMBER(VLOOKUP($E87,AnrPivot!$A$6:$AI$97,COLUMN()-COLUMN($V$1)+2,FALSE)),VLOOKUP($E87,AnrPivot!$A$6:$AI$97,COLUMN()-COLUMN($V$1)+2,FALSE),"")</f>
        <v/>
      </c>
      <c r="AT87" s="9" t="str">
        <f>IF(ISNUMBER(VLOOKUP($E87,AnrPivot!$A$6:$AI$97,COLUMN()-COLUMN($V$1)+2,FALSE)),VLOOKUP($E87,AnrPivot!$A$6:$AI$97,COLUMN()-COLUMN($V$1)+2,FALSE),"")</f>
        <v/>
      </c>
      <c r="AU87" s="9" t="str">
        <f>IF(ISNUMBER(VLOOKUP($E87,AnrPivot!$A$6:$AI$97,COLUMN()-COLUMN($V$1)+2,FALSE)),VLOOKUP($E87,AnrPivot!$A$6:$AI$97,COLUMN()-COLUMN($V$1)+2,FALSE),"")</f>
        <v/>
      </c>
      <c r="AV87" s="9" t="str">
        <f>IF(ISNUMBER(VLOOKUP($E87,AnrPivot!$A$6:$AI$97,COLUMN()-COLUMN($V$1)+2,FALSE)),VLOOKUP($E87,AnrPivot!$A$6:$AI$97,COLUMN()-COLUMN($V$1)+2,FALSE),"")</f>
        <v/>
      </c>
      <c r="AW87" s="9" t="str">
        <f>IF(ISNUMBER(VLOOKUP($E87,AnrPivot!$A$6:$AI$97,COLUMN()-COLUMN($V$1)+2,FALSE)),VLOOKUP($E87,AnrPivot!$A$6:$AI$97,COLUMN()-COLUMN($V$1)+2,FALSE),"")</f>
        <v/>
      </c>
      <c r="AX87" s="9" t="str">
        <f>IF(ISNUMBER(VLOOKUP($E87,AnrPivot!$A$6:$AI$97,COLUMN()-COLUMN($V$1)+2,FALSE)),VLOOKUP($E87,AnrPivot!$A$6:$AI$97,COLUMN()-COLUMN($V$1)+2,FALSE),"")</f>
        <v/>
      </c>
      <c r="AY87" s="9" t="str">
        <f>IF(ISNUMBER(VLOOKUP($E87,AnrPivot!$A$6:$AI$97,COLUMN()-COLUMN($V$1)+2,FALSE)),VLOOKUP($E87,AnrPivot!$A$6:$AI$97,COLUMN()-COLUMN($V$1)+2,FALSE),"")</f>
        <v/>
      </c>
      <c r="AZ87" s="9" t="str">
        <f>IF(ISNUMBER(VLOOKUP($E87,AnrPivot!$A$6:$AI$97,COLUMN()-COLUMN($V$1)+2,FALSE)),VLOOKUP($E87,AnrPivot!$A$6:$AI$97,COLUMN()-COLUMN($V$1)+2,FALSE),"")</f>
        <v/>
      </c>
      <c r="BA87" s="9">
        <f>IF(ISNUMBER(VLOOKUP($E87,AnrPivot!$A$6:$AI$97,COLUMN()-COLUMN($V$1)+2,FALSE)),VLOOKUP($E87,AnrPivot!$A$6:$AI$97,COLUMN()-COLUMN($V$1)+2,FALSE),"")</f>
        <v>1</v>
      </c>
      <c r="BB87" s="9" t="str">
        <f>IF(ISNUMBER(VLOOKUP($E87,AnrPivot!$A$6:$AI$97,COLUMN()-COLUMN($V$1)+2,FALSE)),VLOOKUP($E87,AnrPivot!$A$6:$AI$97,COLUMN()-COLUMN($V$1)+2,FALSE),"")</f>
        <v/>
      </c>
      <c r="BC87" s="9">
        <f>IF(ISNUMBER(VLOOKUP($E87,AnrPivot!$A$6:$AI$97,COLUMN()-COLUMN($V$1)+2,FALSE)),VLOOKUP($E87,AnrPivot!$A$6:$AI$97,COLUMN()-COLUMN($V$1)+2,FALSE),"")</f>
        <v>3.5</v>
      </c>
      <c r="BD87" s="9" t="str">
        <f>IF(ISNUMBER(VLOOKUP($E87,AnrPivot!$A$6:$AI$97,COLUMN()-COLUMN($V$1)+2,FALSE)),VLOOKUP($E87,AnrPivot!$A$6:$AI$97,COLUMN()-COLUMN($V$1)+2,FALSE),"")</f>
        <v/>
      </c>
      <c r="BE87" s="9" t="str">
        <f>IF(ISNUMBER(VLOOKUP($E87,AnrPivot!$A$6:$AI$97,COLUMN()-COLUMN($V$1)+2,FALSE)),VLOOKUP($E87,AnrPivot!$A$6:$AI$97,COLUMN()-COLUMN($V$1)+2,FALSE),"")</f>
        <v/>
      </c>
      <c r="BF87" s="9" t="str">
        <f>IF(ISNUMBER(VLOOKUP($E87,AnrPivot!$A$6:$AI$97,COLUMN()-COLUMN($V$1)+2,FALSE)),VLOOKUP($E87,AnrPivot!$A$6:$AI$97,COLUMN()-COLUMN($V$1)+2,FALSE),"")</f>
        <v/>
      </c>
      <c r="BG87" s="9" t="str">
        <f>IF(ISNUMBER(VLOOKUP($E87,AnrPivot!$A$6:$AI$97,COLUMN()-COLUMN($V$1)+2,FALSE)),VLOOKUP($E87,AnrPivot!$A$6:$AI$97,COLUMN()-COLUMN($V$1)+2,FALSE),"")</f>
        <v/>
      </c>
      <c r="BH87" s="9" t="str">
        <f>IF(ISNUMBER(VLOOKUP($E87,AnrPivot!$A$6:$AI$97,COLUMN()-COLUMN($V$1)+2,FALSE)),VLOOKUP($E87,AnrPivot!$A$6:$AI$97,COLUMN()-COLUMN($V$1)+2,FALSE),"")</f>
        <v/>
      </c>
      <c r="BI87" s="93" t="str">
        <f>IF(ISNUMBER(VLOOKUP($E87,AnrPivot!$A$6:$AI$97,COLUMN()-COLUMN($V$1)+2,FALSE)),VLOOKUP($E87,AnrPivot!$A$6:$AI$97,COLUMN()-COLUMN($V$1)+2,FALSE),"")</f>
        <v/>
      </c>
      <c r="BJ87" s="93" t="str">
        <f>IF(ISNUMBER(VLOOKUP($E87,AnrPivot!$A$6:$AI$97,COLUMN()-COLUMN($V$1)+2,FALSE)),VLOOKUP($E87,AnrPivot!$A$6:$AI$97,COLUMN()-COLUMN($V$1)+2,FALSE),"")</f>
        <v/>
      </c>
    </row>
    <row r="88" spans="1:62">
      <c r="A88" s="244">
        <v>81</v>
      </c>
      <c r="B88" s="73" t="s">
        <v>0</v>
      </c>
      <c r="C88" s="11" t="s">
        <v>475</v>
      </c>
      <c r="D88" s="11" t="s">
        <v>476</v>
      </c>
      <c r="E88" s="8" t="s">
        <v>24</v>
      </c>
      <c r="F88" s="14">
        <v>20161</v>
      </c>
      <c r="G88" s="244" t="s">
        <v>176</v>
      </c>
      <c r="H88" s="244" t="s">
        <v>175</v>
      </c>
      <c r="I88" s="244" t="s">
        <v>291</v>
      </c>
      <c r="J88" s="249"/>
      <c r="K88" s="27"/>
      <c r="L88" s="13">
        <v>0</v>
      </c>
      <c r="M88" s="13">
        <f t="shared" si="3"/>
        <v>0</v>
      </c>
      <c r="N88" s="228">
        <f>LOOKUP(E88,UNTIS.1HJ!$A$4:$A$132,UNTIS.1HJ!$F$4:$F$132)+LOOKUP(E88,UNTIS.1HJ!$A$4:$A$132,UNTIS.1HJ!$H$4:$H$132)</f>
        <v>0</v>
      </c>
      <c r="O88" s="226">
        <f t="shared" si="4"/>
        <v>0</v>
      </c>
      <c r="P88" s="9"/>
      <c r="Q88" s="9">
        <f>VLOOKUP($E88,UNTIS.Gesamt!$A$4:$L$140,2,FALSE)</f>
        <v>1016</v>
      </c>
      <c r="R88" s="9">
        <f>VLOOKUP($E88,UNTIS.Gesamt!$A$4:$L$140,3,FALSE)</f>
        <v>160</v>
      </c>
      <c r="S88" s="9">
        <f>VLOOKUP($E88,UNTIS.1HJ!$A$4:$L$140,4,FALSE)</f>
        <v>836</v>
      </c>
      <c r="T88" s="9">
        <f>VLOOKUP($E88,UNTIS.1HJ!$A$4:$L$140,8,FALSE)</f>
        <v>0</v>
      </c>
      <c r="U88" s="9"/>
      <c r="V88" s="9" t="str">
        <f>IF(ISNUMBER(VLOOKUP($E88,AnrPivot!$A$6:$AI$97,COLUMN()-COLUMN($V$1)+2,FALSE)),VLOOKUP($E88,AnrPivot!$A$6:$AI$97,COLUMN()-COLUMN($V$1)+2,FALSE),"")</f>
        <v/>
      </c>
      <c r="W88" s="93" t="str">
        <f>IF(ISNUMBER(VLOOKUP($E88,AnrPivot!$A$6:$AI$97,COLUMN()-COLUMN($V$1)+2,FALSE)),VLOOKUP($E88,AnrPivot!$A$6:$AI$97,COLUMN()-COLUMN($V$1)+2,FALSE),"")</f>
        <v/>
      </c>
      <c r="X88" s="93" t="str">
        <f>IF(ISNUMBER(VLOOKUP($E88,AnrPivot!$A$6:$AI$97,COLUMN()-COLUMN($V$1)+2,FALSE)),VLOOKUP($E88,AnrPivot!$A$6:$AI$97,COLUMN()-COLUMN($V$1)+2,FALSE),"")</f>
        <v/>
      </c>
      <c r="Y88" s="93" t="str">
        <f>IF(ISNUMBER(VLOOKUP($E88,AnrPivot!$A$6:$AI$97,COLUMN()-COLUMN($V$1)+2,FALSE)),VLOOKUP($E88,AnrPivot!$A$6:$AI$97,COLUMN()-COLUMN($V$1)+2,FALSE),"")</f>
        <v/>
      </c>
      <c r="Z88" s="93" t="str">
        <f>IF(ISNUMBER(VLOOKUP($E88,AnrPivot!$A$6:$AI$97,COLUMN()-COLUMN($V$1)+2,FALSE)),VLOOKUP($E88,AnrPivot!$A$6:$AI$97,COLUMN()-COLUMN($V$1)+2,FALSE),"")</f>
        <v/>
      </c>
      <c r="AA88" s="93" t="str">
        <f>IF(ISNUMBER(VLOOKUP($E88,AnrPivot!$A$6:$AI$97,COLUMN()-COLUMN($V$1)+2,FALSE)),VLOOKUP($E88,AnrPivot!$A$6:$AI$97,COLUMN()-COLUMN($V$1)+2,FALSE),"")</f>
        <v/>
      </c>
      <c r="AB88" s="93" t="str">
        <f>IF(ISNUMBER(VLOOKUP($E88,AnrPivot!$A$6:$AI$97,COLUMN()-COLUMN($V$1)+2,FALSE)),VLOOKUP($E88,AnrPivot!$A$6:$AI$97,COLUMN()-COLUMN($V$1)+2,FALSE),"")</f>
        <v/>
      </c>
      <c r="AC88" s="93" t="str">
        <f>IF(ISNUMBER(VLOOKUP($E88,AnrPivot!$A$6:$AI$97,COLUMN()-COLUMN($V$1)+2,FALSE)),VLOOKUP($E88,AnrPivot!$A$6:$AI$97,COLUMN()-COLUMN($V$1)+2,FALSE),"")</f>
        <v/>
      </c>
      <c r="AD88" s="93" t="str">
        <f>IF(ISNUMBER(VLOOKUP($E88,AnrPivot!$A$6:$AI$97,COLUMN()-COLUMN($V$1)+2,FALSE)),VLOOKUP($E88,AnrPivot!$A$6:$AI$97,COLUMN()-COLUMN($V$1)+2,FALSE),"")</f>
        <v/>
      </c>
      <c r="AE88" s="93" t="str">
        <f>IF(ISNUMBER(VLOOKUP($E88,AnrPivot!$A$6:$AI$97,COLUMN()-COLUMN($V$1)+2,FALSE)),VLOOKUP($E88,AnrPivot!$A$6:$AI$97,COLUMN()-COLUMN($V$1)+2,FALSE),"")</f>
        <v/>
      </c>
      <c r="AF88" s="93" t="str">
        <f>IF(ISNUMBER(VLOOKUP($E88,AnrPivot!$A$6:$AI$97,COLUMN()-COLUMN($V$1)+2,FALSE)),VLOOKUP($E88,AnrPivot!$A$6:$AI$97,COLUMN()-COLUMN($V$1)+2,FALSE),"")</f>
        <v/>
      </c>
      <c r="AG88" s="93" t="str">
        <f>IF(ISNUMBER(VLOOKUP($E88,AnrPivot!$A$6:$AI$97,COLUMN()-COLUMN($V$1)+2,FALSE)),VLOOKUP($E88,AnrPivot!$A$6:$AI$97,COLUMN()-COLUMN($V$1)+2,FALSE),"")</f>
        <v/>
      </c>
      <c r="AH88" s="93" t="str">
        <f>IF(ISNUMBER(VLOOKUP($E88,AnrPivot!$A$6:$AI$97,COLUMN()-COLUMN($V$1)+2,FALSE)),VLOOKUP($E88,AnrPivot!$A$6:$AI$97,COLUMN()-COLUMN($V$1)+2,FALSE),"")</f>
        <v/>
      </c>
      <c r="AI88" s="93" t="str">
        <f>IF(ISNUMBER(VLOOKUP($E88,AnrPivot!$A$6:$AI$97,COLUMN()-COLUMN($V$1)+2,FALSE)),VLOOKUP($E88,AnrPivot!$A$6:$AI$97,COLUMN()-COLUMN($V$1)+2,FALSE),"")</f>
        <v/>
      </c>
      <c r="AJ88" s="93" t="str">
        <f>IF(ISNUMBER(VLOOKUP($E88,AnrPivot!$A$6:$AI$97,COLUMN()-COLUMN($V$1)+2,FALSE)),VLOOKUP($E88,AnrPivot!$A$6:$AI$97,COLUMN()-COLUMN($V$1)+2,FALSE),"")</f>
        <v/>
      </c>
      <c r="AK88" s="93" t="str">
        <f>IF(ISNUMBER(VLOOKUP($E88,AnrPivot!$A$6:$AI$97,COLUMN()-COLUMN($V$1)+2,FALSE)),VLOOKUP($E88,AnrPivot!$A$6:$AI$97,COLUMN()-COLUMN($V$1)+2,FALSE),"")</f>
        <v/>
      </c>
      <c r="AL88" s="93" t="str">
        <f>IF(ISNUMBER(VLOOKUP($E88,AnrPivot!$A$6:$AI$97,COLUMN()-COLUMN($V$1)+2,FALSE)),VLOOKUP($E88,AnrPivot!$A$6:$AI$97,COLUMN()-COLUMN($V$1)+2,FALSE),"")</f>
        <v/>
      </c>
      <c r="AM88" s="93" t="str">
        <f>IF(ISNUMBER(VLOOKUP($E88,AnrPivot!$A$6:$AI$97,COLUMN()-COLUMN($V$1)+2,FALSE)),VLOOKUP($E88,AnrPivot!$A$6:$AI$97,COLUMN()-COLUMN($V$1)+2,FALSE),"")</f>
        <v/>
      </c>
      <c r="AN88" s="93" t="str">
        <f>IF(ISNUMBER(VLOOKUP($E88,AnrPivot!$A$6:$AI$97,COLUMN()-COLUMN($V$1)+2,FALSE)),VLOOKUP($E88,AnrPivot!$A$6:$AI$97,COLUMN()-COLUMN($V$1)+2,FALSE),"")</f>
        <v/>
      </c>
      <c r="AO88" s="93" t="str">
        <f>IF(ISNUMBER(VLOOKUP($E88,AnrPivot!$A$6:$AI$97,COLUMN()-COLUMN($V$1)+2,FALSE)),VLOOKUP($E88,AnrPivot!$A$6:$AI$97,COLUMN()-COLUMN($V$1)+2,FALSE),"")</f>
        <v/>
      </c>
      <c r="AP88" s="93" t="str">
        <f>IF(ISNUMBER(VLOOKUP($E88,AnrPivot!$A$6:$AI$97,COLUMN()-COLUMN($V$1)+2,FALSE)),VLOOKUP($E88,AnrPivot!$A$6:$AI$97,COLUMN()-COLUMN($V$1)+2,FALSE),"")</f>
        <v/>
      </c>
      <c r="AQ88" s="93" t="str">
        <f>IF(ISNUMBER(VLOOKUP($E88,AnrPivot!$A$6:$AI$97,COLUMN()-COLUMN($V$1)+2,FALSE)),VLOOKUP($E88,AnrPivot!$A$6:$AI$97,COLUMN()-COLUMN($V$1)+2,FALSE),"")</f>
        <v/>
      </c>
      <c r="AR88" s="93" t="str">
        <f>IF(ISNUMBER(VLOOKUP($E88,AnrPivot!$A$6:$AI$97,COLUMN()-COLUMN($V$1)+2,FALSE)),VLOOKUP($E88,AnrPivot!$A$6:$AI$97,COLUMN()-COLUMN($V$1)+2,FALSE),"")</f>
        <v/>
      </c>
      <c r="AS88" s="93" t="str">
        <f>IF(ISNUMBER(VLOOKUP($E88,AnrPivot!$A$6:$AI$97,COLUMN()-COLUMN($V$1)+2,FALSE)),VLOOKUP($E88,AnrPivot!$A$6:$AI$97,COLUMN()-COLUMN($V$1)+2,FALSE),"")</f>
        <v/>
      </c>
      <c r="AT88" s="93" t="str">
        <f>IF(ISNUMBER(VLOOKUP($E88,AnrPivot!$A$6:$AI$97,COLUMN()-COLUMN($V$1)+2,FALSE)),VLOOKUP($E88,AnrPivot!$A$6:$AI$97,COLUMN()-COLUMN($V$1)+2,FALSE),"")</f>
        <v/>
      </c>
      <c r="AU88" s="93" t="str">
        <f>IF(ISNUMBER(VLOOKUP($E88,AnrPivot!$A$6:$AI$97,COLUMN()-COLUMN($V$1)+2,FALSE)),VLOOKUP($E88,AnrPivot!$A$6:$AI$97,COLUMN()-COLUMN($V$1)+2,FALSE),"")</f>
        <v/>
      </c>
      <c r="AV88" s="93" t="str">
        <f>IF(ISNUMBER(VLOOKUP($E88,AnrPivot!$A$6:$AI$97,COLUMN()-COLUMN($V$1)+2,FALSE)),VLOOKUP($E88,AnrPivot!$A$6:$AI$97,COLUMN()-COLUMN($V$1)+2,FALSE),"")</f>
        <v/>
      </c>
      <c r="AW88" s="93" t="str">
        <f>IF(ISNUMBER(VLOOKUP($E88,AnrPivot!$A$6:$AI$97,COLUMN()-COLUMN($V$1)+2,FALSE)),VLOOKUP($E88,AnrPivot!$A$6:$AI$97,COLUMN()-COLUMN($V$1)+2,FALSE),"")</f>
        <v/>
      </c>
      <c r="AX88" s="93" t="str">
        <f>IF(ISNUMBER(VLOOKUP($E88,AnrPivot!$A$6:$AI$97,COLUMN()-COLUMN($V$1)+2,FALSE)),VLOOKUP($E88,AnrPivot!$A$6:$AI$97,COLUMN()-COLUMN($V$1)+2,FALSE),"")</f>
        <v/>
      </c>
      <c r="AY88" s="93" t="str">
        <f>IF(ISNUMBER(VLOOKUP($E88,AnrPivot!$A$6:$AI$97,COLUMN()-COLUMN($V$1)+2,FALSE)),VLOOKUP($E88,AnrPivot!$A$6:$AI$97,COLUMN()-COLUMN($V$1)+2,FALSE),"")</f>
        <v/>
      </c>
      <c r="AZ88" s="93" t="str">
        <f>IF(ISNUMBER(VLOOKUP($E88,AnrPivot!$A$6:$AI$97,COLUMN()-COLUMN($V$1)+2,FALSE)),VLOOKUP($E88,AnrPivot!$A$6:$AI$97,COLUMN()-COLUMN($V$1)+2,FALSE),"")</f>
        <v/>
      </c>
      <c r="BA88" s="93" t="str">
        <f>IF(ISNUMBER(VLOOKUP($E88,AnrPivot!$A$6:$AI$97,COLUMN()-COLUMN($V$1)+2,FALSE)),VLOOKUP($E88,AnrPivot!$A$6:$AI$97,COLUMN()-COLUMN($V$1)+2,FALSE),"")</f>
        <v/>
      </c>
      <c r="BB88" s="93" t="str">
        <f>IF(ISNUMBER(VLOOKUP($E88,AnrPivot!$A$6:$AI$97,COLUMN()-COLUMN($V$1)+2,FALSE)),VLOOKUP($E88,AnrPivot!$A$6:$AI$97,COLUMN()-COLUMN($V$1)+2,FALSE),"")</f>
        <v/>
      </c>
      <c r="BC88" s="93" t="str">
        <f>IF(ISNUMBER(VLOOKUP($E88,AnrPivot!$A$6:$AI$97,COLUMN()-COLUMN($V$1)+2,FALSE)),VLOOKUP($E88,AnrPivot!$A$6:$AI$97,COLUMN()-COLUMN($V$1)+2,FALSE),"")</f>
        <v/>
      </c>
      <c r="BD88" s="93" t="str">
        <f>IF(ISNUMBER(VLOOKUP($E88,AnrPivot!$A$6:$AI$97,COLUMN()-COLUMN($V$1)+2,FALSE)),VLOOKUP($E88,AnrPivot!$A$6:$AI$97,COLUMN()-COLUMN($V$1)+2,FALSE),"")</f>
        <v/>
      </c>
      <c r="BE88" s="93" t="str">
        <f>IF(ISNUMBER(VLOOKUP($E88,AnrPivot!$A$6:$AI$97,COLUMN()-COLUMN($V$1)+2,FALSE)),VLOOKUP($E88,AnrPivot!$A$6:$AI$97,COLUMN()-COLUMN($V$1)+2,FALSE),"")</f>
        <v/>
      </c>
      <c r="BF88" s="93" t="str">
        <f>IF(ISNUMBER(VLOOKUP($E88,AnrPivot!$A$6:$AI$97,COLUMN()-COLUMN($V$1)+2,FALSE)),VLOOKUP($E88,AnrPivot!$A$6:$AI$97,COLUMN()-COLUMN($V$1)+2,FALSE),"")</f>
        <v/>
      </c>
      <c r="BG88" s="93" t="str">
        <f>IF(ISNUMBER(VLOOKUP($E88,AnrPivot!$A$6:$AI$97,COLUMN()-COLUMN($V$1)+2,FALSE)),VLOOKUP($E88,AnrPivot!$A$6:$AI$97,COLUMN()-COLUMN($V$1)+2,FALSE),"")</f>
        <v/>
      </c>
      <c r="BH88" s="93" t="str">
        <f>IF(ISNUMBER(VLOOKUP($E88,AnrPivot!$A$6:$AI$97,COLUMN()-COLUMN($V$1)+2,FALSE)),VLOOKUP($E88,AnrPivot!$A$6:$AI$97,COLUMN()-COLUMN($V$1)+2,FALSE),"")</f>
        <v/>
      </c>
      <c r="BI88" s="93" t="str">
        <f>IF(ISNUMBER(VLOOKUP($E88,AnrPivot!$A$6:$AI$97,COLUMN()-COLUMN($V$1)+2,FALSE)),VLOOKUP($E88,AnrPivot!$A$6:$AI$97,COLUMN()-COLUMN($V$1)+2,FALSE),"")</f>
        <v/>
      </c>
      <c r="BJ88" s="93" t="str">
        <f>IF(ISNUMBER(VLOOKUP($E88,AnrPivot!$A$6:$AI$97,COLUMN()-COLUMN($V$1)+2,FALSE)),VLOOKUP($E88,AnrPivot!$A$6:$AI$97,COLUMN()-COLUMN($V$1)+2,FALSE),"")</f>
        <v/>
      </c>
    </row>
    <row r="89" spans="1:62">
      <c r="A89" s="247">
        <v>82</v>
      </c>
      <c r="B89" s="66" t="s">
        <v>1195</v>
      </c>
      <c r="C89" s="67"/>
      <c r="D89" s="67" t="s">
        <v>582</v>
      </c>
      <c r="E89" s="68" t="s">
        <v>581</v>
      </c>
      <c r="F89" s="69"/>
      <c r="G89" s="247"/>
      <c r="H89" s="247"/>
      <c r="I89" s="247"/>
      <c r="J89" s="248"/>
      <c r="K89" s="70"/>
      <c r="L89" s="71">
        <v>40</v>
      </c>
      <c r="M89" s="71">
        <f t="shared" si="3"/>
        <v>40</v>
      </c>
      <c r="N89" s="227">
        <f>LOOKUP(E89,UNTIS.1HJ!$A$4:$A$132,UNTIS.1HJ!$F$4:$F$132)+LOOKUP(E89,UNTIS.1HJ!$A$4:$A$132,UNTIS.1HJ!$H$4:$H$132)</f>
        <v>0</v>
      </c>
      <c r="O89" s="225">
        <f t="shared" si="4"/>
        <v>0</v>
      </c>
      <c r="P89" s="93"/>
      <c r="Q89" s="93" t="e">
        <f>VLOOKUP($E89,UNTIS.Gesamt!$A$4:$L$140,2,FALSE)</f>
        <v>#N/A</v>
      </c>
      <c r="R89" s="93" t="e">
        <f>VLOOKUP($E89,UNTIS.Gesamt!$A$4:$L$140,3,FALSE)</f>
        <v>#N/A</v>
      </c>
      <c r="S89" s="93" t="e">
        <f>VLOOKUP($E89,UNTIS.1HJ!$A$4:$L$140,4,FALSE)</f>
        <v>#N/A</v>
      </c>
      <c r="T89" s="93" t="e">
        <f>VLOOKUP($E89,UNTIS.1HJ!$A$4:$L$140,8,FALSE)</f>
        <v>#N/A</v>
      </c>
      <c r="U89" s="93"/>
      <c r="V89" s="93" t="str">
        <f>IF(ISNUMBER(VLOOKUP($E89,AnrPivot!$A$6:$AI$97,COLUMN()-COLUMN($V$1)+2,FALSE)),VLOOKUP($E89,AnrPivot!$A$6:$AI$97,COLUMN()-COLUMN($V$1)+2,FALSE),"")</f>
        <v/>
      </c>
      <c r="W89" s="9" t="str">
        <f>IF(ISNUMBER(VLOOKUP($E89,AnrPivot!$A$6:$AI$97,COLUMN()-COLUMN($V$1)+2,FALSE)),VLOOKUP($E89,AnrPivot!$A$6:$AI$97,COLUMN()-COLUMN($V$1)+2,FALSE),"")</f>
        <v/>
      </c>
      <c r="X89" s="9" t="str">
        <f>IF(ISNUMBER(VLOOKUP($E89,AnrPivot!$A$6:$AI$97,COLUMN()-COLUMN($V$1)+2,FALSE)),VLOOKUP($E89,AnrPivot!$A$6:$AI$97,COLUMN()-COLUMN($V$1)+2,FALSE),"")</f>
        <v/>
      </c>
      <c r="Y89" s="9" t="str">
        <f>IF(ISNUMBER(VLOOKUP($E89,AnrPivot!$A$6:$AI$97,COLUMN()-COLUMN($V$1)+2,FALSE)),VLOOKUP($E89,AnrPivot!$A$6:$AI$97,COLUMN()-COLUMN($V$1)+2,FALSE),"")</f>
        <v/>
      </c>
      <c r="Z89" s="9" t="str">
        <f>IF(ISNUMBER(VLOOKUP($E89,AnrPivot!$A$6:$AI$97,COLUMN()-COLUMN($V$1)+2,FALSE)),VLOOKUP($E89,AnrPivot!$A$6:$AI$97,COLUMN()-COLUMN($V$1)+2,FALSE),"")</f>
        <v/>
      </c>
      <c r="AA89" s="9" t="str">
        <f>IF(ISNUMBER(VLOOKUP($E89,AnrPivot!$A$6:$AI$97,COLUMN()-COLUMN($V$1)+2,FALSE)),VLOOKUP($E89,AnrPivot!$A$6:$AI$97,COLUMN()-COLUMN($V$1)+2,FALSE),"")</f>
        <v/>
      </c>
      <c r="AB89" s="9" t="str">
        <f>IF(ISNUMBER(VLOOKUP($E89,AnrPivot!$A$6:$AI$97,COLUMN()-COLUMN($V$1)+2,FALSE)),VLOOKUP($E89,AnrPivot!$A$6:$AI$97,COLUMN()-COLUMN($V$1)+2,FALSE),"")</f>
        <v/>
      </c>
      <c r="AC89" s="9" t="str">
        <f>IF(ISNUMBER(VLOOKUP($E89,AnrPivot!$A$6:$AI$97,COLUMN()-COLUMN($V$1)+2,FALSE)),VLOOKUP($E89,AnrPivot!$A$6:$AI$97,COLUMN()-COLUMN($V$1)+2,FALSE),"")</f>
        <v/>
      </c>
      <c r="AD89" s="9" t="str">
        <f>IF(ISNUMBER(VLOOKUP($E89,AnrPivot!$A$6:$AI$97,COLUMN()-COLUMN($V$1)+2,FALSE)),VLOOKUP($E89,AnrPivot!$A$6:$AI$97,COLUMN()-COLUMN($V$1)+2,FALSE),"")</f>
        <v/>
      </c>
      <c r="AE89" s="9" t="str">
        <f>IF(ISNUMBER(VLOOKUP($E89,AnrPivot!$A$6:$AI$97,COLUMN()-COLUMN($V$1)+2,FALSE)),VLOOKUP($E89,AnrPivot!$A$6:$AI$97,COLUMN()-COLUMN($V$1)+2,FALSE),"")</f>
        <v/>
      </c>
      <c r="AF89" s="9" t="str">
        <f>IF(ISNUMBER(VLOOKUP($E89,AnrPivot!$A$6:$AI$97,COLUMN()-COLUMN($V$1)+2,FALSE)),VLOOKUP($E89,AnrPivot!$A$6:$AI$97,COLUMN()-COLUMN($V$1)+2,FALSE),"")</f>
        <v/>
      </c>
      <c r="AG89" s="9" t="str">
        <f>IF(ISNUMBER(VLOOKUP($E89,AnrPivot!$A$6:$AI$97,COLUMN()-COLUMN($V$1)+2,FALSE)),VLOOKUP($E89,AnrPivot!$A$6:$AI$97,COLUMN()-COLUMN($V$1)+2,FALSE),"")</f>
        <v/>
      </c>
      <c r="AH89" s="9" t="str">
        <f>IF(ISNUMBER(VLOOKUP($E89,AnrPivot!$A$6:$AI$97,COLUMN()-COLUMN($V$1)+2,FALSE)),VLOOKUP($E89,AnrPivot!$A$6:$AI$97,COLUMN()-COLUMN($V$1)+2,FALSE),"")</f>
        <v/>
      </c>
      <c r="AI89" s="9" t="str">
        <f>IF(ISNUMBER(VLOOKUP($E89,AnrPivot!$A$6:$AI$97,COLUMN()-COLUMN($V$1)+2,FALSE)),VLOOKUP($E89,AnrPivot!$A$6:$AI$97,COLUMN()-COLUMN($V$1)+2,FALSE),"")</f>
        <v/>
      </c>
      <c r="AJ89" s="9" t="str">
        <f>IF(ISNUMBER(VLOOKUP($E89,AnrPivot!$A$6:$AI$97,COLUMN()-COLUMN($V$1)+2,FALSE)),VLOOKUP($E89,AnrPivot!$A$6:$AI$97,COLUMN()-COLUMN($V$1)+2,FALSE),"")</f>
        <v/>
      </c>
      <c r="AK89" s="9" t="str">
        <f>IF(ISNUMBER(VLOOKUP($E89,AnrPivot!$A$6:$AI$97,COLUMN()-COLUMN($V$1)+2,FALSE)),VLOOKUP($E89,AnrPivot!$A$6:$AI$97,COLUMN()-COLUMN($V$1)+2,FALSE),"")</f>
        <v/>
      </c>
      <c r="AL89" s="9" t="str">
        <f>IF(ISNUMBER(VLOOKUP($E89,AnrPivot!$A$6:$AI$97,COLUMN()-COLUMN($V$1)+2,FALSE)),VLOOKUP($E89,AnrPivot!$A$6:$AI$97,COLUMN()-COLUMN($V$1)+2,FALSE),"")</f>
        <v/>
      </c>
      <c r="AM89" s="9" t="str">
        <f>IF(ISNUMBER(VLOOKUP($E89,AnrPivot!$A$6:$AI$97,COLUMN()-COLUMN($V$1)+2,FALSE)),VLOOKUP($E89,AnrPivot!$A$6:$AI$97,COLUMN()-COLUMN($V$1)+2,FALSE),"")</f>
        <v/>
      </c>
      <c r="AN89" s="9" t="str">
        <f>IF(ISNUMBER(VLOOKUP($E89,AnrPivot!$A$6:$AI$97,COLUMN()-COLUMN($V$1)+2,FALSE)),VLOOKUP($E89,AnrPivot!$A$6:$AI$97,COLUMN()-COLUMN($V$1)+2,FALSE),"")</f>
        <v/>
      </c>
      <c r="AO89" s="9" t="str">
        <f>IF(ISNUMBER(VLOOKUP($E89,AnrPivot!$A$6:$AI$97,COLUMN()-COLUMN($V$1)+2,FALSE)),VLOOKUP($E89,AnrPivot!$A$6:$AI$97,COLUMN()-COLUMN($V$1)+2,FALSE),"")</f>
        <v/>
      </c>
      <c r="AP89" s="9" t="str">
        <f>IF(ISNUMBER(VLOOKUP($E89,AnrPivot!$A$6:$AI$97,COLUMN()-COLUMN($V$1)+2,FALSE)),VLOOKUP($E89,AnrPivot!$A$6:$AI$97,COLUMN()-COLUMN($V$1)+2,FALSE),"")</f>
        <v/>
      </c>
      <c r="AQ89" s="9" t="str">
        <f>IF(ISNUMBER(VLOOKUP($E89,AnrPivot!$A$6:$AI$97,COLUMN()-COLUMN($V$1)+2,FALSE)),VLOOKUP($E89,AnrPivot!$A$6:$AI$97,COLUMN()-COLUMN($V$1)+2,FALSE),"")</f>
        <v/>
      </c>
      <c r="AR89" s="9" t="str">
        <f>IF(ISNUMBER(VLOOKUP($E89,AnrPivot!$A$6:$AI$97,COLUMN()-COLUMN($V$1)+2,FALSE)),VLOOKUP($E89,AnrPivot!$A$6:$AI$97,COLUMN()-COLUMN($V$1)+2,FALSE),"")</f>
        <v/>
      </c>
      <c r="AS89" s="9" t="str">
        <f>IF(ISNUMBER(VLOOKUP($E89,AnrPivot!$A$6:$AI$97,COLUMN()-COLUMN($V$1)+2,FALSE)),VLOOKUP($E89,AnrPivot!$A$6:$AI$97,COLUMN()-COLUMN($V$1)+2,FALSE),"")</f>
        <v/>
      </c>
      <c r="AT89" s="9" t="str">
        <f>IF(ISNUMBER(VLOOKUP($E89,AnrPivot!$A$6:$AI$97,COLUMN()-COLUMN($V$1)+2,FALSE)),VLOOKUP($E89,AnrPivot!$A$6:$AI$97,COLUMN()-COLUMN($V$1)+2,FALSE),"")</f>
        <v/>
      </c>
      <c r="AU89" s="9" t="str">
        <f>IF(ISNUMBER(VLOOKUP($E89,AnrPivot!$A$6:$AI$97,COLUMN()-COLUMN($V$1)+2,FALSE)),VLOOKUP($E89,AnrPivot!$A$6:$AI$97,COLUMN()-COLUMN($V$1)+2,FALSE),"")</f>
        <v/>
      </c>
      <c r="AV89" s="9" t="str">
        <f>IF(ISNUMBER(VLOOKUP($E89,AnrPivot!$A$6:$AI$97,COLUMN()-COLUMN($V$1)+2,FALSE)),VLOOKUP($E89,AnrPivot!$A$6:$AI$97,COLUMN()-COLUMN($V$1)+2,FALSE),"")</f>
        <v/>
      </c>
      <c r="AW89" s="9" t="str">
        <f>IF(ISNUMBER(VLOOKUP($E89,AnrPivot!$A$6:$AI$97,COLUMN()-COLUMN($V$1)+2,FALSE)),VLOOKUP($E89,AnrPivot!$A$6:$AI$97,COLUMN()-COLUMN($V$1)+2,FALSE),"")</f>
        <v/>
      </c>
      <c r="AX89" s="9" t="str">
        <f>IF(ISNUMBER(VLOOKUP($E89,AnrPivot!$A$6:$AI$97,COLUMN()-COLUMN($V$1)+2,FALSE)),VLOOKUP($E89,AnrPivot!$A$6:$AI$97,COLUMN()-COLUMN($V$1)+2,FALSE),"")</f>
        <v/>
      </c>
      <c r="AY89" s="9" t="str">
        <f>IF(ISNUMBER(VLOOKUP($E89,AnrPivot!$A$6:$AI$97,COLUMN()-COLUMN($V$1)+2,FALSE)),VLOOKUP($E89,AnrPivot!$A$6:$AI$97,COLUMN()-COLUMN($V$1)+2,FALSE),"")</f>
        <v/>
      </c>
      <c r="AZ89" s="9" t="str">
        <f>IF(ISNUMBER(VLOOKUP($E89,AnrPivot!$A$6:$AI$97,COLUMN()-COLUMN($V$1)+2,FALSE)),VLOOKUP($E89,AnrPivot!$A$6:$AI$97,COLUMN()-COLUMN($V$1)+2,FALSE),"")</f>
        <v/>
      </c>
      <c r="BA89" s="9" t="str">
        <f>IF(ISNUMBER(VLOOKUP($E89,AnrPivot!$A$6:$AI$97,COLUMN()-COLUMN($V$1)+2,FALSE)),VLOOKUP($E89,AnrPivot!$A$6:$AI$97,COLUMN()-COLUMN($V$1)+2,FALSE),"")</f>
        <v/>
      </c>
      <c r="BB89" s="9" t="str">
        <f>IF(ISNUMBER(VLOOKUP($E89,AnrPivot!$A$6:$AI$97,COLUMN()-COLUMN($V$1)+2,FALSE)),VLOOKUP($E89,AnrPivot!$A$6:$AI$97,COLUMN()-COLUMN($V$1)+2,FALSE),"")</f>
        <v/>
      </c>
      <c r="BC89" s="9" t="str">
        <f>IF(ISNUMBER(VLOOKUP($E89,AnrPivot!$A$6:$AI$97,COLUMN()-COLUMN($V$1)+2,FALSE)),VLOOKUP($E89,AnrPivot!$A$6:$AI$97,COLUMN()-COLUMN($V$1)+2,FALSE),"")</f>
        <v/>
      </c>
      <c r="BD89" s="9" t="str">
        <f>IF(ISNUMBER(VLOOKUP($E89,AnrPivot!$A$6:$AI$97,COLUMN()-COLUMN($V$1)+2,FALSE)),VLOOKUP($E89,AnrPivot!$A$6:$AI$97,COLUMN()-COLUMN($V$1)+2,FALSE),"")</f>
        <v/>
      </c>
      <c r="BE89" s="9" t="str">
        <f>IF(ISNUMBER(VLOOKUP($E89,AnrPivot!$A$6:$AI$97,COLUMN()-COLUMN($V$1)+2,FALSE)),VLOOKUP($E89,AnrPivot!$A$6:$AI$97,COLUMN()-COLUMN($V$1)+2,FALSE),"")</f>
        <v/>
      </c>
      <c r="BF89" s="9" t="str">
        <f>IF(ISNUMBER(VLOOKUP($E89,AnrPivot!$A$6:$AI$97,COLUMN()-COLUMN($V$1)+2,FALSE)),VLOOKUP($E89,AnrPivot!$A$6:$AI$97,COLUMN()-COLUMN($V$1)+2,FALSE),"")</f>
        <v/>
      </c>
      <c r="BG89" s="9" t="str">
        <f>IF(ISNUMBER(VLOOKUP($E89,AnrPivot!$A$6:$AI$97,COLUMN()-COLUMN($V$1)+2,FALSE)),VLOOKUP($E89,AnrPivot!$A$6:$AI$97,COLUMN()-COLUMN($V$1)+2,FALSE),"")</f>
        <v/>
      </c>
      <c r="BH89" s="9" t="str">
        <f>IF(ISNUMBER(VLOOKUP($E89,AnrPivot!$A$6:$AI$97,COLUMN()-COLUMN($V$1)+2,FALSE)),VLOOKUP($E89,AnrPivot!$A$6:$AI$97,COLUMN()-COLUMN($V$1)+2,FALSE),"")</f>
        <v/>
      </c>
      <c r="BI89" s="93" t="str">
        <f>IF(ISNUMBER(VLOOKUP($E89,AnrPivot!$A$6:$AI$97,COLUMN()-COLUMN($V$1)+2,FALSE)),VLOOKUP($E89,AnrPivot!$A$6:$AI$97,COLUMN()-COLUMN($V$1)+2,FALSE),"")</f>
        <v/>
      </c>
      <c r="BJ89" s="93" t="str">
        <f>IF(ISNUMBER(VLOOKUP($E89,AnrPivot!$A$6:$AI$97,COLUMN()-COLUMN($V$1)+2,FALSE)),VLOOKUP($E89,AnrPivot!$A$6:$AI$97,COLUMN()-COLUMN($V$1)+2,FALSE),"")</f>
        <v/>
      </c>
    </row>
    <row r="90" spans="1:62">
      <c r="A90" s="244">
        <v>83</v>
      </c>
      <c r="B90" s="73" t="s">
        <v>0</v>
      </c>
      <c r="C90" s="11" t="s">
        <v>525</v>
      </c>
      <c r="D90" s="11" t="s">
        <v>734</v>
      </c>
      <c r="E90" s="8" t="s">
        <v>733</v>
      </c>
      <c r="F90" s="14">
        <v>28507</v>
      </c>
      <c r="G90" s="244" t="s">
        <v>372</v>
      </c>
      <c r="H90" s="244" t="s">
        <v>175</v>
      </c>
      <c r="I90" s="244"/>
      <c r="J90" s="249"/>
      <c r="K90" s="27"/>
      <c r="L90" s="467">
        <v>18</v>
      </c>
      <c r="M90" s="13">
        <f t="shared" si="3"/>
        <v>18</v>
      </c>
      <c r="N90" s="228">
        <f>LOOKUP(E90,UNTIS.1HJ!$A$4:$A$132,UNTIS.1HJ!$F$4:$F$132)+LOOKUP(E90,UNTIS.1HJ!$A$4:$A$132,UNTIS.1HJ!$H$4:$H$132)</f>
        <v>0</v>
      </c>
      <c r="O90" s="226">
        <f t="shared" si="4"/>
        <v>0</v>
      </c>
      <c r="P90" s="9"/>
      <c r="Q90" s="9">
        <f>VLOOKUP($E90,UNTIS.Gesamt!$A$4:$L$140,2,FALSE)</f>
        <v>1012</v>
      </c>
      <c r="R90" s="9">
        <f>VLOOKUP($E90,UNTIS.Gesamt!$A$4:$L$140,3,FALSE)</f>
        <v>20</v>
      </c>
      <c r="S90" s="9">
        <f>VLOOKUP($E90,UNTIS.1HJ!$A$4:$L$140,4,FALSE)</f>
        <v>990</v>
      </c>
      <c r="T90" s="9">
        <f>VLOOKUP($E90,UNTIS.1HJ!$A$4:$L$140,8,FALSE)</f>
        <v>0</v>
      </c>
      <c r="U90" s="9"/>
      <c r="V90" s="9" t="str">
        <f>IF(ISNUMBER(VLOOKUP($E90,AnrPivot!$A$6:$AI$97,COLUMN()-COLUMN($V$1)+2,FALSE)),VLOOKUP($E90,AnrPivot!$A$6:$AI$97,COLUMN()-COLUMN($V$1)+2,FALSE),"")</f>
        <v/>
      </c>
      <c r="W90" s="93" t="str">
        <f>IF(ISNUMBER(VLOOKUP($E90,AnrPivot!$A$6:$AI$97,COLUMN()-COLUMN($V$1)+2,FALSE)),VLOOKUP($E90,AnrPivot!$A$6:$AI$97,COLUMN()-COLUMN($V$1)+2,FALSE),"")</f>
        <v/>
      </c>
      <c r="X90" s="93" t="str">
        <f>IF(ISNUMBER(VLOOKUP($E90,AnrPivot!$A$6:$AI$97,COLUMN()-COLUMN($V$1)+2,FALSE)),VLOOKUP($E90,AnrPivot!$A$6:$AI$97,COLUMN()-COLUMN($V$1)+2,FALSE),"")</f>
        <v/>
      </c>
      <c r="Y90" s="93" t="str">
        <f>IF(ISNUMBER(VLOOKUP($E90,AnrPivot!$A$6:$AI$97,COLUMN()-COLUMN($V$1)+2,FALSE)),VLOOKUP($E90,AnrPivot!$A$6:$AI$97,COLUMN()-COLUMN($V$1)+2,FALSE),"")</f>
        <v/>
      </c>
      <c r="Z90" s="93" t="str">
        <f>IF(ISNUMBER(VLOOKUP($E90,AnrPivot!$A$6:$AI$97,COLUMN()-COLUMN($V$1)+2,FALSE)),VLOOKUP($E90,AnrPivot!$A$6:$AI$97,COLUMN()-COLUMN($V$1)+2,FALSE),"")</f>
        <v/>
      </c>
      <c r="AA90" s="93" t="str">
        <f>IF(ISNUMBER(VLOOKUP($E90,AnrPivot!$A$6:$AI$97,COLUMN()-COLUMN($V$1)+2,FALSE)),VLOOKUP($E90,AnrPivot!$A$6:$AI$97,COLUMN()-COLUMN($V$1)+2,FALSE),"")</f>
        <v/>
      </c>
      <c r="AB90" s="93" t="str">
        <f>IF(ISNUMBER(VLOOKUP($E90,AnrPivot!$A$6:$AI$97,COLUMN()-COLUMN($V$1)+2,FALSE)),VLOOKUP($E90,AnrPivot!$A$6:$AI$97,COLUMN()-COLUMN($V$1)+2,FALSE),"")</f>
        <v/>
      </c>
      <c r="AC90" s="93" t="str">
        <f>IF(ISNUMBER(VLOOKUP($E90,AnrPivot!$A$6:$AI$97,COLUMN()-COLUMN($V$1)+2,FALSE)),VLOOKUP($E90,AnrPivot!$A$6:$AI$97,COLUMN()-COLUMN($V$1)+2,FALSE),"")</f>
        <v/>
      </c>
      <c r="AD90" s="93" t="str">
        <f>IF(ISNUMBER(VLOOKUP($E90,AnrPivot!$A$6:$AI$97,COLUMN()-COLUMN($V$1)+2,FALSE)),VLOOKUP($E90,AnrPivot!$A$6:$AI$97,COLUMN()-COLUMN($V$1)+2,FALSE),"")</f>
        <v/>
      </c>
      <c r="AE90" s="93" t="str">
        <f>IF(ISNUMBER(VLOOKUP($E90,AnrPivot!$A$6:$AI$97,COLUMN()-COLUMN($V$1)+2,FALSE)),VLOOKUP($E90,AnrPivot!$A$6:$AI$97,COLUMN()-COLUMN($V$1)+2,FALSE),"")</f>
        <v/>
      </c>
      <c r="AF90" s="93" t="str">
        <f>IF(ISNUMBER(VLOOKUP($E90,AnrPivot!$A$6:$AI$97,COLUMN()-COLUMN($V$1)+2,FALSE)),VLOOKUP($E90,AnrPivot!$A$6:$AI$97,COLUMN()-COLUMN($V$1)+2,FALSE),"")</f>
        <v/>
      </c>
      <c r="AG90" s="93" t="str">
        <f>IF(ISNUMBER(VLOOKUP($E90,AnrPivot!$A$6:$AI$97,COLUMN()-COLUMN($V$1)+2,FALSE)),VLOOKUP($E90,AnrPivot!$A$6:$AI$97,COLUMN()-COLUMN($V$1)+2,FALSE),"")</f>
        <v/>
      </c>
      <c r="AH90" s="93" t="str">
        <f>IF(ISNUMBER(VLOOKUP($E90,AnrPivot!$A$6:$AI$97,COLUMN()-COLUMN($V$1)+2,FALSE)),VLOOKUP($E90,AnrPivot!$A$6:$AI$97,COLUMN()-COLUMN($V$1)+2,FALSE),"")</f>
        <v/>
      </c>
      <c r="AI90" s="93" t="str">
        <f>IF(ISNUMBER(VLOOKUP($E90,AnrPivot!$A$6:$AI$97,COLUMN()-COLUMN($V$1)+2,FALSE)),VLOOKUP($E90,AnrPivot!$A$6:$AI$97,COLUMN()-COLUMN($V$1)+2,FALSE),"")</f>
        <v/>
      </c>
      <c r="AJ90" s="93" t="str">
        <f>IF(ISNUMBER(VLOOKUP($E90,AnrPivot!$A$6:$AI$97,COLUMN()-COLUMN($V$1)+2,FALSE)),VLOOKUP($E90,AnrPivot!$A$6:$AI$97,COLUMN()-COLUMN($V$1)+2,FALSE),"")</f>
        <v/>
      </c>
      <c r="AK90" s="93" t="str">
        <f>IF(ISNUMBER(VLOOKUP($E90,AnrPivot!$A$6:$AI$97,COLUMN()-COLUMN($V$1)+2,FALSE)),VLOOKUP($E90,AnrPivot!$A$6:$AI$97,COLUMN()-COLUMN($V$1)+2,FALSE),"")</f>
        <v/>
      </c>
      <c r="AL90" s="93" t="str">
        <f>IF(ISNUMBER(VLOOKUP($E90,AnrPivot!$A$6:$AI$97,COLUMN()-COLUMN($V$1)+2,FALSE)),VLOOKUP($E90,AnrPivot!$A$6:$AI$97,COLUMN()-COLUMN($V$1)+2,FALSE),"")</f>
        <v/>
      </c>
      <c r="AM90" s="93" t="str">
        <f>IF(ISNUMBER(VLOOKUP($E90,AnrPivot!$A$6:$AI$97,COLUMN()-COLUMN($V$1)+2,FALSE)),VLOOKUP($E90,AnrPivot!$A$6:$AI$97,COLUMN()-COLUMN($V$1)+2,FALSE),"")</f>
        <v/>
      </c>
      <c r="AN90" s="93" t="str">
        <f>IF(ISNUMBER(VLOOKUP($E90,AnrPivot!$A$6:$AI$97,COLUMN()-COLUMN($V$1)+2,FALSE)),VLOOKUP($E90,AnrPivot!$A$6:$AI$97,COLUMN()-COLUMN($V$1)+2,FALSE),"")</f>
        <v/>
      </c>
      <c r="AO90" s="93" t="str">
        <f>IF(ISNUMBER(VLOOKUP($E90,AnrPivot!$A$6:$AI$97,COLUMN()-COLUMN($V$1)+2,FALSE)),VLOOKUP($E90,AnrPivot!$A$6:$AI$97,COLUMN()-COLUMN($V$1)+2,FALSE),"")</f>
        <v/>
      </c>
      <c r="AP90" s="93" t="str">
        <f>IF(ISNUMBER(VLOOKUP($E90,AnrPivot!$A$6:$AI$97,COLUMN()-COLUMN($V$1)+2,FALSE)),VLOOKUP($E90,AnrPivot!$A$6:$AI$97,COLUMN()-COLUMN($V$1)+2,FALSE),"")</f>
        <v/>
      </c>
      <c r="AQ90" s="93" t="str">
        <f>IF(ISNUMBER(VLOOKUP($E90,AnrPivot!$A$6:$AI$97,COLUMN()-COLUMN($V$1)+2,FALSE)),VLOOKUP($E90,AnrPivot!$A$6:$AI$97,COLUMN()-COLUMN($V$1)+2,FALSE),"")</f>
        <v/>
      </c>
      <c r="AR90" s="93" t="str">
        <f>IF(ISNUMBER(VLOOKUP($E90,AnrPivot!$A$6:$AI$97,COLUMN()-COLUMN($V$1)+2,FALSE)),VLOOKUP($E90,AnrPivot!$A$6:$AI$97,COLUMN()-COLUMN($V$1)+2,FALSE),"")</f>
        <v/>
      </c>
      <c r="AS90" s="93" t="str">
        <f>IF(ISNUMBER(VLOOKUP($E90,AnrPivot!$A$6:$AI$97,COLUMN()-COLUMN($V$1)+2,FALSE)),VLOOKUP($E90,AnrPivot!$A$6:$AI$97,COLUMN()-COLUMN($V$1)+2,FALSE),"")</f>
        <v/>
      </c>
      <c r="AT90" s="93" t="str">
        <f>IF(ISNUMBER(VLOOKUP($E90,AnrPivot!$A$6:$AI$97,COLUMN()-COLUMN($V$1)+2,FALSE)),VLOOKUP($E90,AnrPivot!$A$6:$AI$97,COLUMN()-COLUMN($V$1)+2,FALSE),"")</f>
        <v/>
      </c>
      <c r="AU90" s="93" t="str">
        <f>IF(ISNUMBER(VLOOKUP($E90,AnrPivot!$A$6:$AI$97,COLUMN()-COLUMN($V$1)+2,FALSE)),VLOOKUP($E90,AnrPivot!$A$6:$AI$97,COLUMN()-COLUMN($V$1)+2,FALSE),"")</f>
        <v/>
      </c>
      <c r="AV90" s="93" t="str">
        <f>IF(ISNUMBER(VLOOKUP($E90,AnrPivot!$A$6:$AI$97,COLUMN()-COLUMN($V$1)+2,FALSE)),VLOOKUP($E90,AnrPivot!$A$6:$AI$97,COLUMN()-COLUMN($V$1)+2,FALSE),"")</f>
        <v/>
      </c>
      <c r="AW90" s="93" t="str">
        <f>IF(ISNUMBER(VLOOKUP($E90,AnrPivot!$A$6:$AI$97,COLUMN()-COLUMN($V$1)+2,FALSE)),VLOOKUP($E90,AnrPivot!$A$6:$AI$97,COLUMN()-COLUMN($V$1)+2,FALSE),"")</f>
        <v/>
      </c>
      <c r="AX90" s="93" t="str">
        <f>IF(ISNUMBER(VLOOKUP($E90,AnrPivot!$A$6:$AI$97,COLUMN()-COLUMN($V$1)+2,FALSE)),VLOOKUP($E90,AnrPivot!$A$6:$AI$97,COLUMN()-COLUMN($V$1)+2,FALSE),"")</f>
        <v/>
      </c>
      <c r="AY90" s="93" t="str">
        <f>IF(ISNUMBER(VLOOKUP($E90,AnrPivot!$A$6:$AI$97,COLUMN()-COLUMN($V$1)+2,FALSE)),VLOOKUP($E90,AnrPivot!$A$6:$AI$97,COLUMN()-COLUMN($V$1)+2,FALSE),"")</f>
        <v/>
      </c>
      <c r="AZ90" s="93" t="str">
        <f>IF(ISNUMBER(VLOOKUP($E90,AnrPivot!$A$6:$AI$97,COLUMN()-COLUMN($V$1)+2,FALSE)),VLOOKUP($E90,AnrPivot!$A$6:$AI$97,COLUMN()-COLUMN($V$1)+2,FALSE),"")</f>
        <v/>
      </c>
      <c r="BA90" s="93" t="str">
        <f>IF(ISNUMBER(VLOOKUP($E90,AnrPivot!$A$6:$AI$97,COLUMN()-COLUMN($V$1)+2,FALSE)),VLOOKUP($E90,AnrPivot!$A$6:$AI$97,COLUMN()-COLUMN($V$1)+2,FALSE),"")</f>
        <v/>
      </c>
      <c r="BB90" s="93" t="str">
        <f>IF(ISNUMBER(VLOOKUP($E90,AnrPivot!$A$6:$AI$97,COLUMN()-COLUMN($V$1)+2,FALSE)),VLOOKUP($E90,AnrPivot!$A$6:$AI$97,COLUMN()-COLUMN($V$1)+2,FALSE),"")</f>
        <v/>
      </c>
      <c r="BC90" s="93" t="str">
        <f>IF(ISNUMBER(VLOOKUP($E90,AnrPivot!$A$6:$AI$97,COLUMN()-COLUMN($V$1)+2,FALSE)),VLOOKUP($E90,AnrPivot!$A$6:$AI$97,COLUMN()-COLUMN($V$1)+2,FALSE),"")</f>
        <v/>
      </c>
      <c r="BD90" s="93" t="str">
        <f>IF(ISNUMBER(VLOOKUP($E90,AnrPivot!$A$6:$AI$97,COLUMN()-COLUMN($V$1)+2,FALSE)),VLOOKUP($E90,AnrPivot!$A$6:$AI$97,COLUMN()-COLUMN($V$1)+2,FALSE),"")</f>
        <v/>
      </c>
      <c r="BE90" s="93" t="str">
        <f>IF(ISNUMBER(VLOOKUP($E90,AnrPivot!$A$6:$AI$97,COLUMN()-COLUMN($V$1)+2,FALSE)),VLOOKUP($E90,AnrPivot!$A$6:$AI$97,COLUMN()-COLUMN($V$1)+2,FALSE),"")</f>
        <v/>
      </c>
      <c r="BF90" s="93" t="str">
        <f>IF(ISNUMBER(VLOOKUP($E90,AnrPivot!$A$6:$AI$97,COLUMN()-COLUMN($V$1)+2,FALSE)),VLOOKUP($E90,AnrPivot!$A$6:$AI$97,COLUMN()-COLUMN($V$1)+2,FALSE),"")</f>
        <v/>
      </c>
      <c r="BG90" s="93" t="str">
        <f>IF(ISNUMBER(VLOOKUP($E90,AnrPivot!$A$6:$AI$97,COLUMN()-COLUMN($V$1)+2,FALSE)),VLOOKUP($E90,AnrPivot!$A$6:$AI$97,COLUMN()-COLUMN($V$1)+2,FALSE),"")</f>
        <v/>
      </c>
      <c r="BH90" s="93" t="str">
        <f>IF(ISNUMBER(VLOOKUP($E90,AnrPivot!$A$6:$AI$97,COLUMN()-COLUMN($V$1)+2,FALSE)),VLOOKUP($E90,AnrPivot!$A$6:$AI$97,COLUMN()-COLUMN($V$1)+2,FALSE),"")</f>
        <v/>
      </c>
      <c r="BI90" s="93" t="str">
        <f>IF(ISNUMBER(VLOOKUP($E90,AnrPivot!$A$6:$AI$97,COLUMN()-COLUMN($V$1)+2,FALSE)),VLOOKUP($E90,AnrPivot!$A$6:$AI$97,COLUMN()-COLUMN($V$1)+2,FALSE),"")</f>
        <v/>
      </c>
      <c r="BJ90" s="93" t="str">
        <f>IF(ISNUMBER(VLOOKUP($E90,AnrPivot!$A$6:$AI$97,COLUMN()-COLUMN($V$1)+2,FALSE)),VLOOKUP($E90,AnrPivot!$A$6:$AI$97,COLUMN()-COLUMN($V$1)+2,FALSE),"")</f>
        <v/>
      </c>
    </row>
    <row r="91" spans="1:62">
      <c r="A91" s="247">
        <v>84</v>
      </c>
      <c r="B91" s="66" t="s">
        <v>0</v>
      </c>
      <c r="C91" s="67" t="s">
        <v>390</v>
      </c>
      <c r="D91" s="67" t="s">
        <v>1422</v>
      </c>
      <c r="E91" s="68" t="s">
        <v>1423</v>
      </c>
      <c r="F91" s="69">
        <v>32929</v>
      </c>
      <c r="G91" s="247" t="s">
        <v>180</v>
      </c>
      <c r="H91" s="247" t="s">
        <v>172</v>
      </c>
      <c r="I91" s="247"/>
      <c r="J91" s="248"/>
      <c r="K91" s="70"/>
      <c r="L91" s="71">
        <v>20</v>
      </c>
      <c r="M91" s="71">
        <f t="shared" si="3"/>
        <v>20</v>
      </c>
      <c r="N91" s="227">
        <f>LOOKUP(E91,UNTIS.1HJ!$A$4:$A$132,UNTIS.1HJ!$F$4:$F$132)+LOOKUP(E91,UNTIS.1HJ!$A$4:$A$132,UNTIS.1HJ!$H$4:$H$132)</f>
        <v>0</v>
      </c>
      <c r="O91" s="225">
        <f t="shared" si="4"/>
        <v>0</v>
      </c>
      <c r="P91" s="93"/>
      <c r="Q91" s="93" t="e">
        <f>VLOOKUP($E91,UNTIS.Gesamt!$A$4:$L$140,2,FALSE)</f>
        <v>#N/A</v>
      </c>
      <c r="R91" s="93" t="e">
        <f>VLOOKUP($E91,UNTIS.Gesamt!$A$4:$L$140,3,FALSE)</f>
        <v>#N/A</v>
      </c>
      <c r="S91" s="93" t="e">
        <f>VLOOKUP($E91,UNTIS.1HJ!$A$4:$L$140,4,FALSE)</f>
        <v>#N/A</v>
      </c>
      <c r="T91" s="93" t="e">
        <f>VLOOKUP($E91,UNTIS.1HJ!$A$4:$L$140,8,FALSE)</f>
        <v>#N/A</v>
      </c>
      <c r="U91" s="93"/>
      <c r="V91" s="93" t="str">
        <f>IF(ISNUMBER(VLOOKUP($E91,AnrPivot!$A$6:$AI$97,COLUMN()-COLUMN($V$1)+2,FALSE)),VLOOKUP($E91,AnrPivot!$A$6:$AI$97,COLUMN()-COLUMN($V$1)+2,FALSE),"")</f>
        <v/>
      </c>
      <c r="W91" s="9" t="str">
        <f>IF(ISNUMBER(VLOOKUP($E91,AnrPivot!$A$6:$AI$97,COLUMN()-COLUMN($V$1)+2,FALSE)),VLOOKUP($E91,AnrPivot!$A$6:$AI$97,COLUMN()-COLUMN($V$1)+2,FALSE),"")</f>
        <v/>
      </c>
      <c r="X91" s="9" t="str">
        <f>IF(ISNUMBER(VLOOKUP($E91,AnrPivot!$A$6:$AI$97,COLUMN()-COLUMN($V$1)+2,FALSE)),VLOOKUP($E91,AnrPivot!$A$6:$AI$97,COLUMN()-COLUMN($V$1)+2,FALSE),"")</f>
        <v/>
      </c>
      <c r="Y91" s="9" t="str">
        <f>IF(ISNUMBER(VLOOKUP($E91,AnrPivot!$A$6:$AI$97,COLUMN()-COLUMN($V$1)+2,FALSE)),VLOOKUP($E91,AnrPivot!$A$6:$AI$97,COLUMN()-COLUMN($V$1)+2,FALSE),"")</f>
        <v/>
      </c>
      <c r="Z91" s="9" t="str">
        <f>IF(ISNUMBER(VLOOKUP($E91,AnrPivot!$A$6:$AI$97,COLUMN()-COLUMN($V$1)+2,FALSE)),VLOOKUP($E91,AnrPivot!$A$6:$AI$97,COLUMN()-COLUMN($V$1)+2,FALSE),"")</f>
        <v/>
      </c>
      <c r="AA91" s="9" t="str">
        <f>IF(ISNUMBER(VLOOKUP($E91,AnrPivot!$A$6:$AI$97,COLUMN()-COLUMN($V$1)+2,FALSE)),VLOOKUP($E91,AnrPivot!$A$6:$AI$97,COLUMN()-COLUMN($V$1)+2,FALSE),"")</f>
        <v/>
      </c>
      <c r="AB91" s="9" t="str">
        <f>IF(ISNUMBER(VLOOKUP($E91,AnrPivot!$A$6:$AI$97,COLUMN()-COLUMN($V$1)+2,FALSE)),VLOOKUP($E91,AnrPivot!$A$6:$AI$97,COLUMN()-COLUMN($V$1)+2,FALSE),"")</f>
        <v/>
      </c>
      <c r="AC91" s="9" t="str">
        <f>IF(ISNUMBER(VLOOKUP($E91,AnrPivot!$A$6:$AI$97,COLUMN()-COLUMN($V$1)+2,FALSE)),VLOOKUP($E91,AnrPivot!$A$6:$AI$97,COLUMN()-COLUMN($V$1)+2,FALSE),"")</f>
        <v/>
      </c>
      <c r="AD91" s="9" t="str">
        <f>IF(ISNUMBER(VLOOKUP($E91,AnrPivot!$A$6:$AI$97,COLUMN()-COLUMN($V$1)+2,FALSE)),VLOOKUP($E91,AnrPivot!$A$6:$AI$97,COLUMN()-COLUMN($V$1)+2,FALSE),"")</f>
        <v/>
      </c>
      <c r="AE91" s="9" t="str">
        <f>IF(ISNUMBER(VLOOKUP($E91,AnrPivot!$A$6:$AI$97,COLUMN()-COLUMN($V$1)+2,FALSE)),VLOOKUP($E91,AnrPivot!$A$6:$AI$97,COLUMN()-COLUMN($V$1)+2,FALSE),"")</f>
        <v/>
      </c>
      <c r="AF91" s="9" t="str">
        <f>IF(ISNUMBER(VLOOKUP($E91,AnrPivot!$A$6:$AI$97,COLUMN()-COLUMN($V$1)+2,FALSE)),VLOOKUP($E91,AnrPivot!$A$6:$AI$97,COLUMN()-COLUMN($V$1)+2,FALSE),"")</f>
        <v/>
      </c>
      <c r="AG91" s="9" t="str">
        <f>IF(ISNUMBER(VLOOKUP($E91,AnrPivot!$A$6:$AI$97,COLUMN()-COLUMN($V$1)+2,FALSE)),VLOOKUP($E91,AnrPivot!$A$6:$AI$97,COLUMN()-COLUMN($V$1)+2,FALSE),"")</f>
        <v/>
      </c>
      <c r="AH91" s="9" t="str">
        <f>IF(ISNUMBER(VLOOKUP($E91,AnrPivot!$A$6:$AI$97,COLUMN()-COLUMN($V$1)+2,FALSE)),VLOOKUP($E91,AnrPivot!$A$6:$AI$97,COLUMN()-COLUMN($V$1)+2,FALSE),"")</f>
        <v/>
      </c>
      <c r="AI91" s="9" t="str">
        <f>IF(ISNUMBER(VLOOKUP($E91,AnrPivot!$A$6:$AI$97,COLUMN()-COLUMN($V$1)+2,FALSE)),VLOOKUP($E91,AnrPivot!$A$6:$AI$97,COLUMN()-COLUMN($V$1)+2,FALSE),"")</f>
        <v/>
      </c>
      <c r="AJ91" s="9" t="str">
        <f>IF(ISNUMBER(VLOOKUP($E91,AnrPivot!$A$6:$AI$97,COLUMN()-COLUMN($V$1)+2,FALSE)),VLOOKUP($E91,AnrPivot!$A$6:$AI$97,COLUMN()-COLUMN($V$1)+2,FALSE),"")</f>
        <v/>
      </c>
      <c r="AK91" s="9" t="str">
        <f>IF(ISNUMBER(VLOOKUP($E91,AnrPivot!$A$6:$AI$97,COLUMN()-COLUMN($V$1)+2,FALSE)),VLOOKUP($E91,AnrPivot!$A$6:$AI$97,COLUMN()-COLUMN($V$1)+2,FALSE),"")</f>
        <v/>
      </c>
      <c r="AL91" s="9" t="str">
        <f>IF(ISNUMBER(VLOOKUP($E91,AnrPivot!$A$6:$AI$97,COLUMN()-COLUMN($V$1)+2,FALSE)),VLOOKUP($E91,AnrPivot!$A$6:$AI$97,COLUMN()-COLUMN($V$1)+2,FALSE),"")</f>
        <v/>
      </c>
      <c r="AM91" s="9" t="str">
        <f>IF(ISNUMBER(VLOOKUP($E91,AnrPivot!$A$6:$AI$97,COLUMN()-COLUMN($V$1)+2,FALSE)),VLOOKUP($E91,AnrPivot!$A$6:$AI$97,COLUMN()-COLUMN($V$1)+2,FALSE),"")</f>
        <v/>
      </c>
      <c r="AN91" s="9" t="str">
        <f>IF(ISNUMBER(VLOOKUP($E91,AnrPivot!$A$6:$AI$97,COLUMN()-COLUMN($V$1)+2,FALSE)),VLOOKUP($E91,AnrPivot!$A$6:$AI$97,COLUMN()-COLUMN($V$1)+2,FALSE),"")</f>
        <v/>
      </c>
      <c r="AO91" s="9" t="str">
        <f>IF(ISNUMBER(VLOOKUP($E91,AnrPivot!$A$6:$AI$97,COLUMN()-COLUMN($V$1)+2,FALSE)),VLOOKUP($E91,AnrPivot!$A$6:$AI$97,COLUMN()-COLUMN($V$1)+2,FALSE),"")</f>
        <v/>
      </c>
      <c r="AP91" s="9" t="str">
        <f>IF(ISNUMBER(VLOOKUP($E91,AnrPivot!$A$6:$AI$97,COLUMN()-COLUMN($V$1)+2,FALSE)),VLOOKUP($E91,AnrPivot!$A$6:$AI$97,COLUMN()-COLUMN($V$1)+2,FALSE),"")</f>
        <v/>
      </c>
      <c r="AQ91" s="9" t="str">
        <f>IF(ISNUMBER(VLOOKUP($E91,AnrPivot!$A$6:$AI$97,COLUMN()-COLUMN($V$1)+2,FALSE)),VLOOKUP($E91,AnrPivot!$A$6:$AI$97,COLUMN()-COLUMN($V$1)+2,FALSE),"")</f>
        <v/>
      </c>
      <c r="AR91" s="9" t="str">
        <f>IF(ISNUMBER(VLOOKUP($E91,AnrPivot!$A$6:$AI$97,COLUMN()-COLUMN($V$1)+2,FALSE)),VLOOKUP($E91,AnrPivot!$A$6:$AI$97,COLUMN()-COLUMN($V$1)+2,FALSE),"")</f>
        <v/>
      </c>
      <c r="AS91" s="9" t="str">
        <f>IF(ISNUMBER(VLOOKUP($E91,AnrPivot!$A$6:$AI$97,COLUMN()-COLUMN($V$1)+2,FALSE)),VLOOKUP($E91,AnrPivot!$A$6:$AI$97,COLUMN()-COLUMN($V$1)+2,FALSE),"")</f>
        <v/>
      </c>
      <c r="AT91" s="9" t="str">
        <f>IF(ISNUMBER(VLOOKUP($E91,AnrPivot!$A$6:$AI$97,COLUMN()-COLUMN($V$1)+2,FALSE)),VLOOKUP($E91,AnrPivot!$A$6:$AI$97,COLUMN()-COLUMN($V$1)+2,FALSE),"")</f>
        <v/>
      </c>
      <c r="AU91" s="9" t="str">
        <f>IF(ISNUMBER(VLOOKUP($E91,AnrPivot!$A$6:$AI$97,COLUMN()-COLUMN($V$1)+2,FALSE)),VLOOKUP($E91,AnrPivot!$A$6:$AI$97,COLUMN()-COLUMN($V$1)+2,FALSE),"")</f>
        <v/>
      </c>
      <c r="AV91" s="9" t="str">
        <f>IF(ISNUMBER(VLOOKUP($E91,AnrPivot!$A$6:$AI$97,COLUMN()-COLUMN($V$1)+2,FALSE)),VLOOKUP($E91,AnrPivot!$A$6:$AI$97,COLUMN()-COLUMN($V$1)+2,FALSE),"")</f>
        <v/>
      </c>
      <c r="AW91" s="9" t="str">
        <f>IF(ISNUMBER(VLOOKUP($E91,AnrPivot!$A$6:$AI$97,COLUMN()-COLUMN($V$1)+2,FALSE)),VLOOKUP($E91,AnrPivot!$A$6:$AI$97,COLUMN()-COLUMN($V$1)+2,FALSE),"")</f>
        <v/>
      </c>
      <c r="AX91" s="9" t="str">
        <f>IF(ISNUMBER(VLOOKUP($E91,AnrPivot!$A$6:$AI$97,COLUMN()-COLUMN($V$1)+2,FALSE)),VLOOKUP($E91,AnrPivot!$A$6:$AI$97,COLUMN()-COLUMN($V$1)+2,FALSE),"")</f>
        <v/>
      </c>
      <c r="AY91" s="9" t="str">
        <f>IF(ISNUMBER(VLOOKUP($E91,AnrPivot!$A$6:$AI$97,COLUMN()-COLUMN($V$1)+2,FALSE)),VLOOKUP($E91,AnrPivot!$A$6:$AI$97,COLUMN()-COLUMN($V$1)+2,FALSE),"")</f>
        <v/>
      </c>
      <c r="AZ91" s="9" t="str">
        <f>IF(ISNUMBER(VLOOKUP($E91,AnrPivot!$A$6:$AI$97,COLUMN()-COLUMN($V$1)+2,FALSE)),VLOOKUP($E91,AnrPivot!$A$6:$AI$97,COLUMN()-COLUMN($V$1)+2,FALSE),"")</f>
        <v/>
      </c>
      <c r="BA91" s="9" t="str">
        <f>IF(ISNUMBER(VLOOKUP($E91,AnrPivot!$A$6:$AI$97,COLUMN()-COLUMN($V$1)+2,FALSE)),VLOOKUP($E91,AnrPivot!$A$6:$AI$97,COLUMN()-COLUMN($V$1)+2,FALSE),"")</f>
        <v/>
      </c>
      <c r="BB91" s="9" t="str">
        <f>IF(ISNUMBER(VLOOKUP($E91,AnrPivot!$A$6:$AI$97,COLUMN()-COLUMN($V$1)+2,FALSE)),VLOOKUP($E91,AnrPivot!$A$6:$AI$97,COLUMN()-COLUMN($V$1)+2,FALSE),"")</f>
        <v/>
      </c>
      <c r="BC91" s="9" t="str">
        <f>IF(ISNUMBER(VLOOKUP($E91,AnrPivot!$A$6:$AI$97,COLUMN()-COLUMN($V$1)+2,FALSE)),VLOOKUP($E91,AnrPivot!$A$6:$AI$97,COLUMN()-COLUMN($V$1)+2,FALSE),"")</f>
        <v/>
      </c>
      <c r="BD91" s="9" t="str">
        <f>IF(ISNUMBER(VLOOKUP($E91,AnrPivot!$A$6:$AI$97,COLUMN()-COLUMN($V$1)+2,FALSE)),VLOOKUP($E91,AnrPivot!$A$6:$AI$97,COLUMN()-COLUMN($V$1)+2,FALSE),"")</f>
        <v/>
      </c>
      <c r="BE91" s="9" t="str">
        <f>IF(ISNUMBER(VLOOKUP($E91,AnrPivot!$A$6:$AI$97,COLUMN()-COLUMN($V$1)+2,FALSE)),VLOOKUP($E91,AnrPivot!$A$6:$AI$97,COLUMN()-COLUMN($V$1)+2,FALSE),"")</f>
        <v/>
      </c>
      <c r="BF91" s="9" t="str">
        <f>IF(ISNUMBER(VLOOKUP($E91,AnrPivot!$A$6:$AI$97,COLUMN()-COLUMN($V$1)+2,FALSE)),VLOOKUP($E91,AnrPivot!$A$6:$AI$97,COLUMN()-COLUMN($V$1)+2,FALSE),"")</f>
        <v/>
      </c>
      <c r="BG91" s="9" t="str">
        <f>IF(ISNUMBER(VLOOKUP($E91,AnrPivot!$A$6:$AI$97,COLUMN()-COLUMN($V$1)+2,FALSE)),VLOOKUP($E91,AnrPivot!$A$6:$AI$97,COLUMN()-COLUMN($V$1)+2,FALSE),"")</f>
        <v/>
      </c>
      <c r="BH91" s="9" t="str">
        <f>IF(ISNUMBER(VLOOKUP($E91,AnrPivot!$A$6:$AI$97,COLUMN()-COLUMN($V$1)+2,FALSE)),VLOOKUP($E91,AnrPivot!$A$6:$AI$97,COLUMN()-COLUMN($V$1)+2,FALSE),"")</f>
        <v/>
      </c>
      <c r="BI91" s="93" t="str">
        <f>IF(ISNUMBER(VLOOKUP($E91,AnrPivot!$A$6:$AI$97,COLUMN()-COLUMN($V$1)+2,FALSE)),VLOOKUP($E91,AnrPivot!$A$6:$AI$97,COLUMN()-COLUMN($V$1)+2,FALSE),"")</f>
        <v/>
      </c>
      <c r="BJ91" s="93" t="str">
        <f>IF(ISNUMBER(VLOOKUP($E91,AnrPivot!$A$6:$AI$97,COLUMN()-COLUMN($V$1)+2,FALSE)),VLOOKUP($E91,AnrPivot!$A$6:$AI$97,COLUMN()-COLUMN($V$1)+2,FALSE),"")</f>
        <v/>
      </c>
    </row>
    <row r="92" spans="1:62" s="244" customFormat="1">
      <c r="A92" s="244">
        <v>85</v>
      </c>
      <c r="B92" s="73" t="s">
        <v>0</v>
      </c>
      <c r="C92" s="11" t="s">
        <v>505</v>
      </c>
      <c r="D92" s="11" t="s">
        <v>1686</v>
      </c>
      <c r="E92" s="8" t="s">
        <v>1685</v>
      </c>
      <c r="F92" s="14">
        <v>34280</v>
      </c>
      <c r="G92" s="244" t="s">
        <v>172</v>
      </c>
      <c r="H92" s="244" t="s">
        <v>174</v>
      </c>
      <c r="J92" s="249"/>
      <c r="K92" s="27"/>
      <c r="L92" s="13">
        <v>25.5</v>
      </c>
      <c r="M92" s="13">
        <f t="shared" si="3"/>
        <v>25.5</v>
      </c>
      <c r="N92" s="228">
        <f>LOOKUP(E92,UNTIS.1HJ!$A$4:$A$132,UNTIS.1HJ!$F$4:$F$132)+LOOKUP(E92,UNTIS.1HJ!$A$4:$A$132,UNTIS.1HJ!$H$4:$H$132)</f>
        <v>0</v>
      </c>
      <c r="O92" s="226">
        <f t="shared" si="4"/>
        <v>0</v>
      </c>
      <c r="P92" s="9"/>
      <c r="Q92" s="9" t="e">
        <f>VLOOKUP($E92,UNTIS.Gesamt!$A$4:$L$140,2,FALSE)</f>
        <v>#N/A</v>
      </c>
      <c r="R92" s="9" t="e">
        <f>VLOOKUP($E92,UNTIS.Gesamt!$A$4:$L$140,3,FALSE)</f>
        <v>#N/A</v>
      </c>
      <c r="S92" s="9" t="e">
        <f>VLOOKUP($E92,UNTIS.1HJ!$A$4:$L$140,4,FALSE)</f>
        <v>#N/A</v>
      </c>
      <c r="T92" s="9" t="e">
        <f>VLOOKUP($E92,UNTIS.1HJ!$A$4:$L$140,8,FALSE)</f>
        <v>#N/A</v>
      </c>
      <c r="U92" s="9"/>
      <c r="V92" s="9" t="str">
        <f>IF(ISNUMBER(VLOOKUP($E92,AnrPivot!$A$6:$AI$97,COLUMN()-COLUMN($V$1)+2,FALSE)),VLOOKUP($E92,AnrPivot!$A$6:$AI$97,COLUMN()-COLUMN($V$1)+2,FALSE),"")</f>
        <v/>
      </c>
      <c r="W92" s="93" t="str">
        <f>IF(ISNUMBER(VLOOKUP($E92,AnrPivot!$A$6:$AI$97,COLUMN()-COLUMN($V$1)+2,FALSE)),VLOOKUP($E92,AnrPivot!$A$6:$AI$97,COLUMN()-COLUMN($V$1)+2,FALSE),"")</f>
        <v/>
      </c>
      <c r="X92" s="93" t="str">
        <f>IF(ISNUMBER(VLOOKUP($E92,AnrPivot!$A$6:$AI$97,COLUMN()-COLUMN($V$1)+2,FALSE)),VLOOKUP($E92,AnrPivot!$A$6:$AI$97,COLUMN()-COLUMN($V$1)+2,FALSE),"")</f>
        <v/>
      </c>
      <c r="Y92" s="93" t="str">
        <f>IF(ISNUMBER(VLOOKUP($E92,AnrPivot!$A$6:$AI$97,COLUMN()-COLUMN($V$1)+2,FALSE)),VLOOKUP($E92,AnrPivot!$A$6:$AI$97,COLUMN()-COLUMN($V$1)+2,FALSE),"")</f>
        <v/>
      </c>
      <c r="Z92" s="93" t="str">
        <f>IF(ISNUMBER(VLOOKUP($E92,AnrPivot!$A$6:$AI$97,COLUMN()-COLUMN($V$1)+2,FALSE)),VLOOKUP($E92,AnrPivot!$A$6:$AI$97,COLUMN()-COLUMN($V$1)+2,FALSE),"")</f>
        <v/>
      </c>
      <c r="AA92" s="93" t="str">
        <f>IF(ISNUMBER(VLOOKUP($E92,AnrPivot!$A$6:$AI$97,COLUMN()-COLUMN($V$1)+2,FALSE)),VLOOKUP($E92,AnrPivot!$A$6:$AI$97,COLUMN()-COLUMN($V$1)+2,FALSE),"")</f>
        <v/>
      </c>
      <c r="AB92" s="93" t="str">
        <f>IF(ISNUMBER(VLOOKUP($E92,AnrPivot!$A$6:$AI$97,COLUMN()-COLUMN($V$1)+2,FALSE)),VLOOKUP($E92,AnrPivot!$A$6:$AI$97,COLUMN()-COLUMN($V$1)+2,FALSE),"")</f>
        <v/>
      </c>
      <c r="AC92" s="93" t="str">
        <f>IF(ISNUMBER(VLOOKUP($E92,AnrPivot!$A$6:$AI$97,COLUMN()-COLUMN($V$1)+2,FALSE)),VLOOKUP($E92,AnrPivot!$A$6:$AI$97,COLUMN()-COLUMN($V$1)+2,FALSE),"")</f>
        <v/>
      </c>
      <c r="AD92" s="93" t="str">
        <f>IF(ISNUMBER(VLOOKUP($E92,AnrPivot!$A$6:$AI$97,COLUMN()-COLUMN($V$1)+2,FALSE)),VLOOKUP($E92,AnrPivot!$A$6:$AI$97,COLUMN()-COLUMN($V$1)+2,FALSE),"")</f>
        <v/>
      </c>
      <c r="AE92" s="93" t="str">
        <f>IF(ISNUMBER(VLOOKUP($E92,AnrPivot!$A$6:$AI$97,COLUMN()-COLUMN($V$1)+2,FALSE)),VLOOKUP($E92,AnrPivot!$A$6:$AI$97,COLUMN()-COLUMN($V$1)+2,FALSE),"")</f>
        <v/>
      </c>
      <c r="AF92" s="93" t="str">
        <f>IF(ISNUMBER(VLOOKUP($E92,AnrPivot!$A$6:$AI$97,COLUMN()-COLUMN($V$1)+2,FALSE)),VLOOKUP($E92,AnrPivot!$A$6:$AI$97,COLUMN()-COLUMN($V$1)+2,FALSE),"")</f>
        <v/>
      </c>
      <c r="AG92" s="93" t="str">
        <f>IF(ISNUMBER(VLOOKUP($E92,AnrPivot!$A$6:$AI$97,COLUMN()-COLUMN($V$1)+2,FALSE)),VLOOKUP($E92,AnrPivot!$A$6:$AI$97,COLUMN()-COLUMN($V$1)+2,FALSE),"")</f>
        <v/>
      </c>
      <c r="AH92" s="93" t="str">
        <f>IF(ISNUMBER(VLOOKUP($E92,AnrPivot!$A$6:$AI$97,COLUMN()-COLUMN($V$1)+2,FALSE)),VLOOKUP($E92,AnrPivot!$A$6:$AI$97,COLUMN()-COLUMN($V$1)+2,FALSE),"")</f>
        <v/>
      </c>
      <c r="AI92" s="93" t="str">
        <f>IF(ISNUMBER(VLOOKUP($E92,AnrPivot!$A$6:$AI$97,COLUMN()-COLUMN($V$1)+2,FALSE)),VLOOKUP($E92,AnrPivot!$A$6:$AI$97,COLUMN()-COLUMN($V$1)+2,FALSE),"")</f>
        <v/>
      </c>
      <c r="AJ92" s="93" t="str">
        <f>IF(ISNUMBER(VLOOKUP($E92,AnrPivot!$A$6:$AI$97,COLUMN()-COLUMN($V$1)+2,FALSE)),VLOOKUP($E92,AnrPivot!$A$6:$AI$97,COLUMN()-COLUMN($V$1)+2,FALSE),"")</f>
        <v/>
      </c>
      <c r="AK92" s="93" t="str">
        <f>IF(ISNUMBER(VLOOKUP($E92,AnrPivot!$A$6:$AI$97,COLUMN()-COLUMN($V$1)+2,FALSE)),VLOOKUP($E92,AnrPivot!$A$6:$AI$97,COLUMN()-COLUMN($V$1)+2,FALSE),"")</f>
        <v/>
      </c>
      <c r="AL92" s="93" t="str">
        <f>IF(ISNUMBER(VLOOKUP($E92,AnrPivot!$A$6:$AI$97,COLUMN()-COLUMN($V$1)+2,FALSE)),VLOOKUP($E92,AnrPivot!$A$6:$AI$97,COLUMN()-COLUMN($V$1)+2,FALSE),"")</f>
        <v/>
      </c>
      <c r="AM92" s="93" t="str">
        <f>IF(ISNUMBER(VLOOKUP($E92,AnrPivot!$A$6:$AI$97,COLUMN()-COLUMN($V$1)+2,FALSE)),VLOOKUP($E92,AnrPivot!$A$6:$AI$97,COLUMN()-COLUMN($V$1)+2,FALSE),"")</f>
        <v/>
      </c>
      <c r="AN92" s="93" t="str">
        <f>IF(ISNUMBER(VLOOKUP($E92,AnrPivot!$A$6:$AI$97,COLUMN()-COLUMN($V$1)+2,FALSE)),VLOOKUP($E92,AnrPivot!$A$6:$AI$97,COLUMN()-COLUMN($V$1)+2,FALSE),"")</f>
        <v/>
      </c>
      <c r="AO92" s="93" t="str">
        <f>IF(ISNUMBER(VLOOKUP($E92,AnrPivot!$A$6:$AI$97,COLUMN()-COLUMN($V$1)+2,FALSE)),VLOOKUP($E92,AnrPivot!$A$6:$AI$97,COLUMN()-COLUMN($V$1)+2,FALSE),"")</f>
        <v/>
      </c>
      <c r="AP92" s="93" t="str">
        <f>IF(ISNUMBER(VLOOKUP($E92,AnrPivot!$A$6:$AI$97,COLUMN()-COLUMN($V$1)+2,FALSE)),VLOOKUP($E92,AnrPivot!$A$6:$AI$97,COLUMN()-COLUMN($V$1)+2,FALSE),"")</f>
        <v/>
      </c>
      <c r="AQ92" s="93" t="str">
        <f>IF(ISNUMBER(VLOOKUP($E92,AnrPivot!$A$6:$AI$97,COLUMN()-COLUMN($V$1)+2,FALSE)),VLOOKUP($E92,AnrPivot!$A$6:$AI$97,COLUMN()-COLUMN($V$1)+2,FALSE),"")</f>
        <v/>
      </c>
      <c r="AR92" s="93" t="str">
        <f>IF(ISNUMBER(VLOOKUP($E92,AnrPivot!$A$6:$AI$97,COLUMN()-COLUMN($V$1)+2,FALSE)),VLOOKUP($E92,AnrPivot!$A$6:$AI$97,COLUMN()-COLUMN($V$1)+2,FALSE),"")</f>
        <v/>
      </c>
      <c r="AS92" s="93" t="str">
        <f>IF(ISNUMBER(VLOOKUP($E92,AnrPivot!$A$6:$AI$97,COLUMN()-COLUMN($V$1)+2,FALSE)),VLOOKUP($E92,AnrPivot!$A$6:$AI$97,COLUMN()-COLUMN($V$1)+2,FALSE),"")</f>
        <v/>
      </c>
      <c r="AT92" s="93" t="str">
        <f>IF(ISNUMBER(VLOOKUP($E92,AnrPivot!$A$6:$AI$97,COLUMN()-COLUMN($V$1)+2,FALSE)),VLOOKUP($E92,AnrPivot!$A$6:$AI$97,COLUMN()-COLUMN($V$1)+2,FALSE),"")</f>
        <v/>
      </c>
      <c r="AU92" s="93" t="str">
        <f>IF(ISNUMBER(VLOOKUP($E92,AnrPivot!$A$6:$AI$97,COLUMN()-COLUMN($V$1)+2,FALSE)),VLOOKUP($E92,AnrPivot!$A$6:$AI$97,COLUMN()-COLUMN($V$1)+2,FALSE),"")</f>
        <v/>
      </c>
      <c r="AV92" s="93" t="str">
        <f>IF(ISNUMBER(VLOOKUP($E92,AnrPivot!$A$6:$AI$97,COLUMN()-COLUMN($V$1)+2,FALSE)),VLOOKUP($E92,AnrPivot!$A$6:$AI$97,COLUMN()-COLUMN($V$1)+2,FALSE),"")</f>
        <v/>
      </c>
      <c r="AW92" s="93" t="str">
        <f>IF(ISNUMBER(VLOOKUP($E92,AnrPivot!$A$6:$AI$97,COLUMN()-COLUMN($V$1)+2,FALSE)),VLOOKUP($E92,AnrPivot!$A$6:$AI$97,COLUMN()-COLUMN($V$1)+2,FALSE),"")</f>
        <v/>
      </c>
      <c r="AX92" s="93" t="str">
        <f>IF(ISNUMBER(VLOOKUP($E92,AnrPivot!$A$6:$AI$97,COLUMN()-COLUMN($V$1)+2,FALSE)),VLOOKUP($E92,AnrPivot!$A$6:$AI$97,COLUMN()-COLUMN($V$1)+2,FALSE),"")</f>
        <v/>
      </c>
      <c r="AY92" s="93" t="str">
        <f>IF(ISNUMBER(VLOOKUP($E92,AnrPivot!$A$6:$AI$97,COLUMN()-COLUMN($V$1)+2,FALSE)),VLOOKUP($E92,AnrPivot!$A$6:$AI$97,COLUMN()-COLUMN($V$1)+2,FALSE),"")</f>
        <v/>
      </c>
      <c r="AZ92" s="93" t="str">
        <f>IF(ISNUMBER(VLOOKUP($E92,AnrPivot!$A$6:$AI$97,COLUMN()-COLUMN($V$1)+2,FALSE)),VLOOKUP($E92,AnrPivot!$A$6:$AI$97,COLUMN()-COLUMN($V$1)+2,FALSE),"")</f>
        <v/>
      </c>
      <c r="BA92" s="93" t="str">
        <f>IF(ISNUMBER(VLOOKUP($E92,AnrPivot!$A$6:$AI$97,COLUMN()-COLUMN($V$1)+2,FALSE)),VLOOKUP($E92,AnrPivot!$A$6:$AI$97,COLUMN()-COLUMN($V$1)+2,FALSE),"")</f>
        <v/>
      </c>
      <c r="BB92" s="93" t="str">
        <f>IF(ISNUMBER(VLOOKUP($E92,AnrPivot!$A$6:$AI$97,COLUMN()-COLUMN($V$1)+2,FALSE)),VLOOKUP($E92,AnrPivot!$A$6:$AI$97,COLUMN()-COLUMN($V$1)+2,FALSE),"")</f>
        <v/>
      </c>
      <c r="BC92" s="93" t="str">
        <f>IF(ISNUMBER(VLOOKUP($E92,AnrPivot!$A$6:$AI$97,COLUMN()-COLUMN($V$1)+2,FALSE)),VLOOKUP($E92,AnrPivot!$A$6:$AI$97,COLUMN()-COLUMN($V$1)+2,FALSE),"")</f>
        <v/>
      </c>
      <c r="BD92" s="93" t="str">
        <f>IF(ISNUMBER(VLOOKUP($E92,AnrPivot!$A$6:$AI$97,COLUMN()-COLUMN($V$1)+2,FALSE)),VLOOKUP($E92,AnrPivot!$A$6:$AI$97,COLUMN()-COLUMN($V$1)+2,FALSE),"")</f>
        <v/>
      </c>
      <c r="BE92" s="93" t="str">
        <f>IF(ISNUMBER(VLOOKUP($E92,AnrPivot!$A$6:$AI$97,COLUMN()-COLUMN($V$1)+2,FALSE)),VLOOKUP($E92,AnrPivot!$A$6:$AI$97,COLUMN()-COLUMN($V$1)+2,FALSE),"")</f>
        <v/>
      </c>
      <c r="BF92" s="93" t="str">
        <f>IF(ISNUMBER(VLOOKUP($E92,AnrPivot!$A$6:$AI$97,COLUMN()-COLUMN($V$1)+2,FALSE)),VLOOKUP($E92,AnrPivot!$A$6:$AI$97,COLUMN()-COLUMN($V$1)+2,FALSE),"")</f>
        <v/>
      </c>
      <c r="BG92" s="93" t="str">
        <f>IF(ISNUMBER(VLOOKUP($E92,AnrPivot!$A$6:$AI$97,COLUMN()-COLUMN($V$1)+2,FALSE)),VLOOKUP($E92,AnrPivot!$A$6:$AI$97,COLUMN()-COLUMN($V$1)+2,FALSE),"")</f>
        <v/>
      </c>
      <c r="BH92" s="93" t="str">
        <f>IF(ISNUMBER(VLOOKUP($E92,AnrPivot!$A$6:$AI$97,COLUMN()-COLUMN($V$1)+2,FALSE)),VLOOKUP($E92,AnrPivot!$A$6:$AI$97,COLUMN()-COLUMN($V$1)+2,FALSE),"")</f>
        <v/>
      </c>
      <c r="BI92" s="93" t="str">
        <f>IF(ISNUMBER(VLOOKUP($E92,AnrPivot!$A$6:$AI$97,COLUMN()-COLUMN($V$1)+2,FALSE)),VLOOKUP($E92,AnrPivot!$A$6:$AI$97,COLUMN()-COLUMN($V$1)+2,FALSE),"")</f>
        <v/>
      </c>
      <c r="BJ92" s="93" t="str">
        <f>IF(ISNUMBER(VLOOKUP($E92,AnrPivot!$A$6:$AI$97,COLUMN()-COLUMN($V$1)+2,FALSE)),VLOOKUP($E92,AnrPivot!$A$6:$AI$97,COLUMN()-COLUMN($V$1)+2,FALSE),"")</f>
        <v/>
      </c>
    </row>
    <row r="93" spans="1:62">
      <c r="A93" s="247">
        <v>86</v>
      </c>
      <c r="B93" s="66" t="s">
        <v>0</v>
      </c>
      <c r="C93" s="67" t="s">
        <v>477</v>
      </c>
      <c r="D93" s="67" t="s">
        <v>478</v>
      </c>
      <c r="E93" s="68" t="s">
        <v>96</v>
      </c>
      <c r="F93" s="69">
        <v>31014</v>
      </c>
      <c r="G93" s="247" t="s">
        <v>184</v>
      </c>
      <c r="H93" s="247" t="s">
        <v>341</v>
      </c>
      <c r="I93" s="247"/>
      <c r="J93" s="248"/>
      <c r="K93" s="70"/>
      <c r="L93" s="71">
        <v>15</v>
      </c>
      <c r="M93" s="71">
        <f t="shared" si="3"/>
        <v>14.5</v>
      </c>
      <c r="N93" s="227">
        <f>LOOKUP(E93,UNTIS.1HJ!$A$4:$A$132,UNTIS.1HJ!$F$4:$F$132)+LOOKUP(E93,UNTIS.1HJ!$A$4:$A$132,UNTIS.1HJ!$H$4:$H$132)</f>
        <v>0</v>
      </c>
      <c r="O93" s="225">
        <f t="shared" si="4"/>
        <v>0</v>
      </c>
      <c r="P93" s="93"/>
      <c r="Q93" s="93">
        <f>VLOOKUP($E93,UNTIS.Gesamt!$A$4:$L$140,2,FALSE)</f>
        <v>1012</v>
      </c>
      <c r="R93" s="93">
        <f>VLOOKUP($E93,UNTIS.Gesamt!$A$4:$L$140,3,FALSE)</f>
        <v>10</v>
      </c>
      <c r="S93" s="93">
        <f>VLOOKUP($E93,UNTIS.1HJ!$A$4:$L$140,4,FALSE)</f>
        <v>992</v>
      </c>
      <c r="T93" s="93">
        <f>VLOOKUP($E93,UNTIS.1HJ!$A$4:$L$140,8,FALSE)</f>
        <v>0</v>
      </c>
      <c r="U93" s="93"/>
      <c r="V93" s="93" t="str">
        <f>IF(ISNUMBER(VLOOKUP($E93,AnrPivot!$A$6:$AI$97,COLUMN()-COLUMN($V$1)+2,FALSE)),VLOOKUP($E93,AnrPivot!$A$6:$AI$97,COLUMN()-COLUMN($V$1)+2,FALSE),"")</f>
        <v/>
      </c>
      <c r="W93" s="9" t="str">
        <f>IF(ISNUMBER(VLOOKUP($E93,AnrPivot!$A$6:$AI$97,COLUMN()-COLUMN($V$1)+2,FALSE)),VLOOKUP($E93,AnrPivot!$A$6:$AI$97,COLUMN()-COLUMN($V$1)+2,FALSE),"")</f>
        <v/>
      </c>
      <c r="X93" s="9" t="str">
        <f>IF(ISNUMBER(VLOOKUP($E93,AnrPivot!$A$6:$AI$97,COLUMN()-COLUMN($V$1)+2,FALSE)),VLOOKUP($E93,AnrPivot!$A$6:$AI$97,COLUMN()-COLUMN($V$1)+2,FALSE),"")</f>
        <v/>
      </c>
      <c r="Y93" s="9" t="str">
        <f>IF(ISNUMBER(VLOOKUP($E93,AnrPivot!$A$6:$AI$97,COLUMN()-COLUMN($V$1)+2,FALSE)),VLOOKUP($E93,AnrPivot!$A$6:$AI$97,COLUMN()-COLUMN($V$1)+2,FALSE),"")</f>
        <v/>
      </c>
      <c r="Z93" s="9" t="str">
        <f>IF(ISNUMBER(VLOOKUP($E93,AnrPivot!$A$6:$AI$97,COLUMN()-COLUMN($V$1)+2,FALSE)),VLOOKUP($E93,AnrPivot!$A$6:$AI$97,COLUMN()-COLUMN($V$1)+2,FALSE),"")</f>
        <v/>
      </c>
      <c r="AA93" s="9" t="str">
        <f>IF(ISNUMBER(VLOOKUP($E93,AnrPivot!$A$6:$AI$97,COLUMN()-COLUMN($V$1)+2,FALSE)),VLOOKUP($E93,AnrPivot!$A$6:$AI$97,COLUMN()-COLUMN($V$1)+2,FALSE),"")</f>
        <v/>
      </c>
      <c r="AB93" s="9" t="str">
        <f>IF(ISNUMBER(VLOOKUP($E93,AnrPivot!$A$6:$AI$97,COLUMN()-COLUMN($V$1)+2,FALSE)),VLOOKUP($E93,AnrPivot!$A$6:$AI$97,COLUMN()-COLUMN($V$1)+2,FALSE),"")</f>
        <v/>
      </c>
      <c r="AC93" s="9" t="str">
        <f>IF(ISNUMBER(VLOOKUP($E93,AnrPivot!$A$6:$AI$97,COLUMN()-COLUMN($V$1)+2,FALSE)),VLOOKUP($E93,AnrPivot!$A$6:$AI$97,COLUMN()-COLUMN($V$1)+2,FALSE),"")</f>
        <v/>
      </c>
      <c r="AD93" s="9" t="str">
        <f>IF(ISNUMBER(VLOOKUP($E93,AnrPivot!$A$6:$AI$97,COLUMN()-COLUMN($V$1)+2,FALSE)),VLOOKUP($E93,AnrPivot!$A$6:$AI$97,COLUMN()-COLUMN($V$1)+2,FALSE),"")</f>
        <v/>
      </c>
      <c r="AE93" s="9" t="str">
        <f>IF(ISNUMBER(VLOOKUP($E93,AnrPivot!$A$6:$AI$97,COLUMN()-COLUMN($V$1)+2,FALSE)),VLOOKUP($E93,AnrPivot!$A$6:$AI$97,COLUMN()-COLUMN($V$1)+2,FALSE),"")</f>
        <v/>
      </c>
      <c r="AF93" s="9" t="str">
        <f>IF(ISNUMBER(VLOOKUP($E93,AnrPivot!$A$6:$AI$97,COLUMN()-COLUMN($V$1)+2,FALSE)),VLOOKUP($E93,AnrPivot!$A$6:$AI$97,COLUMN()-COLUMN($V$1)+2,FALSE),"")</f>
        <v/>
      </c>
      <c r="AG93" s="9" t="str">
        <f>IF(ISNUMBER(VLOOKUP($E93,AnrPivot!$A$6:$AI$97,COLUMN()-COLUMN($V$1)+2,FALSE)),VLOOKUP($E93,AnrPivot!$A$6:$AI$97,COLUMN()-COLUMN($V$1)+2,FALSE),"")</f>
        <v/>
      </c>
      <c r="AH93" s="9" t="str">
        <f>IF(ISNUMBER(VLOOKUP($E93,AnrPivot!$A$6:$AI$97,COLUMN()-COLUMN($V$1)+2,FALSE)),VLOOKUP($E93,AnrPivot!$A$6:$AI$97,COLUMN()-COLUMN($V$1)+2,FALSE),"")</f>
        <v/>
      </c>
      <c r="AI93" s="9" t="str">
        <f>IF(ISNUMBER(VLOOKUP($E93,AnrPivot!$A$6:$AI$97,COLUMN()-COLUMN($V$1)+2,FALSE)),VLOOKUP($E93,AnrPivot!$A$6:$AI$97,COLUMN()-COLUMN($V$1)+2,FALSE),"")</f>
        <v/>
      </c>
      <c r="AJ93" s="9">
        <f>IF(ISNUMBER(VLOOKUP($E93,AnrPivot!$A$6:$AI$97,COLUMN()-COLUMN($V$1)+2,FALSE)),VLOOKUP($E93,AnrPivot!$A$6:$AI$97,COLUMN()-COLUMN($V$1)+2,FALSE),"")</f>
        <v>0.5</v>
      </c>
      <c r="AK93" s="9" t="str">
        <f>IF(ISNUMBER(VLOOKUP($E93,AnrPivot!$A$6:$AI$97,COLUMN()-COLUMN($V$1)+2,FALSE)),VLOOKUP($E93,AnrPivot!$A$6:$AI$97,COLUMN()-COLUMN($V$1)+2,FALSE),"")</f>
        <v/>
      </c>
      <c r="AL93" s="9" t="str">
        <f>IF(ISNUMBER(VLOOKUP($E93,AnrPivot!$A$6:$AI$97,COLUMN()-COLUMN($V$1)+2,FALSE)),VLOOKUP($E93,AnrPivot!$A$6:$AI$97,COLUMN()-COLUMN($V$1)+2,FALSE),"")</f>
        <v/>
      </c>
      <c r="AM93" s="9" t="str">
        <f>IF(ISNUMBER(VLOOKUP($E93,AnrPivot!$A$6:$AI$97,COLUMN()-COLUMN($V$1)+2,FALSE)),VLOOKUP($E93,AnrPivot!$A$6:$AI$97,COLUMN()-COLUMN($V$1)+2,FALSE),"")</f>
        <v/>
      </c>
      <c r="AN93" s="9" t="str">
        <f>IF(ISNUMBER(VLOOKUP($E93,AnrPivot!$A$6:$AI$97,COLUMN()-COLUMN($V$1)+2,FALSE)),VLOOKUP($E93,AnrPivot!$A$6:$AI$97,COLUMN()-COLUMN($V$1)+2,FALSE),"")</f>
        <v/>
      </c>
      <c r="AO93" s="9" t="str">
        <f>IF(ISNUMBER(VLOOKUP($E93,AnrPivot!$A$6:$AI$97,COLUMN()-COLUMN($V$1)+2,FALSE)),VLOOKUP($E93,AnrPivot!$A$6:$AI$97,COLUMN()-COLUMN($V$1)+2,FALSE),"")</f>
        <v/>
      </c>
      <c r="AP93" s="9" t="str">
        <f>IF(ISNUMBER(VLOOKUP($E93,AnrPivot!$A$6:$AI$97,COLUMN()-COLUMN($V$1)+2,FALSE)),VLOOKUP($E93,AnrPivot!$A$6:$AI$97,COLUMN()-COLUMN($V$1)+2,FALSE),"")</f>
        <v/>
      </c>
      <c r="AQ93" s="9" t="str">
        <f>IF(ISNUMBER(VLOOKUP($E93,AnrPivot!$A$6:$AI$97,COLUMN()-COLUMN($V$1)+2,FALSE)),VLOOKUP($E93,AnrPivot!$A$6:$AI$97,COLUMN()-COLUMN($V$1)+2,FALSE),"")</f>
        <v/>
      </c>
      <c r="AR93" s="9" t="str">
        <f>IF(ISNUMBER(VLOOKUP($E93,AnrPivot!$A$6:$AI$97,COLUMN()-COLUMN($V$1)+2,FALSE)),VLOOKUP($E93,AnrPivot!$A$6:$AI$97,COLUMN()-COLUMN($V$1)+2,FALSE),"")</f>
        <v/>
      </c>
      <c r="AS93" s="9" t="str">
        <f>IF(ISNUMBER(VLOOKUP($E93,AnrPivot!$A$6:$AI$97,COLUMN()-COLUMN($V$1)+2,FALSE)),VLOOKUP($E93,AnrPivot!$A$6:$AI$97,COLUMN()-COLUMN($V$1)+2,FALSE),"")</f>
        <v/>
      </c>
      <c r="AT93" s="9" t="str">
        <f>IF(ISNUMBER(VLOOKUP($E93,AnrPivot!$A$6:$AI$97,COLUMN()-COLUMN($V$1)+2,FALSE)),VLOOKUP($E93,AnrPivot!$A$6:$AI$97,COLUMN()-COLUMN($V$1)+2,FALSE),"")</f>
        <v/>
      </c>
      <c r="AU93" s="9" t="str">
        <f>IF(ISNUMBER(VLOOKUP($E93,AnrPivot!$A$6:$AI$97,COLUMN()-COLUMN($V$1)+2,FALSE)),VLOOKUP($E93,AnrPivot!$A$6:$AI$97,COLUMN()-COLUMN($V$1)+2,FALSE),"")</f>
        <v/>
      </c>
      <c r="AV93" s="9" t="str">
        <f>IF(ISNUMBER(VLOOKUP($E93,AnrPivot!$A$6:$AI$97,COLUMN()-COLUMN($V$1)+2,FALSE)),VLOOKUP($E93,AnrPivot!$A$6:$AI$97,COLUMN()-COLUMN($V$1)+2,FALSE),"")</f>
        <v/>
      </c>
      <c r="AW93" s="9" t="str">
        <f>IF(ISNUMBER(VLOOKUP($E93,AnrPivot!$A$6:$AI$97,COLUMN()-COLUMN($V$1)+2,FALSE)),VLOOKUP($E93,AnrPivot!$A$6:$AI$97,COLUMN()-COLUMN($V$1)+2,FALSE),"")</f>
        <v/>
      </c>
      <c r="AX93" s="9" t="str">
        <f>IF(ISNUMBER(VLOOKUP($E93,AnrPivot!$A$6:$AI$97,COLUMN()-COLUMN($V$1)+2,FALSE)),VLOOKUP($E93,AnrPivot!$A$6:$AI$97,COLUMN()-COLUMN($V$1)+2,FALSE),"")</f>
        <v/>
      </c>
      <c r="AY93" s="9" t="str">
        <f>IF(ISNUMBER(VLOOKUP($E93,AnrPivot!$A$6:$AI$97,COLUMN()-COLUMN($V$1)+2,FALSE)),VLOOKUP($E93,AnrPivot!$A$6:$AI$97,COLUMN()-COLUMN($V$1)+2,FALSE),"")</f>
        <v/>
      </c>
      <c r="AZ93" s="9" t="str">
        <f>IF(ISNUMBER(VLOOKUP($E93,AnrPivot!$A$6:$AI$97,COLUMN()-COLUMN($V$1)+2,FALSE)),VLOOKUP($E93,AnrPivot!$A$6:$AI$97,COLUMN()-COLUMN($V$1)+2,FALSE),"")</f>
        <v/>
      </c>
      <c r="BA93" s="9" t="str">
        <f>IF(ISNUMBER(VLOOKUP($E93,AnrPivot!$A$6:$AI$97,COLUMN()-COLUMN($V$1)+2,FALSE)),VLOOKUP($E93,AnrPivot!$A$6:$AI$97,COLUMN()-COLUMN($V$1)+2,FALSE),"")</f>
        <v/>
      </c>
      <c r="BB93" s="9" t="str">
        <f>IF(ISNUMBER(VLOOKUP($E93,AnrPivot!$A$6:$AI$97,COLUMN()-COLUMN($V$1)+2,FALSE)),VLOOKUP($E93,AnrPivot!$A$6:$AI$97,COLUMN()-COLUMN($V$1)+2,FALSE),"")</f>
        <v/>
      </c>
      <c r="BC93" s="9">
        <f>IF(ISNUMBER(VLOOKUP($E93,AnrPivot!$A$6:$AI$97,COLUMN()-COLUMN($V$1)+2,FALSE)),VLOOKUP($E93,AnrPivot!$A$6:$AI$97,COLUMN()-COLUMN($V$1)+2,FALSE),"")</f>
        <v>0.5</v>
      </c>
      <c r="BD93" s="9" t="str">
        <f>IF(ISNUMBER(VLOOKUP($E93,AnrPivot!$A$6:$AI$97,COLUMN()-COLUMN($V$1)+2,FALSE)),VLOOKUP($E93,AnrPivot!$A$6:$AI$97,COLUMN()-COLUMN($V$1)+2,FALSE),"")</f>
        <v/>
      </c>
      <c r="BE93" s="9" t="str">
        <f>IF(ISNUMBER(VLOOKUP($E93,AnrPivot!$A$6:$AI$97,COLUMN()-COLUMN($V$1)+2,FALSE)),VLOOKUP($E93,AnrPivot!$A$6:$AI$97,COLUMN()-COLUMN($V$1)+2,FALSE),"")</f>
        <v/>
      </c>
      <c r="BF93" s="9" t="str">
        <f>IF(ISNUMBER(VLOOKUP($E93,AnrPivot!$A$6:$AI$97,COLUMN()-COLUMN($V$1)+2,FALSE)),VLOOKUP($E93,AnrPivot!$A$6:$AI$97,COLUMN()-COLUMN($V$1)+2,FALSE),"")</f>
        <v/>
      </c>
      <c r="BG93" s="9" t="str">
        <f>IF(ISNUMBER(VLOOKUP($E93,AnrPivot!$A$6:$AI$97,COLUMN()-COLUMN($V$1)+2,FALSE)),VLOOKUP($E93,AnrPivot!$A$6:$AI$97,COLUMN()-COLUMN($V$1)+2,FALSE),"")</f>
        <v/>
      </c>
      <c r="BH93" s="9" t="str">
        <f>IF(ISNUMBER(VLOOKUP($E93,AnrPivot!$A$6:$AI$97,COLUMN()-COLUMN($V$1)+2,FALSE)),VLOOKUP($E93,AnrPivot!$A$6:$AI$97,COLUMN()-COLUMN($V$1)+2,FALSE),"")</f>
        <v/>
      </c>
      <c r="BI93" s="93" t="str">
        <f>IF(ISNUMBER(VLOOKUP($E93,AnrPivot!$A$6:$AI$97,COLUMN()-COLUMN($V$1)+2,FALSE)),VLOOKUP($E93,AnrPivot!$A$6:$AI$97,COLUMN()-COLUMN($V$1)+2,FALSE),"")</f>
        <v/>
      </c>
      <c r="BJ93" s="93" t="str">
        <f>IF(ISNUMBER(VLOOKUP($E93,AnrPivot!$A$6:$AI$97,COLUMN()-COLUMN($V$1)+2,FALSE)),VLOOKUP($E93,AnrPivot!$A$6:$AI$97,COLUMN()-COLUMN($V$1)+2,FALSE),"")</f>
        <v/>
      </c>
    </row>
    <row r="94" spans="1:62">
      <c r="A94" s="244">
        <v>87</v>
      </c>
      <c r="B94" s="73" t="s">
        <v>0</v>
      </c>
      <c r="C94" s="11" t="s">
        <v>380</v>
      </c>
      <c r="D94" s="11" t="s">
        <v>479</v>
      </c>
      <c r="E94" s="8" t="s">
        <v>326</v>
      </c>
      <c r="F94" s="14">
        <v>25788</v>
      </c>
      <c r="G94" s="244" t="s">
        <v>184</v>
      </c>
      <c r="H94" s="244" t="s">
        <v>306</v>
      </c>
      <c r="I94" s="244"/>
      <c r="J94" s="249"/>
      <c r="K94" s="27"/>
      <c r="L94" s="13">
        <v>25.5</v>
      </c>
      <c r="M94" s="13">
        <f t="shared" si="3"/>
        <v>15.5</v>
      </c>
      <c r="N94" s="228">
        <f>LOOKUP(E94,UNTIS.1HJ!$A$4:$A$132,UNTIS.1HJ!$F$4:$F$132)+LOOKUP(E94,UNTIS.1HJ!$A$4:$A$132,UNTIS.1HJ!$H$4:$H$132)</f>
        <v>0</v>
      </c>
      <c r="O94" s="226">
        <f t="shared" si="4"/>
        <v>0</v>
      </c>
      <c r="P94" s="9"/>
      <c r="Q94" s="9">
        <f>VLOOKUP($E94,UNTIS.Gesamt!$A$4:$L$140,2,FALSE)</f>
        <v>1008</v>
      </c>
      <c r="R94" s="9">
        <f>VLOOKUP($E94,UNTIS.Gesamt!$A$4:$L$140,3,FALSE)</f>
        <v>172</v>
      </c>
      <c r="S94" s="9">
        <f>VLOOKUP($E94,UNTIS.1HJ!$A$4:$L$140,4,FALSE)</f>
        <v>852</v>
      </c>
      <c r="T94" s="9">
        <f>VLOOKUP($E94,UNTIS.1HJ!$A$4:$L$140,8,FALSE)</f>
        <v>0</v>
      </c>
      <c r="U94" s="9"/>
      <c r="V94" s="9" t="str">
        <f>IF(ISNUMBER(VLOOKUP($E94,AnrPivot!$A$6:$AI$97,COLUMN()-COLUMN($V$1)+2,FALSE)),VLOOKUP($E94,AnrPivot!$A$6:$AI$97,COLUMN()-COLUMN($V$1)+2,FALSE),"")</f>
        <v/>
      </c>
      <c r="W94" s="93" t="str">
        <f>IF(ISNUMBER(VLOOKUP($E94,AnrPivot!$A$6:$AI$97,COLUMN()-COLUMN($V$1)+2,FALSE)),VLOOKUP($E94,AnrPivot!$A$6:$AI$97,COLUMN()-COLUMN($V$1)+2,FALSE),"")</f>
        <v/>
      </c>
      <c r="X94" s="93" t="str">
        <f>IF(ISNUMBER(VLOOKUP($E94,AnrPivot!$A$6:$AI$97,COLUMN()-COLUMN($V$1)+2,FALSE)),VLOOKUP($E94,AnrPivot!$A$6:$AI$97,COLUMN()-COLUMN($V$1)+2,FALSE),"")</f>
        <v/>
      </c>
      <c r="Y94" s="93" t="str">
        <f>IF(ISNUMBER(VLOOKUP($E94,AnrPivot!$A$6:$AI$97,COLUMN()-COLUMN($V$1)+2,FALSE)),VLOOKUP($E94,AnrPivot!$A$6:$AI$97,COLUMN()-COLUMN($V$1)+2,FALSE),"")</f>
        <v/>
      </c>
      <c r="Z94" s="93" t="str">
        <f>IF(ISNUMBER(VLOOKUP($E94,AnrPivot!$A$6:$AI$97,COLUMN()-COLUMN($V$1)+2,FALSE)),VLOOKUP($E94,AnrPivot!$A$6:$AI$97,COLUMN()-COLUMN($V$1)+2,FALSE),"")</f>
        <v/>
      </c>
      <c r="AA94" s="93" t="str">
        <f>IF(ISNUMBER(VLOOKUP($E94,AnrPivot!$A$6:$AI$97,COLUMN()-COLUMN($V$1)+2,FALSE)),VLOOKUP($E94,AnrPivot!$A$6:$AI$97,COLUMN()-COLUMN($V$1)+2,FALSE),"")</f>
        <v/>
      </c>
      <c r="AB94" s="93" t="str">
        <f>IF(ISNUMBER(VLOOKUP($E94,AnrPivot!$A$6:$AI$97,COLUMN()-COLUMN($V$1)+2,FALSE)),VLOOKUP($E94,AnrPivot!$A$6:$AI$97,COLUMN()-COLUMN($V$1)+2,FALSE),"")</f>
        <v/>
      </c>
      <c r="AC94" s="93" t="str">
        <f>IF(ISNUMBER(VLOOKUP($E94,AnrPivot!$A$6:$AI$97,COLUMN()-COLUMN($V$1)+2,FALSE)),VLOOKUP($E94,AnrPivot!$A$6:$AI$97,COLUMN()-COLUMN($V$1)+2,FALSE),"")</f>
        <v/>
      </c>
      <c r="AD94" s="93" t="str">
        <f>IF(ISNUMBER(VLOOKUP($E94,AnrPivot!$A$6:$AI$97,COLUMN()-COLUMN($V$1)+2,FALSE)),VLOOKUP($E94,AnrPivot!$A$6:$AI$97,COLUMN()-COLUMN($V$1)+2,FALSE),"")</f>
        <v/>
      </c>
      <c r="AE94" s="93" t="str">
        <f>IF(ISNUMBER(VLOOKUP($E94,AnrPivot!$A$6:$AI$97,COLUMN()-COLUMN($V$1)+2,FALSE)),VLOOKUP($E94,AnrPivot!$A$6:$AI$97,COLUMN()-COLUMN($V$1)+2,FALSE),"")</f>
        <v/>
      </c>
      <c r="AF94" s="93" t="str">
        <f>IF(ISNUMBER(VLOOKUP($E94,AnrPivot!$A$6:$AI$97,COLUMN()-COLUMN($V$1)+2,FALSE)),VLOOKUP($E94,AnrPivot!$A$6:$AI$97,COLUMN()-COLUMN($V$1)+2,FALSE),"")</f>
        <v/>
      </c>
      <c r="AG94" s="93" t="str">
        <f>IF(ISNUMBER(VLOOKUP($E94,AnrPivot!$A$6:$AI$97,COLUMN()-COLUMN($V$1)+2,FALSE)),VLOOKUP($E94,AnrPivot!$A$6:$AI$97,COLUMN()-COLUMN($V$1)+2,FALSE),"")</f>
        <v/>
      </c>
      <c r="AH94" s="93" t="str">
        <f>IF(ISNUMBER(VLOOKUP($E94,AnrPivot!$A$6:$AI$97,COLUMN()-COLUMN($V$1)+2,FALSE)),VLOOKUP($E94,AnrPivot!$A$6:$AI$97,COLUMN()-COLUMN($V$1)+2,FALSE),"")</f>
        <v/>
      </c>
      <c r="AI94" s="93" t="str">
        <f>IF(ISNUMBER(VLOOKUP($E94,AnrPivot!$A$6:$AI$97,COLUMN()-COLUMN($V$1)+2,FALSE)),VLOOKUP($E94,AnrPivot!$A$6:$AI$97,COLUMN()-COLUMN($V$1)+2,FALSE),"")</f>
        <v/>
      </c>
      <c r="AJ94" s="93" t="str">
        <f>IF(ISNUMBER(VLOOKUP($E94,AnrPivot!$A$6:$AI$97,COLUMN()-COLUMN($V$1)+2,FALSE)),VLOOKUP($E94,AnrPivot!$A$6:$AI$97,COLUMN()-COLUMN($V$1)+2,FALSE),"")</f>
        <v/>
      </c>
      <c r="AK94" s="93" t="str">
        <f>IF(ISNUMBER(VLOOKUP($E94,AnrPivot!$A$6:$AI$97,COLUMN()-COLUMN($V$1)+2,FALSE)),VLOOKUP($E94,AnrPivot!$A$6:$AI$97,COLUMN()-COLUMN($V$1)+2,FALSE),"")</f>
        <v/>
      </c>
      <c r="AL94" s="93" t="str">
        <f>IF(ISNUMBER(VLOOKUP($E94,AnrPivot!$A$6:$AI$97,COLUMN()-COLUMN($V$1)+2,FALSE)),VLOOKUP($E94,AnrPivot!$A$6:$AI$97,COLUMN()-COLUMN($V$1)+2,FALSE),"")</f>
        <v/>
      </c>
      <c r="AM94" s="93" t="str">
        <f>IF(ISNUMBER(VLOOKUP($E94,AnrPivot!$A$6:$AI$97,COLUMN()-COLUMN($V$1)+2,FALSE)),VLOOKUP($E94,AnrPivot!$A$6:$AI$97,COLUMN()-COLUMN($V$1)+2,FALSE),"")</f>
        <v/>
      </c>
      <c r="AN94" s="93" t="str">
        <f>IF(ISNUMBER(VLOOKUP($E94,AnrPivot!$A$6:$AI$97,COLUMN()-COLUMN($V$1)+2,FALSE)),VLOOKUP($E94,AnrPivot!$A$6:$AI$97,COLUMN()-COLUMN($V$1)+2,FALSE),"")</f>
        <v/>
      </c>
      <c r="AO94" s="93" t="str">
        <f>IF(ISNUMBER(VLOOKUP($E94,AnrPivot!$A$6:$AI$97,COLUMN()-COLUMN($V$1)+2,FALSE)),VLOOKUP($E94,AnrPivot!$A$6:$AI$97,COLUMN()-COLUMN($V$1)+2,FALSE),"")</f>
        <v/>
      </c>
      <c r="AP94" s="93" t="str">
        <f>IF(ISNUMBER(VLOOKUP($E94,AnrPivot!$A$6:$AI$97,COLUMN()-COLUMN($V$1)+2,FALSE)),VLOOKUP($E94,AnrPivot!$A$6:$AI$97,COLUMN()-COLUMN($V$1)+2,FALSE),"")</f>
        <v/>
      </c>
      <c r="AQ94" s="93" t="str">
        <f>IF(ISNUMBER(VLOOKUP($E94,AnrPivot!$A$6:$AI$97,COLUMN()-COLUMN($V$1)+2,FALSE)),VLOOKUP($E94,AnrPivot!$A$6:$AI$97,COLUMN()-COLUMN($V$1)+2,FALSE),"")</f>
        <v/>
      </c>
      <c r="AR94" s="93">
        <f>IF(ISNUMBER(VLOOKUP($E94,AnrPivot!$A$6:$AI$97,COLUMN()-COLUMN($V$1)+2,FALSE)),VLOOKUP($E94,AnrPivot!$A$6:$AI$97,COLUMN()-COLUMN($V$1)+2,FALSE),"")</f>
        <v>2</v>
      </c>
      <c r="AS94" s="93" t="str">
        <f>IF(ISNUMBER(VLOOKUP($E94,AnrPivot!$A$6:$AI$97,COLUMN()-COLUMN($V$1)+2,FALSE)),VLOOKUP($E94,AnrPivot!$A$6:$AI$97,COLUMN()-COLUMN($V$1)+2,FALSE),"")</f>
        <v/>
      </c>
      <c r="AT94" s="93" t="str">
        <f>IF(ISNUMBER(VLOOKUP($E94,AnrPivot!$A$6:$AI$97,COLUMN()-COLUMN($V$1)+2,FALSE)),VLOOKUP($E94,AnrPivot!$A$6:$AI$97,COLUMN()-COLUMN($V$1)+2,FALSE),"")</f>
        <v/>
      </c>
      <c r="AU94" s="93">
        <f>IF(ISNUMBER(VLOOKUP($E94,AnrPivot!$A$6:$AI$97,COLUMN()-COLUMN($V$1)+2,FALSE)),VLOOKUP($E94,AnrPivot!$A$6:$AI$97,COLUMN()-COLUMN($V$1)+2,FALSE),"")</f>
        <v>8</v>
      </c>
      <c r="AV94" s="93" t="str">
        <f>IF(ISNUMBER(VLOOKUP($E94,AnrPivot!$A$6:$AI$97,COLUMN()-COLUMN($V$1)+2,FALSE)),VLOOKUP($E94,AnrPivot!$A$6:$AI$97,COLUMN()-COLUMN($V$1)+2,FALSE),"")</f>
        <v/>
      </c>
      <c r="AW94" s="93" t="str">
        <f>IF(ISNUMBER(VLOOKUP($E94,AnrPivot!$A$6:$AI$97,COLUMN()-COLUMN($V$1)+2,FALSE)),VLOOKUP($E94,AnrPivot!$A$6:$AI$97,COLUMN()-COLUMN($V$1)+2,FALSE),"")</f>
        <v/>
      </c>
      <c r="AX94" s="93" t="str">
        <f>IF(ISNUMBER(VLOOKUP($E94,AnrPivot!$A$6:$AI$97,COLUMN()-COLUMN($V$1)+2,FALSE)),VLOOKUP($E94,AnrPivot!$A$6:$AI$97,COLUMN()-COLUMN($V$1)+2,FALSE),"")</f>
        <v/>
      </c>
      <c r="AY94" s="93" t="str">
        <f>IF(ISNUMBER(VLOOKUP($E94,AnrPivot!$A$6:$AI$97,COLUMN()-COLUMN($V$1)+2,FALSE)),VLOOKUP($E94,AnrPivot!$A$6:$AI$97,COLUMN()-COLUMN($V$1)+2,FALSE),"")</f>
        <v/>
      </c>
      <c r="AZ94" s="93" t="str">
        <f>IF(ISNUMBER(VLOOKUP($E94,AnrPivot!$A$6:$AI$97,COLUMN()-COLUMN($V$1)+2,FALSE)),VLOOKUP($E94,AnrPivot!$A$6:$AI$97,COLUMN()-COLUMN($V$1)+2,FALSE),"")</f>
        <v/>
      </c>
      <c r="BA94" s="93" t="str">
        <f>IF(ISNUMBER(VLOOKUP($E94,AnrPivot!$A$6:$AI$97,COLUMN()-COLUMN($V$1)+2,FALSE)),VLOOKUP($E94,AnrPivot!$A$6:$AI$97,COLUMN()-COLUMN($V$1)+2,FALSE),"")</f>
        <v/>
      </c>
      <c r="BB94" s="93" t="str">
        <f>IF(ISNUMBER(VLOOKUP($E94,AnrPivot!$A$6:$AI$97,COLUMN()-COLUMN($V$1)+2,FALSE)),VLOOKUP($E94,AnrPivot!$A$6:$AI$97,COLUMN()-COLUMN($V$1)+2,FALSE),"")</f>
        <v/>
      </c>
      <c r="BC94" s="93">
        <f>IF(ISNUMBER(VLOOKUP($E94,AnrPivot!$A$6:$AI$97,COLUMN()-COLUMN($V$1)+2,FALSE)),VLOOKUP($E94,AnrPivot!$A$6:$AI$97,COLUMN()-COLUMN($V$1)+2,FALSE),"")</f>
        <v>10</v>
      </c>
      <c r="BD94" s="93" t="str">
        <f>IF(ISNUMBER(VLOOKUP($E94,AnrPivot!$A$6:$AI$97,COLUMN()-COLUMN($V$1)+2,FALSE)),VLOOKUP($E94,AnrPivot!$A$6:$AI$97,COLUMN()-COLUMN($V$1)+2,FALSE),"")</f>
        <v/>
      </c>
      <c r="BE94" s="93" t="str">
        <f>IF(ISNUMBER(VLOOKUP($E94,AnrPivot!$A$6:$AI$97,COLUMN()-COLUMN($V$1)+2,FALSE)),VLOOKUP($E94,AnrPivot!$A$6:$AI$97,COLUMN()-COLUMN($V$1)+2,FALSE),"")</f>
        <v/>
      </c>
      <c r="BF94" s="93" t="str">
        <f>IF(ISNUMBER(VLOOKUP($E94,AnrPivot!$A$6:$AI$97,COLUMN()-COLUMN($V$1)+2,FALSE)),VLOOKUP($E94,AnrPivot!$A$6:$AI$97,COLUMN()-COLUMN($V$1)+2,FALSE),"")</f>
        <v/>
      </c>
      <c r="BG94" s="93" t="str">
        <f>IF(ISNUMBER(VLOOKUP($E94,AnrPivot!$A$6:$AI$97,COLUMN()-COLUMN($V$1)+2,FALSE)),VLOOKUP($E94,AnrPivot!$A$6:$AI$97,COLUMN()-COLUMN($V$1)+2,FALSE),"")</f>
        <v/>
      </c>
      <c r="BH94" s="93" t="str">
        <f>IF(ISNUMBER(VLOOKUP($E94,AnrPivot!$A$6:$AI$97,COLUMN()-COLUMN($V$1)+2,FALSE)),VLOOKUP($E94,AnrPivot!$A$6:$AI$97,COLUMN()-COLUMN($V$1)+2,FALSE),"")</f>
        <v/>
      </c>
      <c r="BI94" s="93" t="str">
        <f>IF(ISNUMBER(VLOOKUP($E94,AnrPivot!$A$6:$AI$97,COLUMN()-COLUMN($V$1)+2,FALSE)),VLOOKUP($E94,AnrPivot!$A$6:$AI$97,COLUMN()-COLUMN($V$1)+2,FALSE),"")</f>
        <v/>
      </c>
      <c r="BJ94" s="93" t="str">
        <f>IF(ISNUMBER(VLOOKUP($E94,AnrPivot!$A$6:$AI$97,COLUMN()-COLUMN($V$1)+2,FALSE)),VLOOKUP($E94,AnrPivot!$A$6:$AI$97,COLUMN()-COLUMN($V$1)+2,FALSE),"")</f>
        <v/>
      </c>
    </row>
    <row r="95" spans="1:62">
      <c r="A95" s="247">
        <v>88</v>
      </c>
      <c r="B95" s="66" t="s">
        <v>0</v>
      </c>
      <c r="C95" s="67" t="s">
        <v>480</v>
      </c>
      <c r="D95" s="67" t="s">
        <v>481</v>
      </c>
      <c r="E95" s="68" t="s">
        <v>111</v>
      </c>
      <c r="F95" s="69">
        <v>23924</v>
      </c>
      <c r="G95" s="247" t="s">
        <v>185</v>
      </c>
      <c r="H95" s="247" t="s">
        <v>179</v>
      </c>
      <c r="I95" s="247"/>
      <c r="J95" s="248"/>
      <c r="K95" s="70"/>
      <c r="L95" s="71">
        <v>25.5</v>
      </c>
      <c r="M95" s="71">
        <f t="shared" si="3"/>
        <v>8</v>
      </c>
      <c r="N95" s="227">
        <f>LOOKUP(E95,UNTIS.1HJ!$A$4:$A$132,UNTIS.1HJ!$F$4:$F$132)+LOOKUP(E95,UNTIS.1HJ!$A$4:$A$132,UNTIS.1HJ!$H$4:$H$132)</f>
        <v>0</v>
      </c>
      <c r="O95" s="225">
        <f t="shared" si="4"/>
        <v>0</v>
      </c>
      <c r="P95" s="93"/>
      <c r="Q95" s="93">
        <f>VLOOKUP($E95,UNTIS.Gesamt!$A$4:$L$140,2,FALSE)</f>
        <v>1020</v>
      </c>
      <c r="R95" s="93">
        <f>VLOOKUP($E95,UNTIS.Gesamt!$A$4:$L$140,3,FALSE)</f>
        <v>540</v>
      </c>
      <c r="S95" s="93">
        <f>VLOOKUP($E95,UNTIS.1HJ!$A$4:$L$140,4,FALSE)</f>
        <v>480</v>
      </c>
      <c r="T95" s="93">
        <f>VLOOKUP($E95,UNTIS.1HJ!$A$4:$L$140,8,FALSE)</f>
        <v>0</v>
      </c>
      <c r="U95" s="93"/>
      <c r="V95" s="93">
        <f>IF(ISNUMBER(VLOOKUP($E95,AnrPivot!$A$6:$AI$97,COLUMN()-COLUMN($V$1)+2,FALSE)),VLOOKUP($E95,AnrPivot!$A$6:$AI$97,COLUMN()-COLUMN($V$1)+2,FALSE),"")</f>
        <v>1</v>
      </c>
      <c r="W95" s="9" t="str">
        <f>IF(ISNUMBER(VLOOKUP($E95,AnrPivot!$A$6:$AI$97,COLUMN()-COLUMN($V$1)+2,FALSE)),VLOOKUP($E95,AnrPivot!$A$6:$AI$97,COLUMN()-COLUMN($V$1)+2,FALSE),"")</f>
        <v/>
      </c>
      <c r="X95" s="9" t="str">
        <f>IF(ISNUMBER(VLOOKUP($E95,AnrPivot!$A$6:$AI$97,COLUMN()-COLUMN($V$1)+2,FALSE)),VLOOKUP($E95,AnrPivot!$A$6:$AI$97,COLUMN()-COLUMN($V$1)+2,FALSE),"")</f>
        <v/>
      </c>
      <c r="Y95" s="9" t="str">
        <f>IF(ISNUMBER(VLOOKUP($E95,AnrPivot!$A$6:$AI$97,COLUMN()-COLUMN($V$1)+2,FALSE)),VLOOKUP($E95,AnrPivot!$A$6:$AI$97,COLUMN()-COLUMN($V$1)+2,FALSE),"")</f>
        <v/>
      </c>
      <c r="Z95" s="9" t="str">
        <f>IF(ISNUMBER(VLOOKUP($E95,AnrPivot!$A$6:$AI$97,COLUMN()-COLUMN($V$1)+2,FALSE)),VLOOKUP($E95,AnrPivot!$A$6:$AI$97,COLUMN()-COLUMN($V$1)+2,FALSE),"")</f>
        <v/>
      </c>
      <c r="AA95" s="9" t="str">
        <f>IF(ISNUMBER(VLOOKUP($E95,AnrPivot!$A$6:$AI$97,COLUMN()-COLUMN($V$1)+2,FALSE)),VLOOKUP($E95,AnrPivot!$A$6:$AI$97,COLUMN()-COLUMN($V$1)+2,FALSE),"")</f>
        <v/>
      </c>
      <c r="AB95" s="9" t="str">
        <f>IF(ISNUMBER(VLOOKUP($E95,AnrPivot!$A$6:$AI$97,COLUMN()-COLUMN($V$1)+2,FALSE)),VLOOKUP($E95,AnrPivot!$A$6:$AI$97,COLUMN()-COLUMN($V$1)+2,FALSE),"")</f>
        <v/>
      </c>
      <c r="AC95" s="9" t="str">
        <f>IF(ISNUMBER(VLOOKUP($E95,AnrPivot!$A$6:$AI$97,COLUMN()-COLUMN($V$1)+2,FALSE)),VLOOKUP($E95,AnrPivot!$A$6:$AI$97,COLUMN()-COLUMN($V$1)+2,FALSE),"")</f>
        <v/>
      </c>
      <c r="AD95" s="9" t="str">
        <f>IF(ISNUMBER(VLOOKUP($E95,AnrPivot!$A$6:$AI$97,COLUMN()-COLUMN($V$1)+2,FALSE)),VLOOKUP($E95,AnrPivot!$A$6:$AI$97,COLUMN()-COLUMN($V$1)+2,FALSE),"")</f>
        <v/>
      </c>
      <c r="AE95" s="9" t="str">
        <f>IF(ISNUMBER(VLOOKUP($E95,AnrPivot!$A$6:$AI$97,COLUMN()-COLUMN($V$1)+2,FALSE)),VLOOKUP($E95,AnrPivot!$A$6:$AI$97,COLUMN()-COLUMN($V$1)+2,FALSE),"")</f>
        <v/>
      </c>
      <c r="AF95" s="9" t="str">
        <f>IF(ISNUMBER(VLOOKUP($E95,AnrPivot!$A$6:$AI$97,COLUMN()-COLUMN($V$1)+2,FALSE)),VLOOKUP($E95,AnrPivot!$A$6:$AI$97,COLUMN()-COLUMN($V$1)+2,FALSE),"")</f>
        <v/>
      </c>
      <c r="AG95" s="9" t="str">
        <f>IF(ISNUMBER(VLOOKUP($E95,AnrPivot!$A$6:$AI$97,COLUMN()-COLUMN($V$1)+2,FALSE)),VLOOKUP($E95,AnrPivot!$A$6:$AI$97,COLUMN()-COLUMN($V$1)+2,FALSE),"")</f>
        <v/>
      </c>
      <c r="AH95" s="9" t="str">
        <f>IF(ISNUMBER(VLOOKUP($E95,AnrPivot!$A$6:$AI$97,COLUMN()-COLUMN($V$1)+2,FALSE)),VLOOKUP($E95,AnrPivot!$A$6:$AI$97,COLUMN()-COLUMN($V$1)+2,FALSE),"")</f>
        <v/>
      </c>
      <c r="AI95" s="9" t="str">
        <f>IF(ISNUMBER(VLOOKUP($E95,AnrPivot!$A$6:$AI$97,COLUMN()-COLUMN($V$1)+2,FALSE)),VLOOKUP($E95,AnrPivot!$A$6:$AI$97,COLUMN()-COLUMN($V$1)+2,FALSE),"")</f>
        <v/>
      </c>
      <c r="AJ95" s="9" t="str">
        <f>IF(ISNUMBER(VLOOKUP($E95,AnrPivot!$A$6:$AI$97,COLUMN()-COLUMN($V$1)+2,FALSE)),VLOOKUP($E95,AnrPivot!$A$6:$AI$97,COLUMN()-COLUMN($V$1)+2,FALSE),"")</f>
        <v/>
      </c>
      <c r="AK95" s="9" t="str">
        <f>IF(ISNUMBER(VLOOKUP($E95,AnrPivot!$A$6:$AI$97,COLUMN()-COLUMN($V$1)+2,FALSE)),VLOOKUP($E95,AnrPivot!$A$6:$AI$97,COLUMN()-COLUMN($V$1)+2,FALSE),"")</f>
        <v/>
      </c>
      <c r="AL95" s="9" t="str">
        <f>IF(ISNUMBER(VLOOKUP($E95,AnrPivot!$A$6:$AI$97,COLUMN()-COLUMN($V$1)+2,FALSE)),VLOOKUP($E95,AnrPivot!$A$6:$AI$97,COLUMN()-COLUMN($V$1)+2,FALSE),"")</f>
        <v/>
      </c>
      <c r="AM95" s="9" t="str">
        <f>IF(ISNUMBER(VLOOKUP($E95,AnrPivot!$A$6:$AI$97,COLUMN()-COLUMN($V$1)+2,FALSE)),VLOOKUP($E95,AnrPivot!$A$6:$AI$97,COLUMN()-COLUMN($V$1)+2,FALSE),"")</f>
        <v/>
      </c>
      <c r="AN95" s="9" t="str">
        <f>IF(ISNUMBER(VLOOKUP($E95,AnrPivot!$A$6:$AI$97,COLUMN()-COLUMN($V$1)+2,FALSE)),VLOOKUP($E95,AnrPivot!$A$6:$AI$97,COLUMN()-COLUMN($V$1)+2,FALSE),"")</f>
        <v/>
      </c>
      <c r="AO95" s="9" t="str">
        <f>IF(ISNUMBER(VLOOKUP($E95,AnrPivot!$A$6:$AI$97,COLUMN()-COLUMN($V$1)+2,FALSE)),VLOOKUP($E95,AnrPivot!$A$6:$AI$97,COLUMN()-COLUMN($V$1)+2,FALSE),"")</f>
        <v/>
      </c>
      <c r="AP95" s="9" t="str">
        <f>IF(ISNUMBER(VLOOKUP($E95,AnrPivot!$A$6:$AI$97,COLUMN()-COLUMN($V$1)+2,FALSE)),VLOOKUP($E95,AnrPivot!$A$6:$AI$97,COLUMN()-COLUMN($V$1)+2,FALSE),"")</f>
        <v/>
      </c>
      <c r="AQ95" s="9" t="str">
        <f>IF(ISNUMBER(VLOOKUP($E95,AnrPivot!$A$6:$AI$97,COLUMN()-COLUMN($V$1)+2,FALSE)),VLOOKUP($E95,AnrPivot!$A$6:$AI$97,COLUMN()-COLUMN($V$1)+2,FALSE),"")</f>
        <v/>
      </c>
      <c r="AR95" s="9" t="str">
        <f>IF(ISNUMBER(VLOOKUP($E95,AnrPivot!$A$6:$AI$97,COLUMN()-COLUMN($V$1)+2,FALSE)),VLOOKUP($E95,AnrPivot!$A$6:$AI$97,COLUMN()-COLUMN($V$1)+2,FALSE),"")</f>
        <v/>
      </c>
      <c r="AS95" s="9" t="str">
        <f>IF(ISNUMBER(VLOOKUP($E95,AnrPivot!$A$6:$AI$97,COLUMN()-COLUMN($V$1)+2,FALSE)),VLOOKUP($E95,AnrPivot!$A$6:$AI$97,COLUMN()-COLUMN($V$1)+2,FALSE),"")</f>
        <v/>
      </c>
      <c r="AT95" s="9" t="str">
        <f>IF(ISNUMBER(VLOOKUP($E95,AnrPivot!$A$6:$AI$97,COLUMN()-COLUMN($V$1)+2,FALSE)),VLOOKUP($E95,AnrPivot!$A$6:$AI$97,COLUMN()-COLUMN($V$1)+2,FALSE),"")</f>
        <v/>
      </c>
      <c r="AU95" s="9">
        <f>IF(ISNUMBER(VLOOKUP($E95,AnrPivot!$A$6:$AI$97,COLUMN()-COLUMN($V$1)+2,FALSE)),VLOOKUP($E95,AnrPivot!$A$6:$AI$97,COLUMN()-COLUMN($V$1)+2,FALSE),"")</f>
        <v>11.5</v>
      </c>
      <c r="AV95" s="9">
        <f>IF(ISNUMBER(VLOOKUP($E95,AnrPivot!$A$6:$AI$97,COLUMN()-COLUMN($V$1)+2,FALSE)),VLOOKUP($E95,AnrPivot!$A$6:$AI$97,COLUMN()-COLUMN($V$1)+2,FALSE),"")</f>
        <v>5</v>
      </c>
      <c r="AW95" s="9" t="str">
        <f>IF(ISNUMBER(VLOOKUP($E95,AnrPivot!$A$6:$AI$97,COLUMN()-COLUMN($V$1)+2,FALSE)),VLOOKUP($E95,AnrPivot!$A$6:$AI$97,COLUMN()-COLUMN($V$1)+2,FALSE),"")</f>
        <v/>
      </c>
      <c r="AX95" s="9" t="str">
        <f>IF(ISNUMBER(VLOOKUP($E95,AnrPivot!$A$6:$AI$97,COLUMN()-COLUMN($V$1)+2,FALSE)),VLOOKUP($E95,AnrPivot!$A$6:$AI$97,COLUMN()-COLUMN($V$1)+2,FALSE),"")</f>
        <v/>
      </c>
      <c r="AY95" s="9" t="str">
        <f>IF(ISNUMBER(VLOOKUP($E95,AnrPivot!$A$6:$AI$97,COLUMN()-COLUMN($V$1)+2,FALSE)),VLOOKUP($E95,AnrPivot!$A$6:$AI$97,COLUMN()-COLUMN($V$1)+2,FALSE),"")</f>
        <v/>
      </c>
      <c r="AZ95" s="9" t="str">
        <f>IF(ISNUMBER(VLOOKUP($E95,AnrPivot!$A$6:$AI$97,COLUMN()-COLUMN($V$1)+2,FALSE)),VLOOKUP($E95,AnrPivot!$A$6:$AI$97,COLUMN()-COLUMN($V$1)+2,FALSE),"")</f>
        <v/>
      </c>
      <c r="BA95" s="9" t="str">
        <f>IF(ISNUMBER(VLOOKUP($E95,AnrPivot!$A$6:$AI$97,COLUMN()-COLUMN($V$1)+2,FALSE)),VLOOKUP($E95,AnrPivot!$A$6:$AI$97,COLUMN()-COLUMN($V$1)+2,FALSE),"")</f>
        <v/>
      </c>
      <c r="BB95" s="9" t="str">
        <f>IF(ISNUMBER(VLOOKUP($E95,AnrPivot!$A$6:$AI$97,COLUMN()-COLUMN($V$1)+2,FALSE)),VLOOKUP($E95,AnrPivot!$A$6:$AI$97,COLUMN()-COLUMN($V$1)+2,FALSE),"")</f>
        <v/>
      </c>
      <c r="BC95" s="9">
        <f>IF(ISNUMBER(VLOOKUP($E95,AnrPivot!$A$6:$AI$97,COLUMN()-COLUMN($V$1)+2,FALSE)),VLOOKUP($E95,AnrPivot!$A$6:$AI$97,COLUMN()-COLUMN($V$1)+2,FALSE),"")</f>
        <v>17.5</v>
      </c>
      <c r="BD95" s="9" t="str">
        <f>IF(ISNUMBER(VLOOKUP($E95,AnrPivot!$A$6:$AI$97,COLUMN()-COLUMN($V$1)+2,FALSE)),VLOOKUP($E95,AnrPivot!$A$6:$AI$97,COLUMN()-COLUMN($V$1)+2,FALSE),"")</f>
        <v/>
      </c>
      <c r="BE95" s="9" t="str">
        <f>IF(ISNUMBER(VLOOKUP($E95,AnrPivot!$A$6:$AI$97,COLUMN()-COLUMN($V$1)+2,FALSE)),VLOOKUP($E95,AnrPivot!$A$6:$AI$97,COLUMN()-COLUMN($V$1)+2,FALSE),"")</f>
        <v/>
      </c>
      <c r="BF95" s="9" t="str">
        <f>IF(ISNUMBER(VLOOKUP($E95,AnrPivot!$A$6:$AI$97,COLUMN()-COLUMN($V$1)+2,FALSE)),VLOOKUP($E95,AnrPivot!$A$6:$AI$97,COLUMN()-COLUMN($V$1)+2,FALSE),"")</f>
        <v/>
      </c>
      <c r="BG95" s="9" t="str">
        <f>IF(ISNUMBER(VLOOKUP($E95,AnrPivot!$A$6:$AI$97,COLUMN()-COLUMN($V$1)+2,FALSE)),VLOOKUP($E95,AnrPivot!$A$6:$AI$97,COLUMN()-COLUMN($V$1)+2,FALSE),"")</f>
        <v/>
      </c>
      <c r="BH95" s="9" t="str">
        <f>IF(ISNUMBER(VLOOKUP($E95,AnrPivot!$A$6:$AI$97,COLUMN()-COLUMN($V$1)+2,FALSE)),VLOOKUP($E95,AnrPivot!$A$6:$AI$97,COLUMN()-COLUMN($V$1)+2,FALSE),"")</f>
        <v/>
      </c>
      <c r="BI95" s="93" t="str">
        <f>IF(ISNUMBER(VLOOKUP($E95,AnrPivot!$A$6:$AI$97,COLUMN()-COLUMN($V$1)+2,FALSE)),VLOOKUP($E95,AnrPivot!$A$6:$AI$97,COLUMN()-COLUMN($V$1)+2,FALSE),"")</f>
        <v/>
      </c>
      <c r="BJ95" s="93" t="str">
        <f>IF(ISNUMBER(VLOOKUP($E95,AnrPivot!$A$6:$AI$97,COLUMN()-COLUMN($V$1)+2,FALSE)),VLOOKUP($E95,AnrPivot!$A$6:$AI$97,COLUMN()-COLUMN($V$1)+2,FALSE),"")</f>
        <v/>
      </c>
    </row>
    <row r="96" spans="1:62">
      <c r="A96" s="244">
        <v>89</v>
      </c>
      <c r="B96" s="73" t="s">
        <v>0</v>
      </c>
      <c r="C96" s="11" t="s">
        <v>482</v>
      </c>
      <c r="D96" s="11" t="s">
        <v>483</v>
      </c>
      <c r="E96" s="8" t="s">
        <v>75</v>
      </c>
      <c r="F96" s="14">
        <v>23279</v>
      </c>
      <c r="G96" s="244" t="s">
        <v>184</v>
      </c>
      <c r="H96" s="244" t="s">
        <v>306</v>
      </c>
      <c r="I96" s="244"/>
      <c r="J96" s="249"/>
      <c r="K96" s="27"/>
      <c r="L96" s="290">
        <v>25.5</v>
      </c>
      <c r="M96" s="13">
        <f t="shared" si="3"/>
        <v>22</v>
      </c>
      <c r="N96" s="228">
        <f>LOOKUP(E96,UNTIS.1HJ!$A$4:$A$132,UNTIS.1HJ!$F$4:$F$132)+LOOKUP(E96,UNTIS.1HJ!$A$4:$A$132,UNTIS.1HJ!$H$4:$H$132)</f>
        <v>0</v>
      </c>
      <c r="O96" s="226">
        <f t="shared" si="4"/>
        <v>0</v>
      </c>
      <c r="P96" s="9"/>
      <c r="Q96" s="9">
        <f>VLOOKUP($E96,UNTIS.Gesamt!$A$4:$L$140,2,FALSE)</f>
        <v>1012</v>
      </c>
      <c r="R96" s="9">
        <f>VLOOKUP($E96,UNTIS.Gesamt!$A$4:$L$140,3,FALSE)</f>
        <v>100</v>
      </c>
      <c r="S96" s="9">
        <f>VLOOKUP($E96,UNTIS.1HJ!$A$4:$L$140,4,FALSE)</f>
        <v>913</v>
      </c>
      <c r="T96" s="9">
        <f>VLOOKUP($E96,UNTIS.1HJ!$A$4:$L$140,8,FALSE)</f>
        <v>0</v>
      </c>
      <c r="U96" s="9"/>
      <c r="V96" s="9">
        <f>IF(ISNUMBER(VLOOKUP($E96,AnrPivot!$A$6:$AI$97,COLUMN()-COLUMN($V$1)+2,FALSE)),VLOOKUP($E96,AnrPivot!$A$6:$AI$97,COLUMN()-COLUMN($V$1)+2,FALSE),"")</f>
        <v>1</v>
      </c>
      <c r="W96" s="93" t="str">
        <f>IF(ISNUMBER(VLOOKUP($E96,AnrPivot!$A$6:$AI$97,COLUMN()-COLUMN($V$1)+2,FALSE)),VLOOKUP($E96,AnrPivot!$A$6:$AI$97,COLUMN()-COLUMN($V$1)+2,FALSE),"")</f>
        <v/>
      </c>
      <c r="X96" s="93" t="str">
        <f>IF(ISNUMBER(VLOOKUP($E96,AnrPivot!$A$6:$AI$97,COLUMN()-COLUMN($V$1)+2,FALSE)),VLOOKUP($E96,AnrPivot!$A$6:$AI$97,COLUMN()-COLUMN($V$1)+2,FALSE),"")</f>
        <v/>
      </c>
      <c r="Y96" s="93" t="str">
        <f>IF(ISNUMBER(VLOOKUP($E96,AnrPivot!$A$6:$AI$97,COLUMN()-COLUMN($V$1)+2,FALSE)),VLOOKUP($E96,AnrPivot!$A$6:$AI$97,COLUMN()-COLUMN($V$1)+2,FALSE),"")</f>
        <v/>
      </c>
      <c r="Z96" s="93" t="str">
        <f>IF(ISNUMBER(VLOOKUP($E96,AnrPivot!$A$6:$AI$97,COLUMN()-COLUMN($V$1)+2,FALSE)),VLOOKUP($E96,AnrPivot!$A$6:$AI$97,COLUMN()-COLUMN($V$1)+2,FALSE),"")</f>
        <v/>
      </c>
      <c r="AA96" s="93" t="str">
        <f>IF(ISNUMBER(VLOOKUP($E96,AnrPivot!$A$6:$AI$97,COLUMN()-COLUMN($V$1)+2,FALSE)),VLOOKUP($E96,AnrPivot!$A$6:$AI$97,COLUMN()-COLUMN($V$1)+2,FALSE),"")</f>
        <v/>
      </c>
      <c r="AB96" s="93" t="str">
        <f>IF(ISNUMBER(VLOOKUP($E96,AnrPivot!$A$6:$AI$97,COLUMN()-COLUMN($V$1)+2,FALSE)),VLOOKUP($E96,AnrPivot!$A$6:$AI$97,COLUMN()-COLUMN($V$1)+2,FALSE),"")</f>
        <v/>
      </c>
      <c r="AC96" s="93" t="str">
        <f>IF(ISNUMBER(VLOOKUP($E96,AnrPivot!$A$6:$AI$97,COLUMN()-COLUMN($V$1)+2,FALSE)),VLOOKUP($E96,AnrPivot!$A$6:$AI$97,COLUMN()-COLUMN($V$1)+2,FALSE),"")</f>
        <v/>
      </c>
      <c r="AD96" s="93" t="str">
        <f>IF(ISNUMBER(VLOOKUP($E96,AnrPivot!$A$6:$AI$97,COLUMN()-COLUMN($V$1)+2,FALSE)),VLOOKUP($E96,AnrPivot!$A$6:$AI$97,COLUMN()-COLUMN($V$1)+2,FALSE),"")</f>
        <v/>
      </c>
      <c r="AE96" s="93" t="str">
        <f>IF(ISNUMBER(VLOOKUP($E96,AnrPivot!$A$6:$AI$97,COLUMN()-COLUMN($V$1)+2,FALSE)),VLOOKUP($E96,AnrPivot!$A$6:$AI$97,COLUMN()-COLUMN($V$1)+2,FALSE),"")</f>
        <v/>
      </c>
      <c r="AF96" s="93" t="str">
        <f>IF(ISNUMBER(VLOOKUP($E96,AnrPivot!$A$6:$AI$97,COLUMN()-COLUMN($V$1)+2,FALSE)),VLOOKUP($E96,AnrPivot!$A$6:$AI$97,COLUMN()-COLUMN($V$1)+2,FALSE),"")</f>
        <v/>
      </c>
      <c r="AG96" s="93" t="str">
        <f>IF(ISNUMBER(VLOOKUP($E96,AnrPivot!$A$6:$AI$97,COLUMN()-COLUMN($V$1)+2,FALSE)),VLOOKUP($E96,AnrPivot!$A$6:$AI$97,COLUMN()-COLUMN($V$1)+2,FALSE),"")</f>
        <v/>
      </c>
      <c r="AH96" s="93" t="str">
        <f>IF(ISNUMBER(VLOOKUP($E96,AnrPivot!$A$6:$AI$97,COLUMN()-COLUMN($V$1)+2,FALSE)),VLOOKUP($E96,AnrPivot!$A$6:$AI$97,COLUMN()-COLUMN($V$1)+2,FALSE),"")</f>
        <v/>
      </c>
      <c r="AI96" s="93">
        <f>IF(ISNUMBER(VLOOKUP($E96,AnrPivot!$A$6:$AI$97,COLUMN()-COLUMN($V$1)+2,FALSE)),VLOOKUP($E96,AnrPivot!$A$6:$AI$97,COLUMN()-COLUMN($V$1)+2,FALSE),"")</f>
        <v>0.5</v>
      </c>
      <c r="AJ96" s="93" t="str">
        <f>IF(ISNUMBER(VLOOKUP($E96,AnrPivot!$A$6:$AI$97,COLUMN()-COLUMN($V$1)+2,FALSE)),VLOOKUP($E96,AnrPivot!$A$6:$AI$97,COLUMN()-COLUMN($V$1)+2,FALSE),"")</f>
        <v/>
      </c>
      <c r="AK96" s="93" t="str">
        <f>IF(ISNUMBER(VLOOKUP($E96,AnrPivot!$A$6:$AI$97,COLUMN()-COLUMN($V$1)+2,FALSE)),VLOOKUP($E96,AnrPivot!$A$6:$AI$97,COLUMN()-COLUMN($V$1)+2,FALSE),"")</f>
        <v/>
      </c>
      <c r="AL96" s="93" t="str">
        <f>IF(ISNUMBER(VLOOKUP($E96,AnrPivot!$A$6:$AI$97,COLUMN()-COLUMN($V$1)+2,FALSE)),VLOOKUP($E96,AnrPivot!$A$6:$AI$97,COLUMN()-COLUMN($V$1)+2,FALSE),"")</f>
        <v/>
      </c>
      <c r="AM96" s="93" t="str">
        <f>IF(ISNUMBER(VLOOKUP($E96,AnrPivot!$A$6:$AI$97,COLUMN()-COLUMN($V$1)+2,FALSE)),VLOOKUP($E96,AnrPivot!$A$6:$AI$97,COLUMN()-COLUMN($V$1)+2,FALSE),"")</f>
        <v/>
      </c>
      <c r="AN96" s="93" t="str">
        <f>IF(ISNUMBER(VLOOKUP($E96,AnrPivot!$A$6:$AI$97,COLUMN()-COLUMN($V$1)+2,FALSE)),VLOOKUP($E96,AnrPivot!$A$6:$AI$97,COLUMN()-COLUMN($V$1)+2,FALSE),"")</f>
        <v/>
      </c>
      <c r="AO96" s="93" t="str">
        <f>IF(ISNUMBER(VLOOKUP($E96,AnrPivot!$A$6:$AI$97,COLUMN()-COLUMN($V$1)+2,FALSE)),VLOOKUP($E96,AnrPivot!$A$6:$AI$97,COLUMN()-COLUMN($V$1)+2,FALSE),"")</f>
        <v/>
      </c>
      <c r="AP96" s="93" t="str">
        <f>IF(ISNUMBER(VLOOKUP($E96,AnrPivot!$A$6:$AI$97,COLUMN()-COLUMN($V$1)+2,FALSE)),VLOOKUP($E96,AnrPivot!$A$6:$AI$97,COLUMN()-COLUMN($V$1)+2,FALSE),"")</f>
        <v/>
      </c>
      <c r="AQ96" s="93" t="str">
        <f>IF(ISNUMBER(VLOOKUP($E96,AnrPivot!$A$6:$AI$97,COLUMN()-COLUMN($V$1)+2,FALSE)),VLOOKUP($E96,AnrPivot!$A$6:$AI$97,COLUMN()-COLUMN($V$1)+2,FALSE),"")</f>
        <v/>
      </c>
      <c r="AR96" s="93" t="str">
        <f>IF(ISNUMBER(VLOOKUP($E96,AnrPivot!$A$6:$AI$97,COLUMN()-COLUMN($V$1)+2,FALSE)),VLOOKUP($E96,AnrPivot!$A$6:$AI$97,COLUMN()-COLUMN($V$1)+2,FALSE),"")</f>
        <v/>
      </c>
      <c r="AS96" s="93" t="str">
        <f>IF(ISNUMBER(VLOOKUP($E96,AnrPivot!$A$6:$AI$97,COLUMN()-COLUMN($V$1)+2,FALSE)),VLOOKUP($E96,AnrPivot!$A$6:$AI$97,COLUMN()-COLUMN($V$1)+2,FALSE),"")</f>
        <v/>
      </c>
      <c r="AT96" s="93" t="str">
        <f>IF(ISNUMBER(VLOOKUP($E96,AnrPivot!$A$6:$AI$97,COLUMN()-COLUMN($V$1)+2,FALSE)),VLOOKUP($E96,AnrPivot!$A$6:$AI$97,COLUMN()-COLUMN($V$1)+2,FALSE),"")</f>
        <v/>
      </c>
      <c r="AU96" s="93" t="str">
        <f>IF(ISNUMBER(VLOOKUP($E96,AnrPivot!$A$6:$AI$97,COLUMN()-COLUMN($V$1)+2,FALSE)),VLOOKUP($E96,AnrPivot!$A$6:$AI$97,COLUMN()-COLUMN($V$1)+2,FALSE),"")</f>
        <v/>
      </c>
      <c r="AV96" s="93" t="str">
        <f>IF(ISNUMBER(VLOOKUP($E96,AnrPivot!$A$6:$AI$97,COLUMN()-COLUMN($V$1)+2,FALSE)),VLOOKUP($E96,AnrPivot!$A$6:$AI$97,COLUMN()-COLUMN($V$1)+2,FALSE),"")</f>
        <v/>
      </c>
      <c r="AW96" s="93" t="str">
        <f>IF(ISNUMBER(VLOOKUP($E96,AnrPivot!$A$6:$AI$97,COLUMN()-COLUMN($V$1)+2,FALSE)),VLOOKUP($E96,AnrPivot!$A$6:$AI$97,COLUMN()-COLUMN($V$1)+2,FALSE),"")</f>
        <v/>
      </c>
      <c r="AX96" s="93" t="str">
        <f>IF(ISNUMBER(VLOOKUP($E96,AnrPivot!$A$6:$AI$97,COLUMN()-COLUMN($V$1)+2,FALSE)),VLOOKUP($E96,AnrPivot!$A$6:$AI$97,COLUMN()-COLUMN($V$1)+2,FALSE),"")</f>
        <v/>
      </c>
      <c r="AY96" s="93" t="str">
        <f>IF(ISNUMBER(VLOOKUP($E96,AnrPivot!$A$6:$AI$97,COLUMN()-COLUMN($V$1)+2,FALSE)),VLOOKUP($E96,AnrPivot!$A$6:$AI$97,COLUMN()-COLUMN($V$1)+2,FALSE),"")</f>
        <v/>
      </c>
      <c r="AZ96" s="93" t="str">
        <f>IF(ISNUMBER(VLOOKUP($E96,AnrPivot!$A$6:$AI$97,COLUMN()-COLUMN($V$1)+2,FALSE)),VLOOKUP($E96,AnrPivot!$A$6:$AI$97,COLUMN()-COLUMN($V$1)+2,FALSE),"")</f>
        <v/>
      </c>
      <c r="BA96" s="93">
        <f>IF(ISNUMBER(VLOOKUP($E96,AnrPivot!$A$6:$AI$97,COLUMN()-COLUMN($V$1)+2,FALSE)),VLOOKUP($E96,AnrPivot!$A$6:$AI$97,COLUMN()-COLUMN($V$1)+2,FALSE),"")</f>
        <v>2</v>
      </c>
      <c r="BB96" s="93" t="str">
        <f>IF(ISNUMBER(VLOOKUP($E96,AnrPivot!$A$6:$AI$97,COLUMN()-COLUMN($V$1)+2,FALSE)),VLOOKUP($E96,AnrPivot!$A$6:$AI$97,COLUMN()-COLUMN($V$1)+2,FALSE),"")</f>
        <v/>
      </c>
      <c r="BC96" s="93">
        <f>IF(ISNUMBER(VLOOKUP($E96,AnrPivot!$A$6:$AI$97,COLUMN()-COLUMN($V$1)+2,FALSE)),VLOOKUP($E96,AnrPivot!$A$6:$AI$97,COLUMN()-COLUMN($V$1)+2,FALSE),"")</f>
        <v>3.5</v>
      </c>
      <c r="BD96" s="93" t="str">
        <f>IF(ISNUMBER(VLOOKUP($E96,AnrPivot!$A$6:$AI$97,COLUMN()-COLUMN($V$1)+2,FALSE)),VLOOKUP($E96,AnrPivot!$A$6:$AI$97,COLUMN()-COLUMN($V$1)+2,FALSE),"")</f>
        <v/>
      </c>
      <c r="BE96" s="93" t="str">
        <f>IF(ISNUMBER(VLOOKUP($E96,AnrPivot!$A$6:$AI$97,COLUMN()-COLUMN($V$1)+2,FALSE)),VLOOKUP($E96,AnrPivot!$A$6:$AI$97,COLUMN()-COLUMN($V$1)+2,FALSE),"")</f>
        <v/>
      </c>
      <c r="BF96" s="93" t="str">
        <f>IF(ISNUMBER(VLOOKUP($E96,AnrPivot!$A$6:$AI$97,COLUMN()-COLUMN($V$1)+2,FALSE)),VLOOKUP($E96,AnrPivot!$A$6:$AI$97,COLUMN()-COLUMN($V$1)+2,FALSE),"")</f>
        <v/>
      </c>
      <c r="BG96" s="93" t="str">
        <f>IF(ISNUMBER(VLOOKUP($E96,AnrPivot!$A$6:$AI$97,COLUMN()-COLUMN($V$1)+2,FALSE)),VLOOKUP($E96,AnrPivot!$A$6:$AI$97,COLUMN()-COLUMN($V$1)+2,FALSE),"")</f>
        <v/>
      </c>
      <c r="BH96" s="93" t="str">
        <f>IF(ISNUMBER(VLOOKUP($E96,AnrPivot!$A$6:$AI$97,COLUMN()-COLUMN($V$1)+2,FALSE)),VLOOKUP($E96,AnrPivot!$A$6:$AI$97,COLUMN()-COLUMN($V$1)+2,FALSE),"")</f>
        <v/>
      </c>
      <c r="BI96" s="93" t="str">
        <f>IF(ISNUMBER(VLOOKUP($E96,AnrPivot!$A$6:$AI$97,COLUMN()-COLUMN($V$1)+2,FALSE)),VLOOKUP($E96,AnrPivot!$A$6:$AI$97,COLUMN()-COLUMN($V$1)+2,FALSE),"")</f>
        <v/>
      </c>
      <c r="BJ96" s="93" t="str">
        <f>IF(ISNUMBER(VLOOKUP($E96,AnrPivot!$A$6:$AI$97,COLUMN()-COLUMN($V$1)+2,FALSE)),VLOOKUP($E96,AnrPivot!$A$6:$AI$97,COLUMN()-COLUMN($V$1)+2,FALSE),"")</f>
        <v/>
      </c>
    </row>
    <row r="97" spans="1:62">
      <c r="A97" s="247">
        <v>90</v>
      </c>
      <c r="B97" s="66" t="s">
        <v>0</v>
      </c>
      <c r="C97" s="67" t="s">
        <v>484</v>
      </c>
      <c r="D97" s="67" t="s">
        <v>485</v>
      </c>
      <c r="E97" s="68" t="s">
        <v>140</v>
      </c>
      <c r="F97" s="69">
        <v>20665</v>
      </c>
      <c r="G97" s="247" t="s">
        <v>469</v>
      </c>
      <c r="H97" s="247" t="s">
        <v>172</v>
      </c>
      <c r="I97" s="247"/>
      <c r="J97" s="248"/>
      <c r="K97" s="70"/>
      <c r="L97" s="71">
        <v>6</v>
      </c>
      <c r="M97" s="71">
        <f t="shared" si="3"/>
        <v>6</v>
      </c>
      <c r="N97" s="227">
        <f>LOOKUP(E97,UNTIS.1HJ!$A$4:$A$132,UNTIS.1HJ!$F$4:$F$132)+LOOKUP(E97,UNTIS.1HJ!$A$4:$A$132,UNTIS.1HJ!$H$4:$H$132)</f>
        <v>0</v>
      </c>
      <c r="O97" s="225">
        <f t="shared" si="4"/>
        <v>0</v>
      </c>
      <c r="P97" s="93"/>
      <c r="Q97" s="93">
        <f>VLOOKUP($E97,UNTIS.Gesamt!$A$4:$L$140,2,FALSE)</f>
        <v>794</v>
      </c>
      <c r="R97" s="93">
        <f>VLOOKUP($E97,UNTIS.Gesamt!$A$4:$L$140,3,FALSE)</f>
        <v>80</v>
      </c>
      <c r="S97" s="93">
        <f>VLOOKUP($E97,UNTIS.1HJ!$A$4:$L$140,4,FALSE)</f>
        <v>714</v>
      </c>
      <c r="T97" s="93">
        <f>VLOOKUP($E97,UNTIS.1HJ!$A$4:$L$140,8,FALSE)</f>
        <v>0</v>
      </c>
      <c r="U97" s="93"/>
      <c r="V97" s="93" t="str">
        <f>IF(ISNUMBER(VLOOKUP($E97,AnrPivot!$A$6:$AI$97,COLUMN()-COLUMN($V$1)+2,FALSE)),VLOOKUP($E97,AnrPivot!$A$6:$AI$97,COLUMN()-COLUMN($V$1)+2,FALSE),"")</f>
        <v/>
      </c>
      <c r="W97" s="9" t="str">
        <f>IF(ISNUMBER(VLOOKUP($E97,AnrPivot!$A$6:$AI$97,COLUMN()-COLUMN($V$1)+2,FALSE)),VLOOKUP($E97,AnrPivot!$A$6:$AI$97,COLUMN()-COLUMN($V$1)+2,FALSE),"")</f>
        <v/>
      </c>
      <c r="X97" s="9" t="str">
        <f>IF(ISNUMBER(VLOOKUP($E97,AnrPivot!$A$6:$AI$97,COLUMN()-COLUMN($V$1)+2,FALSE)),VLOOKUP($E97,AnrPivot!$A$6:$AI$97,COLUMN()-COLUMN($V$1)+2,FALSE),"")</f>
        <v/>
      </c>
      <c r="Y97" s="9" t="str">
        <f>IF(ISNUMBER(VLOOKUP($E97,AnrPivot!$A$6:$AI$97,COLUMN()-COLUMN($V$1)+2,FALSE)),VLOOKUP($E97,AnrPivot!$A$6:$AI$97,COLUMN()-COLUMN($V$1)+2,FALSE),"")</f>
        <v/>
      </c>
      <c r="Z97" s="9" t="str">
        <f>IF(ISNUMBER(VLOOKUP($E97,AnrPivot!$A$6:$AI$97,COLUMN()-COLUMN($V$1)+2,FALSE)),VLOOKUP($E97,AnrPivot!$A$6:$AI$97,COLUMN()-COLUMN($V$1)+2,FALSE),"")</f>
        <v/>
      </c>
      <c r="AA97" s="9" t="str">
        <f>IF(ISNUMBER(VLOOKUP($E97,AnrPivot!$A$6:$AI$97,COLUMN()-COLUMN($V$1)+2,FALSE)),VLOOKUP($E97,AnrPivot!$A$6:$AI$97,COLUMN()-COLUMN($V$1)+2,FALSE),"")</f>
        <v/>
      </c>
      <c r="AB97" s="9" t="str">
        <f>IF(ISNUMBER(VLOOKUP($E97,AnrPivot!$A$6:$AI$97,COLUMN()-COLUMN($V$1)+2,FALSE)),VLOOKUP($E97,AnrPivot!$A$6:$AI$97,COLUMN()-COLUMN($V$1)+2,FALSE),"")</f>
        <v/>
      </c>
      <c r="AC97" s="9" t="str">
        <f>IF(ISNUMBER(VLOOKUP($E97,AnrPivot!$A$6:$AI$97,COLUMN()-COLUMN($V$1)+2,FALSE)),VLOOKUP($E97,AnrPivot!$A$6:$AI$97,COLUMN()-COLUMN($V$1)+2,FALSE),"")</f>
        <v/>
      </c>
      <c r="AD97" s="9" t="str">
        <f>IF(ISNUMBER(VLOOKUP($E97,AnrPivot!$A$6:$AI$97,COLUMN()-COLUMN($V$1)+2,FALSE)),VLOOKUP($E97,AnrPivot!$A$6:$AI$97,COLUMN()-COLUMN($V$1)+2,FALSE),"")</f>
        <v/>
      </c>
      <c r="AE97" s="9" t="str">
        <f>IF(ISNUMBER(VLOOKUP($E97,AnrPivot!$A$6:$AI$97,COLUMN()-COLUMN($V$1)+2,FALSE)),VLOOKUP($E97,AnrPivot!$A$6:$AI$97,COLUMN()-COLUMN($V$1)+2,FALSE),"")</f>
        <v/>
      </c>
      <c r="AF97" s="9" t="str">
        <f>IF(ISNUMBER(VLOOKUP($E97,AnrPivot!$A$6:$AI$97,COLUMN()-COLUMN($V$1)+2,FALSE)),VLOOKUP($E97,AnrPivot!$A$6:$AI$97,COLUMN()-COLUMN($V$1)+2,FALSE),"")</f>
        <v/>
      </c>
      <c r="AG97" s="9" t="str">
        <f>IF(ISNUMBER(VLOOKUP($E97,AnrPivot!$A$6:$AI$97,COLUMN()-COLUMN($V$1)+2,FALSE)),VLOOKUP($E97,AnrPivot!$A$6:$AI$97,COLUMN()-COLUMN($V$1)+2,FALSE),"")</f>
        <v/>
      </c>
      <c r="AH97" s="9" t="str">
        <f>IF(ISNUMBER(VLOOKUP($E97,AnrPivot!$A$6:$AI$97,COLUMN()-COLUMN($V$1)+2,FALSE)),VLOOKUP($E97,AnrPivot!$A$6:$AI$97,COLUMN()-COLUMN($V$1)+2,FALSE),"")</f>
        <v/>
      </c>
      <c r="AI97" s="9" t="str">
        <f>IF(ISNUMBER(VLOOKUP($E97,AnrPivot!$A$6:$AI$97,COLUMN()-COLUMN($V$1)+2,FALSE)),VLOOKUP($E97,AnrPivot!$A$6:$AI$97,COLUMN()-COLUMN($V$1)+2,FALSE),"")</f>
        <v/>
      </c>
      <c r="AJ97" s="9" t="str">
        <f>IF(ISNUMBER(VLOOKUP($E97,AnrPivot!$A$6:$AI$97,COLUMN()-COLUMN($V$1)+2,FALSE)),VLOOKUP($E97,AnrPivot!$A$6:$AI$97,COLUMN()-COLUMN($V$1)+2,FALSE),"")</f>
        <v/>
      </c>
      <c r="AK97" s="9" t="str">
        <f>IF(ISNUMBER(VLOOKUP($E97,AnrPivot!$A$6:$AI$97,COLUMN()-COLUMN($V$1)+2,FALSE)),VLOOKUP($E97,AnrPivot!$A$6:$AI$97,COLUMN()-COLUMN($V$1)+2,FALSE),"")</f>
        <v/>
      </c>
      <c r="AL97" s="9" t="str">
        <f>IF(ISNUMBER(VLOOKUP($E97,AnrPivot!$A$6:$AI$97,COLUMN()-COLUMN($V$1)+2,FALSE)),VLOOKUP($E97,AnrPivot!$A$6:$AI$97,COLUMN()-COLUMN($V$1)+2,FALSE),"")</f>
        <v/>
      </c>
      <c r="AM97" s="9" t="str">
        <f>IF(ISNUMBER(VLOOKUP($E97,AnrPivot!$A$6:$AI$97,COLUMN()-COLUMN($V$1)+2,FALSE)),VLOOKUP($E97,AnrPivot!$A$6:$AI$97,COLUMN()-COLUMN($V$1)+2,FALSE),"")</f>
        <v/>
      </c>
      <c r="AN97" s="9" t="str">
        <f>IF(ISNUMBER(VLOOKUP($E97,AnrPivot!$A$6:$AI$97,COLUMN()-COLUMN($V$1)+2,FALSE)),VLOOKUP($E97,AnrPivot!$A$6:$AI$97,COLUMN()-COLUMN($V$1)+2,FALSE),"")</f>
        <v/>
      </c>
      <c r="AO97" s="9" t="str">
        <f>IF(ISNUMBER(VLOOKUP($E97,AnrPivot!$A$6:$AI$97,COLUMN()-COLUMN($V$1)+2,FALSE)),VLOOKUP($E97,AnrPivot!$A$6:$AI$97,COLUMN()-COLUMN($V$1)+2,FALSE),"")</f>
        <v/>
      </c>
      <c r="AP97" s="9" t="str">
        <f>IF(ISNUMBER(VLOOKUP($E97,AnrPivot!$A$6:$AI$97,COLUMN()-COLUMN($V$1)+2,FALSE)),VLOOKUP($E97,AnrPivot!$A$6:$AI$97,COLUMN()-COLUMN($V$1)+2,FALSE),"")</f>
        <v/>
      </c>
      <c r="AQ97" s="9" t="str">
        <f>IF(ISNUMBER(VLOOKUP($E97,AnrPivot!$A$6:$AI$97,COLUMN()-COLUMN($V$1)+2,FALSE)),VLOOKUP($E97,AnrPivot!$A$6:$AI$97,COLUMN()-COLUMN($V$1)+2,FALSE),"")</f>
        <v/>
      </c>
      <c r="AR97" s="9" t="str">
        <f>IF(ISNUMBER(VLOOKUP($E97,AnrPivot!$A$6:$AI$97,COLUMN()-COLUMN($V$1)+2,FALSE)),VLOOKUP($E97,AnrPivot!$A$6:$AI$97,COLUMN()-COLUMN($V$1)+2,FALSE),"")</f>
        <v/>
      </c>
      <c r="AS97" s="9" t="str">
        <f>IF(ISNUMBER(VLOOKUP($E97,AnrPivot!$A$6:$AI$97,COLUMN()-COLUMN($V$1)+2,FALSE)),VLOOKUP($E97,AnrPivot!$A$6:$AI$97,COLUMN()-COLUMN($V$1)+2,FALSE),"")</f>
        <v/>
      </c>
      <c r="AT97" s="9" t="str">
        <f>IF(ISNUMBER(VLOOKUP($E97,AnrPivot!$A$6:$AI$97,COLUMN()-COLUMN($V$1)+2,FALSE)),VLOOKUP($E97,AnrPivot!$A$6:$AI$97,COLUMN()-COLUMN($V$1)+2,FALSE),"")</f>
        <v/>
      </c>
      <c r="AU97" s="9" t="str">
        <f>IF(ISNUMBER(VLOOKUP($E97,AnrPivot!$A$6:$AI$97,COLUMN()-COLUMN($V$1)+2,FALSE)),VLOOKUP($E97,AnrPivot!$A$6:$AI$97,COLUMN()-COLUMN($V$1)+2,FALSE),"")</f>
        <v/>
      </c>
      <c r="AV97" s="9" t="str">
        <f>IF(ISNUMBER(VLOOKUP($E97,AnrPivot!$A$6:$AI$97,COLUMN()-COLUMN($V$1)+2,FALSE)),VLOOKUP($E97,AnrPivot!$A$6:$AI$97,COLUMN()-COLUMN($V$1)+2,FALSE),"")</f>
        <v/>
      </c>
      <c r="AW97" s="9" t="str">
        <f>IF(ISNUMBER(VLOOKUP($E97,AnrPivot!$A$6:$AI$97,COLUMN()-COLUMN($V$1)+2,FALSE)),VLOOKUP($E97,AnrPivot!$A$6:$AI$97,COLUMN()-COLUMN($V$1)+2,FALSE),"")</f>
        <v/>
      </c>
      <c r="AX97" s="9" t="str">
        <f>IF(ISNUMBER(VLOOKUP($E97,AnrPivot!$A$6:$AI$97,COLUMN()-COLUMN($V$1)+2,FALSE)),VLOOKUP($E97,AnrPivot!$A$6:$AI$97,COLUMN()-COLUMN($V$1)+2,FALSE),"")</f>
        <v/>
      </c>
      <c r="AY97" s="9" t="str">
        <f>IF(ISNUMBER(VLOOKUP($E97,AnrPivot!$A$6:$AI$97,COLUMN()-COLUMN($V$1)+2,FALSE)),VLOOKUP($E97,AnrPivot!$A$6:$AI$97,COLUMN()-COLUMN($V$1)+2,FALSE),"")</f>
        <v/>
      </c>
      <c r="AZ97" s="9" t="str">
        <f>IF(ISNUMBER(VLOOKUP($E97,AnrPivot!$A$6:$AI$97,COLUMN()-COLUMN($V$1)+2,FALSE)),VLOOKUP($E97,AnrPivot!$A$6:$AI$97,COLUMN()-COLUMN($V$1)+2,FALSE),"")</f>
        <v/>
      </c>
      <c r="BA97" s="9" t="str">
        <f>IF(ISNUMBER(VLOOKUP($E97,AnrPivot!$A$6:$AI$97,COLUMN()-COLUMN($V$1)+2,FALSE)),VLOOKUP($E97,AnrPivot!$A$6:$AI$97,COLUMN()-COLUMN($V$1)+2,FALSE),"")</f>
        <v/>
      </c>
      <c r="BB97" s="9" t="str">
        <f>IF(ISNUMBER(VLOOKUP($E97,AnrPivot!$A$6:$AI$97,COLUMN()-COLUMN($V$1)+2,FALSE)),VLOOKUP($E97,AnrPivot!$A$6:$AI$97,COLUMN()-COLUMN($V$1)+2,FALSE),"")</f>
        <v/>
      </c>
      <c r="BC97" s="9" t="str">
        <f>IF(ISNUMBER(VLOOKUP($E97,AnrPivot!$A$6:$AI$97,COLUMN()-COLUMN($V$1)+2,FALSE)),VLOOKUP($E97,AnrPivot!$A$6:$AI$97,COLUMN()-COLUMN($V$1)+2,FALSE),"")</f>
        <v/>
      </c>
      <c r="BD97" s="9" t="str">
        <f>IF(ISNUMBER(VLOOKUP($E97,AnrPivot!$A$6:$AI$97,COLUMN()-COLUMN($V$1)+2,FALSE)),VLOOKUP($E97,AnrPivot!$A$6:$AI$97,COLUMN()-COLUMN($V$1)+2,FALSE),"")</f>
        <v/>
      </c>
      <c r="BE97" s="9" t="str">
        <f>IF(ISNUMBER(VLOOKUP($E97,AnrPivot!$A$6:$AI$97,COLUMN()-COLUMN($V$1)+2,FALSE)),VLOOKUP($E97,AnrPivot!$A$6:$AI$97,COLUMN()-COLUMN($V$1)+2,FALSE),"")</f>
        <v/>
      </c>
      <c r="BF97" s="9" t="str">
        <f>IF(ISNUMBER(VLOOKUP($E97,AnrPivot!$A$6:$AI$97,COLUMN()-COLUMN($V$1)+2,FALSE)),VLOOKUP($E97,AnrPivot!$A$6:$AI$97,COLUMN()-COLUMN($V$1)+2,FALSE),"")</f>
        <v/>
      </c>
      <c r="BG97" s="9" t="str">
        <f>IF(ISNUMBER(VLOOKUP($E97,AnrPivot!$A$6:$AI$97,COLUMN()-COLUMN($V$1)+2,FALSE)),VLOOKUP($E97,AnrPivot!$A$6:$AI$97,COLUMN()-COLUMN($V$1)+2,FALSE),"")</f>
        <v/>
      </c>
      <c r="BH97" s="9" t="str">
        <f>IF(ISNUMBER(VLOOKUP($E97,AnrPivot!$A$6:$AI$97,COLUMN()-COLUMN($V$1)+2,FALSE)),VLOOKUP($E97,AnrPivot!$A$6:$AI$97,COLUMN()-COLUMN($V$1)+2,FALSE),"")</f>
        <v/>
      </c>
      <c r="BI97" s="93" t="str">
        <f>IF(ISNUMBER(VLOOKUP($E97,AnrPivot!$A$6:$AI$97,COLUMN()-COLUMN($V$1)+2,FALSE)),VLOOKUP($E97,AnrPivot!$A$6:$AI$97,COLUMN()-COLUMN($V$1)+2,FALSE),"")</f>
        <v/>
      </c>
      <c r="BJ97" s="93" t="str">
        <f>IF(ISNUMBER(VLOOKUP($E97,AnrPivot!$A$6:$AI$97,COLUMN()-COLUMN($V$1)+2,FALSE)),VLOOKUP($E97,AnrPivot!$A$6:$AI$97,COLUMN()-COLUMN($V$1)+2,FALSE),"")</f>
        <v/>
      </c>
    </row>
    <row r="98" spans="1:62">
      <c r="A98" s="244">
        <v>91</v>
      </c>
      <c r="B98" s="73" t="s">
        <v>0</v>
      </c>
      <c r="C98" s="11" t="s">
        <v>698</v>
      </c>
      <c r="D98" s="11" t="s">
        <v>584</v>
      </c>
      <c r="E98" s="8" t="s">
        <v>583</v>
      </c>
      <c r="F98" s="14"/>
      <c r="G98" s="244"/>
      <c r="H98" s="244"/>
      <c r="I98" s="244"/>
      <c r="J98" s="249"/>
      <c r="K98" s="27"/>
      <c r="L98" s="290"/>
      <c r="M98" s="13">
        <f t="shared" si="3"/>
        <v>0</v>
      </c>
      <c r="N98" s="228">
        <f>LOOKUP(E98,UNTIS.1HJ!$A$4:$A$132,UNTIS.1HJ!$F$4:$F$132)+LOOKUP(E98,UNTIS.1HJ!$A$4:$A$132,UNTIS.1HJ!$H$4:$H$132)</f>
        <v>0</v>
      </c>
      <c r="O98" s="226">
        <f t="shared" si="4"/>
        <v>0</v>
      </c>
      <c r="P98" s="9"/>
      <c r="Q98" s="9" t="e">
        <f>VLOOKUP($E98,UNTIS.Gesamt!$A$4:$L$140,2,FALSE)</f>
        <v>#N/A</v>
      </c>
      <c r="R98" s="9" t="e">
        <f>VLOOKUP($E98,UNTIS.Gesamt!$A$4:$L$140,3,FALSE)</f>
        <v>#N/A</v>
      </c>
      <c r="S98" s="9" t="e">
        <f>VLOOKUP($E98,UNTIS.1HJ!$A$4:$L$140,4,FALSE)</f>
        <v>#N/A</v>
      </c>
      <c r="T98" s="9" t="e">
        <f>VLOOKUP($E98,UNTIS.1HJ!$A$4:$L$140,8,FALSE)</f>
        <v>#N/A</v>
      </c>
      <c r="U98" s="9"/>
      <c r="V98" s="9" t="str">
        <f>IF(ISNUMBER(VLOOKUP($E98,AnrPivot!$A$6:$AI$97,COLUMN()-COLUMN($V$1)+2,FALSE)),VLOOKUP($E98,AnrPivot!$A$6:$AI$97,COLUMN()-COLUMN($V$1)+2,FALSE),"")</f>
        <v/>
      </c>
      <c r="W98" s="93" t="str">
        <f>IF(ISNUMBER(VLOOKUP($E98,AnrPivot!$A$6:$AI$97,COLUMN()-COLUMN($V$1)+2,FALSE)),VLOOKUP($E98,AnrPivot!$A$6:$AI$97,COLUMN()-COLUMN($V$1)+2,FALSE),"")</f>
        <v/>
      </c>
      <c r="X98" s="93" t="str">
        <f>IF(ISNUMBER(VLOOKUP($E98,AnrPivot!$A$6:$AI$97,COLUMN()-COLUMN($V$1)+2,FALSE)),VLOOKUP($E98,AnrPivot!$A$6:$AI$97,COLUMN()-COLUMN($V$1)+2,FALSE),"")</f>
        <v/>
      </c>
      <c r="Y98" s="93" t="str">
        <f>IF(ISNUMBER(VLOOKUP($E98,AnrPivot!$A$6:$AI$97,COLUMN()-COLUMN($V$1)+2,FALSE)),VLOOKUP($E98,AnrPivot!$A$6:$AI$97,COLUMN()-COLUMN($V$1)+2,FALSE),"")</f>
        <v/>
      </c>
      <c r="Z98" s="93" t="str">
        <f>IF(ISNUMBER(VLOOKUP($E98,AnrPivot!$A$6:$AI$97,COLUMN()-COLUMN($V$1)+2,FALSE)),VLOOKUP($E98,AnrPivot!$A$6:$AI$97,COLUMN()-COLUMN($V$1)+2,FALSE),"")</f>
        <v/>
      </c>
      <c r="AA98" s="93" t="str">
        <f>IF(ISNUMBER(VLOOKUP($E98,AnrPivot!$A$6:$AI$97,COLUMN()-COLUMN($V$1)+2,FALSE)),VLOOKUP($E98,AnrPivot!$A$6:$AI$97,COLUMN()-COLUMN($V$1)+2,FALSE),"")</f>
        <v/>
      </c>
      <c r="AB98" s="93" t="str">
        <f>IF(ISNUMBER(VLOOKUP($E98,AnrPivot!$A$6:$AI$97,COLUMN()-COLUMN($V$1)+2,FALSE)),VLOOKUP($E98,AnrPivot!$A$6:$AI$97,COLUMN()-COLUMN($V$1)+2,FALSE),"")</f>
        <v/>
      </c>
      <c r="AC98" s="93" t="str">
        <f>IF(ISNUMBER(VLOOKUP($E98,AnrPivot!$A$6:$AI$97,COLUMN()-COLUMN($V$1)+2,FALSE)),VLOOKUP($E98,AnrPivot!$A$6:$AI$97,COLUMN()-COLUMN($V$1)+2,FALSE),"")</f>
        <v/>
      </c>
      <c r="AD98" s="93" t="str">
        <f>IF(ISNUMBER(VLOOKUP($E98,AnrPivot!$A$6:$AI$97,COLUMN()-COLUMN($V$1)+2,FALSE)),VLOOKUP($E98,AnrPivot!$A$6:$AI$97,COLUMN()-COLUMN($V$1)+2,FALSE),"")</f>
        <v/>
      </c>
      <c r="AE98" s="93" t="str">
        <f>IF(ISNUMBER(VLOOKUP($E98,AnrPivot!$A$6:$AI$97,COLUMN()-COLUMN($V$1)+2,FALSE)),VLOOKUP($E98,AnrPivot!$A$6:$AI$97,COLUMN()-COLUMN($V$1)+2,FALSE),"")</f>
        <v/>
      </c>
      <c r="AF98" s="93" t="str">
        <f>IF(ISNUMBER(VLOOKUP($E98,AnrPivot!$A$6:$AI$97,COLUMN()-COLUMN($V$1)+2,FALSE)),VLOOKUP($E98,AnrPivot!$A$6:$AI$97,COLUMN()-COLUMN($V$1)+2,FALSE),"")</f>
        <v/>
      </c>
      <c r="AG98" s="93" t="str">
        <f>IF(ISNUMBER(VLOOKUP($E98,AnrPivot!$A$6:$AI$97,COLUMN()-COLUMN($V$1)+2,FALSE)),VLOOKUP($E98,AnrPivot!$A$6:$AI$97,COLUMN()-COLUMN($V$1)+2,FALSE),"")</f>
        <v/>
      </c>
      <c r="AH98" s="93" t="str">
        <f>IF(ISNUMBER(VLOOKUP($E98,AnrPivot!$A$6:$AI$97,COLUMN()-COLUMN($V$1)+2,FALSE)),VLOOKUP($E98,AnrPivot!$A$6:$AI$97,COLUMN()-COLUMN($V$1)+2,FALSE),"")</f>
        <v/>
      </c>
      <c r="AI98" s="93" t="str">
        <f>IF(ISNUMBER(VLOOKUP($E98,AnrPivot!$A$6:$AI$97,COLUMN()-COLUMN($V$1)+2,FALSE)),VLOOKUP($E98,AnrPivot!$A$6:$AI$97,COLUMN()-COLUMN($V$1)+2,FALSE),"")</f>
        <v/>
      </c>
      <c r="AJ98" s="93" t="str">
        <f>IF(ISNUMBER(VLOOKUP($E98,AnrPivot!$A$6:$AI$97,COLUMN()-COLUMN($V$1)+2,FALSE)),VLOOKUP($E98,AnrPivot!$A$6:$AI$97,COLUMN()-COLUMN($V$1)+2,FALSE),"")</f>
        <v/>
      </c>
      <c r="AK98" s="93" t="str">
        <f>IF(ISNUMBER(VLOOKUP($E98,AnrPivot!$A$6:$AI$97,COLUMN()-COLUMN($V$1)+2,FALSE)),VLOOKUP($E98,AnrPivot!$A$6:$AI$97,COLUMN()-COLUMN($V$1)+2,FALSE),"")</f>
        <v/>
      </c>
      <c r="AL98" s="93" t="str">
        <f>IF(ISNUMBER(VLOOKUP($E98,AnrPivot!$A$6:$AI$97,COLUMN()-COLUMN($V$1)+2,FALSE)),VLOOKUP($E98,AnrPivot!$A$6:$AI$97,COLUMN()-COLUMN($V$1)+2,FALSE),"")</f>
        <v/>
      </c>
      <c r="AM98" s="93" t="str">
        <f>IF(ISNUMBER(VLOOKUP($E98,AnrPivot!$A$6:$AI$97,COLUMN()-COLUMN($V$1)+2,FALSE)),VLOOKUP($E98,AnrPivot!$A$6:$AI$97,COLUMN()-COLUMN($V$1)+2,FALSE),"")</f>
        <v/>
      </c>
      <c r="AN98" s="93" t="str">
        <f>IF(ISNUMBER(VLOOKUP($E98,AnrPivot!$A$6:$AI$97,COLUMN()-COLUMN($V$1)+2,FALSE)),VLOOKUP($E98,AnrPivot!$A$6:$AI$97,COLUMN()-COLUMN($V$1)+2,FALSE),"")</f>
        <v/>
      </c>
      <c r="AO98" s="93" t="str">
        <f>IF(ISNUMBER(VLOOKUP($E98,AnrPivot!$A$6:$AI$97,COLUMN()-COLUMN($V$1)+2,FALSE)),VLOOKUP($E98,AnrPivot!$A$6:$AI$97,COLUMN()-COLUMN($V$1)+2,FALSE),"")</f>
        <v/>
      </c>
      <c r="AP98" s="93" t="str">
        <f>IF(ISNUMBER(VLOOKUP($E98,AnrPivot!$A$6:$AI$97,COLUMN()-COLUMN($V$1)+2,FALSE)),VLOOKUP($E98,AnrPivot!$A$6:$AI$97,COLUMN()-COLUMN($V$1)+2,FALSE),"")</f>
        <v/>
      </c>
      <c r="AQ98" s="93" t="str">
        <f>IF(ISNUMBER(VLOOKUP($E98,AnrPivot!$A$6:$AI$97,COLUMN()-COLUMN($V$1)+2,FALSE)),VLOOKUP($E98,AnrPivot!$A$6:$AI$97,COLUMN()-COLUMN($V$1)+2,FALSE),"")</f>
        <v/>
      </c>
      <c r="AR98" s="93" t="str">
        <f>IF(ISNUMBER(VLOOKUP($E98,AnrPivot!$A$6:$AI$97,COLUMN()-COLUMN($V$1)+2,FALSE)),VLOOKUP($E98,AnrPivot!$A$6:$AI$97,COLUMN()-COLUMN($V$1)+2,FALSE),"")</f>
        <v/>
      </c>
      <c r="AS98" s="93" t="str">
        <f>IF(ISNUMBER(VLOOKUP($E98,AnrPivot!$A$6:$AI$97,COLUMN()-COLUMN($V$1)+2,FALSE)),VLOOKUP($E98,AnrPivot!$A$6:$AI$97,COLUMN()-COLUMN($V$1)+2,FALSE),"")</f>
        <v/>
      </c>
      <c r="AT98" s="93" t="str">
        <f>IF(ISNUMBER(VLOOKUP($E98,AnrPivot!$A$6:$AI$97,COLUMN()-COLUMN($V$1)+2,FALSE)),VLOOKUP($E98,AnrPivot!$A$6:$AI$97,COLUMN()-COLUMN($V$1)+2,FALSE),"")</f>
        <v/>
      </c>
      <c r="AU98" s="93" t="str">
        <f>IF(ISNUMBER(VLOOKUP($E98,AnrPivot!$A$6:$AI$97,COLUMN()-COLUMN($V$1)+2,FALSE)),VLOOKUP($E98,AnrPivot!$A$6:$AI$97,COLUMN()-COLUMN($V$1)+2,FALSE),"")</f>
        <v/>
      </c>
      <c r="AV98" s="93" t="str">
        <f>IF(ISNUMBER(VLOOKUP($E98,AnrPivot!$A$6:$AI$97,COLUMN()-COLUMN($V$1)+2,FALSE)),VLOOKUP($E98,AnrPivot!$A$6:$AI$97,COLUMN()-COLUMN($V$1)+2,FALSE),"")</f>
        <v/>
      </c>
      <c r="AW98" s="93" t="str">
        <f>IF(ISNUMBER(VLOOKUP($E98,AnrPivot!$A$6:$AI$97,COLUMN()-COLUMN($V$1)+2,FALSE)),VLOOKUP($E98,AnrPivot!$A$6:$AI$97,COLUMN()-COLUMN($V$1)+2,FALSE),"")</f>
        <v/>
      </c>
      <c r="AX98" s="93" t="str">
        <f>IF(ISNUMBER(VLOOKUP($E98,AnrPivot!$A$6:$AI$97,COLUMN()-COLUMN($V$1)+2,FALSE)),VLOOKUP($E98,AnrPivot!$A$6:$AI$97,COLUMN()-COLUMN($V$1)+2,FALSE),"")</f>
        <v/>
      </c>
      <c r="AY98" s="93" t="str">
        <f>IF(ISNUMBER(VLOOKUP($E98,AnrPivot!$A$6:$AI$97,COLUMN()-COLUMN($V$1)+2,FALSE)),VLOOKUP($E98,AnrPivot!$A$6:$AI$97,COLUMN()-COLUMN($V$1)+2,FALSE),"")</f>
        <v/>
      </c>
      <c r="AZ98" s="93" t="str">
        <f>IF(ISNUMBER(VLOOKUP($E98,AnrPivot!$A$6:$AI$97,COLUMN()-COLUMN($V$1)+2,FALSE)),VLOOKUP($E98,AnrPivot!$A$6:$AI$97,COLUMN()-COLUMN($V$1)+2,FALSE),"")</f>
        <v/>
      </c>
      <c r="BA98" s="93" t="str">
        <f>IF(ISNUMBER(VLOOKUP($E98,AnrPivot!$A$6:$AI$97,COLUMN()-COLUMN($V$1)+2,FALSE)),VLOOKUP($E98,AnrPivot!$A$6:$AI$97,COLUMN()-COLUMN($V$1)+2,FALSE),"")</f>
        <v/>
      </c>
      <c r="BB98" s="93" t="str">
        <f>IF(ISNUMBER(VLOOKUP($E98,AnrPivot!$A$6:$AI$97,COLUMN()-COLUMN($V$1)+2,FALSE)),VLOOKUP($E98,AnrPivot!$A$6:$AI$97,COLUMN()-COLUMN($V$1)+2,FALSE),"")</f>
        <v/>
      </c>
      <c r="BC98" s="93" t="str">
        <f>IF(ISNUMBER(VLOOKUP($E98,AnrPivot!$A$6:$AI$97,COLUMN()-COLUMN($V$1)+2,FALSE)),VLOOKUP($E98,AnrPivot!$A$6:$AI$97,COLUMN()-COLUMN($V$1)+2,FALSE),"")</f>
        <v/>
      </c>
      <c r="BD98" s="93" t="str">
        <f>IF(ISNUMBER(VLOOKUP($E98,AnrPivot!$A$6:$AI$97,COLUMN()-COLUMN($V$1)+2,FALSE)),VLOOKUP($E98,AnrPivot!$A$6:$AI$97,COLUMN()-COLUMN($V$1)+2,FALSE),"")</f>
        <v/>
      </c>
      <c r="BE98" s="93" t="str">
        <f>IF(ISNUMBER(VLOOKUP($E98,AnrPivot!$A$6:$AI$97,COLUMN()-COLUMN($V$1)+2,FALSE)),VLOOKUP($E98,AnrPivot!$A$6:$AI$97,COLUMN()-COLUMN($V$1)+2,FALSE),"")</f>
        <v/>
      </c>
      <c r="BF98" s="93" t="str">
        <f>IF(ISNUMBER(VLOOKUP($E98,AnrPivot!$A$6:$AI$97,COLUMN()-COLUMN($V$1)+2,FALSE)),VLOOKUP($E98,AnrPivot!$A$6:$AI$97,COLUMN()-COLUMN($V$1)+2,FALSE),"")</f>
        <v/>
      </c>
      <c r="BG98" s="93" t="str">
        <f>IF(ISNUMBER(VLOOKUP($E98,AnrPivot!$A$6:$AI$97,COLUMN()-COLUMN($V$1)+2,FALSE)),VLOOKUP($E98,AnrPivot!$A$6:$AI$97,COLUMN()-COLUMN($V$1)+2,FALSE),"")</f>
        <v/>
      </c>
      <c r="BH98" s="93" t="str">
        <f>IF(ISNUMBER(VLOOKUP($E98,AnrPivot!$A$6:$AI$97,COLUMN()-COLUMN($V$1)+2,FALSE)),VLOOKUP($E98,AnrPivot!$A$6:$AI$97,COLUMN()-COLUMN($V$1)+2,FALSE),"")</f>
        <v/>
      </c>
      <c r="BI98" s="93" t="str">
        <f>IF(ISNUMBER(VLOOKUP($E98,AnrPivot!$A$6:$AI$97,COLUMN()-COLUMN($V$1)+2,FALSE)),VLOOKUP($E98,AnrPivot!$A$6:$AI$97,COLUMN()-COLUMN($V$1)+2,FALSE),"")</f>
        <v/>
      </c>
      <c r="BJ98" s="93" t="str">
        <f>IF(ISNUMBER(VLOOKUP($E98,AnrPivot!$A$6:$AI$97,COLUMN()-COLUMN($V$1)+2,FALSE)),VLOOKUP($E98,AnrPivot!$A$6:$AI$97,COLUMN()-COLUMN($V$1)+2,FALSE),"")</f>
        <v/>
      </c>
    </row>
    <row r="99" spans="1:62">
      <c r="A99" s="247">
        <v>92</v>
      </c>
      <c r="B99" s="66" t="s">
        <v>0</v>
      </c>
      <c r="C99" s="67" t="s">
        <v>488</v>
      </c>
      <c r="D99" s="67" t="s">
        <v>489</v>
      </c>
      <c r="E99" s="68" t="s">
        <v>71</v>
      </c>
      <c r="F99" s="69">
        <v>24505</v>
      </c>
      <c r="G99" s="247" t="s">
        <v>468</v>
      </c>
      <c r="H99" s="247" t="s">
        <v>178</v>
      </c>
      <c r="I99" s="247"/>
      <c r="J99" s="248"/>
      <c r="K99" s="70"/>
      <c r="L99" s="289">
        <v>20</v>
      </c>
      <c r="M99" s="71">
        <f t="shared" si="3"/>
        <v>18</v>
      </c>
      <c r="N99" s="227">
        <f>LOOKUP(E99,UNTIS.1HJ!$A$4:$A$132,UNTIS.1HJ!$F$4:$F$132)+LOOKUP(E99,UNTIS.1HJ!$A$4:$A$132,UNTIS.1HJ!$H$4:$H$132)</f>
        <v>0</v>
      </c>
      <c r="O99" s="225">
        <f t="shared" si="4"/>
        <v>0</v>
      </c>
      <c r="P99" s="93"/>
      <c r="Q99" s="93">
        <f>VLOOKUP($E99,UNTIS.Gesamt!$A$4:$L$140,2,FALSE)</f>
        <v>909</v>
      </c>
      <c r="R99" s="93">
        <f>VLOOKUP($E99,UNTIS.Gesamt!$A$4:$L$140,3,FALSE)</f>
        <v>130</v>
      </c>
      <c r="S99" s="93">
        <f>VLOOKUP($E99,UNTIS.1HJ!$A$4:$L$140,4,FALSE)</f>
        <v>789</v>
      </c>
      <c r="T99" s="93">
        <f>VLOOKUP($E99,UNTIS.1HJ!$A$4:$L$140,8,FALSE)</f>
        <v>0</v>
      </c>
      <c r="U99" s="93"/>
      <c r="V99" s="93" t="str">
        <f>IF(ISNUMBER(VLOOKUP($E99,AnrPivot!$A$6:$AI$97,COLUMN()-COLUMN($V$1)+2,FALSE)),VLOOKUP($E99,AnrPivot!$A$6:$AI$97,COLUMN()-COLUMN($V$1)+2,FALSE),"")</f>
        <v/>
      </c>
      <c r="W99" s="9">
        <f>IF(ISNUMBER(VLOOKUP($E99,AnrPivot!$A$6:$AI$97,COLUMN()-COLUMN($V$1)+2,FALSE)),VLOOKUP($E99,AnrPivot!$A$6:$AI$97,COLUMN()-COLUMN($V$1)+2,FALSE),"")</f>
        <v>1</v>
      </c>
      <c r="X99" s="9" t="str">
        <f>IF(ISNUMBER(VLOOKUP($E99,AnrPivot!$A$6:$AI$97,COLUMN()-COLUMN($V$1)+2,FALSE)),VLOOKUP($E99,AnrPivot!$A$6:$AI$97,COLUMN()-COLUMN($V$1)+2,FALSE),"")</f>
        <v/>
      </c>
      <c r="Y99" s="9" t="str">
        <f>IF(ISNUMBER(VLOOKUP($E99,AnrPivot!$A$6:$AI$97,COLUMN()-COLUMN($V$1)+2,FALSE)),VLOOKUP($E99,AnrPivot!$A$6:$AI$97,COLUMN()-COLUMN($V$1)+2,FALSE),"")</f>
        <v/>
      </c>
      <c r="Z99" s="9" t="str">
        <f>IF(ISNUMBER(VLOOKUP($E99,AnrPivot!$A$6:$AI$97,COLUMN()-COLUMN($V$1)+2,FALSE)),VLOOKUP($E99,AnrPivot!$A$6:$AI$97,COLUMN()-COLUMN($V$1)+2,FALSE),"")</f>
        <v/>
      </c>
      <c r="AA99" s="9" t="str">
        <f>IF(ISNUMBER(VLOOKUP($E99,AnrPivot!$A$6:$AI$97,COLUMN()-COLUMN($V$1)+2,FALSE)),VLOOKUP($E99,AnrPivot!$A$6:$AI$97,COLUMN()-COLUMN($V$1)+2,FALSE),"")</f>
        <v/>
      </c>
      <c r="AB99" s="9" t="str">
        <f>IF(ISNUMBER(VLOOKUP($E99,AnrPivot!$A$6:$AI$97,COLUMN()-COLUMN($V$1)+2,FALSE)),VLOOKUP($E99,AnrPivot!$A$6:$AI$97,COLUMN()-COLUMN($V$1)+2,FALSE),"")</f>
        <v/>
      </c>
      <c r="AC99" s="9">
        <f>IF(ISNUMBER(VLOOKUP($E99,AnrPivot!$A$6:$AI$97,COLUMN()-COLUMN($V$1)+2,FALSE)),VLOOKUP($E99,AnrPivot!$A$6:$AI$97,COLUMN()-COLUMN($V$1)+2,FALSE),"")</f>
        <v>1</v>
      </c>
      <c r="AD99" s="9" t="str">
        <f>IF(ISNUMBER(VLOOKUP($E99,AnrPivot!$A$6:$AI$97,COLUMN()-COLUMN($V$1)+2,FALSE)),VLOOKUP($E99,AnrPivot!$A$6:$AI$97,COLUMN()-COLUMN($V$1)+2,FALSE),"")</f>
        <v/>
      </c>
      <c r="AE99" s="9" t="str">
        <f>IF(ISNUMBER(VLOOKUP($E99,AnrPivot!$A$6:$AI$97,COLUMN()-COLUMN($V$1)+2,FALSE)),VLOOKUP($E99,AnrPivot!$A$6:$AI$97,COLUMN()-COLUMN($V$1)+2,FALSE),"")</f>
        <v/>
      </c>
      <c r="AF99" s="9" t="str">
        <f>IF(ISNUMBER(VLOOKUP($E99,AnrPivot!$A$6:$AI$97,COLUMN()-COLUMN($V$1)+2,FALSE)),VLOOKUP($E99,AnrPivot!$A$6:$AI$97,COLUMN()-COLUMN($V$1)+2,FALSE),"")</f>
        <v/>
      </c>
      <c r="AG99" s="9" t="str">
        <f>IF(ISNUMBER(VLOOKUP($E99,AnrPivot!$A$6:$AI$97,COLUMN()-COLUMN($V$1)+2,FALSE)),VLOOKUP($E99,AnrPivot!$A$6:$AI$97,COLUMN()-COLUMN($V$1)+2,FALSE),"")</f>
        <v/>
      </c>
      <c r="AH99" s="9" t="str">
        <f>IF(ISNUMBER(VLOOKUP($E99,AnrPivot!$A$6:$AI$97,COLUMN()-COLUMN($V$1)+2,FALSE)),VLOOKUP($E99,AnrPivot!$A$6:$AI$97,COLUMN()-COLUMN($V$1)+2,FALSE),"")</f>
        <v/>
      </c>
      <c r="AI99" s="9" t="str">
        <f>IF(ISNUMBER(VLOOKUP($E99,AnrPivot!$A$6:$AI$97,COLUMN()-COLUMN($V$1)+2,FALSE)),VLOOKUP($E99,AnrPivot!$A$6:$AI$97,COLUMN()-COLUMN($V$1)+2,FALSE),"")</f>
        <v/>
      </c>
      <c r="AJ99" s="9" t="str">
        <f>IF(ISNUMBER(VLOOKUP($E99,AnrPivot!$A$6:$AI$97,COLUMN()-COLUMN($V$1)+2,FALSE)),VLOOKUP($E99,AnrPivot!$A$6:$AI$97,COLUMN()-COLUMN($V$1)+2,FALSE),"")</f>
        <v/>
      </c>
      <c r="AK99" s="9" t="str">
        <f>IF(ISNUMBER(VLOOKUP($E99,AnrPivot!$A$6:$AI$97,COLUMN()-COLUMN($V$1)+2,FALSE)),VLOOKUP($E99,AnrPivot!$A$6:$AI$97,COLUMN()-COLUMN($V$1)+2,FALSE),"")</f>
        <v/>
      </c>
      <c r="AL99" s="9" t="str">
        <f>IF(ISNUMBER(VLOOKUP($E99,AnrPivot!$A$6:$AI$97,COLUMN()-COLUMN($V$1)+2,FALSE)),VLOOKUP($E99,AnrPivot!$A$6:$AI$97,COLUMN()-COLUMN($V$1)+2,FALSE),"")</f>
        <v/>
      </c>
      <c r="AM99" s="9" t="str">
        <f>IF(ISNUMBER(VLOOKUP($E99,AnrPivot!$A$6:$AI$97,COLUMN()-COLUMN($V$1)+2,FALSE)),VLOOKUP($E99,AnrPivot!$A$6:$AI$97,COLUMN()-COLUMN($V$1)+2,FALSE),"")</f>
        <v/>
      </c>
      <c r="AN99" s="9" t="str">
        <f>IF(ISNUMBER(VLOOKUP($E99,AnrPivot!$A$6:$AI$97,COLUMN()-COLUMN($V$1)+2,FALSE)),VLOOKUP($E99,AnrPivot!$A$6:$AI$97,COLUMN()-COLUMN($V$1)+2,FALSE),"")</f>
        <v/>
      </c>
      <c r="AO99" s="9" t="str">
        <f>IF(ISNUMBER(VLOOKUP($E99,AnrPivot!$A$6:$AI$97,COLUMN()-COLUMN($V$1)+2,FALSE)),VLOOKUP($E99,AnrPivot!$A$6:$AI$97,COLUMN()-COLUMN($V$1)+2,FALSE),"")</f>
        <v/>
      </c>
      <c r="AP99" s="9" t="str">
        <f>IF(ISNUMBER(VLOOKUP($E99,AnrPivot!$A$6:$AI$97,COLUMN()-COLUMN($V$1)+2,FALSE)),VLOOKUP($E99,AnrPivot!$A$6:$AI$97,COLUMN()-COLUMN($V$1)+2,FALSE),"")</f>
        <v/>
      </c>
      <c r="AQ99" s="9" t="str">
        <f>IF(ISNUMBER(VLOOKUP($E99,AnrPivot!$A$6:$AI$97,COLUMN()-COLUMN($V$1)+2,FALSE)),VLOOKUP($E99,AnrPivot!$A$6:$AI$97,COLUMN()-COLUMN($V$1)+2,FALSE),"")</f>
        <v/>
      </c>
      <c r="AR99" s="9" t="str">
        <f>IF(ISNUMBER(VLOOKUP($E99,AnrPivot!$A$6:$AI$97,COLUMN()-COLUMN($V$1)+2,FALSE)),VLOOKUP($E99,AnrPivot!$A$6:$AI$97,COLUMN()-COLUMN($V$1)+2,FALSE),"")</f>
        <v/>
      </c>
      <c r="AS99" s="9" t="str">
        <f>IF(ISNUMBER(VLOOKUP($E99,AnrPivot!$A$6:$AI$97,COLUMN()-COLUMN($V$1)+2,FALSE)),VLOOKUP($E99,AnrPivot!$A$6:$AI$97,COLUMN()-COLUMN($V$1)+2,FALSE),"")</f>
        <v/>
      </c>
      <c r="AT99" s="9" t="str">
        <f>IF(ISNUMBER(VLOOKUP($E99,AnrPivot!$A$6:$AI$97,COLUMN()-COLUMN($V$1)+2,FALSE)),VLOOKUP($E99,AnrPivot!$A$6:$AI$97,COLUMN()-COLUMN($V$1)+2,FALSE),"")</f>
        <v/>
      </c>
      <c r="AU99" s="9" t="str">
        <f>IF(ISNUMBER(VLOOKUP($E99,AnrPivot!$A$6:$AI$97,COLUMN()-COLUMN($V$1)+2,FALSE)),VLOOKUP($E99,AnrPivot!$A$6:$AI$97,COLUMN()-COLUMN($V$1)+2,FALSE),"")</f>
        <v/>
      </c>
      <c r="AV99" s="9" t="str">
        <f>IF(ISNUMBER(VLOOKUP($E99,AnrPivot!$A$6:$AI$97,COLUMN()-COLUMN($V$1)+2,FALSE)),VLOOKUP($E99,AnrPivot!$A$6:$AI$97,COLUMN()-COLUMN($V$1)+2,FALSE),"")</f>
        <v/>
      </c>
      <c r="AW99" s="9" t="str">
        <f>IF(ISNUMBER(VLOOKUP($E99,AnrPivot!$A$6:$AI$97,COLUMN()-COLUMN($V$1)+2,FALSE)),VLOOKUP($E99,AnrPivot!$A$6:$AI$97,COLUMN()-COLUMN($V$1)+2,FALSE),"")</f>
        <v/>
      </c>
      <c r="AX99" s="9" t="str">
        <f>IF(ISNUMBER(VLOOKUP($E99,AnrPivot!$A$6:$AI$97,COLUMN()-COLUMN($V$1)+2,FALSE)),VLOOKUP($E99,AnrPivot!$A$6:$AI$97,COLUMN()-COLUMN($V$1)+2,FALSE),"")</f>
        <v/>
      </c>
      <c r="AY99" s="9" t="str">
        <f>IF(ISNUMBER(VLOOKUP($E99,AnrPivot!$A$6:$AI$97,COLUMN()-COLUMN($V$1)+2,FALSE)),VLOOKUP($E99,AnrPivot!$A$6:$AI$97,COLUMN()-COLUMN($V$1)+2,FALSE),"")</f>
        <v/>
      </c>
      <c r="AZ99" s="9" t="str">
        <f>IF(ISNUMBER(VLOOKUP($E99,AnrPivot!$A$6:$AI$97,COLUMN()-COLUMN($V$1)+2,FALSE)),VLOOKUP($E99,AnrPivot!$A$6:$AI$97,COLUMN()-COLUMN($V$1)+2,FALSE),"")</f>
        <v/>
      </c>
      <c r="BA99" s="9" t="str">
        <f>IF(ISNUMBER(VLOOKUP($E99,AnrPivot!$A$6:$AI$97,COLUMN()-COLUMN($V$1)+2,FALSE)),VLOOKUP($E99,AnrPivot!$A$6:$AI$97,COLUMN()-COLUMN($V$1)+2,FALSE),"")</f>
        <v/>
      </c>
      <c r="BB99" s="9" t="str">
        <f>IF(ISNUMBER(VLOOKUP($E99,AnrPivot!$A$6:$AI$97,COLUMN()-COLUMN($V$1)+2,FALSE)),VLOOKUP($E99,AnrPivot!$A$6:$AI$97,COLUMN()-COLUMN($V$1)+2,FALSE),"")</f>
        <v/>
      </c>
      <c r="BC99" s="9">
        <f>IF(ISNUMBER(VLOOKUP($E99,AnrPivot!$A$6:$AI$97,COLUMN()-COLUMN($V$1)+2,FALSE)),VLOOKUP($E99,AnrPivot!$A$6:$AI$97,COLUMN()-COLUMN($V$1)+2,FALSE),"")</f>
        <v>2</v>
      </c>
      <c r="BD99" s="9" t="str">
        <f>IF(ISNUMBER(VLOOKUP($E99,AnrPivot!$A$6:$AI$97,COLUMN()-COLUMN($V$1)+2,FALSE)),VLOOKUP($E99,AnrPivot!$A$6:$AI$97,COLUMN()-COLUMN($V$1)+2,FALSE),"")</f>
        <v/>
      </c>
      <c r="BE99" s="9" t="str">
        <f>IF(ISNUMBER(VLOOKUP($E99,AnrPivot!$A$6:$AI$97,COLUMN()-COLUMN($V$1)+2,FALSE)),VLOOKUP($E99,AnrPivot!$A$6:$AI$97,COLUMN()-COLUMN($V$1)+2,FALSE),"")</f>
        <v/>
      </c>
      <c r="BF99" s="9" t="str">
        <f>IF(ISNUMBER(VLOOKUP($E99,AnrPivot!$A$6:$AI$97,COLUMN()-COLUMN($V$1)+2,FALSE)),VLOOKUP($E99,AnrPivot!$A$6:$AI$97,COLUMN()-COLUMN($V$1)+2,FALSE),"")</f>
        <v/>
      </c>
      <c r="BG99" s="9" t="str">
        <f>IF(ISNUMBER(VLOOKUP($E99,AnrPivot!$A$6:$AI$97,COLUMN()-COLUMN($V$1)+2,FALSE)),VLOOKUP($E99,AnrPivot!$A$6:$AI$97,COLUMN()-COLUMN($V$1)+2,FALSE),"")</f>
        <v/>
      </c>
      <c r="BH99" s="9" t="str">
        <f>IF(ISNUMBER(VLOOKUP($E99,AnrPivot!$A$6:$AI$97,COLUMN()-COLUMN($V$1)+2,FALSE)),VLOOKUP($E99,AnrPivot!$A$6:$AI$97,COLUMN()-COLUMN($V$1)+2,FALSE),"")</f>
        <v/>
      </c>
      <c r="BI99" s="93" t="str">
        <f>IF(ISNUMBER(VLOOKUP($E99,AnrPivot!$A$6:$AI$97,COLUMN()-COLUMN($V$1)+2,FALSE)),VLOOKUP($E99,AnrPivot!$A$6:$AI$97,COLUMN()-COLUMN($V$1)+2,FALSE),"")</f>
        <v/>
      </c>
      <c r="BJ99" s="93" t="str">
        <f>IF(ISNUMBER(VLOOKUP($E99,AnrPivot!$A$6:$AI$97,COLUMN()-COLUMN($V$1)+2,FALSE)),VLOOKUP($E99,AnrPivot!$A$6:$AI$97,COLUMN()-COLUMN($V$1)+2,FALSE),"")</f>
        <v/>
      </c>
    </row>
    <row r="100" spans="1:62">
      <c r="A100" s="244">
        <v>93</v>
      </c>
      <c r="B100" s="73" t="s">
        <v>0</v>
      </c>
      <c r="C100" s="11" t="s">
        <v>1084</v>
      </c>
      <c r="D100" s="11" t="s">
        <v>1083</v>
      </c>
      <c r="E100" s="8" t="s">
        <v>1082</v>
      </c>
      <c r="F100" s="14">
        <v>29164</v>
      </c>
      <c r="G100" s="244" t="s">
        <v>172</v>
      </c>
      <c r="H100" s="244" t="s">
        <v>178</v>
      </c>
      <c r="I100" s="244"/>
      <c r="J100" s="249"/>
      <c r="K100" s="27"/>
      <c r="L100" s="290">
        <v>25.5</v>
      </c>
      <c r="M100" s="13">
        <f t="shared" si="3"/>
        <v>25</v>
      </c>
      <c r="N100" s="228">
        <f>LOOKUP(E100,UNTIS.1HJ!$A$4:$A$132,UNTIS.1HJ!$F$4:$F$132)+LOOKUP(E100,UNTIS.1HJ!$A$4:$A$132,UNTIS.1HJ!$H$4:$H$132)</f>
        <v>0</v>
      </c>
      <c r="O100" s="226">
        <f t="shared" si="4"/>
        <v>0</v>
      </c>
      <c r="P100" s="9"/>
      <c r="Q100" s="9">
        <f>VLOOKUP($E100,UNTIS.Gesamt!$A$4:$L$140,2,FALSE)</f>
        <v>793</v>
      </c>
      <c r="R100" s="9">
        <f>VLOOKUP($E100,UNTIS.Gesamt!$A$4:$L$140,3,FALSE)</f>
        <v>20</v>
      </c>
      <c r="S100" s="9">
        <f>VLOOKUP($E100,UNTIS.1HJ!$A$4:$L$140,4,FALSE)</f>
        <v>793</v>
      </c>
      <c r="T100" s="9">
        <f>VLOOKUP($E100,UNTIS.1HJ!$A$4:$L$140,8,FALSE)</f>
        <v>0</v>
      </c>
      <c r="U100" s="9"/>
      <c r="V100" s="9" t="str">
        <f>IF(ISNUMBER(VLOOKUP($E100,AnrPivot!$A$6:$AI$97,COLUMN()-COLUMN($V$1)+2,FALSE)),VLOOKUP($E100,AnrPivot!$A$6:$AI$97,COLUMN()-COLUMN($V$1)+2,FALSE),"")</f>
        <v/>
      </c>
      <c r="W100" s="93" t="str">
        <f>IF(ISNUMBER(VLOOKUP($E100,AnrPivot!$A$6:$AI$97,COLUMN()-COLUMN($V$1)+2,FALSE)),VLOOKUP($E100,AnrPivot!$A$6:$AI$97,COLUMN()-COLUMN($V$1)+2,FALSE),"")</f>
        <v/>
      </c>
      <c r="X100" s="93" t="str">
        <f>IF(ISNUMBER(VLOOKUP($E100,AnrPivot!$A$6:$AI$97,COLUMN()-COLUMN($V$1)+2,FALSE)),VLOOKUP($E100,AnrPivot!$A$6:$AI$97,COLUMN()-COLUMN($V$1)+2,FALSE),"")</f>
        <v/>
      </c>
      <c r="Y100" s="93" t="str">
        <f>IF(ISNUMBER(VLOOKUP($E100,AnrPivot!$A$6:$AI$97,COLUMN()-COLUMN($V$1)+2,FALSE)),VLOOKUP($E100,AnrPivot!$A$6:$AI$97,COLUMN()-COLUMN($V$1)+2,FALSE),"")</f>
        <v/>
      </c>
      <c r="Z100" s="93" t="str">
        <f>IF(ISNUMBER(VLOOKUP($E100,AnrPivot!$A$6:$AI$97,COLUMN()-COLUMN($V$1)+2,FALSE)),VLOOKUP($E100,AnrPivot!$A$6:$AI$97,COLUMN()-COLUMN($V$1)+2,FALSE),"")</f>
        <v/>
      </c>
      <c r="AA100" s="93" t="str">
        <f>IF(ISNUMBER(VLOOKUP($E100,AnrPivot!$A$6:$AI$97,COLUMN()-COLUMN($V$1)+2,FALSE)),VLOOKUP($E100,AnrPivot!$A$6:$AI$97,COLUMN()-COLUMN($V$1)+2,FALSE),"")</f>
        <v/>
      </c>
      <c r="AB100" s="93" t="str">
        <f>IF(ISNUMBER(VLOOKUP($E100,AnrPivot!$A$6:$AI$97,COLUMN()-COLUMN($V$1)+2,FALSE)),VLOOKUP($E100,AnrPivot!$A$6:$AI$97,COLUMN()-COLUMN($V$1)+2,FALSE),"")</f>
        <v/>
      </c>
      <c r="AC100" s="93">
        <f>IF(ISNUMBER(VLOOKUP($E100,AnrPivot!$A$6:$AI$97,COLUMN()-COLUMN($V$1)+2,FALSE)),VLOOKUP($E100,AnrPivot!$A$6:$AI$97,COLUMN()-COLUMN($V$1)+2,FALSE),"")</f>
        <v>0.5</v>
      </c>
      <c r="AD100" s="93" t="str">
        <f>IF(ISNUMBER(VLOOKUP($E100,AnrPivot!$A$6:$AI$97,COLUMN()-COLUMN($V$1)+2,FALSE)),VLOOKUP($E100,AnrPivot!$A$6:$AI$97,COLUMN()-COLUMN($V$1)+2,FALSE),"")</f>
        <v/>
      </c>
      <c r="AE100" s="93" t="str">
        <f>IF(ISNUMBER(VLOOKUP($E100,AnrPivot!$A$6:$AI$97,COLUMN()-COLUMN($V$1)+2,FALSE)),VLOOKUP($E100,AnrPivot!$A$6:$AI$97,COLUMN()-COLUMN($V$1)+2,FALSE),"")</f>
        <v/>
      </c>
      <c r="AF100" s="93" t="str">
        <f>IF(ISNUMBER(VLOOKUP($E100,AnrPivot!$A$6:$AI$97,COLUMN()-COLUMN($V$1)+2,FALSE)),VLOOKUP($E100,AnrPivot!$A$6:$AI$97,COLUMN()-COLUMN($V$1)+2,FALSE),"")</f>
        <v/>
      </c>
      <c r="AG100" s="93" t="str">
        <f>IF(ISNUMBER(VLOOKUP($E100,AnrPivot!$A$6:$AI$97,COLUMN()-COLUMN($V$1)+2,FALSE)),VLOOKUP($E100,AnrPivot!$A$6:$AI$97,COLUMN()-COLUMN($V$1)+2,FALSE),"")</f>
        <v/>
      </c>
      <c r="AH100" s="93" t="str">
        <f>IF(ISNUMBER(VLOOKUP($E100,AnrPivot!$A$6:$AI$97,COLUMN()-COLUMN($V$1)+2,FALSE)),VLOOKUP($E100,AnrPivot!$A$6:$AI$97,COLUMN()-COLUMN($V$1)+2,FALSE),"")</f>
        <v/>
      </c>
      <c r="AI100" s="93" t="str">
        <f>IF(ISNUMBER(VLOOKUP($E100,AnrPivot!$A$6:$AI$97,COLUMN()-COLUMN($V$1)+2,FALSE)),VLOOKUP($E100,AnrPivot!$A$6:$AI$97,COLUMN()-COLUMN($V$1)+2,FALSE),"")</f>
        <v/>
      </c>
      <c r="AJ100" s="93" t="str">
        <f>IF(ISNUMBER(VLOOKUP($E100,AnrPivot!$A$6:$AI$97,COLUMN()-COLUMN($V$1)+2,FALSE)),VLOOKUP($E100,AnrPivot!$A$6:$AI$97,COLUMN()-COLUMN($V$1)+2,FALSE),"")</f>
        <v/>
      </c>
      <c r="AK100" s="93" t="str">
        <f>IF(ISNUMBER(VLOOKUP($E100,AnrPivot!$A$6:$AI$97,COLUMN()-COLUMN($V$1)+2,FALSE)),VLOOKUP($E100,AnrPivot!$A$6:$AI$97,COLUMN()-COLUMN($V$1)+2,FALSE),"")</f>
        <v/>
      </c>
      <c r="AL100" s="93" t="str">
        <f>IF(ISNUMBER(VLOOKUP($E100,AnrPivot!$A$6:$AI$97,COLUMN()-COLUMN($V$1)+2,FALSE)),VLOOKUP($E100,AnrPivot!$A$6:$AI$97,COLUMN()-COLUMN($V$1)+2,FALSE),"")</f>
        <v/>
      </c>
      <c r="AM100" s="93" t="str">
        <f>IF(ISNUMBER(VLOOKUP($E100,AnrPivot!$A$6:$AI$97,COLUMN()-COLUMN($V$1)+2,FALSE)),VLOOKUP($E100,AnrPivot!$A$6:$AI$97,COLUMN()-COLUMN($V$1)+2,FALSE),"")</f>
        <v/>
      </c>
      <c r="AN100" s="93" t="str">
        <f>IF(ISNUMBER(VLOOKUP($E100,AnrPivot!$A$6:$AI$97,COLUMN()-COLUMN($V$1)+2,FALSE)),VLOOKUP($E100,AnrPivot!$A$6:$AI$97,COLUMN()-COLUMN($V$1)+2,FALSE),"")</f>
        <v/>
      </c>
      <c r="AO100" s="93" t="str">
        <f>IF(ISNUMBER(VLOOKUP($E100,AnrPivot!$A$6:$AI$97,COLUMN()-COLUMN($V$1)+2,FALSE)),VLOOKUP($E100,AnrPivot!$A$6:$AI$97,COLUMN()-COLUMN($V$1)+2,FALSE),"")</f>
        <v/>
      </c>
      <c r="AP100" s="93" t="str">
        <f>IF(ISNUMBER(VLOOKUP($E100,AnrPivot!$A$6:$AI$97,COLUMN()-COLUMN($V$1)+2,FALSE)),VLOOKUP($E100,AnrPivot!$A$6:$AI$97,COLUMN()-COLUMN($V$1)+2,FALSE),"")</f>
        <v/>
      </c>
      <c r="AQ100" s="93" t="str">
        <f>IF(ISNUMBER(VLOOKUP($E100,AnrPivot!$A$6:$AI$97,COLUMN()-COLUMN($V$1)+2,FALSE)),VLOOKUP($E100,AnrPivot!$A$6:$AI$97,COLUMN()-COLUMN($V$1)+2,FALSE),"")</f>
        <v/>
      </c>
      <c r="AR100" s="93" t="str">
        <f>IF(ISNUMBER(VLOOKUP($E100,AnrPivot!$A$6:$AI$97,COLUMN()-COLUMN($V$1)+2,FALSE)),VLOOKUP($E100,AnrPivot!$A$6:$AI$97,COLUMN()-COLUMN($V$1)+2,FALSE),"")</f>
        <v/>
      </c>
      <c r="AS100" s="93" t="str">
        <f>IF(ISNUMBER(VLOOKUP($E100,AnrPivot!$A$6:$AI$97,COLUMN()-COLUMN($V$1)+2,FALSE)),VLOOKUP($E100,AnrPivot!$A$6:$AI$97,COLUMN()-COLUMN($V$1)+2,FALSE),"")</f>
        <v/>
      </c>
      <c r="AT100" s="93" t="str">
        <f>IF(ISNUMBER(VLOOKUP($E100,AnrPivot!$A$6:$AI$97,COLUMN()-COLUMN($V$1)+2,FALSE)),VLOOKUP($E100,AnrPivot!$A$6:$AI$97,COLUMN()-COLUMN($V$1)+2,FALSE),"")</f>
        <v/>
      </c>
      <c r="AU100" s="93" t="str">
        <f>IF(ISNUMBER(VLOOKUP($E100,AnrPivot!$A$6:$AI$97,COLUMN()-COLUMN($V$1)+2,FALSE)),VLOOKUP($E100,AnrPivot!$A$6:$AI$97,COLUMN()-COLUMN($V$1)+2,FALSE),"")</f>
        <v/>
      </c>
      <c r="AV100" s="93" t="str">
        <f>IF(ISNUMBER(VLOOKUP($E100,AnrPivot!$A$6:$AI$97,COLUMN()-COLUMN($V$1)+2,FALSE)),VLOOKUP($E100,AnrPivot!$A$6:$AI$97,COLUMN()-COLUMN($V$1)+2,FALSE),"")</f>
        <v/>
      </c>
      <c r="AW100" s="93" t="str">
        <f>IF(ISNUMBER(VLOOKUP($E100,AnrPivot!$A$6:$AI$97,COLUMN()-COLUMN($V$1)+2,FALSE)),VLOOKUP($E100,AnrPivot!$A$6:$AI$97,COLUMN()-COLUMN($V$1)+2,FALSE),"")</f>
        <v/>
      </c>
      <c r="AX100" s="93" t="str">
        <f>IF(ISNUMBER(VLOOKUP($E100,AnrPivot!$A$6:$AI$97,COLUMN()-COLUMN($V$1)+2,FALSE)),VLOOKUP($E100,AnrPivot!$A$6:$AI$97,COLUMN()-COLUMN($V$1)+2,FALSE),"")</f>
        <v/>
      </c>
      <c r="AY100" s="93" t="str">
        <f>IF(ISNUMBER(VLOOKUP($E100,AnrPivot!$A$6:$AI$97,COLUMN()-COLUMN($V$1)+2,FALSE)),VLOOKUP($E100,AnrPivot!$A$6:$AI$97,COLUMN()-COLUMN($V$1)+2,FALSE),"")</f>
        <v/>
      </c>
      <c r="AZ100" s="93" t="str">
        <f>IF(ISNUMBER(VLOOKUP($E100,AnrPivot!$A$6:$AI$97,COLUMN()-COLUMN($V$1)+2,FALSE)),VLOOKUP($E100,AnrPivot!$A$6:$AI$97,COLUMN()-COLUMN($V$1)+2,FALSE),"")</f>
        <v/>
      </c>
      <c r="BA100" s="93" t="str">
        <f>IF(ISNUMBER(VLOOKUP($E100,AnrPivot!$A$6:$AI$97,COLUMN()-COLUMN($V$1)+2,FALSE)),VLOOKUP($E100,AnrPivot!$A$6:$AI$97,COLUMN()-COLUMN($V$1)+2,FALSE),"")</f>
        <v/>
      </c>
      <c r="BB100" s="93" t="str">
        <f>IF(ISNUMBER(VLOOKUP($E100,AnrPivot!$A$6:$AI$97,COLUMN()-COLUMN($V$1)+2,FALSE)),VLOOKUP($E100,AnrPivot!$A$6:$AI$97,COLUMN()-COLUMN($V$1)+2,FALSE),"")</f>
        <v/>
      </c>
      <c r="BC100" s="93">
        <f>IF(ISNUMBER(VLOOKUP($E100,AnrPivot!$A$6:$AI$97,COLUMN()-COLUMN($V$1)+2,FALSE)),VLOOKUP($E100,AnrPivot!$A$6:$AI$97,COLUMN()-COLUMN($V$1)+2,FALSE),"")</f>
        <v>0.5</v>
      </c>
      <c r="BD100" s="93" t="str">
        <f>IF(ISNUMBER(VLOOKUP($E100,AnrPivot!$A$6:$AI$97,COLUMN()-COLUMN($V$1)+2,FALSE)),VLOOKUP($E100,AnrPivot!$A$6:$AI$97,COLUMN()-COLUMN($V$1)+2,FALSE),"")</f>
        <v/>
      </c>
      <c r="BE100" s="93" t="str">
        <f>IF(ISNUMBER(VLOOKUP($E100,AnrPivot!$A$6:$AI$97,COLUMN()-COLUMN($V$1)+2,FALSE)),VLOOKUP($E100,AnrPivot!$A$6:$AI$97,COLUMN()-COLUMN($V$1)+2,FALSE),"")</f>
        <v/>
      </c>
      <c r="BF100" s="93" t="str">
        <f>IF(ISNUMBER(VLOOKUP($E100,AnrPivot!$A$6:$AI$97,COLUMN()-COLUMN($V$1)+2,FALSE)),VLOOKUP($E100,AnrPivot!$A$6:$AI$97,COLUMN()-COLUMN($V$1)+2,FALSE),"")</f>
        <v/>
      </c>
      <c r="BG100" s="93" t="str">
        <f>IF(ISNUMBER(VLOOKUP($E100,AnrPivot!$A$6:$AI$97,COLUMN()-COLUMN($V$1)+2,FALSE)),VLOOKUP($E100,AnrPivot!$A$6:$AI$97,COLUMN()-COLUMN($V$1)+2,FALSE),"")</f>
        <v/>
      </c>
      <c r="BH100" s="93" t="str">
        <f>IF(ISNUMBER(VLOOKUP($E100,AnrPivot!$A$6:$AI$97,COLUMN()-COLUMN($V$1)+2,FALSE)),VLOOKUP($E100,AnrPivot!$A$6:$AI$97,COLUMN()-COLUMN($V$1)+2,FALSE),"")</f>
        <v/>
      </c>
      <c r="BI100" s="93" t="str">
        <f>IF(ISNUMBER(VLOOKUP($E100,AnrPivot!$A$6:$AI$97,COLUMN()-COLUMN($V$1)+2,FALSE)),VLOOKUP($E100,AnrPivot!$A$6:$AI$97,COLUMN()-COLUMN($V$1)+2,FALSE),"")</f>
        <v/>
      </c>
      <c r="BJ100" s="93" t="str">
        <f>IF(ISNUMBER(VLOOKUP($E100,AnrPivot!$A$6:$AI$97,COLUMN()-COLUMN($V$1)+2,FALSE)),VLOOKUP($E100,AnrPivot!$A$6:$AI$97,COLUMN()-COLUMN($V$1)+2,FALSE),"")</f>
        <v/>
      </c>
    </row>
    <row r="101" spans="1:62">
      <c r="A101" s="247">
        <v>94</v>
      </c>
      <c r="B101" s="66" t="s">
        <v>0</v>
      </c>
      <c r="C101" s="67" t="s">
        <v>490</v>
      </c>
      <c r="D101" s="67" t="s">
        <v>491</v>
      </c>
      <c r="E101" s="68" t="s">
        <v>97</v>
      </c>
      <c r="F101" s="69">
        <v>24401</v>
      </c>
      <c r="G101" s="247" t="s">
        <v>185</v>
      </c>
      <c r="H101" s="247" t="s">
        <v>492</v>
      </c>
      <c r="I101" s="247"/>
      <c r="J101" s="248"/>
      <c r="K101" s="70"/>
      <c r="L101" s="71">
        <v>25.5</v>
      </c>
      <c r="M101" s="71">
        <f t="shared" si="3"/>
        <v>24</v>
      </c>
      <c r="N101" s="227">
        <f>LOOKUP(E101,UNTIS.1HJ!$A$4:$A$132,UNTIS.1HJ!$F$4:$F$132)+LOOKUP(E101,UNTIS.1HJ!$A$4:$A$132,UNTIS.1HJ!$H$4:$H$132)</f>
        <v>0</v>
      </c>
      <c r="O101" s="225">
        <f t="shared" si="4"/>
        <v>0</v>
      </c>
      <c r="P101" s="93"/>
      <c r="Q101" s="93">
        <f>VLOOKUP($E101,UNTIS.Gesamt!$A$4:$L$140,2,FALSE)</f>
        <v>1018</v>
      </c>
      <c r="R101" s="93">
        <f>VLOOKUP($E101,UNTIS.Gesamt!$A$4:$L$140,3,FALSE)</f>
        <v>80</v>
      </c>
      <c r="S101" s="93">
        <f>VLOOKUP($E101,UNTIS.1HJ!$A$4:$L$140,4,FALSE)</f>
        <v>958</v>
      </c>
      <c r="T101" s="93">
        <f>VLOOKUP($E101,UNTIS.1HJ!$A$4:$L$140,8,FALSE)</f>
        <v>0</v>
      </c>
      <c r="U101" s="93"/>
      <c r="V101" s="93" t="str">
        <f>IF(ISNUMBER(VLOOKUP($E101,AnrPivot!$A$6:$AI$97,COLUMN()-COLUMN($V$1)+2,FALSE)),VLOOKUP($E101,AnrPivot!$A$6:$AI$97,COLUMN()-COLUMN($V$1)+2,FALSE),"")</f>
        <v/>
      </c>
      <c r="W101" s="9" t="str">
        <f>IF(ISNUMBER(VLOOKUP($E101,AnrPivot!$A$6:$AI$97,COLUMN()-COLUMN($V$1)+2,FALSE)),VLOOKUP($E101,AnrPivot!$A$6:$AI$97,COLUMN()-COLUMN($V$1)+2,FALSE),"")</f>
        <v/>
      </c>
      <c r="X101" s="9" t="str">
        <f>IF(ISNUMBER(VLOOKUP($E101,AnrPivot!$A$6:$AI$97,COLUMN()-COLUMN($V$1)+2,FALSE)),VLOOKUP($E101,AnrPivot!$A$6:$AI$97,COLUMN()-COLUMN($V$1)+2,FALSE),"")</f>
        <v/>
      </c>
      <c r="Y101" s="9" t="str">
        <f>IF(ISNUMBER(VLOOKUP($E101,AnrPivot!$A$6:$AI$97,COLUMN()-COLUMN($V$1)+2,FALSE)),VLOOKUP($E101,AnrPivot!$A$6:$AI$97,COLUMN()-COLUMN($V$1)+2,FALSE),"")</f>
        <v/>
      </c>
      <c r="Z101" s="9" t="str">
        <f>IF(ISNUMBER(VLOOKUP($E101,AnrPivot!$A$6:$AI$97,COLUMN()-COLUMN($V$1)+2,FALSE)),VLOOKUP($E101,AnrPivot!$A$6:$AI$97,COLUMN()-COLUMN($V$1)+2,FALSE),"")</f>
        <v/>
      </c>
      <c r="AA101" s="9" t="str">
        <f>IF(ISNUMBER(VLOOKUP($E101,AnrPivot!$A$6:$AI$97,COLUMN()-COLUMN($V$1)+2,FALSE)),VLOOKUP($E101,AnrPivot!$A$6:$AI$97,COLUMN()-COLUMN($V$1)+2,FALSE),"")</f>
        <v/>
      </c>
      <c r="AB101" s="9" t="str">
        <f>IF(ISNUMBER(VLOOKUP($E101,AnrPivot!$A$6:$AI$97,COLUMN()-COLUMN($V$1)+2,FALSE)),VLOOKUP($E101,AnrPivot!$A$6:$AI$97,COLUMN()-COLUMN($V$1)+2,FALSE),"")</f>
        <v/>
      </c>
      <c r="AC101" s="9" t="str">
        <f>IF(ISNUMBER(VLOOKUP($E101,AnrPivot!$A$6:$AI$97,COLUMN()-COLUMN($V$1)+2,FALSE)),VLOOKUP($E101,AnrPivot!$A$6:$AI$97,COLUMN()-COLUMN($V$1)+2,FALSE),"")</f>
        <v/>
      </c>
      <c r="AD101" s="9" t="str">
        <f>IF(ISNUMBER(VLOOKUP($E101,AnrPivot!$A$6:$AI$97,COLUMN()-COLUMN($V$1)+2,FALSE)),VLOOKUP($E101,AnrPivot!$A$6:$AI$97,COLUMN()-COLUMN($V$1)+2,FALSE),"")</f>
        <v/>
      </c>
      <c r="AE101" s="9" t="str">
        <f>IF(ISNUMBER(VLOOKUP($E101,AnrPivot!$A$6:$AI$97,COLUMN()-COLUMN($V$1)+2,FALSE)),VLOOKUP($E101,AnrPivot!$A$6:$AI$97,COLUMN()-COLUMN($V$1)+2,FALSE),"")</f>
        <v/>
      </c>
      <c r="AF101" s="9">
        <f>IF(ISNUMBER(VLOOKUP($E101,AnrPivot!$A$6:$AI$97,COLUMN()-COLUMN($V$1)+2,FALSE)),VLOOKUP($E101,AnrPivot!$A$6:$AI$97,COLUMN()-COLUMN($V$1)+2,FALSE),"")</f>
        <v>1.5</v>
      </c>
      <c r="AG101" s="9" t="str">
        <f>IF(ISNUMBER(VLOOKUP($E101,AnrPivot!$A$6:$AI$97,COLUMN()-COLUMN($V$1)+2,FALSE)),VLOOKUP($E101,AnrPivot!$A$6:$AI$97,COLUMN()-COLUMN($V$1)+2,FALSE),"")</f>
        <v/>
      </c>
      <c r="AH101" s="9" t="str">
        <f>IF(ISNUMBER(VLOOKUP($E101,AnrPivot!$A$6:$AI$97,COLUMN()-COLUMN($V$1)+2,FALSE)),VLOOKUP($E101,AnrPivot!$A$6:$AI$97,COLUMN()-COLUMN($V$1)+2,FALSE),"")</f>
        <v/>
      </c>
      <c r="AI101" s="9" t="str">
        <f>IF(ISNUMBER(VLOOKUP($E101,AnrPivot!$A$6:$AI$97,COLUMN()-COLUMN($V$1)+2,FALSE)),VLOOKUP($E101,AnrPivot!$A$6:$AI$97,COLUMN()-COLUMN($V$1)+2,FALSE),"")</f>
        <v/>
      </c>
      <c r="AJ101" s="9" t="str">
        <f>IF(ISNUMBER(VLOOKUP($E101,AnrPivot!$A$6:$AI$97,COLUMN()-COLUMN($V$1)+2,FALSE)),VLOOKUP($E101,AnrPivot!$A$6:$AI$97,COLUMN()-COLUMN($V$1)+2,FALSE),"")</f>
        <v/>
      </c>
      <c r="AK101" s="9" t="str">
        <f>IF(ISNUMBER(VLOOKUP($E101,AnrPivot!$A$6:$AI$97,COLUMN()-COLUMN($V$1)+2,FALSE)),VLOOKUP($E101,AnrPivot!$A$6:$AI$97,COLUMN()-COLUMN($V$1)+2,FALSE),"")</f>
        <v/>
      </c>
      <c r="AL101" s="9" t="str">
        <f>IF(ISNUMBER(VLOOKUP($E101,AnrPivot!$A$6:$AI$97,COLUMN()-COLUMN($V$1)+2,FALSE)),VLOOKUP($E101,AnrPivot!$A$6:$AI$97,COLUMN()-COLUMN($V$1)+2,FALSE),"")</f>
        <v/>
      </c>
      <c r="AM101" s="9" t="str">
        <f>IF(ISNUMBER(VLOOKUP($E101,AnrPivot!$A$6:$AI$97,COLUMN()-COLUMN($V$1)+2,FALSE)),VLOOKUP($E101,AnrPivot!$A$6:$AI$97,COLUMN()-COLUMN($V$1)+2,FALSE),"")</f>
        <v/>
      </c>
      <c r="AN101" s="9" t="str">
        <f>IF(ISNUMBER(VLOOKUP($E101,AnrPivot!$A$6:$AI$97,COLUMN()-COLUMN($V$1)+2,FALSE)),VLOOKUP($E101,AnrPivot!$A$6:$AI$97,COLUMN()-COLUMN($V$1)+2,FALSE),"")</f>
        <v/>
      </c>
      <c r="AO101" s="9" t="str">
        <f>IF(ISNUMBER(VLOOKUP($E101,AnrPivot!$A$6:$AI$97,COLUMN()-COLUMN($V$1)+2,FALSE)),VLOOKUP($E101,AnrPivot!$A$6:$AI$97,COLUMN()-COLUMN($V$1)+2,FALSE),"")</f>
        <v/>
      </c>
      <c r="AP101" s="9" t="str">
        <f>IF(ISNUMBER(VLOOKUP($E101,AnrPivot!$A$6:$AI$97,COLUMN()-COLUMN($V$1)+2,FALSE)),VLOOKUP($E101,AnrPivot!$A$6:$AI$97,COLUMN()-COLUMN($V$1)+2,FALSE),"")</f>
        <v/>
      </c>
      <c r="AQ101" s="9" t="str">
        <f>IF(ISNUMBER(VLOOKUP($E101,AnrPivot!$A$6:$AI$97,COLUMN()-COLUMN($V$1)+2,FALSE)),VLOOKUP($E101,AnrPivot!$A$6:$AI$97,COLUMN()-COLUMN($V$1)+2,FALSE),"")</f>
        <v/>
      </c>
      <c r="AR101" s="9" t="str">
        <f>IF(ISNUMBER(VLOOKUP($E101,AnrPivot!$A$6:$AI$97,COLUMN()-COLUMN($V$1)+2,FALSE)),VLOOKUP($E101,AnrPivot!$A$6:$AI$97,COLUMN()-COLUMN($V$1)+2,FALSE),"")</f>
        <v/>
      </c>
      <c r="AS101" s="9" t="str">
        <f>IF(ISNUMBER(VLOOKUP($E101,AnrPivot!$A$6:$AI$97,COLUMN()-COLUMN($V$1)+2,FALSE)),VLOOKUP($E101,AnrPivot!$A$6:$AI$97,COLUMN()-COLUMN($V$1)+2,FALSE),"")</f>
        <v/>
      </c>
      <c r="AT101" s="9" t="str">
        <f>IF(ISNUMBER(VLOOKUP($E101,AnrPivot!$A$6:$AI$97,COLUMN()-COLUMN($V$1)+2,FALSE)),VLOOKUP($E101,AnrPivot!$A$6:$AI$97,COLUMN()-COLUMN($V$1)+2,FALSE),"")</f>
        <v/>
      </c>
      <c r="AU101" s="9" t="str">
        <f>IF(ISNUMBER(VLOOKUP($E101,AnrPivot!$A$6:$AI$97,COLUMN()-COLUMN($V$1)+2,FALSE)),VLOOKUP($E101,AnrPivot!$A$6:$AI$97,COLUMN()-COLUMN($V$1)+2,FALSE),"")</f>
        <v/>
      </c>
      <c r="AV101" s="9" t="str">
        <f>IF(ISNUMBER(VLOOKUP($E101,AnrPivot!$A$6:$AI$97,COLUMN()-COLUMN($V$1)+2,FALSE)),VLOOKUP($E101,AnrPivot!$A$6:$AI$97,COLUMN()-COLUMN($V$1)+2,FALSE),"")</f>
        <v/>
      </c>
      <c r="AW101" s="9" t="str">
        <f>IF(ISNUMBER(VLOOKUP($E101,AnrPivot!$A$6:$AI$97,COLUMN()-COLUMN($V$1)+2,FALSE)),VLOOKUP($E101,AnrPivot!$A$6:$AI$97,COLUMN()-COLUMN($V$1)+2,FALSE),"")</f>
        <v/>
      </c>
      <c r="AX101" s="9" t="str">
        <f>IF(ISNUMBER(VLOOKUP($E101,AnrPivot!$A$6:$AI$97,COLUMN()-COLUMN($V$1)+2,FALSE)),VLOOKUP($E101,AnrPivot!$A$6:$AI$97,COLUMN()-COLUMN($V$1)+2,FALSE),"")</f>
        <v/>
      </c>
      <c r="AY101" s="9" t="str">
        <f>IF(ISNUMBER(VLOOKUP($E101,AnrPivot!$A$6:$AI$97,COLUMN()-COLUMN($V$1)+2,FALSE)),VLOOKUP($E101,AnrPivot!$A$6:$AI$97,COLUMN()-COLUMN($V$1)+2,FALSE),"")</f>
        <v/>
      </c>
      <c r="AZ101" s="9" t="str">
        <f>IF(ISNUMBER(VLOOKUP($E101,AnrPivot!$A$6:$AI$97,COLUMN()-COLUMN($V$1)+2,FALSE)),VLOOKUP($E101,AnrPivot!$A$6:$AI$97,COLUMN()-COLUMN($V$1)+2,FALSE),"")</f>
        <v/>
      </c>
      <c r="BA101" s="9" t="str">
        <f>IF(ISNUMBER(VLOOKUP($E101,AnrPivot!$A$6:$AI$97,COLUMN()-COLUMN($V$1)+2,FALSE)),VLOOKUP($E101,AnrPivot!$A$6:$AI$97,COLUMN()-COLUMN($V$1)+2,FALSE),"")</f>
        <v/>
      </c>
      <c r="BB101" s="9" t="str">
        <f>IF(ISNUMBER(VLOOKUP($E101,AnrPivot!$A$6:$AI$97,COLUMN()-COLUMN($V$1)+2,FALSE)),VLOOKUP($E101,AnrPivot!$A$6:$AI$97,COLUMN()-COLUMN($V$1)+2,FALSE),"")</f>
        <v/>
      </c>
      <c r="BC101" s="9">
        <f>IF(ISNUMBER(VLOOKUP($E101,AnrPivot!$A$6:$AI$97,COLUMN()-COLUMN($V$1)+2,FALSE)),VLOOKUP($E101,AnrPivot!$A$6:$AI$97,COLUMN()-COLUMN($V$1)+2,FALSE),"")</f>
        <v>1.5</v>
      </c>
      <c r="BD101" s="9" t="str">
        <f>IF(ISNUMBER(VLOOKUP($E101,AnrPivot!$A$6:$AI$97,COLUMN()-COLUMN($V$1)+2,FALSE)),VLOOKUP($E101,AnrPivot!$A$6:$AI$97,COLUMN()-COLUMN($V$1)+2,FALSE),"")</f>
        <v/>
      </c>
      <c r="BE101" s="9" t="str">
        <f>IF(ISNUMBER(VLOOKUP($E101,AnrPivot!$A$6:$AI$97,COLUMN()-COLUMN($V$1)+2,FALSE)),VLOOKUP($E101,AnrPivot!$A$6:$AI$97,COLUMN()-COLUMN($V$1)+2,FALSE),"")</f>
        <v/>
      </c>
      <c r="BF101" s="9" t="str">
        <f>IF(ISNUMBER(VLOOKUP($E101,AnrPivot!$A$6:$AI$97,COLUMN()-COLUMN($V$1)+2,FALSE)),VLOOKUP($E101,AnrPivot!$A$6:$AI$97,COLUMN()-COLUMN($V$1)+2,FALSE),"")</f>
        <v/>
      </c>
      <c r="BG101" s="9" t="str">
        <f>IF(ISNUMBER(VLOOKUP($E101,AnrPivot!$A$6:$AI$97,COLUMN()-COLUMN($V$1)+2,FALSE)),VLOOKUP($E101,AnrPivot!$A$6:$AI$97,COLUMN()-COLUMN($V$1)+2,FALSE),"")</f>
        <v/>
      </c>
      <c r="BH101" s="9" t="str">
        <f>IF(ISNUMBER(VLOOKUP($E101,AnrPivot!$A$6:$AI$97,COLUMN()-COLUMN($V$1)+2,FALSE)),VLOOKUP($E101,AnrPivot!$A$6:$AI$97,COLUMN()-COLUMN($V$1)+2,FALSE),"")</f>
        <v/>
      </c>
      <c r="BI101" s="93" t="str">
        <f>IF(ISNUMBER(VLOOKUP($E101,AnrPivot!$A$6:$AI$97,COLUMN()-COLUMN($V$1)+2,FALSE)),VLOOKUP($E101,AnrPivot!$A$6:$AI$97,COLUMN()-COLUMN($V$1)+2,FALSE),"")</f>
        <v/>
      </c>
      <c r="BJ101" s="93" t="str">
        <f>IF(ISNUMBER(VLOOKUP($E101,AnrPivot!$A$6:$AI$97,COLUMN()-COLUMN($V$1)+2,FALSE)),VLOOKUP($E101,AnrPivot!$A$6:$AI$97,COLUMN()-COLUMN($V$1)+2,FALSE),"")</f>
        <v/>
      </c>
    </row>
    <row r="102" spans="1:62">
      <c r="A102" s="244">
        <v>95</v>
      </c>
      <c r="B102" s="73" t="s">
        <v>0</v>
      </c>
      <c r="C102" s="11" t="s">
        <v>493</v>
      </c>
      <c r="D102" s="11" t="s">
        <v>494</v>
      </c>
      <c r="E102" s="8" t="s">
        <v>259</v>
      </c>
      <c r="F102" s="14">
        <v>20327</v>
      </c>
      <c r="G102" s="244" t="s">
        <v>422</v>
      </c>
      <c r="H102" s="244" t="s">
        <v>179</v>
      </c>
      <c r="I102" s="244" t="s">
        <v>182</v>
      </c>
      <c r="J102" s="249"/>
      <c r="K102" s="27" t="s">
        <v>636</v>
      </c>
      <c r="L102" s="467"/>
      <c r="M102" s="13">
        <f t="shared" si="3"/>
        <v>0</v>
      </c>
      <c r="N102" s="228">
        <f>LOOKUP(E102,UNTIS.1HJ!$A$4:$A$132,UNTIS.1HJ!$F$4:$F$132)+LOOKUP(E102,UNTIS.1HJ!$A$4:$A$132,UNTIS.1HJ!$H$4:$H$132)</f>
        <v>0</v>
      </c>
      <c r="O102" s="226">
        <f t="shared" si="4"/>
        <v>0</v>
      </c>
      <c r="P102" s="9"/>
      <c r="Q102" s="9">
        <f>VLOOKUP($E102,UNTIS.Gesamt!$A$4:$L$140,2,FALSE)</f>
        <v>1011</v>
      </c>
      <c r="R102" s="9">
        <f>VLOOKUP($E102,UNTIS.Gesamt!$A$4:$L$140,3,FALSE)</f>
        <v>180</v>
      </c>
      <c r="S102" s="9">
        <f>VLOOKUP($E102,UNTIS.1HJ!$A$4:$L$140,4,FALSE)</f>
        <v>831</v>
      </c>
      <c r="T102" s="9">
        <f>VLOOKUP($E102,UNTIS.1HJ!$A$4:$L$140,8,FALSE)</f>
        <v>0</v>
      </c>
      <c r="U102" s="9"/>
      <c r="V102" s="9" t="str">
        <f>IF(ISNUMBER(VLOOKUP($E102,AnrPivot!$A$6:$AI$97,COLUMN()-COLUMN($V$1)+2,FALSE)),VLOOKUP($E102,AnrPivot!$A$6:$AI$97,COLUMN()-COLUMN($V$1)+2,FALSE),"")</f>
        <v/>
      </c>
      <c r="W102" s="93" t="str">
        <f>IF(ISNUMBER(VLOOKUP($E102,AnrPivot!$A$6:$AI$97,COLUMN()-COLUMN($V$1)+2,FALSE)),VLOOKUP($E102,AnrPivot!$A$6:$AI$97,COLUMN()-COLUMN($V$1)+2,FALSE),"")</f>
        <v/>
      </c>
      <c r="X102" s="93" t="str">
        <f>IF(ISNUMBER(VLOOKUP($E102,AnrPivot!$A$6:$AI$97,COLUMN()-COLUMN($V$1)+2,FALSE)),VLOOKUP($E102,AnrPivot!$A$6:$AI$97,COLUMN()-COLUMN($V$1)+2,FALSE),"")</f>
        <v/>
      </c>
      <c r="Y102" s="93" t="str">
        <f>IF(ISNUMBER(VLOOKUP($E102,AnrPivot!$A$6:$AI$97,COLUMN()-COLUMN($V$1)+2,FALSE)),VLOOKUP($E102,AnrPivot!$A$6:$AI$97,COLUMN()-COLUMN($V$1)+2,FALSE),"")</f>
        <v/>
      </c>
      <c r="Z102" s="93" t="str">
        <f>IF(ISNUMBER(VLOOKUP($E102,AnrPivot!$A$6:$AI$97,COLUMN()-COLUMN($V$1)+2,FALSE)),VLOOKUP($E102,AnrPivot!$A$6:$AI$97,COLUMN()-COLUMN($V$1)+2,FALSE),"")</f>
        <v/>
      </c>
      <c r="AA102" s="93" t="str">
        <f>IF(ISNUMBER(VLOOKUP($E102,AnrPivot!$A$6:$AI$97,COLUMN()-COLUMN($V$1)+2,FALSE)),VLOOKUP($E102,AnrPivot!$A$6:$AI$97,COLUMN()-COLUMN($V$1)+2,FALSE),"")</f>
        <v/>
      </c>
      <c r="AB102" s="93" t="str">
        <f>IF(ISNUMBER(VLOOKUP($E102,AnrPivot!$A$6:$AI$97,COLUMN()-COLUMN($V$1)+2,FALSE)),VLOOKUP($E102,AnrPivot!$A$6:$AI$97,COLUMN()-COLUMN($V$1)+2,FALSE),"")</f>
        <v/>
      </c>
      <c r="AC102" s="93" t="str">
        <f>IF(ISNUMBER(VLOOKUP($E102,AnrPivot!$A$6:$AI$97,COLUMN()-COLUMN($V$1)+2,FALSE)),VLOOKUP($E102,AnrPivot!$A$6:$AI$97,COLUMN()-COLUMN($V$1)+2,FALSE),"")</f>
        <v/>
      </c>
      <c r="AD102" s="93" t="str">
        <f>IF(ISNUMBER(VLOOKUP($E102,AnrPivot!$A$6:$AI$97,COLUMN()-COLUMN($V$1)+2,FALSE)),VLOOKUP($E102,AnrPivot!$A$6:$AI$97,COLUMN()-COLUMN($V$1)+2,FALSE),"")</f>
        <v/>
      </c>
      <c r="AE102" s="93" t="str">
        <f>IF(ISNUMBER(VLOOKUP($E102,AnrPivot!$A$6:$AI$97,COLUMN()-COLUMN($V$1)+2,FALSE)),VLOOKUP($E102,AnrPivot!$A$6:$AI$97,COLUMN()-COLUMN($V$1)+2,FALSE),"")</f>
        <v/>
      </c>
      <c r="AF102" s="93" t="str">
        <f>IF(ISNUMBER(VLOOKUP($E102,AnrPivot!$A$6:$AI$97,COLUMN()-COLUMN($V$1)+2,FALSE)),VLOOKUP($E102,AnrPivot!$A$6:$AI$97,COLUMN()-COLUMN($V$1)+2,FALSE),"")</f>
        <v/>
      </c>
      <c r="AG102" s="93" t="str">
        <f>IF(ISNUMBER(VLOOKUP($E102,AnrPivot!$A$6:$AI$97,COLUMN()-COLUMN($V$1)+2,FALSE)),VLOOKUP($E102,AnrPivot!$A$6:$AI$97,COLUMN()-COLUMN($V$1)+2,FALSE),"")</f>
        <v/>
      </c>
      <c r="AH102" s="93" t="str">
        <f>IF(ISNUMBER(VLOOKUP($E102,AnrPivot!$A$6:$AI$97,COLUMN()-COLUMN($V$1)+2,FALSE)),VLOOKUP($E102,AnrPivot!$A$6:$AI$97,COLUMN()-COLUMN($V$1)+2,FALSE),"")</f>
        <v/>
      </c>
      <c r="AI102" s="93" t="str">
        <f>IF(ISNUMBER(VLOOKUP($E102,AnrPivot!$A$6:$AI$97,COLUMN()-COLUMN($V$1)+2,FALSE)),VLOOKUP($E102,AnrPivot!$A$6:$AI$97,COLUMN()-COLUMN($V$1)+2,FALSE),"")</f>
        <v/>
      </c>
      <c r="AJ102" s="93" t="str">
        <f>IF(ISNUMBER(VLOOKUP($E102,AnrPivot!$A$6:$AI$97,COLUMN()-COLUMN($V$1)+2,FALSE)),VLOOKUP($E102,AnrPivot!$A$6:$AI$97,COLUMN()-COLUMN($V$1)+2,FALSE),"")</f>
        <v/>
      </c>
      <c r="AK102" s="93" t="str">
        <f>IF(ISNUMBER(VLOOKUP($E102,AnrPivot!$A$6:$AI$97,COLUMN()-COLUMN($V$1)+2,FALSE)),VLOOKUP($E102,AnrPivot!$A$6:$AI$97,COLUMN()-COLUMN($V$1)+2,FALSE),"")</f>
        <v/>
      </c>
      <c r="AL102" s="93" t="str">
        <f>IF(ISNUMBER(VLOOKUP($E102,AnrPivot!$A$6:$AI$97,COLUMN()-COLUMN($V$1)+2,FALSE)),VLOOKUP($E102,AnrPivot!$A$6:$AI$97,COLUMN()-COLUMN($V$1)+2,FALSE),"")</f>
        <v/>
      </c>
      <c r="AM102" s="93" t="str">
        <f>IF(ISNUMBER(VLOOKUP($E102,AnrPivot!$A$6:$AI$97,COLUMN()-COLUMN($V$1)+2,FALSE)),VLOOKUP($E102,AnrPivot!$A$6:$AI$97,COLUMN()-COLUMN($V$1)+2,FALSE),"")</f>
        <v/>
      </c>
      <c r="AN102" s="93" t="str">
        <f>IF(ISNUMBER(VLOOKUP($E102,AnrPivot!$A$6:$AI$97,COLUMN()-COLUMN($V$1)+2,FALSE)),VLOOKUP($E102,AnrPivot!$A$6:$AI$97,COLUMN()-COLUMN($V$1)+2,FALSE),"")</f>
        <v/>
      </c>
      <c r="AO102" s="93" t="str">
        <f>IF(ISNUMBER(VLOOKUP($E102,AnrPivot!$A$6:$AI$97,COLUMN()-COLUMN($V$1)+2,FALSE)),VLOOKUP($E102,AnrPivot!$A$6:$AI$97,COLUMN()-COLUMN($V$1)+2,FALSE),"")</f>
        <v/>
      </c>
      <c r="AP102" s="93" t="str">
        <f>IF(ISNUMBER(VLOOKUP($E102,AnrPivot!$A$6:$AI$97,COLUMN()-COLUMN($V$1)+2,FALSE)),VLOOKUP($E102,AnrPivot!$A$6:$AI$97,COLUMN()-COLUMN($V$1)+2,FALSE),"")</f>
        <v/>
      </c>
      <c r="AQ102" s="93" t="str">
        <f>IF(ISNUMBER(VLOOKUP($E102,AnrPivot!$A$6:$AI$97,COLUMN()-COLUMN($V$1)+2,FALSE)),VLOOKUP($E102,AnrPivot!$A$6:$AI$97,COLUMN()-COLUMN($V$1)+2,FALSE),"")</f>
        <v/>
      </c>
      <c r="AR102" s="93" t="str">
        <f>IF(ISNUMBER(VLOOKUP($E102,AnrPivot!$A$6:$AI$97,COLUMN()-COLUMN($V$1)+2,FALSE)),VLOOKUP($E102,AnrPivot!$A$6:$AI$97,COLUMN()-COLUMN($V$1)+2,FALSE),"")</f>
        <v/>
      </c>
      <c r="AS102" s="93" t="str">
        <f>IF(ISNUMBER(VLOOKUP($E102,AnrPivot!$A$6:$AI$97,COLUMN()-COLUMN($V$1)+2,FALSE)),VLOOKUP($E102,AnrPivot!$A$6:$AI$97,COLUMN()-COLUMN($V$1)+2,FALSE),"")</f>
        <v/>
      </c>
      <c r="AT102" s="93" t="str">
        <f>IF(ISNUMBER(VLOOKUP($E102,AnrPivot!$A$6:$AI$97,COLUMN()-COLUMN($V$1)+2,FALSE)),VLOOKUP($E102,AnrPivot!$A$6:$AI$97,COLUMN()-COLUMN($V$1)+2,FALSE),"")</f>
        <v/>
      </c>
      <c r="AU102" s="93" t="str">
        <f>IF(ISNUMBER(VLOOKUP($E102,AnrPivot!$A$6:$AI$97,COLUMN()-COLUMN($V$1)+2,FALSE)),VLOOKUP($E102,AnrPivot!$A$6:$AI$97,COLUMN()-COLUMN($V$1)+2,FALSE),"")</f>
        <v/>
      </c>
      <c r="AV102" s="93" t="str">
        <f>IF(ISNUMBER(VLOOKUP($E102,AnrPivot!$A$6:$AI$97,COLUMN()-COLUMN($V$1)+2,FALSE)),VLOOKUP($E102,AnrPivot!$A$6:$AI$97,COLUMN()-COLUMN($V$1)+2,FALSE),"")</f>
        <v/>
      </c>
      <c r="AW102" s="93" t="str">
        <f>IF(ISNUMBER(VLOOKUP($E102,AnrPivot!$A$6:$AI$97,COLUMN()-COLUMN($V$1)+2,FALSE)),VLOOKUP($E102,AnrPivot!$A$6:$AI$97,COLUMN()-COLUMN($V$1)+2,FALSE),"")</f>
        <v/>
      </c>
      <c r="AX102" s="93" t="str">
        <f>IF(ISNUMBER(VLOOKUP($E102,AnrPivot!$A$6:$AI$97,COLUMN()-COLUMN($V$1)+2,FALSE)),VLOOKUP($E102,AnrPivot!$A$6:$AI$97,COLUMN()-COLUMN($V$1)+2,FALSE),"")</f>
        <v/>
      </c>
      <c r="AY102" s="93" t="str">
        <f>IF(ISNUMBER(VLOOKUP($E102,AnrPivot!$A$6:$AI$97,COLUMN()-COLUMN($V$1)+2,FALSE)),VLOOKUP($E102,AnrPivot!$A$6:$AI$97,COLUMN()-COLUMN($V$1)+2,FALSE),"")</f>
        <v/>
      </c>
      <c r="AZ102" s="93" t="str">
        <f>IF(ISNUMBER(VLOOKUP($E102,AnrPivot!$A$6:$AI$97,COLUMN()-COLUMN($V$1)+2,FALSE)),VLOOKUP($E102,AnrPivot!$A$6:$AI$97,COLUMN()-COLUMN($V$1)+2,FALSE),"")</f>
        <v/>
      </c>
      <c r="BA102" s="93" t="str">
        <f>IF(ISNUMBER(VLOOKUP($E102,AnrPivot!$A$6:$AI$97,COLUMN()-COLUMN($V$1)+2,FALSE)),VLOOKUP($E102,AnrPivot!$A$6:$AI$97,COLUMN()-COLUMN($V$1)+2,FALSE),"")</f>
        <v/>
      </c>
      <c r="BB102" s="93" t="str">
        <f>IF(ISNUMBER(VLOOKUP($E102,AnrPivot!$A$6:$AI$97,COLUMN()-COLUMN($V$1)+2,FALSE)),VLOOKUP($E102,AnrPivot!$A$6:$AI$97,COLUMN()-COLUMN($V$1)+2,FALSE),"")</f>
        <v/>
      </c>
      <c r="BC102" s="93" t="str">
        <f>IF(ISNUMBER(VLOOKUP($E102,AnrPivot!$A$6:$AI$97,COLUMN()-COLUMN($V$1)+2,FALSE)),VLOOKUP($E102,AnrPivot!$A$6:$AI$97,COLUMN()-COLUMN($V$1)+2,FALSE),"")</f>
        <v/>
      </c>
      <c r="BD102" s="93" t="str">
        <f>IF(ISNUMBER(VLOOKUP($E102,AnrPivot!$A$6:$AI$97,COLUMN()-COLUMN($V$1)+2,FALSE)),VLOOKUP($E102,AnrPivot!$A$6:$AI$97,COLUMN()-COLUMN($V$1)+2,FALSE),"")</f>
        <v/>
      </c>
      <c r="BE102" s="93" t="str">
        <f>IF(ISNUMBER(VLOOKUP($E102,AnrPivot!$A$6:$AI$97,COLUMN()-COLUMN($V$1)+2,FALSE)),VLOOKUP($E102,AnrPivot!$A$6:$AI$97,COLUMN()-COLUMN($V$1)+2,FALSE),"")</f>
        <v/>
      </c>
      <c r="BF102" s="93" t="str">
        <f>IF(ISNUMBER(VLOOKUP($E102,AnrPivot!$A$6:$AI$97,COLUMN()-COLUMN($V$1)+2,FALSE)),VLOOKUP($E102,AnrPivot!$A$6:$AI$97,COLUMN()-COLUMN($V$1)+2,FALSE),"")</f>
        <v/>
      </c>
      <c r="BG102" s="93" t="str">
        <f>IF(ISNUMBER(VLOOKUP($E102,AnrPivot!$A$6:$AI$97,COLUMN()-COLUMN($V$1)+2,FALSE)),VLOOKUP($E102,AnrPivot!$A$6:$AI$97,COLUMN()-COLUMN($V$1)+2,FALSE),"")</f>
        <v/>
      </c>
      <c r="BH102" s="93" t="str">
        <f>IF(ISNUMBER(VLOOKUP($E102,AnrPivot!$A$6:$AI$97,COLUMN()-COLUMN($V$1)+2,FALSE)),VLOOKUP($E102,AnrPivot!$A$6:$AI$97,COLUMN()-COLUMN($V$1)+2,FALSE),"")</f>
        <v/>
      </c>
      <c r="BI102" s="93" t="str">
        <f>IF(ISNUMBER(VLOOKUP($E102,AnrPivot!$A$6:$AI$97,COLUMN()-COLUMN($V$1)+2,FALSE)),VLOOKUP($E102,AnrPivot!$A$6:$AI$97,COLUMN()-COLUMN($V$1)+2,FALSE),"")</f>
        <v/>
      </c>
      <c r="BJ102" s="93" t="str">
        <f>IF(ISNUMBER(VLOOKUP($E102,AnrPivot!$A$6:$AI$97,COLUMN()-COLUMN($V$1)+2,FALSE)),VLOOKUP($E102,AnrPivot!$A$6:$AI$97,COLUMN()-COLUMN($V$1)+2,FALSE),"")</f>
        <v/>
      </c>
    </row>
    <row r="103" spans="1:62" s="244" customFormat="1">
      <c r="A103" s="247">
        <v>96</v>
      </c>
      <c r="B103" s="66" t="s">
        <v>1195</v>
      </c>
      <c r="C103" s="67" t="s">
        <v>370</v>
      </c>
      <c r="D103" s="67" t="s">
        <v>1739</v>
      </c>
      <c r="E103" s="68" t="s">
        <v>1274</v>
      </c>
      <c r="F103" s="69"/>
      <c r="G103" s="247"/>
      <c r="H103" s="247"/>
      <c r="I103" s="247"/>
      <c r="J103" s="248"/>
      <c r="K103" s="70"/>
      <c r="L103" s="295">
        <v>12</v>
      </c>
      <c r="M103" s="71">
        <f t="shared" si="3"/>
        <v>12</v>
      </c>
      <c r="N103" s="227">
        <f>LOOKUP(E103,UNTIS.1HJ!$A$4:$A$132,UNTIS.1HJ!$F$4:$F$132)+LOOKUP(E103,UNTIS.1HJ!$A$4:$A$132,UNTIS.1HJ!$H$4:$H$132)</f>
        <v>0</v>
      </c>
      <c r="O103" s="225">
        <f t="shared" si="4"/>
        <v>0</v>
      </c>
      <c r="P103" s="93"/>
      <c r="Q103" s="93">
        <f>VLOOKUP($E103,UNTIS.Gesamt!$A$4:$L$140,2,FALSE)</f>
        <v>240</v>
      </c>
      <c r="R103" s="93">
        <f>VLOOKUP($E103,UNTIS.Gesamt!$A$4:$L$140,3,FALSE)</f>
        <v>0</v>
      </c>
      <c r="S103" s="93">
        <f>VLOOKUP($E103,UNTIS.1HJ!$A$4:$L$140,4,FALSE)</f>
        <v>240</v>
      </c>
      <c r="T103" s="93">
        <f>VLOOKUP($E103,UNTIS.1HJ!$A$4:$L$140,8,FALSE)</f>
        <v>0</v>
      </c>
      <c r="U103" s="93"/>
      <c r="V103" s="93" t="str">
        <f>IF(ISNUMBER(VLOOKUP($E103,AnrPivot!$A$6:$AI$97,COLUMN()-COLUMN($V$1)+2,FALSE)),VLOOKUP($E103,AnrPivot!$A$6:$AI$97,COLUMN()-COLUMN($V$1)+2,FALSE),"")</f>
        <v/>
      </c>
      <c r="W103" s="9" t="str">
        <f>IF(ISNUMBER(VLOOKUP($E103,AnrPivot!$A$6:$AI$97,COLUMN()-COLUMN($V$1)+2,FALSE)),VLOOKUP($E103,AnrPivot!$A$6:$AI$97,COLUMN()-COLUMN($V$1)+2,FALSE),"")</f>
        <v/>
      </c>
      <c r="X103" s="9" t="str">
        <f>IF(ISNUMBER(VLOOKUP($E103,AnrPivot!$A$6:$AI$97,COLUMN()-COLUMN($V$1)+2,FALSE)),VLOOKUP($E103,AnrPivot!$A$6:$AI$97,COLUMN()-COLUMN($V$1)+2,FALSE),"")</f>
        <v/>
      </c>
      <c r="Y103" s="9" t="str">
        <f>IF(ISNUMBER(VLOOKUP($E103,AnrPivot!$A$6:$AI$97,COLUMN()-COLUMN($V$1)+2,FALSE)),VLOOKUP($E103,AnrPivot!$A$6:$AI$97,COLUMN()-COLUMN($V$1)+2,FALSE),"")</f>
        <v/>
      </c>
      <c r="Z103" s="9" t="str">
        <f>IF(ISNUMBER(VLOOKUP($E103,AnrPivot!$A$6:$AI$97,COLUMN()-COLUMN($V$1)+2,FALSE)),VLOOKUP($E103,AnrPivot!$A$6:$AI$97,COLUMN()-COLUMN($V$1)+2,FALSE),"")</f>
        <v/>
      </c>
      <c r="AA103" s="9" t="str">
        <f>IF(ISNUMBER(VLOOKUP($E103,AnrPivot!$A$6:$AI$97,COLUMN()-COLUMN($V$1)+2,FALSE)),VLOOKUP($E103,AnrPivot!$A$6:$AI$97,COLUMN()-COLUMN($V$1)+2,FALSE),"")</f>
        <v/>
      </c>
      <c r="AB103" s="9" t="str">
        <f>IF(ISNUMBER(VLOOKUP($E103,AnrPivot!$A$6:$AI$97,COLUMN()-COLUMN($V$1)+2,FALSE)),VLOOKUP($E103,AnrPivot!$A$6:$AI$97,COLUMN()-COLUMN($V$1)+2,FALSE),"")</f>
        <v/>
      </c>
      <c r="AC103" s="9" t="str">
        <f>IF(ISNUMBER(VLOOKUP($E103,AnrPivot!$A$6:$AI$97,COLUMN()-COLUMN($V$1)+2,FALSE)),VLOOKUP($E103,AnrPivot!$A$6:$AI$97,COLUMN()-COLUMN($V$1)+2,FALSE),"")</f>
        <v/>
      </c>
      <c r="AD103" s="9" t="str">
        <f>IF(ISNUMBER(VLOOKUP($E103,AnrPivot!$A$6:$AI$97,COLUMN()-COLUMN($V$1)+2,FALSE)),VLOOKUP($E103,AnrPivot!$A$6:$AI$97,COLUMN()-COLUMN($V$1)+2,FALSE),"")</f>
        <v/>
      </c>
      <c r="AE103" s="9" t="str">
        <f>IF(ISNUMBER(VLOOKUP($E103,AnrPivot!$A$6:$AI$97,COLUMN()-COLUMN($V$1)+2,FALSE)),VLOOKUP($E103,AnrPivot!$A$6:$AI$97,COLUMN()-COLUMN($V$1)+2,FALSE),"")</f>
        <v/>
      </c>
      <c r="AF103" s="9" t="str">
        <f>IF(ISNUMBER(VLOOKUP($E103,AnrPivot!$A$6:$AI$97,COLUMN()-COLUMN($V$1)+2,FALSE)),VLOOKUP($E103,AnrPivot!$A$6:$AI$97,COLUMN()-COLUMN($V$1)+2,FALSE),"")</f>
        <v/>
      </c>
      <c r="AG103" s="9" t="str">
        <f>IF(ISNUMBER(VLOOKUP($E103,AnrPivot!$A$6:$AI$97,COLUMN()-COLUMN($V$1)+2,FALSE)),VLOOKUP($E103,AnrPivot!$A$6:$AI$97,COLUMN()-COLUMN($V$1)+2,FALSE),"")</f>
        <v/>
      </c>
      <c r="AH103" s="9" t="str">
        <f>IF(ISNUMBER(VLOOKUP($E103,AnrPivot!$A$6:$AI$97,COLUMN()-COLUMN($V$1)+2,FALSE)),VLOOKUP($E103,AnrPivot!$A$6:$AI$97,COLUMN()-COLUMN($V$1)+2,FALSE),"")</f>
        <v/>
      </c>
      <c r="AI103" s="9" t="str">
        <f>IF(ISNUMBER(VLOOKUP($E103,AnrPivot!$A$6:$AI$97,COLUMN()-COLUMN($V$1)+2,FALSE)),VLOOKUP($E103,AnrPivot!$A$6:$AI$97,COLUMN()-COLUMN($V$1)+2,FALSE),"")</f>
        <v/>
      </c>
      <c r="AJ103" s="9" t="str">
        <f>IF(ISNUMBER(VLOOKUP($E103,AnrPivot!$A$6:$AI$97,COLUMN()-COLUMN($V$1)+2,FALSE)),VLOOKUP($E103,AnrPivot!$A$6:$AI$97,COLUMN()-COLUMN($V$1)+2,FALSE),"")</f>
        <v/>
      </c>
      <c r="AK103" s="9" t="str">
        <f>IF(ISNUMBER(VLOOKUP($E103,AnrPivot!$A$6:$AI$97,COLUMN()-COLUMN($V$1)+2,FALSE)),VLOOKUP($E103,AnrPivot!$A$6:$AI$97,COLUMN()-COLUMN($V$1)+2,FALSE),"")</f>
        <v/>
      </c>
      <c r="AL103" s="9" t="str">
        <f>IF(ISNUMBER(VLOOKUP($E103,AnrPivot!$A$6:$AI$97,COLUMN()-COLUMN($V$1)+2,FALSE)),VLOOKUP($E103,AnrPivot!$A$6:$AI$97,COLUMN()-COLUMN($V$1)+2,FALSE),"")</f>
        <v/>
      </c>
      <c r="AM103" s="9" t="str">
        <f>IF(ISNUMBER(VLOOKUP($E103,AnrPivot!$A$6:$AI$97,COLUMN()-COLUMN($V$1)+2,FALSE)),VLOOKUP($E103,AnrPivot!$A$6:$AI$97,COLUMN()-COLUMN($V$1)+2,FALSE),"")</f>
        <v/>
      </c>
      <c r="AN103" s="9" t="str">
        <f>IF(ISNUMBER(VLOOKUP($E103,AnrPivot!$A$6:$AI$97,COLUMN()-COLUMN($V$1)+2,FALSE)),VLOOKUP($E103,AnrPivot!$A$6:$AI$97,COLUMN()-COLUMN($V$1)+2,FALSE),"")</f>
        <v/>
      </c>
      <c r="AO103" s="9" t="str">
        <f>IF(ISNUMBER(VLOOKUP($E103,AnrPivot!$A$6:$AI$97,COLUMN()-COLUMN($V$1)+2,FALSE)),VLOOKUP($E103,AnrPivot!$A$6:$AI$97,COLUMN()-COLUMN($V$1)+2,FALSE),"")</f>
        <v/>
      </c>
      <c r="AP103" s="9" t="str">
        <f>IF(ISNUMBER(VLOOKUP($E103,AnrPivot!$A$6:$AI$97,COLUMN()-COLUMN($V$1)+2,FALSE)),VLOOKUP($E103,AnrPivot!$A$6:$AI$97,COLUMN()-COLUMN($V$1)+2,FALSE),"")</f>
        <v/>
      </c>
      <c r="AQ103" s="9" t="str">
        <f>IF(ISNUMBER(VLOOKUP($E103,AnrPivot!$A$6:$AI$97,COLUMN()-COLUMN($V$1)+2,FALSE)),VLOOKUP($E103,AnrPivot!$A$6:$AI$97,COLUMN()-COLUMN($V$1)+2,FALSE),"")</f>
        <v/>
      </c>
      <c r="AR103" s="9" t="str">
        <f>IF(ISNUMBER(VLOOKUP($E103,AnrPivot!$A$6:$AI$97,COLUMN()-COLUMN($V$1)+2,FALSE)),VLOOKUP($E103,AnrPivot!$A$6:$AI$97,COLUMN()-COLUMN($V$1)+2,FALSE),"")</f>
        <v/>
      </c>
      <c r="AS103" s="9" t="str">
        <f>IF(ISNUMBER(VLOOKUP($E103,AnrPivot!$A$6:$AI$97,COLUMN()-COLUMN($V$1)+2,FALSE)),VLOOKUP($E103,AnrPivot!$A$6:$AI$97,COLUMN()-COLUMN($V$1)+2,FALSE),"")</f>
        <v/>
      </c>
      <c r="AT103" s="9" t="str">
        <f>IF(ISNUMBER(VLOOKUP($E103,AnrPivot!$A$6:$AI$97,COLUMN()-COLUMN($V$1)+2,FALSE)),VLOOKUP($E103,AnrPivot!$A$6:$AI$97,COLUMN()-COLUMN($V$1)+2,FALSE),"")</f>
        <v/>
      </c>
      <c r="AU103" s="9" t="str">
        <f>IF(ISNUMBER(VLOOKUP($E103,AnrPivot!$A$6:$AI$97,COLUMN()-COLUMN($V$1)+2,FALSE)),VLOOKUP($E103,AnrPivot!$A$6:$AI$97,COLUMN()-COLUMN($V$1)+2,FALSE),"")</f>
        <v/>
      </c>
      <c r="AV103" s="9" t="str">
        <f>IF(ISNUMBER(VLOOKUP($E103,AnrPivot!$A$6:$AI$97,COLUMN()-COLUMN($V$1)+2,FALSE)),VLOOKUP($E103,AnrPivot!$A$6:$AI$97,COLUMN()-COLUMN($V$1)+2,FALSE),"")</f>
        <v/>
      </c>
      <c r="AW103" s="9" t="str">
        <f>IF(ISNUMBER(VLOOKUP($E103,AnrPivot!$A$6:$AI$97,COLUMN()-COLUMN($V$1)+2,FALSE)),VLOOKUP($E103,AnrPivot!$A$6:$AI$97,COLUMN()-COLUMN($V$1)+2,FALSE),"")</f>
        <v/>
      </c>
      <c r="AX103" s="9" t="str">
        <f>IF(ISNUMBER(VLOOKUP($E103,AnrPivot!$A$6:$AI$97,COLUMN()-COLUMN($V$1)+2,FALSE)),VLOOKUP($E103,AnrPivot!$A$6:$AI$97,COLUMN()-COLUMN($V$1)+2,FALSE),"")</f>
        <v/>
      </c>
      <c r="AY103" s="9" t="str">
        <f>IF(ISNUMBER(VLOOKUP($E103,AnrPivot!$A$6:$AI$97,COLUMN()-COLUMN($V$1)+2,FALSE)),VLOOKUP($E103,AnrPivot!$A$6:$AI$97,COLUMN()-COLUMN($V$1)+2,FALSE),"")</f>
        <v/>
      </c>
      <c r="AZ103" s="9" t="str">
        <f>IF(ISNUMBER(VLOOKUP($E103,AnrPivot!$A$6:$AI$97,COLUMN()-COLUMN($V$1)+2,FALSE)),VLOOKUP($E103,AnrPivot!$A$6:$AI$97,COLUMN()-COLUMN($V$1)+2,FALSE),"")</f>
        <v/>
      </c>
      <c r="BA103" s="9" t="str">
        <f>IF(ISNUMBER(VLOOKUP($E103,AnrPivot!$A$6:$AI$97,COLUMN()-COLUMN($V$1)+2,FALSE)),VLOOKUP($E103,AnrPivot!$A$6:$AI$97,COLUMN()-COLUMN($V$1)+2,FALSE),"")</f>
        <v/>
      </c>
      <c r="BB103" s="9" t="str">
        <f>IF(ISNUMBER(VLOOKUP($E103,AnrPivot!$A$6:$AI$97,COLUMN()-COLUMN($V$1)+2,FALSE)),VLOOKUP($E103,AnrPivot!$A$6:$AI$97,COLUMN()-COLUMN($V$1)+2,FALSE),"")</f>
        <v/>
      </c>
      <c r="BC103" s="9" t="str">
        <f>IF(ISNUMBER(VLOOKUP($E103,AnrPivot!$A$6:$AI$97,COLUMN()-COLUMN($V$1)+2,FALSE)),VLOOKUP($E103,AnrPivot!$A$6:$AI$97,COLUMN()-COLUMN($V$1)+2,FALSE),"")</f>
        <v/>
      </c>
      <c r="BD103" s="9" t="str">
        <f>IF(ISNUMBER(VLOOKUP($E103,AnrPivot!$A$6:$AI$97,COLUMN()-COLUMN($V$1)+2,FALSE)),VLOOKUP($E103,AnrPivot!$A$6:$AI$97,COLUMN()-COLUMN($V$1)+2,FALSE),"")</f>
        <v/>
      </c>
      <c r="BE103" s="9" t="str">
        <f>IF(ISNUMBER(VLOOKUP($E103,AnrPivot!$A$6:$AI$97,COLUMN()-COLUMN($V$1)+2,FALSE)),VLOOKUP($E103,AnrPivot!$A$6:$AI$97,COLUMN()-COLUMN($V$1)+2,FALSE),"")</f>
        <v/>
      </c>
      <c r="BF103" s="9" t="str">
        <f>IF(ISNUMBER(VLOOKUP($E103,AnrPivot!$A$6:$AI$97,COLUMN()-COLUMN($V$1)+2,FALSE)),VLOOKUP($E103,AnrPivot!$A$6:$AI$97,COLUMN()-COLUMN($V$1)+2,FALSE),"")</f>
        <v/>
      </c>
      <c r="BG103" s="9" t="str">
        <f>IF(ISNUMBER(VLOOKUP($E103,AnrPivot!$A$6:$AI$97,COLUMN()-COLUMN($V$1)+2,FALSE)),VLOOKUP($E103,AnrPivot!$A$6:$AI$97,COLUMN()-COLUMN($V$1)+2,FALSE),"")</f>
        <v/>
      </c>
      <c r="BH103" s="9" t="str">
        <f>IF(ISNUMBER(VLOOKUP($E103,AnrPivot!$A$6:$AI$97,COLUMN()-COLUMN($V$1)+2,FALSE)),VLOOKUP($E103,AnrPivot!$A$6:$AI$97,COLUMN()-COLUMN($V$1)+2,FALSE),"")</f>
        <v/>
      </c>
      <c r="BI103" s="93" t="str">
        <f>IF(ISNUMBER(VLOOKUP($E103,AnrPivot!$A$6:$AI$97,COLUMN()-COLUMN($V$1)+2,FALSE)),VLOOKUP($E103,AnrPivot!$A$6:$AI$97,COLUMN()-COLUMN($V$1)+2,FALSE),"")</f>
        <v/>
      </c>
      <c r="BJ103" s="93" t="str">
        <f>IF(ISNUMBER(VLOOKUP($E103,AnrPivot!$A$6:$AI$97,COLUMN()-COLUMN($V$1)+2,FALSE)),VLOOKUP($E103,AnrPivot!$A$6:$AI$97,COLUMN()-COLUMN($V$1)+2,FALSE),"")</f>
        <v/>
      </c>
    </row>
    <row r="104" spans="1:62">
      <c r="A104" s="244">
        <v>97</v>
      </c>
      <c r="B104" s="73" t="s">
        <v>0</v>
      </c>
      <c r="C104" s="11" t="s">
        <v>969</v>
      </c>
      <c r="D104" s="11" t="s">
        <v>968</v>
      </c>
      <c r="E104" s="8" t="s">
        <v>967</v>
      </c>
      <c r="F104" s="14">
        <v>33072</v>
      </c>
      <c r="G104" s="244" t="s">
        <v>172</v>
      </c>
      <c r="H104" s="244" t="s">
        <v>341</v>
      </c>
      <c r="I104" s="244"/>
      <c r="J104" s="249"/>
      <c r="K104" s="27"/>
      <c r="L104" s="13">
        <v>25.5</v>
      </c>
      <c r="M104" s="13">
        <f t="shared" ref="M104:M136" si="5">$L104+$O104-IF(ISNUMBER(HLOOKUP("Gesamtergebnis",$V$2:$BF$173,ROW()-1,FALSE)),HLOOKUP("Gesamtergebnis",$V$2:$BF$173,ROW()-1,FALSE),0)</f>
        <v>23</v>
      </c>
      <c r="N104" s="228">
        <f>LOOKUP(E104,UNTIS.1HJ!$A$4:$A$132,UNTIS.1HJ!$F$4:$F$132)+LOOKUP(E104,UNTIS.1HJ!$A$4:$A$132,UNTIS.1HJ!$H$4:$H$132)</f>
        <v>0</v>
      </c>
      <c r="O104" s="226">
        <f t="shared" si="4"/>
        <v>0</v>
      </c>
      <c r="P104" s="9"/>
      <c r="Q104" s="9">
        <f>VLOOKUP($E104,UNTIS.Gesamt!$A$4:$L$140,2,FALSE)</f>
        <v>806</v>
      </c>
      <c r="R104" s="9">
        <f>VLOOKUP($E104,UNTIS.Gesamt!$A$4:$L$140,3,FALSE)</f>
        <v>0</v>
      </c>
      <c r="S104" s="9">
        <f>VLOOKUP($E104,UNTIS.1HJ!$A$4:$L$140,4,FALSE)</f>
        <v>825</v>
      </c>
      <c r="T104" s="9">
        <f>VLOOKUP($E104,UNTIS.1HJ!$A$4:$L$140,8,FALSE)</f>
        <v>0</v>
      </c>
      <c r="U104" s="9"/>
      <c r="V104" s="9" t="str">
        <f>IF(ISNUMBER(VLOOKUP($E104,AnrPivot!$A$6:$AI$97,COLUMN()-COLUMN($V$1)+2,FALSE)),VLOOKUP($E104,AnrPivot!$A$6:$AI$97,COLUMN()-COLUMN($V$1)+2,FALSE),"")</f>
        <v/>
      </c>
      <c r="W104" s="93" t="str">
        <f>IF(ISNUMBER(VLOOKUP($E104,AnrPivot!$A$6:$AI$97,COLUMN()-COLUMN($V$1)+2,FALSE)),VLOOKUP($E104,AnrPivot!$A$6:$AI$97,COLUMN()-COLUMN($V$1)+2,FALSE),"")</f>
        <v/>
      </c>
      <c r="X104" s="93" t="str">
        <f>IF(ISNUMBER(VLOOKUP($E104,AnrPivot!$A$6:$AI$97,COLUMN()-COLUMN($V$1)+2,FALSE)),VLOOKUP($E104,AnrPivot!$A$6:$AI$97,COLUMN()-COLUMN($V$1)+2,FALSE),"")</f>
        <v/>
      </c>
      <c r="Y104" s="93" t="str">
        <f>IF(ISNUMBER(VLOOKUP($E104,AnrPivot!$A$6:$AI$97,COLUMN()-COLUMN($V$1)+2,FALSE)),VLOOKUP($E104,AnrPivot!$A$6:$AI$97,COLUMN()-COLUMN($V$1)+2,FALSE),"")</f>
        <v/>
      </c>
      <c r="Z104" s="93" t="str">
        <f>IF(ISNUMBER(VLOOKUP($E104,AnrPivot!$A$6:$AI$97,COLUMN()-COLUMN($V$1)+2,FALSE)),VLOOKUP($E104,AnrPivot!$A$6:$AI$97,COLUMN()-COLUMN($V$1)+2,FALSE),"")</f>
        <v/>
      </c>
      <c r="AA104" s="93" t="str">
        <f>IF(ISNUMBER(VLOOKUP($E104,AnrPivot!$A$6:$AI$97,COLUMN()-COLUMN($V$1)+2,FALSE)),VLOOKUP($E104,AnrPivot!$A$6:$AI$97,COLUMN()-COLUMN($V$1)+2,FALSE),"")</f>
        <v/>
      </c>
      <c r="AB104" s="93" t="str">
        <f>IF(ISNUMBER(VLOOKUP($E104,AnrPivot!$A$6:$AI$97,COLUMN()-COLUMN($V$1)+2,FALSE)),VLOOKUP($E104,AnrPivot!$A$6:$AI$97,COLUMN()-COLUMN($V$1)+2,FALSE),"")</f>
        <v/>
      </c>
      <c r="AC104" s="93" t="str">
        <f>IF(ISNUMBER(VLOOKUP($E104,AnrPivot!$A$6:$AI$97,COLUMN()-COLUMN($V$1)+2,FALSE)),VLOOKUP($E104,AnrPivot!$A$6:$AI$97,COLUMN()-COLUMN($V$1)+2,FALSE),"")</f>
        <v/>
      </c>
      <c r="AD104" s="93">
        <f>IF(ISNUMBER(VLOOKUP($E104,AnrPivot!$A$6:$AI$97,COLUMN()-COLUMN($V$1)+2,FALSE)),VLOOKUP($E104,AnrPivot!$A$6:$AI$97,COLUMN()-COLUMN($V$1)+2,FALSE),"")</f>
        <v>0.5</v>
      </c>
      <c r="AE104" s="93" t="str">
        <f>IF(ISNUMBER(VLOOKUP($E104,AnrPivot!$A$6:$AI$97,COLUMN()-COLUMN($V$1)+2,FALSE)),VLOOKUP($E104,AnrPivot!$A$6:$AI$97,COLUMN()-COLUMN($V$1)+2,FALSE),"")</f>
        <v/>
      </c>
      <c r="AF104" s="93" t="str">
        <f>IF(ISNUMBER(VLOOKUP($E104,AnrPivot!$A$6:$AI$97,COLUMN()-COLUMN($V$1)+2,FALSE)),VLOOKUP($E104,AnrPivot!$A$6:$AI$97,COLUMN()-COLUMN($V$1)+2,FALSE),"")</f>
        <v/>
      </c>
      <c r="AG104" s="93">
        <f>IF(ISNUMBER(VLOOKUP($E104,AnrPivot!$A$6:$AI$97,COLUMN()-COLUMN($V$1)+2,FALSE)),VLOOKUP($E104,AnrPivot!$A$6:$AI$97,COLUMN()-COLUMN($V$1)+2,FALSE),"")</f>
        <v>0.5</v>
      </c>
      <c r="AH104" s="93" t="str">
        <f>IF(ISNUMBER(VLOOKUP($E104,AnrPivot!$A$6:$AI$97,COLUMN()-COLUMN($V$1)+2,FALSE)),VLOOKUP($E104,AnrPivot!$A$6:$AI$97,COLUMN()-COLUMN($V$1)+2,FALSE),"")</f>
        <v/>
      </c>
      <c r="AI104" s="93" t="str">
        <f>IF(ISNUMBER(VLOOKUP($E104,AnrPivot!$A$6:$AI$97,COLUMN()-COLUMN($V$1)+2,FALSE)),VLOOKUP($E104,AnrPivot!$A$6:$AI$97,COLUMN()-COLUMN($V$1)+2,FALSE),"")</f>
        <v/>
      </c>
      <c r="AJ104" s="93" t="str">
        <f>IF(ISNUMBER(VLOOKUP($E104,AnrPivot!$A$6:$AI$97,COLUMN()-COLUMN($V$1)+2,FALSE)),VLOOKUP($E104,AnrPivot!$A$6:$AI$97,COLUMN()-COLUMN($V$1)+2,FALSE),"")</f>
        <v/>
      </c>
      <c r="AK104" s="93" t="str">
        <f>IF(ISNUMBER(VLOOKUP($E104,AnrPivot!$A$6:$AI$97,COLUMN()-COLUMN($V$1)+2,FALSE)),VLOOKUP($E104,AnrPivot!$A$6:$AI$97,COLUMN()-COLUMN($V$1)+2,FALSE),"")</f>
        <v/>
      </c>
      <c r="AL104" s="93" t="str">
        <f>IF(ISNUMBER(VLOOKUP($E104,AnrPivot!$A$6:$AI$97,COLUMN()-COLUMN($V$1)+2,FALSE)),VLOOKUP($E104,AnrPivot!$A$6:$AI$97,COLUMN()-COLUMN($V$1)+2,FALSE),"")</f>
        <v/>
      </c>
      <c r="AM104" s="93" t="str">
        <f>IF(ISNUMBER(VLOOKUP($E104,AnrPivot!$A$6:$AI$97,COLUMN()-COLUMN($V$1)+2,FALSE)),VLOOKUP($E104,AnrPivot!$A$6:$AI$97,COLUMN()-COLUMN($V$1)+2,FALSE),"")</f>
        <v/>
      </c>
      <c r="AN104" s="93" t="str">
        <f>IF(ISNUMBER(VLOOKUP($E104,AnrPivot!$A$6:$AI$97,COLUMN()-COLUMN($V$1)+2,FALSE)),VLOOKUP($E104,AnrPivot!$A$6:$AI$97,COLUMN()-COLUMN($V$1)+2,FALSE),"")</f>
        <v/>
      </c>
      <c r="AO104" s="93" t="str">
        <f>IF(ISNUMBER(VLOOKUP($E104,AnrPivot!$A$6:$AI$97,COLUMN()-COLUMN($V$1)+2,FALSE)),VLOOKUP($E104,AnrPivot!$A$6:$AI$97,COLUMN()-COLUMN($V$1)+2,FALSE),"")</f>
        <v/>
      </c>
      <c r="AP104" s="93" t="str">
        <f>IF(ISNUMBER(VLOOKUP($E104,AnrPivot!$A$6:$AI$97,COLUMN()-COLUMN($V$1)+2,FALSE)),VLOOKUP($E104,AnrPivot!$A$6:$AI$97,COLUMN()-COLUMN($V$1)+2,FALSE),"")</f>
        <v/>
      </c>
      <c r="AQ104" s="93">
        <f>IF(ISNUMBER(VLOOKUP($E104,AnrPivot!$A$6:$AI$97,COLUMN()-COLUMN($V$1)+2,FALSE)),VLOOKUP($E104,AnrPivot!$A$6:$AI$97,COLUMN()-COLUMN($V$1)+2,FALSE),"")</f>
        <v>0.5</v>
      </c>
      <c r="AR104" s="93" t="str">
        <f>IF(ISNUMBER(VLOOKUP($E104,AnrPivot!$A$6:$AI$97,COLUMN()-COLUMN($V$1)+2,FALSE)),VLOOKUP($E104,AnrPivot!$A$6:$AI$97,COLUMN()-COLUMN($V$1)+2,FALSE),"")</f>
        <v/>
      </c>
      <c r="AS104" s="93" t="str">
        <f>IF(ISNUMBER(VLOOKUP($E104,AnrPivot!$A$6:$AI$97,COLUMN()-COLUMN($V$1)+2,FALSE)),VLOOKUP($E104,AnrPivot!$A$6:$AI$97,COLUMN()-COLUMN($V$1)+2,FALSE),"")</f>
        <v/>
      </c>
      <c r="AT104" s="93">
        <f>IF(ISNUMBER(VLOOKUP($E104,AnrPivot!$A$6:$AI$97,COLUMN()-COLUMN($V$1)+2,FALSE)),VLOOKUP($E104,AnrPivot!$A$6:$AI$97,COLUMN()-COLUMN($V$1)+2,FALSE),"")</f>
        <v>1</v>
      </c>
      <c r="AU104" s="93" t="str">
        <f>IF(ISNUMBER(VLOOKUP($E104,AnrPivot!$A$6:$AI$97,COLUMN()-COLUMN($V$1)+2,FALSE)),VLOOKUP($E104,AnrPivot!$A$6:$AI$97,COLUMN()-COLUMN($V$1)+2,FALSE),"")</f>
        <v/>
      </c>
      <c r="AV104" s="93" t="str">
        <f>IF(ISNUMBER(VLOOKUP($E104,AnrPivot!$A$6:$AI$97,COLUMN()-COLUMN($V$1)+2,FALSE)),VLOOKUP($E104,AnrPivot!$A$6:$AI$97,COLUMN()-COLUMN($V$1)+2,FALSE),"")</f>
        <v/>
      </c>
      <c r="AW104" s="93" t="str">
        <f>IF(ISNUMBER(VLOOKUP($E104,AnrPivot!$A$6:$AI$97,COLUMN()-COLUMN($V$1)+2,FALSE)),VLOOKUP($E104,AnrPivot!$A$6:$AI$97,COLUMN()-COLUMN($V$1)+2,FALSE),"")</f>
        <v/>
      </c>
      <c r="AX104" s="93" t="str">
        <f>IF(ISNUMBER(VLOOKUP($E104,AnrPivot!$A$6:$AI$97,COLUMN()-COLUMN($V$1)+2,FALSE)),VLOOKUP($E104,AnrPivot!$A$6:$AI$97,COLUMN()-COLUMN($V$1)+2,FALSE),"")</f>
        <v/>
      </c>
      <c r="AY104" s="93" t="str">
        <f>IF(ISNUMBER(VLOOKUP($E104,AnrPivot!$A$6:$AI$97,COLUMN()-COLUMN($V$1)+2,FALSE)),VLOOKUP($E104,AnrPivot!$A$6:$AI$97,COLUMN()-COLUMN($V$1)+2,FALSE),"")</f>
        <v/>
      </c>
      <c r="AZ104" s="93" t="str">
        <f>IF(ISNUMBER(VLOOKUP($E104,AnrPivot!$A$6:$AI$97,COLUMN()-COLUMN($V$1)+2,FALSE)),VLOOKUP($E104,AnrPivot!$A$6:$AI$97,COLUMN()-COLUMN($V$1)+2,FALSE),"")</f>
        <v/>
      </c>
      <c r="BA104" s="93" t="str">
        <f>IF(ISNUMBER(VLOOKUP($E104,AnrPivot!$A$6:$AI$97,COLUMN()-COLUMN($V$1)+2,FALSE)),VLOOKUP($E104,AnrPivot!$A$6:$AI$97,COLUMN()-COLUMN($V$1)+2,FALSE),"")</f>
        <v/>
      </c>
      <c r="BB104" s="93" t="str">
        <f>IF(ISNUMBER(VLOOKUP($E104,AnrPivot!$A$6:$AI$97,COLUMN()-COLUMN($V$1)+2,FALSE)),VLOOKUP($E104,AnrPivot!$A$6:$AI$97,COLUMN()-COLUMN($V$1)+2,FALSE),"")</f>
        <v/>
      </c>
      <c r="BC104" s="93">
        <f>IF(ISNUMBER(VLOOKUP($E104,AnrPivot!$A$6:$AI$97,COLUMN()-COLUMN($V$1)+2,FALSE)),VLOOKUP($E104,AnrPivot!$A$6:$AI$97,COLUMN()-COLUMN($V$1)+2,FALSE),"")</f>
        <v>2.5</v>
      </c>
      <c r="BD104" s="93" t="str">
        <f>IF(ISNUMBER(VLOOKUP($E104,AnrPivot!$A$6:$AI$97,COLUMN()-COLUMN($V$1)+2,FALSE)),VLOOKUP($E104,AnrPivot!$A$6:$AI$97,COLUMN()-COLUMN($V$1)+2,FALSE),"")</f>
        <v/>
      </c>
      <c r="BE104" s="93" t="str">
        <f>IF(ISNUMBER(VLOOKUP($E104,AnrPivot!$A$6:$AI$97,COLUMN()-COLUMN($V$1)+2,FALSE)),VLOOKUP($E104,AnrPivot!$A$6:$AI$97,COLUMN()-COLUMN($V$1)+2,FALSE),"")</f>
        <v/>
      </c>
      <c r="BF104" s="93" t="str">
        <f>IF(ISNUMBER(VLOOKUP($E104,AnrPivot!$A$6:$AI$97,COLUMN()-COLUMN($V$1)+2,FALSE)),VLOOKUP($E104,AnrPivot!$A$6:$AI$97,COLUMN()-COLUMN($V$1)+2,FALSE),"")</f>
        <v/>
      </c>
      <c r="BG104" s="93" t="str">
        <f>IF(ISNUMBER(VLOOKUP($E104,AnrPivot!$A$6:$AI$97,COLUMN()-COLUMN($V$1)+2,FALSE)),VLOOKUP($E104,AnrPivot!$A$6:$AI$97,COLUMN()-COLUMN($V$1)+2,FALSE),"")</f>
        <v/>
      </c>
      <c r="BH104" s="93" t="str">
        <f>IF(ISNUMBER(VLOOKUP($E104,AnrPivot!$A$6:$AI$97,COLUMN()-COLUMN($V$1)+2,FALSE)),VLOOKUP($E104,AnrPivot!$A$6:$AI$97,COLUMN()-COLUMN($V$1)+2,FALSE),"")</f>
        <v/>
      </c>
      <c r="BI104" s="93" t="str">
        <f>IF(ISNUMBER(VLOOKUP($E104,AnrPivot!$A$6:$AI$97,COLUMN()-COLUMN($V$1)+2,FALSE)),VLOOKUP($E104,AnrPivot!$A$6:$AI$97,COLUMN()-COLUMN($V$1)+2,FALSE),"")</f>
        <v/>
      </c>
      <c r="BJ104" s="93" t="str">
        <f>IF(ISNUMBER(VLOOKUP($E104,AnrPivot!$A$6:$AI$97,COLUMN()-COLUMN($V$1)+2,FALSE)),VLOOKUP($E104,AnrPivot!$A$6:$AI$97,COLUMN()-COLUMN($V$1)+2,FALSE),"")</f>
        <v/>
      </c>
    </row>
    <row r="105" spans="1:62" s="244" customFormat="1">
      <c r="A105" s="247">
        <v>98</v>
      </c>
      <c r="B105" s="66" t="s">
        <v>0</v>
      </c>
      <c r="C105" s="67" t="s">
        <v>505</v>
      </c>
      <c r="D105" s="67" t="s">
        <v>1689</v>
      </c>
      <c r="E105" s="68" t="s">
        <v>1688</v>
      </c>
      <c r="F105" s="69"/>
      <c r="G105" s="247" t="s">
        <v>1741</v>
      </c>
      <c r="H105" s="247" t="s">
        <v>410</v>
      </c>
      <c r="I105" s="247"/>
      <c r="J105" s="248"/>
      <c r="K105" s="70"/>
      <c r="L105" s="71">
        <v>14</v>
      </c>
      <c r="M105" s="71">
        <f t="shared" si="5"/>
        <v>14</v>
      </c>
      <c r="N105" s="227">
        <f>LOOKUP(E105,UNTIS.1HJ!$A$4:$A$132,UNTIS.1HJ!$F$4:$F$132)+LOOKUP(E105,UNTIS.1HJ!$A$4:$A$132,UNTIS.1HJ!$H$4:$H$132)</f>
        <v>0</v>
      </c>
      <c r="O105" s="225">
        <f t="shared" si="4"/>
        <v>0</v>
      </c>
      <c r="P105" s="93"/>
      <c r="Q105" s="93" t="e">
        <f>VLOOKUP($E105,UNTIS.Gesamt!$A$4:$L$140,2,FALSE)</f>
        <v>#N/A</v>
      </c>
      <c r="R105" s="93" t="e">
        <f>VLOOKUP($E105,UNTIS.Gesamt!$A$4:$L$140,3,FALSE)</f>
        <v>#N/A</v>
      </c>
      <c r="S105" s="93" t="e">
        <f>VLOOKUP($E105,UNTIS.1HJ!$A$4:$L$140,4,FALSE)</f>
        <v>#N/A</v>
      </c>
      <c r="T105" s="93" t="e">
        <f>VLOOKUP($E105,UNTIS.1HJ!$A$4:$L$140,8,FALSE)</f>
        <v>#N/A</v>
      </c>
      <c r="U105" s="93"/>
      <c r="V105" s="93" t="str">
        <f>IF(ISNUMBER(VLOOKUP($E105,AnrPivot!$A$6:$AI$97,COLUMN()-COLUMN($V$1)+2,FALSE)),VLOOKUP($E105,AnrPivot!$A$6:$AI$97,COLUMN()-COLUMN($V$1)+2,FALSE),"")</f>
        <v/>
      </c>
      <c r="W105" s="9" t="str">
        <f>IF(ISNUMBER(VLOOKUP($E105,AnrPivot!$A$6:$AI$97,COLUMN()-COLUMN($V$1)+2,FALSE)),VLOOKUP($E105,AnrPivot!$A$6:$AI$97,COLUMN()-COLUMN($V$1)+2,FALSE),"")</f>
        <v/>
      </c>
      <c r="X105" s="9" t="str">
        <f>IF(ISNUMBER(VLOOKUP($E105,AnrPivot!$A$6:$AI$97,COLUMN()-COLUMN($V$1)+2,FALSE)),VLOOKUP($E105,AnrPivot!$A$6:$AI$97,COLUMN()-COLUMN($V$1)+2,FALSE),"")</f>
        <v/>
      </c>
      <c r="Y105" s="9" t="str">
        <f>IF(ISNUMBER(VLOOKUP($E105,AnrPivot!$A$6:$AI$97,COLUMN()-COLUMN($V$1)+2,FALSE)),VLOOKUP($E105,AnrPivot!$A$6:$AI$97,COLUMN()-COLUMN($V$1)+2,FALSE),"")</f>
        <v/>
      </c>
      <c r="Z105" s="9" t="str">
        <f>IF(ISNUMBER(VLOOKUP($E105,AnrPivot!$A$6:$AI$97,COLUMN()-COLUMN($V$1)+2,FALSE)),VLOOKUP($E105,AnrPivot!$A$6:$AI$97,COLUMN()-COLUMN($V$1)+2,FALSE),"")</f>
        <v/>
      </c>
      <c r="AA105" s="9" t="str">
        <f>IF(ISNUMBER(VLOOKUP($E105,AnrPivot!$A$6:$AI$97,COLUMN()-COLUMN($V$1)+2,FALSE)),VLOOKUP($E105,AnrPivot!$A$6:$AI$97,COLUMN()-COLUMN($V$1)+2,FALSE),"")</f>
        <v/>
      </c>
      <c r="AB105" s="9" t="str">
        <f>IF(ISNUMBER(VLOOKUP($E105,AnrPivot!$A$6:$AI$97,COLUMN()-COLUMN($V$1)+2,FALSE)),VLOOKUP($E105,AnrPivot!$A$6:$AI$97,COLUMN()-COLUMN($V$1)+2,FALSE),"")</f>
        <v/>
      </c>
      <c r="AC105" s="9" t="str">
        <f>IF(ISNUMBER(VLOOKUP($E105,AnrPivot!$A$6:$AI$97,COLUMN()-COLUMN($V$1)+2,FALSE)),VLOOKUP($E105,AnrPivot!$A$6:$AI$97,COLUMN()-COLUMN($V$1)+2,FALSE),"")</f>
        <v/>
      </c>
      <c r="AD105" s="9" t="str">
        <f>IF(ISNUMBER(VLOOKUP($E105,AnrPivot!$A$6:$AI$97,COLUMN()-COLUMN($V$1)+2,FALSE)),VLOOKUP($E105,AnrPivot!$A$6:$AI$97,COLUMN()-COLUMN($V$1)+2,FALSE),"")</f>
        <v/>
      </c>
      <c r="AE105" s="9" t="str">
        <f>IF(ISNUMBER(VLOOKUP($E105,AnrPivot!$A$6:$AI$97,COLUMN()-COLUMN($V$1)+2,FALSE)),VLOOKUP($E105,AnrPivot!$A$6:$AI$97,COLUMN()-COLUMN($V$1)+2,FALSE),"")</f>
        <v/>
      </c>
      <c r="AF105" s="9" t="str">
        <f>IF(ISNUMBER(VLOOKUP($E105,AnrPivot!$A$6:$AI$97,COLUMN()-COLUMN($V$1)+2,FALSE)),VLOOKUP($E105,AnrPivot!$A$6:$AI$97,COLUMN()-COLUMN($V$1)+2,FALSE),"")</f>
        <v/>
      </c>
      <c r="AG105" s="9" t="str">
        <f>IF(ISNUMBER(VLOOKUP($E105,AnrPivot!$A$6:$AI$97,COLUMN()-COLUMN($V$1)+2,FALSE)),VLOOKUP($E105,AnrPivot!$A$6:$AI$97,COLUMN()-COLUMN($V$1)+2,FALSE),"")</f>
        <v/>
      </c>
      <c r="AH105" s="9" t="str">
        <f>IF(ISNUMBER(VLOOKUP($E105,AnrPivot!$A$6:$AI$97,COLUMN()-COLUMN($V$1)+2,FALSE)),VLOOKUP($E105,AnrPivot!$A$6:$AI$97,COLUMN()-COLUMN($V$1)+2,FALSE),"")</f>
        <v/>
      </c>
      <c r="AI105" s="9" t="str">
        <f>IF(ISNUMBER(VLOOKUP($E105,AnrPivot!$A$6:$AI$97,COLUMN()-COLUMN($V$1)+2,FALSE)),VLOOKUP($E105,AnrPivot!$A$6:$AI$97,COLUMN()-COLUMN($V$1)+2,FALSE),"")</f>
        <v/>
      </c>
      <c r="AJ105" s="9" t="str">
        <f>IF(ISNUMBER(VLOOKUP($E105,AnrPivot!$A$6:$AI$97,COLUMN()-COLUMN($V$1)+2,FALSE)),VLOOKUP($E105,AnrPivot!$A$6:$AI$97,COLUMN()-COLUMN($V$1)+2,FALSE),"")</f>
        <v/>
      </c>
      <c r="AK105" s="9" t="str">
        <f>IF(ISNUMBER(VLOOKUP($E105,AnrPivot!$A$6:$AI$97,COLUMN()-COLUMN($V$1)+2,FALSE)),VLOOKUP($E105,AnrPivot!$A$6:$AI$97,COLUMN()-COLUMN($V$1)+2,FALSE),"")</f>
        <v/>
      </c>
      <c r="AL105" s="9" t="str">
        <f>IF(ISNUMBER(VLOOKUP($E105,AnrPivot!$A$6:$AI$97,COLUMN()-COLUMN($V$1)+2,FALSE)),VLOOKUP($E105,AnrPivot!$A$6:$AI$97,COLUMN()-COLUMN($V$1)+2,FALSE),"")</f>
        <v/>
      </c>
      <c r="AM105" s="9" t="str">
        <f>IF(ISNUMBER(VLOOKUP($E105,AnrPivot!$A$6:$AI$97,COLUMN()-COLUMN($V$1)+2,FALSE)),VLOOKUP($E105,AnrPivot!$A$6:$AI$97,COLUMN()-COLUMN($V$1)+2,FALSE),"")</f>
        <v/>
      </c>
      <c r="AN105" s="9" t="str">
        <f>IF(ISNUMBER(VLOOKUP($E105,AnrPivot!$A$6:$AI$97,COLUMN()-COLUMN($V$1)+2,FALSE)),VLOOKUP($E105,AnrPivot!$A$6:$AI$97,COLUMN()-COLUMN($V$1)+2,FALSE),"")</f>
        <v/>
      </c>
      <c r="AO105" s="9" t="str">
        <f>IF(ISNUMBER(VLOOKUP($E105,AnrPivot!$A$6:$AI$97,COLUMN()-COLUMN($V$1)+2,FALSE)),VLOOKUP($E105,AnrPivot!$A$6:$AI$97,COLUMN()-COLUMN($V$1)+2,FALSE),"")</f>
        <v/>
      </c>
      <c r="AP105" s="9" t="str">
        <f>IF(ISNUMBER(VLOOKUP($E105,AnrPivot!$A$6:$AI$97,COLUMN()-COLUMN($V$1)+2,FALSE)),VLOOKUP($E105,AnrPivot!$A$6:$AI$97,COLUMN()-COLUMN($V$1)+2,FALSE),"")</f>
        <v/>
      </c>
      <c r="AQ105" s="9" t="str">
        <f>IF(ISNUMBER(VLOOKUP($E105,AnrPivot!$A$6:$AI$97,COLUMN()-COLUMN($V$1)+2,FALSE)),VLOOKUP($E105,AnrPivot!$A$6:$AI$97,COLUMN()-COLUMN($V$1)+2,FALSE),"")</f>
        <v/>
      </c>
      <c r="AR105" s="9" t="str">
        <f>IF(ISNUMBER(VLOOKUP($E105,AnrPivot!$A$6:$AI$97,COLUMN()-COLUMN($V$1)+2,FALSE)),VLOOKUP($E105,AnrPivot!$A$6:$AI$97,COLUMN()-COLUMN($V$1)+2,FALSE),"")</f>
        <v/>
      </c>
      <c r="AS105" s="9" t="str">
        <f>IF(ISNUMBER(VLOOKUP($E105,AnrPivot!$A$6:$AI$97,COLUMN()-COLUMN($V$1)+2,FALSE)),VLOOKUP($E105,AnrPivot!$A$6:$AI$97,COLUMN()-COLUMN($V$1)+2,FALSE),"")</f>
        <v/>
      </c>
      <c r="AT105" s="9" t="str">
        <f>IF(ISNUMBER(VLOOKUP($E105,AnrPivot!$A$6:$AI$97,COLUMN()-COLUMN($V$1)+2,FALSE)),VLOOKUP($E105,AnrPivot!$A$6:$AI$97,COLUMN()-COLUMN($V$1)+2,FALSE),"")</f>
        <v/>
      </c>
      <c r="AU105" s="9" t="str">
        <f>IF(ISNUMBER(VLOOKUP($E105,AnrPivot!$A$6:$AI$97,COLUMN()-COLUMN($V$1)+2,FALSE)),VLOOKUP($E105,AnrPivot!$A$6:$AI$97,COLUMN()-COLUMN($V$1)+2,FALSE),"")</f>
        <v/>
      </c>
      <c r="AV105" s="9" t="str">
        <f>IF(ISNUMBER(VLOOKUP($E105,AnrPivot!$A$6:$AI$97,COLUMN()-COLUMN($V$1)+2,FALSE)),VLOOKUP($E105,AnrPivot!$A$6:$AI$97,COLUMN()-COLUMN($V$1)+2,FALSE),"")</f>
        <v/>
      </c>
      <c r="AW105" s="9" t="str">
        <f>IF(ISNUMBER(VLOOKUP($E105,AnrPivot!$A$6:$AI$97,COLUMN()-COLUMN($V$1)+2,FALSE)),VLOOKUP($E105,AnrPivot!$A$6:$AI$97,COLUMN()-COLUMN($V$1)+2,FALSE),"")</f>
        <v/>
      </c>
      <c r="AX105" s="9" t="str">
        <f>IF(ISNUMBER(VLOOKUP($E105,AnrPivot!$A$6:$AI$97,COLUMN()-COLUMN($V$1)+2,FALSE)),VLOOKUP($E105,AnrPivot!$A$6:$AI$97,COLUMN()-COLUMN($V$1)+2,FALSE),"")</f>
        <v/>
      </c>
      <c r="AY105" s="9" t="str">
        <f>IF(ISNUMBER(VLOOKUP($E105,AnrPivot!$A$6:$AI$97,COLUMN()-COLUMN($V$1)+2,FALSE)),VLOOKUP($E105,AnrPivot!$A$6:$AI$97,COLUMN()-COLUMN($V$1)+2,FALSE),"")</f>
        <v/>
      </c>
      <c r="AZ105" s="9" t="str">
        <f>IF(ISNUMBER(VLOOKUP($E105,AnrPivot!$A$6:$AI$97,COLUMN()-COLUMN($V$1)+2,FALSE)),VLOOKUP($E105,AnrPivot!$A$6:$AI$97,COLUMN()-COLUMN($V$1)+2,FALSE),"")</f>
        <v/>
      </c>
      <c r="BA105" s="9" t="str">
        <f>IF(ISNUMBER(VLOOKUP($E105,AnrPivot!$A$6:$AI$97,COLUMN()-COLUMN($V$1)+2,FALSE)),VLOOKUP($E105,AnrPivot!$A$6:$AI$97,COLUMN()-COLUMN($V$1)+2,FALSE),"")</f>
        <v/>
      </c>
      <c r="BB105" s="9" t="str">
        <f>IF(ISNUMBER(VLOOKUP($E105,AnrPivot!$A$6:$AI$97,COLUMN()-COLUMN($V$1)+2,FALSE)),VLOOKUP($E105,AnrPivot!$A$6:$AI$97,COLUMN()-COLUMN($V$1)+2,FALSE),"")</f>
        <v/>
      </c>
      <c r="BC105" s="9" t="str">
        <f>IF(ISNUMBER(VLOOKUP($E105,AnrPivot!$A$6:$AI$97,COLUMN()-COLUMN($V$1)+2,FALSE)),VLOOKUP($E105,AnrPivot!$A$6:$AI$97,COLUMN()-COLUMN($V$1)+2,FALSE),"")</f>
        <v/>
      </c>
      <c r="BD105" s="9" t="str">
        <f>IF(ISNUMBER(VLOOKUP($E105,AnrPivot!$A$6:$AI$97,COLUMN()-COLUMN($V$1)+2,FALSE)),VLOOKUP($E105,AnrPivot!$A$6:$AI$97,COLUMN()-COLUMN($V$1)+2,FALSE),"")</f>
        <v/>
      </c>
      <c r="BE105" s="9" t="str">
        <f>IF(ISNUMBER(VLOOKUP($E105,AnrPivot!$A$6:$AI$97,COLUMN()-COLUMN($V$1)+2,FALSE)),VLOOKUP($E105,AnrPivot!$A$6:$AI$97,COLUMN()-COLUMN($V$1)+2,FALSE),"")</f>
        <v/>
      </c>
      <c r="BF105" s="9" t="str">
        <f>IF(ISNUMBER(VLOOKUP($E105,AnrPivot!$A$6:$AI$97,COLUMN()-COLUMN($V$1)+2,FALSE)),VLOOKUP($E105,AnrPivot!$A$6:$AI$97,COLUMN()-COLUMN($V$1)+2,FALSE),"")</f>
        <v/>
      </c>
      <c r="BG105" s="9" t="str">
        <f>IF(ISNUMBER(VLOOKUP($E105,AnrPivot!$A$6:$AI$97,COLUMN()-COLUMN($V$1)+2,FALSE)),VLOOKUP($E105,AnrPivot!$A$6:$AI$97,COLUMN()-COLUMN($V$1)+2,FALSE),"")</f>
        <v/>
      </c>
      <c r="BH105" s="9" t="str">
        <f>IF(ISNUMBER(VLOOKUP($E105,AnrPivot!$A$6:$AI$97,COLUMN()-COLUMN($V$1)+2,FALSE)),VLOOKUP($E105,AnrPivot!$A$6:$AI$97,COLUMN()-COLUMN($V$1)+2,FALSE),"")</f>
        <v/>
      </c>
      <c r="BI105" s="93" t="str">
        <f>IF(ISNUMBER(VLOOKUP($E105,AnrPivot!$A$6:$AI$97,COLUMN()-COLUMN($V$1)+2,FALSE)),VLOOKUP($E105,AnrPivot!$A$6:$AI$97,COLUMN()-COLUMN($V$1)+2,FALSE),"")</f>
        <v/>
      </c>
      <c r="BJ105" s="93" t="str">
        <f>IF(ISNUMBER(VLOOKUP($E105,AnrPivot!$A$6:$AI$97,COLUMN()-COLUMN($V$1)+2,FALSE)),VLOOKUP($E105,AnrPivot!$A$6:$AI$97,COLUMN()-COLUMN($V$1)+2,FALSE),"")</f>
        <v/>
      </c>
    </row>
    <row r="106" spans="1:62" s="244" customFormat="1">
      <c r="A106" s="244">
        <v>99</v>
      </c>
      <c r="B106" s="73" t="s">
        <v>0</v>
      </c>
      <c r="C106" s="11" t="s">
        <v>1295</v>
      </c>
      <c r="D106" s="11" t="s">
        <v>1691</v>
      </c>
      <c r="E106" s="8" t="s">
        <v>1690</v>
      </c>
      <c r="F106" s="14">
        <v>27284</v>
      </c>
      <c r="G106" s="244" t="s">
        <v>182</v>
      </c>
      <c r="H106" s="244" t="s">
        <v>179</v>
      </c>
      <c r="J106" s="249"/>
      <c r="K106" s="27"/>
      <c r="L106" s="13">
        <v>25.5</v>
      </c>
      <c r="M106" s="13">
        <f t="shared" si="5"/>
        <v>17.5</v>
      </c>
      <c r="N106" s="228">
        <f>LOOKUP(E106,UNTIS.1HJ!$A$4:$A$132,UNTIS.1HJ!$F$4:$F$132)+LOOKUP(E106,UNTIS.1HJ!$A$4:$A$132,UNTIS.1HJ!$H$4:$H$132)</f>
        <v>0</v>
      </c>
      <c r="O106" s="226">
        <f t="shared" si="4"/>
        <v>0</v>
      </c>
      <c r="P106" s="9"/>
      <c r="Q106" s="9" t="e">
        <f>VLOOKUP($E106,UNTIS.Gesamt!$A$4:$L$140,2,FALSE)</f>
        <v>#N/A</v>
      </c>
      <c r="R106" s="9" t="e">
        <f>VLOOKUP($E106,UNTIS.Gesamt!$A$4:$L$140,3,FALSE)</f>
        <v>#N/A</v>
      </c>
      <c r="S106" s="9" t="e">
        <f>VLOOKUP($E106,UNTIS.1HJ!$A$4:$L$140,4,FALSE)</f>
        <v>#N/A</v>
      </c>
      <c r="T106" s="9" t="e">
        <f>VLOOKUP($E106,UNTIS.1HJ!$A$4:$L$140,8,FALSE)</f>
        <v>#N/A</v>
      </c>
      <c r="U106" s="9"/>
      <c r="V106" s="9" t="str">
        <f>IF(ISNUMBER(VLOOKUP($E106,AnrPivot!$A$6:$AI$97,COLUMN()-COLUMN($V$1)+2,FALSE)),VLOOKUP($E106,AnrPivot!$A$6:$AI$97,COLUMN()-COLUMN($V$1)+2,FALSE),"")</f>
        <v/>
      </c>
      <c r="W106" s="93" t="str">
        <f>IF(ISNUMBER(VLOOKUP($E106,AnrPivot!$A$6:$AI$97,COLUMN()-COLUMN($V$1)+2,FALSE)),VLOOKUP($E106,AnrPivot!$A$6:$AI$97,COLUMN()-COLUMN($V$1)+2,FALSE),"")</f>
        <v/>
      </c>
      <c r="X106" s="93" t="str">
        <f>IF(ISNUMBER(VLOOKUP($E106,AnrPivot!$A$6:$AI$97,COLUMN()-COLUMN($V$1)+2,FALSE)),VLOOKUP($E106,AnrPivot!$A$6:$AI$97,COLUMN()-COLUMN($V$1)+2,FALSE),"")</f>
        <v/>
      </c>
      <c r="Y106" s="93">
        <f>IF(ISNUMBER(VLOOKUP($E106,AnrPivot!$A$6:$AI$97,COLUMN()-COLUMN($V$1)+2,FALSE)),VLOOKUP($E106,AnrPivot!$A$6:$AI$97,COLUMN()-COLUMN($V$1)+2,FALSE),"")</f>
        <v>8</v>
      </c>
      <c r="Z106" s="93" t="str">
        <f>IF(ISNUMBER(VLOOKUP($E106,AnrPivot!$A$6:$AI$97,COLUMN()-COLUMN($V$1)+2,FALSE)),VLOOKUP($E106,AnrPivot!$A$6:$AI$97,COLUMN()-COLUMN($V$1)+2,FALSE),"")</f>
        <v/>
      </c>
      <c r="AA106" s="93" t="str">
        <f>IF(ISNUMBER(VLOOKUP($E106,AnrPivot!$A$6:$AI$97,COLUMN()-COLUMN($V$1)+2,FALSE)),VLOOKUP($E106,AnrPivot!$A$6:$AI$97,COLUMN()-COLUMN($V$1)+2,FALSE),"")</f>
        <v/>
      </c>
      <c r="AB106" s="93" t="str">
        <f>IF(ISNUMBER(VLOOKUP($E106,AnrPivot!$A$6:$AI$97,COLUMN()-COLUMN($V$1)+2,FALSE)),VLOOKUP($E106,AnrPivot!$A$6:$AI$97,COLUMN()-COLUMN($V$1)+2,FALSE),"")</f>
        <v/>
      </c>
      <c r="AC106" s="93" t="str">
        <f>IF(ISNUMBER(VLOOKUP($E106,AnrPivot!$A$6:$AI$97,COLUMN()-COLUMN($V$1)+2,FALSE)),VLOOKUP($E106,AnrPivot!$A$6:$AI$97,COLUMN()-COLUMN($V$1)+2,FALSE),"")</f>
        <v/>
      </c>
      <c r="AD106" s="93" t="str">
        <f>IF(ISNUMBER(VLOOKUP($E106,AnrPivot!$A$6:$AI$97,COLUMN()-COLUMN($V$1)+2,FALSE)),VLOOKUP($E106,AnrPivot!$A$6:$AI$97,COLUMN()-COLUMN($V$1)+2,FALSE),"")</f>
        <v/>
      </c>
      <c r="AE106" s="93" t="str">
        <f>IF(ISNUMBER(VLOOKUP($E106,AnrPivot!$A$6:$AI$97,COLUMN()-COLUMN($V$1)+2,FALSE)),VLOOKUP($E106,AnrPivot!$A$6:$AI$97,COLUMN()-COLUMN($V$1)+2,FALSE),"")</f>
        <v/>
      </c>
      <c r="AF106" s="93" t="str">
        <f>IF(ISNUMBER(VLOOKUP($E106,AnrPivot!$A$6:$AI$97,COLUMN()-COLUMN($V$1)+2,FALSE)),VLOOKUP($E106,AnrPivot!$A$6:$AI$97,COLUMN()-COLUMN($V$1)+2,FALSE),"")</f>
        <v/>
      </c>
      <c r="AG106" s="93" t="str">
        <f>IF(ISNUMBER(VLOOKUP($E106,AnrPivot!$A$6:$AI$97,COLUMN()-COLUMN($V$1)+2,FALSE)),VLOOKUP($E106,AnrPivot!$A$6:$AI$97,COLUMN()-COLUMN($V$1)+2,FALSE),"")</f>
        <v/>
      </c>
      <c r="AH106" s="93" t="str">
        <f>IF(ISNUMBER(VLOOKUP($E106,AnrPivot!$A$6:$AI$97,COLUMN()-COLUMN($V$1)+2,FALSE)),VLOOKUP($E106,AnrPivot!$A$6:$AI$97,COLUMN()-COLUMN($V$1)+2,FALSE),"")</f>
        <v/>
      </c>
      <c r="AI106" s="93" t="str">
        <f>IF(ISNUMBER(VLOOKUP($E106,AnrPivot!$A$6:$AI$97,COLUMN()-COLUMN($V$1)+2,FALSE)),VLOOKUP($E106,AnrPivot!$A$6:$AI$97,COLUMN()-COLUMN($V$1)+2,FALSE),"")</f>
        <v/>
      </c>
      <c r="AJ106" s="93" t="str">
        <f>IF(ISNUMBER(VLOOKUP($E106,AnrPivot!$A$6:$AI$97,COLUMN()-COLUMN($V$1)+2,FALSE)),VLOOKUP($E106,AnrPivot!$A$6:$AI$97,COLUMN()-COLUMN($V$1)+2,FALSE),"")</f>
        <v/>
      </c>
      <c r="AK106" s="93" t="str">
        <f>IF(ISNUMBER(VLOOKUP($E106,AnrPivot!$A$6:$AI$97,COLUMN()-COLUMN($V$1)+2,FALSE)),VLOOKUP($E106,AnrPivot!$A$6:$AI$97,COLUMN()-COLUMN($V$1)+2,FALSE),"")</f>
        <v/>
      </c>
      <c r="AL106" s="93" t="str">
        <f>IF(ISNUMBER(VLOOKUP($E106,AnrPivot!$A$6:$AI$97,COLUMN()-COLUMN($V$1)+2,FALSE)),VLOOKUP($E106,AnrPivot!$A$6:$AI$97,COLUMN()-COLUMN($V$1)+2,FALSE),"")</f>
        <v/>
      </c>
      <c r="AM106" s="93" t="str">
        <f>IF(ISNUMBER(VLOOKUP($E106,AnrPivot!$A$6:$AI$97,COLUMN()-COLUMN($V$1)+2,FALSE)),VLOOKUP($E106,AnrPivot!$A$6:$AI$97,COLUMN()-COLUMN($V$1)+2,FALSE),"")</f>
        <v/>
      </c>
      <c r="AN106" s="93" t="str">
        <f>IF(ISNUMBER(VLOOKUP($E106,AnrPivot!$A$6:$AI$97,COLUMN()-COLUMN($V$1)+2,FALSE)),VLOOKUP($E106,AnrPivot!$A$6:$AI$97,COLUMN()-COLUMN($V$1)+2,FALSE),"")</f>
        <v/>
      </c>
      <c r="AO106" s="93" t="str">
        <f>IF(ISNUMBER(VLOOKUP($E106,AnrPivot!$A$6:$AI$97,COLUMN()-COLUMN($V$1)+2,FALSE)),VLOOKUP($E106,AnrPivot!$A$6:$AI$97,COLUMN()-COLUMN($V$1)+2,FALSE),"")</f>
        <v/>
      </c>
      <c r="AP106" s="93" t="str">
        <f>IF(ISNUMBER(VLOOKUP($E106,AnrPivot!$A$6:$AI$97,COLUMN()-COLUMN($V$1)+2,FALSE)),VLOOKUP($E106,AnrPivot!$A$6:$AI$97,COLUMN()-COLUMN($V$1)+2,FALSE),"")</f>
        <v/>
      </c>
      <c r="AQ106" s="93" t="str">
        <f>IF(ISNUMBER(VLOOKUP($E106,AnrPivot!$A$6:$AI$97,COLUMN()-COLUMN($V$1)+2,FALSE)),VLOOKUP($E106,AnrPivot!$A$6:$AI$97,COLUMN()-COLUMN($V$1)+2,FALSE),"")</f>
        <v/>
      </c>
      <c r="AR106" s="93" t="str">
        <f>IF(ISNUMBER(VLOOKUP($E106,AnrPivot!$A$6:$AI$97,COLUMN()-COLUMN($V$1)+2,FALSE)),VLOOKUP($E106,AnrPivot!$A$6:$AI$97,COLUMN()-COLUMN($V$1)+2,FALSE),"")</f>
        <v/>
      </c>
      <c r="AS106" s="93" t="str">
        <f>IF(ISNUMBER(VLOOKUP($E106,AnrPivot!$A$6:$AI$97,COLUMN()-COLUMN($V$1)+2,FALSE)),VLOOKUP($E106,AnrPivot!$A$6:$AI$97,COLUMN()-COLUMN($V$1)+2,FALSE),"")</f>
        <v/>
      </c>
      <c r="AT106" s="93" t="str">
        <f>IF(ISNUMBER(VLOOKUP($E106,AnrPivot!$A$6:$AI$97,COLUMN()-COLUMN($V$1)+2,FALSE)),VLOOKUP($E106,AnrPivot!$A$6:$AI$97,COLUMN()-COLUMN($V$1)+2,FALSE),"")</f>
        <v/>
      </c>
      <c r="AU106" s="93" t="str">
        <f>IF(ISNUMBER(VLOOKUP($E106,AnrPivot!$A$6:$AI$97,COLUMN()-COLUMN($V$1)+2,FALSE)),VLOOKUP($E106,AnrPivot!$A$6:$AI$97,COLUMN()-COLUMN($V$1)+2,FALSE),"")</f>
        <v/>
      </c>
      <c r="AV106" s="93" t="str">
        <f>IF(ISNUMBER(VLOOKUP($E106,AnrPivot!$A$6:$AI$97,COLUMN()-COLUMN($V$1)+2,FALSE)),VLOOKUP($E106,AnrPivot!$A$6:$AI$97,COLUMN()-COLUMN($V$1)+2,FALSE),"")</f>
        <v/>
      </c>
      <c r="AW106" s="93" t="str">
        <f>IF(ISNUMBER(VLOOKUP($E106,AnrPivot!$A$6:$AI$97,COLUMN()-COLUMN($V$1)+2,FALSE)),VLOOKUP($E106,AnrPivot!$A$6:$AI$97,COLUMN()-COLUMN($V$1)+2,FALSE),"")</f>
        <v/>
      </c>
      <c r="AX106" s="93" t="str">
        <f>IF(ISNUMBER(VLOOKUP($E106,AnrPivot!$A$6:$AI$97,COLUMN()-COLUMN($V$1)+2,FALSE)),VLOOKUP($E106,AnrPivot!$A$6:$AI$97,COLUMN()-COLUMN($V$1)+2,FALSE),"")</f>
        <v/>
      </c>
      <c r="AY106" s="93" t="str">
        <f>IF(ISNUMBER(VLOOKUP($E106,AnrPivot!$A$6:$AI$97,COLUMN()-COLUMN($V$1)+2,FALSE)),VLOOKUP($E106,AnrPivot!$A$6:$AI$97,COLUMN()-COLUMN($V$1)+2,FALSE),"")</f>
        <v/>
      </c>
      <c r="AZ106" s="93" t="str">
        <f>IF(ISNUMBER(VLOOKUP($E106,AnrPivot!$A$6:$AI$97,COLUMN()-COLUMN($V$1)+2,FALSE)),VLOOKUP($E106,AnrPivot!$A$6:$AI$97,COLUMN()-COLUMN($V$1)+2,FALSE),"")</f>
        <v/>
      </c>
      <c r="BA106" s="93" t="str">
        <f>IF(ISNUMBER(VLOOKUP($E106,AnrPivot!$A$6:$AI$97,COLUMN()-COLUMN($V$1)+2,FALSE)),VLOOKUP($E106,AnrPivot!$A$6:$AI$97,COLUMN()-COLUMN($V$1)+2,FALSE),"")</f>
        <v/>
      </c>
      <c r="BB106" s="93" t="str">
        <f>IF(ISNUMBER(VLOOKUP($E106,AnrPivot!$A$6:$AI$97,COLUMN()-COLUMN($V$1)+2,FALSE)),VLOOKUP($E106,AnrPivot!$A$6:$AI$97,COLUMN()-COLUMN($V$1)+2,FALSE),"")</f>
        <v/>
      </c>
      <c r="BC106" s="93">
        <f>IF(ISNUMBER(VLOOKUP($E106,AnrPivot!$A$6:$AI$97,COLUMN()-COLUMN($V$1)+2,FALSE)),VLOOKUP($E106,AnrPivot!$A$6:$AI$97,COLUMN()-COLUMN($V$1)+2,FALSE),"")</f>
        <v>8</v>
      </c>
      <c r="BD106" s="93" t="str">
        <f>IF(ISNUMBER(VLOOKUP($E106,AnrPivot!$A$6:$AI$97,COLUMN()-COLUMN($V$1)+2,FALSE)),VLOOKUP($E106,AnrPivot!$A$6:$AI$97,COLUMN()-COLUMN($V$1)+2,FALSE),"")</f>
        <v/>
      </c>
      <c r="BE106" s="93" t="str">
        <f>IF(ISNUMBER(VLOOKUP($E106,AnrPivot!$A$6:$AI$97,COLUMN()-COLUMN($V$1)+2,FALSE)),VLOOKUP($E106,AnrPivot!$A$6:$AI$97,COLUMN()-COLUMN($V$1)+2,FALSE),"")</f>
        <v/>
      </c>
      <c r="BF106" s="93" t="str">
        <f>IF(ISNUMBER(VLOOKUP($E106,AnrPivot!$A$6:$AI$97,COLUMN()-COLUMN($V$1)+2,FALSE)),VLOOKUP($E106,AnrPivot!$A$6:$AI$97,COLUMN()-COLUMN($V$1)+2,FALSE),"")</f>
        <v/>
      </c>
      <c r="BG106" s="93" t="str">
        <f>IF(ISNUMBER(VLOOKUP($E106,AnrPivot!$A$6:$AI$97,COLUMN()-COLUMN($V$1)+2,FALSE)),VLOOKUP($E106,AnrPivot!$A$6:$AI$97,COLUMN()-COLUMN($V$1)+2,FALSE),"")</f>
        <v/>
      </c>
      <c r="BH106" s="93" t="str">
        <f>IF(ISNUMBER(VLOOKUP($E106,AnrPivot!$A$6:$AI$97,COLUMN()-COLUMN($V$1)+2,FALSE)),VLOOKUP($E106,AnrPivot!$A$6:$AI$97,COLUMN()-COLUMN($V$1)+2,FALSE),"")</f>
        <v/>
      </c>
      <c r="BI106" s="93" t="str">
        <f>IF(ISNUMBER(VLOOKUP($E106,AnrPivot!$A$6:$AI$97,COLUMN()-COLUMN($V$1)+2,FALSE)),VLOOKUP($E106,AnrPivot!$A$6:$AI$97,COLUMN()-COLUMN($V$1)+2,FALSE),"")</f>
        <v/>
      </c>
      <c r="BJ106" s="93" t="str">
        <f>IF(ISNUMBER(VLOOKUP($E106,AnrPivot!$A$6:$AI$97,COLUMN()-COLUMN($V$1)+2,FALSE)),VLOOKUP($E106,AnrPivot!$A$6:$AI$97,COLUMN()-COLUMN($V$1)+2,FALSE),"")</f>
        <v/>
      </c>
    </row>
    <row r="107" spans="1:62">
      <c r="A107" s="247">
        <v>100</v>
      </c>
      <c r="B107" s="66" t="s">
        <v>0</v>
      </c>
      <c r="C107" s="67" t="s">
        <v>390</v>
      </c>
      <c r="D107" s="67" t="s">
        <v>495</v>
      </c>
      <c r="E107" s="68" t="s">
        <v>65</v>
      </c>
      <c r="F107" s="69">
        <v>28584</v>
      </c>
      <c r="G107" s="247" t="s">
        <v>184</v>
      </c>
      <c r="H107" s="247" t="s">
        <v>306</v>
      </c>
      <c r="I107" s="247"/>
      <c r="J107" s="248"/>
      <c r="K107" s="70"/>
      <c r="L107" s="71">
        <v>25.5</v>
      </c>
      <c r="M107" s="71">
        <f t="shared" si="5"/>
        <v>23</v>
      </c>
      <c r="N107" s="227">
        <f>LOOKUP(E107,UNTIS.1HJ!$A$4:$A$132,UNTIS.1HJ!$F$4:$F$132)+LOOKUP(E107,UNTIS.1HJ!$A$4:$A$132,UNTIS.1HJ!$H$4:$H$132)</f>
        <v>0</v>
      </c>
      <c r="O107" s="225">
        <f t="shared" si="4"/>
        <v>0</v>
      </c>
      <c r="P107" s="93"/>
      <c r="Q107" s="93">
        <f>VLOOKUP($E107,UNTIS.Gesamt!$A$4:$L$140,2,FALSE)</f>
        <v>1011</v>
      </c>
      <c r="R107" s="93">
        <f>VLOOKUP($E107,UNTIS.Gesamt!$A$4:$L$140,3,FALSE)</f>
        <v>110</v>
      </c>
      <c r="S107" s="93">
        <f>VLOOKUP($E107,UNTIS.1HJ!$A$4:$L$140,4,FALSE)</f>
        <v>911</v>
      </c>
      <c r="T107" s="93">
        <f>VLOOKUP($E107,UNTIS.1HJ!$A$4:$L$140,8,FALSE)</f>
        <v>0</v>
      </c>
      <c r="U107" s="93"/>
      <c r="V107" s="93" t="str">
        <f>IF(ISNUMBER(VLOOKUP($E107,AnrPivot!$A$6:$AI$97,COLUMN()-COLUMN($V$1)+2,FALSE)),VLOOKUP($E107,AnrPivot!$A$6:$AI$97,COLUMN()-COLUMN($V$1)+2,FALSE),"")</f>
        <v/>
      </c>
      <c r="W107" s="9" t="str">
        <f>IF(ISNUMBER(VLOOKUP($E107,AnrPivot!$A$6:$AI$97,COLUMN()-COLUMN($V$1)+2,FALSE)),VLOOKUP($E107,AnrPivot!$A$6:$AI$97,COLUMN()-COLUMN($V$1)+2,FALSE),"")</f>
        <v/>
      </c>
      <c r="X107" s="9" t="str">
        <f>IF(ISNUMBER(VLOOKUP($E107,AnrPivot!$A$6:$AI$97,COLUMN()-COLUMN($V$1)+2,FALSE)),VLOOKUP($E107,AnrPivot!$A$6:$AI$97,COLUMN()-COLUMN($V$1)+2,FALSE),"")</f>
        <v/>
      </c>
      <c r="Y107" s="9" t="str">
        <f>IF(ISNUMBER(VLOOKUP($E107,AnrPivot!$A$6:$AI$97,COLUMN()-COLUMN($V$1)+2,FALSE)),VLOOKUP($E107,AnrPivot!$A$6:$AI$97,COLUMN()-COLUMN($V$1)+2,FALSE),"")</f>
        <v/>
      </c>
      <c r="Z107" s="9" t="str">
        <f>IF(ISNUMBER(VLOOKUP($E107,AnrPivot!$A$6:$AI$97,COLUMN()-COLUMN($V$1)+2,FALSE)),VLOOKUP($E107,AnrPivot!$A$6:$AI$97,COLUMN()-COLUMN($V$1)+2,FALSE),"")</f>
        <v/>
      </c>
      <c r="AA107" s="9" t="str">
        <f>IF(ISNUMBER(VLOOKUP($E107,AnrPivot!$A$6:$AI$97,COLUMN()-COLUMN($V$1)+2,FALSE)),VLOOKUP($E107,AnrPivot!$A$6:$AI$97,COLUMN()-COLUMN($V$1)+2,FALSE),"")</f>
        <v/>
      </c>
      <c r="AB107" s="9">
        <f>IF(ISNUMBER(VLOOKUP($E107,AnrPivot!$A$6:$AI$97,COLUMN()-COLUMN($V$1)+2,FALSE)),VLOOKUP($E107,AnrPivot!$A$6:$AI$97,COLUMN()-COLUMN($V$1)+2,FALSE),"")</f>
        <v>0.5</v>
      </c>
      <c r="AC107" s="9" t="str">
        <f>IF(ISNUMBER(VLOOKUP($E107,AnrPivot!$A$6:$AI$97,COLUMN()-COLUMN($V$1)+2,FALSE)),VLOOKUP($E107,AnrPivot!$A$6:$AI$97,COLUMN()-COLUMN($V$1)+2,FALSE),"")</f>
        <v/>
      </c>
      <c r="AD107" s="9" t="str">
        <f>IF(ISNUMBER(VLOOKUP($E107,AnrPivot!$A$6:$AI$97,COLUMN()-COLUMN($V$1)+2,FALSE)),VLOOKUP($E107,AnrPivot!$A$6:$AI$97,COLUMN()-COLUMN($V$1)+2,FALSE),"")</f>
        <v/>
      </c>
      <c r="AE107" s="9" t="str">
        <f>IF(ISNUMBER(VLOOKUP($E107,AnrPivot!$A$6:$AI$97,COLUMN()-COLUMN($V$1)+2,FALSE)),VLOOKUP($E107,AnrPivot!$A$6:$AI$97,COLUMN()-COLUMN($V$1)+2,FALSE),"")</f>
        <v/>
      </c>
      <c r="AF107" s="9" t="str">
        <f>IF(ISNUMBER(VLOOKUP($E107,AnrPivot!$A$6:$AI$97,COLUMN()-COLUMN($V$1)+2,FALSE)),VLOOKUP($E107,AnrPivot!$A$6:$AI$97,COLUMN()-COLUMN($V$1)+2,FALSE),"")</f>
        <v/>
      </c>
      <c r="AG107" s="9" t="str">
        <f>IF(ISNUMBER(VLOOKUP($E107,AnrPivot!$A$6:$AI$97,COLUMN()-COLUMN($V$1)+2,FALSE)),VLOOKUP($E107,AnrPivot!$A$6:$AI$97,COLUMN()-COLUMN($V$1)+2,FALSE),"")</f>
        <v/>
      </c>
      <c r="AH107" s="9" t="str">
        <f>IF(ISNUMBER(VLOOKUP($E107,AnrPivot!$A$6:$AI$97,COLUMN()-COLUMN($V$1)+2,FALSE)),VLOOKUP($E107,AnrPivot!$A$6:$AI$97,COLUMN()-COLUMN($V$1)+2,FALSE),"")</f>
        <v/>
      </c>
      <c r="AI107" s="9" t="str">
        <f>IF(ISNUMBER(VLOOKUP($E107,AnrPivot!$A$6:$AI$97,COLUMN()-COLUMN($V$1)+2,FALSE)),VLOOKUP($E107,AnrPivot!$A$6:$AI$97,COLUMN()-COLUMN($V$1)+2,FALSE),"")</f>
        <v/>
      </c>
      <c r="AJ107" s="9" t="str">
        <f>IF(ISNUMBER(VLOOKUP($E107,AnrPivot!$A$6:$AI$97,COLUMN()-COLUMN($V$1)+2,FALSE)),VLOOKUP($E107,AnrPivot!$A$6:$AI$97,COLUMN()-COLUMN($V$1)+2,FALSE),"")</f>
        <v/>
      </c>
      <c r="AK107" s="9" t="str">
        <f>IF(ISNUMBER(VLOOKUP($E107,AnrPivot!$A$6:$AI$97,COLUMN()-COLUMN($V$1)+2,FALSE)),VLOOKUP($E107,AnrPivot!$A$6:$AI$97,COLUMN()-COLUMN($V$1)+2,FALSE),"")</f>
        <v/>
      </c>
      <c r="AL107" s="9" t="str">
        <f>IF(ISNUMBER(VLOOKUP($E107,AnrPivot!$A$6:$AI$97,COLUMN()-COLUMN($V$1)+2,FALSE)),VLOOKUP($E107,AnrPivot!$A$6:$AI$97,COLUMN()-COLUMN($V$1)+2,FALSE),"")</f>
        <v/>
      </c>
      <c r="AM107" s="9" t="str">
        <f>IF(ISNUMBER(VLOOKUP($E107,AnrPivot!$A$6:$AI$97,COLUMN()-COLUMN($V$1)+2,FALSE)),VLOOKUP($E107,AnrPivot!$A$6:$AI$97,COLUMN()-COLUMN($V$1)+2,FALSE),"")</f>
        <v/>
      </c>
      <c r="AN107" s="9" t="str">
        <f>IF(ISNUMBER(VLOOKUP($E107,AnrPivot!$A$6:$AI$97,COLUMN()-COLUMN($V$1)+2,FALSE)),VLOOKUP($E107,AnrPivot!$A$6:$AI$97,COLUMN()-COLUMN($V$1)+2,FALSE),"")</f>
        <v/>
      </c>
      <c r="AO107" s="9" t="str">
        <f>IF(ISNUMBER(VLOOKUP($E107,AnrPivot!$A$6:$AI$97,COLUMN()-COLUMN($V$1)+2,FALSE)),VLOOKUP($E107,AnrPivot!$A$6:$AI$97,COLUMN()-COLUMN($V$1)+2,FALSE),"")</f>
        <v/>
      </c>
      <c r="AP107" s="9" t="str">
        <f>IF(ISNUMBER(VLOOKUP($E107,AnrPivot!$A$6:$AI$97,COLUMN()-COLUMN($V$1)+2,FALSE)),VLOOKUP($E107,AnrPivot!$A$6:$AI$97,COLUMN()-COLUMN($V$1)+2,FALSE),"")</f>
        <v/>
      </c>
      <c r="AQ107" s="9" t="str">
        <f>IF(ISNUMBER(VLOOKUP($E107,AnrPivot!$A$6:$AI$97,COLUMN()-COLUMN($V$1)+2,FALSE)),VLOOKUP($E107,AnrPivot!$A$6:$AI$97,COLUMN()-COLUMN($V$1)+2,FALSE),"")</f>
        <v/>
      </c>
      <c r="AR107" s="9" t="str">
        <f>IF(ISNUMBER(VLOOKUP($E107,AnrPivot!$A$6:$AI$97,COLUMN()-COLUMN($V$1)+2,FALSE)),VLOOKUP($E107,AnrPivot!$A$6:$AI$97,COLUMN()-COLUMN($V$1)+2,FALSE),"")</f>
        <v/>
      </c>
      <c r="AS107" s="9" t="str">
        <f>IF(ISNUMBER(VLOOKUP($E107,AnrPivot!$A$6:$AI$97,COLUMN()-COLUMN($V$1)+2,FALSE)),VLOOKUP($E107,AnrPivot!$A$6:$AI$97,COLUMN()-COLUMN($V$1)+2,FALSE),"")</f>
        <v/>
      </c>
      <c r="AT107" s="9" t="str">
        <f>IF(ISNUMBER(VLOOKUP($E107,AnrPivot!$A$6:$AI$97,COLUMN()-COLUMN($V$1)+2,FALSE)),VLOOKUP($E107,AnrPivot!$A$6:$AI$97,COLUMN()-COLUMN($V$1)+2,FALSE),"")</f>
        <v/>
      </c>
      <c r="AU107" s="9" t="str">
        <f>IF(ISNUMBER(VLOOKUP($E107,AnrPivot!$A$6:$AI$97,COLUMN()-COLUMN($V$1)+2,FALSE)),VLOOKUP($E107,AnrPivot!$A$6:$AI$97,COLUMN()-COLUMN($V$1)+2,FALSE),"")</f>
        <v/>
      </c>
      <c r="AV107" s="9" t="str">
        <f>IF(ISNUMBER(VLOOKUP($E107,AnrPivot!$A$6:$AI$97,COLUMN()-COLUMN($V$1)+2,FALSE)),VLOOKUP($E107,AnrPivot!$A$6:$AI$97,COLUMN()-COLUMN($V$1)+2,FALSE),"")</f>
        <v/>
      </c>
      <c r="AW107" s="9" t="str">
        <f>IF(ISNUMBER(VLOOKUP($E107,AnrPivot!$A$6:$AI$97,COLUMN()-COLUMN($V$1)+2,FALSE)),VLOOKUP($E107,AnrPivot!$A$6:$AI$97,COLUMN()-COLUMN($V$1)+2,FALSE),"")</f>
        <v/>
      </c>
      <c r="AX107" s="9" t="str">
        <f>IF(ISNUMBER(VLOOKUP($E107,AnrPivot!$A$6:$AI$97,COLUMN()-COLUMN($V$1)+2,FALSE)),VLOOKUP($E107,AnrPivot!$A$6:$AI$97,COLUMN()-COLUMN($V$1)+2,FALSE),"")</f>
        <v/>
      </c>
      <c r="AY107" s="9" t="str">
        <f>IF(ISNUMBER(VLOOKUP($E107,AnrPivot!$A$6:$AI$97,COLUMN()-COLUMN($V$1)+2,FALSE)),VLOOKUP($E107,AnrPivot!$A$6:$AI$97,COLUMN()-COLUMN($V$1)+2,FALSE),"")</f>
        <v/>
      </c>
      <c r="AZ107" s="9" t="str">
        <f>IF(ISNUMBER(VLOOKUP($E107,AnrPivot!$A$6:$AI$97,COLUMN()-COLUMN($V$1)+2,FALSE)),VLOOKUP($E107,AnrPivot!$A$6:$AI$97,COLUMN()-COLUMN($V$1)+2,FALSE),"")</f>
        <v/>
      </c>
      <c r="BA107" s="9">
        <f>IF(ISNUMBER(VLOOKUP($E107,AnrPivot!$A$6:$AI$97,COLUMN()-COLUMN($V$1)+2,FALSE)),VLOOKUP($E107,AnrPivot!$A$6:$AI$97,COLUMN()-COLUMN($V$1)+2,FALSE),"")</f>
        <v>2</v>
      </c>
      <c r="BB107" s="9" t="str">
        <f>IF(ISNUMBER(VLOOKUP($E107,AnrPivot!$A$6:$AI$97,COLUMN()-COLUMN($V$1)+2,FALSE)),VLOOKUP($E107,AnrPivot!$A$6:$AI$97,COLUMN()-COLUMN($V$1)+2,FALSE),"")</f>
        <v/>
      </c>
      <c r="BC107" s="9">
        <f>IF(ISNUMBER(VLOOKUP($E107,AnrPivot!$A$6:$AI$97,COLUMN()-COLUMN($V$1)+2,FALSE)),VLOOKUP($E107,AnrPivot!$A$6:$AI$97,COLUMN()-COLUMN($V$1)+2,FALSE),"")</f>
        <v>2.5</v>
      </c>
      <c r="BD107" s="9" t="str">
        <f>IF(ISNUMBER(VLOOKUP($E107,AnrPivot!$A$6:$AI$97,COLUMN()-COLUMN($V$1)+2,FALSE)),VLOOKUP($E107,AnrPivot!$A$6:$AI$97,COLUMN()-COLUMN($V$1)+2,FALSE),"")</f>
        <v/>
      </c>
      <c r="BE107" s="9" t="str">
        <f>IF(ISNUMBER(VLOOKUP($E107,AnrPivot!$A$6:$AI$97,COLUMN()-COLUMN($V$1)+2,FALSE)),VLOOKUP($E107,AnrPivot!$A$6:$AI$97,COLUMN()-COLUMN($V$1)+2,FALSE),"")</f>
        <v/>
      </c>
      <c r="BF107" s="9" t="str">
        <f>IF(ISNUMBER(VLOOKUP($E107,AnrPivot!$A$6:$AI$97,COLUMN()-COLUMN($V$1)+2,FALSE)),VLOOKUP($E107,AnrPivot!$A$6:$AI$97,COLUMN()-COLUMN($V$1)+2,FALSE),"")</f>
        <v/>
      </c>
      <c r="BG107" s="9" t="str">
        <f>IF(ISNUMBER(VLOOKUP($E107,AnrPivot!$A$6:$AI$97,COLUMN()-COLUMN($V$1)+2,FALSE)),VLOOKUP($E107,AnrPivot!$A$6:$AI$97,COLUMN()-COLUMN($V$1)+2,FALSE),"")</f>
        <v/>
      </c>
      <c r="BH107" s="9" t="str">
        <f>IF(ISNUMBER(VLOOKUP($E107,AnrPivot!$A$6:$AI$97,COLUMN()-COLUMN($V$1)+2,FALSE)),VLOOKUP($E107,AnrPivot!$A$6:$AI$97,COLUMN()-COLUMN($V$1)+2,FALSE),"")</f>
        <v/>
      </c>
      <c r="BI107" s="93" t="str">
        <f>IF(ISNUMBER(VLOOKUP($E107,AnrPivot!$A$6:$AI$97,COLUMN()-COLUMN($V$1)+2,FALSE)),VLOOKUP($E107,AnrPivot!$A$6:$AI$97,COLUMN()-COLUMN($V$1)+2,FALSE),"")</f>
        <v/>
      </c>
      <c r="BJ107" s="93" t="str">
        <f>IF(ISNUMBER(VLOOKUP($E107,AnrPivot!$A$6:$AI$97,COLUMN()-COLUMN($V$1)+2,FALSE)),VLOOKUP($E107,AnrPivot!$A$6:$AI$97,COLUMN()-COLUMN($V$1)+2,FALSE),"")</f>
        <v/>
      </c>
    </row>
    <row r="108" spans="1:62">
      <c r="A108" s="244">
        <v>101</v>
      </c>
      <c r="B108" s="73" t="s">
        <v>1195</v>
      </c>
      <c r="D108" s="11" t="s">
        <v>2085</v>
      </c>
      <c r="E108" s="8" t="s">
        <v>1585</v>
      </c>
      <c r="F108" s="14"/>
      <c r="G108" s="244" t="s">
        <v>182</v>
      </c>
      <c r="H108" s="244" t="s">
        <v>219</v>
      </c>
      <c r="I108" s="244"/>
      <c r="J108" s="249"/>
      <c r="K108" s="27"/>
      <c r="L108" s="13">
        <v>25.5</v>
      </c>
      <c r="M108" s="13">
        <f t="shared" si="5"/>
        <v>25.5</v>
      </c>
      <c r="N108" s="228">
        <f>LOOKUP(E108,UNTIS.1HJ!$A$4:$A$132,UNTIS.1HJ!$F$4:$F$132)+LOOKUP(E108,UNTIS.1HJ!$A$4:$A$132,UNTIS.1HJ!$H$4:$H$132)</f>
        <v>0</v>
      </c>
      <c r="O108" s="226">
        <f t="shared" si="4"/>
        <v>0</v>
      </c>
      <c r="P108" s="9"/>
      <c r="Q108" s="9" t="e">
        <f>VLOOKUP($E108,UNTIS.Gesamt!$A$4:$L$140,2,FALSE)</f>
        <v>#N/A</v>
      </c>
      <c r="R108" s="9" t="e">
        <f>VLOOKUP($E108,UNTIS.Gesamt!$A$4:$L$140,3,FALSE)</f>
        <v>#N/A</v>
      </c>
      <c r="S108" s="9" t="e">
        <f>VLOOKUP($E108,UNTIS.1HJ!$A$4:$L$140,4,FALSE)</f>
        <v>#N/A</v>
      </c>
      <c r="T108" s="9" t="e">
        <f>VLOOKUP($E108,UNTIS.1HJ!$A$4:$L$140,8,FALSE)</f>
        <v>#N/A</v>
      </c>
      <c r="U108" s="9"/>
      <c r="V108" s="9" t="str">
        <f>IF(ISNUMBER(VLOOKUP($E108,AnrPivot!$A$6:$AI$97,COLUMN()-COLUMN($V$1)+2,FALSE)),VLOOKUP($E108,AnrPivot!$A$6:$AI$97,COLUMN()-COLUMN($V$1)+2,FALSE),"")</f>
        <v/>
      </c>
      <c r="W108" s="93" t="str">
        <f>IF(ISNUMBER(VLOOKUP($E108,AnrPivot!$A$6:$AI$97,COLUMN()-COLUMN($V$1)+2,FALSE)),VLOOKUP($E108,AnrPivot!$A$6:$AI$97,COLUMN()-COLUMN($V$1)+2,FALSE),"")</f>
        <v/>
      </c>
      <c r="X108" s="93" t="str">
        <f>IF(ISNUMBER(VLOOKUP($E108,AnrPivot!$A$6:$AI$97,COLUMN()-COLUMN($V$1)+2,FALSE)),VLOOKUP($E108,AnrPivot!$A$6:$AI$97,COLUMN()-COLUMN($V$1)+2,FALSE),"")</f>
        <v/>
      </c>
      <c r="Y108" s="93" t="str">
        <f>IF(ISNUMBER(VLOOKUP($E108,AnrPivot!$A$6:$AI$97,COLUMN()-COLUMN($V$1)+2,FALSE)),VLOOKUP($E108,AnrPivot!$A$6:$AI$97,COLUMN()-COLUMN($V$1)+2,FALSE),"")</f>
        <v/>
      </c>
      <c r="Z108" s="93" t="str">
        <f>IF(ISNUMBER(VLOOKUP($E108,AnrPivot!$A$6:$AI$97,COLUMN()-COLUMN($V$1)+2,FALSE)),VLOOKUP($E108,AnrPivot!$A$6:$AI$97,COLUMN()-COLUMN($V$1)+2,FALSE),"")</f>
        <v/>
      </c>
      <c r="AA108" s="93" t="str">
        <f>IF(ISNUMBER(VLOOKUP($E108,AnrPivot!$A$6:$AI$97,COLUMN()-COLUMN($V$1)+2,FALSE)),VLOOKUP($E108,AnrPivot!$A$6:$AI$97,COLUMN()-COLUMN($V$1)+2,FALSE),"")</f>
        <v/>
      </c>
      <c r="AB108" s="93" t="str">
        <f>IF(ISNUMBER(VLOOKUP($E108,AnrPivot!$A$6:$AI$97,COLUMN()-COLUMN($V$1)+2,FALSE)),VLOOKUP($E108,AnrPivot!$A$6:$AI$97,COLUMN()-COLUMN($V$1)+2,FALSE),"")</f>
        <v/>
      </c>
      <c r="AC108" s="93" t="str">
        <f>IF(ISNUMBER(VLOOKUP($E108,AnrPivot!$A$6:$AI$97,COLUMN()-COLUMN($V$1)+2,FALSE)),VLOOKUP($E108,AnrPivot!$A$6:$AI$97,COLUMN()-COLUMN($V$1)+2,FALSE),"")</f>
        <v/>
      </c>
      <c r="AD108" s="93" t="str">
        <f>IF(ISNUMBER(VLOOKUP($E108,AnrPivot!$A$6:$AI$97,COLUMN()-COLUMN($V$1)+2,FALSE)),VLOOKUP($E108,AnrPivot!$A$6:$AI$97,COLUMN()-COLUMN($V$1)+2,FALSE),"")</f>
        <v/>
      </c>
      <c r="AE108" s="93" t="str">
        <f>IF(ISNUMBER(VLOOKUP($E108,AnrPivot!$A$6:$AI$97,COLUMN()-COLUMN($V$1)+2,FALSE)),VLOOKUP($E108,AnrPivot!$A$6:$AI$97,COLUMN()-COLUMN($V$1)+2,FALSE),"")</f>
        <v/>
      </c>
      <c r="AF108" s="93" t="str">
        <f>IF(ISNUMBER(VLOOKUP($E108,AnrPivot!$A$6:$AI$97,COLUMN()-COLUMN($V$1)+2,FALSE)),VLOOKUP($E108,AnrPivot!$A$6:$AI$97,COLUMN()-COLUMN($V$1)+2,FALSE),"")</f>
        <v/>
      </c>
      <c r="AG108" s="93" t="str">
        <f>IF(ISNUMBER(VLOOKUP($E108,AnrPivot!$A$6:$AI$97,COLUMN()-COLUMN($V$1)+2,FALSE)),VLOOKUP($E108,AnrPivot!$A$6:$AI$97,COLUMN()-COLUMN($V$1)+2,FALSE),"")</f>
        <v/>
      </c>
      <c r="AH108" s="93" t="str">
        <f>IF(ISNUMBER(VLOOKUP($E108,AnrPivot!$A$6:$AI$97,COLUMN()-COLUMN($V$1)+2,FALSE)),VLOOKUP($E108,AnrPivot!$A$6:$AI$97,COLUMN()-COLUMN($V$1)+2,FALSE),"")</f>
        <v/>
      </c>
      <c r="AI108" s="93" t="str">
        <f>IF(ISNUMBER(VLOOKUP($E108,AnrPivot!$A$6:$AI$97,COLUMN()-COLUMN($V$1)+2,FALSE)),VLOOKUP($E108,AnrPivot!$A$6:$AI$97,COLUMN()-COLUMN($V$1)+2,FALSE),"")</f>
        <v/>
      </c>
      <c r="AJ108" s="93" t="str">
        <f>IF(ISNUMBER(VLOOKUP($E108,AnrPivot!$A$6:$AI$97,COLUMN()-COLUMN($V$1)+2,FALSE)),VLOOKUP($E108,AnrPivot!$A$6:$AI$97,COLUMN()-COLUMN($V$1)+2,FALSE),"")</f>
        <v/>
      </c>
      <c r="AK108" s="93" t="str">
        <f>IF(ISNUMBER(VLOOKUP($E108,AnrPivot!$A$6:$AI$97,COLUMN()-COLUMN($V$1)+2,FALSE)),VLOOKUP($E108,AnrPivot!$A$6:$AI$97,COLUMN()-COLUMN($V$1)+2,FALSE),"")</f>
        <v/>
      </c>
      <c r="AL108" s="93" t="str">
        <f>IF(ISNUMBER(VLOOKUP($E108,AnrPivot!$A$6:$AI$97,COLUMN()-COLUMN($V$1)+2,FALSE)),VLOOKUP($E108,AnrPivot!$A$6:$AI$97,COLUMN()-COLUMN($V$1)+2,FALSE),"")</f>
        <v/>
      </c>
      <c r="AM108" s="93" t="str">
        <f>IF(ISNUMBER(VLOOKUP($E108,AnrPivot!$A$6:$AI$97,COLUMN()-COLUMN($V$1)+2,FALSE)),VLOOKUP($E108,AnrPivot!$A$6:$AI$97,COLUMN()-COLUMN($V$1)+2,FALSE),"")</f>
        <v/>
      </c>
      <c r="AN108" s="93" t="str">
        <f>IF(ISNUMBER(VLOOKUP($E108,AnrPivot!$A$6:$AI$97,COLUMN()-COLUMN($V$1)+2,FALSE)),VLOOKUP($E108,AnrPivot!$A$6:$AI$97,COLUMN()-COLUMN($V$1)+2,FALSE),"")</f>
        <v/>
      </c>
      <c r="AO108" s="93" t="str">
        <f>IF(ISNUMBER(VLOOKUP($E108,AnrPivot!$A$6:$AI$97,COLUMN()-COLUMN($V$1)+2,FALSE)),VLOOKUP($E108,AnrPivot!$A$6:$AI$97,COLUMN()-COLUMN($V$1)+2,FALSE),"")</f>
        <v/>
      </c>
      <c r="AP108" s="93" t="str">
        <f>IF(ISNUMBER(VLOOKUP($E108,AnrPivot!$A$6:$AI$97,COLUMN()-COLUMN($V$1)+2,FALSE)),VLOOKUP($E108,AnrPivot!$A$6:$AI$97,COLUMN()-COLUMN($V$1)+2,FALSE),"")</f>
        <v/>
      </c>
      <c r="AQ108" s="93" t="str">
        <f>IF(ISNUMBER(VLOOKUP($E108,AnrPivot!$A$6:$AI$97,COLUMN()-COLUMN($V$1)+2,FALSE)),VLOOKUP($E108,AnrPivot!$A$6:$AI$97,COLUMN()-COLUMN($V$1)+2,FALSE),"")</f>
        <v/>
      </c>
      <c r="AR108" s="93" t="str">
        <f>IF(ISNUMBER(VLOOKUP($E108,AnrPivot!$A$6:$AI$97,COLUMN()-COLUMN($V$1)+2,FALSE)),VLOOKUP($E108,AnrPivot!$A$6:$AI$97,COLUMN()-COLUMN($V$1)+2,FALSE),"")</f>
        <v/>
      </c>
      <c r="AS108" s="93" t="str">
        <f>IF(ISNUMBER(VLOOKUP($E108,AnrPivot!$A$6:$AI$97,COLUMN()-COLUMN($V$1)+2,FALSE)),VLOOKUP($E108,AnrPivot!$A$6:$AI$97,COLUMN()-COLUMN($V$1)+2,FALSE),"")</f>
        <v/>
      </c>
      <c r="AT108" s="93" t="str">
        <f>IF(ISNUMBER(VLOOKUP($E108,AnrPivot!$A$6:$AI$97,COLUMN()-COLUMN($V$1)+2,FALSE)),VLOOKUP($E108,AnrPivot!$A$6:$AI$97,COLUMN()-COLUMN($V$1)+2,FALSE),"")</f>
        <v/>
      </c>
      <c r="AU108" s="93" t="str">
        <f>IF(ISNUMBER(VLOOKUP($E108,AnrPivot!$A$6:$AI$97,COLUMN()-COLUMN($V$1)+2,FALSE)),VLOOKUP($E108,AnrPivot!$A$6:$AI$97,COLUMN()-COLUMN($V$1)+2,FALSE),"")</f>
        <v/>
      </c>
      <c r="AV108" s="93" t="str">
        <f>IF(ISNUMBER(VLOOKUP($E108,AnrPivot!$A$6:$AI$97,COLUMN()-COLUMN($V$1)+2,FALSE)),VLOOKUP($E108,AnrPivot!$A$6:$AI$97,COLUMN()-COLUMN($V$1)+2,FALSE),"")</f>
        <v/>
      </c>
      <c r="AW108" s="93" t="str">
        <f>IF(ISNUMBER(VLOOKUP($E108,AnrPivot!$A$6:$AI$97,COLUMN()-COLUMN($V$1)+2,FALSE)),VLOOKUP($E108,AnrPivot!$A$6:$AI$97,COLUMN()-COLUMN($V$1)+2,FALSE),"")</f>
        <v/>
      </c>
      <c r="AX108" s="93" t="str">
        <f>IF(ISNUMBER(VLOOKUP($E108,AnrPivot!$A$6:$AI$97,COLUMN()-COLUMN($V$1)+2,FALSE)),VLOOKUP($E108,AnrPivot!$A$6:$AI$97,COLUMN()-COLUMN($V$1)+2,FALSE),"")</f>
        <v/>
      </c>
      <c r="AY108" s="93" t="str">
        <f>IF(ISNUMBER(VLOOKUP($E108,AnrPivot!$A$6:$AI$97,COLUMN()-COLUMN($V$1)+2,FALSE)),VLOOKUP($E108,AnrPivot!$A$6:$AI$97,COLUMN()-COLUMN($V$1)+2,FALSE),"")</f>
        <v/>
      </c>
      <c r="AZ108" s="93" t="str">
        <f>IF(ISNUMBER(VLOOKUP($E108,AnrPivot!$A$6:$AI$97,COLUMN()-COLUMN($V$1)+2,FALSE)),VLOOKUP($E108,AnrPivot!$A$6:$AI$97,COLUMN()-COLUMN($V$1)+2,FALSE),"")</f>
        <v/>
      </c>
      <c r="BA108" s="93" t="str">
        <f>IF(ISNUMBER(VLOOKUP($E108,AnrPivot!$A$6:$AI$97,COLUMN()-COLUMN($V$1)+2,FALSE)),VLOOKUP($E108,AnrPivot!$A$6:$AI$97,COLUMN()-COLUMN($V$1)+2,FALSE),"")</f>
        <v/>
      </c>
      <c r="BB108" s="93" t="str">
        <f>IF(ISNUMBER(VLOOKUP($E108,AnrPivot!$A$6:$AI$97,COLUMN()-COLUMN($V$1)+2,FALSE)),VLOOKUP($E108,AnrPivot!$A$6:$AI$97,COLUMN()-COLUMN($V$1)+2,FALSE),"")</f>
        <v/>
      </c>
      <c r="BC108" s="93" t="str">
        <f>IF(ISNUMBER(VLOOKUP($E108,AnrPivot!$A$6:$AI$97,COLUMN()-COLUMN($V$1)+2,FALSE)),VLOOKUP($E108,AnrPivot!$A$6:$AI$97,COLUMN()-COLUMN($V$1)+2,FALSE),"")</f>
        <v/>
      </c>
      <c r="BD108" s="93" t="str">
        <f>IF(ISNUMBER(VLOOKUP($E108,AnrPivot!$A$6:$AI$97,COLUMN()-COLUMN($V$1)+2,FALSE)),VLOOKUP($E108,AnrPivot!$A$6:$AI$97,COLUMN()-COLUMN($V$1)+2,FALSE),"")</f>
        <v/>
      </c>
      <c r="BE108" s="93" t="str">
        <f>IF(ISNUMBER(VLOOKUP($E108,AnrPivot!$A$6:$AI$97,COLUMN()-COLUMN($V$1)+2,FALSE)),VLOOKUP($E108,AnrPivot!$A$6:$AI$97,COLUMN()-COLUMN($V$1)+2,FALSE),"")</f>
        <v/>
      </c>
      <c r="BF108" s="93" t="str">
        <f>IF(ISNUMBER(VLOOKUP($E108,AnrPivot!$A$6:$AI$97,COLUMN()-COLUMN($V$1)+2,FALSE)),VLOOKUP($E108,AnrPivot!$A$6:$AI$97,COLUMN()-COLUMN($V$1)+2,FALSE),"")</f>
        <v/>
      </c>
      <c r="BG108" s="93" t="str">
        <f>IF(ISNUMBER(VLOOKUP($E108,AnrPivot!$A$6:$AI$97,COLUMN()-COLUMN($V$1)+2,FALSE)),VLOOKUP($E108,AnrPivot!$A$6:$AI$97,COLUMN()-COLUMN($V$1)+2,FALSE),"")</f>
        <v/>
      </c>
      <c r="BH108" s="93" t="str">
        <f>IF(ISNUMBER(VLOOKUP($E108,AnrPivot!$A$6:$AI$97,COLUMN()-COLUMN($V$1)+2,FALSE)),VLOOKUP($E108,AnrPivot!$A$6:$AI$97,COLUMN()-COLUMN($V$1)+2,FALSE),"")</f>
        <v/>
      </c>
      <c r="BI108" s="93" t="str">
        <f>IF(ISNUMBER(VLOOKUP($E108,AnrPivot!$A$6:$AI$97,COLUMN()-COLUMN($V$1)+2,FALSE)),VLOOKUP($E108,AnrPivot!$A$6:$AI$97,COLUMN()-COLUMN($V$1)+2,FALSE),"")</f>
        <v/>
      </c>
      <c r="BJ108" s="93" t="str">
        <f>IF(ISNUMBER(VLOOKUP($E108,AnrPivot!$A$6:$AI$97,COLUMN()-COLUMN($V$1)+2,FALSE)),VLOOKUP($E108,AnrPivot!$A$6:$AI$97,COLUMN()-COLUMN($V$1)+2,FALSE),"")</f>
        <v/>
      </c>
    </row>
    <row r="109" spans="1:62">
      <c r="A109" s="247">
        <v>102</v>
      </c>
      <c r="B109" s="66" t="s">
        <v>1195</v>
      </c>
      <c r="C109" s="67" t="s">
        <v>2084</v>
      </c>
      <c r="D109" s="67" t="s">
        <v>2083</v>
      </c>
      <c r="E109" s="68" t="s">
        <v>1408</v>
      </c>
      <c r="F109" s="69"/>
      <c r="G109" s="67" t="s">
        <v>184</v>
      </c>
      <c r="H109" s="67" t="s">
        <v>179</v>
      </c>
      <c r="I109" s="247"/>
      <c r="J109" s="248"/>
      <c r="K109" s="70"/>
      <c r="L109" s="71">
        <v>25.5</v>
      </c>
      <c r="M109" s="71">
        <f t="shared" si="5"/>
        <v>25.5</v>
      </c>
      <c r="N109" s="227">
        <f>LOOKUP(E109,UNTIS.1HJ!$A$4:$A$132,UNTIS.1HJ!$F$4:$F$132)+LOOKUP(E109,UNTIS.1HJ!$A$4:$A$132,UNTIS.1HJ!$H$4:$H$132)</f>
        <v>0</v>
      </c>
      <c r="O109" s="225">
        <f t="shared" si="4"/>
        <v>0</v>
      </c>
      <c r="P109" s="93"/>
      <c r="Q109" s="93" t="e">
        <f>VLOOKUP($E109,UNTIS.Gesamt!$A$4:$L$140,2,FALSE)</f>
        <v>#N/A</v>
      </c>
      <c r="R109" s="93" t="e">
        <f>VLOOKUP($E109,UNTIS.Gesamt!$A$4:$L$140,3,FALSE)</f>
        <v>#N/A</v>
      </c>
      <c r="S109" s="93" t="e">
        <f>VLOOKUP($E109,UNTIS.1HJ!$A$4:$L$140,4,FALSE)</f>
        <v>#N/A</v>
      </c>
      <c r="T109" s="93" t="e">
        <f>VLOOKUP($E109,UNTIS.1HJ!$A$4:$L$140,8,FALSE)</f>
        <v>#N/A</v>
      </c>
      <c r="U109" s="93"/>
      <c r="V109" s="93" t="str">
        <f>IF(ISNUMBER(VLOOKUP($E109,AnrPivot!$A$6:$AI$97,COLUMN()-COLUMN($V$1)+2,FALSE)),VLOOKUP($E109,AnrPivot!$A$6:$AI$97,COLUMN()-COLUMN($V$1)+2,FALSE),"")</f>
        <v/>
      </c>
      <c r="W109" s="9" t="str">
        <f>IF(ISNUMBER(VLOOKUP($E109,AnrPivot!$A$6:$AI$97,COLUMN()-COLUMN($V$1)+2,FALSE)),VLOOKUP($E109,AnrPivot!$A$6:$AI$97,COLUMN()-COLUMN($V$1)+2,FALSE),"")</f>
        <v/>
      </c>
      <c r="X109" s="9" t="str">
        <f>IF(ISNUMBER(VLOOKUP($E109,AnrPivot!$A$6:$AI$97,COLUMN()-COLUMN($V$1)+2,FALSE)),VLOOKUP($E109,AnrPivot!$A$6:$AI$97,COLUMN()-COLUMN($V$1)+2,FALSE),"")</f>
        <v/>
      </c>
      <c r="Y109" s="9" t="str">
        <f>IF(ISNUMBER(VLOOKUP($E109,AnrPivot!$A$6:$AI$97,COLUMN()-COLUMN($V$1)+2,FALSE)),VLOOKUP($E109,AnrPivot!$A$6:$AI$97,COLUMN()-COLUMN($V$1)+2,FALSE),"")</f>
        <v/>
      </c>
      <c r="Z109" s="9" t="str">
        <f>IF(ISNUMBER(VLOOKUP($E109,AnrPivot!$A$6:$AI$97,COLUMN()-COLUMN($V$1)+2,FALSE)),VLOOKUP($E109,AnrPivot!$A$6:$AI$97,COLUMN()-COLUMN($V$1)+2,FALSE),"")</f>
        <v/>
      </c>
      <c r="AA109" s="9" t="str">
        <f>IF(ISNUMBER(VLOOKUP($E109,AnrPivot!$A$6:$AI$97,COLUMN()-COLUMN($V$1)+2,FALSE)),VLOOKUP($E109,AnrPivot!$A$6:$AI$97,COLUMN()-COLUMN($V$1)+2,FALSE),"")</f>
        <v/>
      </c>
      <c r="AB109" s="9" t="str">
        <f>IF(ISNUMBER(VLOOKUP($E109,AnrPivot!$A$6:$AI$97,COLUMN()-COLUMN($V$1)+2,FALSE)),VLOOKUP($E109,AnrPivot!$A$6:$AI$97,COLUMN()-COLUMN($V$1)+2,FALSE),"")</f>
        <v/>
      </c>
      <c r="AC109" s="9" t="str">
        <f>IF(ISNUMBER(VLOOKUP($E109,AnrPivot!$A$6:$AI$97,COLUMN()-COLUMN($V$1)+2,FALSE)),VLOOKUP($E109,AnrPivot!$A$6:$AI$97,COLUMN()-COLUMN($V$1)+2,FALSE),"")</f>
        <v/>
      </c>
      <c r="AD109" s="9" t="str">
        <f>IF(ISNUMBER(VLOOKUP($E109,AnrPivot!$A$6:$AI$97,COLUMN()-COLUMN($V$1)+2,FALSE)),VLOOKUP($E109,AnrPivot!$A$6:$AI$97,COLUMN()-COLUMN($V$1)+2,FALSE),"")</f>
        <v/>
      </c>
      <c r="AE109" s="9" t="str">
        <f>IF(ISNUMBER(VLOOKUP($E109,AnrPivot!$A$6:$AI$97,COLUMN()-COLUMN($V$1)+2,FALSE)),VLOOKUP($E109,AnrPivot!$A$6:$AI$97,COLUMN()-COLUMN($V$1)+2,FALSE),"")</f>
        <v/>
      </c>
      <c r="AF109" s="9" t="str">
        <f>IF(ISNUMBER(VLOOKUP($E109,AnrPivot!$A$6:$AI$97,COLUMN()-COLUMN($V$1)+2,FALSE)),VLOOKUP($E109,AnrPivot!$A$6:$AI$97,COLUMN()-COLUMN($V$1)+2,FALSE),"")</f>
        <v/>
      </c>
      <c r="AG109" s="9" t="str">
        <f>IF(ISNUMBER(VLOOKUP($E109,AnrPivot!$A$6:$AI$97,COLUMN()-COLUMN($V$1)+2,FALSE)),VLOOKUP($E109,AnrPivot!$A$6:$AI$97,COLUMN()-COLUMN($V$1)+2,FALSE),"")</f>
        <v/>
      </c>
      <c r="AH109" s="9" t="str">
        <f>IF(ISNUMBER(VLOOKUP($E109,AnrPivot!$A$6:$AI$97,COLUMN()-COLUMN($V$1)+2,FALSE)),VLOOKUP($E109,AnrPivot!$A$6:$AI$97,COLUMN()-COLUMN($V$1)+2,FALSE),"")</f>
        <v/>
      </c>
      <c r="AI109" s="9" t="str">
        <f>IF(ISNUMBER(VLOOKUP($E109,AnrPivot!$A$6:$AI$97,COLUMN()-COLUMN($V$1)+2,FALSE)),VLOOKUP($E109,AnrPivot!$A$6:$AI$97,COLUMN()-COLUMN($V$1)+2,FALSE),"")</f>
        <v/>
      </c>
      <c r="AJ109" s="9" t="str">
        <f>IF(ISNUMBER(VLOOKUP($E109,AnrPivot!$A$6:$AI$97,COLUMN()-COLUMN($V$1)+2,FALSE)),VLOOKUP($E109,AnrPivot!$A$6:$AI$97,COLUMN()-COLUMN($V$1)+2,FALSE),"")</f>
        <v/>
      </c>
      <c r="AK109" s="9" t="str">
        <f>IF(ISNUMBER(VLOOKUP($E109,AnrPivot!$A$6:$AI$97,COLUMN()-COLUMN($V$1)+2,FALSE)),VLOOKUP($E109,AnrPivot!$A$6:$AI$97,COLUMN()-COLUMN($V$1)+2,FALSE),"")</f>
        <v/>
      </c>
      <c r="AL109" s="9" t="str">
        <f>IF(ISNUMBER(VLOOKUP($E109,AnrPivot!$A$6:$AI$97,COLUMN()-COLUMN($V$1)+2,FALSE)),VLOOKUP($E109,AnrPivot!$A$6:$AI$97,COLUMN()-COLUMN($V$1)+2,FALSE),"")</f>
        <v/>
      </c>
      <c r="AM109" s="9" t="str">
        <f>IF(ISNUMBER(VLOOKUP($E109,AnrPivot!$A$6:$AI$97,COLUMN()-COLUMN($V$1)+2,FALSE)),VLOOKUP($E109,AnrPivot!$A$6:$AI$97,COLUMN()-COLUMN($V$1)+2,FALSE),"")</f>
        <v/>
      </c>
      <c r="AN109" s="9" t="str">
        <f>IF(ISNUMBER(VLOOKUP($E109,AnrPivot!$A$6:$AI$97,COLUMN()-COLUMN($V$1)+2,FALSE)),VLOOKUP($E109,AnrPivot!$A$6:$AI$97,COLUMN()-COLUMN($V$1)+2,FALSE),"")</f>
        <v/>
      </c>
      <c r="AO109" s="9" t="str">
        <f>IF(ISNUMBER(VLOOKUP($E109,AnrPivot!$A$6:$AI$97,COLUMN()-COLUMN($V$1)+2,FALSE)),VLOOKUP($E109,AnrPivot!$A$6:$AI$97,COLUMN()-COLUMN($V$1)+2,FALSE),"")</f>
        <v/>
      </c>
      <c r="AP109" s="9" t="str">
        <f>IF(ISNUMBER(VLOOKUP($E109,AnrPivot!$A$6:$AI$97,COLUMN()-COLUMN($V$1)+2,FALSE)),VLOOKUP($E109,AnrPivot!$A$6:$AI$97,COLUMN()-COLUMN($V$1)+2,FALSE),"")</f>
        <v/>
      </c>
      <c r="AQ109" s="9" t="str">
        <f>IF(ISNUMBER(VLOOKUP($E109,AnrPivot!$A$6:$AI$97,COLUMN()-COLUMN($V$1)+2,FALSE)),VLOOKUP($E109,AnrPivot!$A$6:$AI$97,COLUMN()-COLUMN($V$1)+2,FALSE),"")</f>
        <v/>
      </c>
      <c r="AR109" s="9" t="str">
        <f>IF(ISNUMBER(VLOOKUP($E109,AnrPivot!$A$6:$AI$97,COLUMN()-COLUMN($V$1)+2,FALSE)),VLOOKUP($E109,AnrPivot!$A$6:$AI$97,COLUMN()-COLUMN($V$1)+2,FALSE),"")</f>
        <v/>
      </c>
      <c r="AS109" s="9" t="str">
        <f>IF(ISNUMBER(VLOOKUP($E109,AnrPivot!$A$6:$AI$97,COLUMN()-COLUMN($V$1)+2,FALSE)),VLOOKUP($E109,AnrPivot!$A$6:$AI$97,COLUMN()-COLUMN($V$1)+2,FALSE),"")</f>
        <v/>
      </c>
      <c r="AT109" s="9" t="str">
        <f>IF(ISNUMBER(VLOOKUP($E109,AnrPivot!$A$6:$AI$97,COLUMN()-COLUMN($V$1)+2,FALSE)),VLOOKUP($E109,AnrPivot!$A$6:$AI$97,COLUMN()-COLUMN($V$1)+2,FALSE),"")</f>
        <v/>
      </c>
      <c r="AU109" s="9" t="str">
        <f>IF(ISNUMBER(VLOOKUP($E109,AnrPivot!$A$6:$AI$97,COLUMN()-COLUMN($V$1)+2,FALSE)),VLOOKUP($E109,AnrPivot!$A$6:$AI$97,COLUMN()-COLUMN($V$1)+2,FALSE),"")</f>
        <v/>
      </c>
      <c r="AV109" s="9" t="str">
        <f>IF(ISNUMBER(VLOOKUP($E109,AnrPivot!$A$6:$AI$97,COLUMN()-COLUMN($V$1)+2,FALSE)),VLOOKUP($E109,AnrPivot!$A$6:$AI$97,COLUMN()-COLUMN($V$1)+2,FALSE),"")</f>
        <v/>
      </c>
      <c r="AW109" s="9" t="str">
        <f>IF(ISNUMBER(VLOOKUP($E109,AnrPivot!$A$6:$AI$97,COLUMN()-COLUMN($V$1)+2,FALSE)),VLOOKUP($E109,AnrPivot!$A$6:$AI$97,COLUMN()-COLUMN($V$1)+2,FALSE),"")</f>
        <v/>
      </c>
      <c r="AX109" s="9" t="str">
        <f>IF(ISNUMBER(VLOOKUP($E109,AnrPivot!$A$6:$AI$97,COLUMN()-COLUMN($V$1)+2,FALSE)),VLOOKUP($E109,AnrPivot!$A$6:$AI$97,COLUMN()-COLUMN($V$1)+2,FALSE),"")</f>
        <v/>
      </c>
      <c r="AY109" s="9" t="str">
        <f>IF(ISNUMBER(VLOOKUP($E109,AnrPivot!$A$6:$AI$97,COLUMN()-COLUMN($V$1)+2,FALSE)),VLOOKUP($E109,AnrPivot!$A$6:$AI$97,COLUMN()-COLUMN($V$1)+2,FALSE),"")</f>
        <v/>
      </c>
      <c r="AZ109" s="9" t="str">
        <f>IF(ISNUMBER(VLOOKUP($E109,AnrPivot!$A$6:$AI$97,COLUMN()-COLUMN($V$1)+2,FALSE)),VLOOKUP($E109,AnrPivot!$A$6:$AI$97,COLUMN()-COLUMN($V$1)+2,FALSE),"")</f>
        <v/>
      </c>
      <c r="BA109" s="9" t="str">
        <f>IF(ISNUMBER(VLOOKUP($E109,AnrPivot!$A$6:$AI$97,COLUMN()-COLUMN($V$1)+2,FALSE)),VLOOKUP($E109,AnrPivot!$A$6:$AI$97,COLUMN()-COLUMN($V$1)+2,FALSE),"")</f>
        <v/>
      </c>
      <c r="BB109" s="9" t="str">
        <f>IF(ISNUMBER(VLOOKUP($E109,AnrPivot!$A$6:$AI$97,COLUMN()-COLUMN($V$1)+2,FALSE)),VLOOKUP($E109,AnrPivot!$A$6:$AI$97,COLUMN()-COLUMN($V$1)+2,FALSE),"")</f>
        <v/>
      </c>
      <c r="BC109" s="9" t="str">
        <f>IF(ISNUMBER(VLOOKUP($E109,AnrPivot!$A$6:$AI$97,COLUMN()-COLUMN($V$1)+2,FALSE)),VLOOKUP($E109,AnrPivot!$A$6:$AI$97,COLUMN()-COLUMN($V$1)+2,FALSE),"")</f>
        <v/>
      </c>
      <c r="BD109" s="9" t="str">
        <f>IF(ISNUMBER(VLOOKUP($E109,AnrPivot!$A$6:$AI$97,COLUMN()-COLUMN($V$1)+2,FALSE)),VLOOKUP($E109,AnrPivot!$A$6:$AI$97,COLUMN()-COLUMN($V$1)+2,FALSE),"")</f>
        <v/>
      </c>
      <c r="BE109" s="9" t="str">
        <f>IF(ISNUMBER(VLOOKUP($E109,AnrPivot!$A$6:$AI$97,COLUMN()-COLUMN($V$1)+2,FALSE)),VLOOKUP($E109,AnrPivot!$A$6:$AI$97,COLUMN()-COLUMN($V$1)+2,FALSE),"")</f>
        <v/>
      </c>
      <c r="BF109" s="9" t="str">
        <f>IF(ISNUMBER(VLOOKUP($E109,AnrPivot!$A$6:$AI$97,COLUMN()-COLUMN($V$1)+2,FALSE)),VLOOKUP($E109,AnrPivot!$A$6:$AI$97,COLUMN()-COLUMN($V$1)+2,FALSE),"")</f>
        <v/>
      </c>
      <c r="BG109" s="9" t="str">
        <f>IF(ISNUMBER(VLOOKUP($E109,AnrPivot!$A$6:$AI$97,COLUMN()-COLUMN($V$1)+2,FALSE)),VLOOKUP($E109,AnrPivot!$A$6:$AI$97,COLUMN()-COLUMN($V$1)+2,FALSE),"")</f>
        <v/>
      </c>
      <c r="BH109" s="9" t="str">
        <f>IF(ISNUMBER(VLOOKUP($E109,AnrPivot!$A$6:$AI$97,COLUMN()-COLUMN($V$1)+2,FALSE)),VLOOKUP($E109,AnrPivot!$A$6:$AI$97,COLUMN()-COLUMN($V$1)+2,FALSE),"")</f>
        <v/>
      </c>
      <c r="BI109" s="93" t="str">
        <f>IF(ISNUMBER(VLOOKUP($E109,AnrPivot!$A$6:$AI$97,COLUMN()-COLUMN($V$1)+2,FALSE)),VLOOKUP($E109,AnrPivot!$A$6:$AI$97,COLUMN()-COLUMN($V$1)+2,FALSE),"")</f>
        <v/>
      </c>
      <c r="BJ109" s="93" t="str">
        <f>IF(ISNUMBER(VLOOKUP($E109,AnrPivot!$A$6:$AI$97,COLUMN()-COLUMN($V$1)+2,FALSE)),VLOOKUP($E109,AnrPivot!$A$6:$AI$97,COLUMN()-COLUMN($V$1)+2,FALSE),"")</f>
        <v/>
      </c>
    </row>
    <row r="110" spans="1:62">
      <c r="A110" s="244">
        <v>103</v>
      </c>
      <c r="B110" s="73" t="s">
        <v>0</v>
      </c>
      <c r="C110" s="11" t="s">
        <v>486</v>
      </c>
      <c r="D110" s="11" t="s">
        <v>496</v>
      </c>
      <c r="E110" s="8" t="s">
        <v>40</v>
      </c>
      <c r="F110" s="14">
        <v>26390</v>
      </c>
      <c r="G110" s="244" t="s">
        <v>172</v>
      </c>
      <c r="H110" s="244" t="s">
        <v>178</v>
      </c>
      <c r="I110" s="244"/>
      <c r="J110" s="249"/>
      <c r="K110" s="27"/>
      <c r="L110" s="290">
        <v>13</v>
      </c>
      <c r="M110" s="13">
        <f t="shared" si="5"/>
        <v>13</v>
      </c>
      <c r="N110" s="228">
        <f>LOOKUP(E110,UNTIS.1HJ!$A$4:$A$132,UNTIS.1HJ!$F$4:$F$132)+LOOKUP(E110,UNTIS.1HJ!$A$4:$A$132,UNTIS.1HJ!$H$4:$H$132)</f>
        <v>0</v>
      </c>
      <c r="O110" s="226">
        <f t="shared" si="4"/>
        <v>0</v>
      </c>
      <c r="P110" s="9"/>
      <c r="Q110" s="9">
        <f>VLOOKUP($E110,UNTIS.Gesamt!$A$4:$L$140,2,FALSE)</f>
        <v>596</v>
      </c>
      <c r="R110" s="9">
        <f>VLOOKUP($E110,UNTIS.Gesamt!$A$4:$L$140,3,FALSE)</f>
        <v>225</v>
      </c>
      <c r="S110" s="9">
        <f>VLOOKUP($E110,UNTIS.1HJ!$A$4:$L$140,4,FALSE)</f>
        <v>350</v>
      </c>
      <c r="T110" s="9">
        <f>VLOOKUP($E110,UNTIS.1HJ!$A$4:$L$140,8,FALSE)</f>
        <v>0</v>
      </c>
      <c r="U110" s="9"/>
      <c r="V110" s="9" t="str">
        <f>IF(ISNUMBER(VLOOKUP($E110,AnrPivot!$A$6:$AI$97,COLUMN()-COLUMN($V$1)+2,FALSE)),VLOOKUP($E110,AnrPivot!$A$6:$AI$97,COLUMN()-COLUMN($V$1)+2,FALSE),"")</f>
        <v/>
      </c>
      <c r="W110" s="93" t="str">
        <f>IF(ISNUMBER(VLOOKUP($E110,AnrPivot!$A$6:$AI$97,COLUMN()-COLUMN($V$1)+2,FALSE)),VLOOKUP($E110,AnrPivot!$A$6:$AI$97,COLUMN()-COLUMN($V$1)+2,FALSE),"")</f>
        <v/>
      </c>
      <c r="X110" s="93" t="str">
        <f>IF(ISNUMBER(VLOOKUP($E110,AnrPivot!$A$6:$AI$97,COLUMN()-COLUMN($V$1)+2,FALSE)),VLOOKUP($E110,AnrPivot!$A$6:$AI$97,COLUMN()-COLUMN($V$1)+2,FALSE),"")</f>
        <v/>
      </c>
      <c r="Y110" s="93" t="str">
        <f>IF(ISNUMBER(VLOOKUP($E110,AnrPivot!$A$6:$AI$97,COLUMN()-COLUMN($V$1)+2,FALSE)),VLOOKUP($E110,AnrPivot!$A$6:$AI$97,COLUMN()-COLUMN($V$1)+2,FALSE),"")</f>
        <v/>
      </c>
      <c r="Z110" s="93" t="str">
        <f>IF(ISNUMBER(VLOOKUP($E110,AnrPivot!$A$6:$AI$97,COLUMN()-COLUMN($V$1)+2,FALSE)),VLOOKUP($E110,AnrPivot!$A$6:$AI$97,COLUMN()-COLUMN($V$1)+2,FALSE),"")</f>
        <v/>
      </c>
      <c r="AA110" s="93" t="str">
        <f>IF(ISNUMBER(VLOOKUP($E110,AnrPivot!$A$6:$AI$97,COLUMN()-COLUMN($V$1)+2,FALSE)),VLOOKUP($E110,AnrPivot!$A$6:$AI$97,COLUMN()-COLUMN($V$1)+2,FALSE),"")</f>
        <v/>
      </c>
      <c r="AB110" s="93" t="str">
        <f>IF(ISNUMBER(VLOOKUP($E110,AnrPivot!$A$6:$AI$97,COLUMN()-COLUMN($V$1)+2,FALSE)),VLOOKUP($E110,AnrPivot!$A$6:$AI$97,COLUMN()-COLUMN($V$1)+2,FALSE),"")</f>
        <v/>
      </c>
      <c r="AC110" s="93" t="str">
        <f>IF(ISNUMBER(VLOOKUP($E110,AnrPivot!$A$6:$AI$97,COLUMN()-COLUMN($V$1)+2,FALSE)),VLOOKUP($E110,AnrPivot!$A$6:$AI$97,COLUMN()-COLUMN($V$1)+2,FALSE),"")</f>
        <v/>
      </c>
      <c r="AD110" s="93" t="str">
        <f>IF(ISNUMBER(VLOOKUP($E110,AnrPivot!$A$6:$AI$97,COLUMN()-COLUMN($V$1)+2,FALSE)),VLOOKUP($E110,AnrPivot!$A$6:$AI$97,COLUMN()-COLUMN($V$1)+2,FALSE),"")</f>
        <v/>
      </c>
      <c r="AE110" s="93" t="str">
        <f>IF(ISNUMBER(VLOOKUP($E110,AnrPivot!$A$6:$AI$97,COLUMN()-COLUMN($V$1)+2,FALSE)),VLOOKUP($E110,AnrPivot!$A$6:$AI$97,COLUMN()-COLUMN($V$1)+2,FALSE),"")</f>
        <v/>
      </c>
      <c r="AF110" s="93" t="str">
        <f>IF(ISNUMBER(VLOOKUP($E110,AnrPivot!$A$6:$AI$97,COLUMN()-COLUMN($V$1)+2,FALSE)),VLOOKUP($E110,AnrPivot!$A$6:$AI$97,COLUMN()-COLUMN($V$1)+2,FALSE),"")</f>
        <v/>
      </c>
      <c r="AG110" s="93" t="str">
        <f>IF(ISNUMBER(VLOOKUP($E110,AnrPivot!$A$6:$AI$97,COLUMN()-COLUMN($V$1)+2,FALSE)),VLOOKUP($E110,AnrPivot!$A$6:$AI$97,COLUMN()-COLUMN($V$1)+2,FALSE),"")</f>
        <v/>
      </c>
      <c r="AH110" s="93" t="str">
        <f>IF(ISNUMBER(VLOOKUP($E110,AnrPivot!$A$6:$AI$97,COLUMN()-COLUMN($V$1)+2,FALSE)),VLOOKUP($E110,AnrPivot!$A$6:$AI$97,COLUMN()-COLUMN($V$1)+2,FALSE),"")</f>
        <v/>
      </c>
      <c r="AI110" s="93" t="str">
        <f>IF(ISNUMBER(VLOOKUP($E110,AnrPivot!$A$6:$AI$97,COLUMN()-COLUMN($V$1)+2,FALSE)),VLOOKUP($E110,AnrPivot!$A$6:$AI$97,COLUMN()-COLUMN($V$1)+2,FALSE),"")</f>
        <v/>
      </c>
      <c r="AJ110" s="93" t="str">
        <f>IF(ISNUMBER(VLOOKUP($E110,AnrPivot!$A$6:$AI$97,COLUMN()-COLUMN($V$1)+2,FALSE)),VLOOKUP($E110,AnrPivot!$A$6:$AI$97,COLUMN()-COLUMN($V$1)+2,FALSE),"")</f>
        <v/>
      </c>
      <c r="AK110" s="93" t="str">
        <f>IF(ISNUMBER(VLOOKUP($E110,AnrPivot!$A$6:$AI$97,COLUMN()-COLUMN($V$1)+2,FALSE)),VLOOKUP($E110,AnrPivot!$A$6:$AI$97,COLUMN()-COLUMN($V$1)+2,FALSE),"")</f>
        <v/>
      </c>
      <c r="AL110" s="93" t="str">
        <f>IF(ISNUMBER(VLOOKUP($E110,AnrPivot!$A$6:$AI$97,COLUMN()-COLUMN($V$1)+2,FALSE)),VLOOKUP($E110,AnrPivot!$A$6:$AI$97,COLUMN()-COLUMN($V$1)+2,FALSE),"")</f>
        <v/>
      </c>
      <c r="AM110" s="93" t="str">
        <f>IF(ISNUMBER(VLOOKUP($E110,AnrPivot!$A$6:$AI$97,COLUMN()-COLUMN($V$1)+2,FALSE)),VLOOKUP($E110,AnrPivot!$A$6:$AI$97,COLUMN()-COLUMN($V$1)+2,FALSE),"")</f>
        <v/>
      </c>
      <c r="AN110" s="93" t="str">
        <f>IF(ISNUMBER(VLOOKUP($E110,AnrPivot!$A$6:$AI$97,COLUMN()-COLUMN($V$1)+2,FALSE)),VLOOKUP($E110,AnrPivot!$A$6:$AI$97,COLUMN()-COLUMN($V$1)+2,FALSE),"")</f>
        <v/>
      </c>
      <c r="AO110" s="93" t="str">
        <f>IF(ISNUMBER(VLOOKUP($E110,AnrPivot!$A$6:$AI$97,COLUMN()-COLUMN($V$1)+2,FALSE)),VLOOKUP($E110,AnrPivot!$A$6:$AI$97,COLUMN()-COLUMN($V$1)+2,FALSE),"")</f>
        <v/>
      </c>
      <c r="AP110" s="93" t="str">
        <f>IF(ISNUMBER(VLOOKUP($E110,AnrPivot!$A$6:$AI$97,COLUMN()-COLUMN($V$1)+2,FALSE)),VLOOKUP($E110,AnrPivot!$A$6:$AI$97,COLUMN()-COLUMN($V$1)+2,FALSE),"")</f>
        <v/>
      </c>
      <c r="AQ110" s="93" t="str">
        <f>IF(ISNUMBER(VLOOKUP($E110,AnrPivot!$A$6:$AI$97,COLUMN()-COLUMN($V$1)+2,FALSE)),VLOOKUP($E110,AnrPivot!$A$6:$AI$97,COLUMN()-COLUMN($V$1)+2,FALSE),"")</f>
        <v/>
      </c>
      <c r="AR110" s="93" t="str">
        <f>IF(ISNUMBER(VLOOKUP($E110,AnrPivot!$A$6:$AI$97,COLUMN()-COLUMN($V$1)+2,FALSE)),VLOOKUP($E110,AnrPivot!$A$6:$AI$97,COLUMN()-COLUMN($V$1)+2,FALSE),"")</f>
        <v/>
      </c>
      <c r="AS110" s="93" t="str">
        <f>IF(ISNUMBER(VLOOKUP($E110,AnrPivot!$A$6:$AI$97,COLUMN()-COLUMN($V$1)+2,FALSE)),VLOOKUP($E110,AnrPivot!$A$6:$AI$97,COLUMN()-COLUMN($V$1)+2,FALSE),"")</f>
        <v/>
      </c>
      <c r="AT110" s="93" t="str">
        <f>IF(ISNUMBER(VLOOKUP($E110,AnrPivot!$A$6:$AI$97,COLUMN()-COLUMN($V$1)+2,FALSE)),VLOOKUP($E110,AnrPivot!$A$6:$AI$97,COLUMN()-COLUMN($V$1)+2,FALSE),"")</f>
        <v/>
      </c>
      <c r="AU110" s="93" t="str">
        <f>IF(ISNUMBER(VLOOKUP($E110,AnrPivot!$A$6:$AI$97,COLUMN()-COLUMN($V$1)+2,FALSE)),VLOOKUP($E110,AnrPivot!$A$6:$AI$97,COLUMN()-COLUMN($V$1)+2,FALSE),"")</f>
        <v/>
      </c>
      <c r="AV110" s="93" t="str">
        <f>IF(ISNUMBER(VLOOKUP($E110,AnrPivot!$A$6:$AI$97,COLUMN()-COLUMN($V$1)+2,FALSE)),VLOOKUP($E110,AnrPivot!$A$6:$AI$97,COLUMN()-COLUMN($V$1)+2,FALSE),"")</f>
        <v/>
      </c>
      <c r="AW110" s="93" t="str">
        <f>IF(ISNUMBER(VLOOKUP($E110,AnrPivot!$A$6:$AI$97,COLUMN()-COLUMN($V$1)+2,FALSE)),VLOOKUP($E110,AnrPivot!$A$6:$AI$97,COLUMN()-COLUMN($V$1)+2,FALSE),"")</f>
        <v/>
      </c>
      <c r="AX110" s="93" t="str">
        <f>IF(ISNUMBER(VLOOKUP($E110,AnrPivot!$A$6:$AI$97,COLUMN()-COLUMN($V$1)+2,FALSE)),VLOOKUP($E110,AnrPivot!$A$6:$AI$97,COLUMN()-COLUMN($V$1)+2,FALSE),"")</f>
        <v/>
      </c>
      <c r="AY110" s="93" t="str">
        <f>IF(ISNUMBER(VLOOKUP($E110,AnrPivot!$A$6:$AI$97,COLUMN()-COLUMN($V$1)+2,FALSE)),VLOOKUP($E110,AnrPivot!$A$6:$AI$97,COLUMN()-COLUMN($V$1)+2,FALSE),"")</f>
        <v/>
      </c>
      <c r="AZ110" s="93" t="str">
        <f>IF(ISNUMBER(VLOOKUP($E110,AnrPivot!$A$6:$AI$97,COLUMN()-COLUMN($V$1)+2,FALSE)),VLOOKUP($E110,AnrPivot!$A$6:$AI$97,COLUMN()-COLUMN($V$1)+2,FALSE),"")</f>
        <v/>
      </c>
      <c r="BA110" s="93" t="str">
        <f>IF(ISNUMBER(VLOOKUP($E110,AnrPivot!$A$6:$AI$97,COLUMN()-COLUMN($V$1)+2,FALSE)),VLOOKUP($E110,AnrPivot!$A$6:$AI$97,COLUMN()-COLUMN($V$1)+2,FALSE),"")</f>
        <v/>
      </c>
      <c r="BB110" s="93" t="str">
        <f>IF(ISNUMBER(VLOOKUP($E110,AnrPivot!$A$6:$AI$97,COLUMN()-COLUMN($V$1)+2,FALSE)),VLOOKUP($E110,AnrPivot!$A$6:$AI$97,COLUMN()-COLUMN($V$1)+2,FALSE),"")</f>
        <v/>
      </c>
      <c r="BC110" s="93" t="str">
        <f>IF(ISNUMBER(VLOOKUP($E110,AnrPivot!$A$6:$AI$97,COLUMN()-COLUMN($V$1)+2,FALSE)),VLOOKUP($E110,AnrPivot!$A$6:$AI$97,COLUMN()-COLUMN($V$1)+2,FALSE),"")</f>
        <v/>
      </c>
      <c r="BD110" s="93" t="str">
        <f>IF(ISNUMBER(VLOOKUP($E110,AnrPivot!$A$6:$AI$97,COLUMN()-COLUMN($V$1)+2,FALSE)),VLOOKUP($E110,AnrPivot!$A$6:$AI$97,COLUMN()-COLUMN($V$1)+2,FALSE),"")</f>
        <v/>
      </c>
      <c r="BE110" s="93" t="str">
        <f>IF(ISNUMBER(VLOOKUP($E110,AnrPivot!$A$6:$AI$97,COLUMN()-COLUMN($V$1)+2,FALSE)),VLOOKUP($E110,AnrPivot!$A$6:$AI$97,COLUMN()-COLUMN($V$1)+2,FALSE),"")</f>
        <v/>
      </c>
      <c r="BF110" s="93" t="str">
        <f>IF(ISNUMBER(VLOOKUP($E110,AnrPivot!$A$6:$AI$97,COLUMN()-COLUMN($V$1)+2,FALSE)),VLOOKUP($E110,AnrPivot!$A$6:$AI$97,COLUMN()-COLUMN($V$1)+2,FALSE),"")</f>
        <v/>
      </c>
      <c r="BG110" s="93" t="str">
        <f>IF(ISNUMBER(VLOOKUP($E110,AnrPivot!$A$6:$AI$97,COLUMN()-COLUMN($V$1)+2,FALSE)),VLOOKUP($E110,AnrPivot!$A$6:$AI$97,COLUMN()-COLUMN($V$1)+2,FALSE),"")</f>
        <v/>
      </c>
      <c r="BH110" s="93" t="str">
        <f>IF(ISNUMBER(VLOOKUP($E110,AnrPivot!$A$6:$AI$97,COLUMN()-COLUMN($V$1)+2,FALSE)),VLOOKUP($E110,AnrPivot!$A$6:$AI$97,COLUMN()-COLUMN($V$1)+2,FALSE),"")</f>
        <v/>
      </c>
      <c r="BI110" s="93" t="str">
        <f>IF(ISNUMBER(VLOOKUP($E110,AnrPivot!$A$6:$AI$97,COLUMN()-COLUMN($V$1)+2,FALSE)),VLOOKUP($E110,AnrPivot!$A$6:$AI$97,COLUMN()-COLUMN($V$1)+2,FALSE),"")</f>
        <v/>
      </c>
      <c r="BJ110" s="93" t="str">
        <f>IF(ISNUMBER(VLOOKUP($E110,AnrPivot!$A$6:$AI$97,COLUMN()-COLUMN($V$1)+2,FALSE)),VLOOKUP($E110,AnrPivot!$A$6:$AI$97,COLUMN()-COLUMN($V$1)+2,FALSE),"")</f>
        <v/>
      </c>
    </row>
    <row r="111" spans="1:62">
      <c r="A111" s="247">
        <v>104</v>
      </c>
      <c r="B111" s="66" t="s">
        <v>0</v>
      </c>
      <c r="C111" s="67" t="s">
        <v>497</v>
      </c>
      <c r="D111" s="67" t="s">
        <v>498</v>
      </c>
      <c r="E111" s="68" t="s">
        <v>143</v>
      </c>
      <c r="F111" s="69">
        <v>22772</v>
      </c>
      <c r="G111" s="247" t="s">
        <v>182</v>
      </c>
      <c r="H111" s="247"/>
      <c r="I111" s="247"/>
      <c r="J111" s="248"/>
      <c r="K111" s="70"/>
      <c r="L111" s="71">
        <v>25.5</v>
      </c>
      <c r="M111" s="71">
        <f t="shared" si="5"/>
        <v>23.5</v>
      </c>
      <c r="N111" s="227">
        <f>LOOKUP(E111,UNTIS.1HJ!$A$4:$A$132,UNTIS.1HJ!$F$4:$F$132)+LOOKUP(E111,UNTIS.1HJ!$A$4:$A$132,UNTIS.1HJ!$H$4:$H$132)</f>
        <v>0</v>
      </c>
      <c r="O111" s="225">
        <f t="shared" si="4"/>
        <v>0</v>
      </c>
      <c r="P111" s="93"/>
      <c r="Q111" s="93">
        <f>VLOOKUP($E111,UNTIS.Gesamt!$A$4:$L$140,2,FALSE)</f>
        <v>1010</v>
      </c>
      <c r="R111" s="93">
        <f>VLOOKUP($E111,UNTIS.Gesamt!$A$4:$L$140,3,FALSE)</f>
        <v>40</v>
      </c>
      <c r="S111" s="93">
        <f>VLOOKUP($E111,UNTIS.1HJ!$A$4:$L$140,4,FALSE)</f>
        <v>988</v>
      </c>
      <c r="T111" s="93">
        <f>VLOOKUP($E111,UNTIS.1HJ!$A$4:$L$140,8,FALSE)</f>
        <v>0</v>
      </c>
      <c r="U111" s="93"/>
      <c r="V111" s="93">
        <f>IF(ISNUMBER(VLOOKUP($E111,AnrPivot!$A$6:$AI$97,COLUMN()-COLUMN($V$1)+2,FALSE)),VLOOKUP($E111,AnrPivot!$A$6:$AI$97,COLUMN()-COLUMN($V$1)+2,FALSE),"")</f>
        <v>1</v>
      </c>
      <c r="W111" s="9" t="str">
        <f>IF(ISNUMBER(VLOOKUP($E111,AnrPivot!$A$6:$AI$97,COLUMN()-COLUMN($V$1)+2,FALSE)),VLOOKUP($E111,AnrPivot!$A$6:$AI$97,COLUMN()-COLUMN($V$1)+2,FALSE),"")</f>
        <v/>
      </c>
      <c r="X111" s="9" t="str">
        <f>IF(ISNUMBER(VLOOKUP($E111,AnrPivot!$A$6:$AI$97,COLUMN()-COLUMN($V$1)+2,FALSE)),VLOOKUP($E111,AnrPivot!$A$6:$AI$97,COLUMN()-COLUMN($V$1)+2,FALSE),"")</f>
        <v/>
      </c>
      <c r="Y111" s="9" t="str">
        <f>IF(ISNUMBER(VLOOKUP($E111,AnrPivot!$A$6:$AI$97,COLUMN()-COLUMN($V$1)+2,FALSE)),VLOOKUP($E111,AnrPivot!$A$6:$AI$97,COLUMN()-COLUMN($V$1)+2,FALSE),"")</f>
        <v/>
      </c>
      <c r="Z111" s="9" t="str">
        <f>IF(ISNUMBER(VLOOKUP($E111,AnrPivot!$A$6:$AI$97,COLUMN()-COLUMN($V$1)+2,FALSE)),VLOOKUP($E111,AnrPivot!$A$6:$AI$97,COLUMN()-COLUMN($V$1)+2,FALSE),"")</f>
        <v/>
      </c>
      <c r="AA111" s="9" t="str">
        <f>IF(ISNUMBER(VLOOKUP($E111,AnrPivot!$A$6:$AI$97,COLUMN()-COLUMN($V$1)+2,FALSE)),VLOOKUP($E111,AnrPivot!$A$6:$AI$97,COLUMN()-COLUMN($V$1)+2,FALSE),"")</f>
        <v/>
      </c>
      <c r="AB111" s="9" t="str">
        <f>IF(ISNUMBER(VLOOKUP($E111,AnrPivot!$A$6:$AI$97,COLUMN()-COLUMN($V$1)+2,FALSE)),VLOOKUP($E111,AnrPivot!$A$6:$AI$97,COLUMN()-COLUMN($V$1)+2,FALSE),"")</f>
        <v/>
      </c>
      <c r="AC111" s="9" t="str">
        <f>IF(ISNUMBER(VLOOKUP($E111,AnrPivot!$A$6:$AI$97,COLUMN()-COLUMN($V$1)+2,FALSE)),VLOOKUP($E111,AnrPivot!$A$6:$AI$97,COLUMN()-COLUMN($V$1)+2,FALSE),"")</f>
        <v/>
      </c>
      <c r="AD111" s="9" t="str">
        <f>IF(ISNUMBER(VLOOKUP($E111,AnrPivot!$A$6:$AI$97,COLUMN()-COLUMN($V$1)+2,FALSE)),VLOOKUP($E111,AnrPivot!$A$6:$AI$97,COLUMN()-COLUMN($V$1)+2,FALSE),"")</f>
        <v/>
      </c>
      <c r="AE111" s="9" t="str">
        <f>IF(ISNUMBER(VLOOKUP($E111,AnrPivot!$A$6:$AI$97,COLUMN()-COLUMN($V$1)+2,FALSE)),VLOOKUP($E111,AnrPivot!$A$6:$AI$97,COLUMN()-COLUMN($V$1)+2,FALSE),"")</f>
        <v/>
      </c>
      <c r="AF111" s="9" t="str">
        <f>IF(ISNUMBER(VLOOKUP($E111,AnrPivot!$A$6:$AI$97,COLUMN()-COLUMN($V$1)+2,FALSE)),VLOOKUP($E111,AnrPivot!$A$6:$AI$97,COLUMN()-COLUMN($V$1)+2,FALSE),"")</f>
        <v/>
      </c>
      <c r="AG111" s="9" t="str">
        <f>IF(ISNUMBER(VLOOKUP($E111,AnrPivot!$A$6:$AI$97,COLUMN()-COLUMN($V$1)+2,FALSE)),VLOOKUP($E111,AnrPivot!$A$6:$AI$97,COLUMN()-COLUMN($V$1)+2,FALSE),"")</f>
        <v/>
      </c>
      <c r="AH111" s="9">
        <f>IF(ISNUMBER(VLOOKUP($E111,AnrPivot!$A$6:$AI$97,COLUMN()-COLUMN($V$1)+2,FALSE)),VLOOKUP($E111,AnrPivot!$A$6:$AI$97,COLUMN()-COLUMN($V$1)+2,FALSE),"")</f>
        <v>1</v>
      </c>
      <c r="AI111" s="9" t="str">
        <f>IF(ISNUMBER(VLOOKUP($E111,AnrPivot!$A$6:$AI$97,COLUMN()-COLUMN($V$1)+2,FALSE)),VLOOKUP($E111,AnrPivot!$A$6:$AI$97,COLUMN()-COLUMN($V$1)+2,FALSE),"")</f>
        <v/>
      </c>
      <c r="AJ111" s="9" t="str">
        <f>IF(ISNUMBER(VLOOKUP($E111,AnrPivot!$A$6:$AI$97,COLUMN()-COLUMN($V$1)+2,FALSE)),VLOOKUP($E111,AnrPivot!$A$6:$AI$97,COLUMN()-COLUMN($V$1)+2,FALSE),"")</f>
        <v/>
      </c>
      <c r="AK111" s="9" t="str">
        <f>IF(ISNUMBER(VLOOKUP($E111,AnrPivot!$A$6:$AI$97,COLUMN()-COLUMN($V$1)+2,FALSE)),VLOOKUP($E111,AnrPivot!$A$6:$AI$97,COLUMN()-COLUMN($V$1)+2,FALSE),"")</f>
        <v/>
      </c>
      <c r="AL111" s="9" t="str">
        <f>IF(ISNUMBER(VLOOKUP($E111,AnrPivot!$A$6:$AI$97,COLUMN()-COLUMN($V$1)+2,FALSE)),VLOOKUP($E111,AnrPivot!$A$6:$AI$97,COLUMN()-COLUMN($V$1)+2,FALSE),"")</f>
        <v/>
      </c>
      <c r="AM111" s="9" t="str">
        <f>IF(ISNUMBER(VLOOKUP($E111,AnrPivot!$A$6:$AI$97,COLUMN()-COLUMN($V$1)+2,FALSE)),VLOOKUP($E111,AnrPivot!$A$6:$AI$97,COLUMN()-COLUMN($V$1)+2,FALSE),"")</f>
        <v/>
      </c>
      <c r="AN111" s="9" t="str">
        <f>IF(ISNUMBER(VLOOKUP($E111,AnrPivot!$A$6:$AI$97,COLUMN()-COLUMN($V$1)+2,FALSE)),VLOOKUP($E111,AnrPivot!$A$6:$AI$97,COLUMN()-COLUMN($V$1)+2,FALSE),"")</f>
        <v/>
      </c>
      <c r="AO111" s="9" t="str">
        <f>IF(ISNUMBER(VLOOKUP($E111,AnrPivot!$A$6:$AI$97,COLUMN()-COLUMN($V$1)+2,FALSE)),VLOOKUP($E111,AnrPivot!$A$6:$AI$97,COLUMN()-COLUMN($V$1)+2,FALSE),"")</f>
        <v/>
      </c>
      <c r="AP111" s="9" t="str">
        <f>IF(ISNUMBER(VLOOKUP($E111,AnrPivot!$A$6:$AI$97,COLUMN()-COLUMN($V$1)+2,FALSE)),VLOOKUP($E111,AnrPivot!$A$6:$AI$97,COLUMN()-COLUMN($V$1)+2,FALSE),"")</f>
        <v/>
      </c>
      <c r="AQ111" s="9" t="str">
        <f>IF(ISNUMBER(VLOOKUP($E111,AnrPivot!$A$6:$AI$97,COLUMN()-COLUMN($V$1)+2,FALSE)),VLOOKUP($E111,AnrPivot!$A$6:$AI$97,COLUMN()-COLUMN($V$1)+2,FALSE),"")</f>
        <v/>
      </c>
      <c r="AR111" s="9" t="str">
        <f>IF(ISNUMBER(VLOOKUP($E111,AnrPivot!$A$6:$AI$97,COLUMN()-COLUMN($V$1)+2,FALSE)),VLOOKUP($E111,AnrPivot!$A$6:$AI$97,COLUMN()-COLUMN($V$1)+2,FALSE),"")</f>
        <v/>
      </c>
      <c r="AS111" s="9" t="str">
        <f>IF(ISNUMBER(VLOOKUP($E111,AnrPivot!$A$6:$AI$97,COLUMN()-COLUMN($V$1)+2,FALSE)),VLOOKUP($E111,AnrPivot!$A$6:$AI$97,COLUMN()-COLUMN($V$1)+2,FALSE),"")</f>
        <v/>
      </c>
      <c r="AT111" s="9" t="str">
        <f>IF(ISNUMBER(VLOOKUP($E111,AnrPivot!$A$6:$AI$97,COLUMN()-COLUMN($V$1)+2,FALSE)),VLOOKUP($E111,AnrPivot!$A$6:$AI$97,COLUMN()-COLUMN($V$1)+2,FALSE),"")</f>
        <v/>
      </c>
      <c r="AU111" s="9" t="str">
        <f>IF(ISNUMBER(VLOOKUP($E111,AnrPivot!$A$6:$AI$97,COLUMN()-COLUMN($V$1)+2,FALSE)),VLOOKUP($E111,AnrPivot!$A$6:$AI$97,COLUMN()-COLUMN($V$1)+2,FALSE),"")</f>
        <v/>
      </c>
      <c r="AV111" s="9" t="str">
        <f>IF(ISNUMBER(VLOOKUP($E111,AnrPivot!$A$6:$AI$97,COLUMN()-COLUMN($V$1)+2,FALSE)),VLOOKUP($E111,AnrPivot!$A$6:$AI$97,COLUMN()-COLUMN($V$1)+2,FALSE),"")</f>
        <v/>
      </c>
      <c r="AW111" s="9" t="str">
        <f>IF(ISNUMBER(VLOOKUP($E111,AnrPivot!$A$6:$AI$97,COLUMN()-COLUMN($V$1)+2,FALSE)),VLOOKUP($E111,AnrPivot!$A$6:$AI$97,COLUMN()-COLUMN($V$1)+2,FALSE),"")</f>
        <v/>
      </c>
      <c r="AX111" s="9" t="str">
        <f>IF(ISNUMBER(VLOOKUP($E111,AnrPivot!$A$6:$AI$97,COLUMN()-COLUMN($V$1)+2,FALSE)),VLOOKUP($E111,AnrPivot!$A$6:$AI$97,COLUMN()-COLUMN($V$1)+2,FALSE),"")</f>
        <v/>
      </c>
      <c r="AY111" s="9" t="str">
        <f>IF(ISNUMBER(VLOOKUP($E111,AnrPivot!$A$6:$AI$97,COLUMN()-COLUMN($V$1)+2,FALSE)),VLOOKUP($E111,AnrPivot!$A$6:$AI$97,COLUMN()-COLUMN($V$1)+2,FALSE),"")</f>
        <v/>
      </c>
      <c r="AZ111" s="9" t="str">
        <f>IF(ISNUMBER(VLOOKUP($E111,AnrPivot!$A$6:$AI$97,COLUMN()-COLUMN($V$1)+2,FALSE)),VLOOKUP($E111,AnrPivot!$A$6:$AI$97,COLUMN()-COLUMN($V$1)+2,FALSE),"")</f>
        <v/>
      </c>
      <c r="BA111" s="9" t="str">
        <f>IF(ISNUMBER(VLOOKUP($E111,AnrPivot!$A$6:$AI$97,COLUMN()-COLUMN($V$1)+2,FALSE)),VLOOKUP($E111,AnrPivot!$A$6:$AI$97,COLUMN()-COLUMN($V$1)+2,FALSE),"")</f>
        <v/>
      </c>
      <c r="BB111" s="9" t="str">
        <f>IF(ISNUMBER(VLOOKUP($E111,AnrPivot!$A$6:$AI$97,COLUMN()-COLUMN($V$1)+2,FALSE)),VLOOKUP($E111,AnrPivot!$A$6:$AI$97,COLUMN()-COLUMN($V$1)+2,FALSE),"")</f>
        <v/>
      </c>
      <c r="BC111" s="9">
        <f>IF(ISNUMBER(VLOOKUP($E111,AnrPivot!$A$6:$AI$97,COLUMN()-COLUMN($V$1)+2,FALSE)),VLOOKUP($E111,AnrPivot!$A$6:$AI$97,COLUMN()-COLUMN($V$1)+2,FALSE),"")</f>
        <v>2</v>
      </c>
      <c r="BD111" s="9" t="str">
        <f>IF(ISNUMBER(VLOOKUP($E111,AnrPivot!$A$6:$AI$97,COLUMN()-COLUMN($V$1)+2,FALSE)),VLOOKUP($E111,AnrPivot!$A$6:$AI$97,COLUMN()-COLUMN($V$1)+2,FALSE),"")</f>
        <v/>
      </c>
      <c r="BE111" s="9" t="str">
        <f>IF(ISNUMBER(VLOOKUP($E111,AnrPivot!$A$6:$AI$97,COLUMN()-COLUMN($V$1)+2,FALSE)),VLOOKUP($E111,AnrPivot!$A$6:$AI$97,COLUMN()-COLUMN($V$1)+2,FALSE),"")</f>
        <v/>
      </c>
      <c r="BF111" s="9" t="str">
        <f>IF(ISNUMBER(VLOOKUP($E111,AnrPivot!$A$6:$AI$97,COLUMN()-COLUMN($V$1)+2,FALSE)),VLOOKUP($E111,AnrPivot!$A$6:$AI$97,COLUMN()-COLUMN($V$1)+2,FALSE),"")</f>
        <v/>
      </c>
      <c r="BG111" s="9" t="str">
        <f>IF(ISNUMBER(VLOOKUP($E111,AnrPivot!$A$6:$AI$97,COLUMN()-COLUMN($V$1)+2,FALSE)),VLOOKUP($E111,AnrPivot!$A$6:$AI$97,COLUMN()-COLUMN($V$1)+2,FALSE),"")</f>
        <v/>
      </c>
      <c r="BH111" s="9" t="str">
        <f>IF(ISNUMBER(VLOOKUP($E111,AnrPivot!$A$6:$AI$97,COLUMN()-COLUMN($V$1)+2,FALSE)),VLOOKUP($E111,AnrPivot!$A$6:$AI$97,COLUMN()-COLUMN($V$1)+2,FALSE),"")</f>
        <v/>
      </c>
      <c r="BI111" s="93" t="str">
        <f>IF(ISNUMBER(VLOOKUP($E111,AnrPivot!$A$6:$AI$97,COLUMN()-COLUMN($V$1)+2,FALSE)),VLOOKUP($E111,AnrPivot!$A$6:$AI$97,COLUMN()-COLUMN($V$1)+2,FALSE),"")</f>
        <v/>
      </c>
      <c r="BJ111" s="93" t="str">
        <f>IF(ISNUMBER(VLOOKUP($E111,AnrPivot!$A$6:$AI$97,COLUMN()-COLUMN($V$1)+2,FALSE)),VLOOKUP($E111,AnrPivot!$A$6:$AI$97,COLUMN()-COLUMN($V$1)+2,FALSE),"")</f>
        <v/>
      </c>
    </row>
    <row r="112" spans="1:62">
      <c r="A112" s="244">
        <v>105</v>
      </c>
      <c r="B112" s="73" t="s">
        <v>0</v>
      </c>
      <c r="C112" s="11" t="s">
        <v>499</v>
      </c>
      <c r="D112" s="11" t="s">
        <v>500</v>
      </c>
      <c r="E112" s="8" t="s">
        <v>57</v>
      </c>
      <c r="F112" s="14">
        <v>30925</v>
      </c>
      <c r="G112" s="244" t="s">
        <v>185</v>
      </c>
      <c r="H112" s="244" t="s">
        <v>188</v>
      </c>
      <c r="I112" s="244"/>
      <c r="J112" s="249"/>
      <c r="K112" s="27"/>
      <c r="L112" s="13">
        <v>25.5</v>
      </c>
      <c r="M112" s="13">
        <f t="shared" si="5"/>
        <v>23</v>
      </c>
      <c r="N112" s="228">
        <f>LOOKUP(E112,UNTIS.1HJ!$A$4:$A$132,UNTIS.1HJ!$F$4:$F$132)+LOOKUP(E112,UNTIS.1HJ!$A$4:$A$132,UNTIS.1HJ!$H$4:$H$132)</f>
        <v>0</v>
      </c>
      <c r="O112" s="226">
        <f t="shared" si="4"/>
        <v>0</v>
      </c>
      <c r="P112" s="9"/>
      <c r="Q112" s="9">
        <f>VLOOKUP($E112,UNTIS.Gesamt!$A$4:$L$140,2,FALSE)</f>
        <v>1016</v>
      </c>
      <c r="R112" s="9">
        <f>VLOOKUP($E112,UNTIS.Gesamt!$A$4:$L$140,3,FALSE)</f>
        <v>360</v>
      </c>
      <c r="S112" s="9">
        <f>VLOOKUP($E112,UNTIS.1HJ!$A$4:$L$140,4,FALSE)</f>
        <v>673</v>
      </c>
      <c r="T112" s="9">
        <f>VLOOKUP($E112,UNTIS.1HJ!$A$4:$L$140,8,FALSE)</f>
        <v>0</v>
      </c>
      <c r="U112" s="9"/>
      <c r="V112" s="9" t="str">
        <f>IF(ISNUMBER(VLOOKUP($E112,AnrPivot!$A$6:$AI$97,COLUMN()-COLUMN($V$1)+2,FALSE)),VLOOKUP($E112,AnrPivot!$A$6:$AI$97,COLUMN()-COLUMN($V$1)+2,FALSE),"")</f>
        <v/>
      </c>
      <c r="W112" s="93" t="str">
        <f>IF(ISNUMBER(VLOOKUP($E112,AnrPivot!$A$6:$AI$97,COLUMN()-COLUMN($V$1)+2,FALSE)),VLOOKUP($E112,AnrPivot!$A$6:$AI$97,COLUMN()-COLUMN($V$1)+2,FALSE),"")</f>
        <v/>
      </c>
      <c r="X112" s="93" t="str">
        <f>IF(ISNUMBER(VLOOKUP($E112,AnrPivot!$A$6:$AI$97,COLUMN()-COLUMN($V$1)+2,FALSE)),VLOOKUP($E112,AnrPivot!$A$6:$AI$97,COLUMN()-COLUMN($V$1)+2,FALSE),"")</f>
        <v/>
      </c>
      <c r="Y112" s="93" t="str">
        <f>IF(ISNUMBER(VLOOKUP($E112,AnrPivot!$A$6:$AI$97,COLUMN()-COLUMN($V$1)+2,FALSE)),VLOOKUP($E112,AnrPivot!$A$6:$AI$97,COLUMN()-COLUMN($V$1)+2,FALSE),"")</f>
        <v/>
      </c>
      <c r="Z112" s="93" t="str">
        <f>IF(ISNUMBER(VLOOKUP($E112,AnrPivot!$A$6:$AI$97,COLUMN()-COLUMN($V$1)+2,FALSE)),VLOOKUP($E112,AnrPivot!$A$6:$AI$97,COLUMN()-COLUMN($V$1)+2,FALSE),"")</f>
        <v/>
      </c>
      <c r="AA112" s="93" t="str">
        <f>IF(ISNUMBER(VLOOKUP($E112,AnrPivot!$A$6:$AI$97,COLUMN()-COLUMN($V$1)+2,FALSE)),VLOOKUP($E112,AnrPivot!$A$6:$AI$97,COLUMN()-COLUMN($V$1)+2,FALSE),"")</f>
        <v/>
      </c>
      <c r="AB112" s="93" t="str">
        <f>IF(ISNUMBER(VLOOKUP($E112,AnrPivot!$A$6:$AI$97,COLUMN()-COLUMN($V$1)+2,FALSE)),VLOOKUP($E112,AnrPivot!$A$6:$AI$97,COLUMN()-COLUMN($V$1)+2,FALSE),"")</f>
        <v/>
      </c>
      <c r="AC112" s="93" t="str">
        <f>IF(ISNUMBER(VLOOKUP($E112,AnrPivot!$A$6:$AI$97,COLUMN()-COLUMN($V$1)+2,FALSE)),VLOOKUP($E112,AnrPivot!$A$6:$AI$97,COLUMN()-COLUMN($V$1)+2,FALSE),"")</f>
        <v/>
      </c>
      <c r="AD112" s="93">
        <f>IF(ISNUMBER(VLOOKUP($E112,AnrPivot!$A$6:$AI$97,COLUMN()-COLUMN($V$1)+2,FALSE)),VLOOKUP($E112,AnrPivot!$A$6:$AI$97,COLUMN()-COLUMN($V$1)+2,FALSE),"")</f>
        <v>0.5</v>
      </c>
      <c r="AE112" s="93" t="str">
        <f>IF(ISNUMBER(VLOOKUP($E112,AnrPivot!$A$6:$AI$97,COLUMN()-COLUMN($V$1)+2,FALSE)),VLOOKUP($E112,AnrPivot!$A$6:$AI$97,COLUMN()-COLUMN($V$1)+2,FALSE),"")</f>
        <v/>
      </c>
      <c r="AF112" s="93" t="str">
        <f>IF(ISNUMBER(VLOOKUP($E112,AnrPivot!$A$6:$AI$97,COLUMN()-COLUMN($V$1)+2,FALSE)),VLOOKUP($E112,AnrPivot!$A$6:$AI$97,COLUMN()-COLUMN($V$1)+2,FALSE),"")</f>
        <v/>
      </c>
      <c r="AG112" s="93" t="str">
        <f>IF(ISNUMBER(VLOOKUP($E112,AnrPivot!$A$6:$AI$97,COLUMN()-COLUMN($V$1)+2,FALSE)),VLOOKUP($E112,AnrPivot!$A$6:$AI$97,COLUMN()-COLUMN($V$1)+2,FALSE),"")</f>
        <v/>
      </c>
      <c r="AH112" s="93" t="str">
        <f>IF(ISNUMBER(VLOOKUP($E112,AnrPivot!$A$6:$AI$97,COLUMN()-COLUMN($V$1)+2,FALSE)),VLOOKUP($E112,AnrPivot!$A$6:$AI$97,COLUMN()-COLUMN($V$1)+2,FALSE),"")</f>
        <v/>
      </c>
      <c r="AI112" s="93" t="str">
        <f>IF(ISNUMBER(VLOOKUP($E112,AnrPivot!$A$6:$AI$97,COLUMN()-COLUMN($V$1)+2,FALSE)),VLOOKUP($E112,AnrPivot!$A$6:$AI$97,COLUMN()-COLUMN($V$1)+2,FALSE),"")</f>
        <v/>
      </c>
      <c r="AJ112" s="93" t="str">
        <f>IF(ISNUMBER(VLOOKUP($E112,AnrPivot!$A$6:$AI$97,COLUMN()-COLUMN($V$1)+2,FALSE)),VLOOKUP($E112,AnrPivot!$A$6:$AI$97,COLUMN()-COLUMN($V$1)+2,FALSE),"")</f>
        <v/>
      </c>
      <c r="AK112" s="93" t="str">
        <f>IF(ISNUMBER(VLOOKUP($E112,AnrPivot!$A$6:$AI$97,COLUMN()-COLUMN($V$1)+2,FALSE)),VLOOKUP($E112,AnrPivot!$A$6:$AI$97,COLUMN()-COLUMN($V$1)+2,FALSE),"")</f>
        <v/>
      </c>
      <c r="AL112" s="93">
        <f>IF(ISNUMBER(VLOOKUP($E112,AnrPivot!$A$6:$AI$97,COLUMN()-COLUMN($V$1)+2,FALSE)),VLOOKUP($E112,AnrPivot!$A$6:$AI$97,COLUMN()-COLUMN($V$1)+2,FALSE),"")</f>
        <v>1</v>
      </c>
      <c r="AM112" s="93" t="str">
        <f>IF(ISNUMBER(VLOOKUP($E112,AnrPivot!$A$6:$AI$97,COLUMN()-COLUMN($V$1)+2,FALSE)),VLOOKUP($E112,AnrPivot!$A$6:$AI$97,COLUMN()-COLUMN($V$1)+2,FALSE),"")</f>
        <v/>
      </c>
      <c r="AN112" s="93" t="str">
        <f>IF(ISNUMBER(VLOOKUP($E112,AnrPivot!$A$6:$AI$97,COLUMN()-COLUMN($V$1)+2,FALSE)),VLOOKUP($E112,AnrPivot!$A$6:$AI$97,COLUMN()-COLUMN($V$1)+2,FALSE),"")</f>
        <v/>
      </c>
      <c r="AO112" s="93" t="str">
        <f>IF(ISNUMBER(VLOOKUP($E112,AnrPivot!$A$6:$AI$97,COLUMN()-COLUMN($V$1)+2,FALSE)),VLOOKUP($E112,AnrPivot!$A$6:$AI$97,COLUMN()-COLUMN($V$1)+2,FALSE),"")</f>
        <v/>
      </c>
      <c r="AP112" s="93" t="str">
        <f>IF(ISNUMBER(VLOOKUP($E112,AnrPivot!$A$6:$AI$97,COLUMN()-COLUMN($V$1)+2,FALSE)),VLOOKUP($E112,AnrPivot!$A$6:$AI$97,COLUMN()-COLUMN($V$1)+2,FALSE),"")</f>
        <v/>
      </c>
      <c r="AQ112" s="93" t="str">
        <f>IF(ISNUMBER(VLOOKUP($E112,AnrPivot!$A$6:$AI$97,COLUMN()-COLUMN($V$1)+2,FALSE)),VLOOKUP($E112,AnrPivot!$A$6:$AI$97,COLUMN()-COLUMN($V$1)+2,FALSE),"")</f>
        <v/>
      </c>
      <c r="AR112" s="93" t="str">
        <f>IF(ISNUMBER(VLOOKUP($E112,AnrPivot!$A$6:$AI$97,COLUMN()-COLUMN($V$1)+2,FALSE)),VLOOKUP($E112,AnrPivot!$A$6:$AI$97,COLUMN()-COLUMN($V$1)+2,FALSE),"")</f>
        <v/>
      </c>
      <c r="AS112" s="93" t="str">
        <f>IF(ISNUMBER(VLOOKUP($E112,AnrPivot!$A$6:$AI$97,COLUMN()-COLUMN($V$1)+2,FALSE)),VLOOKUP($E112,AnrPivot!$A$6:$AI$97,COLUMN()-COLUMN($V$1)+2,FALSE),"")</f>
        <v/>
      </c>
      <c r="AT112" s="93" t="str">
        <f>IF(ISNUMBER(VLOOKUP($E112,AnrPivot!$A$6:$AI$97,COLUMN()-COLUMN($V$1)+2,FALSE)),VLOOKUP($E112,AnrPivot!$A$6:$AI$97,COLUMN()-COLUMN($V$1)+2,FALSE),"")</f>
        <v/>
      </c>
      <c r="AU112" s="93" t="str">
        <f>IF(ISNUMBER(VLOOKUP($E112,AnrPivot!$A$6:$AI$97,COLUMN()-COLUMN($V$1)+2,FALSE)),VLOOKUP($E112,AnrPivot!$A$6:$AI$97,COLUMN()-COLUMN($V$1)+2,FALSE),"")</f>
        <v/>
      </c>
      <c r="AV112" s="93" t="str">
        <f>IF(ISNUMBER(VLOOKUP($E112,AnrPivot!$A$6:$AI$97,COLUMN()-COLUMN($V$1)+2,FALSE)),VLOOKUP($E112,AnrPivot!$A$6:$AI$97,COLUMN()-COLUMN($V$1)+2,FALSE),"")</f>
        <v/>
      </c>
      <c r="AW112" s="93" t="str">
        <f>IF(ISNUMBER(VLOOKUP($E112,AnrPivot!$A$6:$AI$97,COLUMN()-COLUMN($V$1)+2,FALSE)),VLOOKUP($E112,AnrPivot!$A$6:$AI$97,COLUMN()-COLUMN($V$1)+2,FALSE),"")</f>
        <v/>
      </c>
      <c r="AX112" s="93" t="str">
        <f>IF(ISNUMBER(VLOOKUP($E112,AnrPivot!$A$6:$AI$97,COLUMN()-COLUMN($V$1)+2,FALSE)),VLOOKUP($E112,AnrPivot!$A$6:$AI$97,COLUMN()-COLUMN($V$1)+2,FALSE),"")</f>
        <v/>
      </c>
      <c r="AY112" s="93" t="str">
        <f>IF(ISNUMBER(VLOOKUP($E112,AnrPivot!$A$6:$AI$97,COLUMN()-COLUMN($V$1)+2,FALSE)),VLOOKUP($E112,AnrPivot!$A$6:$AI$97,COLUMN()-COLUMN($V$1)+2,FALSE),"")</f>
        <v/>
      </c>
      <c r="AZ112" s="93" t="str">
        <f>IF(ISNUMBER(VLOOKUP($E112,AnrPivot!$A$6:$AI$97,COLUMN()-COLUMN($V$1)+2,FALSE)),VLOOKUP($E112,AnrPivot!$A$6:$AI$97,COLUMN()-COLUMN($V$1)+2,FALSE),"")</f>
        <v/>
      </c>
      <c r="BA112" s="93">
        <f>IF(ISNUMBER(VLOOKUP($E112,AnrPivot!$A$6:$AI$97,COLUMN()-COLUMN($V$1)+2,FALSE)),VLOOKUP($E112,AnrPivot!$A$6:$AI$97,COLUMN()-COLUMN($V$1)+2,FALSE),"")</f>
        <v>1</v>
      </c>
      <c r="BB112" s="93" t="str">
        <f>IF(ISNUMBER(VLOOKUP($E112,AnrPivot!$A$6:$AI$97,COLUMN()-COLUMN($V$1)+2,FALSE)),VLOOKUP($E112,AnrPivot!$A$6:$AI$97,COLUMN()-COLUMN($V$1)+2,FALSE),"")</f>
        <v/>
      </c>
      <c r="BC112" s="93">
        <f>IF(ISNUMBER(VLOOKUP($E112,AnrPivot!$A$6:$AI$97,COLUMN()-COLUMN($V$1)+2,FALSE)),VLOOKUP($E112,AnrPivot!$A$6:$AI$97,COLUMN()-COLUMN($V$1)+2,FALSE),"")</f>
        <v>2.5</v>
      </c>
      <c r="BD112" s="93" t="str">
        <f>IF(ISNUMBER(VLOOKUP($E112,AnrPivot!$A$6:$AI$97,COLUMN()-COLUMN($V$1)+2,FALSE)),VLOOKUP($E112,AnrPivot!$A$6:$AI$97,COLUMN()-COLUMN($V$1)+2,FALSE),"")</f>
        <v/>
      </c>
      <c r="BE112" s="93" t="str">
        <f>IF(ISNUMBER(VLOOKUP($E112,AnrPivot!$A$6:$AI$97,COLUMN()-COLUMN($V$1)+2,FALSE)),VLOOKUP($E112,AnrPivot!$A$6:$AI$97,COLUMN()-COLUMN($V$1)+2,FALSE),"")</f>
        <v/>
      </c>
      <c r="BF112" s="93" t="str">
        <f>IF(ISNUMBER(VLOOKUP($E112,AnrPivot!$A$6:$AI$97,COLUMN()-COLUMN($V$1)+2,FALSE)),VLOOKUP($E112,AnrPivot!$A$6:$AI$97,COLUMN()-COLUMN($V$1)+2,FALSE),"")</f>
        <v/>
      </c>
      <c r="BG112" s="93" t="str">
        <f>IF(ISNUMBER(VLOOKUP($E112,AnrPivot!$A$6:$AI$97,COLUMN()-COLUMN($V$1)+2,FALSE)),VLOOKUP($E112,AnrPivot!$A$6:$AI$97,COLUMN()-COLUMN($V$1)+2,FALSE),"")</f>
        <v/>
      </c>
      <c r="BH112" s="93" t="str">
        <f>IF(ISNUMBER(VLOOKUP($E112,AnrPivot!$A$6:$AI$97,COLUMN()-COLUMN($V$1)+2,FALSE)),VLOOKUP($E112,AnrPivot!$A$6:$AI$97,COLUMN()-COLUMN($V$1)+2,FALSE),"")</f>
        <v/>
      </c>
      <c r="BI112" s="93" t="str">
        <f>IF(ISNUMBER(VLOOKUP($E112,AnrPivot!$A$6:$AI$97,COLUMN()-COLUMN($V$1)+2,FALSE)),VLOOKUP($E112,AnrPivot!$A$6:$AI$97,COLUMN()-COLUMN($V$1)+2,FALSE),"")</f>
        <v/>
      </c>
      <c r="BJ112" s="93" t="str">
        <f>IF(ISNUMBER(VLOOKUP($E112,AnrPivot!$A$6:$AI$97,COLUMN()-COLUMN($V$1)+2,FALSE)),VLOOKUP($E112,AnrPivot!$A$6:$AI$97,COLUMN()-COLUMN($V$1)+2,FALSE),"")</f>
        <v/>
      </c>
    </row>
    <row r="113" spans="1:62" s="244" customFormat="1">
      <c r="A113" s="247">
        <v>106</v>
      </c>
      <c r="B113" s="66" t="s">
        <v>0</v>
      </c>
      <c r="C113" s="67" t="s">
        <v>501</v>
      </c>
      <c r="D113" s="67" t="s">
        <v>502</v>
      </c>
      <c r="E113" s="68" t="s">
        <v>28</v>
      </c>
      <c r="F113" s="69">
        <v>22047</v>
      </c>
      <c r="G113" s="247" t="s">
        <v>176</v>
      </c>
      <c r="H113" s="247" t="s">
        <v>341</v>
      </c>
      <c r="I113" s="247"/>
      <c r="J113" s="248"/>
      <c r="K113" s="70"/>
      <c r="L113" s="71">
        <v>20</v>
      </c>
      <c r="M113" s="71">
        <f t="shared" si="5"/>
        <v>14</v>
      </c>
      <c r="N113" s="227">
        <f>LOOKUP(E113,UNTIS.1HJ!$A$4:$A$132,UNTIS.1HJ!$F$4:$F$132)+LOOKUP(E113,UNTIS.1HJ!$A$4:$A$132,UNTIS.1HJ!$H$4:$H$132)</f>
        <v>0</v>
      </c>
      <c r="O113" s="225">
        <f t="shared" si="4"/>
        <v>0</v>
      </c>
      <c r="P113" s="93"/>
      <c r="Q113" s="93">
        <f>VLOOKUP($E113,UNTIS.Gesamt!$A$4:$L$140,2,FALSE)</f>
        <v>780</v>
      </c>
      <c r="R113" s="93">
        <f>VLOOKUP($E113,UNTIS.Gesamt!$A$4:$L$140,3,FALSE)</f>
        <v>222</v>
      </c>
      <c r="S113" s="93">
        <f>VLOOKUP($E113,UNTIS.1HJ!$A$4:$L$140,4,FALSE)</f>
        <v>600</v>
      </c>
      <c r="T113" s="93">
        <f>VLOOKUP($E113,UNTIS.1HJ!$A$4:$L$140,8,FALSE)</f>
        <v>0</v>
      </c>
      <c r="U113" s="93"/>
      <c r="V113" s="93">
        <f>IF(ISNUMBER(VLOOKUP($E113,AnrPivot!$A$6:$AI$97,COLUMN()-COLUMN($V$1)+2,FALSE)),VLOOKUP($E113,AnrPivot!$A$6:$AI$97,COLUMN()-COLUMN($V$1)+2,FALSE),"")</f>
        <v>2</v>
      </c>
      <c r="W113" s="9" t="str">
        <f>IF(ISNUMBER(VLOOKUP($E113,AnrPivot!$A$6:$AI$97,COLUMN()-COLUMN($V$1)+2,FALSE)),VLOOKUP($E113,AnrPivot!$A$6:$AI$97,COLUMN()-COLUMN($V$1)+2,FALSE),"")</f>
        <v/>
      </c>
      <c r="X113" s="9" t="str">
        <f>IF(ISNUMBER(VLOOKUP($E113,AnrPivot!$A$6:$AI$97,COLUMN()-COLUMN($V$1)+2,FALSE)),VLOOKUP($E113,AnrPivot!$A$6:$AI$97,COLUMN()-COLUMN($V$1)+2,FALSE),"")</f>
        <v/>
      </c>
      <c r="Y113" s="9" t="str">
        <f>IF(ISNUMBER(VLOOKUP($E113,AnrPivot!$A$6:$AI$97,COLUMN()-COLUMN($V$1)+2,FALSE)),VLOOKUP($E113,AnrPivot!$A$6:$AI$97,COLUMN()-COLUMN($V$1)+2,FALSE),"")</f>
        <v/>
      </c>
      <c r="Z113" s="9" t="str">
        <f>IF(ISNUMBER(VLOOKUP($E113,AnrPivot!$A$6:$AI$97,COLUMN()-COLUMN($V$1)+2,FALSE)),VLOOKUP($E113,AnrPivot!$A$6:$AI$97,COLUMN()-COLUMN($V$1)+2,FALSE),"")</f>
        <v/>
      </c>
      <c r="AA113" s="9" t="str">
        <f>IF(ISNUMBER(VLOOKUP($E113,AnrPivot!$A$6:$AI$97,COLUMN()-COLUMN($V$1)+2,FALSE)),VLOOKUP($E113,AnrPivot!$A$6:$AI$97,COLUMN()-COLUMN($V$1)+2,FALSE),"")</f>
        <v/>
      </c>
      <c r="AB113" s="9" t="str">
        <f>IF(ISNUMBER(VLOOKUP($E113,AnrPivot!$A$6:$AI$97,COLUMN()-COLUMN($V$1)+2,FALSE)),VLOOKUP($E113,AnrPivot!$A$6:$AI$97,COLUMN()-COLUMN($V$1)+2,FALSE),"")</f>
        <v/>
      </c>
      <c r="AC113" s="9" t="str">
        <f>IF(ISNUMBER(VLOOKUP($E113,AnrPivot!$A$6:$AI$97,COLUMN()-COLUMN($V$1)+2,FALSE)),VLOOKUP($E113,AnrPivot!$A$6:$AI$97,COLUMN()-COLUMN($V$1)+2,FALSE),"")</f>
        <v/>
      </c>
      <c r="AD113" s="9" t="str">
        <f>IF(ISNUMBER(VLOOKUP($E113,AnrPivot!$A$6:$AI$97,COLUMN()-COLUMN($V$1)+2,FALSE)),VLOOKUP($E113,AnrPivot!$A$6:$AI$97,COLUMN()-COLUMN($V$1)+2,FALSE),"")</f>
        <v/>
      </c>
      <c r="AE113" s="9">
        <f>IF(ISNUMBER(VLOOKUP($E113,AnrPivot!$A$6:$AI$97,COLUMN()-COLUMN($V$1)+2,FALSE)),VLOOKUP($E113,AnrPivot!$A$6:$AI$97,COLUMN()-COLUMN($V$1)+2,FALSE),"")</f>
        <v>1</v>
      </c>
      <c r="AF113" s="9" t="str">
        <f>IF(ISNUMBER(VLOOKUP($E113,AnrPivot!$A$6:$AI$97,COLUMN()-COLUMN($V$1)+2,FALSE)),VLOOKUP($E113,AnrPivot!$A$6:$AI$97,COLUMN()-COLUMN($V$1)+2,FALSE),"")</f>
        <v/>
      </c>
      <c r="AG113" s="9" t="str">
        <f>IF(ISNUMBER(VLOOKUP($E113,AnrPivot!$A$6:$AI$97,COLUMN()-COLUMN($V$1)+2,FALSE)),VLOOKUP($E113,AnrPivot!$A$6:$AI$97,COLUMN()-COLUMN($V$1)+2,FALSE),"")</f>
        <v/>
      </c>
      <c r="AH113" s="9" t="str">
        <f>IF(ISNUMBER(VLOOKUP($E113,AnrPivot!$A$6:$AI$97,COLUMN()-COLUMN($V$1)+2,FALSE)),VLOOKUP($E113,AnrPivot!$A$6:$AI$97,COLUMN()-COLUMN($V$1)+2,FALSE),"")</f>
        <v/>
      </c>
      <c r="AI113" s="9" t="str">
        <f>IF(ISNUMBER(VLOOKUP($E113,AnrPivot!$A$6:$AI$97,COLUMN()-COLUMN($V$1)+2,FALSE)),VLOOKUP($E113,AnrPivot!$A$6:$AI$97,COLUMN()-COLUMN($V$1)+2,FALSE),"")</f>
        <v/>
      </c>
      <c r="AJ113" s="9" t="str">
        <f>IF(ISNUMBER(VLOOKUP($E113,AnrPivot!$A$6:$AI$97,COLUMN()-COLUMN($V$1)+2,FALSE)),VLOOKUP($E113,AnrPivot!$A$6:$AI$97,COLUMN()-COLUMN($V$1)+2,FALSE),"")</f>
        <v/>
      </c>
      <c r="AK113" s="9" t="str">
        <f>IF(ISNUMBER(VLOOKUP($E113,AnrPivot!$A$6:$AI$97,COLUMN()-COLUMN($V$1)+2,FALSE)),VLOOKUP($E113,AnrPivot!$A$6:$AI$97,COLUMN()-COLUMN($V$1)+2,FALSE),"")</f>
        <v/>
      </c>
      <c r="AL113" s="9" t="str">
        <f>IF(ISNUMBER(VLOOKUP($E113,AnrPivot!$A$6:$AI$97,COLUMN()-COLUMN($V$1)+2,FALSE)),VLOOKUP($E113,AnrPivot!$A$6:$AI$97,COLUMN()-COLUMN($V$1)+2,FALSE),"")</f>
        <v/>
      </c>
      <c r="AM113" s="9" t="str">
        <f>IF(ISNUMBER(VLOOKUP($E113,AnrPivot!$A$6:$AI$97,COLUMN()-COLUMN($V$1)+2,FALSE)),VLOOKUP($E113,AnrPivot!$A$6:$AI$97,COLUMN()-COLUMN($V$1)+2,FALSE),"")</f>
        <v/>
      </c>
      <c r="AN113" s="9" t="str">
        <f>IF(ISNUMBER(VLOOKUP($E113,AnrPivot!$A$6:$AI$97,COLUMN()-COLUMN($V$1)+2,FALSE)),VLOOKUP($E113,AnrPivot!$A$6:$AI$97,COLUMN()-COLUMN($V$1)+2,FALSE),"")</f>
        <v/>
      </c>
      <c r="AO113" s="9" t="str">
        <f>IF(ISNUMBER(VLOOKUP($E113,AnrPivot!$A$6:$AI$97,COLUMN()-COLUMN($V$1)+2,FALSE)),VLOOKUP($E113,AnrPivot!$A$6:$AI$97,COLUMN()-COLUMN($V$1)+2,FALSE),"")</f>
        <v/>
      </c>
      <c r="AP113" s="9" t="str">
        <f>IF(ISNUMBER(VLOOKUP($E113,AnrPivot!$A$6:$AI$97,COLUMN()-COLUMN($V$1)+2,FALSE)),VLOOKUP($E113,AnrPivot!$A$6:$AI$97,COLUMN()-COLUMN($V$1)+2,FALSE),"")</f>
        <v/>
      </c>
      <c r="AQ113" s="9">
        <f>IF(ISNUMBER(VLOOKUP($E113,AnrPivot!$A$6:$AI$97,COLUMN()-COLUMN($V$1)+2,FALSE)),VLOOKUP($E113,AnrPivot!$A$6:$AI$97,COLUMN()-COLUMN($V$1)+2,FALSE),"")</f>
        <v>2</v>
      </c>
      <c r="AR113" s="9">
        <f>IF(ISNUMBER(VLOOKUP($E113,AnrPivot!$A$6:$AI$97,COLUMN()-COLUMN($V$1)+2,FALSE)),VLOOKUP($E113,AnrPivot!$A$6:$AI$97,COLUMN()-COLUMN($V$1)+2,FALSE),"")</f>
        <v>1</v>
      </c>
      <c r="AS113" s="9" t="str">
        <f>IF(ISNUMBER(VLOOKUP($E113,AnrPivot!$A$6:$AI$97,COLUMN()-COLUMN($V$1)+2,FALSE)),VLOOKUP($E113,AnrPivot!$A$6:$AI$97,COLUMN()-COLUMN($V$1)+2,FALSE),"")</f>
        <v/>
      </c>
      <c r="AT113" s="9" t="str">
        <f>IF(ISNUMBER(VLOOKUP($E113,AnrPivot!$A$6:$AI$97,COLUMN()-COLUMN($V$1)+2,FALSE)),VLOOKUP($E113,AnrPivot!$A$6:$AI$97,COLUMN()-COLUMN($V$1)+2,FALSE),"")</f>
        <v/>
      </c>
      <c r="AU113" s="9" t="str">
        <f>IF(ISNUMBER(VLOOKUP($E113,AnrPivot!$A$6:$AI$97,COLUMN()-COLUMN($V$1)+2,FALSE)),VLOOKUP($E113,AnrPivot!$A$6:$AI$97,COLUMN()-COLUMN($V$1)+2,FALSE),"")</f>
        <v/>
      </c>
      <c r="AV113" s="9" t="str">
        <f>IF(ISNUMBER(VLOOKUP($E113,AnrPivot!$A$6:$AI$97,COLUMN()-COLUMN($V$1)+2,FALSE)),VLOOKUP($E113,AnrPivot!$A$6:$AI$97,COLUMN()-COLUMN($V$1)+2,FALSE),"")</f>
        <v/>
      </c>
      <c r="AW113" s="9" t="str">
        <f>IF(ISNUMBER(VLOOKUP($E113,AnrPivot!$A$6:$AI$97,COLUMN()-COLUMN($V$1)+2,FALSE)),VLOOKUP($E113,AnrPivot!$A$6:$AI$97,COLUMN()-COLUMN($V$1)+2,FALSE),"")</f>
        <v/>
      </c>
      <c r="AX113" s="9" t="str">
        <f>IF(ISNUMBER(VLOOKUP($E113,AnrPivot!$A$6:$AI$97,COLUMN()-COLUMN($V$1)+2,FALSE)),VLOOKUP($E113,AnrPivot!$A$6:$AI$97,COLUMN()-COLUMN($V$1)+2,FALSE),"")</f>
        <v/>
      </c>
      <c r="AY113" s="9" t="str">
        <f>IF(ISNUMBER(VLOOKUP($E113,AnrPivot!$A$6:$AI$97,COLUMN()-COLUMN($V$1)+2,FALSE)),VLOOKUP($E113,AnrPivot!$A$6:$AI$97,COLUMN()-COLUMN($V$1)+2,FALSE),"")</f>
        <v/>
      </c>
      <c r="AZ113" s="9" t="str">
        <f>IF(ISNUMBER(VLOOKUP($E113,AnrPivot!$A$6:$AI$97,COLUMN()-COLUMN($V$1)+2,FALSE)),VLOOKUP($E113,AnrPivot!$A$6:$AI$97,COLUMN()-COLUMN($V$1)+2,FALSE),"")</f>
        <v/>
      </c>
      <c r="BA113" s="9" t="str">
        <f>IF(ISNUMBER(VLOOKUP($E113,AnrPivot!$A$6:$AI$97,COLUMN()-COLUMN($V$1)+2,FALSE)),VLOOKUP($E113,AnrPivot!$A$6:$AI$97,COLUMN()-COLUMN($V$1)+2,FALSE),"")</f>
        <v/>
      </c>
      <c r="BB113" s="9" t="str">
        <f>IF(ISNUMBER(VLOOKUP($E113,AnrPivot!$A$6:$AI$97,COLUMN()-COLUMN($V$1)+2,FALSE)),VLOOKUP($E113,AnrPivot!$A$6:$AI$97,COLUMN()-COLUMN($V$1)+2,FALSE),"")</f>
        <v/>
      </c>
      <c r="BC113" s="9">
        <f>IF(ISNUMBER(VLOOKUP($E113,AnrPivot!$A$6:$AI$97,COLUMN()-COLUMN($V$1)+2,FALSE)),VLOOKUP($E113,AnrPivot!$A$6:$AI$97,COLUMN()-COLUMN($V$1)+2,FALSE),"")</f>
        <v>6</v>
      </c>
      <c r="BD113" s="9" t="str">
        <f>IF(ISNUMBER(VLOOKUP($E113,AnrPivot!$A$6:$AI$97,COLUMN()-COLUMN($V$1)+2,FALSE)),VLOOKUP($E113,AnrPivot!$A$6:$AI$97,COLUMN()-COLUMN($V$1)+2,FALSE),"")</f>
        <v/>
      </c>
      <c r="BE113" s="9" t="str">
        <f>IF(ISNUMBER(VLOOKUP($E113,AnrPivot!$A$6:$AI$97,COLUMN()-COLUMN($V$1)+2,FALSE)),VLOOKUP($E113,AnrPivot!$A$6:$AI$97,COLUMN()-COLUMN($V$1)+2,FALSE),"")</f>
        <v/>
      </c>
      <c r="BF113" s="9" t="str">
        <f>IF(ISNUMBER(VLOOKUP($E113,AnrPivot!$A$6:$AI$97,COLUMN()-COLUMN($V$1)+2,FALSE)),VLOOKUP($E113,AnrPivot!$A$6:$AI$97,COLUMN()-COLUMN($V$1)+2,FALSE),"")</f>
        <v/>
      </c>
      <c r="BG113" s="9" t="str">
        <f>IF(ISNUMBER(VLOOKUP($E113,AnrPivot!$A$6:$AI$97,COLUMN()-COLUMN($V$1)+2,FALSE)),VLOOKUP($E113,AnrPivot!$A$6:$AI$97,COLUMN()-COLUMN($V$1)+2,FALSE),"")</f>
        <v/>
      </c>
      <c r="BH113" s="9" t="str">
        <f>IF(ISNUMBER(VLOOKUP($E113,AnrPivot!$A$6:$AI$97,COLUMN()-COLUMN($V$1)+2,FALSE)),VLOOKUP($E113,AnrPivot!$A$6:$AI$97,COLUMN()-COLUMN($V$1)+2,FALSE),"")</f>
        <v/>
      </c>
      <c r="BI113" s="93" t="str">
        <f>IF(ISNUMBER(VLOOKUP($E113,AnrPivot!$A$6:$AI$97,COLUMN()-COLUMN($V$1)+2,FALSE)),VLOOKUP($E113,AnrPivot!$A$6:$AI$97,COLUMN()-COLUMN($V$1)+2,FALSE),"")</f>
        <v/>
      </c>
      <c r="BJ113" s="93" t="str">
        <f>IF(ISNUMBER(VLOOKUP($E113,AnrPivot!$A$6:$AI$97,COLUMN()-COLUMN($V$1)+2,FALSE)),VLOOKUP($E113,AnrPivot!$A$6:$AI$97,COLUMN()-COLUMN($V$1)+2,FALSE),"")</f>
        <v/>
      </c>
    </row>
    <row r="114" spans="1:62">
      <c r="A114" s="244">
        <v>107</v>
      </c>
      <c r="B114" s="73" t="s">
        <v>0</v>
      </c>
      <c r="C114" s="11" t="s">
        <v>1439</v>
      </c>
      <c r="D114" s="11" t="s">
        <v>1438</v>
      </c>
      <c r="E114" s="8" t="s">
        <v>1437</v>
      </c>
      <c r="F114" s="14">
        <v>31372</v>
      </c>
      <c r="G114" s="244" t="s">
        <v>172</v>
      </c>
      <c r="H114" s="244" t="s">
        <v>1469</v>
      </c>
      <c r="I114" s="244"/>
      <c r="J114" s="249"/>
      <c r="K114" s="27"/>
      <c r="L114" s="290">
        <v>25.5</v>
      </c>
      <c r="M114" s="13">
        <f t="shared" si="5"/>
        <v>24.5</v>
      </c>
      <c r="N114" s="228">
        <f>LOOKUP(E114,UNTIS.1HJ!$A$4:$A$132,UNTIS.1HJ!$F$4:$F$132)+LOOKUP(E114,UNTIS.1HJ!$A$4:$A$132,UNTIS.1HJ!$H$4:$H$132)</f>
        <v>0</v>
      </c>
      <c r="O114" s="226">
        <f t="shared" si="4"/>
        <v>0</v>
      </c>
      <c r="P114" s="9"/>
      <c r="Q114" s="9" t="e">
        <f>VLOOKUP($E114,UNTIS.Gesamt!$A$4:$L$140,2,FALSE)</f>
        <v>#N/A</v>
      </c>
      <c r="R114" s="9" t="e">
        <f>VLOOKUP($E114,UNTIS.Gesamt!$A$4:$L$140,3,FALSE)</f>
        <v>#N/A</v>
      </c>
      <c r="S114" s="9" t="e">
        <f>VLOOKUP($E114,UNTIS.1HJ!$A$4:$L$140,4,FALSE)</f>
        <v>#N/A</v>
      </c>
      <c r="T114" s="9" t="e">
        <f>VLOOKUP($E114,UNTIS.1HJ!$A$4:$L$140,8,FALSE)</f>
        <v>#N/A</v>
      </c>
      <c r="U114" s="9"/>
      <c r="V114" s="9" t="str">
        <f>IF(ISNUMBER(VLOOKUP($E114,AnrPivot!$A$6:$AI$97,COLUMN()-COLUMN($V$1)+2,FALSE)),VLOOKUP($E114,AnrPivot!$A$6:$AI$97,COLUMN()-COLUMN($V$1)+2,FALSE),"")</f>
        <v/>
      </c>
      <c r="W114" s="93" t="str">
        <f>IF(ISNUMBER(VLOOKUP($E114,AnrPivot!$A$6:$AI$97,COLUMN()-COLUMN($V$1)+2,FALSE)),VLOOKUP($E114,AnrPivot!$A$6:$AI$97,COLUMN()-COLUMN($V$1)+2,FALSE),"")</f>
        <v/>
      </c>
      <c r="X114" s="93" t="str">
        <f>IF(ISNUMBER(VLOOKUP($E114,AnrPivot!$A$6:$AI$97,COLUMN()-COLUMN($V$1)+2,FALSE)),VLOOKUP($E114,AnrPivot!$A$6:$AI$97,COLUMN()-COLUMN($V$1)+2,FALSE),"")</f>
        <v/>
      </c>
      <c r="Y114" s="93" t="str">
        <f>IF(ISNUMBER(VLOOKUP($E114,AnrPivot!$A$6:$AI$97,COLUMN()-COLUMN($V$1)+2,FALSE)),VLOOKUP($E114,AnrPivot!$A$6:$AI$97,COLUMN()-COLUMN($V$1)+2,FALSE),"")</f>
        <v/>
      </c>
      <c r="Z114" s="93" t="str">
        <f>IF(ISNUMBER(VLOOKUP($E114,AnrPivot!$A$6:$AI$97,COLUMN()-COLUMN($V$1)+2,FALSE)),VLOOKUP($E114,AnrPivot!$A$6:$AI$97,COLUMN()-COLUMN($V$1)+2,FALSE),"")</f>
        <v/>
      </c>
      <c r="AA114" s="93" t="str">
        <f>IF(ISNUMBER(VLOOKUP($E114,AnrPivot!$A$6:$AI$97,COLUMN()-COLUMN($V$1)+2,FALSE)),VLOOKUP($E114,AnrPivot!$A$6:$AI$97,COLUMN()-COLUMN($V$1)+2,FALSE),"")</f>
        <v/>
      </c>
      <c r="AB114" s="93" t="str">
        <f>IF(ISNUMBER(VLOOKUP($E114,AnrPivot!$A$6:$AI$97,COLUMN()-COLUMN($V$1)+2,FALSE)),VLOOKUP($E114,AnrPivot!$A$6:$AI$97,COLUMN()-COLUMN($V$1)+2,FALSE),"")</f>
        <v/>
      </c>
      <c r="AC114" s="93" t="str">
        <f>IF(ISNUMBER(VLOOKUP($E114,AnrPivot!$A$6:$AI$97,COLUMN()-COLUMN($V$1)+2,FALSE)),VLOOKUP($E114,AnrPivot!$A$6:$AI$97,COLUMN()-COLUMN($V$1)+2,FALSE),"")</f>
        <v/>
      </c>
      <c r="AD114" s="93">
        <f>IF(ISNUMBER(VLOOKUP($E114,AnrPivot!$A$6:$AI$97,COLUMN()-COLUMN($V$1)+2,FALSE)),VLOOKUP($E114,AnrPivot!$A$6:$AI$97,COLUMN()-COLUMN($V$1)+2,FALSE),"")</f>
        <v>0.5</v>
      </c>
      <c r="AE114" s="93" t="str">
        <f>IF(ISNUMBER(VLOOKUP($E114,AnrPivot!$A$6:$AI$97,COLUMN()-COLUMN($V$1)+2,FALSE)),VLOOKUP($E114,AnrPivot!$A$6:$AI$97,COLUMN()-COLUMN($V$1)+2,FALSE),"")</f>
        <v/>
      </c>
      <c r="AF114" s="93" t="str">
        <f>IF(ISNUMBER(VLOOKUP($E114,AnrPivot!$A$6:$AI$97,COLUMN()-COLUMN($V$1)+2,FALSE)),VLOOKUP($E114,AnrPivot!$A$6:$AI$97,COLUMN()-COLUMN($V$1)+2,FALSE),"")</f>
        <v/>
      </c>
      <c r="AG114" s="93" t="str">
        <f>IF(ISNUMBER(VLOOKUP($E114,AnrPivot!$A$6:$AI$97,COLUMN()-COLUMN($V$1)+2,FALSE)),VLOOKUP($E114,AnrPivot!$A$6:$AI$97,COLUMN()-COLUMN($V$1)+2,FALSE),"")</f>
        <v/>
      </c>
      <c r="AH114" s="93" t="str">
        <f>IF(ISNUMBER(VLOOKUP($E114,AnrPivot!$A$6:$AI$97,COLUMN()-COLUMN($V$1)+2,FALSE)),VLOOKUP($E114,AnrPivot!$A$6:$AI$97,COLUMN()-COLUMN($V$1)+2,FALSE),"")</f>
        <v/>
      </c>
      <c r="AI114" s="93" t="str">
        <f>IF(ISNUMBER(VLOOKUP($E114,AnrPivot!$A$6:$AI$97,COLUMN()-COLUMN($V$1)+2,FALSE)),VLOOKUP($E114,AnrPivot!$A$6:$AI$97,COLUMN()-COLUMN($V$1)+2,FALSE),"")</f>
        <v/>
      </c>
      <c r="AJ114" s="93" t="str">
        <f>IF(ISNUMBER(VLOOKUP($E114,AnrPivot!$A$6:$AI$97,COLUMN()-COLUMN($V$1)+2,FALSE)),VLOOKUP($E114,AnrPivot!$A$6:$AI$97,COLUMN()-COLUMN($V$1)+2,FALSE),"")</f>
        <v/>
      </c>
      <c r="AK114" s="93" t="str">
        <f>IF(ISNUMBER(VLOOKUP($E114,AnrPivot!$A$6:$AI$97,COLUMN()-COLUMN($V$1)+2,FALSE)),VLOOKUP($E114,AnrPivot!$A$6:$AI$97,COLUMN()-COLUMN($V$1)+2,FALSE),"")</f>
        <v/>
      </c>
      <c r="AL114" s="93">
        <f>IF(ISNUMBER(VLOOKUP($E114,AnrPivot!$A$6:$AI$97,COLUMN()-COLUMN($V$1)+2,FALSE)),VLOOKUP($E114,AnrPivot!$A$6:$AI$97,COLUMN()-COLUMN($V$1)+2,FALSE),"")</f>
        <v>0.5</v>
      </c>
      <c r="AM114" s="93" t="str">
        <f>IF(ISNUMBER(VLOOKUP($E114,AnrPivot!$A$6:$AI$97,COLUMN()-COLUMN($V$1)+2,FALSE)),VLOOKUP($E114,AnrPivot!$A$6:$AI$97,COLUMN()-COLUMN($V$1)+2,FALSE),"")</f>
        <v/>
      </c>
      <c r="AN114" s="93" t="str">
        <f>IF(ISNUMBER(VLOOKUP($E114,AnrPivot!$A$6:$AI$97,COLUMN()-COLUMN($V$1)+2,FALSE)),VLOOKUP($E114,AnrPivot!$A$6:$AI$97,COLUMN()-COLUMN($V$1)+2,FALSE),"")</f>
        <v/>
      </c>
      <c r="AO114" s="93" t="str">
        <f>IF(ISNUMBER(VLOOKUP($E114,AnrPivot!$A$6:$AI$97,COLUMN()-COLUMN($V$1)+2,FALSE)),VLOOKUP($E114,AnrPivot!$A$6:$AI$97,COLUMN()-COLUMN($V$1)+2,FALSE),"")</f>
        <v/>
      </c>
      <c r="AP114" s="93" t="str">
        <f>IF(ISNUMBER(VLOOKUP($E114,AnrPivot!$A$6:$AI$97,COLUMN()-COLUMN($V$1)+2,FALSE)),VLOOKUP($E114,AnrPivot!$A$6:$AI$97,COLUMN()-COLUMN($V$1)+2,FALSE),"")</f>
        <v/>
      </c>
      <c r="AQ114" s="93" t="str">
        <f>IF(ISNUMBER(VLOOKUP($E114,AnrPivot!$A$6:$AI$97,COLUMN()-COLUMN($V$1)+2,FALSE)),VLOOKUP($E114,AnrPivot!$A$6:$AI$97,COLUMN()-COLUMN($V$1)+2,FALSE),"")</f>
        <v/>
      </c>
      <c r="AR114" s="93" t="str">
        <f>IF(ISNUMBER(VLOOKUP($E114,AnrPivot!$A$6:$AI$97,COLUMN()-COLUMN($V$1)+2,FALSE)),VLOOKUP($E114,AnrPivot!$A$6:$AI$97,COLUMN()-COLUMN($V$1)+2,FALSE),"")</f>
        <v/>
      </c>
      <c r="AS114" s="93" t="str">
        <f>IF(ISNUMBER(VLOOKUP($E114,AnrPivot!$A$6:$AI$97,COLUMN()-COLUMN($V$1)+2,FALSE)),VLOOKUP($E114,AnrPivot!$A$6:$AI$97,COLUMN()-COLUMN($V$1)+2,FALSE),"")</f>
        <v/>
      </c>
      <c r="AT114" s="93" t="str">
        <f>IF(ISNUMBER(VLOOKUP($E114,AnrPivot!$A$6:$AI$97,COLUMN()-COLUMN($V$1)+2,FALSE)),VLOOKUP($E114,AnrPivot!$A$6:$AI$97,COLUMN()-COLUMN($V$1)+2,FALSE),"")</f>
        <v/>
      </c>
      <c r="AU114" s="93" t="str">
        <f>IF(ISNUMBER(VLOOKUP($E114,AnrPivot!$A$6:$AI$97,COLUMN()-COLUMN($V$1)+2,FALSE)),VLOOKUP($E114,AnrPivot!$A$6:$AI$97,COLUMN()-COLUMN($V$1)+2,FALSE),"")</f>
        <v/>
      </c>
      <c r="AV114" s="93" t="str">
        <f>IF(ISNUMBER(VLOOKUP($E114,AnrPivot!$A$6:$AI$97,COLUMN()-COLUMN($V$1)+2,FALSE)),VLOOKUP($E114,AnrPivot!$A$6:$AI$97,COLUMN()-COLUMN($V$1)+2,FALSE),"")</f>
        <v/>
      </c>
      <c r="AW114" s="93" t="str">
        <f>IF(ISNUMBER(VLOOKUP($E114,AnrPivot!$A$6:$AI$97,COLUMN()-COLUMN($V$1)+2,FALSE)),VLOOKUP($E114,AnrPivot!$A$6:$AI$97,COLUMN()-COLUMN($V$1)+2,FALSE),"")</f>
        <v/>
      </c>
      <c r="AX114" s="93" t="str">
        <f>IF(ISNUMBER(VLOOKUP($E114,AnrPivot!$A$6:$AI$97,COLUMN()-COLUMN($V$1)+2,FALSE)),VLOOKUP($E114,AnrPivot!$A$6:$AI$97,COLUMN()-COLUMN($V$1)+2,FALSE),"")</f>
        <v/>
      </c>
      <c r="AY114" s="93" t="str">
        <f>IF(ISNUMBER(VLOOKUP($E114,AnrPivot!$A$6:$AI$97,COLUMN()-COLUMN($V$1)+2,FALSE)),VLOOKUP($E114,AnrPivot!$A$6:$AI$97,COLUMN()-COLUMN($V$1)+2,FALSE),"")</f>
        <v/>
      </c>
      <c r="AZ114" s="93" t="str">
        <f>IF(ISNUMBER(VLOOKUP($E114,AnrPivot!$A$6:$AI$97,COLUMN()-COLUMN($V$1)+2,FALSE)),VLOOKUP($E114,AnrPivot!$A$6:$AI$97,COLUMN()-COLUMN($V$1)+2,FALSE),"")</f>
        <v/>
      </c>
      <c r="BA114" s="93" t="str">
        <f>IF(ISNUMBER(VLOOKUP($E114,AnrPivot!$A$6:$AI$97,COLUMN()-COLUMN($V$1)+2,FALSE)),VLOOKUP($E114,AnrPivot!$A$6:$AI$97,COLUMN()-COLUMN($V$1)+2,FALSE),"")</f>
        <v/>
      </c>
      <c r="BB114" s="93" t="str">
        <f>IF(ISNUMBER(VLOOKUP($E114,AnrPivot!$A$6:$AI$97,COLUMN()-COLUMN($V$1)+2,FALSE)),VLOOKUP($E114,AnrPivot!$A$6:$AI$97,COLUMN()-COLUMN($V$1)+2,FALSE),"")</f>
        <v/>
      </c>
      <c r="BC114" s="93">
        <f>IF(ISNUMBER(VLOOKUP($E114,AnrPivot!$A$6:$AI$97,COLUMN()-COLUMN($V$1)+2,FALSE)),VLOOKUP($E114,AnrPivot!$A$6:$AI$97,COLUMN()-COLUMN($V$1)+2,FALSE),"")</f>
        <v>1</v>
      </c>
      <c r="BD114" s="93" t="str">
        <f>IF(ISNUMBER(VLOOKUP($E114,AnrPivot!$A$6:$AI$97,COLUMN()-COLUMN($V$1)+2,FALSE)),VLOOKUP($E114,AnrPivot!$A$6:$AI$97,COLUMN()-COLUMN($V$1)+2,FALSE),"")</f>
        <v/>
      </c>
      <c r="BE114" s="93" t="str">
        <f>IF(ISNUMBER(VLOOKUP($E114,AnrPivot!$A$6:$AI$97,COLUMN()-COLUMN($V$1)+2,FALSE)),VLOOKUP($E114,AnrPivot!$A$6:$AI$97,COLUMN()-COLUMN($V$1)+2,FALSE),"")</f>
        <v/>
      </c>
      <c r="BF114" s="93" t="str">
        <f>IF(ISNUMBER(VLOOKUP($E114,AnrPivot!$A$6:$AI$97,COLUMN()-COLUMN($V$1)+2,FALSE)),VLOOKUP($E114,AnrPivot!$A$6:$AI$97,COLUMN()-COLUMN($V$1)+2,FALSE),"")</f>
        <v/>
      </c>
      <c r="BG114" s="93" t="str">
        <f>IF(ISNUMBER(VLOOKUP($E114,AnrPivot!$A$6:$AI$97,COLUMN()-COLUMN($V$1)+2,FALSE)),VLOOKUP($E114,AnrPivot!$A$6:$AI$97,COLUMN()-COLUMN($V$1)+2,FALSE),"")</f>
        <v/>
      </c>
      <c r="BH114" s="93" t="str">
        <f>IF(ISNUMBER(VLOOKUP($E114,AnrPivot!$A$6:$AI$97,COLUMN()-COLUMN($V$1)+2,FALSE)),VLOOKUP($E114,AnrPivot!$A$6:$AI$97,COLUMN()-COLUMN($V$1)+2,FALSE),"")</f>
        <v/>
      </c>
      <c r="BI114" s="93" t="str">
        <f>IF(ISNUMBER(VLOOKUP($E114,AnrPivot!$A$6:$AI$97,COLUMN()-COLUMN($V$1)+2,FALSE)),VLOOKUP($E114,AnrPivot!$A$6:$AI$97,COLUMN()-COLUMN($V$1)+2,FALSE),"")</f>
        <v/>
      </c>
      <c r="BJ114" s="93" t="str">
        <f>IF(ISNUMBER(VLOOKUP($E114,AnrPivot!$A$6:$AI$97,COLUMN()-COLUMN($V$1)+2,FALSE)),VLOOKUP($E114,AnrPivot!$A$6:$AI$97,COLUMN()-COLUMN($V$1)+2,FALSE),"")</f>
        <v/>
      </c>
    </row>
    <row r="115" spans="1:62">
      <c r="A115" s="247">
        <v>108</v>
      </c>
      <c r="B115" s="66" t="s">
        <v>0</v>
      </c>
      <c r="C115" s="67" t="s">
        <v>503</v>
      </c>
      <c r="D115" s="67" t="s">
        <v>504</v>
      </c>
      <c r="E115" s="68" t="s">
        <v>104</v>
      </c>
      <c r="F115" s="69">
        <v>31702</v>
      </c>
      <c r="G115" s="247" t="s">
        <v>178</v>
      </c>
      <c r="H115" s="247" t="s">
        <v>174</v>
      </c>
      <c r="I115" s="247"/>
      <c r="J115" s="248"/>
      <c r="K115" s="70" t="s">
        <v>1553</v>
      </c>
      <c r="L115" s="289">
        <v>12</v>
      </c>
      <c r="M115" s="71">
        <f t="shared" si="5"/>
        <v>12</v>
      </c>
      <c r="N115" s="227">
        <f>LOOKUP(E115,UNTIS.1HJ!$A$4:$A$132,UNTIS.1HJ!$F$4:$F$132)+LOOKUP(E115,UNTIS.1HJ!$A$4:$A$132,UNTIS.1HJ!$H$4:$H$132)</f>
        <v>0</v>
      </c>
      <c r="O115" s="225">
        <f t="shared" si="4"/>
        <v>0</v>
      </c>
      <c r="P115" s="93"/>
      <c r="Q115" s="93">
        <f>VLOOKUP($E115,UNTIS.Gesamt!$A$4:$L$140,2,FALSE)</f>
        <v>465</v>
      </c>
      <c r="R115" s="93">
        <f>VLOOKUP($E115,UNTIS.Gesamt!$A$4:$L$140,3,FALSE)</f>
        <v>7</v>
      </c>
      <c r="S115" s="93">
        <f>VLOOKUP($E115,UNTIS.1HJ!$A$4:$L$140,4,FALSE)</f>
        <v>469</v>
      </c>
      <c r="T115" s="93">
        <f>VLOOKUP($E115,UNTIS.1HJ!$A$4:$L$140,8,FALSE)</f>
        <v>0</v>
      </c>
      <c r="U115" s="93"/>
      <c r="V115" s="93" t="str">
        <f>IF(ISNUMBER(VLOOKUP($E115,AnrPivot!$A$6:$AI$97,COLUMN()-COLUMN($V$1)+2,FALSE)),VLOOKUP($E115,AnrPivot!$A$6:$AI$97,COLUMN()-COLUMN($V$1)+2,FALSE),"")</f>
        <v/>
      </c>
      <c r="W115" s="9" t="str">
        <f>IF(ISNUMBER(VLOOKUP($E115,AnrPivot!$A$6:$AI$97,COLUMN()-COLUMN($V$1)+2,FALSE)),VLOOKUP($E115,AnrPivot!$A$6:$AI$97,COLUMN()-COLUMN($V$1)+2,FALSE),"")</f>
        <v/>
      </c>
      <c r="X115" s="9" t="str">
        <f>IF(ISNUMBER(VLOOKUP($E115,AnrPivot!$A$6:$AI$97,COLUMN()-COLUMN($V$1)+2,FALSE)),VLOOKUP($E115,AnrPivot!$A$6:$AI$97,COLUMN()-COLUMN($V$1)+2,FALSE),"")</f>
        <v/>
      </c>
      <c r="Y115" s="9" t="str">
        <f>IF(ISNUMBER(VLOOKUP($E115,AnrPivot!$A$6:$AI$97,COLUMN()-COLUMN($V$1)+2,FALSE)),VLOOKUP($E115,AnrPivot!$A$6:$AI$97,COLUMN()-COLUMN($V$1)+2,FALSE),"")</f>
        <v/>
      </c>
      <c r="Z115" s="9" t="str">
        <f>IF(ISNUMBER(VLOOKUP($E115,AnrPivot!$A$6:$AI$97,COLUMN()-COLUMN($V$1)+2,FALSE)),VLOOKUP($E115,AnrPivot!$A$6:$AI$97,COLUMN()-COLUMN($V$1)+2,FALSE),"")</f>
        <v/>
      </c>
      <c r="AA115" s="9" t="str">
        <f>IF(ISNUMBER(VLOOKUP($E115,AnrPivot!$A$6:$AI$97,COLUMN()-COLUMN($V$1)+2,FALSE)),VLOOKUP($E115,AnrPivot!$A$6:$AI$97,COLUMN()-COLUMN($V$1)+2,FALSE),"")</f>
        <v/>
      </c>
      <c r="AB115" s="9" t="str">
        <f>IF(ISNUMBER(VLOOKUP($E115,AnrPivot!$A$6:$AI$97,COLUMN()-COLUMN($V$1)+2,FALSE)),VLOOKUP($E115,AnrPivot!$A$6:$AI$97,COLUMN()-COLUMN($V$1)+2,FALSE),"")</f>
        <v/>
      </c>
      <c r="AC115" s="9" t="str">
        <f>IF(ISNUMBER(VLOOKUP($E115,AnrPivot!$A$6:$AI$97,COLUMN()-COLUMN($V$1)+2,FALSE)),VLOOKUP($E115,AnrPivot!$A$6:$AI$97,COLUMN()-COLUMN($V$1)+2,FALSE),"")</f>
        <v/>
      </c>
      <c r="AD115" s="9" t="str">
        <f>IF(ISNUMBER(VLOOKUP($E115,AnrPivot!$A$6:$AI$97,COLUMN()-COLUMN($V$1)+2,FALSE)),VLOOKUP($E115,AnrPivot!$A$6:$AI$97,COLUMN()-COLUMN($V$1)+2,FALSE),"")</f>
        <v/>
      </c>
      <c r="AE115" s="9" t="str">
        <f>IF(ISNUMBER(VLOOKUP($E115,AnrPivot!$A$6:$AI$97,COLUMN()-COLUMN($V$1)+2,FALSE)),VLOOKUP($E115,AnrPivot!$A$6:$AI$97,COLUMN()-COLUMN($V$1)+2,FALSE),"")</f>
        <v/>
      </c>
      <c r="AF115" s="9" t="str">
        <f>IF(ISNUMBER(VLOOKUP($E115,AnrPivot!$A$6:$AI$97,COLUMN()-COLUMN($V$1)+2,FALSE)),VLOOKUP($E115,AnrPivot!$A$6:$AI$97,COLUMN()-COLUMN($V$1)+2,FALSE),"")</f>
        <v/>
      </c>
      <c r="AG115" s="9" t="str">
        <f>IF(ISNUMBER(VLOOKUP($E115,AnrPivot!$A$6:$AI$97,COLUMN()-COLUMN($V$1)+2,FALSE)),VLOOKUP($E115,AnrPivot!$A$6:$AI$97,COLUMN()-COLUMN($V$1)+2,FALSE),"")</f>
        <v/>
      </c>
      <c r="AH115" s="9" t="str">
        <f>IF(ISNUMBER(VLOOKUP($E115,AnrPivot!$A$6:$AI$97,COLUMN()-COLUMN($V$1)+2,FALSE)),VLOOKUP($E115,AnrPivot!$A$6:$AI$97,COLUMN()-COLUMN($V$1)+2,FALSE),"")</f>
        <v/>
      </c>
      <c r="AI115" s="9" t="str">
        <f>IF(ISNUMBER(VLOOKUP($E115,AnrPivot!$A$6:$AI$97,COLUMN()-COLUMN($V$1)+2,FALSE)),VLOOKUP($E115,AnrPivot!$A$6:$AI$97,COLUMN()-COLUMN($V$1)+2,FALSE),"")</f>
        <v/>
      </c>
      <c r="AJ115" s="9" t="str">
        <f>IF(ISNUMBER(VLOOKUP($E115,AnrPivot!$A$6:$AI$97,COLUMN()-COLUMN($V$1)+2,FALSE)),VLOOKUP($E115,AnrPivot!$A$6:$AI$97,COLUMN()-COLUMN($V$1)+2,FALSE),"")</f>
        <v/>
      </c>
      <c r="AK115" s="9" t="str">
        <f>IF(ISNUMBER(VLOOKUP($E115,AnrPivot!$A$6:$AI$97,COLUMN()-COLUMN($V$1)+2,FALSE)),VLOOKUP($E115,AnrPivot!$A$6:$AI$97,COLUMN()-COLUMN($V$1)+2,FALSE),"")</f>
        <v/>
      </c>
      <c r="AL115" s="9" t="str">
        <f>IF(ISNUMBER(VLOOKUP($E115,AnrPivot!$A$6:$AI$97,COLUMN()-COLUMN($V$1)+2,FALSE)),VLOOKUP($E115,AnrPivot!$A$6:$AI$97,COLUMN()-COLUMN($V$1)+2,FALSE),"")</f>
        <v/>
      </c>
      <c r="AM115" s="9" t="str">
        <f>IF(ISNUMBER(VLOOKUP($E115,AnrPivot!$A$6:$AI$97,COLUMN()-COLUMN($V$1)+2,FALSE)),VLOOKUP($E115,AnrPivot!$A$6:$AI$97,COLUMN()-COLUMN($V$1)+2,FALSE),"")</f>
        <v/>
      </c>
      <c r="AN115" s="9" t="str">
        <f>IF(ISNUMBER(VLOOKUP($E115,AnrPivot!$A$6:$AI$97,COLUMN()-COLUMN($V$1)+2,FALSE)),VLOOKUP($E115,AnrPivot!$A$6:$AI$97,COLUMN()-COLUMN($V$1)+2,FALSE),"")</f>
        <v/>
      </c>
      <c r="AO115" s="9" t="str">
        <f>IF(ISNUMBER(VLOOKUP($E115,AnrPivot!$A$6:$AI$97,COLUMN()-COLUMN($V$1)+2,FALSE)),VLOOKUP($E115,AnrPivot!$A$6:$AI$97,COLUMN()-COLUMN($V$1)+2,FALSE),"")</f>
        <v/>
      </c>
      <c r="AP115" s="9" t="str">
        <f>IF(ISNUMBER(VLOOKUP($E115,AnrPivot!$A$6:$AI$97,COLUMN()-COLUMN($V$1)+2,FALSE)),VLOOKUP($E115,AnrPivot!$A$6:$AI$97,COLUMN()-COLUMN($V$1)+2,FALSE),"")</f>
        <v/>
      </c>
      <c r="AQ115" s="9" t="str">
        <f>IF(ISNUMBER(VLOOKUP($E115,AnrPivot!$A$6:$AI$97,COLUMN()-COLUMN($V$1)+2,FALSE)),VLOOKUP($E115,AnrPivot!$A$6:$AI$97,COLUMN()-COLUMN($V$1)+2,FALSE),"")</f>
        <v/>
      </c>
      <c r="AR115" s="9" t="str">
        <f>IF(ISNUMBER(VLOOKUP($E115,AnrPivot!$A$6:$AI$97,COLUMN()-COLUMN($V$1)+2,FALSE)),VLOOKUP($E115,AnrPivot!$A$6:$AI$97,COLUMN()-COLUMN($V$1)+2,FALSE),"")</f>
        <v/>
      </c>
      <c r="AS115" s="9" t="str">
        <f>IF(ISNUMBER(VLOOKUP($E115,AnrPivot!$A$6:$AI$97,COLUMN()-COLUMN($V$1)+2,FALSE)),VLOOKUP($E115,AnrPivot!$A$6:$AI$97,COLUMN()-COLUMN($V$1)+2,FALSE),"")</f>
        <v/>
      </c>
      <c r="AT115" s="9" t="str">
        <f>IF(ISNUMBER(VLOOKUP($E115,AnrPivot!$A$6:$AI$97,COLUMN()-COLUMN($V$1)+2,FALSE)),VLOOKUP($E115,AnrPivot!$A$6:$AI$97,COLUMN()-COLUMN($V$1)+2,FALSE),"")</f>
        <v/>
      </c>
      <c r="AU115" s="9" t="str">
        <f>IF(ISNUMBER(VLOOKUP($E115,AnrPivot!$A$6:$AI$97,COLUMN()-COLUMN($V$1)+2,FALSE)),VLOOKUP($E115,AnrPivot!$A$6:$AI$97,COLUMN()-COLUMN($V$1)+2,FALSE),"")</f>
        <v/>
      </c>
      <c r="AV115" s="9" t="str">
        <f>IF(ISNUMBER(VLOOKUP($E115,AnrPivot!$A$6:$AI$97,COLUMN()-COLUMN($V$1)+2,FALSE)),VLOOKUP($E115,AnrPivot!$A$6:$AI$97,COLUMN()-COLUMN($V$1)+2,FALSE),"")</f>
        <v/>
      </c>
      <c r="AW115" s="9" t="str">
        <f>IF(ISNUMBER(VLOOKUP($E115,AnrPivot!$A$6:$AI$97,COLUMN()-COLUMN($V$1)+2,FALSE)),VLOOKUP($E115,AnrPivot!$A$6:$AI$97,COLUMN()-COLUMN($V$1)+2,FALSE),"")</f>
        <v/>
      </c>
      <c r="AX115" s="9" t="str">
        <f>IF(ISNUMBER(VLOOKUP($E115,AnrPivot!$A$6:$AI$97,COLUMN()-COLUMN($V$1)+2,FALSE)),VLOOKUP($E115,AnrPivot!$A$6:$AI$97,COLUMN()-COLUMN($V$1)+2,FALSE),"")</f>
        <v/>
      </c>
      <c r="AY115" s="9" t="str">
        <f>IF(ISNUMBER(VLOOKUP($E115,AnrPivot!$A$6:$AI$97,COLUMN()-COLUMN($V$1)+2,FALSE)),VLOOKUP($E115,AnrPivot!$A$6:$AI$97,COLUMN()-COLUMN($V$1)+2,FALSE),"")</f>
        <v/>
      </c>
      <c r="AZ115" s="9" t="str">
        <f>IF(ISNUMBER(VLOOKUP($E115,AnrPivot!$A$6:$AI$97,COLUMN()-COLUMN($V$1)+2,FALSE)),VLOOKUP($E115,AnrPivot!$A$6:$AI$97,COLUMN()-COLUMN($V$1)+2,FALSE),"")</f>
        <v/>
      </c>
      <c r="BA115" s="9" t="str">
        <f>IF(ISNUMBER(VLOOKUP($E115,AnrPivot!$A$6:$AI$97,COLUMN()-COLUMN($V$1)+2,FALSE)),VLOOKUP($E115,AnrPivot!$A$6:$AI$97,COLUMN()-COLUMN($V$1)+2,FALSE),"")</f>
        <v/>
      </c>
      <c r="BB115" s="9" t="str">
        <f>IF(ISNUMBER(VLOOKUP($E115,AnrPivot!$A$6:$AI$97,COLUMN()-COLUMN($V$1)+2,FALSE)),VLOOKUP($E115,AnrPivot!$A$6:$AI$97,COLUMN()-COLUMN($V$1)+2,FALSE),"")</f>
        <v/>
      </c>
      <c r="BC115" s="9" t="str">
        <f>IF(ISNUMBER(VLOOKUP($E115,AnrPivot!$A$6:$AI$97,COLUMN()-COLUMN($V$1)+2,FALSE)),VLOOKUP($E115,AnrPivot!$A$6:$AI$97,COLUMN()-COLUMN($V$1)+2,FALSE),"")</f>
        <v/>
      </c>
      <c r="BD115" s="9" t="str">
        <f>IF(ISNUMBER(VLOOKUP($E115,AnrPivot!$A$6:$AI$97,COLUMN()-COLUMN($V$1)+2,FALSE)),VLOOKUP($E115,AnrPivot!$A$6:$AI$97,COLUMN()-COLUMN($V$1)+2,FALSE),"")</f>
        <v/>
      </c>
      <c r="BE115" s="9" t="str">
        <f>IF(ISNUMBER(VLOOKUP($E115,AnrPivot!$A$6:$AI$97,COLUMN()-COLUMN($V$1)+2,FALSE)),VLOOKUP($E115,AnrPivot!$A$6:$AI$97,COLUMN()-COLUMN($V$1)+2,FALSE),"")</f>
        <v/>
      </c>
      <c r="BF115" s="9" t="str">
        <f>IF(ISNUMBER(VLOOKUP($E115,AnrPivot!$A$6:$AI$97,COLUMN()-COLUMN($V$1)+2,FALSE)),VLOOKUP($E115,AnrPivot!$A$6:$AI$97,COLUMN()-COLUMN($V$1)+2,FALSE),"")</f>
        <v/>
      </c>
      <c r="BG115" s="9" t="str">
        <f>IF(ISNUMBER(VLOOKUP($E115,AnrPivot!$A$6:$AI$97,COLUMN()-COLUMN($V$1)+2,FALSE)),VLOOKUP($E115,AnrPivot!$A$6:$AI$97,COLUMN()-COLUMN($V$1)+2,FALSE),"")</f>
        <v/>
      </c>
      <c r="BH115" s="9" t="str">
        <f>IF(ISNUMBER(VLOOKUP($E115,AnrPivot!$A$6:$AI$97,COLUMN()-COLUMN($V$1)+2,FALSE)),VLOOKUP($E115,AnrPivot!$A$6:$AI$97,COLUMN()-COLUMN($V$1)+2,FALSE),"")</f>
        <v/>
      </c>
      <c r="BI115" s="93" t="str">
        <f>IF(ISNUMBER(VLOOKUP($E115,AnrPivot!$A$6:$AI$97,COLUMN()-COLUMN($V$1)+2,FALSE)),VLOOKUP($E115,AnrPivot!$A$6:$AI$97,COLUMN()-COLUMN($V$1)+2,FALSE),"")</f>
        <v/>
      </c>
      <c r="BJ115" s="93" t="str">
        <f>IF(ISNUMBER(VLOOKUP($E115,AnrPivot!$A$6:$AI$97,COLUMN()-COLUMN($V$1)+2,FALSE)),VLOOKUP($E115,AnrPivot!$A$6:$AI$97,COLUMN()-COLUMN($V$1)+2,FALSE),"")</f>
        <v/>
      </c>
    </row>
    <row r="116" spans="1:62">
      <c r="A116" s="244">
        <v>109</v>
      </c>
      <c r="B116" s="73" t="s">
        <v>0</v>
      </c>
      <c r="C116" s="11" t="s">
        <v>507</v>
      </c>
      <c r="D116" s="11" t="s">
        <v>508</v>
      </c>
      <c r="E116" s="8" t="s">
        <v>81</v>
      </c>
      <c r="F116" s="14">
        <v>24881</v>
      </c>
      <c r="G116" s="244" t="s">
        <v>978</v>
      </c>
      <c r="H116" s="244"/>
      <c r="I116" s="244"/>
      <c r="J116" s="249"/>
      <c r="K116" s="27"/>
      <c r="L116" s="13">
        <v>30</v>
      </c>
      <c r="M116" s="13">
        <f t="shared" si="5"/>
        <v>25</v>
      </c>
      <c r="N116" s="228">
        <f>LOOKUP(E116,UNTIS.1HJ!$A$4:$A$132,UNTIS.1HJ!$F$4:$F$132)+LOOKUP(E116,UNTIS.1HJ!$A$4:$A$132,UNTIS.1HJ!$H$4:$H$132)</f>
        <v>0</v>
      </c>
      <c r="O116" s="226">
        <f t="shared" si="4"/>
        <v>0</v>
      </c>
      <c r="P116" s="9"/>
      <c r="Q116" s="9">
        <f>VLOOKUP($E116,UNTIS.Gesamt!$A$4:$L$140,2,FALSE)</f>
        <v>1190</v>
      </c>
      <c r="R116" s="9">
        <f>VLOOKUP($E116,UNTIS.Gesamt!$A$4:$L$140,3,FALSE)</f>
        <v>190</v>
      </c>
      <c r="S116" s="9">
        <f>VLOOKUP($E116,UNTIS.1HJ!$A$4:$L$140,4,FALSE)</f>
        <v>990</v>
      </c>
      <c r="T116" s="9">
        <f>VLOOKUP($E116,UNTIS.1HJ!$A$4:$L$140,8,FALSE)</f>
        <v>0</v>
      </c>
      <c r="U116" s="9"/>
      <c r="V116" s="9" t="str">
        <f>IF(ISNUMBER(VLOOKUP($E116,AnrPivot!$A$6:$AI$97,COLUMN()-COLUMN($V$1)+2,FALSE)),VLOOKUP($E116,AnrPivot!$A$6:$AI$97,COLUMN()-COLUMN($V$1)+2,FALSE),"")</f>
        <v/>
      </c>
      <c r="W116" s="93" t="str">
        <f>IF(ISNUMBER(VLOOKUP($E116,AnrPivot!$A$6:$AI$97,COLUMN()-COLUMN($V$1)+2,FALSE)),VLOOKUP($E116,AnrPivot!$A$6:$AI$97,COLUMN()-COLUMN($V$1)+2,FALSE),"")</f>
        <v/>
      </c>
      <c r="X116" s="93" t="str">
        <f>IF(ISNUMBER(VLOOKUP($E116,AnrPivot!$A$6:$AI$97,COLUMN()-COLUMN($V$1)+2,FALSE)),VLOOKUP($E116,AnrPivot!$A$6:$AI$97,COLUMN()-COLUMN($V$1)+2,FALSE),"")</f>
        <v/>
      </c>
      <c r="Y116" s="93" t="str">
        <f>IF(ISNUMBER(VLOOKUP($E116,AnrPivot!$A$6:$AI$97,COLUMN()-COLUMN($V$1)+2,FALSE)),VLOOKUP($E116,AnrPivot!$A$6:$AI$97,COLUMN()-COLUMN($V$1)+2,FALSE),"")</f>
        <v/>
      </c>
      <c r="Z116" s="93" t="str">
        <f>IF(ISNUMBER(VLOOKUP($E116,AnrPivot!$A$6:$AI$97,COLUMN()-COLUMN($V$1)+2,FALSE)),VLOOKUP($E116,AnrPivot!$A$6:$AI$97,COLUMN()-COLUMN($V$1)+2,FALSE),"")</f>
        <v/>
      </c>
      <c r="AA116" s="93" t="str">
        <f>IF(ISNUMBER(VLOOKUP($E116,AnrPivot!$A$6:$AI$97,COLUMN()-COLUMN($V$1)+2,FALSE)),VLOOKUP($E116,AnrPivot!$A$6:$AI$97,COLUMN()-COLUMN($V$1)+2,FALSE),"")</f>
        <v/>
      </c>
      <c r="AB116" s="93" t="str">
        <f>IF(ISNUMBER(VLOOKUP($E116,AnrPivot!$A$6:$AI$97,COLUMN()-COLUMN($V$1)+2,FALSE)),VLOOKUP($E116,AnrPivot!$A$6:$AI$97,COLUMN()-COLUMN($V$1)+2,FALSE),"")</f>
        <v/>
      </c>
      <c r="AC116" s="93" t="str">
        <f>IF(ISNUMBER(VLOOKUP($E116,AnrPivot!$A$6:$AI$97,COLUMN()-COLUMN($V$1)+2,FALSE)),VLOOKUP($E116,AnrPivot!$A$6:$AI$97,COLUMN()-COLUMN($V$1)+2,FALSE),"")</f>
        <v/>
      </c>
      <c r="AD116" s="93" t="str">
        <f>IF(ISNUMBER(VLOOKUP($E116,AnrPivot!$A$6:$AI$97,COLUMN()-COLUMN($V$1)+2,FALSE)),VLOOKUP($E116,AnrPivot!$A$6:$AI$97,COLUMN()-COLUMN($V$1)+2,FALSE),"")</f>
        <v/>
      </c>
      <c r="AE116" s="93" t="str">
        <f>IF(ISNUMBER(VLOOKUP($E116,AnrPivot!$A$6:$AI$97,COLUMN()-COLUMN($V$1)+2,FALSE)),VLOOKUP($E116,AnrPivot!$A$6:$AI$97,COLUMN()-COLUMN($V$1)+2,FALSE),"")</f>
        <v/>
      </c>
      <c r="AF116" s="93" t="str">
        <f>IF(ISNUMBER(VLOOKUP($E116,AnrPivot!$A$6:$AI$97,COLUMN()-COLUMN($V$1)+2,FALSE)),VLOOKUP($E116,AnrPivot!$A$6:$AI$97,COLUMN()-COLUMN($V$1)+2,FALSE),"")</f>
        <v/>
      </c>
      <c r="AG116" s="93" t="str">
        <f>IF(ISNUMBER(VLOOKUP($E116,AnrPivot!$A$6:$AI$97,COLUMN()-COLUMN($V$1)+2,FALSE)),VLOOKUP($E116,AnrPivot!$A$6:$AI$97,COLUMN()-COLUMN($V$1)+2,FALSE),"")</f>
        <v/>
      </c>
      <c r="AH116" s="93" t="str">
        <f>IF(ISNUMBER(VLOOKUP($E116,AnrPivot!$A$6:$AI$97,COLUMN()-COLUMN($V$1)+2,FALSE)),VLOOKUP($E116,AnrPivot!$A$6:$AI$97,COLUMN()-COLUMN($V$1)+2,FALSE),"")</f>
        <v/>
      </c>
      <c r="AI116" s="93">
        <f>IF(ISNUMBER(VLOOKUP($E116,AnrPivot!$A$6:$AI$97,COLUMN()-COLUMN($V$1)+2,FALSE)),VLOOKUP($E116,AnrPivot!$A$6:$AI$97,COLUMN()-COLUMN($V$1)+2,FALSE),"")</f>
        <v>0.5</v>
      </c>
      <c r="AJ116" s="93" t="str">
        <f>IF(ISNUMBER(VLOOKUP($E116,AnrPivot!$A$6:$AI$97,COLUMN()-COLUMN($V$1)+2,FALSE)),VLOOKUP($E116,AnrPivot!$A$6:$AI$97,COLUMN()-COLUMN($V$1)+2,FALSE),"")</f>
        <v/>
      </c>
      <c r="AK116" s="93" t="str">
        <f>IF(ISNUMBER(VLOOKUP($E116,AnrPivot!$A$6:$AI$97,COLUMN()-COLUMN($V$1)+2,FALSE)),VLOOKUP($E116,AnrPivot!$A$6:$AI$97,COLUMN()-COLUMN($V$1)+2,FALSE),"")</f>
        <v/>
      </c>
      <c r="AL116" s="93" t="str">
        <f>IF(ISNUMBER(VLOOKUP($E116,AnrPivot!$A$6:$AI$97,COLUMN()-COLUMN($V$1)+2,FALSE)),VLOOKUP($E116,AnrPivot!$A$6:$AI$97,COLUMN()-COLUMN($V$1)+2,FALSE),"")</f>
        <v/>
      </c>
      <c r="AM116" s="93" t="str">
        <f>IF(ISNUMBER(VLOOKUP($E116,AnrPivot!$A$6:$AI$97,COLUMN()-COLUMN($V$1)+2,FALSE)),VLOOKUP($E116,AnrPivot!$A$6:$AI$97,COLUMN()-COLUMN($V$1)+2,FALSE),"")</f>
        <v/>
      </c>
      <c r="AN116" s="93" t="str">
        <f>IF(ISNUMBER(VLOOKUP($E116,AnrPivot!$A$6:$AI$97,COLUMN()-COLUMN($V$1)+2,FALSE)),VLOOKUP($E116,AnrPivot!$A$6:$AI$97,COLUMN()-COLUMN($V$1)+2,FALSE),"")</f>
        <v/>
      </c>
      <c r="AO116" s="93">
        <f>IF(ISNUMBER(VLOOKUP($E116,AnrPivot!$A$6:$AI$97,COLUMN()-COLUMN($V$1)+2,FALSE)),VLOOKUP($E116,AnrPivot!$A$6:$AI$97,COLUMN()-COLUMN($V$1)+2,FALSE),"")</f>
        <v>0.5</v>
      </c>
      <c r="AP116" s="93">
        <f>IF(ISNUMBER(VLOOKUP($E116,AnrPivot!$A$6:$AI$97,COLUMN()-COLUMN($V$1)+2,FALSE)),VLOOKUP($E116,AnrPivot!$A$6:$AI$97,COLUMN()-COLUMN($V$1)+2,FALSE),"")</f>
        <v>2</v>
      </c>
      <c r="AQ116" s="93" t="str">
        <f>IF(ISNUMBER(VLOOKUP($E116,AnrPivot!$A$6:$AI$97,COLUMN()-COLUMN($V$1)+2,FALSE)),VLOOKUP($E116,AnrPivot!$A$6:$AI$97,COLUMN()-COLUMN($V$1)+2,FALSE),"")</f>
        <v/>
      </c>
      <c r="AR116" s="93" t="str">
        <f>IF(ISNUMBER(VLOOKUP($E116,AnrPivot!$A$6:$AI$97,COLUMN()-COLUMN($V$1)+2,FALSE)),VLOOKUP($E116,AnrPivot!$A$6:$AI$97,COLUMN()-COLUMN($V$1)+2,FALSE),"")</f>
        <v/>
      </c>
      <c r="AS116" s="93" t="str">
        <f>IF(ISNUMBER(VLOOKUP($E116,AnrPivot!$A$6:$AI$97,COLUMN()-COLUMN($V$1)+2,FALSE)),VLOOKUP($E116,AnrPivot!$A$6:$AI$97,COLUMN()-COLUMN($V$1)+2,FALSE),"")</f>
        <v/>
      </c>
      <c r="AT116" s="93" t="str">
        <f>IF(ISNUMBER(VLOOKUP($E116,AnrPivot!$A$6:$AI$97,COLUMN()-COLUMN($V$1)+2,FALSE)),VLOOKUP($E116,AnrPivot!$A$6:$AI$97,COLUMN()-COLUMN($V$1)+2,FALSE),"")</f>
        <v/>
      </c>
      <c r="AU116" s="93" t="str">
        <f>IF(ISNUMBER(VLOOKUP($E116,AnrPivot!$A$6:$AI$97,COLUMN()-COLUMN($V$1)+2,FALSE)),VLOOKUP($E116,AnrPivot!$A$6:$AI$97,COLUMN()-COLUMN($V$1)+2,FALSE),"")</f>
        <v/>
      </c>
      <c r="AV116" s="93" t="str">
        <f>IF(ISNUMBER(VLOOKUP($E116,AnrPivot!$A$6:$AI$97,COLUMN()-COLUMN($V$1)+2,FALSE)),VLOOKUP($E116,AnrPivot!$A$6:$AI$97,COLUMN()-COLUMN($V$1)+2,FALSE),"")</f>
        <v/>
      </c>
      <c r="AW116" s="93" t="str">
        <f>IF(ISNUMBER(VLOOKUP($E116,AnrPivot!$A$6:$AI$97,COLUMN()-COLUMN($V$1)+2,FALSE)),VLOOKUP($E116,AnrPivot!$A$6:$AI$97,COLUMN()-COLUMN($V$1)+2,FALSE),"")</f>
        <v/>
      </c>
      <c r="AX116" s="93" t="str">
        <f>IF(ISNUMBER(VLOOKUP($E116,AnrPivot!$A$6:$AI$97,COLUMN()-COLUMN($V$1)+2,FALSE)),VLOOKUP($E116,AnrPivot!$A$6:$AI$97,COLUMN()-COLUMN($V$1)+2,FALSE),"")</f>
        <v/>
      </c>
      <c r="AY116" s="93" t="str">
        <f>IF(ISNUMBER(VLOOKUP($E116,AnrPivot!$A$6:$AI$97,COLUMN()-COLUMN($V$1)+2,FALSE)),VLOOKUP($E116,AnrPivot!$A$6:$AI$97,COLUMN()-COLUMN($V$1)+2,FALSE),"")</f>
        <v/>
      </c>
      <c r="AZ116" s="93" t="str">
        <f>IF(ISNUMBER(VLOOKUP($E116,AnrPivot!$A$6:$AI$97,COLUMN()-COLUMN($V$1)+2,FALSE)),VLOOKUP($E116,AnrPivot!$A$6:$AI$97,COLUMN()-COLUMN($V$1)+2,FALSE),"")</f>
        <v/>
      </c>
      <c r="BA116" s="93">
        <f>IF(ISNUMBER(VLOOKUP($E116,AnrPivot!$A$6:$AI$97,COLUMN()-COLUMN($V$1)+2,FALSE)),VLOOKUP($E116,AnrPivot!$A$6:$AI$97,COLUMN()-COLUMN($V$1)+2,FALSE),"")</f>
        <v>2</v>
      </c>
      <c r="BB116" s="93" t="str">
        <f>IF(ISNUMBER(VLOOKUP($E116,AnrPivot!$A$6:$AI$97,COLUMN()-COLUMN($V$1)+2,FALSE)),VLOOKUP($E116,AnrPivot!$A$6:$AI$97,COLUMN()-COLUMN($V$1)+2,FALSE),"")</f>
        <v/>
      </c>
      <c r="BC116" s="93">
        <f>IF(ISNUMBER(VLOOKUP($E116,AnrPivot!$A$6:$AI$97,COLUMN()-COLUMN($V$1)+2,FALSE)),VLOOKUP($E116,AnrPivot!$A$6:$AI$97,COLUMN()-COLUMN($V$1)+2,FALSE),"")</f>
        <v>5</v>
      </c>
      <c r="BD116" s="93" t="str">
        <f>IF(ISNUMBER(VLOOKUP($E116,AnrPivot!$A$6:$AI$97,COLUMN()-COLUMN($V$1)+2,FALSE)),VLOOKUP($E116,AnrPivot!$A$6:$AI$97,COLUMN()-COLUMN($V$1)+2,FALSE),"")</f>
        <v/>
      </c>
      <c r="BE116" s="93" t="str">
        <f>IF(ISNUMBER(VLOOKUP($E116,AnrPivot!$A$6:$AI$97,COLUMN()-COLUMN($V$1)+2,FALSE)),VLOOKUP($E116,AnrPivot!$A$6:$AI$97,COLUMN()-COLUMN($V$1)+2,FALSE),"")</f>
        <v/>
      </c>
      <c r="BF116" s="93" t="str">
        <f>IF(ISNUMBER(VLOOKUP($E116,AnrPivot!$A$6:$AI$97,COLUMN()-COLUMN($V$1)+2,FALSE)),VLOOKUP($E116,AnrPivot!$A$6:$AI$97,COLUMN()-COLUMN($V$1)+2,FALSE),"")</f>
        <v/>
      </c>
      <c r="BG116" s="93" t="str">
        <f>IF(ISNUMBER(VLOOKUP($E116,AnrPivot!$A$6:$AI$97,COLUMN()-COLUMN($V$1)+2,FALSE)),VLOOKUP($E116,AnrPivot!$A$6:$AI$97,COLUMN()-COLUMN($V$1)+2,FALSE),"")</f>
        <v/>
      </c>
      <c r="BH116" s="93" t="str">
        <f>IF(ISNUMBER(VLOOKUP($E116,AnrPivot!$A$6:$AI$97,COLUMN()-COLUMN($V$1)+2,FALSE)),VLOOKUP($E116,AnrPivot!$A$6:$AI$97,COLUMN()-COLUMN($V$1)+2,FALSE),"")</f>
        <v/>
      </c>
      <c r="BI116" s="93" t="str">
        <f>IF(ISNUMBER(VLOOKUP($E116,AnrPivot!$A$6:$AI$97,COLUMN()-COLUMN($V$1)+2,FALSE)),VLOOKUP($E116,AnrPivot!$A$6:$AI$97,COLUMN()-COLUMN($V$1)+2,FALSE),"")</f>
        <v/>
      </c>
      <c r="BJ116" s="93" t="str">
        <f>IF(ISNUMBER(VLOOKUP($E116,AnrPivot!$A$6:$AI$97,COLUMN()-COLUMN($V$1)+2,FALSE)),VLOOKUP($E116,AnrPivot!$A$6:$AI$97,COLUMN()-COLUMN($V$1)+2,FALSE),"")</f>
        <v/>
      </c>
    </row>
    <row r="117" spans="1:62">
      <c r="A117" s="247">
        <v>110</v>
      </c>
      <c r="B117" s="66" t="s">
        <v>0</v>
      </c>
      <c r="C117" s="67" t="s">
        <v>509</v>
      </c>
      <c r="D117" s="67" t="s">
        <v>510</v>
      </c>
      <c r="E117" s="68" t="s">
        <v>123</v>
      </c>
      <c r="F117" s="69">
        <v>21396</v>
      </c>
      <c r="G117" s="247" t="s">
        <v>172</v>
      </c>
      <c r="H117" s="247" t="s">
        <v>174</v>
      </c>
      <c r="I117" s="247"/>
      <c r="J117" s="248"/>
      <c r="K117" s="70"/>
      <c r="L117" s="289"/>
      <c r="M117" s="71">
        <f t="shared" si="5"/>
        <v>0</v>
      </c>
      <c r="N117" s="227">
        <f>LOOKUP(E117,UNTIS.1HJ!$A$4:$A$132,UNTIS.1HJ!$F$4:$F$132)+LOOKUP(E117,UNTIS.1HJ!$A$4:$A$132,UNTIS.1HJ!$H$4:$H$132)</f>
        <v>0</v>
      </c>
      <c r="O117" s="225">
        <f t="shared" si="4"/>
        <v>0</v>
      </c>
      <c r="P117" s="93"/>
      <c r="Q117" s="93">
        <f>VLOOKUP($E117,UNTIS.Gesamt!$A$4:$L$140,2,FALSE)</f>
        <v>656</v>
      </c>
      <c r="R117" s="93">
        <f>VLOOKUP($E117,UNTIS.Gesamt!$A$4:$L$140,3,FALSE)</f>
        <v>60</v>
      </c>
      <c r="S117" s="93">
        <f>VLOOKUP($E117,UNTIS.1HJ!$A$4:$L$140,4,FALSE)</f>
        <v>596</v>
      </c>
      <c r="T117" s="93">
        <f>VLOOKUP($E117,UNTIS.1HJ!$A$4:$L$140,8,FALSE)</f>
        <v>0</v>
      </c>
      <c r="U117" s="93"/>
      <c r="V117" s="93">
        <f>IF(ISNUMBER(VLOOKUP($E117,AnrPivot!$A$6:$AI$97,COLUMN()-COLUMN($V$1)+2,FALSE)),VLOOKUP($E117,AnrPivot!$A$6:$AI$97,COLUMN()-COLUMN($V$1)+2,FALSE),"")</f>
        <v>0</v>
      </c>
      <c r="W117" s="9" t="str">
        <f>IF(ISNUMBER(VLOOKUP($E117,AnrPivot!$A$6:$AI$97,COLUMN()-COLUMN($V$1)+2,FALSE)),VLOOKUP($E117,AnrPivot!$A$6:$AI$97,COLUMN()-COLUMN($V$1)+2,FALSE),"")</f>
        <v/>
      </c>
      <c r="X117" s="9" t="str">
        <f>IF(ISNUMBER(VLOOKUP($E117,AnrPivot!$A$6:$AI$97,COLUMN()-COLUMN($V$1)+2,FALSE)),VLOOKUP($E117,AnrPivot!$A$6:$AI$97,COLUMN()-COLUMN($V$1)+2,FALSE),"")</f>
        <v/>
      </c>
      <c r="Y117" s="9" t="str">
        <f>IF(ISNUMBER(VLOOKUP($E117,AnrPivot!$A$6:$AI$97,COLUMN()-COLUMN($V$1)+2,FALSE)),VLOOKUP($E117,AnrPivot!$A$6:$AI$97,COLUMN()-COLUMN($V$1)+2,FALSE),"")</f>
        <v/>
      </c>
      <c r="Z117" s="9" t="str">
        <f>IF(ISNUMBER(VLOOKUP($E117,AnrPivot!$A$6:$AI$97,COLUMN()-COLUMN($V$1)+2,FALSE)),VLOOKUP($E117,AnrPivot!$A$6:$AI$97,COLUMN()-COLUMN($V$1)+2,FALSE),"")</f>
        <v/>
      </c>
      <c r="AA117" s="9" t="str">
        <f>IF(ISNUMBER(VLOOKUP($E117,AnrPivot!$A$6:$AI$97,COLUMN()-COLUMN($V$1)+2,FALSE)),VLOOKUP($E117,AnrPivot!$A$6:$AI$97,COLUMN()-COLUMN($V$1)+2,FALSE),"")</f>
        <v/>
      </c>
      <c r="AB117" s="9" t="str">
        <f>IF(ISNUMBER(VLOOKUP($E117,AnrPivot!$A$6:$AI$97,COLUMN()-COLUMN($V$1)+2,FALSE)),VLOOKUP($E117,AnrPivot!$A$6:$AI$97,COLUMN()-COLUMN($V$1)+2,FALSE),"")</f>
        <v/>
      </c>
      <c r="AC117" s="9" t="str">
        <f>IF(ISNUMBER(VLOOKUP($E117,AnrPivot!$A$6:$AI$97,COLUMN()-COLUMN($V$1)+2,FALSE)),VLOOKUP($E117,AnrPivot!$A$6:$AI$97,COLUMN()-COLUMN($V$1)+2,FALSE),"")</f>
        <v/>
      </c>
      <c r="AD117" s="9" t="str">
        <f>IF(ISNUMBER(VLOOKUP($E117,AnrPivot!$A$6:$AI$97,COLUMN()-COLUMN($V$1)+2,FALSE)),VLOOKUP($E117,AnrPivot!$A$6:$AI$97,COLUMN()-COLUMN($V$1)+2,FALSE),"")</f>
        <v/>
      </c>
      <c r="AE117" s="9" t="str">
        <f>IF(ISNUMBER(VLOOKUP($E117,AnrPivot!$A$6:$AI$97,COLUMN()-COLUMN($V$1)+2,FALSE)),VLOOKUP($E117,AnrPivot!$A$6:$AI$97,COLUMN()-COLUMN($V$1)+2,FALSE),"")</f>
        <v/>
      </c>
      <c r="AF117" s="9" t="str">
        <f>IF(ISNUMBER(VLOOKUP($E117,AnrPivot!$A$6:$AI$97,COLUMN()-COLUMN($V$1)+2,FALSE)),VLOOKUP($E117,AnrPivot!$A$6:$AI$97,COLUMN()-COLUMN($V$1)+2,FALSE),"")</f>
        <v/>
      </c>
      <c r="AG117" s="9" t="str">
        <f>IF(ISNUMBER(VLOOKUP($E117,AnrPivot!$A$6:$AI$97,COLUMN()-COLUMN($V$1)+2,FALSE)),VLOOKUP($E117,AnrPivot!$A$6:$AI$97,COLUMN()-COLUMN($V$1)+2,FALSE),"")</f>
        <v/>
      </c>
      <c r="AH117" s="9" t="str">
        <f>IF(ISNUMBER(VLOOKUP($E117,AnrPivot!$A$6:$AI$97,COLUMN()-COLUMN($V$1)+2,FALSE)),VLOOKUP($E117,AnrPivot!$A$6:$AI$97,COLUMN()-COLUMN($V$1)+2,FALSE),"")</f>
        <v/>
      </c>
      <c r="AI117" s="9" t="str">
        <f>IF(ISNUMBER(VLOOKUP($E117,AnrPivot!$A$6:$AI$97,COLUMN()-COLUMN($V$1)+2,FALSE)),VLOOKUP($E117,AnrPivot!$A$6:$AI$97,COLUMN()-COLUMN($V$1)+2,FALSE),"")</f>
        <v/>
      </c>
      <c r="AJ117" s="9" t="str">
        <f>IF(ISNUMBER(VLOOKUP($E117,AnrPivot!$A$6:$AI$97,COLUMN()-COLUMN($V$1)+2,FALSE)),VLOOKUP($E117,AnrPivot!$A$6:$AI$97,COLUMN()-COLUMN($V$1)+2,FALSE),"")</f>
        <v/>
      </c>
      <c r="AK117" s="9" t="str">
        <f>IF(ISNUMBER(VLOOKUP($E117,AnrPivot!$A$6:$AI$97,COLUMN()-COLUMN($V$1)+2,FALSE)),VLOOKUP($E117,AnrPivot!$A$6:$AI$97,COLUMN()-COLUMN($V$1)+2,FALSE),"")</f>
        <v/>
      </c>
      <c r="AL117" s="9" t="str">
        <f>IF(ISNUMBER(VLOOKUP($E117,AnrPivot!$A$6:$AI$97,COLUMN()-COLUMN($V$1)+2,FALSE)),VLOOKUP($E117,AnrPivot!$A$6:$AI$97,COLUMN()-COLUMN($V$1)+2,FALSE),"")</f>
        <v/>
      </c>
      <c r="AM117" s="9" t="str">
        <f>IF(ISNUMBER(VLOOKUP($E117,AnrPivot!$A$6:$AI$97,COLUMN()-COLUMN($V$1)+2,FALSE)),VLOOKUP($E117,AnrPivot!$A$6:$AI$97,COLUMN()-COLUMN($V$1)+2,FALSE),"")</f>
        <v/>
      </c>
      <c r="AN117" s="9" t="str">
        <f>IF(ISNUMBER(VLOOKUP($E117,AnrPivot!$A$6:$AI$97,COLUMN()-COLUMN($V$1)+2,FALSE)),VLOOKUP($E117,AnrPivot!$A$6:$AI$97,COLUMN()-COLUMN($V$1)+2,FALSE),"")</f>
        <v/>
      </c>
      <c r="AO117" s="9" t="str">
        <f>IF(ISNUMBER(VLOOKUP($E117,AnrPivot!$A$6:$AI$97,COLUMN()-COLUMN($V$1)+2,FALSE)),VLOOKUP($E117,AnrPivot!$A$6:$AI$97,COLUMN()-COLUMN($V$1)+2,FALSE),"")</f>
        <v/>
      </c>
      <c r="AP117" s="9" t="str">
        <f>IF(ISNUMBER(VLOOKUP($E117,AnrPivot!$A$6:$AI$97,COLUMN()-COLUMN($V$1)+2,FALSE)),VLOOKUP($E117,AnrPivot!$A$6:$AI$97,COLUMN()-COLUMN($V$1)+2,FALSE),"")</f>
        <v/>
      </c>
      <c r="AQ117" s="9" t="str">
        <f>IF(ISNUMBER(VLOOKUP($E117,AnrPivot!$A$6:$AI$97,COLUMN()-COLUMN($V$1)+2,FALSE)),VLOOKUP($E117,AnrPivot!$A$6:$AI$97,COLUMN()-COLUMN($V$1)+2,FALSE),"")</f>
        <v/>
      </c>
      <c r="AR117" s="9" t="str">
        <f>IF(ISNUMBER(VLOOKUP($E117,AnrPivot!$A$6:$AI$97,COLUMN()-COLUMN($V$1)+2,FALSE)),VLOOKUP($E117,AnrPivot!$A$6:$AI$97,COLUMN()-COLUMN($V$1)+2,FALSE),"")</f>
        <v/>
      </c>
      <c r="AS117" s="9" t="str">
        <f>IF(ISNUMBER(VLOOKUP($E117,AnrPivot!$A$6:$AI$97,COLUMN()-COLUMN($V$1)+2,FALSE)),VLOOKUP($E117,AnrPivot!$A$6:$AI$97,COLUMN()-COLUMN($V$1)+2,FALSE),"")</f>
        <v/>
      </c>
      <c r="AT117" s="9" t="str">
        <f>IF(ISNUMBER(VLOOKUP($E117,AnrPivot!$A$6:$AI$97,COLUMN()-COLUMN($V$1)+2,FALSE)),VLOOKUP($E117,AnrPivot!$A$6:$AI$97,COLUMN()-COLUMN($V$1)+2,FALSE),"")</f>
        <v/>
      </c>
      <c r="AU117" s="9" t="str">
        <f>IF(ISNUMBER(VLOOKUP($E117,AnrPivot!$A$6:$AI$97,COLUMN()-COLUMN($V$1)+2,FALSE)),VLOOKUP($E117,AnrPivot!$A$6:$AI$97,COLUMN()-COLUMN($V$1)+2,FALSE),"")</f>
        <v/>
      </c>
      <c r="AV117" s="9" t="str">
        <f>IF(ISNUMBER(VLOOKUP($E117,AnrPivot!$A$6:$AI$97,COLUMN()-COLUMN($V$1)+2,FALSE)),VLOOKUP($E117,AnrPivot!$A$6:$AI$97,COLUMN()-COLUMN($V$1)+2,FALSE),"")</f>
        <v/>
      </c>
      <c r="AW117" s="9" t="str">
        <f>IF(ISNUMBER(VLOOKUP($E117,AnrPivot!$A$6:$AI$97,COLUMN()-COLUMN($V$1)+2,FALSE)),VLOOKUP($E117,AnrPivot!$A$6:$AI$97,COLUMN()-COLUMN($V$1)+2,FALSE),"")</f>
        <v/>
      </c>
      <c r="AX117" s="9" t="str">
        <f>IF(ISNUMBER(VLOOKUP($E117,AnrPivot!$A$6:$AI$97,COLUMN()-COLUMN($V$1)+2,FALSE)),VLOOKUP($E117,AnrPivot!$A$6:$AI$97,COLUMN()-COLUMN($V$1)+2,FALSE),"")</f>
        <v/>
      </c>
      <c r="AY117" s="9" t="str">
        <f>IF(ISNUMBER(VLOOKUP($E117,AnrPivot!$A$6:$AI$97,COLUMN()-COLUMN($V$1)+2,FALSE)),VLOOKUP($E117,AnrPivot!$A$6:$AI$97,COLUMN()-COLUMN($V$1)+2,FALSE),"")</f>
        <v/>
      </c>
      <c r="AZ117" s="9" t="str">
        <f>IF(ISNUMBER(VLOOKUP($E117,AnrPivot!$A$6:$AI$97,COLUMN()-COLUMN($V$1)+2,FALSE)),VLOOKUP($E117,AnrPivot!$A$6:$AI$97,COLUMN()-COLUMN($V$1)+2,FALSE),"")</f>
        <v/>
      </c>
      <c r="BA117" s="9" t="str">
        <f>IF(ISNUMBER(VLOOKUP($E117,AnrPivot!$A$6:$AI$97,COLUMN()-COLUMN($V$1)+2,FALSE)),VLOOKUP($E117,AnrPivot!$A$6:$AI$97,COLUMN()-COLUMN($V$1)+2,FALSE),"")</f>
        <v/>
      </c>
      <c r="BB117" s="9" t="str">
        <f>IF(ISNUMBER(VLOOKUP($E117,AnrPivot!$A$6:$AI$97,COLUMN()-COLUMN($V$1)+2,FALSE)),VLOOKUP($E117,AnrPivot!$A$6:$AI$97,COLUMN()-COLUMN($V$1)+2,FALSE),"")</f>
        <v/>
      </c>
      <c r="BC117" s="9">
        <f>IF(ISNUMBER(VLOOKUP($E117,AnrPivot!$A$6:$AI$97,COLUMN()-COLUMN($V$1)+2,FALSE)),VLOOKUP($E117,AnrPivot!$A$6:$AI$97,COLUMN()-COLUMN($V$1)+2,FALSE),"")</f>
        <v>0</v>
      </c>
      <c r="BD117" s="9" t="str">
        <f>IF(ISNUMBER(VLOOKUP($E117,AnrPivot!$A$6:$AI$97,COLUMN()-COLUMN($V$1)+2,FALSE)),VLOOKUP($E117,AnrPivot!$A$6:$AI$97,COLUMN()-COLUMN($V$1)+2,FALSE),"")</f>
        <v/>
      </c>
      <c r="BE117" s="9" t="str">
        <f>IF(ISNUMBER(VLOOKUP($E117,AnrPivot!$A$6:$AI$97,COLUMN()-COLUMN($V$1)+2,FALSE)),VLOOKUP($E117,AnrPivot!$A$6:$AI$97,COLUMN()-COLUMN($V$1)+2,FALSE),"")</f>
        <v/>
      </c>
      <c r="BF117" s="9" t="str">
        <f>IF(ISNUMBER(VLOOKUP($E117,AnrPivot!$A$6:$AI$97,COLUMN()-COLUMN($V$1)+2,FALSE)),VLOOKUP($E117,AnrPivot!$A$6:$AI$97,COLUMN()-COLUMN($V$1)+2,FALSE),"")</f>
        <v/>
      </c>
      <c r="BG117" s="9" t="str">
        <f>IF(ISNUMBER(VLOOKUP($E117,AnrPivot!$A$6:$AI$97,COLUMN()-COLUMN($V$1)+2,FALSE)),VLOOKUP($E117,AnrPivot!$A$6:$AI$97,COLUMN()-COLUMN($V$1)+2,FALSE),"")</f>
        <v/>
      </c>
      <c r="BH117" s="9" t="str">
        <f>IF(ISNUMBER(VLOOKUP($E117,AnrPivot!$A$6:$AI$97,COLUMN()-COLUMN($V$1)+2,FALSE)),VLOOKUP($E117,AnrPivot!$A$6:$AI$97,COLUMN()-COLUMN($V$1)+2,FALSE),"")</f>
        <v/>
      </c>
      <c r="BI117" s="93" t="str">
        <f>IF(ISNUMBER(VLOOKUP($E117,AnrPivot!$A$6:$AI$97,COLUMN()-COLUMN($V$1)+2,FALSE)),VLOOKUP($E117,AnrPivot!$A$6:$AI$97,COLUMN()-COLUMN($V$1)+2,FALSE),"")</f>
        <v/>
      </c>
      <c r="BJ117" s="93" t="str">
        <f>IF(ISNUMBER(VLOOKUP($E117,AnrPivot!$A$6:$AI$97,COLUMN()-COLUMN($V$1)+2,FALSE)),VLOOKUP($E117,AnrPivot!$A$6:$AI$97,COLUMN()-COLUMN($V$1)+2,FALSE),"")</f>
        <v/>
      </c>
    </row>
    <row r="118" spans="1:62" s="244" customFormat="1">
      <c r="A118" s="244">
        <v>111</v>
      </c>
      <c r="B118" s="73" t="s">
        <v>0</v>
      </c>
      <c r="C118" s="11" t="s">
        <v>1698</v>
      </c>
      <c r="D118" s="11" t="s">
        <v>1696</v>
      </c>
      <c r="E118" s="8" t="s">
        <v>1695</v>
      </c>
      <c r="F118" s="14">
        <v>32884</v>
      </c>
      <c r="G118" s="244" t="s">
        <v>606</v>
      </c>
      <c r="J118" s="249"/>
      <c r="K118" s="27"/>
      <c r="L118" s="290"/>
      <c r="M118" s="13">
        <f t="shared" si="5"/>
        <v>-0.5</v>
      </c>
      <c r="N118" s="228">
        <f>LOOKUP(E118,UNTIS.1HJ!$A$4:$A$132,UNTIS.1HJ!$F$4:$F$132)+LOOKUP(E118,UNTIS.1HJ!$A$4:$A$132,UNTIS.1HJ!$H$4:$H$132)</f>
        <v>0</v>
      </c>
      <c r="O118" s="226">
        <f t="shared" si="4"/>
        <v>0</v>
      </c>
      <c r="P118" s="9"/>
      <c r="Q118" s="9" t="e">
        <f>VLOOKUP($E118,UNTIS.Gesamt!$A$4:$L$140,2,FALSE)</f>
        <v>#N/A</v>
      </c>
      <c r="R118" s="9" t="e">
        <f>VLOOKUP($E118,UNTIS.Gesamt!$A$4:$L$140,3,FALSE)</f>
        <v>#N/A</v>
      </c>
      <c r="S118" s="9" t="e">
        <f>VLOOKUP($E118,UNTIS.1HJ!$A$4:$L$140,4,FALSE)</f>
        <v>#N/A</v>
      </c>
      <c r="T118" s="9" t="e">
        <f>VLOOKUP($E118,UNTIS.1HJ!$A$4:$L$140,8,FALSE)</f>
        <v>#N/A</v>
      </c>
      <c r="U118" s="9"/>
      <c r="V118" s="9" t="str">
        <f>IF(ISNUMBER(VLOOKUP($E118,AnrPivot!$A$6:$AI$97,COLUMN()-COLUMN($V$1)+2,FALSE)),VLOOKUP($E118,AnrPivot!$A$6:$AI$97,COLUMN()-COLUMN($V$1)+2,FALSE),"")</f>
        <v/>
      </c>
      <c r="W118" s="93" t="str">
        <f>IF(ISNUMBER(VLOOKUP($E118,AnrPivot!$A$6:$AI$97,COLUMN()-COLUMN($V$1)+2,FALSE)),VLOOKUP($E118,AnrPivot!$A$6:$AI$97,COLUMN()-COLUMN($V$1)+2,FALSE),"")</f>
        <v/>
      </c>
      <c r="X118" s="93" t="str">
        <f>IF(ISNUMBER(VLOOKUP($E118,AnrPivot!$A$6:$AI$97,COLUMN()-COLUMN($V$1)+2,FALSE)),VLOOKUP($E118,AnrPivot!$A$6:$AI$97,COLUMN()-COLUMN($V$1)+2,FALSE),"")</f>
        <v/>
      </c>
      <c r="Y118" s="93" t="str">
        <f>IF(ISNUMBER(VLOOKUP($E118,AnrPivot!$A$6:$AI$97,COLUMN()-COLUMN($V$1)+2,FALSE)),VLOOKUP($E118,AnrPivot!$A$6:$AI$97,COLUMN()-COLUMN($V$1)+2,FALSE),"")</f>
        <v/>
      </c>
      <c r="Z118" s="93" t="str">
        <f>IF(ISNUMBER(VLOOKUP($E118,AnrPivot!$A$6:$AI$97,COLUMN()-COLUMN($V$1)+2,FALSE)),VLOOKUP($E118,AnrPivot!$A$6:$AI$97,COLUMN()-COLUMN($V$1)+2,FALSE),"")</f>
        <v/>
      </c>
      <c r="AA118" s="93">
        <f>IF(ISNUMBER(VLOOKUP($E118,AnrPivot!$A$6:$AI$97,COLUMN()-COLUMN($V$1)+2,FALSE)),VLOOKUP($E118,AnrPivot!$A$6:$AI$97,COLUMN()-COLUMN($V$1)+2,FALSE),"")</f>
        <v>0.5</v>
      </c>
      <c r="AB118" s="93" t="str">
        <f>IF(ISNUMBER(VLOOKUP($E118,AnrPivot!$A$6:$AI$97,COLUMN()-COLUMN($V$1)+2,FALSE)),VLOOKUP($E118,AnrPivot!$A$6:$AI$97,COLUMN()-COLUMN($V$1)+2,FALSE),"")</f>
        <v/>
      </c>
      <c r="AC118" s="93" t="str">
        <f>IF(ISNUMBER(VLOOKUP($E118,AnrPivot!$A$6:$AI$97,COLUMN()-COLUMN($V$1)+2,FALSE)),VLOOKUP($E118,AnrPivot!$A$6:$AI$97,COLUMN()-COLUMN($V$1)+2,FALSE),"")</f>
        <v/>
      </c>
      <c r="AD118" s="93" t="str">
        <f>IF(ISNUMBER(VLOOKUP($E118,AnrPivot!$A$6:$AI$97,COLUMN()-COLUMN($V$1)+2,FALSE)),VLOOKUP($E118,AnrPivot!$A$6:$AI$97,COLUMN()-COLUMN($V$1)+2,FALSE),"")</f>
        <v/>
      </c>
      <c r="AE118" s="93" t="str">
        <f>IF(ISNUMBER(VLOOKUP($E118,AnrPivot!$A$6:$AI$97,COLUMN()-COLUMN($V$1)+2,FALSE)),VLOOKUP($E118,AnrPivot!$A$6:$AI$97,COLUMN()-COLUMN($V$1)+2,FALSE),"")</f>
        <v/>
      </c>
      <c r="AF118" s="93" t="str">
        <f>IF(ISNUMBER(VLOOKUP($E118,AnrPivot!$A$6:$AI$97,COLUMN()-COLUMN($V$1)+2,FALSE)),VLOOKUP($E118,AnrPivot!$A$6:$AI$97,COLUMN()-COLUMN($V$1)+2,FALSE),"")</f>
        <v/>
      </c>
      <c r="AG118" s="93" t="str">
        <f>IF(ISNUMBER(VLOOKUP($E118,AnrPivot!$A$6:$AI$97,COLUMN()-COLUMN($V$1)+2,FALSE)),VLOOKUP($E118,AnrPivot!$A$6:$AI$97,COLUMN()-COLUMN($V$1)+2,FALSE),"")</f>
        <v/>
      </c>
      <c r="AH118" s="93" t="str">
        <f>IF(ISNUMBER(VLOOKUP($E118,AnrPivot!$A$6:$AI$97,COLUMN()-COLUMN($V$1)+2,FALSE)),VLOOKUP($E118,AnrPivot!$A$6:$AI$97,COLUMN()-COLUMN($V$1)+2,FALSE),"")</f>
        <v/>
      </c>
      <c r="AI118" s="93" t="str">
        <f>IF(ISNUMBER(VLOOKUP($E118,AnrPivot!$A$6:$AI$97,COLUMN()-COLUMN($V$1)+2,FALSE)),VLOOKUP($E118,AnrPivot!$A$6:$AI$97,COLUMN()-COLUMN($V$1)+2,FALSE),"")</f>
        <v/>
      </c>
      <c r="AJ118" s="93" t="str">
        <f>IF(ISNUMBER(VLOOKUP($E118,AnrPivot!$A$6:$AI$97,COLUMN()-COLUMN($V$1)+2,FALSE)),VLOOKUP($E118,AnrPivot!$A$6:$AI$97,COLUMN()-COLUMN($V$1)+2,FALSE),"")</f>
        <v/>
      </c>
      <c r="AK118" s="93" t="str">
        <f>IF(ISNUMBER(VLOOKUP($E118,AnrPivot!$A$6:$AI$97,COLUMN()-COLUMN($V$1)+2,FALSE)),VLOOKUP($E118,AnrPivot!$A$6:$AI$97,COLUMN()-COLUMN($V$1)+2,FALSE),"")</f>
        <v/>
      </c>
      <c r="AL118" s="93" t="str">
        <f>IF(ISNUMBER(VLOOKUP($E118,AnrPivot!$A$6:$AI$97,COLUMN()-COLUMN($V$1)+2,FALSE)),VLOOKUP($E118,AnrPivot!$A$6:$AI$97,COLUMN()-COLUMN($V$1)+2,FALSE),"")</f>
        <v/>
      </c>
      <c r="AM118" s="93" t="str">
        <f>IF(ISNUMBER(VLOOKUP($E118,AnrPivot!$A$6:$AI$97,COLUMN()-COLUMN($V$1)+2,FALSE)),VLOOKUP($E118,AnrPivot!$A$6:$AI$97,COLUMN()-COLUMN($V$1)+2,FALSE),"")</f>
        <v/>
      </c>
      <c r="AN118" s="93" t="str">
        <f>IF(ISNUMBER(VLOOKUP($E118,AnrPivot!$A$6:$AI$97,COLUMN()-COLUMN($V$1)+2,FALSE)),VLOOKUP($E118,AnrPivot!$A$6:$AI$97,COLUMN()-COLUMN($V$1)+2,FALSE),"")</f>
        <v/>
      </c>
      <c r="AO118" s="93" t="str">
        <f>IF(ISNUMBER(VLOOKUP($E118,AnrPivot!$A$6:$AI$97,COLUMN()-COLUMN($V$1)+2,FALSE)),VLOOKUP($E118,AnrPivot!$A$6:$AI$97,COLUMN()-COLUMN($V$1)+2,FALSE),"")</f>
        <v/>
      </c>
      <c r="AP118" s="93" t="str">
        <f>IF(ISNUMBER(VLOOKUP($E118,AnrPivot!$A$6:$AI$97,COLUMN()-COLUMN($V$1)+2,FALSE)),VLOOKUP($E118,AnrPivot!$A$6:$AI$97,COLUMN()-COLUMN($V$1)+2,FALSE),"")</f>
        <v/>
      </c>
      <c r="AQ118" s="93" t="str">
        <f>IF(ISNUMBER(VLOOKUP($E118,AnrPivot!$A$6:$AI$97,COLUMN()-COLUMN($V$1)+2,FALSE)),VLOOKUP($E118,AnrPivot!$A$6:$AI$97,COLUMN()-COLUMN($V$1)+2,FALSE),"")</f>
        <v/>
      </c>
      <c r="AR118" s="93" t="str">
        <f>IF(ISNUMBER(VLOOKUP($E118,AnrPivot!$A$6:$AI$97,COLUMN()-COLUMN($V$1)+2,FALSE)),VLOOKUP($E118,AnrPivot!$A$6:$AI$97,COLUMN()-COLUMN($V$1)+2,FALSE),"")</f>
        <v/>
      </c>
      <c r="AS118" s="93" t="str">
        <f>IF(ISNUMBER(VLOOKUP($E118,AnrPivot!$A$6:$AI$97,COLUMN()-COLUMN($V$1)+2,FALSE)),VLOOKUP($E118,AnrPivot!$A$6:$AI$97,COLUMN()-COLUMN($V$1)+2,FALSE),"")</f>
        <v/>
      </c>
      <c r="AT118" s="93" t="str">
        <f>IF(ISNUMBER(VLOOKUP($E118,AnrPivot!$A$6:$AI$97,COLUMN()-COLUMN($V$1)+2,FALSE)),VLOOKUP($E118,AnrPivot!$A$6:$AI$97,COLUMN()-COLUMN($V$1)+2,FALSE),"")</f>
        <v/>
      </c>
      <c r="AU118" s="93" t="str">
        <f>IF(ISNUMBER(VLOOKUP($E118,AnrPivot!$A$6:$AI$97,COLUMN()-COLUMN($V$1)+2,FALSE)),VLOOKUP($E118,AnrPivot!$A$6:$AI$97,COLUMN()-COLUMN($V$1)+2,FALSE),"")</f>
        <v/>
      </c>
      <c r="AV118" s="93" t="str">
        <f>IF(ISNUMBER(VLOOKUP($E118,AnrPivot!$A$6:$AI$97,COLUMN()-COLUMN($V$1)+2,FALSE)),VLOOKUP($E118,AnrPivot!$A$6:$AI$97,COLUMN()-COLUMN($V$1)+2,FALSE),"")</f>
        <v/>
      </c>
      <c r="AW118" s="93" t="str">
        <f>IF(ISNUMBER(VLOOKUP($E118,AnrPivot!$A$6:$AI$97,COLUMN()-COLUMN($V$1)+2,FALSE)),VLOOKUP($E118,AnrPivot!$A$6:$AI$97,COLUMN()-COLUMN($V$1)+2,FALSE),"")</f>
        <v/>
      </c>
      <c r="AX118" s="93" t="str">
        <f>IF(ISNUMBER(VLOOKUP($E118,AnrPivot!$A$6:$AI$97,COLUMN()-COLUMN($V$1)+2,FALSE)),VLOOKUP($E118,AnrPivot!$A$6:$AI$97,COLUMN()-COLUMN($V$1)+2,FALSE),"")</f>
        <v/>
      </c>
      <c r="AY118" s="93" t="str">
        <f>IF(ISNUMBER(VLOOKUP($E118,AnrPivot!$A$6:$AI$97,COLUMN()-COLUMN($V$1)+2,FALSE)),VLOOKUP($E118,AnrPivot!$A$6:$AI$97,COLUMN()-COLUMN($V$1)+2,FALSE),"")</f>
        <v/>
      </c>
      <c r="AZ118" s="93" t="str">
        <f>IF(ISNUMBER(VLOOKUP($E118,AnrPivot!$A$6:$AI$97,COLUMN()-COLUMN($V$1)+2,FALSE)),VLOOKUP($E118,AnrPivot!$A$6:$AI$97,COLUMN()-COLUMN($V$1)+2,FALSE),"")</f>
        <v/>
      </c>
      <c r="BA118" s="93" t="str">
        <f>IF(ISNUMBER(VLOOKUP($E118,AnrPivot!$A$6:$AI$97,COLUMN()-COLUMN($V$1)+2,FALSE)),VLOOKUP($E118,AnrPivot!$A$6:$AI$97,COLUMN()-COLUMN($V$1)+2,FALSE),"")</f>
        <v/>
      </c>
      <c r="BB118" s="93" t="str">
        <f>IF(ISNUMBER(VLOOKUP($E118,AnrPivot!$A$6:$AI$97,COLUMN()-COLUMN($V$1)+2,FALSE)),VLOOKUP($E118,AnrPivot!$A$6:$AI$97,COLUMN()-COLUMN($V$1)+2,FALSE),"")</f>
        <v/>
      </c>
      <c r="BC118" s="93">
        <f>IF(ISNUMBER(VLOOKUP($E118,AnrPivot!$A$6:$AI$97,COLUMN()-COLUMN($V$1)+2,FALSE)),VLOOKUP($E118,AnrPivot!$A$6:$AI$97,COLUMN()-COLUMN($V$1)+2,FALSE),"")</f>
        <v>0.5</v>
      </c>
      <c r="BD118" s="93" t="str">
        <f>IF(ISNUMBER(VLOOKUP($E118,AnrPivot!$A$6:$AI$97,COLUMN()-COLUMN($V$1)+2,FALSE)),VLOOKUP($E118,AnrPivot!$A$6:$AI$97,COLUMN()-COLUMN($V$1)+2,FALSE),"")</f>
        <v/>
      </c>
      <c r="BE118" s="93" t="str">
        <f>IF(ISNUMBER(VLOOKUP($E118,AnrPivot!$A$6:$AI$97,COLUMN()-COLUMN($V$1)+2,FALSE)),VLOOKUP($E118,AnrPivot!$A$6:$AI$97,COLUMN()-COLUMN($V$1)+2,FALSE),"")</f>
        <v/>
      </c>
      <c r="BF118" s="93" t="str">
        <f>IF(ISNUMBER(VLOOKUP($E118,AnrPivot!$A$6:$AI$97,COLUMN()-COLUMN($V$1)+2,FALSE)),VLOOKUP($E118,AnrPivot!$A$6:$AI$97,COLUMN()-COLUMN($V$1)+2,FALSE),"")</f>
        <v/>
      </c>
      <c r="BG118" s="93" t="str">
        <f>IF(ISNUMBER(VLOOKUP($E118,AnrPivot!$A$6:$AI$97,COLUMN()-COLUMN($V$1)+2,FALSE)),VLOOKUP($E118,AnrPivot!$A$6:$AI$97,COLUMN()-COLUMN($V$1)+2,FALSE),"")</f>
        <v/>
      </c>
      <c r="BH118" s="93" t="str">
        <f>IF(ISNUMBER(VLOOKUP($E118,AnrPivot!$A$6:$AI$97,COLUMN()-COLUMN($V$1)+2,FALSE)),VLOOKUP($E118,AnrPivot!$A$6:$AI$97,COLUMN()-COLUMN($V$1)+2,FALSE),"")</f>
        <v/>
      </c>
      <c r="BI118" s="93" t="str">
        <f>IF(ISNUMBER(VLOOKUP($E118,AnrPivot!$A$6:$AI$97,COLUMN()-COLUMN($V$1)+2,FALSE)),VLOOKUP($E118,AnrPivot!$A$6:$AI$97,COLUMN()-COLUMN($V$1)+2,FALSE),"")</f>
        <v/>
      </c>
      <c r="BJ118" s="93" t="str">
        <f>IF(ISNUMBER(VLOOKUP($E118,AnrPivot!$A$6:$AI$97,COLUMN()-COLUMN($V$1)+2,FALSE)),VLOOKUP($E118,AnrPivot!$A$6:$AI$97,COLUMN()-COLUMN($V$1)+2,FALSE),"")</f>
        <v/>
      </c>
    </row>
    <row r="119" spans="1:62" s="244" customFormat="1">
      <c r="A119" s="247">
        <v>112</v>
      </c>
      <c r="B119" s="66" t="s">
        <v>0</v>
      </c>
      <c r="C119" s="67" t="s">
        <v>1702</v>
      </c>
      <c r="D119" s="67" t="s">
        <v>1701</v>
      </c>
      <c r="E119" s="68" t="s">
        <v>1700</v>
      </c>
      <c r="F119" s="69">
        <v>32075</v>
      </c>
      <c r="G119" s="247" t="s">
        <v>180</v>
      </c>
      <c r="H119" s="247" t="s">
        <v>172</v>
      </c>
      <c r="I119" s="247"/>
      <c r="J119" s="248"/>
      <c r="K119" s="70"/>
      <c r="L119" s="289">
        <v>15</v>
      </c>
      <c r="M119" s="71">
        <f t="shared" si="5"/>
        <v>15</v>
      </c>
      <c r="N119" s="227">
        <f>LOOKUP(E119,UNTIS.1HJ!$A$4:$A$132,UNTIS.1HJ!$F$4:$F$132)+LOOKUP(E119,UNTIS.1HJ!$A$4:$A$132,UNTIS.1HJ!$H$4:$H$132)</f>
        <v>0</v>
      </c>
      <c r="O119" s="225">
        <f t="shared" si="4"/>
        <v>0</v>
      </c>
      <c r="P119" s="93"/>
      <c r="Q119" s="93" t="e">
        <f>VLOOKUP($E119,UNTIS.Gesamt!$A$4:$L$140,2,FALSE)</f>
        <v>#N/A</v>
      </c>
      <c r="R119" s="93" t="e">
        <f>VLOOKUP($E119,UNTIS.Gesamt!$A$4:$L$140,3,FALSE)</f>
        <v>#N/A</v>
      </c>
      <c r="S119" s="93" t="e">
        <f>VLOOKUP($E119,UNTIS.1HJ!$A$4:$L$140,4,FALSE)</f>
        <v>#N/A</v>
      </c>
      <c r="T119" s="93" t="e">
        <f>VLOOKUP($E119,UNTIS.1HJ!$A$4:$L$140,8,FALSE)</f>
        <v>#N/A</v>
      </c>
      <c r="U119" s="93"/>
      <c r="V119" s="93" t="str">
        <f>IF(ISNUMBER(VLOOKUP($E119,AnrPivot!$A$6:$AI$97,COLUMN()-COLUMN($V$1)+2,FALSE)),VLOOKUP($E119,AnrPivot!$A$6:$AI$97,COLUMN()-COLUMN($V$1)+2,FALSE),"")</f>
        <v/>
      </c>
      <c r="W119" s="9" t="str">
        <f>IF(ISNUMBER(VLOOKUP($E119,AnrPivot!$A$6:$AI$97,COLUMN()-COLUMN($V$1)+2,FALSE)),VLOOKUP($E119,AnrPivot!$A$6:$AI$97,COLUMN()-COLUMN($V$1)+2,FALSE),"")</f>
        <v/>
      </c>
      <c r="X119" s="9" t="str">
        <f>IF(ISNUMBER(VLOOKUP($E119,AnrPivot!$A$6:$AI$97,COLUMN()-COLUMN($V$1)+2,FALSE)),VLOOKUP($E119,AnrPivot!$A$6:$AI$97,COLUMN()-COLUMN($V$1)+2,FALSE),"")</f>
        <v/>
      </c>
      <c r="Y119" s="9" t="str">
        <f>IF(ISNUMBER(VLOOKUP($E119,AnrPivot!$A$6:$AI$97,COLUMN()-COLUMN($V$1)+2,FALSE)),VLOOKUP($E119,AnrPivot!$A$6:$AI$97,COLUMN()-COLUMN($V$1)+2,FALSE),"")</f>
        <v/>
      </c>
      <c r="Z119" s="9" t="str">
        <f>IF(ISNUMBER(VLOOKUP($E119,AnrPivot!$A$6:$AI$97,COLUMN()-COLUMN($V$1)+2,FALSE)),VLOOKUP($E119,AnrPivot!$A$6:$AI$97,COLUMN()-COLUMN($V$1)+2,FALSE),"")</f>
        <v/>
      </c>
      <c r="AA119" s="9" t="str">
        <f>IF(ISNUMBER(VLOOKUP($E119,AnrPivot!$A$6:$AI$97,COLUMN()-COLUMN($V$1)+2,FALSE)),VLOOKUP($E119,AnrPivot!$A$6:$AI$97,COLUMN()-COLUMN($V$1)+2,FALSE),"")</f>
        <v/>
      </c>
      <c r="AB119" s="9" t="str">
        <f>IF(ISNUMBER(VLOOKUP($E119,AnrPivot!$A$6:$AI$97,COLUMN()-COLUMN($V$1)+2,FALSE)),VLOOKUP($E119,AnrPivot!$A$6:$AI$97,COLUMN()-COLUMN($V$1)+2,FALSE),"")</f>
        <v/>
      </c>
      <c r="AC119" s="9" t="str">
        <f>IF(ISNUMBER(VLOOKUP($E119,AnrPivot!$A$6:$AI$97,COLUMN()-COLUMN($V$1)+2,FALSE)),VLOOKUP($E119,AnrPivot!$A$6:$AI$97,COLUMN()-COLUMN($V$1)+2,FALSE),"")</f>
        <v/>
      </c>
      <c r="AD119" s="9" t="str">
        <f>IF(ISNUMBER(VLOOKUP($E119,AnrPivot!$A$6:$AI$97,COLUMN()-COLUMN($V$1)+2,FALSE)),VLOOKUP($E119,AnrPivot!$A$6:$AI$97,COLUMN()-COLUMN($V$1)+2,FALSE),"")</f>
        <v/>
      </c>
      <c r="AE119" s="9" t="str">
        <f>IF(ISNUMBER(VLOOKUP($E119,AnrPivot!$A$6:$AI$97,COLUMN()-COLUMN($V$1)+2,FALSE)),VLOOKUP($E119,AnrPivot!$A$6:$AI$97,COLUMN()-COLUMN($V$1)+2,FALSE),"")</f>
        <v/>
      </c>
      <c r="AF119" s="9" t="str">
        <f>IF(ISNUMBER(VLOOKUP($E119,AnrPivot!$A$6:$AI$97,COLUMN()-COLUMN($V$1)+2,FALSE)),VLOOKUP($E119,AnrPivot!$A$6:$AI$97,COLUMN()-COLUMN($V$1)+2,FALSE),"")</f>
        <v/>
      </c>
      <c r="AG119" s="9" t="str">
        <f>IF(ISNUMBER(VLOOKUP($E119,AnrPivot!$A$6:$AI$97,COLUMN()-COLUMN($V$1)+2,FALSE)),VLOOKUP($E119,AnrPivot!$A$6:$AI$97,COLUMN()-COLUMN($V$1)+2,FALSE),"")</f>
        <v/>
      </c>
      <c r="AH119" s="9" t="str">
        <f>IF(ISNUMBER(VLOOKUP($E119,AnrPivot!$A$6:$AI$97,COLUMN()-COLUMN($V$1)+2,FALSE)),VLOOKUP($E119,AnrPivot!$A$6:$AI$97,COLUMN()-COLUMN($V$1)+2,FALSE),"")</f>
        <v/>
      </c>
      <c r="AI119" s="9" t="str">
        <f>IF(ISNUMBER(VLOOKUP($E119,AnrPivot!$A$6:$AI$97,COLUMN()-COLUMN($V$1)+2,FALSE)),VLOOKUP($E119,AnrPivot!$A$6:$AI$97,COLUMN()-COLUMN($V$1)+2,FALSE),"")</f>
        <v/>
      </c>
      <c r="AJ119" s="9" t="str">
        <f>IF(ISNUMBER(VLOOKUP($E119,AnrPivot!$A$6:$AI$97,COLUMN()-COLUMN($V$1)+2,FALSE)),VLOOKUP($E119,AnrPivot!$A$6:$AI$97,COLUMN()-COLUMN($V$1)+2,FALSE),"")</f>
        <v/>
      </c>
      <c r="AK119" s="9" t="str">
        <f>IF(ISNUMBER(VLOOKUP($E119,AnrPivot!$A$6:$AI$97,COLUMN()-COLUMN($V$1)+2,FALSE)),VLOOKUP($E119,AnrPivot!$A$6:$AI$97,COLUMN()-COLUMN($V$1)+2,FALSE),"")</f>
        <v/>
      </c>
      <c r="AL119" s="9" t="str">
        <f>IF(ISNUMBER(VLOOKUP($E119,AnrPivot!$A$6:$AI$97,COLUMN()-COLUMN($V$1)+2,FALSE)),VLOOKUP($E119,AnrPivot!$A$6:$AI$97,COLUMN()-COLUMN($V$1)+2,FALSE),"")</f>
        <v/>
      </c>
      <c r="AM119" s="9" t="str">
        <f>IF(ISNUMBER(VLOOKUP($E119,AnrPivot!$A$6:$AI$97,COLUMN()-COLUMN($V$1)+2,FALSE)),VLOOKUP($E119,AnrPivot!$A$6:$AI$97,COLUMN()-COLUMN($V$1)+2,FALSE),"")</f>
        <v/>
      </c>
      <c r="AN119" s="9" t="str">
        <f>IF(ISNUMBER(VLOOKUP($E119,AnrPivot!$A$6:$AI$97,COLUMN()-COLUMN($V$1)+2,FALSE)),VLOOKUP($E119,AnrPivot!$A$6:$AI$97,COLUMN()-COLUMN($V$1)+2,FALSE),"")</f>
        <v/>
      </c>
      <c r="AO119" s="9" t="str">
        <f>IF(ISNUMBER(VLOOKUP($E119,AnrPivot!$A$6:$AI$97,COLUMN()-COLUMN($V$1)+2,FALSE)),VLOOKUP($E119,AnrPivot!$A$6:$AI$97,COLUMN()-COLUMN($V$1)+2,FALSE),"")</f>
        <v/>
      </c>
      <c r="AP119" s="9" t="str">
        <f>IF(ISNUMBER(VLOOKUP($E119,AnrPivot!$A$6:$AI$97,COLUMN()-COLUMN($V$1)+2,FALSE)),VLOOKUP($E119,AnrPivot!$A$6:$AI$97,COLUMN()-COLUMN($V$1)+2,FALSE),"")</f>
        <v/>
      </c>
      <c r="AQ119" s="9" t="str">
        <f>IF(ISNUMBER(VLOOKUP($E119,AnrPivot!$A$6:$AI$97,COLUMN()-COLUMN($V$1)+2,FALSE)),VLOOKUP($E119,AnrPivot!$A$6:$AI$97,COLUMN()-COLUMN($V$1)+2,FALSE),"")</f>
        <v/>
      </c>
      <c r="AR119" s="9" t="str">
        <f>IF(ISNUMBER(VLOOKUP($E119,AnrPivot!$A$6:$AI$97,COLUMN()-COLUMN($V$1)+2,FALSE)),VLOOKUP($E119,AnrPivot!$A$6:$AI$97,COLUMN()-COLUMN($V$1)+2,FALSE),"")</f>
        <v/>
      </c>
      <c r="AS119" s="9" t="str">
        <f>IF(ISNUMBER(VLOOKUP($E119,AnrPivot!$A$6:$AI$97,COLUMN()-COLUMN($V$1)+2,FALSE)),VLOOKUP($E119,AnrPivot!$A$6:$AI$97,COLUMN()-COLUMN($V$1)+2,FALSE),"")</f>
        <v/>
      </c>
      <c r="AT119" s="9" t="str">
        <f>IF(ISNUMBER(VLOOKUP($E119,AnrPivot!$A$6:$AI$97,COLUMN()-COLUMN($V$1)+2,FALSE)),VLOOKUP($E119,AnrPivot!$A$6:$AI$97,COLUMN()-COLUMN($V$1)+2,FALSE),"")</f>
        <v/>
      </c>
      <c r="AU119" s="9" t="str">
        <f>IF(ISNUMBER(VLOOKUP($E119,AnrPivot!$A$6:$AI$97,COLUMN()-COLUMN($V$1)+2,FALSE)),VLOOKUP($E119,AnrPivot!$A$6:$AI$97,COLUMN()-COLUMN($V$1)+2,FALSE),"")</f>
        <v/>
      </c>
      <c r="AV119" s="9" t="str">
        <f>IF(ISNUMBER(VLOOKUP($E119,AnrPivot!$A$6:$AI$97,COLUMN()-COLUMN($V$1)+2,FALSE)),VLOOKUP($E119,AnrPivot!$A$6:$AI$97,COLUMN()-COLUMN($V$1)+2,FALSE),"")</f>
        <v/>
      </c>
      <c r="AW119" s="9" t="str">
        <f>IF(ISNUMBER(VLOOKUP($E119,AnrPivot!$A$6:$AI$97,COLUMN()-COLUMN($V$1)+2,FALSE)),VLOOKUP($E119,AnrPivot!$A$6:$AI$97,COLUMN()-COLUMN($V$1)+2,FALSE),"")</f>
        <v/>
      </c>
      <c r="AX119" s="9" t="str">
        <f>IF(ISNUMBER(VLOOKUP($E119,AnrPivot!$A$6:$AI$97,COLUMN()-COLUMN($V$1)+2,FALSE)),VLOOKUP($E119,AnrPivot!$A$6:$AI$97,COLUMN()-COLUMN($V$1)+2,FALSE),"")</f>
        <v/>
      </c>
      <c r="AY119" s="9" t="str">
        <f>IF(ISNUMBER(VLOOKUP($E119,AnrPivot!$A$6:$AI$97,COLUMN()-COLUMN($V$1)+2,FALSE)),VLOOKUP($E119,AnrPivot!$A$6:$AI$97,COLUMN()-COLUMN($V$1)+2,FALSE),"")</f>
        <v/>
      </c>
      <c r="AZ119" s="9" t="str">
        <f>IF(ISNUMBER(VLOOKUP($E119,AnrPivot!$A$6:$AI$97,COLUMN()-COLUMN($V$1)+2,FALSE)),VLOOKUP($E119,AnrPivot!$A$6:$AI$97,COLUMN()-COLUMN($V$1)+2,FALSE),"")</f>
        <v/>
      </c>
      <c r="BA119" s="9" t="str">
        <f>IF(ISNUMBER(VLOOKUP($E119,AnrPivot!$A$6:$AI$97,COLUMN()-COLUMN($V$1)+2,FALSE)),VLOOKUP($E119,AnrPivot!$A$6:$AI$97,COLUMN()-COLUMN($V$1)+2,FALSE),"")</f>
        <v/>
      </c>
      <c r="BB119" s="9" t="str">
        <f>IF(ISNUMBER(VLOOKUP($E119,AnrPivot!$A$6:$AI$97,COLUMN()-COLUMN($V$1)+2,FALSE)),VLOOKUP($E119,AnrPivot!$A$6:$AI$97,COLUMN()-COLUMN($V$1)+2,FALSE),"")</f>
        <v/>
      </c>
      <c r="BC119" s="9" t="str">
        <f>IF(ISNUMBER(VLOOKUP($E119,AnrPivot!$A$6:$AI$97,COLUMN()-COLUMN($V$1)+2,FALSE)),VLOOKUP($E119,AnrPivot!$A$6:$AI$97,COLUMN()-COLUMN($V$1)+2,FALSE),"")</f>
        <v/>
      </c>
      <c r="BD119" s="9" t="str">
        <f>IF(ISNUMBER(VLOOKUP($E119,AnrPivot!$A$6:$AI$97,COLUMN()-COLUMN($V$1)+2,FALSE)),VLOOKUP($E119,AnrPivot!$A$6:$AI$97,COLUMN()-COLUMN($V$1)+2,FALSE),"")</f>
        <v/>
      </c>
      <c r="BE119" s="9" t="str">
        <f>IF(ISNUMBER(VLOOKUP($E119,AnrPivot!$A$6:$AI$97,COLUMN()-COLUMN($V$1)+2,FALSE)),VLOOKUP($E119,AnrPivot!$A$6:$AI$97,COLUMN()-COLUMN($V$1)+2,FALSE),"")</f>
        <v/>
      </c>
      <c r="BF119" s="9" t="str">
        <f>IF(ISNUMBER(VLOOKUP($E119,AnrPivot!$A$6:$AI$97,COLUMN()-COLUMN($V$1)+2,FALSE)),VLOOKUP($E119,AnrPivot!$A$6:$AI$97,COLUMN()-COLUMN($V$1)+2,FALSE),"")</f>
        <v/>
      </c>
      <c r="BG119" s="9" t="str">
        <f>IF(ISNUMBER(VLOOKUP($E119,AnrPivot!$A$6:$AI$97,COLUMN()-COLUMN($V$1)+2,FALSE)),VLOOKUP($E119,AnrPivot!$A$6:$AI$97,COLUMN()-COLUMN($V$1)+2,FALSE),"")</f>
        <v/>
      </c>
      <c r="BH119" s="9" t="str">
        <f>IF(ISNUMBER(VLOOKUP($E119,AnrPivot!$A$6:$AI$97,COLUMN()-COLUMN($V$1)+2,FALSE)),VLOOKUP($E119,AnrPivot!$A$6:$AI$97,COLUMN()-COLUMN($V$1)+2,FALSE),"")</f>
        <v/>
      </c>
      <c r="BI119" s="93" t="str">
        <f>IF(ISNUMBER(VLOOKUP($E119,AnrPivot!$A$6:$AI$97,COLUMN()-COLUMN($V$1)+2,FALSE)),VLOOKUP($E119,AnrPivot!$A$6:$AI$97,COLUMN()-COLUMN($V$1)+2,FALSE),"")</f>
        <v/>
      </c>
      <c r="BJ119" s="93" t="str">
        <f>IF(ISNUMBER(VLOOKUP($E119,AnrPivot!$A$6:$AI$97,COLUMN()-COLUMN($V$1)+2,FALSE)),VLOOKUP($E119,AnrPivot!$A$6:$AI$97,COLUMN()-COLUMN($V$1)+2,FALSE),"")</f>
        <v/>
      </c>
    </row>
    <row r="120" spans="1:62">
      <c r="A120" s="244">
        <v>113</v>
      </c>
      <c r="B120" s="73" t="s">
        <v>1195</v>
      </c>
      <c r="C120" s="11" t="s">
        <v>1</v>
      </c>
      <c r="D120" s="11" t="s">
        <v>585</v>
      </c>
      <c r="E120" s="8" t="s">
        <v>573</v>
      </c>
      <c r="F120" s="14"/>
      <c r="G120" s="244"/>
      <c r="H120" s="244"/>
      <c r="I120" s="244"/>
      <c r="J120" s="249"/>
      <c r="K120" s="27"/>
      <c r="L120" s="13"/>
      <c r="M120" s="13">
        <f t="shared" si="5"/>
        <v>0</v>
      </c>
      <c r="N120" s="228">
        <f>LOOKUP(E120,UNTIS.1HJ!$A$4:$A$132,UNTIS.1HJ!$F$4:$F$132)+LOOKUP(E120,UNTIS.1HJ!$A$4:$A$132,UNTIS.1HJ!$H$4:$H$132)</f>
        <v>0</v>
      </c>
      <c r="O120" s="226">
        <f t="shared" si="4"/>
        <v>0</v>
      </c>
      <c r="P120" s="9"/>
      <c r="Q120" s="9" t="e">
        <f>VLOOKUP($E120,UNTIS.Gesamt!$A$4:$L$140,2,FALSE)</f>
        <v>#N/A</v>
      </c>
      <c r="R120" s="9" t="e">
        <f>VLOOKUP($E120,UNTIS.Gesamt!$A$4:$L$140,3,FALSE)</f>
        <v>#N/A</v>
      </c>
      <c r="S120" s="9" t="e">
        <f>VLOOKUP($E120,UNTIS.1HJ!$A$4:$L$140,4,FALSE)</f>
        <v>#N/A</v>
      </c>
      <c r="T120" s="9" t="e">
        <f>VLOOKUP($E120,UNTIS.1HJ!$A$4:$L$140,8,FALSE)</f>
        <v>#N/A</v>
      </c>
      <c r="U120" s="9"/>
      <c r="V120" s="9" t="str">
        <f>IF(ISNUMBER(VLOOKUP($E120,AnrPivot!$A$6:$AI$97,COLUMN()-COLUMN($V$1)+2,FALSE)),VLOOKUP($E120,AnrPivot!$A$6:$AI$97,COLUMN()-COLUMN($V$1)+2,FALSE),"")</f>
        <v/>
      </c>
      <c r="W120" s="93" t="str">
        <f>IF(ISNUMBER(VLOOKUP($E120,AnrPivot!$A$6:$AI$97,COLUMN()-COLUMN($V$1)+2,FALSE)),VLOOKUP($E120,AnrPivot!$A$6:$AI$97,COLUMN()-COLUMN($V$1)+2,FALSE),"")</f>
        <v/>
      </c>
      <c r="X120" s="93" t="str">
        <f>IF(ISNUMBER(VLOOKUP($E120,AnrPivot!$A$6:$AI$97,COLUMN()-COLUMN($V$1)+2,FALSE)),VLOOKUP($E120,AnrPivot!$A$6:$AI$97,COLUMN()-COLUMN($V$1)+2,FALSE),"")</f>
        <v/>
      </c>
      <c r="Y120" s="93" t="str">
        <f>IF(ISNUMBER(VLOOKUP($E120,AnrPivot!$A$6:$AI$97,COLUMN()-COLUMN($V$1)+2,FALSE)),VLOOKUP($E120,AnrPivot!$A$6:$AI$97,COLUMN()-COLUMN($V$1)+2,FALSE),"")</f>
        <v/>
      </c>
      <c r="Z120" s="93" t="str">
        <f>IF(ISNUMBER(VLOOKUP($E120,AnrPivot!$A$6:$AI$97,COLUMN()-COLUMN($V$1)+2,FALSE)),VLOOKUP($E120,AnrPivot!$A$6:$AI$97,COLUMN()-COLUMN($V$1)+2,FALSE),"")</f>
        <v/>
      </c>
      <c r="AA120" s="93" t="str">
        <f>IF(ISNUMBER(VLOOKUP($E120,AnrPivot!$A$6:$AI$97,COLUMN()-COLUMN($V$1)+2,FALSE)),VLOOKUP($E120,AnrPivot!$A$6:$AI$97,COLUMN()-COLUMN($V$1)+2,FALSE),"")</f>
        <v/>
      </c>
      <c r="AB120" s="93" t="str">
        <f>IF(ISNUMBER(VLOOKUP($E120,AnrPivot!$A$6:$AI$97,COLUMN()-COLUMN($V$1)+2,FALSE)),VLOOKUP($E120,AnrPivot!$A$6:$AI$97,COLUMN()-COLUMN($V$1)+2,FALSE),"")</f>
        <v/>
      </c>
      <c r="AC120" s="93" t="str">
        <f>IF(ISNUMBER(VLOOKUP($E120,AnrPivot!$A$6:$AI$97,COLUMN()-COLUMN($V$1)+2,FALSE)),VLOOKUP($E120,AnrPivot!$A$6:$AI$97,COLUMN()-COLUMN($V$1)+2,FALSE),"")</f>
        <v/>
      </c>
      <c r="AD120" s="93" t="str">
        <f>IF(ISNUMBER(VLOOKUP($E120,AnrPivot!$A$6:$AI$97,COLUMN()-COLUMN($V$1)+2,FALSE)),VLOOKUP($E120,AnrPivot!$A$6:$AI$97,COLUMN()-COLUMN($V$1)+2,FALSE),"")</f>
        <v/>
      </c>
      <c r="AE120" s="93" t="str">
        <f>IF(ISNUMBER(VLOOKUP($E120,AnrPivot!$A$6:$AI$97,COLUMN()-COLUMN($V$1)+2,FALSE)),VLOOKUP($E120,AnrPivot!$A$6:$AI$97,COLUMN()-COLUMN($V$1)+2,FALSE),"")</f>
        <v/>
      </c>
      <c r="AF120" s="93" t="str">
        <f>IF(ISNUMBER(VLOOKUP($E120,AnrPivot!$A$6:$AI$97,COLUMN()-COLUMN($V$1)+2,FALSE)),VLOOKUP($E120,AnrPivot!$A$6:$AI$97,COLUMN()-COLUMN($V$1)+2,FALSE),"")</f>
        <v/>
      </c>
      <c r="AG120" s="93" t="str">
        <f>IF(ISNUMBER(VLOOKUP($E120,AnrPivot!$A$6:$AI$97,COLUMN()-COLUMN($V$1)+2,FALSE)),VLOOKUP($E120,AnrPivot!$A$6:$AI$97,COLUMN()-COLUMN($V$1)+2,FALSE),"")</f>
        <v/>
      </c>
      <c r="AH120" s="93" t="str">
        <f>IF(ISNUMBER(VLOOKUP($E120,AnrPivot!$A$6:$AI$97,COLUMN()-COLUMN($V$1)+2,FALSE)),VLOOKUP($E120,AnrPivot!$A$6:$AI$97,COLUMN()-COLUMN($V$1)+2,FALSE),"")</f>
        <v/>
      </c>
      <c r="AI120" s="93" t="str">
        <f>IF(ISNUMBER(VLOOKUP($E120,AnrPivot!$A$6:$AI$97,COLUMN()-COLUMN($V$1)+2,FALSE)),VLOOKUP($E120,AnrPivot!$A$6:$AI$97,COLUMN()-COLUMN($V$1)+2,FALSE),"")</f>
        <v/>
      </c>
      <c r="AJ120" s="93" t="str">
        <f>IF(ISNUMBER(VLOOKUP($E120,AnrPivot!$A$6:$AI$97,COLUMN()-COLUMN($V$1)+2,FALSE)),VLOOKUP($E120,AnrPivot!$A$6:$AI$97,COLUMN()-COLUMN($V$1)+2,FALSE),"")</f>
        <v/>
      </c>
      <c r="AK120" s="93" t="str">
        <f>IF(ISNUMBER(VLOOKUP($E120,AnrPivot!$A$6:$AI$97,COLUMN()-COLUMN($V$1)+2,FALSE)),VLOOKUP($E120,AnrPivot!$A$6:$AI$97,COLUMN()-COLUMN($V$1)+2,FALSE),"")</f>
        <v/>
      </c>
      <c r="AL120" s="93" t="str">
        <f>IF(ISNUMBER(VLOOKUP($E120,AnrPivot!$A$6:$AI$97,COLUMN()-COLUMN($V$1)+2,FALSE)),VLOOKUP($E120,AnrPivot!$A$6:$AI$97,COLUMN()-COLUMN($V$1)+2,FALSE),"")</f>
        <v/>
      </c>
      <c r="AM120" s="93" t="str">
        <f>IF(ISNUMBER(VLOOKUP($E120,AnrPivot!$A$6:$AI$97,COLUMN()-COLUMN($V$1)+2,FALSE)),VLOOKUP($E120,AnrPivot!$A$6:$AI$97,COLUMN()-COLUMN($V$1)+2,FALSE),"")</f>
        <v/>
      </c>
      <c r="AN120" s="93" t="str">
        <f>IF(ISNUMBER(VLOOKUP($E120,AnrPivot!$A$6:$AI$97,COLUMN()-COLUMN($V$1)+2,FALSE)),VLOOKUP($E120,AnrPivot!$A$6:$AI$97,COLUMN()-COLUMN($V$1)+2,FALSE),"")</f>
        <v/>
      </c>
      <c r="AO120" s="93" t="str">
        <f>IF(ISNUMBER(VLOOKUP($E120,AnrPivot!$A$6:$AI$97,COLUMN()-COLUMN($V$1)+2,FALSE)),VLOOKUP($E120,AnrPivot!$A$6:$AI$97,COLUMN()-COLUMN($V$1)+2,FALSE),"")</f>
        <v/>
      </c>
      <c r="AP120" s="93" t="str">
        <f>IF(ISNUMBER(VLOOKUP($E120,AnrPivot!$A$6:$AI$97,COLUMN()-COLUMN($V$1)+2,FALSE)),VLOOKUP($E120,AnrPivot!$A$6:$AI$97,COLUMN()-COLUMN($V$1)+2,FALSE),"")</f>
        <v/>
      </c>
      <c r="AQ120" s="93" t="str">
        <f>IF(ISNUMBER(VLOOKUP($E120,AnrPivot!$A$6:$AI$97,COLUMN()-COLUMN($V$1)+2,FALSE)),VLOOKUP($E120,AnrPivot!$A$6:$AI$97,COLUMN()-COLUMN($V$1)+2,FALSE),"")</f>
        <v/>
      </c>
      <c r="AR120" s="93" t="str">
        <f>IF(ISNUMBER(VLOOKUP($E120,AnrPivot!$A$6:$AI$97,COLUMN()-COLUMN($V$1)+2,FALSE)),VLOOKUP($E120,AnrPivot!$A$6:$AI$97,COLUMN()-COLUMN($V$1)+2,FALSE),"")</f>
        <v/>
      </c>
      <c r="AS120" s="93" t="str">
        <f>IF(ISNUMBER(VLOOKUP($E120,AnrPivot!$A$6:$AI$97,COLUMN()-COLUMN($V$1)+2,FALSE)),VLOOKUP($E120,AnrPivot!$A$6:$AI$97,COLUMN()-COLUMN($V$1)+2,FALSE),"")</f>
        <v/>
      </c>
      <c r="AT120" s="93" t="str">
        <f>IF(ISNUMBER(VLOOKUP($E120,AnrPivot!$A$6:$AI$97,COLUMN()-COLUMN($V$1)+2,FALSE)),VLOOKUP($E120,AnrPivot!$A$6:$AI$97,COLUMN()-COLUMN($V$1)+2,FALSE),"")</f>
        <v/>
      </c>
      <c r="AU120" s="93" t="str">
        <f>IF(ISNUMBER(VLOOKUP($E120,AnrPivot!$A$6:$AI$97,COLUMN()-COLUMN($V$1)+2,FALSE)),VLOOKUP($E120,AnrPivot!$A$6:$AI$97,COLUMN()-COLUMN($V$1)+2,FALSE),"")</f>
        <v/>
      </c>
      <c r="AV120" s="93" t="str">
        <f>IF(ISNUMBER(VLOOKUP($E120,AnrPivot!$A$6:$AI$97,COLUMN()-COLUMN($V$1)+2,FALSE)),VLOOKUP($E120,AnrPivot!$A$6:$AI$97,COLUMN()-COLUMN($V$1)+2,FALSE),"")</f>
        <v/>
      </c>
      <c r="AW120" s="93" t="str">
        <f>IF(ISNUMBER(VLOOKUP($E120,AnrPivot!$A$6:$AI$97,COLUMN()-COLUMN($V$1)+2,FALSE)),VLOOKUP($E120,AnrPivot!$A$6:$AI$97,COLUMN()-COLUMN($V$1)+2,FALSE),"")</f>
        <v/>
      </c>
      <c r="AX120" s="93" t="str">
        <f>IF(ISNUMBER(VLOOKUP($E120,AnrPivot!$A$6:$AI$97,COLUMN()-COLUMN($V$1)+2,FALSE)),VLOOKUP($E120,AnrPivot!$A$6:$AI$97,COLUMN()-COLUMN($V$1)+2,FALSE),"")</f>
        <v/>
      </c>
      <c r="AY120" s="93" t="str">
        <f>IF(ISNUMBER(VLOOKUP($E120,AnrPivot!$A$6:$AI$97,COLUMN()-COLUMN($V$1)+2,FALSE)),VLOOKUP($E120,AnrPivot!$A$6:$AI$97,COLUMN()-COLUMN($V$1)+2,FALSE),"")</f>
        <v/>
      </c>
      <c r="AZ120" s="93" t="str">
        <f>IF(ISNUMBER(VLOOKUP($E120,AnrPivot!$A$6:$AI$97,COLUMN()-COLUMN($V$1)+2,FALSE)),VLOOKUP($E120,AnrPivot!$A$6:$AI$97,COLUMN()-COLUMN($V$1)+2,FALSE),"")</f>
        <v/>
      </c>
      <c r="BA120" s="93" t="str">
        <f>IF(ISNUMBER(VLOOKUP($E120,AnrPivot!$A$6:$AI$97,COLUMN()-COLUMN($V$1)+2,FALSE)),VLOOKUP($E120,AnrPivot!$A$6:$AI$97,COLUMN()-COLUMN($V$1)+2,FALSE),"")</f>
        <v/>
      </c>
      <c r="BB120" s="93" t="str">
        <f>IF(ISNUMBER(VLOOKUP($E120,AnrPivot!$A$6:$AI$97,COLUMN()-COLUMN($V$1)+2,FALSE)),VLOOKUP($E120,AnrPivot!$A$6:$AI$97,COLUMN()-COLUMN($V$1)+2,FALSE),"")</f>
        <v/>
      </c>
      <c r="BC120" s="93" t="str">
        <f>IF(ISNUMBER(VLOOKUP($E120,AnrPivot!$A$6:$AI$97,COLUMN()-COLUMN($V$1)+2,FALSE)),VLOOKUP($E120,AnrPivot!$A$6:$AI$97,COLUMN()-COLUMN($V$1)+2,FALSE),"")</f>
        <v/>
      </c>
      <c r="BD120" s="93" t="str">
        <f>IF(ISNUMBER(VLOOKUP($E120,AnrPivot!$A$6:$AI$97,COLUMN()-COLUMN($V$1)+2,FALSE)),VLOOKUP($E120,AnrPivot!$A$6:$AI$97,COLUMN()-COLUMN($V$1)+2,FALSE),"")</f>
        <v/>
      </c>
      <c r="BE120" s="93" t="str">
        <f>IF(ISNUMBER(VLOOKUP($E120,AnrPivot!$A$6:$AI$97,COLUMN()-COLUMN($V$1)+2,FALSE)),VLOOKUP($E120,AnrPivot!$A$6:$AI$97,COLUMN()-COLUMN($V$1)+2,FALSE),"")</f>
        <v/>
      </c>
      <c r="BF120" s="93" t="str">
        <f>IF(ISNUMBER(VLOOKUP($E120,AnrPivot!$A$6:$AI$97,COLUMN()-COLUMN($V$1)+2,FALSE)),VLOOKUP($E120,AnrPivot!$A$6:$AI$97,COLUMN()-COLUMN($V$1)+2,FALSE),"")</f>
        <v/>
      </c>
      <c r="BG120" s="93" t="str">
        <f>IF(ISNUMBER(VLOOKUP($E120,AnrPivot!$A$6:$AI$97,COLUMN()-COLUMN($V$1)+2,FALSE)),VLOOKUP($E120,AnrPivot!$A$6:$AI$97,COLUMN()-COLUMN($V$1)+2,FALSE),"")</f>
        <v/>
      </c>
      <c r="BH120" s="93" t="str">
        <f>IF(ISNUMBER(VLOOKUP($E120,AnrPivot!$A$6:$AI$97,COLUMN()-COLUMN($V$1)+2,FALSE)),VLOOKUP($E120,AnrPivot!$A$6:$AI$97,COLUMN()-COLUMN($V$1)+2,FALSE),"")</f>
        <v/>
      </c>
      <c r="BI120" s="93" t="str">
        <f>IF(ISNUMBER(VLOOKUP($E120,AnrPivot!$A$6:$AI$97,COLUMN()-COLUMN($V$1)+2,FALSE)),VLOOKUP($E120,AnrPivot!$A$6:$AI$97,COLUMN()-COLUMN($V$1)+2,FALSE),"")</f>
        <v/>
      </c>
      <c r="BJ120" s="93" t="str">
        <f>IF(ISNUMBER(VLOOKUP($E120,AnrPivot!$A$6:$AI$97,COLUMN()-COLUMN($V$1)+2,FALSE)),VLOOKUP($E120,AnrPivot!$A$6:$AI$97,COLUMN()-COLUMN($V$1)+2,FALSE),"")</f>
        <v/>
      </c>
    </row>
    <row r="121" spans="1:62">
      <c r="A121" s="247">
        <v>114</v>
      </c>
      <c r="B121" s="66" t="s">
        <v>0</v>
      </c>
      <c r="C121" s="67"/>
      <c r="D121" s="67" t="s">
        <v>586</v>
      </c>
      <c r="E121" s="68" t="s">
        <v>548</v>
      </c>
      <c r="F121" s="69"/>
      <c r="G121" s="247"/>
      <c r="H121" s="247"/>
      <c r="I121" s="247"/>
      <c r="J121" s="248"/>
      <c r="K121" s="70"/>
      <c r="L121" s="71"/>
      <c r="M121" s="71">
        <f t="shared" si="5"/>
        <v>0</v>
      </c>
      <c r="N121" s="227">
        <f>LOOKUP(E121,UNTIS.1HJ!$A$4:$A$132,UNTIS.1HJ!$F$4:$F$132)+LOOKUP(E121,UNTIS.1HJ!$A$4:$A$132,UNTIS.1HJ!$H$4:$H$132)</f>
        <v>0</v>
      </c>
      <c r="O121" s="225">
        <f t="shared" si="4"/>
        <v>0</v>
      </c>
      <c r="P121" s="93"/>
      <c r="Q121" s="93" t="e">
        <f>VLOOKUP($E121,UNTIS.Gesamt!$A$4:$L$140,2,FALSE)</f>
        <v>#N/A</v>
      </c>
      <c r="R121" s="93" t="e">
        <f>VLOOKUP($E121,UNTIS.Gesamt!$A$4:$L$140,3,FALSE)</f>
        <v>#N/A</v>
      </c>
      <c r="S121" s="93" t="e">
        <f>VLOOKUP($E121,UNTIS.1HJ!$A$4:$L$140,4,FALSE)</f>
        <v>#N/A</v>
      </c>
      <c r="T121" s="93" t="e">
        <f>VLOOKUP($E121,UNTIS.1HJ!$A$4:$L$140,8,FALSE)</f>
        <v>#N/A</v>
      </c>
      <c r="U121" s="93"/>
      <c r="V121" s="93" t="str">
        <f>IF(ISNUMBER(VLOOKUP($E121,AnrPivot!$A$6:$AI$97,COLUMN()-COLUMN($V$1)+2,FALSE)),VLOOKUP($E121,AnrPivot!$A$6:$AI$97,COLUMN()-COLUMN($V$1)+2,FALSE),"")</f>
        <v/>
      </c>
      <c r="W121" s="9" t="str">
        <f>IF(ISNUMBER(VLOOKUP($E121,AnrPivot!$A$6:$AI$97,COLUMN()-COLUMN($V$1)+2,FALSE)),VLOOKUP($E121,AnrPivot!$A$6:$AI$97,COLUMN()-COLUMN($V$1)+2,FALSE),"")</f>
        <v/>
      </c>
      <c r="X121" s="9" t="str">
        <f>IF(ISNUMBER(VLOOKUP($E121,AnrPivot!$A$6:$AI$97,COLUMN()-COLUMN($V$1)+2,FALSE)),VLOOKUP($E121,AnrPivot!$A$6:$AI$97,COLUMN()-COLUMN($V$1)+2,FALSE),"")</f>
        <v/>
      </c>
      <c r="Y121" s="9" t="str">
        <f>IF(ISNUMBER(VLOOKUP($E121,AnrPivot!$A$6:$AI$97,COLUMN()-COLUMN($V$1)+2,FALSE)),VLOOKUP($E121,AnrPivot!$A$6:$AI$97,COLUMN()-COLUMN($V$1)+2,FALSE),"")</f>
        <v/>
      </c>
      <c r="Z121" s="9" t="str">
        <f>IF(ISNUMBER(VLOOKUP($E121,AnrPivot!$A$6:$AI$97,COLUMN()-COLUMN($V$1)+2,FALSE)),VLOOKUP($E121,AnrPivot!$A$6:$AI$97,COLUMN()-COLUMN($V$1)+2,FALSE),"")</f>
        <v/>
      </c>
      <c r="AA121" s="9" t="str">
        <f>IF(ISNUMBER(VLOOKUP($E121,AnrPivot!$A$6:$AI$97,COLUMN()-COLUMN($V$1)+2,FALSE)),VLOOKUP($E121,AnrPivot!$A$6:$AI$97,COLUMN()-COLUMN($V$1)+2,FALSE),"")</f>
        <v/>
      </c>
      <c r="AB121" s="9" t="str">
        <f>IF(ISNUMBER(VLOOKUP($E121,AnrPivot!$A$6:$AI$97,COLUMN()-COLUMN($V$1)+2,FALSE)),VLOOKUP($E121,AnrPivot!$A$6:$AI$97,COLUMN()-COLUMN($V$1)+2,FALSE),"")</f>
        <v/>
      </c>
      <c r="AC121" s="9" t="str">
        <f>IF(ISNUMBER(VLOOKUP($E121,AnrPivot!$A$6:$AI$97,COLUMN()-COLUMN($V$1)+2,FALSE)),VLOOKUP($E121,AnrPivot!$A$6:$AI$97,COLUMN()-COLUMN($V$1)+2,FALSE),"")</f>
        <v/>
      </c>
      <c r="AD121" s="9" t="str">
        <f>IF(ISNUMBER(VLOOKUP($E121,AnrPivot!$A$6:$AI$97,COLUMN()-COLUMN($V$1)+2,FALSE)),VLOOKUP($E121,AnrPivot!$A$6:$AI$97,COLUMN()-COLUMN($V$1)+2,FALSE),"")</f>
        <v/>
      </c>
      <c r="AE121" s="9" t="str">
        <f>IF(ISNUMBER(VLOOKUP($E121,AnrPivot!$A$6:$AI$97,COLUMN()-COLUMN($V$1)+2,FALSE)),VLOOKUP($E121,AnrPivot!$A$6:$AI$97,COLUMN()-COLUMN($V$1)+2,FALSE),"")</f>
        <v/>
      </c>
      <c r="AF121" s="9" t="str">
        <f>IF(ISNUMBER(VLOOKUP($E121,AnrPivot!$A$6:$AI$97,COLUMN()-COLUMN($V$1)+2,FALSE)),VLOOKUP($E121,AnrPivot!$A$6:$AI$97,COLUMN()-COLUMN($V$1)+2,FALSE),"")</f>
        <v/>
      </c>
      <c r="AG121" s="9" t="str">
        <f>IF(ISNUMBER(VLOOKUP($E121,AnrPivot!$A$6:$AI$97,COLUMN()-COLUMN($V$1)+2,FALSE)),VLOOKUP($E121,AnrPivot!$A$6:$AI$97,COLUMN()-COLUMN($V$1)+2,FALSE),"")</f>
        <v/>
      </c>
      <c r="AH121" s="9" t="str">
        <f>IF(ISNUMBER(VLOOKUP($E121,AnrPivot!$A$6:$AI$97,COLUMN()-COLUMN($V$1)+2,FALSE)),VLOOKUP($E121,AnrPivot!$A$6:$AI$97,COLUMN()-COLUMN($V$1)+2,FALSE),"")</f>
        <v/>
      </c>
      <c r="AI121" s="9" t="str">
        <f>IF(ISNUMBER(VLOOKUP($E121,AnrPivot!$A$6:$AI$97,COLUMN()-COLUMN($V$1)+2,FALSE)),VLOOKUP($E121,AnrPivot!$A$6:$AI$97,COLUMN()-COLUMN($V$1)+2,FALSE),"")</f>
        <v/>
      </c>
      <c r="AJ121" s="9" t="str">
        <f>IF(ISNUMBER(VLOOKUP($E121,AnrPivot!$A$6:$AI$97,COLUMN()-COLUMN($V$1)+2,FALSE)),VLOOKUP($E121,AnrPivot!$A$6:$AI$97,COLUMN()-COLUMN($V$1)+2,FALSE),"")</f>
        <v/>
      </c>
      <c r="AK121" s="9" t="str">
        <f>IF(ISNUMBER(VLOOKUP($E121,AnrPivot!$A$6:$AI$97,COLUMN()-COLUMN($V$1)+2,FALSE)),VLOOKUP($E121,AnrPivot!$A$6:$AI$97,COLUMN()-COLUMN($V$1)+2,FALSE),"")</f>
        <v/>
      </c>
      <c r="AL121" s="9" t="str">
        <f>IF(ISNUMBER(VLOOKUP($E121,AnrPivot!$A$6:$AI$97,COLUMN()-COLUMN($V$1)+2,FALSE)),VLOOKUP($E121,AnrPivot!$A$6:$AI$97,COLUMN()-COLUMN($V$1)+2,FALSE),"")</f>
        <v/>
      </c>
      <c r="AM121" s="9" t="str">
        <f>IF(ISNUMBER(VLOOKUP($E121,AnrPivot!$A$6:$AI$97,COLUMN()-COLUMN($V$1)+2,FALSE)),VLOOKUP($E121,AnrPivot!$A$6:$AI$97,COLUMN()-COLUMN($V$1)+2,FALSE),"")</f>
        <v/>
      </c>
      <c r="AN121" s="9" t="str">
        <f>IF(ISNUMBER(VLOOKUP($E121,AnrPivot!$A$6:$AI$97,COLUMN()-COLUMN($V$1)+2,FALSE)),VLOOKUP($E121,AnrPivot!$A$6:$AI$97,COLUMN()-COLUMN($V$1)+2,FALSE),"")</f>
        <v/>
      </c>
      <c r="AO121" s="9" t="str">
        <f>IF(ISNUMBER(VLOOKUP($E121,AnrPivot!$A$6:$AI$97,COLUMN()-COLUMN($V$1)+2,FALSE)),VLOOKUP($E121,AnrPivot!$A$6:$AI$97,COLUMN()-COLUMN($V$1)+2,FALSE),"")</f>
        <v/>
      </c>
      <c r="AP121" s="9" t="str">
        <f>IF(ISNUMBER(VLOOKUP($E121,AnrPivot!$A$6:$AI$97,COLUMN()-COLUMN($V$1)+2,FALSE)),VLOOKUP($E121,AnrPivot!$A$6:$AI$97,COLUMN()-COLUMN($V$1)+2,FALSE),"")</f>
        <v/>
      </c>
      <c r="AQ121" s="9" t="str">
        <f>IF(ISNUMBER(VLOOKUP($E121,AnrPivot!$A$6:$AI$97,COLUMN()-COLUMN($V$1)+2,FALSE)),VLOOKUP($E121,AnrPivot!$A$6:$AI$97,COLUMN()-COLUMN($V$1)+2,FALSE),"")</f>
        <v/>
      </c>
      <c r="AR121" s="9" t="str">
        <f>IF(ISNUMBER(VLOOKUP($E121,AnrPivot!$A$6:$AI$97,COLUMN()-COLUMN($V$1)+2,FALSE)),VLOOKUP($E121,AnrPivot!$A$6:$AI$97,COLUMN()-COLUMN($V$1)+2,FALSE),"")</f>
        <v/>
      </c>
      <c r="AS121" s="9" t="str">
        <f>IF(ISNUMBER(VLOOKUP($E121,AnrPivot!$A$6:$AI$97,COLUMN()-COLUMN($V$1)+2,FALSE)),VLOOKUP($E121,AnrPivot!$A$6:$AI$97,COLUMN()-COLUMN($V$1)+2,FALSE),"")</f>
        <v/>
      </c>
      <c r="AT121" s="9" t="str">
        <f>IF(ISNUMBER(VLOOKUP($E121,AnrPivot!$A$6:$AI$97,COLUMN()-COLUMN($V$1)+2,FALSE)),VLOOKUP($E121,AnrPivot!$A$6:$AI$97,COLUMN()-COLUMN($V$1)+2,FALSE),"")</f>
        <v/>
      </c>
      <c r="AU121" s="9" t="str">
        <f>IF(ISNUMBER(VLOOKUP($E121,AnrPivot!$A$6:$AI$97,COLUMN()-COLUMN($V$1)+2,FALSE)),VLOOKUP($E121,AnrPivot!$A$6:$AI$97,COLUMN()-COLUMN($V$1)+2,FALSE),"")</f>
        <v/>
      </c>
      <c r="AV121" s="9" t="str">
        <f>IF(ISNUMBER(VLOOKUP($E121,AnrPivot!$A$6:$AI$97,COLUMN()-COLUMN($V$1)+2,FALSE)),VLOOKUP($E121,AnrPivot!$A$6:$AI$97,COLUMN()-COLUMN($V$1)+2,FALSE),"")</f>
        <v/>
      </c>
      <c r="AW121" s="9" t="str">
        <f>IF(ISNUMBER(VLOOKUP($E121,AnrPivot!$A$6:$AI$97,COLUMN()-COLUMN($V$1)+2,FALSE)),VLOOKUP($E121,AnrPivot!$A$6:$AI$97,COLUMN()-COLUMN($V$1)+2,FALSE),"")</f>
        <v/>
      </c>
      <c r="AX121" s="9" t="str">
        <f>IF(ISNUMBER(VLOOKUP($E121,AnrPivot!$A$6:$AI$97,COLUMN()-COLUMN($V$1)+2,FALSE)),VLOOKUP($E121,AnrPivot!$A$6:$AI$97,COLUMN()-COLUMN($V$1)+2,FALSE),"")</f>
        <v/>
      </c>
      <c r="AY121" s="9" t="str">
        <f>IF(ISNUMBER(VLOOKUP($E121,AnrPivot!$A$6:$AI$97,COLUMN()-COLUMN($V$1)+2,FALSE)),VLOOKUP($E121,AnrPivot!$A$6:$AI$97,COLUMN()-COLUMN($V$1)+2,FALSE),"")</f>
        <v/>
      </c>
      <c r="AZ121" s="9" t="str">
        <f>IF(ISNUMBER(VLOOKUP($E121,AnrPivot!$A$6:$AI$97,COLUMN()-COLUMN($V$1)+2,FALSE)),VLOOKUP($E121,AnrPivot!$A$6:$AI$97,COLUMN()-COLUMN($V$1)+2,FALSE),"")</f>
        <v/>
      </c>
      <c r="BA121" s="9" t="str">
        <f>IF(ISNUMBER(VLOOKUP($E121,AnrPivot!$A$6:$AI$97,COLUMN()-COLUMN($V$1)+2,FALSE)),VLOOKUP($E121,AnrPivot!$A$6:$AI$97,COLUMN()-COLUMN($V$1)+2,FALSE),"")</f>
        <v/>
      </c>
      <c r="BB121" s="9" t="str">
        <f>IF(ISNUMBER(VLOOKUP($E121,AnrPivot!$A$6:$AI$97,COLUMN()-COLUMN($V$1)+2,FALSE)),VLOOKUP($E121,AnrPivot!$A$6:$AI$97,COLUMN()-COLUMN($V$1)+2,FALSE),"")</f>
        <v/>
      </c>
      <c r="BC121" s="9" t="str">
        <f>IF(ISNUMBER(VLOOKUP($E121,AnrPivot!$A$6:$AI$97,COLUMN()-COLUMN($V$1)+2,FALSE)),VLOOKUP($E121,AnrPivot!$A$6:$AI$97,COLUMN()-COLUMN($V$1)+2,FALSE),"")</f>
        <v/>
      </c>
      <c r="BD121" s="9" t="str">
        <f>IF(ISNUMBER(VLOOKUP($E121,AnrPivot!$A$6:$AI$97,COLUMN()-COLUMN($V$1)+2,FALSE)),VLOOKUP($E121,AnrPivot!$A$6:$AI$97,COLUMN()-COLUMN($V$1)+2,FALSE),"")</f>
        <v/>
      </c>
      <c r="BE121" s="9" t="str">
        <f>IF(ISNUMBER(VLOOKUP($E121,AnrPivot!$A$6:$AI$97,COLUMN()-COLUMN($V$1)+2,FALSE)),VLOOKUP($E121,AnrPivot!$A$6:$AI$97,COLUMN()-COLUMN($V$1)+2,FALSE),"")</f>
        <v/>
      </c>
      <c r="BF121" s="9" t="str">
        <f>IF(ISNUMBER(VLOOKUP($E121,AnrPivot!$A$6:$AI$97,COLUMN()-COLUMN($V$1)+2,FALSE)),VLOOKUP($E121,AnrPivot!$A$6:$AI$97,COLUMN()-COLUMN($V$1)+2,FALSE),"")</f>
        <v/>
      </c>
      <c r="BG121" s="9" t="str">
        <f>IF(ISNUMBER(VLOOKUP($E121,AnrPivot!$A$6:$AI$97,COLUMN()-COLUMN($V$1)+2,FALSE)),VLOOKUP($E121,AnrPivot!$A$6:$AI$97,COLUMN()-COLUMN($V$1)+2,FALSE),"")</f>
        <v/>
      </c>
      <c r="BH121" s="9" t="str">
        <f>IF(ISNUMBER(VLOOKUP($E121,AnrPivot!$A$6:$AI$97,COLUMN()-COLUMN($V$1)+2,FALSE)),VLOOKUP($E121,AnrPivot!$A$6:$AI$97,COLUMN()-COLUMN($V$1)+2,FALSE),"")</f>
        <v/>
      </c>
      <c r="BI121" s="93" t="str">
        <f>IF(ISNUMBER(VLOOKUP($E121,AnrPivot!$A$6:$AI$97,COLUMN()-COLUMN($V$1)+2,FALSE)),VLOOKUP($E121,AnrPivot!$A$6:$AI$97,COLUMN()-COLUMN($V$1)+2,FALSE),"")</f>
        <v/>
      </c>
      <c r="BJ121" s="93" t="str">
        <f>IF(ISNUMBER(VLOOKUP($E121,AnrPivot!$A$6:$AI$97,COLUMN()-COLUMN($V$1)+2,FALSE)),VLOOKUP($E121,AnrPivot!$A$6:$AI$97,COLUMN()-COLUMN($V$1)+2,FALSE),"")</f>
        <v/>
      </c>
    </row>
    <row r="122" spans="1:62">
      <c r="A122" s="244">
        <v>115</v>
      </c>
      <c r="B122" s="73" t="s">
        <v>0</v>
      </c>
      <c r="C122" s="11" t="s">
        <v>563</v>
      </c>
      <c r="D122" s="11" t="s">
        <v>564</v>
      </c>
      <c r="E122" s="8" t="s">
        <v>562</v>
      </c>
      <c r="F122" s="14">
        <v>31893</v>
      </c>
      <c r="G122" s="244" t="s">
        <v>183</v>
      </c>
      <c r="H122" s="244" t="s">
        <v>174</v>
      </c>
      <c r="I122" s="244"/>
      <c r="J122" s="249"/>
      <c r="K122" s="27" t="s">
        <v>731</v>
      </c>
      <c r="L122" s="13">
        <v>25.5</v>
      </c>
      <c r="M122" s="13">
        <f t="shared" si="5"/>
        <v>22</v>
      </c>
      <c r="N122" s="228">
        <f>LOOKUP(E122,UNTIS.1HJ!$A$4:$A$132,UNTIS.1HJ!$F$4:$F$132)+LOOKUP(E122,UNTIS.1HJ!$A$4:$A$132,UNTIS.1HJ!$H$4:$H$132)</f>
        <v>0</v>
      </c>
      <c r="O122" s="226">
        <f t="shared" si="4"/>
        <v>0</v>
      </c>
      <c r="P122" s="9"/>
      <c r="Q122" s="9">
        <f>VLOOKUP($E122,UNTIS.Gesamt!$A$4:$L$140,2,FALSE)</f>
        <v>1010</v>
      </c>
      <c r="R122" s="9">
        <f>VLOOKUP($E122,UNTIS.Gesamt!$A$4:$L$140,3,FALSE)</f>
        <v>120</v>
      </c>
      <c r="S122" s="9">
        <f>VLOOKUP($E122,UNTIS.1HJ!$A$4:$L$140,4,FALSE)</f>
        <v>872</v>
      </c>
      <c r="T122" s="9">
        <f>VLOOKUP($E122,UNTIS.1HJ!$A$4:$L$140,8,FALSE)</f>
        <v>0</v>
      </c>
      <c r="U122" s="9"/>
      <c r="V122" s="9" t="str">
        <f>IF(ISNUMBER(VLOOKUP($E122,AnrPivot!$A$6:$AI$97,COLUMN()-COLUMN($V$1)+2,FALSE)),VLOOKUP($E122,AnrPivot!$A$6:$AI$97,COLUMN()-COLUMN($V$1)+2,FALSE),"")</f>
        <v/>
      </c>
      <c r="W122" s="93" t="str">
        <f>IF(ISNUMBER(VLOOKUP($E122,AnrPivot!$A$6:$AI$97,COLUMN()-COLUMN($V$1)+2,FALSE)),VLOOKUP($E122,AnrPivot!$A$6:$AI$97,COLUMN()-COLUMN($V$1)+2,FALSE),"")</f>
        <v/>
      </c>
      <c r="X122" s="93" t="str">
        <f>IF(ISNUMBER(VLOOKUP($E122,AnrPivot!$A$6:$AI$97,COLUMN()-COLUMN($V$1)+2,FALSE)),VLOOKUP($E122,AnrPivot!$A$6:$AI$97,COLUMN()-COLUMN($V$1)+2,FALSE),"")</f>
        <v/>
      </c>
      <c r="Y122" s="93" t="str">
        <f>IF(ISNUMBER(VLOOKUP($E122,AnrPivot!$A$6:$AI$97,COLUMN()-COLUMN($V$1)+2,FALSE)),VLOOKUP($E122,AnrPivot!$A$6:$AI$97,COLUMN()-COLUMN($V$1)+2,FALSE),"")</f>
        <v/>
      </c>
      <c r="Z122" s="93" t="str">
        <f>IF(ISNUMBER(VLOOKUP($E122,AnrPivot!$A$6:$AI$97,COLUMN()-COLUMN($V$1)+2,FALSE)),VLOOKUP($E122,AnrPivot!$A$6:$AI$97,COLUMN()-COLUMN($V$1)+2,FALSE),"")</f>
        <v/>
      </c>
      <c r="AA122" s="93" t="str">
        <f>IF(ISNUMBER(VLOOKUP($E122,AnrPivot!$A$6:$AI$97,COLUMN()-COLUMN($V$1)+2,FALSE)),VLOOKUP($E122,AnrPivot!$A$6:$AI$97,COLUMN()-COLUMN($V$1)+2,FALSE),"")</f>
        <v/>
      </c>
      <c r="AB122" s="93" t="str">
        <f>IF(ISNUMBER(VLOOKUP($E122,AnrPivot!$A$6:$AI$97,COLUMN()-COLUMN($V$1)+2,FALSE)),VLOOKUP($E122,AnrPivot!$A$6:$AI$97,COLUMN()-COLUMN($V$1)+2,FALSE),"")</f>
        <v/>
      </c>
      <c r="AC122" s="93" t="str">
        <f>IF(ISNUMBER(VLOOKUP($E122,AnrPivot!$A$6:$AI$97,COLUMN()-COLUMN($V$1)+2,FALSE)),VLOOKUP($E122,AnrPivot!$A$6:$AI$97,COLUMN()-COLUMN($V$1)+2,FALSE),"")</f>
        <v/>
      </c>
      <c r="AD122" s="93" t="str">
        <f>IF(ISNUMBER(VLOOKUP($E122,AnrPivot!$A$6:$AI$97,COLUMN()-COLUMN($V$1)+2,FALSE)),VLOOKUP($E122,AnrPivot!$A$6:$AI$97,COLUMN()-COLUMN($V$1)+2,FALSE),"")</f>
        <v/>
      </c>
      <c r="AE122" s="93" t="str">
        <f>IF(ISNUMBER(VLOOKUP($E122,AnrPivot!$A$6:$AI$97,COLUMN()-COLUMN($V$1)+2,FALSE)),VLOOKUP($E122,AnrPivot!$A$6:$AI$97,COLUMN()-COLUMN($V$1)+2,FALSE),"")</f>
        <v/>
      </c>
      <c r="AF122" s="93" t="str">
        <f>IF(ISNUMBER(VLOOKUP($E122,AnrPivot!$A$6:$AI$97,COLUMN()-COLUMN($V$1)+2,FALSE)),VLOOKUP($E122,AnrPivot!$A$6:$AI$97,COLUMN()-COLUMN($V$1)+2,FALSE),"")</f>
        <v/>
      </c>
      <c r="AG122" s="93" t="str">
        <f>IF(ISNUMBER(VLOOKUP($E122,AnrPivot!$A$6:$AI$97,COLUMN()-COLUMN($V$1)+2,FALSE)),VLOOKUP($E122,AnrPivot!$A$6:$AI$97,COLUMN()-COLUMN($V$1)+2,FALSE),"")</f>
        <v/>
      </c>
      <c r="AH122" s="93" t="str">
        <f>IF(ISNUMBER(VLOOKUP($E122,AnrPivot!$A$6:$AI$97,COLUMN()-COLUMN($V$1)+2,FALSE)),VLOOKUP($E122,AnrPivot!$A$6:$AI$97,COLUMN()-COLUMN($V$1)+2,FALSE),"")</f>
        <v/>
      </c>
      <c r="AI122" s="93" t="str">
        <f>IF(ISNUMBER(VLOOKUP($E122,AnrPivot!$A$6:$AI$97,COLUMN()-COLUMN($V$1)+2,FALSE)),VLOOKUP($E122,AnrPivot!$A$6:$AI$97,COLUMN()-COLUMN($V$1)+2,FALSE),"")</f>
        <v/>
      </c>
      <c r="AJ122" s="93" t="str">
        <f>IF(ISNUMBER(VLOOKUP($E122,AnrPivot!$A$6:$AI$97,COLUMN()-COLUMN($V$1)+2,FALSE)),VLOOKUP($E122,AnrPivot!$A$6:$AI$97,COLUMN()-COLUMN($V$1)+2,FALSE),"")</f>
        <v/>
      </c>
      <c r="AK122" s="93" t="str">
        <f>IF(ISNUMBER(VLOOKUP($E122,AnrPivot!$A$6:$AI$97,COLUMN()-COLUMN($V$1)+2,FALSE)),VLOOKUP($E122,AnrPivot!$A$6:$AI$97,COLUMN()-COLUMN($V$1)+2,FALSE),"")</f>
        <v/>
      </c>
      <c r="AL122" s="93">
        <f>IF(ISNUMBER(VLOOKUP($E122,AnrPivot!$A$6:$AI$97,COLUMN()-COLUMN($V$1)+2,FALSE)),VLOOKUP($E122,AnrPivot!$A$6:$AI$97,COLUMN()-COLUMN($V$1)+2,FALSE),"")</f>
        <v>2</v>
      </c>
      <c r="AM122" s="93" t="str">
        <f>IF(ISNUMBER(VLOOKUP($E122,AnrPivot!$A$6:$AI$97,COLUMN()-COLUMN($V$1)+2,FALSE)),VLOOKUP($E122,AnrPivot!$A$6:$AI$97,COLUMN()-COLUMN($V$1)+2,FALSE),"")</f>
        <v/>
      </c>
      <c r="AN122" s="93" t="str">
        <f>IF(ISNUMBER(VLOOKUP($E122,AnrPivot!$A$6:$AI$97,COLUMN()-COLUMN($V$1)+2,FALSE)),VLOOKUP($E122,AnrPivot!$A$6:$AI$97,COLUMN()-COLUMN($V$1)+2,FALSE),"")</f>
        <v/>
      </c>
      <c r="AO122" s="93" t="str">
        <f>IF(ISNUMBER(VLOOKUP($E122,AnrPivot!$A$6:$AI$97,COLUMN()-COLUMN($V$1)+2,FALSE)),VLOOKUP($E122,AnrPivot!$A$6:$AI$97,COLUMN()-COLUMN($V$1)+2,FALSE),"")</f>
        <v/>
      </c>
      <c r="AP122" s="93" t="str">
        <f>IF(ISNUMBER(VLOOKUP($E122,AnrPivot!$A$6:$AI$97,COLUMN()-COLUMN($V$1)+2,FALSE)),VLOOKUP($E122,AnrPivot!$A$6:$AI$97,COLUMN()-COLUMN($V$1)+2,FALSE),"")</f>
        <v/>
      </c>
      <c r="AQ122" s="93">
        <f>IF(ISNUMBER(VLOOKUP($E122,AnrPivot!$A$6:$AI$97,COLUMN()-COLUMN($V$1)+2,FALSE)),VLOOKUP($E122,AnrPivot!$A$6:$AI$97,COLUMN()-COLUMN($V$1)+2,FALSE),"")</f>
        <v>1.5</v>
      </c>
      <c r="AR122" s="93" t="str">
        <f>IF(ISNUMBER(VLOOKUP($E122,AnrPivot!$A$6:$AI$97,COLUMN()-COLUMN($V$1)+2,FALSE)),VLOOKUP($E122,AnrPivot!$A$6:$AI$97,COLUMN()-COLUMN($V$1)+2,FALSE),"")</f>
        <v/>
      </c>
      <c r="AS122" s="93" t="str">
        <f>IF(ISNUMBER(VLOOKUP($E122,AnrPivot!$A$6:$AI$97,COLUMN()-COLUMN($V$1)+2,FALSE)),VLOOKUP($E122,AnrPivot!$A$6:$AI$97,COLUMN()-COLUMN($V$1)+2,FALSE),"")</f>
        <v/>
      </c>
      <c r="AT122" s="93" t="str">
        <f>IF(ISNUMBER(VLOOKUP($E122,AnrPivot!$A$6:$AI$97,COLUMN()-COLUMN($V$1)+2,FALSE)),VLOOKUP($E122,AnrPivot!$A$6:$AI$97,COLUMN()-COLUMN($V$1)+2,FALSE),"")</f>
        <v/>
      </c>
      <c r="AU122" s="93" t="str">
        <f>IF(ISNUMBER(VLOOKUP($E122,AnrPivot!$A$6:$AI$97,COLUMN()-COLUMN($V$1)+2,FALSE)),VLOOKUP($E122,AnrPivot!$A$6:$AI$97,COLUMN()-COLUMN($V$1)+2,FALSE),"")</f>
        <v/>
      </c>
      <c r="AV122" s="93" t="str">
        <f>IF(ISNUMBER(VLOOKUP($E122,AnrPivot!$A$6:$AI$97,COLUMN()-COLUMN($V$1)+2,FALSE)),VLOOKUP($E122,AnrPivot!$A$6:$AI$97,COLUMN()-COLUMN($V$1)+2,FALSE),"")</f>
        <v/>
      </c>
      <c r="AW122" s="93" t="str">
        <f>IF(ISNUMBER(VLOOKUP($E122,AnrPivot!$A$6:$AI$97,COLUMN()-COLUMN($V$1)+2,FALSE)),VLOOKUP($E122,AnrPivot!$A$6:$AI$97,COLUMN()-COLUMN($V$1)+2,FALSE),"")</f>
        <v/>
      </c>
      <c r="AX122" s="93" t="str">
        <f>IF(ISNUMBER(VLOOKUP($E122,AnrPivot!$A$6:$AI$97,COLUMN()-COLUMN($V$1)+2,FALSE)),VLOOKUP($E122,AnrPivot!$A$6:$AI$97,COLUMN()-COLUMN($V$1)+2,FALSE),"")</f>
        <v/>
      </c>
      <c r="AY122" s="93" t="str">
        <f>IF(ISNUMBER(VLOOKUP($E122,AnrPivot!$A$6:$AI$97,COLUMN()-COLUMN($V$1)+2,FALSE)),VLOOKUP($E122,AnrPivot!$A$6:$AI$97,COLUMN()-COLUMN($V$1)+2,FALSE),"")</f>
        <v/>
      </c>
      <c r="AZ122" s="93" t="str">
        <f>IF(ISNUMBER(VLOOKUP($E122,AnrPivot!$A$6:$AI$97,COLUMN()-COLUMN($V$1)+2,FALSE)),VLOOKUP($E122,AnrPivot!$A$6:$AI$97,COLUMN()-COLUMN($V$1)+2,FALSE),"")</f>
        <v/>
      </c>
      <c r="BA122" s="93" t="str">
        <f>IF(ISNUMBER(VLOOKUP($E122,AnrPivot!$A$6:$AI$97,COLUMN()-COLUMN($V$1)+2,FALSE)),VLOOKUP($E122,AnrPivot!$A$6:$AI$97,COLUMN()-COLUMN($V$1)+2,FALSE),"")</f>
        <v/>
      </c>
      <c r="BB122" s="93" t="str">
        <f>IF(ISNUMBER(VLOOKUP($E122,AnrPivot!$A$6:$AI$97,COLUMN()-COLUMN($V$1)+2,FALSE)),VLOOKUP($E122,AnrPivot!$A$6:$AI$97,COLUMN()-COLUMN($V$1)+2,FALSE),"")</f>
        <v/>
      </c>
      <c r="BC122" s="93">
        <f>IF(ISNUMBER(VLOOKUP($E122,AnrPivot!$A$6:$AI$97,COLUMN()-COLUMN($V$1)+2,FALSE)),VLOOKUP($E122,AnrPivot!$A$6:$AI$97,COLUMN()-COLUMN($V$1)+2,FALSE),"")</f>
        <v>3.5</v>
      </c>
      <c r="BD122" s="93" t="str">
        <f>IF(ISNUMBER(VLOOKUP($E122,AnrPivot!$A$6:$AI$97,COLUMN()-COLUMN($V$1)+2,FALSE)),VLOOKUP($E122,AnrPivot!$A$6:$AI$97,COLUMN()-COLUMN($V$1)+2,FALSE),"")</f>
        <v/>
      </c>
      <c r="BE122" s="93" t="str">
        <f>IF(ISNUMBER(VLOOKUP($E122,AnrPivot!$A$6:$AI$97,COLUMN()-COLUMN($V$1)+2,FALSE)),VLOOKUP($E122,AnrPivot!$A$6:$AI$97,COLUMN()-COLUMN($V$1)+2,FALSE),"")</f>
        <v/>
      </c>
      <c r="BF122" s="93" t="str">
        <f>IF(ISNUMBER(VLOOKUP($E122,AnrPivot!$A$6:$AI$97,COLUMN()-COLUMN($V$1)+2,FALSE)),VLOOKUP($E122,AnrPivot!$A$6:$AI$97,COLUMN()-COLUMN($V$1)+2,FALSE),"")</f>
        <v/>
      </c>
      <c r="BG122" s="93" t="str">
        <f>IF(ISNUMBER(VLOOKUP($E122,AnrPivot!$A$6:$AI$97,COLUMN()-COLUMN($V$1)+2,FALSE)),VLOOKUP($E122,AnrPivot!$A$6:$AI$97,COLUMN()-COLUMN($V$1)+2,FALSE),"")</f>
        <v/>
      </c>
      <c r="BH122" s="93" t="str">
        <f>IF(ISNUMBER(VLOOKUP($E122,AnrPivot!$A$6:$AI$97,COLUMN()-COLUMN($V$1)+2,FALSE)),VLOOKUP($E122,AnrPivot!$A$6:$AI$97,COLUMN()-COLUMN($V$1)+2,FALSE),"")</f>
        <v/>
      </c>
      <c r="BI122" s="93" t="str">
        <f>IF(ISNUMBER(VLOOKUP($E122,AnrPivot!$A$6:$AI$97,COLUMN()-COLUMN($V$1)+2,FALSE)),VLOOKUP($E122,AnrPivot!$A$6:$AI$97,COLUMN()-COLUMN($V$1)+2,FALSE),"")</f>
        <v/>
      </c>
      <c r="BJ122" s="93" t="str">
        <f>IF(ISNUMBER(VLOOKUP($E122,AnrPivot!$A$6:$AI$97,COLUMN()-COLUMN($V$1)+2,FALSE)),VLOOKUP($E122,AnrPivot!$A$6:$AI$97,COLUMN()-COLUMN($V$1)+2,FALSE),"")</f>
        <v/>
      </c>
    </row>
    <row r="123" spans="1:62">
      <c r="A123" s="247">
        <v>116</v>
      </c>
      <c r="B123" s="66" t="s">
        <v>0</v>
      </c>
      <c r="C123" s="67" t="s">
        <v>511</v>
      </c>
      <c r="D123" s="67" t="s">
        <v>512</v>
      </c>
      <c r="E123" s="68" t="s">
        <v>49</v>
      </c>
      <c r="F123" s="69">
        <v>22710</v>
      </c>
      <c r="G123" s="247" t="s">
        <v>175</v>
      </c>
      <c r="H123" s="247" t="s">
        <v>396</v>
      </c>
      <c r="I123" s="247"/>
      <c r="J123" s="248"/>
      <c r="K123" s="70"/>
      <c r="L123" s="71">
        <v>25.5</v>
      </c>
      <c r="M123" s="71">
        <f t="shared" si="5"/>
        <v>22.5</v>
      </c>
      <c r="N123" s="227">
        <f>LOOKUP(E123,UNTIS.1HJ!$A$4:$A$132,UNTIS.1HJ!$F$4:$F$132)+LOOKUP(E123,UNTIS.1HJ!$A$4:$A$132,UNTIS.1HJ!$H$4:$H$132)</f>
        <v>0</v>
      </c>
      <c r="O123" s="225">
        <f t="shared" si="4"/>
        <v>0</v>
      </c>
      <c r="P123" s="93"/>
      <c r="Q123" s="93">
        <f>VLOOKUP($E123,UNTIS.Gesamt!$A$4:$L$140,2,FALSE)</f>
        <v>1017.5</v>
      </c>
      <c r="R123" s="93">
        <f>VLOOKUP($E123,UNTIS.Gesamt!$A$4:$L$140,3,FALSE)</f>
        <v>120</v>
      </c>
      <c r="S123" s="93">
        <f>VLOOKUP($E123,UNTIS.1HJ!$A$4:$L$140,4,FALSE)</f>
        <v>910.5</v>
      </c>
      <c r="T123" s="93">
        <f>VLOOKUP($E123,UNTIS.1HJ!$A$4:$L$140,8,FALSE)</f>
        <v>0</v>
      </c>
      <c r="U123" s="93"/>
      <c r="V123" s="93">
        <f>IF(ISNUMBER(VLOOKUP($E123,AnrPivot!$A$6:$AI$97,COLUMN()-COLUMN($V$1)+2,FALSE)),VLOOKUP($E123,AnrPivot!$A$6:$AI$97,COLUMN()-COLUMN($V$1)+2,FALSE),"")</f>
        <v>1</v>
      </c>
      <c r="W123" s="9" t="str">
        <f>IF(ISNUMBER(VLOOKUP($E123,AnrPivot!$A$6:$AI$97,COLUMN()-COLUMN($V$1)+2,FALSE)),VLOOKUP($E123,AnrPivot!$A$6:$AI$97,COLUMN()-COLUMN($V$1)+2,FALSE),"")</f>
        <v/>
      </c>
      <c r="X123" s="9" t="str">
        <f>IF(ISNUMBER(VLOOKUP($E123,AnrPivot!$A$6:$AI$97,COLUMN()-COLUMN($V$1)+2,FALSE)),VLOOKUP($E123,AnrPivot!$A$6:$AI$97,COLUMN()-COLUMN($V$1)+2,FALSE),"")</f>
        <v/>
      </c>
      <c r="Y123" s="9" t="str">
        <f>IF(ISNUMBER(VLOOKUP($E123,AnrPivot!$A$6:$AI$97,COLUMN()-COLUMN($V$1)+2,FALSE)),VLOOKUP($E123,AnrPivot!$A$6:$AI$97,COLUMN()-COLUMN($V$1)+2,FALSE),"")</f>
        <v/>
      </c>
      <c r="Z123" s="9" t="str">
        <f>IF(ISNUMBER(VLOOKUP($E123,AnrPivot!$A$6:$AI$97,COLUMN()-COLUMN($V$1)+2,FALSE)),VLOOKUP($E123,AnrPivot!$A$6:$AI$97,COLUMN()-COLUMN($V$1)+2,FALSE),"")</f>
        <v/>
      </c>
      <c r="AA123" s="9">
        <f>IF(ISNUMBER(VLOOKUP($E123,AnrPivot!$A$6:$AI$97,COLUMN()-COLUMN($V$1)+2,FALSE)),VLOOKUP($E123,AnrPivot!$A$6:$AI$97,COLUMN()-COLUMN($V$1)+2,FALSE),"")</f>
        <v>1</v>
      </c>
      <c r="AB123" s="9" t="str">
        <f>IF(ISNUMBER(VLOOKUP($E123,AnrPivot!$A$6:$AI$97,COLUMN()-COLUMN($V$1)+2,FALSE)),VLOOKUP($E123,AnrPivot!$A$6:$AI$97,COLUMN()-COLUMN($V$1)+2,FALSE),"")</f>
        <v/>
      </c>
      <c r="AC123" s="9" t="str">
        <f>IF(ISNUMBER(VLOOKUP($E123,AnrPivot!$A$6:$AI$97,COLUMN()-COLUMN($V$1)+2,FALSE)),VLOOKUP($E123,AnrPivot!$A$6:$AI$97,COLUMN()-COLUMN($V$1)+2,FALSE),"")</f>
        <v/>
      </c>
      <c r="AD123" s="9" t="str">
        <f>IF(ISNUMBER(VLOOKUP($E123,AnrPivot!$A$6:$AI$97,COLUMN()-COLUMN($V$1)+2,FALSE)),VLOOKUP($E123,AnrPivot!$A$6:$AI$97,COLUMN()-COLUMN($V$1)+2,FALSE),"")</f>
        <v/>
      </c>
      <c r="AE123" s="9" t="str">
        <f>IF(ISNUMBER(VLOOKUP($E123,AnrPivot!$A$6:$AI$97,COLUMN()-COLUMN($V$1)+2,FALSE)),VLOOKUP($E123,AnrPivot!$A$6:$AI$97,COLUMN()-COLUMN($V$1)+2,FALSE),"")</f>
        <v/>
      </c>
      <c r="AF123" s="9" t="str">
        <f>IF(ISNUMBER(VLOOKUP($E123,AnrPivot!$A$6:$AI$97,COLUMN()-COLUMN($V$1)+2,FALSE)),VLOOKUP($E123,AnrPivot!$A$6:$AI$97,COLUMN()-COLUMN($V$1)+2,FALSE),"")</f>
        <v/>
      </c>
      <c r="AG123" s="9" t="str">
        <f>IF(ISNUMBER(VLOOKUP($E123,AnrPivot!$A$6:$AI$97,COLUMN()-COLUMN($V$1)+2,FALSE)),VLOOKUP($E123,AnrPivot!$A$6:$AI$97,COLUMN()-COLUMN($V$1)+2,FALSE),"")</f>
        <v/>
      </c>
      <c r="AH123" s="9" t="str">
        <f>IF(ISNUMBER(VLOOKUP($E123,AnrPivot!$A$6:$AI$97,COLUMN()-COLUMN($V$1)+2,FALSE)),VLOOKUP($E123,AnrPivot!$A$6:$AI$97,COLUMN()-COLUMN($V$1)+2,FALSE),"")</f>
        <v/>
      </c>
      <c r="AI123" s="9" t="str">
        <f>IF(ISNUMBER(VLOOKUP($E123,AnrPivot!$A$6:$AI$97,COLUMN()-COLUMN($V$1)+2,FALSE)),VLOOKUP($E123,AnrPivot!$A$6:$AI$97,COLUMN()-COLUMN($V$1)+2,FALSE),"")</f>
        <v/>
      </c>
      <c r="AJ123" s="9" t="str">
        <f>IF(ISNUMBER(VLOOKUP($E123,AnrPivot!$A$6:$AI$97,COLUMN()-COLUMN($V$1)+2,FALSE)),VLOOKUP($E123,AnrPivot!$A$6:$AI$97,COLUMN()-COLUMN($V$1)+2,FALSE),"")</f>
        <v/>
      </c>
      <c r="AK123" s="9" t="str">
        <f>IF(ISNUMBER(VLOOKUP($E123,AnrPivot!$A$6:$AI$97,COLUMN()-COLUMN($V$1)+2,FALSE)),VLOOKUP($E123,AnrPivot!$A$6:$AI$97,COLUMN()-COLUMN($V$1)+2,FALSE),"")</f>
        <v/>
      </c>
      <c r="AL123" s="9" t="str">
        <f>IF(ISNUMBER(VLOOKUP($E123,AnrPivot!$A$6:$AI$97,COLUMN()-COLUMN($V$1)+2,FALSE)),VLOOKUP($E123,AnrPivot!$A$6:$AI$97,COLUMN()-COLUMN($V$1)+2,FALSE),"")</f>
        <v/>
      </c>
      <c r="AM123" s="9">
        <f>IF(ISNUMBER(VLOOKUP($E123,AnrPivot!$A$6:$AI$97,COLUMN()-COLUMN($V$1)+2,FALSE)),VLOOKUP($E123,AnrPivot!$A$6:$AI$97,COLUMN()-COLUMN($V$1)+2,FALSE),"")</f>
        <v>1</v>
      </c>
      <c r="AN123" s="9" t="str">
        <f>IF(ISNUMBER(VLOOKUP($E123,AnrPivot!$A$6:$AI$97,COLUMN()-COLUMN($V$1)+2,FALSE)),VLOOKUP($E123,AnrPivot!$A$6:$AI$97,COLUMN()-COLUMN($V$1)+2,FALSE),"")</f>
        <v/>
      </c>
      <c r="AO123" s="9" t="str">
        <f>IF(ISNUMBER(VLOOKUP($E123,AnrPivot!$A$6:$AI$97,COLUMN()-COLUMN($V$1)+2,FALSE)),VLOOKUP($E123,AnrPivot!$A$6:$AI$97,COLUMN()-COLUMN($V$1)+2,FALSE),"")</f>
        <v/>
      </c>
      <c r="AP123" s="9" t="str">
        <f>IF(ISNUMBER(VLOOKUP($E123,AnrPivot!$A$6:$AI$97,COLUMN()-COLUMN($V$1)+2,FALSE)),VLOOKUP($E123,AnrPivot!$A$6:$AI$97,COLUMN()-COLUMN($V$1)+2,FALSE),"")</f>
        <v/>
      </c>
      <c r="AQ123" s="9" t="str">
        <f>IF(ISNUMBER(VLOOKUP($E123,AnrPivot!$A$6:$AI$97,COLUMN()-COLUMN($V$1)+2,FALSE)),VLOOKUP($E123,AnrPivot!$A$6:$AI$97,COLUMN()-COLUMN($V$1)+2,FALSE),"")</f>
        <v/>
      </c>
      <c r="AR123" s="9" t="str">
        <f>IF(ISNUMBER(VLOOKUP($E123,AnrPivot!$A$6:$AI$97,COLUMN()-COLUMN($V$1)+2,FALSE)),VLOOKUP($E123,AnrPivot!$A$6:$AI$97,COLUMN()-COLUMN($V$1)+2,FALSE),"")</f>
        <v/>
      </c>
      <c r="AS123" s="9" t="str">
        <f>IF(ISNUMBER(VLOOKUP($E123,AnrPivot!$A$6:$AI$97,COLUMN()-COLUMN($V$1)+2,FALSE)),VLOOKUP($E123,AnrPivot!$A$6:$AI$97,COLUMN()-COLUMN($V$1)+2,FALSE),"")</f>
        <v/>
      </c>
      <c r="AT123" s="9" t="str">
        <f>IF(ISNUMBER(VLOOKUP($E123,AnrPivot!$A$6:$AI$97,COLUMN()-COLUMN($V$1)+2,FALSE)),VLOOKUP($E123,AnrPivot!$A$6:$AI$97,COLUMN()-COLUMN($V$1)+2,FALSE),"")</f>
        <v/>
      </c>
      <c r="AU123" s="9" t="str">
        <f>IF(ISNUMBER(VLOOKUP($E123,AnrPivot!$A$6:$AI$97,COLUMN()-COLUMN($V$1)+2,FALSE)),VLOOKUP($E123,AnrPivot!$A$6:$AI$97,COLUMN()-COLUMN($V$1)+2,FALSE),"")</f>
        <v/>
      </c>
      <c r="AV123" s="9" t="str">
        <f>IF(ISNUMBER(VLOOKUP($E123,AnrPivot!$A$6:$AI$97,COLUMN()-COLUMN($V$1)+2,FALSE)),VLOOKUP($E123,AnrPivot!$A$6:$AI$97,COLUMN()-COLUMN($V$1)+2,FALSE),"")</f>
        <v/>
      </c>
      <c r="AW123" s="9" t="str">
        <f>IF(ISNUMBER(VLOOKUP($E123,AnrPivot!$A$6:$AI$97,COLUMN()-COLUMN($V$1)+2,FALSE)),VLOOKUP($E123,AnrPivot!$A$6:$AI$97,COLUMN()-COLUMN($V$1)+2,FALSE),"")</f>
        <v/>
      </c>
      <c r="AX123" s="9" t="str">
        <f>IF(ISNUMBER(VLOOKUP($E123,AnrPivot!$A$6:$AI$97,COLUMN()-COLUMN($V$1)+2,FALSE)),VLOOKUP($E123,AnrPivot!$A$6:$AI$97,COLUMN()-COLUMN($V$1)+2,FALSE),"")</f>
        <v/>
      </c>
      <c r="AY123" s="9" t="str">
        <f>IF(ISNUMBER(VLOOKUP($E123,AnrPivot!$A$6:$AI$97,COLUMN()-COLUMN($V$1)+2,FALSE)),VLOOKUP($E123,AnrPivot!$A$6:$AI$97,COLUMN()-COLUMN($V$1)+2,FALSE),"")</f>
        <v/>
      </c>
      <c r="AZ123" s="9" t="str">
        <f>IF(ISNUMBER(VLOOKUP($E123,AnrPivot!$A$6:$AI$97,COLUMN()-COLUMN($V$1)+2,FALSE)),VLOOKUP($E123,AnrPivot!$A$6:$AI$97,COLUMN()-COLUMN($V$1)+2,FALSE),"")</f>
        <v/>
      </c>
      <c r="BA123" s="9" t="str">
        <f>IF(ISNUMBER(VLOOKUP($E123,AnrPivot!$A$6:$AI$97,COLUMN()-COLUMN($V$1)+2,FALSE)),VLOOKUP($E123,AnrPivot!$A$6:$AI$97,COLUMN()-COLUMN($V$1)+2,FALSE),"")</f>
        <v/>
      </c>
      <c r="BB123" s="9" t="str">
        <f>IF(ISNUMBER(VLOOKUP($E123,AnrPivot!$A$6:$AI$97,COLUMN()-COLUMN($V$1)+2,FALSE)),VLOOKUP($E123,AnrPivot!$A$6:$AI$97,COLUMN()-COLUMN($V$1)+2,FALSE),"")</f>
        <v/>
      </c>
      <c r="BC123" s="9">
        <f>IF(ISNUMBER(VLOOKUP($E123,AnrPivot!$A$6:$AI$97,COLUMN()-COLUMN($V$1)+2,FALSE)),VLOOKUP($E123,AnrPivot!$A$6:$AI$97,COLUMN()-COLUMN($V$1)+2,FALSE),"")</f>
        <v>3</v>
      </c>
      <c r="BD123" s="9" t="str">
        <f>IF(ISNUMBER(VLOOKUP($E123,AnrPivot!$A$6:$AI$97,COLUMN()-COLUMN($V$1)+2,FALSE)),VLOOKUP($E123,AnrPivot!$A$6:$AI$97,COLUMN()-COLUMN($V$1)+2,FALSE),"")</f>
        <v/>
      </c>
      <c r="BE123" s="9" t="str">
        <f>IF(ISNUMBER(VLOOKUP($E123,AnrPivot!$A$6:$AI$97,COLUMN()-COLUMN($V$1)+2,FALSE)),VLOOKUP($E123,AnrPivot!$A$6:$AI$97,COLUMN()-COLUMN($V$1)+2,FALSE),"")</f>
        <v/>
      </c>
      <c r="BF123" s="9" t="str">
        <f>IF(ISNUMBER(VLOOKUP($E123,AnrPivot!$A$6:$AI$97,COLUMN()-COLUMN($V$1)+2,FALSE)),VLOOKUP($E123,AnrPivot!$A$6:$AI$97,COLUMN()-COLUMN($V$1)+2,FALSE),"")</f>
        <v/>
      </c>
      <c r="BG123" s="9" t="str">
        <f>IF(ISNUMBER(VLOOKUP($E123,AnrPivot!$A$6:$AI$97,COLUMN()-COLUMN($V$1)+2,FALSE)),VLOOKUP($E123,AnrPivot!$A$6:$AI$97,COLUMN()-COLUMN($V$1)+2,FALSE),"")</f>
        <v/>
      </c>
      <c r="BH123" s="9" t="str">
        <f>IF(ISNUMBER(VLOOKUP($E123,AnrPivot!$A$6:$AI$97,COLUMN()-COLUMN($V$1)+2,FALSE)),VLOOKUP($E123,AnrPivot!$A$6:$AI$97,COLUMN()-COLUMN($V$1)+2,FALSE),"")</f>
        <v/>
      </c>
      <c r="BI123" s="93" t="str">
        <f>IF(ISNUMBER(VLOOKUP($E123,AnrPivot!$A$6:$AI$97,COLUMN()-COLUMN($V$1)+2,FALSE)),VLOOKUP($E123,AnrPivot!$A$6:$AI$97,COLUMN()-COLUMN($V$1)+2,FALSE),"")</f>
        <v/>
      </c>
      <c r="BJ123" s="93" t="str">
        <f>IF(ISNUMBER(VLOOKUP($E123,AnrPivot!$A$6:$AI$97,COLUMN()-COLUMN($V$1)+2,FALSE)),VLOOKUP($E123,AnrPivot!$A$6:$AI$97,COLUMN()-COLUMN($V$1)+2,FALSE),"")</f>
        <v/>
      </c>
    </row>
    <row r="124" spans="1:62" s="244" customFormat="1">
      <c r="A124" s="244">
        <v>117</v>
      </c>
      <c r="B124" s="73" t="s">
        <v>0</v>
      </c>
      <c r="C124" s="11" t="s">
        <v>513</v>
      </c>
      <c r="D124" s="11" t="s">
        <v>514</v>
      </c>
      <c r="E124" s="8" t="s">
        <v>60</v>
      </c>
      <c r="F124" s="14">
        <v>24906</v>
      </c>
      <c r="G124" s="244" t="s">
        <v>185</v>
      </c>
      <c r="H124" s="244" t="s">
        <v>179</v>
      </c>
      <c r="J124" s="249"/>
      <c r="K124" s="27"/>
      <c r="L124" s="13">
        <v>25.5</v>
      </c>
      <c r="M124" s="13">
        <f t="shared" si="5"/>
        <v>23.5</v>
      </c>
      <c r="N124" s="228">
        <f>LOOKUP(E124,UNTIS.1HJ!$A$4:$A$132,UNTIS.1HJ!$F$4:$F$132)+LOOKUP(E124,UNTIS.1HJ!$A$4:$A$132,UNTIS.1HJ!$H$4:$H$132)</f>
        <v>0</v>
      </c>
      <c r="O124" s="226">
        <f t="shared" si="4"/>
        <v>0</v>
      </c>
      <c r="P124" s="9"/>
      <c r="Q124" s="9">
        <f>VLOOKUP($E124,UNTIS.Gesamt!$A$4:$L$140,2,FALSE)</f>
        <v>1010</v>
      </c>
      <c r="R124" s="9">
        <f>VLOOKUP($E124,UNTIS.Gesamt!$A$4:$L$140,3,FALSE)</f>
        <v>60</v>
      </c>
      <c r="S124" s="9">
        <f>VLOOKUP($E124,UNTIS.1HJ!$A$4:$L$140,4,FALSE)</f>
        <v>958</v>
      </c>
      <c r="T124" s="9">
        <f>VLOOKUP($E124,UNTIS.1HJ!$A$4:$L$140,8,FALSE)</f>
        <v>0</v>
      </c>
      <c r="U124" s="9"/>
      <c r="V124" s="9" t="str">
        <f>IF(ISNUMBER(VLOOKUP($E124,AnrPivot!$A$6:$AI$97,COLUMN()-COLUMN($V$1)+2,FALSE)),VLOOKUP($E124,AnrPivot!$A$6:$AI$97,COLUMN()-COLUMN($V$1)+2,FALSE),"")</f>
        <v/>
      </c>
      <c r="W124" s="93" t="str">
        <f>IF(ISNUMBER(VLOOKUP($E124,AnrPivot!$A$6:$AI$97,COLUMN()-COLUMN($V$1)+2,FALSE)),VLOOKUP($E124,AnrPivot!$A$6:$AI$97,COLUMN()-COLUMN($V$1)+2,FALSE),"")</f>
        <v/>
      </c>
      <c r="X124" s="93" t="str">
        <f>IF(ISNUMBER(VLOOKUP($E124,AnrPivot!$A$6:$AI$97,COLUMN()-COLUMN($V$1)+2,FALSE)),VLOOKUP($E124,AnrPivot!$A$6:$AI$97,COLUMN()-COLUMN($V$1)+2,FALSE),"")</f>
        <v/>
      </c>
      <c r="Y124" s="93" t="str">
        <f>IF(ISNUMBER(VLOOKUP($E124,AnrPivot!$A$6:$AI$97,COLUMN()-COLUMN($V$1)+2,FALSE)),VLOOKUP($E124,AnrPivot!$A$6:$AI$97,COLUMN()-COLUMN($V$1)+2,FALSE),"")</f>
        <v/>
      </c>
      <c r="Z124" s="93" t="str">
        <f>IF(ISNUMBER(VLOOKUP($E124,AnrPivot!$A$6:$AI$97,COLUMN()-COLUMN($V$1)+2,FALSE)),VLOOKUP($E124,AnrPivot!$A$6:$AI$97,COLUMN()-COLUMN($V$1)+2,FALSE),"")</f>
        <v/>
      </c>
      <c r="AA124" s="93" t="str">
        <f>IF(ISNUMBER(VLOOKUP($E124,AnrPivot!$A$6:$AI$97,COLUMN()-COLUMN($V$1)+2,FALSE)),VLOOKUP($E124,AnrPivot!$A$6:$AI$97,COLUMN()-COLUMN($V$1)+2,FALSE),"")</f>
        <v/>
      </c>
      <c r="AB124" s="93" t="str">
        <f>IF(ISNUMBER(VLOOKUP($E124,AnrPivot!$A$6:$AI$97,COLUMN()-COLUMN($V$1)+2,FALSE)),VLOOKUP($E124,AnrPivot!$A$6:$AI$97,COLUMN()-COLUMN($V$1)+2,FALSE),"")</f>
        <v/>
      </c>
      <c r="AC124" s="93">
        <f>IF(ISNUMBER(VLOOKUP($E124,AnrPivot!$A$6:$AI$97,COLUMN()-COLUMN($V$1)+2,FALSE)),VLOOKUP($E124,AnrPivot!$A$6:$AI$97,COLUMN()-COLUMN($V$1)+2,FALSE),"")</f>
        <v>0.5</v>
      </c>
      <c r="AD124" s="93" t="str">
        <f>IF(ISNUMBER(VLOOKUP($E124,AnrPivot!$A$6:$AI$97,COLUMN()-COLUMN($V$1)+2,FALSE)),VLOOKUP($E124,AnrPivot!$A$6:$AI$97,COLUMN()-COLUMN($V$1)+2,FALSE),"")</f>
        <v/>
      </c>
      <c r="AE124" s="93" t="str">
        <f>IF(ISNUMBER(VLOOKUP($E124,AnrPivot!$A$6:$AI$97,COLUMN()-COLUMN($V$1)+2,FALSE)),VLOOKUP($E124,AnrPivot!$A$6:$AI$97,COLUMN()-COLUMN($V$1)+2,FALSE),"")</f>
        <v/>
      </c>
      <c r="AF124" s="93">
        <f>IF(ISNUMBER(VLOOKUP($E124,AnrPivot!$A$6:$AI$97,COLUMN()-COLUMN($V$1)+2,FALSE)),VLOOKUP($E124,AnrPivot!$A$6:$AI$97,COLUMN()-COLUMN($V$1)+2,FALSE),"")</f>
        <v>0.5</v>
      </c>
      <c r="AG124" s="93" t="str">
        <f>IF(ISNUMBER(VLOOKUP($E124,AnrPivot!$A$6:$AI$97,COLUMN()-COLUMN($V$1)+2,FALSE)),VLOOKUP($E124,AnrPivot!$A$6:$AI$97,COLUMN()-COLUMN($V$1)+2,FALSE),"")</f>
        <v/>
      </c>
      <c r="AH124" s="93" t="str">
        <f>IF(ISNUMBER(VLOOKUP($E124,AnrPivot!$A$6:$AI$97,COLUMN()-COLUMN($V$1)+2,FALSE)),VLOOKUP($E124,AnrPivot!$A$6:$AI$97,COLUMN()-COLUMN($V$1)+2,FALSE),"")</f>
        <v/>
      </c>
      <c r="AI124" s="93" t="str">
        <f>IF(ISNUMBER(VLOOKUP($E124,AnrPivot!$A$6:$AI$97,COLUMN()-COLUMN($V$1)+2,FALSE)),VLOOKUP($E124,AnrPivot!$A$6:$AI$97,COLUMN()-COLUMN($V$1)+2,FALSE),"")</f>
        <v/>
      </c>
      <c r="AJ124" s="93" t="str">
        <f>IF(ISNUMBER(VLOOKUP($E124,AnrPivot!$A$6:$AI$97,COLUMN()-COLUMN($V$1)+2,FALSE)),VLOOKUP($E124,AnrPivot!$A$6:$AI$97,COLUMN()-COLUMN($V$1)+2,FALSE),"")</f>
        <v/>
      </c>
      <c r="AK124" s="93">
        <f>IF(ISNUMBER(VLOOKUP($E124,AnrPivot!$A$6:$AI$97,COLUMN()-COLUMN($V$1)+2,FALSE)),VLOOKUP($E124,AnrPivot!$A$6:$AI$97,COLUMN()-COLUMN($V$1)+2,FALSE),"")</f>
        <v>0.5</v>
      </c>
      <c r="AL124" s="93" t="str">
        <f>IF(ISNUMBER(VLOOKUP($E124,AnrPivot!$A$6:$AI$97,COLUMN()-COLUMN($V$1)+2,FALSE)),VLOOKUP($E124,AnrPivot!$A$6:$AI$97,COLUMN()-COLUMN($V$1)+2,FALSE),"")</f>
        <v/>
      </c>
      <c r="AM124" s="93" t="str">
        <f>IF(ISNUMBER(VLOOKUP($E124,AnrPivot!$A$6:$AI$97,COLUMN()-COLUMN($V$1)+2,FALSE)),VLOOKUP($E124,AnrPivot!$A$6:$AI$97,COLUMN()-COLUMN($V$1)+2,FALSE),"")</f>
        <v/>
      </c>
      <c r="AN124" s="93" t="str">
        <f>IF(ISNUMBER(VLOOKUP($E124,AnrPivot!$A$6:$AI$97,COLUMN()-COLUMN($V$1)+2,FALSE)),VLOOKUP($E124,AnrPivot!$A$6:$AI$97,COLUMN()-COLUMN($V$1)+2,FALSE),"")</f>
        <v/>
      </c>
      <c r="AO124" s="93" t="str">
        <f>IF(ISNUMBER(VLOOKUP($E124,AnrPivot!$A$6:$AI$97,COLUMN()-COLUMN($V$1)+2,FALSE)),VLOOKUP($E124,AnrPivot!$A$6:$AI$97,COLUMN()-COLUMN($V$1)+2,FALSE),"")</f>
        <v/>
      </c>
      <c r="AP124" s="93" t="str">
        <f>IF(ISNUMBER(VLOOKUP($E124,AnrPivot!$A$6:$AI$97,COLUMN()-COLUMN($V$1)+2,FALSE)),VLOOKUP($E124,AnrPivot!$A$6:$AI$97,COLUMN()-COLUMN($V$1)+2,FALSE),"")</f>
        <v/>
      </c>
      <c r="AQ124" s="93" t="str">
        <f>IF(ISNUMBER(VLOOKUP($E124,AnrPivot!$A$6:$AI$97,COLUMN()-COLUMN($V$1)+2,FALSE)),VLOOKUP($E124,AnrPivot!$A$6:$AI$97,COLUMN()-COLUMN($V$1)+2,FALSE),"")</f>
        <v/>
      </c>
      <c r="AR124" s="93" t="str">
        <f>IF(ISNUMBER(VLOOKUP($E124,AnrPivot!$A$6:$AI$97,COLUMN()-COLUMN($V$1)+2,FALSE)),VLOOKUP($E124,AnrPivot!$A$6:$AI$97,COLUMN()-COLUMN($V$1)+2,FALSE),"")</f>
        <v/>
      </c>
      <c r="AS124" s="93" t="str">
        <f>IF(ISNUMBER(VLOOKUP($E124,AnrPivot!$A$6:$AI$97,COLUMN()-COLUMN($V$1)+2,FALSE)),VLOOKUP($E124,AnrPivot!$A$6:$AI$97,COLUMN()-COLUMN($V$1)+2,FALSE),"")</f>
        <v/>
      </c>
      <c r="AT124" s="93">
        <f>IF(ISNUMBER(VLOOKUP($E124,AnrPivot!$A$6:$AI$97,COLUMN()-COLUMN($V$1)+2,FALSE)),VLOOKUP($E124,AnrPivot!$A$6:$AI$97,COLUMN()-COLUMN($V$1)+2,FALSE),"")</f>
        <v>0.5</v>
      </c>
      <c r="AU124" s="93" t="str">
        <f>IF(ISNUMBER(VLOOKUP($E124,AnrPivot!$A$6:$AI$97,COLUMN()-COLUMN($V$1)+2,FALSE)),VLOOKUP($E124,AnrPivot!$A$6:$AI$97,COLUMN()-COLUMN($V$1)+2,FALSE),"")</f>
        <v/>
      </c>
      <c r="AV124" s="93" t="str">
        <f>IF(ISNUMBER(VLOOKUP($E124,AnrPivot!$A$6:$AI$97,COLUMN()-COLUMN($V$1)+2,FALSE)),VLOOKUP($E124,AnrPivot!$A$6:$AI$97,COLUMN()-COLUMN($V$1)+2,FALSE),"")</f>
        <v/>
      </c>
      <c r="AW124" s="93" t="str">
        <f>IF(ISNUMBER(VLOOKUP($E124,AnrPivot!$A$6:$AI$97,COLUMN()-COLUMN($V$1)+2,FALSE)),VLOOKUP($E124,AnrPivot!$A$6:$AI$97,COLUMN()-COLUMN($V$1)+2,FALSE),"")</f>
        <v/>
      </c>
      <c r="AX124" s="93" t="str">
        <f>IF(ISNUMBER(VLOOKUP($E124,AnrPivot!$A$6:$AI$97,COLUMN()-COLUMN($V$1)+2,FALSE)),VLOOKUP($E124,AnrPivot!$A$6:$AI$97,COLUMN()-COLUMN($V$1)+2,FALSE),"")</f>
        <v/>
      </c>
      <c r="AY124" s="93" t="str">
        <f>IF(ISNUMBER(VLOOKUP($E124,AnrPivot!$A$6:$AI$97,COLUMN()-COLUMN($V$1)+2,FALSE)),VLOOKUP($E124,AnrPivot!$A$6:$AI$97,COLUMN()-COLUMN($V$1)+2,FALSE),"")</f>
        <v/>
      </c>
      <c r="AZ124" s="93" t="str">
        <f>IF(ISNUMBER(VLOOKUP($E124,AnrPivot!$A$6:$AI$97,COLUMN()-COLUMN($V$1)+2,FALSE)),VLOOKUP($E124,AnrPivot!$A$6:$AI$97,COLUMN()-COLUMN($V$1)+2,FALSE),"")</f>
        <v/>
      </c>
      <c r="BA124" s="93" t="str">
        <f>IF(ISNUMBER(VLOOKUP($E124,AnrPivot!$A$6:$AI$97,COLUMN()-COLUMN($V$1)+2,FALSE)),VLOOKUP($E124,AnrPivot!$A$6:$AI$97,COLUMN()-COLUMN($V$1)+2,FALSE),"")</f>
        <v/>
      </c>
      <c r="BB124" s="93" t="str">
        <f>IF(ISNUMBER(VLOOKUP($E124,AnrPivot!$A$6:$AI$97,COLUMN()-COLUMN($V$1)+2,FALSE)),VLOOKUP($E124,AnrPivot!$A$6:$AI$97,COLUMN()-COLUMN($V$1)+2,FALSE),"")</f>
        <v/>
      </c>
      <c r="BC124" s="93">
        <f>IF(ISNUMBER(VLOOKUP($E124,AnrPivot!$A$6:$AI$97,COLUMN()-COLUMN($V$1)+2,FALSE)),VLOOKUP($E124,AnrPivot!$A$6:$AI$97,COLUMN()-COLUMN($V$1)+2,FALSE),"")</f>
        <v>2</v>
      </c>
      <c r="BD124" s="93" t="str">
        <f>IF(ISNUMBER(VLOOKUP($E124,AnrPivot!$A$6:$AI$97,COLUMN()-COLUMN($V$1)+2,FALSE)),VLOOKUP($E124,AnrPivot!$A$6:$AI$97,COLUMN()-COLUMN($V$1)+2,FALSE),"")</f>
        <v/>
      </c>
      <c r="BE124" s="93" t="str">
        <f>IF(ISNUMBER(VLOOKUP($E124,AnrPivot!$A$6:$AI$97,COLUMN()-COLUMN($V$1)+2,FALSE)),VLOOKUP($E124,AnrPivot!$A$6:$AI$97,COLUMN()-COLUMN($V$1)+2,FALSE),"")</f>
        <v/>
      </c>
      <c r="BF124" s="93" t="str">
        <f>IF(ISNUMBER(VLOOKUP($E124,AnrPivot!$A$6:$AI$97,COLUMN()-COLUMN($V$1)+2,FALSE)),VLOOKUP($E124,AnrPivot!$A$6:$AI$97,COLUMN()-COLUMN($V$1)+2,FALSE),"")</f>
        <v/>
      </c>
      <c r="BG124" s="93" t="str">
        <f>IF(ISNUMBER(VLOOKUP($E124,AnrPivot!$A$6:$AI$97,COLUMN()-COLUMN($V$1)+2,FALSE)),VLOOKUP($E124,AnrPivot!$A$6:$AI$97,COLUMN()-COLUMN($V$1)+2,FALSE),"")</f>
        <v/>
      </c>
      <c r="BH124" s="93" t="str">
        <f>IF(ISNUMBER(VLOOKUP($E124,AnrPivot!$A$6:$AI$97,COLUMN()-COLUMN($V$1)+2,FALSE)),VLOOKUP($E124,AnrPivot!$A$6:$AI$97,COLUMN()-COLUMN($V$1)+2,FALSE),"")</f>
        <v/>
      </c>
      <c r="BI124" s="93" t="str">
        <f>IF(ISNUMBER(VLOOKUP($E124,AnrPivot!$A$6:$AI$97,COLUMN()-COLUMN($V$1)+2,FALSE)),VLOOKUP($E124,AnrPivot!$A$6:$AI$97,COLUMN()-COLUMN($V$1)+2,FALSE),"")</f>
        <v/>
      </c>
      <c r="BJ124" s="93" t="str">
        <f>IF(ISNUMBER(VLOOKUP($E124,AnrPivot!$A$6:$AI$97,COLUMN()-COLUMN($V$1)+2,FALSE)),VLOOKUP($E124,AnrPivot!$A$6:$AI$97,COLUMN()-COLUMN($V$1)+2,FALSE),"")</f>
        <v/>
      </c>
    </row>
    <row r="125" spans="1:62" s="244" customFormat="1">
      <c r="A125" s="247">
        <v>118</v>
      </c>
      <c r="B125" s="66" t="s">
        <v>0</v>
      </c>
      <c r="C125" s="67" t="s">
        <v>388</v>
      </c>
      <c r="D125" s="67" t="s">
        <v>1441</v>
      </c>
      <c r="E125" s="68" t="s">
        <v>1440</v>
      </c>
      <c r="F125" s="69">
        <v>30760</v>
      </c>
      <c r="G125" s="247" t="s">
        <v>1466</v>
      </c>
      <c r="H125" s="247" t="s">
        <v>175</v>
      </c>
      <c r="I125" s="247"/>
      <c r="J125" s="248"/>
      <c r="K125" s="70"/>
      <c r="L125" s="71">
        <v>20</v>
      </c>
      <c r="M125" s="71">
        <f t="shared" si="5"/>
        <v>19.5</v>
      </c>
      <c r="N125" s="227">
        <f>LOOKUP(E125,UNTIS.1HJ!$A$4:$A$132,UNTIS.1HJ!$F$4:$F$132)+LOOKUP(E125,UNTIS.1HJ!$A$4:$A$132,UNTIS.1HJ!$H$4:$H$132)</f>
        <v>0</v>
      </c>
      <c r="O125" s="225">
        <f t="shared" si="4"/>
        <v>0</v>
      </c>
      <c r="P125" s="93"/>
      <c r="Q125" s="93" t="e">
        <f>VLOOKUP($E125,UNTIS.Gesamt!$A$4:$L$140,2,FALSE)</f>
        <v>#N/A</v>
      </c>
      <c r="R125" s="93" t="e">
        <f>VLOOKUP($E125,UNTIS.Gesamt!$A$4:$L$140,3,FALSE)</f>
        <v>#N/A</v>
      </c>
      <c r="S125" s="93" t="e">
        <f>VLOOKUP($E125,UNTIS.1HJ!$A$4:$L$140,4,FALSE)</f>
        <v>#N/A</v>
      </c>
      <c r="T125" s="93" t="e">
        <f>VLOOKUP($E125,UNTIS.1HJ!$A$4:$L$140,8,FALSE)</f>
        <v>#N/A</v>
      </c>
      <c r="U125" s="93"/>
      <c r="V125" s="93" t="str">
        <f>IF(ISNUMBER(VLOOKUP($E125,AnrPivot!$A$6:$AI$97,COLUMN()-COLUMN($V$1)+2,FALSE)),VLOOKUP($E125,AnrPivot!$A$6:$AI$97,COLUMN()-COLUMN($V$1)+2,FALSE),"")</f>
        <v/>
      </c>
      <c r="W125" s="9" t="str">
        <f>IF(ISNUMBER(VLOOKUP($E125,AnrPivot!$A$6:$AI$97,COLUMN()-COLUMN($V$1)+2,FALSE)),VLOOKUP($E125,AnrPivot!$A$6:$AI$97,COLUMN()-COLUMN($V$1)+2,FALSE),"")</f>
        <v/>
      </c>
      <c r="X125" s="9" t="str">
        <f>IF(ISNUMBER(VLOOKUP($E125,AnrPivot!$A$6:$AI$97,COLUMN()-COLUMN($V$1)+2,FALSE)),VLOOKUP($E125,AnrPivot!$A$6:$AI$97,COLUMN()-COLUMN($V$1)+2,FALSE),"")</f>
        <v/>
      </c>
      <c r="Y125" s="9" t="str">
        <f>IF(ISNUMBER(VLOOKUP($E125,AnrPivot!$A$6:$AI$97,COLUMN()-COLUMN($V$1)+2,FALSE)),VLOOKUP($E125,AnrPivot!$A$6:$AI$97,COLUMN()-COLUMN($V$1)+2,FALSE),"")</f>
        <v/>
      </c>
      <c r="Z125" s="9" t="str">
        <f>IF(ISNUMBER(VLOOKUP($E125,AnrPivot!$A$6:$AI$97,COLUMN()-COLUMN($V$1)+2,FALSE)),VLOOKUP($E125,AnrPivot!$A$6:$AI$97,COLUMN()-COLUMN($V$1)+2,FALSE),"")</f>
        <v/>
      </c>
      <c r="AA125" s="9">
        <f>IF(ISNUMBER(VLOOKUP($E125,AnrPivot!$A$6:$AI$97,COLUMN()-COLUMN($V$1)+2,FALSE)),VLOOKUP($E125,AnrPivot!$A$6:$AI$97,COLUMN()-COLUMN($V$1)+2,FALSE),"")</f>
        <v>0.5</v>
      </c>
      <c r="AB125" s="9" t="str">
        <f>IF(ISNUMBER(VLOOKUP($E125,AnrPivot!$A$6:$AI$97,COLUMN()-COLUMN($V$1)+2,FALSE)),VLOOKUP($E125,AnrPivot!$A$6:$AI$97,COLUMN()-COLUMN($V$1)+2,FALSE),"")</f>
        <v/>
      </c>
      <c r="AC125" s="9" t="str">
        <f>IF(ISNUMBER(VLOOKUP($E125,AnrPivot!$A$6:$AI$97,COLUMN()-COLUMN($V$1)+2,FALSE)),VLOOKUP($E125,AnrPivot!$A$6:$AI$97,COLUMN()-COLUMN($V$1)+2,FALSE),"")</f>
        <v/>
      </c>
      <c r="AD125" s="9" t="str">
        <f>IF(ISNUMBER(VLOOKUP($E125,AnrPivot!$A$6:$AI$97,COLUMN()-COLUMN($V$1)+2,FALSE)),VLOOKUP($E125,AnrPivot!$A$6:$AI$97,COLUMN()-COLUMN($V$1)+2,FALSE),"")</f>
        <v/>
      </c>
      <c r="AE125" s="9" t="str">
        <f>IF(ISNUMBER(VLOOKUP($E125,AnrPivot!$A$6:$AI$97,COLUMN()-COLUMN($V$1)+2,FALSE)),VLOOKUP($E125,AnrPivot!$A$6:$AI$97,COLUMN()-COLUMN($V$1)+2,FALSE),"")</f>
        <v/>
      </c>
      <c r="AF125" s="9" t="str">
        <f>IF(ISNUMBER(VLOOKUP($E125,AnrPivot!$A$6:$AI$97,COLUMN()-COLUMN($V$1)+2,FALSE)),VLOOKUP($E125,AnrPivot!$A$6:$AI$97,COLUMN()-COLUMN($V$1)+2,FALSE),"")</f>
        <v/>
      </c>
      <c r="AG125" s="9" t="str">
        <f>IF(ISNUMBER(VLOOKUP($E125,AnrPivot!$A$6:$AI$97,COLUMN()-COLUMN($V$1)+2,FALSE)),VLOOKUP($E125,AnrPivot!$A$6:$AI$97,COLUMN()-COLUMN($V$1)+2,FALSE),"")</f>
        <v/>
      </c>
      <c r="AH125" s="9" t="str">
        <f>IF(ISNUMBER(VLOOKUP($E125,AnrPivot!$A$6:$AI$97,COLUMN()-COLUMN($V$1)+2,FALSE)),VLOOKUP($E125,AnrPivot!$A$6:$AI$97,COLUMN()-COLUMN($V$1)+2,FALSE),"")</f>
        <v/>
      </c>
      <c r="AI125" s="9" t="str">
        <f>IF(ISNUMBER(VLOOKUP($E125,AnrPivot!$A$6:$AI$97,COLUMN()-COLUMN($V$1)+2,FALSE)),VLOOKUP($E125,AnrPivot!$A$6:$AI$97,COLUMN()-COLUMN($V$1)+2,FALSE),"")</f>
        <v/>
      </c>
      <c r="AJ125" s="9" t="str">
        <f>IF(ISNUMBER(VLOOKUP($E125,AnrPivot!$A$6:$AI$97,COLUMN()-COLUMN($V$1)+2,FALSE)),VLOOKUP($E125,AnrPivot!$A$6:$AI$97,COLUMN()-COLUMN($V$1)+2,FALSE),"")</f>
        <v/>
      </c>
      <c r="AK125" s="9" t="str">
        <f>IF(ISNUMBER(VLOOKUP($E125,AnrPivot!$A$6:$AI$97,COLUMN()-COLUMN($V$1)+2,FALSE)),VLOOKUP($E125,AnrPivot!$A$6:$AI$97,COLUMN()-COLUMN($V$1)+2,FALSE),"")</f>
        <v/>
      </c>
      <c r="AL125" s="9" t="str">
        <f>IF(ISNUMBER(VLOOKUP($E125,AnrPivot!$A$6:$AI$97,COLUMN()-COLUMN($V$1)+2,FALSE)),VLOOKUP($E125,AnrPivot!$A$6:$AI$97,COLUMN()-COLUMN($V$1)+2,FALSE),"")</f>
        <v/>
      </c>
      <c r="AM125" s="9" t="str">
        <f>IF(ISNUMBER(VLOOKUP($E125,AnrPivot!$A$6:$AI$97,COLUMN()-COLUMN($V$1)+2,FALSE)),VLOOKUP($E125,AnrPivot!$A$6:$AI$97,COLUMN()-COLUMN($V$1)+2,FALSE),"")</f>
        <v/>
      </c>
      <c r="AN125" s="9" t="str">
        <f>IF(ISNUMBER(VLOOKUP($E125,AnrPivot!$A$6:$AI$97,COLUMN()-COLUMN($V$1)+2,FALSE)),VLOOKUP($E125,AnrPivot!$A$6:$AI$97,COLUMN()-COLUMN($V$1)+2,FALSE),"")</f>
        <v/>
      </c>
      <c r="AO125" s="9" t="str">
        <f>IF(ISNUMBER(VLOOKUP($E125,AnrPivot!$A$6:$AI$97,COLUMN()-COLUMN($V$1)+2,FALSE)),VLOOKUP($E125,AnrPivot!$A$6:$AI$97,COLUMN()-COLUMN($V$1)+2,FALSE),"")</f>
        <v/>
      </c>
      <c r="AP125" s="9" t="str">
        <f>IF(ISNUMBER(VLOOKUP($E125,AnrPivot!$A$6:$AI$97,COLUMN()-COLUMN($V$1)+2,FALSE)),VLOOKUP($E125,AnrPivot!$A$6:$AI$97,COLUMN()-COLUMN($V$1)+2,FALSE),"")</f>
        <v/>
      </c>
      <c r="AQ125" s="9" t="str">
        <f>IF(ISNUMBER(VLOOKUP($E125,AnrPivot!$A$6:$AI$97,COLUMN()-COLUMN($V$1)+2,FALSE)),VLOOKUP($E125,AnrPivot!$A$6:$AI$97,COLUMN()-COLUMN($V$1)+2,FALSE),"")</f>
        <v/>
      </c>
      <c r="AR125" s="9" t="str">
        <f>IF(ISNUMBER(VLOOKUP($E125,AnrPivot!$A$6:$AI$97,COLUMN()-COLUMN($V$1)+2,FALSE)),VLOOKUP($E125,AnrPivot!$A$6:$AI$97,COLUMN()-COLUMN($V$1)+2,FALSE),"")</f>
        <v/>
      </c>
      <c r="AS125" s="9" t="str">
        <f>IF(ISNUMBER(VLOOKUP($E125,AnrPivot!$A$6:$AI$97,COLUMN()-COLUMN($V$1)+2,FALSE)),VLOOKUP($E125,AnrPivot!$A$6:$AI$97,COLUMN()-COLUMN($V$1)+2,FALSE),"")</f>
        <v/>
      </c>
      <c r="AT125" s="9" t="str">
        <f>IF(ISNUMBER(VLOOKUP($E125,AnrPivot!$A$6:$AI$97,COLUMN()-COLUMN($V$1)+2,FALSE)),VLOOKUP($E125,AnrPivot!$A$6:$AI$97,COLUMN()-COLUMN($V$1)+2,FALSE),"")</f>
        <v/>
      </c>
      <c r="AU125" s="9" t="str">
        <f>IF(ISNUMBER(VLOOKUP($E125,AnrPivot!$A$6:$AI$97,COLUMN()-COLUMN($V$1)+2,FALSE)),VLOOKUP($E125,AnrPivot!$A$6:$AI$97,COLUMN()-COLUMN($V$1)+2,FALSE),"")</f>
        <v/>
      </c>
      <c r="AV125" s="9" t="str">
        <f>IF(ISNUMBER(VLOOKUP($E125,AnrPivot!$A$6:$AI$97,COLUMN()-COLUMN($V$1)+2,FALSE)),VLOOKUP($E125,AnrPivot!$A$6:$AI$97,COLUMN()-COLUMN($V$1)+2,FALSE),"")</f>
        <v/>
      </c>
      <c r="AW125" s="9" t="str">
        <f>IF(ISNUMBER(VLOOKUP($E125,AnrPivot!$A$6:$AI$97,COLUMN()-COLUMN($V$1)+2,FALSE)),VLOOKUP($E125,AnrPivot!$A$6:$AI$97,COLUMN()-COLUMN($V$1)+2,FALSE),"")</f>
        <v/>
      </c>
      <c r="AX125" s="9" t="str">
        <f>IF(ISNUMBER(VLOOKUP($E125,AnrPivot!$A$6:$AI$97,COLUMN()-COLUMN($V$1)+2,FALSE)),VLOOKUP($E125,AnrPivot!$A$6:$AI$97,COLUMN()-COLUMN($V$1)+2,FALSE),"")</f>
        <v/>
      </c>
      <c r="AY125" s="9" t="str">
        <f>IF(ISNUMBER(VLOOKUP($E125,AnrPivot!$A$6:$AI$97,COLUMN()-COLUMN($V$1)+2,FALSE)),VLOOKUP($E125,AnrPivot!$A$6:$AI$97,COLUMN()-COLUMN($V$1)+2,FALSE),"")</f>
        <v/>
      </c>
      <c r="AZ125" s="9" t="str">
        <f>IF(ISNUMBER(VLOOKUP($E125,AnrPivot!$A$6:$AI$97,COLUMN()-COLUMN($V$1)+2,FALSE)),VLOOKUP($E125,AnrPivot!$A$6:$AI$97,COLUMN()-COLUMN($V$1)+2,FALSE),"")</f>
        <v/>
      </c>
      <c r="BA125" s="9" t="str">
        <f>IF(ISNUMBER(VLOOKUP($E125,AnrPivot!$A$6:$AI$97,COLUMN()-COLUMN($V$1)+2,FALSE)),VLOOKUP($E125,AnrPivot!$A$6:$AI$97,COLUMN()-COLUMN($V$1)+2,FALSE),"")</f>
        <v/>
      </c>
      <c r="BB125" s="9" t="str">
        <f>IF(ISNUMBER(VLOOKUP($E125,AnrPivot!$A$6:$AI$97,COLUMN()-COLUMN($V$1)+2,FALSE)),VLOOKUP($E125,AnrPivot!$A$6:$AI$97,COLUMN()-COLUMN($V$1)+2,FALSE),"")</f>
        <v/>
      </c>
      <c r="BC125" s="9">
        <f>IF(ISNUMBER(VLOOKUP($E125,AnrPivot!$A$6:$AI$97,COLUMN()-COLUMN($V$1)+2,FALSE)),VLOOKUP($E125,AnrPivot!$A$6:$AI$97,COLUMN()-COLUMN($V$1)+2,FALSE),"")</f>
        <v>0.5</v>
      </c>
      <c r="BD125" s="9" t="str">
        <f>IF(ISNUMBER(VLOOKUP($E125,AnrPivot!$A$6:$AI$97,COLUMN()-COLUMN($V$1)+2,FALSE)),VLOOKUP($E125,AnrPivot!$A$6:$AI$97,COLUMN()-COLUMN($V$1)+2,FALSE),"")</f>
        <v/>
      </c>
      <c r="BE125" s="9" t="str">
        <f>IF(ISNUMBER(VLOOKUP($E125,AnrPivot!$A$6:$AI$97,COLUMN()-COLUMN($V$1)+2,FALSE)),VLOOKUP($E125,AnrPivot!$A$6:$AI$97,COLUMN()-COLUMN($V$1)+2,FALSE),"")</f>
        <v/>
      </c>
      <c r="BF125" s="9" t="str">
        <f>IF(ISNUMBER(VLOOKUP($E125,AnrPivot!$A$6:$AI$97,COLUMN()-COLUMN($V$1)+2,FALSE)),VLOOKUP($E125,AnrPivot!$A$6:$AI$97,COLUMN()-COLUMN($V$1)+2,FALSE),"")</f>
        <v/>
      </c>
      <c r="BG125" s="9" t="str">
        <f>IF(ISNUMBER(VLOOKUP($E125,AnrPivot!$A$6:$AI$97,COLUMN()-COLUMN($V$1)+2,FALSE)),VLOOKUP($E125,AnrPivot!$A$6:$AI$97,COLUMN()-COLUMN($V$1)+2,FALSE),"")</f>
        <v/>
      </c>
      <c r="BH125" s="9" t="str">
        <f>IF(ISNUMBER(VLOOKUP($E125,AnrPivot!$A$6:$AI$97,COLUMN()-COLUMN($V$1)+2,FALSE)),VLOOKUP($E125,AnrPivot!$A$6:$AI$97,COLUMN()-COLUMN($V$1)+2,FALSE),"")</f>
        <v/>
      </c>
      <c r="BI125" s="93" t="str">
        <f>IF(ISNUMBER(VLOOKUP($E125,AnrPivot!$A$6:$AI$97,COLUMN()-COLUMN($V$1)+2,FALSE)),VLOOKUP($E125,AnrPivot!$A$6:$AI$97,COLUMN()-COLUMN($V$1)+2,FALSE),"")</f>
        <v/>
      </c>
      <c r="BJ125" s="93" t="str">
        <f>IF(ISNUMBER(VLOOKUP($E125,AnrPivot!$A$6:$AI$97,COLUMN()-COLUMN($V$1)+2,FALSE)),VLOOKUP($E125,AnrPivot!$A$6:$AI$97,COLUMN()-COLUMN($V$1)+2,FALSE),"")</f>
        <v/>
      </c>
    </row>
    <row r="126" spans="1:62">
      <c r="A126" s="244">
        <v>119</v>
      </c>
      <c r="B126" s="73" t="s">
        <v>0</v>
      </c>
      <c r="C126" s="11" t="s">
        <v>1193</v>
      </c>
      <c r="D126" s="11" t="s">
        <v>1124</v>
      </c>
      <c r="E126" s="8" t="s">
        <v>1192</v>
      </c>
      <c r="F126" s="14">
        <v>29075</v>
      </c>
      <c r="G126" s="244" t="s">
        <v>182</v>
      </c>
      <c r="H126" s="244" t="s">
        <v>219</v>
      </c>
      <c r="I126" s="244"/>
      <c r="J126" s="249"/>
      <c r="K126" s="27"/>
      <c r="L126" s="13">
        <v>14</v>
      </c>
      <c r="M126" s="13">
        <f t="shared" si="5"/>
        <v>13</v>
      </c>
      <c r="N126" s="228">
        <f>LOOKUP(E126,UNTIS.1HJ!$A$4:$A$132,UNTIS.1HJ!$F$4:$F$132)+LOOKUP(E126,UNTIS.1HJ!$A$4:$A$132,UNTIS.1HJ!$H$4:$H$132)</f>
        <v>0</v>
      </c>
      <c r="O126" s="226">
        <f t="shared" si="4"/>
        <v>0</v>
      </c>
      <c r="P126" s="9"/>
      <c r="Q126" s="9">
        <f>VLOOKUP($E126,UNTIS.Gesamt!$A$4:$L$140,2,FALSE)</f>
        <v>794</v>
      </c>
      <c r="R126" s="9">
        <f>VLOOKUP($E126,UNTIS.Gesamt!$A$4:$L$140,3,FALSE)</f>
        <v>320</v>
      </c>
      <c r="S126" s="9">
        <f>VLOOKUP($E126,UNTIS.1HJ!$A$4:$L$140,4,FALSE)</f>
        <v>474</v>
      </c>
      <c r="T126" s="9">
        <f>VLOOKUP($E126,UNTIS.1HJ!$A$4:$L$140,8,FALSE)</f>
        <v>0</v>
      </c>
      <c r="U126" s="9"/>
      <c r="V126" s="9" t="str">
        <f>IF(ISNUMBER(VLOOKUP($E126,AnrPivot!$A$6:$AI$97,COLUMN()-COLUMN($V$1)+2,FALSE)),VLOOKUP($E126,AnrPivot!$A$6:$AI$97,COLUMN()-COLUMN($V$1)+2,FALSE),"")</f>
        <v/>
      </c>
      <c r="W126" s="93" t="str">
        <f>IF(ISNUMBER(VLOOKUP($E126,AnrPivot!$A$6:$AI$97,COLUMN()-COLUMN($V$1)+2,FALSE)),VLOOKUP($E126,AnrPivot!$A$6:$AI$97,COLUMN()-COLUMN($V$1)+2,FALSE),"")</f>
        <v/>
      </c>
      <c r="X126" s="93" t="str">
        <f>IF(ISNUMBER(VLOOKUP($E126,AnrPivot!$A$6:$AI$97,COLUMN()-COLUMN($V$1)+2,FALSE)),VLOOKUP($E126,AnrPivot!$A$6:$AI$97,COLUMN()-COLUMN($V$1)+2,FALSE),"")</f>
        <v/>
      </c>
      <c r="Y126" s="93" t="str">
        <f>IF(ISNUMBER(VLOOKUP($E126,AnrPivot!$A$6:$AI$97,COLUMN()-COLUMN($V$1)+2,FALSE)),VLOOKUP($E126,AnrPivot!$A$6:$AI$97,COLUMN()-COLUMN($V$1)+2,FALSE),"")</f>
        <v/>
      </c>
      <c r="Z126" s="93">
        <f>IF(ISNUMBER(VLOOKUP($E126,AnrPivot!$A$6:$AI$97,COLUMN()-COLUMN($V$1)+2,FALSE)),VLOOKUP($E126,AnrPivot!$A$6:$AI$97,COLUMN()-COLUMN($V$1)+2,FALSE),"")</f>
        <v>1</v>
      </c>
      <c r="AA126" s="93" t="str">
        <f>IF(ISNUMBER(VLOOKUP($E126,AnrPivot!$A$6:$AI$97,COLUMN()-COLUMN($V$1)+2,FALSE)),VLOOKUP($E126,AnrPivot!$A$6:$AI$97,COLUMN()-COLUMN($V$1)+2,FALSE),"")</f>
        <v/>
      </c>
      <c r="AB126" s="93" t="str">
        <f>IF(ISNUMBER(VLOOKUP($E126,AnrPivot!$A$6:$AI$97,COLUMN()-COLUMN($V$1)+2,FALSE)),VLOOKUP($E126,AnrPivot!$A$6:$AI$97,COLUMN()-COLUMN($V$1)+2,FALSE),"")</f>
        <v/>
      </c>
      <c r="AC126" s="93" t="str">
        <f>IF(ISNUMBER(VLOOKUP($E126,AnrPivot!$A$6:$AI$97,COLUMN()-COLUMN($V$1)+2,FALSE)),VLOOKUP($E126,AnrPivot!$A$6:$AI$97,COLUMN()-COLUMN($V$1)+2,FALSE),"")</f>
        <v/>
      </c>
      <c r="AD126" s="93" t="str">
        <f>IF(ISNUMBER(VLOOKUP($E126,AnrPivot!$A$6:$AI$97,COLUMN()-COLUMN($V$1)+2,FALSE)),VLOOKUP($E126,AnrPivot!$A$6:$AI$97,COLUMN()-COLUMN($V$1)+2,FALSE),"")</f>
        <v/>
      </c>
      <c r="AE126" s="93" t="str">
        <f>IF(ISNUMBER(VLOOKUP($E126,AnrPivot!$A$6:$AI$97,COLUMN()-COLUMN($V$1)+2,FALSE)),VLOOKUP($E126,AnrPivot!$A$6:$AI$97,COLUMN()-COLUMN($V$1)+2,FALSE),"")</f>
        <v/>
      </c>
      <c r="AF126" s="93" t="str">
        <f>IF(ISNUMBER(VLOOKUP($E126,AnrPivot!$A$6:$AI$97,COLUMN()-COLUMN($V$1)+2,FALSE)),VLOOKUP($E126,AnrPivot!$A$6:$AI$97,COLUMN()-COLUMN($V$1)+2,FALSE),"")</f>
        <v/>
      </c>
      <c r="AG126" s="93" t="str">
        <f>IF(ISNUMBER(VLOOKUP($E126,AnrPivot!$A$6:$AI$97,COLUMN()-COLUMN($V$1)+2,FALSE)),VLOOKUP($E126,AnrPivot!$A$6:$AI$97,COLUMN()-COLUMN($V$1)+2,FALSE),"")</f>
        <v/>
      </c>
      <c r="AH126" s="93" t="str">
        <f>IF(ISNUMBER(VLOOKUP($E126,AnrPivot!$A$6:$AI$97,COLUMN()-COLUMN($V$1)+2,FALSE)),VLOOKUP($E126,AnrPivot!$A$6:$AI$97,COLUMN()-COLUMN($V$1)+2,FALSE),"")</f>
        <v/>
      </c>
      <c r="AI126" s="93" t="str">
        <f>IF(ISNUMBER(VLOOKUP($E126,AnrPivot!$A$6:$AI$97,COLUMN()-COLUMN($V$1)+2,FALSE)),VLOOKUP($E126,AnrPivot!$A$6:$AI$97,COLUMN()-COLUMN($V$1)+2,FALSE),"")</f>
        <v/>
      </c>
      <c r="AJ126" s="93" t="str">
        <f>IF(ISNUMBER(VLOOKUP($E126,AnrPivot!$A$6:$AI$97,COLUMN()-COLUMN($V$1)+2,FALSE)),VLOOKUP($E126,AnrPivot!$A$6:$AI$97,COLUMN()-COLUMN($V$1)+2,FALSE),"")</f>
        <v/>
      </c>
      <c r="AK126" s="93" t="str">
        <f>IF(ISNUMBER(VLOOKUP($E126,AnrPivot!$A$6:$AI$97,COLUMN()-COLUMN($V$1)+2,FALSE)),VLOOKUP($E126,AnrPivot!$A$6:$AI$97,COLUMN()-COLUMN($V$1)+2,FALSE),"")</f>
        <v/>
      </c>
      <c r="AL126" s="93" t="str">
        <f>IF(ISNUMBER(VLOOKUP($E126,AnrPivot!$A$6:$AI$97,COLUMN()-COLUMN($V$1)+2,FALSE)),VLOOKUP($E126,AnrPivot!$A$6:$AI$97,COLUMN()-COLUMN($V$1)+2,FALSE),"")</f>
        <v/>
      </c>
      <c r="AM126" s="93" t="str">
        <f>IF(ISNUMBER(VLOOKUP($E126,AnrPivot!$A$6:$AI$97,COLUMN()-COLUMN($V$1)+2,FALSE)),VLOOKUP($E126,AnrPivot!$A$6:$AI$97,COLUMN()-COLUMN($V$1)+2,FALSE),"")</f>
        <v/>
      </c>
      <c r="AN126" s="93" t="str">
        <f>IF(ISNUMBER(VLOOKUP($E126,AnrPivot!$A$6:$AI$97,COLUMN()-COLUMN($V$1)+2,FALSE)),VLOOKUP($E126,AnrPivot!$A$6:$AI$97,COLUMN()-COLUMN($V$1)+2,FALSE),"")</f>
        <v/>
      </c>
      <c r="AO126" s="93" t="str">
        <f>IF(ISNUMBER(VLOOKUP($E126,AnrPivot!$A$6:$AI$97,COLUMN()-COLUMN($V$1)+2,FALSE)),VLOOKUP($E126,AnrPivot!$A$6:$AI$97,COLUMN()-COLUMN($V$1)+2,FALSE),"")</f>
        <v/>
      </c>
      <c r="AP126" s="93" t="str">
        <f>IF(ISNUMBER(VLOOKUP($E126,AnrPivot!$A$6:$AI$97,COLUMN()-COLUMN($V$1)+2,FALSE)),VLOOKUP($E126,AnrPivot!$A$6:$AI$97,COLUMN()-COLUMN($V$1)+2,FALSE),"")</f>
        <v/>
      </c>
      <c r="AQ126" s="93" t="str">
        <f>IF(ISNUMBER(VLOOKUP($E126,AnrPivot!$A$6:$AI$97,COLUMN()-COLUMN($V$1)+2,FALSE)),VLOOKUP($E126,AnrPivot!$A$6:$AI$97,COLUMN()-COLUMN($V$1)+2,FALSE),"")</f>
        <v/>
      </c>
      <c r="AR126" s="93" t="str">
        <f>IF(ISNUMBER(VLOOKUP($E126,AnrPivot!$A$6:$AI$97,COLUMN()-COLUMN($V$1)+2,FALSE)),VLOOKUP($E126,AnrPivot!$A$6:$AI$97,COLUMN()-COLUMN($V$1)+2,FALSE),"")</f>
        <v/>
      </c>
      <c r="AS126" s="93" t="str">
        <f>IF(ISNUMBER(VLOOKUP($E126,AnrPivot!$A$6:$AI$97,COLUMN()-COLUMN($V$1)+2,FALSE)),VLOOKUP($E126,AnrPivot!$A$6:$AI$97,COLUMN()-COLUMN($V$1)+2,FALSE),"")</f>
        <v/>
      </c>
      <c r="AT126" s="93" t="str">
        <f>IF(ISNUMBER(VLOOKUP($E126,AnrPivot!$A$6:$AI$97,COLUMN()-COLUMN($V$1)+2,FALSE)),VLOOKUP($E126,AnrPivot!$A$6:$AI$97,COLUMN()-COLUMN($V$1)+2,FALSE),"")</f>
        <v/>
      </c>
      <c r="AU126" s="93" t="str">
        <f>IF(ISNUMBER(VLOOKUP($E126,AnrPivot!$A$6:$AI$97,COLUMN()-COLUMN($V$1)+2,FALSE)),VLOOKUP($E126,AnrPivot!$A$6:$AI$97,COLUMN()-COLUMN($V$1)+2,FALSE),"")</f>
        <v/>
      </c>
      <c r="AV126" s="93" t="str">
        <f>IF(ISNUMBER(VLOOKUP($E126,AnrPivot!$A$6:$AI$97,COLUMN()-COLUMN($V$1)+2,FALSE)),VLOOKUP($E126,AnrPivot!$A$6:$AI$97,COLUMN()-COLUMN($V$1)+2,FALSE),"")</f>
        <v/>
      </c>
      <c r="AW126" s="93" t="str">
        <f>IF(ISNUMBER(VLOOKUP($E126,AnrPivot!$A$6:$AI$97,COLUMN()-COLUMN($V$1)+2,FALSE)),VLOOKUP($E126,AnrPivot!$A$6:$AI$97,COLUMN()-COLUMN($V$1)+2,FALSE),"")</f>
        <v/>
      </c>
      <c r="AX126" s="93" t="str">
        <f>IF(ISNUMBER(VLOOKUP($E126,AnrPivot!$A$6:$AI$97,COLUMN()-COLUMN($V$1)+2,FALSE)),VLOOKUP($E126,AnrPivot!$A$6:$AI$97,COLUMN()-COLUMN($V$1)+2,FALSE),"")</f>
        <v/>
      </c>
      <c r="AY126" s="93" t="str">
        <f>IF(ISNUMBER(VLOOKUP($E126,AnrPivot!$A$6:$AI$97,COLUMN()-COLUMN($V$1)+2,FALSE)),VLOOKUP($E126,AnrPivot!$A$6:$AI$97,COLUMN()-COLUMN($V$1)+2,FALSE),"")</f>
        <v/>
      </c>
      <c r="AZ126" s="93" t="str">
        <f>IF(ISNUMBER(VLOOKUP($E126,AnrPivot!$A$6:$AI$97,COLUMN()-COLUMN($V$1)+2,FALSE)),VLOOKUP($E126,AnrPivot!$A$6:$AI$97,COLUMN()-COLUMN($V$1)+2,FALSE),"")</f>
        <v/>
      </c>
      <c r="BA126" s="93" t="str">
        <f>IF(ISNUMBER(VLOOKUP($E126,AnrPivot!$A$6:$AI$97,COLUMN()-COLUMN($V$1)+2,FALSE)),VLOOKUP($E126,AnrPivot!$A$6:$AI$97,COLUMN()-COLUMN($V$1)+2,FALSE),"")</f>
        <v/>
      </c>
      <c r="BB126" s="93" t="str">
        <f>IF(ISNUMBER(VLOOKUP($E126,AnrPivot!$A$6:$AI$97,COLUMN()-COLUMN($V$1)+2,FALSE)),VLOOKUP($E126,AnrPivot!$A$6:$AI$97,COLUMN()-COLUMN($V$1)+2,FALSE),"")</f>
        <v/>
      </c>
      <c r="BC126" s="93">
        <f>IF(ISNUMBER(VLOOKUP($E126,AnrPivot!$A$6:$AI$97,COLUMN()-COLUMN($V$1)+2,FALSE)),VLOOKUP($E126,AnrPivot!$A$6:$AI$97,COLUMN()-COLUMN($V$1)+2,FALSE),"")</f>
        <v>1</v>
      </c>
      <c r="BD126" s="93" t="str">
        <f>IF(ISNUMBER(VLOOKUP($E126,AnrPivot!$A$6:$AI$97,COLUMN()-COLUMN($V$1)+2,FALSE)),VLOOKUP($E126,AnrPivot!$A$6:$AI$97,COLUMN()-COLUMN($V$1)+2,FALSE),"")</f>
        <v/>
      </c>
      <c r="BE126" s="93" t="str">
        <f>IF(ISNUMBER(VLOOKUP($E126,AnrPivot!$A$6:$AI$97,COLUMN()-COLUMN($V$1)+2,FALSE)),VLOOKUP($E126,AnrPivot!$A$6:$AI$97,COLUMN()-COLUMN($V$1)+2,FALSE),"")</f>
        <v/>
      </c>
      <c r="BF126" s="93" t="str">
        <f>IF(ISNUMBER(VLOOKUP($E126,AnrPivot!$A$6:$AI$97,COLUMN()-COLUMN($V$1)+2,FALSE)),VLOOKUP($E126,AnrPivot!$A$6:$AI$97,COLUMN()-COLUMN($V$1)+2,FALSE),"")</f>
        <v/>
      </c>
      <c r="BG126" s="93" t="str">
        <f>IF(ISNUMBER(VLOOKUP($E126,AnrPivot!$A$6:$AI$97,COLUMN()-COLUMN($V$1)+2,FALSE)),VLOOKUP($E126,AnrPivot!$A$6:$AI$97,COLUMN()-COLUMN($V$1)+2,FALSE),"")</f>
        <v/>
      </c>
      <c r="BH126" s="93" t="str">
        <f>IF(ISNUMBER(VLOOKUP($E126,AnrPivot!$A$6:$AI$97,COLUMN()-COLUMN($V$1)+2,FALSE)),VLOOKUP($E126,AnrPivot!$A$6:$AI$97,COLUMN()-COLUMN($V$1)+2,FALSE),"")</f>
        <v/>
      </c>
      <c r="BI126" s="93" t="str">
        <f>IF(ISNUMBER(VLOOKUP($E126,AnrPivot!$A$6:$AI$97,COLUMN()-COLUMN($V$1)+2,FALSE)),VLOOKUP($E126,AnrPivot!$A$6:$AI$97,COLUMN()-COLUMN($V$1)+2,FALSE),"")</f>
        <v/>
      </c>
      <c r="BJ126" s="93" t="str">
        <f>IF(ISNUMBER(VLOOKUP($E126,AnrPivot!$A$6:$AI$97,COLUMN()-COLUMN($V$1)+2,FALSE)),VLOOKUP($E126,AnrPivot!$A$6:$AI$97,COLUMN()-COLUMN($V$1)+2,FALSE),"")</f>
        <v/>
      </c>
    </row>
    <row r="127" spans="1:62">
      <c r="A127" s="247">
        <v>120</v>
      </c>
      <c r="B127" s="66" t="s">
        <v>0</v>
      </c>
      <c r="C127" s="67" t="s">
        <v>515</v>
      </c>
      <c r="D127" s="67" t="s">
        <v>516</v>
      </c>
      <c r="E127" s="68" t="s">
        <v>161</v>
      </c>
      <c r="F127" s="69">
        <v>24751</v>
      </c>
      <c r="G127" s="247" t="s">
        <v>177</v>
      </c>
      <c r="H127" s="247"/>
      <c r="I127" s="247"/>
      <c r="J127" s="248"/>
      <c r="K127" s="70"/>
      <c r="L127" s="289">
        <v>18</v>
      </c>
      <c r="M127" s="71">
        <f t="shared" si="5"/>
        <v>15</v>
      </c>
      <c r="N127" s="227">
        <f>LOOKUP(E127,UNTIS.1HJ!$A$4:$A$132,UNTIS.1HJ!$F$4:$F$132)+LOOKUP(E127,UNTIS.1HJ!$A$4:$A$132,UNTIS.1HJ!$H$4:$H$132)</f>
        <v>0</v>
      </c>
      <c r="O127" s="225">
        <f t="shared" si="4"/>
        <v>0</v>
      </c>
      <c r="P127" s="93"/>
      <c r="Q127" s="93">
        <f>VLOOKUP($E127,UNTIS.Gesamt!$A$4:$L$140,2,FALSE)</f>
        <v>751</v>
      </c>
      <c r="R127" s="93">
        <f>VLOOKUP($E127,UNTIS.Gesamt!$A$4:$L$140,3,FALSE)</f>
        <v>70</v>
      </c>
      <c r="S127" s="93">
        <f>VLOOKUP($E127,UNTIS.1HJ!$A$4:$L$140,4,FALSE)</f>
        <v>671</v>
      </c>
      <c r="T127" s="93">
        <f>VLOOKUP($E127,UNTIS.1HJ!$A$4:$L$140,8,FALSE)</f>
        <v>0</v>
      </c>
      <c r="U127" s="93"/>
      <c r="V127" s="93" t="str">
        <f>IF(ISNUMBER(VLOOKUP($E127,AnrPivot!$A$6:$AI$97,COLUMN()-COLUMN($V$1)+2,FALSE)),VLOOKUP($E127,AnrPivot!$A$6:$AI$97,COLUMN()-COLUMN($V$1)+2,FALSE),"")</f>
        <v/>
      </c>
      <c r="W127" s="9" t="str">
        <f>IF(ISNUMBER(VLOOKUP($E127,AnrPivot!$A$6:$AI$97,COLUMN()-COLUMN($V$1)+2,FALSE)),VLOOKUP($E127,AnrPivot!$A$6:$AI$97,COLUMN()-COLUMN($V$1)+2,FALSE),"")</f>
        <v/>
      </c>
      <c r="X127" s="9" t="str">
        <f>IF(ISNUMBER(VLOOKUP($E127,AnrPivot!$A$6:$AI$97,COLUMN()-COLUMN($V$1)+2,FALSE)),VLOOKUP($E127,AnrPivot!$A$6:$AI$97,COLUMN()-COLUMN($V$1)+2,FALSE),"")</f>
        <v/>
      </c>
      <c r="Y127" s="9" t="str">
        <f>IF(ISNUMBER(VLOOKUP($E127,AnrPivot!$A$6:$AI$97,COLUMN()-COLUMN($V$1)+2,FALSE)),VLOOKUP($E127,AnrPivot!$A$6:$AI$97,COLUMN()-COLUMN($V$1)+2,FALSE),"")</f>
        <v/>
      </c>
      <c r="Z127" s="9" t="str">
        <f>IF(ISNUMBER(VLOOKUP($E127,AnrPivot!$A$6:$AI$97,COLUMN()-COLUMN($V$1)+2,FALSE)),VLOOKUP($E127,AnrPivot!$A$6:$AI$97,COLUMN()-COLUMN($V$1)+2,FALSE),"")</f>
        <v/>
      </c>
      <c r="AA127" s="9" t="str">
        <f>IF(ISNUMBER(VLOOKUP($E127,AnrPivot!$A$6:$AI$97,COLUMN()-COLUMN($V$1)+2,FALSE)),VLOOKUP($E127,AnrPivot!$A$6:$AI$97,COLUMN()-COLUMN($V$1)+2,FALSE),"")</f>
        <v/>
      </c>
      <c r="AB127" s="9" t="str">
        <f>IF(ISNUMBER(VLOOKUP($E127,AnrPivot!$A$6:$AI$97,COLUMN()-COLUMN($V$1)+2,FALSE)),VLOOKUP($E127,AnrPivot!$A$6:$AI$97,COLUMN()-COLUMN($V$1)+2,FALSE),"")</f>
        <v/>
      </c>
      <c r="AC127" s="9" t="str">
        <f>IF(ISNUMBER(VLOOKUP($E127,AnrPivot!$A$6:$AI$97,COLUMN()-COLUMN($V$1)+2,FALSE)),VLOOKUP($E127,AnrPivot!$A$6:$AI$97,COLUMN()-COLUMN($V$1)+2,FALSE),"")</f>
        <v/>
      </c>
      <c r="AD127" s="9" t="str">
        <f>IF(ISNUMBER(VLOOKUP($E127,AnrPivot!$A$6:$AI$97,COLUMN()-COLUMN($V$1)+2,FALSE)),VLOOKUP($E127,AnrPivot!$A$6:$AI$97,COLUMN()-COLUMN($V$1)+2,FALSE),"")</f>
        <v/>
      </c>
      <c r="AE127" s="9">
        <f>IF(ISNUMBER(VLOOKUP($E127,AnrPivot!$A$6:$AI$97,COLUMN()-COLUMN($V$1)+2,FALSE)),VLOOKUP($E127,AnrPivot!$A$6:$AI$97,COLUMN()-COLUMN($V$1)+2,FALSE),"")</f>
        <v>2</v>
      </c>
      <c r="AF127" s="9" t="str">
        <f>IF(ISNUMBER(VLOOKUP($E127,AnrPivot!$A$6:$AI$97,COLUMN()-COLUMN($V$1)+2,FALSE)),VLOOKUP($E127,AnrPivot!$A$6:$AI$97,COLUMN()-COLUMN($V$1)+2,FALSE),"")</f>
        <v/>
      </c>
      <c r="AG127" s="9" t="str">
        <f>IF(ISNUMBER(VLOOKUP($E127,AnrPivot!$A$6:$AI$97,COLUMN()-COLUMN($V$1)+2,FALSE)),VLOOKUP($E127,AnrPivot!$A$6:$AI$97,COLUMN()-COLUMN($V$1)+2,FALSE),"")</f>
        <v/>
      </c>
      <c r="AH127" s="9" t="str">
        <f>IF(ISNUMBER(VLOOKUP($E127,AnrPivot!$A$6:$AI$97,COLUMN()-COLUMN($V$1)+2,FALSE)),VLOOKUP($E127,AnrPivot!$A$6:$AI$97,COLUMN()-COLUMN($V$1)+2,FALSE),"")</f>
        <v/>
      </c>
      <c r="AI127" s="9" t="str">
        <f>IF(ISNUMBER(VLOOKUP($E127,AnrPivot!$A$6:$AI$97,COLUMN()-COLUMN($V$1)+2,FALSE)),VLOOKUP($E127,AnrPivot!$A$6:$AI$97,COLUMN()-COLUMN($V$1)+2,FALSE),"")</f>
        <v/>
      </c>
      <c r="AJ127" s="9" t="str">
        <f>IF(ISNUMBER(VLOOKUP($E127,AnrPivot!$A$6:$AI$97,COLUMN()-COLUMN($V$1)+2,FALSE)),VLOOKUP($E127,AnrPivot!$A$6:$AI$97,COLUMN()-COLUMN($V$1)+2,FALSE),"")</f>
        <v/>
      </c>
      <c r="AK127" s="9" t="str">
        <f>IF(ISNUMBER(VLOOKUP($E127,AnrPivot!$A$6:$AI$97,COLUMN()-COLUMN($V$1)+2,FALSE)),VLOOKUP($E127,AnrPivot!$A$6:$AI$97,COLUMN()-COLUMN($V$1)+2,FALSE),"")</f>
        <v/>
      </c>
      <c r="AL127" s="9" t="str">
        <f>IF(ISNUMBER(VLOOKUP($E127,AnrPivot!$A$6:$AI$97,COLUMN()-COLUMN($V$1)+2,FALSE)),VLOOKUP($E127,AnrPivot!$A$6:$AI$97,COLUMN()-COLUMN($V$1)+2,FALSE),"")</f>
        <v/>
      </c>
      <c r="AM127" s="9" t="str">
        <f>IF(ISNUMBER(VLOOKUP($E127,AnrPivot!$A$6:$AI$97,COLUMN()-COLUMN($V$1)+2,FALSE)),VLOOKUP($E127,AnrPivot!$A$6:$AI$97,COLUMN()-COLUMN($V$1)+2,FALSE),"")</f>
        <v/>
      </c>
      <c r="AN127" s="9">
        <f>IF(ISNUMBER(VLOOKUP($E127,AnrPivot!$A$6:$AI$97,COLUMN()-COLUMN($V$1)+2,FALSE)),VLOOKUP($E127,AnrPivot!$A$6:$AI$97,COLUMN()-COLUMN($V$1)+2,FALSE),"")</f>
        <v>1</v>
      </c>
      <c r="AO127" s="9" t="str">
        <f>IF(ISNUMBER(VLOOKUP($E127,AnrPivot!$A$6:$AI$97,COLUMN()-COLUMN($V$1)+2,FALSE)),VLOOKUP($E127,AnrPivot!$A$6:$AI$97,COLUMN()-COLUMN($V$1)+2,FALSE),"")</f>
        <v/>
      </c>
      <c r="AP127" s="9" t="str">
        <f>IF(ISNUMBER(VLOOKUP($E127,AnrPivot!$A$6:$AI$97,COLUMN()-COLUMN($V$1)+2,FALSE)),VLOOKUP($E127,AnrPivot!$A$6:$AI$97,COLUMN()-COLUMN($V$1)+2,FALSE),"")</f>
        <v/>
      </c>
      <c r="AQ127" s="9" t="str">
        <f>IF(ISNUMBER(VLOOKUP($E127,AnrPivot!$A$6:$AI$97,COLUMN()-COLUMN($V$1)+2,FALSE)),VLOOKUP($E127,AnrPivot!$A$6:$AI$97,COLUMN()-COLUMN($V$1)+2,FALSE),"")</f>
        <v/>
      </c>
      <c r="AR127" s="9" t="str">
        <f>IF(ISNUMBER(VLOOKUP($E127,AnrPivot!$A$6:$AI$97,COLUMN()-COLUMN($V$1)+2,FALSE)),VLOOKUP($E127,AnrPivot!$A$6:$AI$97,COLUMN()-COLUMN($V$1)+2,FALSE),"")</f>
        <v/>
      </c>
      <c r="AS127" s="9" t="str">
        <f>IF(ISNUMBER(VLOOKUP($E127,AnrPivot!$A$6:$AI$97,COLUMN()-COLUMN($V$1)+2,FALSE)),VLOOKUP($E127,AnrPivot!$A$6:$AI$97,COLUMN()-COLUMN($V$1)+2,FALSE),"")</f>
        <v/>
      </c>
      <c r="AT127" s="9" t="str">
        <f>IF(ISNUMBER(VLOOKUP($E127,AnrPivot!$A$6:$AI$97,COLUMN()-COLUMN($V$1)+2,FALSE)),VLOOKUP($E127,AnrPivot!$A$6:$AI$97,COLUMN()-COLUMN($V$1)+2,FALSE),"")</f>
        <v/>
      </c>
      <c r="AU127" s="9" t="str">
        <f>IF(ISNUMBER(VLOOKUP($E127,AnrPivot!$A$6:$AI$97,COLUMN()-COLUMN($V$1)+2,FALSE)),VLOOKUP($E127,AnrPivot!$A$6:$AI$97,COLUMN()-COLUMN($V$1)+2,FALSE),"")</f>
        <v/>
      </c>
      <c r="AV127" s="9" t="str">
        <f>IF(ISNUMBER(VLOOKUP($E127,AnrPivot!$A$6:$AI$97,COLUMN()-COLUMN($V$1)+2,FALSE)),VLOOKUP($E127,AnrPivot!$A$6:$AI$97,COLUMN()-COLUMN($V$1)+2,FALSE),"")</f>
        <v/>
      </c>
      <c r="AW127" s="9" t="str">
        <f>IF(ISNUMBER(VLOOKUP($E127,AnrPivot!$A$6:$AI$97,COLUMN()-COLUMN($V$1)+2,FALSE)),VLOOKUP($E127,AnrPivot!$A$6:$AI$97,COLUMN()-COLUMN($V$1)+2,FALSE),"")</f>
        <v/>
      </c>
      <c r="AX127" s="9" t="str">
        <f>IF(ISNUMBER(VLOOKUP($E127,AnrPivot!$A$6:$AI$97,COLUMN()-COLUMN($V$1)+2,FALSE)),VLOOKUP($E127,AnrPivot!$A$6:$AI$97,COLUMN()-COLUMN($V$1)+2,FALSE),"")</f>
        <v/>
      </c>
      <c r="AY127" s="9" t="str">
        <f>IF(ISNUMBER(VLOOKUP($E127,AnrPivot!$A$6:$AI$97,COLUMN()-COLUMN($V$1)+2,FALSE)),VLOOKUP($E127,AnrPivot!$A$6:$AI$97,COLUMN()-COLUMN($V$1)+2,FALSE),"")</f>
        <v/>
      </c>
      <c r="AZ127" s="9" t="str">
        <f>IF(ISNUMBER(VLOOKUP($E127,AnrPivot!$A$6:$AI$97,COLUMN()-COLUMN($V$1)+2,FALSE)),VLOOKUP($E127,AnrPivot!$A$6:$AI$97,COLUMN()-COLUMN($V$1)+2,FALSE),"")</f>
        <v/>
      </c>
      <c r="BA127" s="9" t="str">
        <f>IF(ISNUMBER(VLOOKUP($E127,AnrPivot!$A$6:$AI$97,COLUMN()-COLUMN($V$1)+2,FALSE)),VLOOKUP($E127,AnrPivot!$A$6:$AI$97,COLUMN()-COLUMN($V$1)+2,FALSE),"")</f>
        <v/>
      </c>
      <c r="BB127" s="9" t="str">
        <f>IF(ISNUMBER(VLOOKUP($E127,AnrPivot!$A$6:$AI$97,COLUMN()-COLUMN($V$1)+2,FALSE)),VLOOKUP($E127,AnrPivot!$A$6:$AI$97,COLUMN()-COLUMN($V$1)+2,FALSE),"")</f>
        <v/>
      </c>
      <c r="BC127" s="9">
        <f>IF(ISNUMBER(VLOOKUP($E127,AnrPivot!$A$6:$AI$97,COLUMN()-COLUMN($V$1)+2,FALSE)),VLOOKUP($E127,AnrPivot!$A$6:$AI$97,COLUMN()-COLUMN($V$1)+2,FALSE),"")</f>
        <v>3</v>
      </c>
      <c r="BD127" s="9" t="str">
        <f>IF(ISNUMBER(VLOOKUP($E127,AnrPivot!$A$6:$AI$97,COLUMN()-COLUMN($V$1)+2,FALSE)),VLOOKUP($E127,AnrPivot!$A$6:$AI$97,COLUMN()-COLUMN($V$1)+2,FALSE),"")</f>
        <v/>
      </c>
      <c r="BE127" s="9" t="str">
        <f>IF(ISNUMBER(VLOOKUP($E127,AnrPivot!$A$6:$AI$97,COLUMN()-COLUMN($V$1)+2,FALSE)),VLOOKUP($E127,AnrPivot!$A$6:$AI$97,COLUMN()-COLUMN($V$1)+2,FALSE),"")</f>
        <v/>
      </c>
      <c r="BF127" s="9" t="str">
        <f>IF(ISNUMBER(VLOOKUP($E127,AnrPivot!$A$6:$AI$97,COLUMN()-COLUMN($V$1)+2,FALSE)),VLOOKUP($E127,AnrPivot!$A$6:$AI$97,COLUMN()-COLUMN($V$1)+2,FALSE),"")</f>
        <v/>
      </c>
      <c r="BG127" s="9" t="str">
        <f>IF(ISNUMBER(VLOOKUP($E127,AnrPivot!$A$6:$AI$97,COLUMN()-COLUMN($V$1)+2,FALSE)),VLOOKUP($E127,AnrPivot!$A$6:$AI$97,COLUMN()-COLUMN($V$1)+2,FALSE),"")</f>
        <v/>
      </c>
      <c r="BH127" s="9" t="str">
        <f>IF(ISNUMBER(VLOOKUP($E127,AnrPivot!$A$6:$AI$97,COLUMN()-COLUMN($V$1)+2,FALSE)),VLOOKUP($E127,AnrPivot!$A$6:$AI$97,COLUMN()-COLUMN($V$1)+2,FALSE),"")</f>
        <v/>
      </c>
      <c r="BI127" s="93" t="str">
        <f>IF(ISNUMBER(VLOOKUP($E127,AnrPivot!$A$6:$AI$97,COLUMN()-COLUMN($V$1)+2,FALSE)),VLOOKUP($E127,AnrPivot!$A$6:$AI$97,COLUMN()-COLUMN($V$1)+2,FALSE),"")</f>
        <v/>
      </c>
      <c r="BJ127" s="93" t="str">
        <f>IF(ISNUMBER(VLOOKUP($E127,AnrPivot!$A$6:$AI$97,COLUMN()-COLUMN($V$1)+2,FALSE)),VLOOKUP($E127,AnrPivot!$A$6:$AI$97,COLUMN()-COLUMN($V$1)+2,FALSE),"")</f>
        <v/>
      </c>
    </row>
    <row r="128" spans="1:62">
      <c r="A128" s="244">
        <v>121</v>
      </c>
      <c r="B128" s="73" t="s">
        <v>0</v>
      </c>
      <c r="C128" s="11" t="s">
        <v>517</v>
      </c>
      <c r="D128" s="11" t="s">
        <v>518</v>
      </c>
      <c r="E128" s="8" t="s">
        <v>11</v>
      </c>
      <c r="F128" s="14">
        <v>23760</v>
      </c>
      <c r="G128" s="244" t="s">
        <v>173</v>
      </c>
      <c r="H128" s="244" t="s">
        <v>341</v>
      </c>
      <c r="I128" s="244"/>
      <c r="J128" s="249"/>
      <c r="K128" s="27"/>
      <c r="L128" s="13">
        <v>25.5</v>
      </c>
      <c r="M128" s="13">
        <f t="shared" si="5"/>
        <v>24.5</v>
      </c>
      <c r="N128" s="228">
        <f>LOOKUP(E128,UNTIS.1HJ!$A$4:$A$132,UNTIS.1HJ!$F$4:$F$132)+LOOKUP(E128,UNTIS.1HJ!$A$4:$A$132,UNTIS.1HJ!$H$4:$H$132)</f>
        <v>0</v>
      </c>
      <c r="O128" s="226">
        <f t="shared" si="4"/>
        <v>0</v>
      </c>
      <c r="P128" s="9"/>
      <c r="Q128" s="9">
        <f>VLOOKUP($E128,UNTIS.Gesamt!$A$4:$L$140,2,FALSE)</f>
        <v>1008</v>
      </c>
      <c r="R128" s="9">
        <f>VLOOKUP($E128,UNTIS.Gesamt!$A$4:$L$140,3,FALSE)</f>
        <v>40</v>
      </c>
      <c r="S128" s="9">
        <f>VLOOKUP($E128,UNTIS.1HJ!$A$4:$L$140,4,FALSE)</f>
        <v>969</v>
      </c>
      <c r="T128" s="9">
        <f>VLOOKUP($E128,UNTIS.1HJ!$A$4:$L$140,8,FALSE)</f>
        <v>0</v>
      </c>
      <c r="U128" s="9"/>
      <c r="V128" s="9">
        <f>IF(ISNUMBER(VLOOKUP($E128,AnrPivot!$A$6:$AI$97,COLUMN()-COLUMN($V$1)+2,FALSE)),VLOOKUP($E128,AnrPivot!$A$6:$AI$97,COLUMN()-COLUMN($V$1)+2,FALSE),"")</f>
        <v>1</v>
      </c>
      <c r="W128" s="93" t="str">
        <f>IF(ISNUMBER(VLOOKUP($E128,AnrPivot!$A$6:$AI$97,COLUMN()-COLUMN($V$1)+2,FALSE)),VLOOKUP($E128,AnrPivot!$A$6:$AI$97,COLUMN()-COLUMN($V$1)+2,FALSE),"")</f>
        <v/>
      </c>
      <c r="X128" s="93" t="str">
        <f>IF(ISNUMBER(VLOOKUP($E128,AnrPivot!$A$6:$AI$97,COLUMN()-COLUMN($V$1)+2,FALSE)),VLOOKUP($E128,AnrPivot!$A$6:$AI$97,COLUMN()-COLUMN($V$1)+2,FALSE),"")</f>
        <v/>
      </c>
      <c r="Y128" s="93" t="str">
        <f>IF(ISNUMBER(VLOOKUP($E128,AnrPivot!$A$6:$AI$97,COLUMN()-COLUMN($V$1)+2,FALSE)),VLOOKUP($E128,AnrPivot!$A$6:$AI$97,COLUMN()-COLUMN($V$1)+2,FALSE),"")</f>
        <v/>
      </c>
      <c r="Z128" s="93" t="str">
        <f>IF(ISNUMBER(VLOOKUP($E128,AnrPivot!$A$6:$AI$97,COLUMN()-COLUMN($V$1)+2,FALSE)),VLOOKUP($E128,AnrPivot!$A$6:$AI$97,COLUMN()-COLUMN($V$1)+2,FALSE),"")</f>
        <v/>
      </c>
      <c r="AA128" s="93" t="str">
        <f>IF(ISNUMBER(VLOOKUP($E128,AnrPivot!$A$6:$AI$97,COLUMN()-COLUMN($V$1)+2,FALSE)),VLOOKUP($E128,AnrPivot!$A$6:$AI$97,COLUMN()-COLUMN($V$1)+2,FALSE),"")</f>
        <v/>
      </c>
      <c r="AB128" s="93" t="str">
        <f>IF(ISNUMBER(VLOOKUP($E128,AnrPivot!$A$6:$AI$97,COLUMN()-COLUMN($V$1)+2,FALSE)),VLOOKUP($E128,AnrPivot!$A$6:$AI$97,COLUMN()-COLUMN($V$1)+2,FALSE),"")</f>
        <v/>
      </c>
      <c r="AC128" s="93" t="str">
        <f>IF(ISNUMBER(VLOOKUP($E128,AnrPivot!$A$6:$AI$97,COLUMN()-COLUMN($V$1)+2,FALSE)),VLOOKUP($E128,AnrPivot!$A$6:$AI$97,COLUMN()-COLUMN($V$1)+2,FALSE),"")</f>
        <v/>
      </c>
      <c r="AD128" s="93" t="str">
        <f>IF(ISNUMBER(VLOOKUP($E128,AnrPivot!$A$6:$AI$97,COLUMN()-COLUMN($V$1)+2,FALSE)),VLOOKUP($E128,AnrPivot!$A$6:$AI$97,COLUMN()-COLUMN($V$1)+2,FALSE),"")</f>
        <v/>
      </c>
      <c r="AE128" s="93" t="str">
        <f>IF(ISNUMBER(VLOOKUP($E128,AnrPivot!$A$6:$AI$97,COLUMN()-COLUMN($V$1)+2,FALSE)),VLOOKUP($E128,AnrPivot!$A$6:$AI$97,COLUMN()-COLUMN($V$1)+2,FALSE),"")</f>
        <v/>
      </c>
      <c r="AF128" s="93" t="str">
        <f>IF(ISNUMBER(VLOOKUP($E128,AnrPivot!$A$6:$AI$97,COLUMN()-COLUMN($V$1)+2,FALSE)),VLOOKUP($E128,AnrPivot!$A$6:$AI$97,COLUMN()-COLUMN($V$1)+2,FALSE),"")</f>
        <v/>
      </c>
      <c r="AG128" s="93" t="str">
        <f>IF(ISNUMBER(VLOOKUP($E128,AnrPivot!$A$6:$AI$97,COLUMN()-COLUMN($V$1)+2,FALSE)),VLOOKUP($E128,AnrPivot!$A$6:$AI$97,COLUMN()-COLUMN($V$1)+2,FALSE),"")</f>
        <v/>
      </c>
      <c r="AH128" s="93" t="str">
        <f>IF(ISNUMBER(VLOOKUP($E128,AnrPivot!$A$6:$AI$97,COLUMN()-COLUMN($V$1)+2,FALSE)),VLOOKUP($E128,AnrPivot!$A$6:$AI$97,COLUMN()-COLUMN($V$1)+2,FALSE),"")</f>
        <v/>
      </c>
      <c r="AI128" s="93" t="str">
        <f>IF(ISNUMBER(VLOOKUP($E128,AnrPivot!$A$6:$AI$97,COLUMN()-COLUMN($V$1)+2,FALSE)),VLOOKUP($E128,AnrPivot!$A$6:$AI$97,COLUMN()-COLUMN($V$1)+2,FALSE),"")</f>
        <v/>
      </c>
      <c r="AJ128" s="93" t="str">
        <f>IF(ISNUMBER(VLOOKUP($E128,AnrPivot!$A$6:$AI$97,COLUMN()-COLUMN($V$1)+2,FALSE)),VLOOKUP($E128,AnrPivot!$A$6:$AI$97,COLUMN()-COLUMN($V$1)+2,FALSE),"")</f>
        <v/>
      </c>
      <c r="AK128" s="93" t="str">
        <f>IF(ISNUMBER(VLOOKUP($E128,AnrPivot!$A$6:$AI$97,COLUMN()-COLUMN($V$1)+2,FALSE)),VLOOKUP($E128,AnrPivot!$A$6:$AI$97,COLUMN()-COLUMN($V$1)+2,FALSE),"")</f>
        <v/>
      </c>
      <c r="AL128" s="93" t="str">
        <f>IF(ISNUMBER(VLOOKUP($E128,AnrPivot!$A$6:$AI$97,COLUMN()-COLUMN($V$1)+2,FALSE)),VLOOKUP($E128,AnrPivot!$A$6:$AI$97,COLUMN()-COLUMN($V$1)+2,FALSE),"")</f>
        <v/>
      </c>
      <c r="AM128" s="93" t="str">
        <f>IF(ISNUMBER(VLOOKUP($E128,AnrPivot!$A$6:$AI$97,COLUMN()-COLUMN($V$1)+2,FALSE)),VLOOKUP($E128,AnrPivot!$A$6:$AI$97,COLUMN()-COLUMN($V$1)+2,FALSE),"")</f>
        <v/>
      </c>
      <c r="AN128" s="93" t="str">
        <f>IF(ISNUMBER(VLOOKUP($E128,AnrPivot!$A$6:$AI$97,COLUMN()-COLUMN($V$1)+2,FALSE)),VLOOKUP($E128,AnrPivot!$A$6:$AI$97,COLUMN()-COLUMN($V$1)+2,FALSE),"")</f>
        <v/>
      </c>
      <c r="AO128" s="93" t="str">
        <f>IF(ISNUMBER(VLOOKUP($E128,AnrPivot!$A$6:$AI$97,COLUMN()-COLUMN($V$1)+2,FALSE)),VLOOKUP($E128,AnrPivot!$A$6:$AI$97,COLUMN()-COLUMN($V$1)+2,FALSE),"")</f>
        <v/>
      </c>
      <c r="AP128" s="93" t="str">
        <f>IF(ISNUMBER(VLOOKUP($E128,AnrPivot!$A$6:$AI$97,COLUMN()-COLUMN($V$1)+2,FALSE)),VLOOKUP($E128,AnrPivot!$A$6:$AI$97,COLUMN()-COLUMN($V$1)+2,FALSE),"")</f>
        <v/>
      </c>
      <c r="AQ128" s="93" t="str">
        <f>IF(ISNUMBER(VLOOKUP($E128,AnrPivot!$A$6:$AI$97,COLUMN()-COLUMN($V$1)+2,FALSE)),VLOOKUP($E128,AnrPivot!$A$6:$AI$97,COLUMN()-COLUMN($V$1)+2,FALSE),"")</f>
        <v/>
      </c>
      <c r="AR128" s="93" t="str">
        <f>IF(ISNUMBER(VLOOKUP($E128,AnrPivot!$A$6:$AI$97,COLUMN()-COLUMN($V$1)+2,FALSE)),VLOOKUP($E128,AnrPivot!$A$6:$AI$97,COLUMN()-COLUMN($V$1)+2,FALSE),"")</f>
        <v/>
      </c>
      <c r="AS128" s="93" t="str">
        <f>IF(ISNUMBER(VLOOKUP($E128,AnrPivot!$A$6:$AI$97,COLUMN()-COLUMN($V$1)+2,FALSE)),VLOOKUP($E128,AnrPivot!$A$6:$AI$97,COLUMN()-COLUMN($V$1)+2,FALSE),"")</f>
        <v/>
      </c>
      <c r="AT128" s="93" t="str">
        <f>IF(ISNUMBER(VLOOKUP($E128,AnrPivot!$A$6:$AI$97,COLUMN()-COLUMN($V$1)+2,FALSE)),VLOOKUP($E128,AnrPivot!$A$6:$AI$97,COLUMN()-COLUMN($V$1)+2,FALSE),"")</f>
        <v/>
      </c>
      <c r="AU128" s="93" t="str">
        <f>IF(ISNUMBER(VLOOKUP($E128,AnrPivot!$A$6:$AI$97,COLUMN()-COLUMN($V$1)+2,FALSE)),VLOOKUP($E128,AnrPivot!$A$6:$AI$97,COLUMN()-COLUMN($V$1)+2,FALSE),"")</f>
        <v/>
      </c>
      <c r="AV128" s="93" t="str">
        <f>IF(ISNUMBER(VLOOKUP($E128,AnrPivot!$A$6:$AI$97,COLUMN()-COLUMN($V$1)+2,FALSE)),VLOOKUP($E128,AnrPivot!$A$6:$AI$97,COLUMN()-COLUMN($V$1)+2,FALSE),"")</f>
        <v/>
      </c>
      <c r="AW128" s="93" t="str">
        <f>IF(ISNUMBER(VLOOKUP($E128,AnrPivot!$A$6:$AI$97,COLUMN()-COLUMN($V$1)+2,FALSE)),VLOOKUP($E128,AnrPivot!$A$6:$AI$97,COLUMN()-COLUMN($V$1)+2,FALSE),"")</f>
        <v/>
      </c>
      <c r="AX128" s="93" t="str">
        <f>IF(ISNUMBER(VLOOKUP($E128,AnrPivot!$A$6:$AI$97,COLUMN()-COLUMN($V$1)+2,FALSE)),VLOOKUP($E128,AnrPivot!$A$6:$AI$97,COLUMN()-COLUMN($V$1)+2,FALSE),"")</f>
        <v/>
      </c>
      <c r="AY128" s="93" t="str">
        <f>IF(ISNUMBER(VLOOKUP($E128,AnrPivot!$A$6:$AI$97,COLUMN()-COLUMN($V$1)+2,FALSE)),VLOOKUP($E128,AnrPivot!$A$6:$AI$97,COLUMN()-COLUMN($V$1)+2,FALSE),"")</f>
        <v/>
      </c>
      <c r="AZ128" s="93" t="str">
        <f>IF(ISNUMBER(VLOOKUP($E128,AnrPivot!$A$6:$AI$97,COLUMN()-COLUMN($V$1)+2,FALSE)),VLOOKUP($E128,AnrPivot!$A$6:$AI$97,COLUMN()-COLUMN($V$1)+2,FALSE),"")</f>
        <v/>
      </c>
      <c r="BA128" s="93" t="str">
        <f>IF(ISNUMBER(VLOOKUP($E128,AnrPivot!$A$6:$AI$97,COLUMN()-COLUMN($V$1)+2,FALSE)),VLOOKUP($E128,AnrPivot!$A$6:$AI$97,COLUMN()-COLUMN($V$1)+2,FALSE),"")</f>
        <v/>
      </c>
      <c r="BB128" s="93" t="str">
        <f>IF(ISNUMBER(VLOOKUP($E128,AnrPivot!$A$6:$AI$97,COLUMN()-COLUMN($V$1)+2,FALSE)),VLOOKUP($E128,AnrPivot!$A$6:$AI$97,COLUMN()-COLUMN($V$1)+2,FALSE),"")</f>
        <v/>
      </c>
      <c r="BC128" s="93">
        <f>IF(ISNUMBER(VLOOKUP($E128,AnrPivot!$A$6:$AI$97,COLUMN()-COLUMN($V$1)+2,FALSE)),VLOOKUP($E128,AnrPivot!$A$6:$AI$97,COLUMN()-COLUMN($V$1)+2,FALSE),"")</f>
        <v>1</v>
      </c>
      <c r="BD128" s="93" t="str">
        <f>IF(ISNUMBER(VLOOKUP($E128,AnrPivot!$A$6:$AI$97,COLUMN()-COLUMN($V$1)+2,FALSE)),VLOOKUP($E128,AnrPivot!$A$6:$AI$97,COLUMN()-COLUMN($V$1)+2,FALSE),"")</f>
        <v/>
      </c>
      <c r="BE128" s="93" t="str">
        <f>IF(ISNUMBER(VLOOKUP($E128,AnrPivot!$A$6:$AI$97,COLUMN()-COLUMN($V$1)+2,FALSE)),VLOOKUP($E128,AnrPivot!$A$6:$AI$97,COLUMN()-COLUMN($V$1)+2,FALSE),"")</f>
        <v/>
      </c>
      <c r="BF128" s="93" t="str">
        <f>IF(ISNUMBER(VLOOKUP($E128,AnrPivot!$A$6:$AI$97,COLUMN()-COLUMN($V$1)+2,FALSE)),VLOOKUP($E128,AnrPivot!$A$6:$AI$97,COLUMN()-COLUMN($V$1)+2,FALSE),"")</f>
        <v/>
      </c>
      <c r="BG128" s="93" t="str">
        <f>IF(ISNUMBER(VLOOKUP($E128,AnrPivot!$A$6:$AI$97,COLUMN()-COLUMN($V$1)+2,FALSE)),VLOOKUP($E128,AnrPivot!$A$6:$AI$97,COLUMN()-COLUMN($V$1)+2,FALSE),"")</f>
        <v/>
      </c>
      <c r="BH128" s="93" t="str">
        <f>IF(ISNUMBER(VLOOKUP($E128,AnrPivot!$A$6:$AI$97,COLUMN()-COLUMN($V$1)+2,FALSE)),VLOOKUP($E128,AnrPivot!$A$6:$AI$97,COLUMN()-COLUMN($V$1)+2,FALSE),"")</f>
        <v/>
      </c>
      <c r="BI128" s="93" t="str">
        <f>IF(ISNUMBER(VLOOKUP($E128,AnrPivot!$A$6:$AI$97,COLUMN()-COLUMN($V$1)+2,FALSE)),VLOOKUP($E128,AnrPivot!$A$6:$AI$97,COLUMN()-COLUMN($V$1)+2,FALSE),"")</f>
        <v/>
      </c>
      <c r="BJ128" s="93" t="str">
        <f>IF(ISNUMBER(VLOOKUP($E128,AnrPivot!$A$6:$AI$97,COLUMN()-COLUMN($V$1)+2,FALSE)),VLOOKUP($E128,AnrPivot!$A$6:$AI$97,COLUMN()-COLUMN($V$1)+2,FALSE),"")</f>
        <v/>
      </c>
    </row>
    <row r="129" spans="1:62" s="244" customFormat="1">
      <c r="A129" s="247">
        <v>122</v>
      </c>
      <c r="B129" s="66" t="s">
        <v>0</v>
      </c>
      <c r="C129" s="67" t="s">
        <v>1236</v>
      </c>
      <c r="D129" s="67" t="s">
        <v>1630</v>
      </c>
      <c r="E129" s="68" t="s">
        <v>1629</v>
      </c>
      <c r="F129" s="69">
        <v>29316</v>
      </c>
      <c r="G129" s="247" t="s">
        <v>182</v>
      </c>
      <c r="H129" s="247" t="s">
        <v>219</v>
      </c>
      <c r="I129" s="247"/>
      <c r="J129" s="248"/>
      <c r="K129" s="70"/>
      <c r="L129" s="71">
        <v>25.5</v>
      </c>
      <c r="M129" s="71">
        <f t="shared" si="5"/>
        <v>17.5</v>
      </c>
      <c r="N129" s="227">
        <f>LOOKUP(E129,UNTIS.1HJ!$A$4:$A$132,UNTIS.1HJ!$F$4:$F$132)+LOOKUP(E129,UNTIS.1HJ!$A$4:$A$132,UNTIS.1HJ!$H$4:$H$132)</f>
        <v>0</v>
      </c>
      <c r="O129" s="225">
        <f t="shared" si="4"/>
        <v>0</v>
      </c>
      <c r="P129" s="93"/>
      <c r="Q129" s="93" t="e">
        <f>VLOOKUP($E129,UNTIS.Gesamt!$A$4:$L$140,2,FALSE)</f>
        <v>#N/A</v>
      </c>
      <c r="R129" s="93" t="e">
        <f>VLOOKUP($E129,UNTIS.Gesamt!$A$4:$L$140,3,FALSE)</f>
        <v>#N/A</v>
      </c>
      <c r="S129" s="93" t="e">
        <f>VLOOKUP($E129,UNTIS.1HJ!$A$4:$L$140,4,FALSE)</f>
        <v>#N/A</v>
      </c>
      <c r="T129" s="93" t="e">
        <f>VLOOKUP($E129,UNTIS.1HJ!$A$4:$L$140,8,FALSE)</f>
        <v>#N/A</v>
      </c>
      <c r="U129" s="93"/>
      <c r="V129" s="93" t="str">
        <f>IF(ISNUMBER(VLOOKUP($E129,AnrPivot!$A$6:$AI$97,COLUMN()-COLUMN($V$1)+2,FALSE)),VLOOKUP($E129,AnrPivot!$A$6:$AI$97,COLUMN()-COLUMN($V$1)+2,FALSE),"")</f>
        <v/>
      </c>
      <c r="W129" s="9" t="str">
        <f>IF(ISNUMBER(VLOOKUP($E129,AnrPivot!$A$6:$AI$97,COLUMN()-COLUMN($V$1)+2,FALSE)),VLOOKUP($E129,AnrPivot!$A$6:$AI$97,COLUMN()-COLUMN($V$1)+2,FALSE),"")</f>
        <v/>
      </c>
      <c r="X129" s="9" t="str">
        <f>IF(ISNUMBER(VLOOKUP($E129,AnrPivot!$A$6:$AI$97,COLUMN()-COLUMN($V$1)+2,FALSE)),VLOOKUP($E129,AnrPivot!$A$6:$AI$97,COLUMN()-COLUMN($V$1)+2,FALSE),"")</f>
        <v/>
      </c>
      <c r="Y129" s="9">
        <f>IF(ISNUMBER(VLOOKUP($E129,AnrPivot!$A$6:$AI$97,COLUMN()-COLUMN($V$1)+2,FALSE)),VLOOKUP($E129,AnrPivot!$A$6:$AI$97,COLUMN()-COLUMN($V$1)+2,FALSE),"")</f>
        <v>8</v>
      </c>
      <c r="Z129" s="9" t="str">
        <f>IF(ISNUMBER(VLOOKUP($E129,AnrPivot!$A$6:$AI$97,COLUMN()-COLUMN($V$1)+2,FALSE)),VLOOKUP($E129,AnrPivot!$A$6:$AI$97,COLUMN()-COLUMN($V$1)+2,FALSE),"")</f>
        <v/>
      </c>
      <c r="AA129" s="9" t="str">
        <f>IF(ISNUMBER(VLOOKUP($E129,AnrPivot!$A$6:$AI$97,COLUMN()-COLUMN($V$1)+2,FALSE)),VLOOKUP($E129,AnrPivot!$A$6:$AI$97,COLUMN()-COLUMN($V$1)+2,FALSE),"")</f>
        <v/>
      </c>
      <c r="AB129" s="9" t="str">
        <f>IF(ISNUMBER(VLOOKUP($E129,AnrPivot!$A$6:$AI$97,COLUMN()-COLUMN($V$1)+2,FALSE)),VLOOKUP($E129,AnrPivot!$A$6:$AI$97,COLUMN()-COLUMN($V$1)+2,FALSE),"")</f>
        <v/>
      </c>
      <c r="AC129" s="9" t="str">
        <f>IF(ISNUMBER(VLOOKUP($E129,AnrPivot!$A$6:$AI$97,COLUMN()-COLUMN($V$1)+2,FALSE)),VLOOKUP($E129,AnrPivot!$A$6:$AI$97,COLUMN()-COLUMN($V$1)+2,FALSE),"")</f>
        <v/>
      </c>
      <c r="AD129" s="9" t="str">
        <f>IF(ISNUMBER(VLOOKUP($E129,AnrPivot!$A$6:$AI$97,COLUMN()-COLUMN($V$1)+2,FALSE)),VLOOKUP($E129,AnrPivot!$A$6:$AI$97,COLUMN()-COLUMN($V$1)+2,FALSE),"")</f>
        <v/>
      </c>
      <c r="AE129" s="9" t="str">
        <f>IF(ISNUMBER(VLOOKUP($E129,AnrPivot!$A$6:$AI$97,COLUMN()-COLUMN($V$1)+2,FALSE)),VLOOKUP($E129,AnrPivot!$A$6:$AI$97,COLUMN()-COLUMN($V$1)+2,FALSE),"")</f>
        <v/>
      </c>
      <c r="AF129" s="9" t="str">
        <f>IF(ISNUMBER(VLOOKUP($E129,AnrPivot!$A$6:$AI$97,COLUMN()-COLUMN($V$1)+2,FALSE)),VLOOKUP($E129,AnrPivot!$A$6:$AI$97,COLUMN()-COLUMN($V$1)+2,FALSE),"")</f>
        <v/>
      </c>
      <c r="AG129" s="9" t="str">
        <f>IF(ISNUMBER(VLOOKUP($E129,AnrPivot!$A$6:$AI$97,COLUMN()-COLUMN($V$1)+2,FALSE)),VLOOKUP($E129,AnrPivot!$A$6:$AI$97,COLUMN()-COLUMN($V$1)+2,FALSE),"")</f>
        <v/>
      </c>
      <c r="AH129" s="9" t="str">
        <f>IF(ISNUMBER(VLOOKUP($E129,AnrPivot!$A$6:$AI$97,COLUMN()-COLUMN($V$1)+2,FALSE)),VLOOKUP($E129,AnrPivot!$A$6:$AI$97,COLUMN()-COLUMN($V$1)+2,FALSE),"")</f>
        <v/>
      </c>
      <c r="AI129" s="9" t="str">
        <f>IF(ISNUMBER(VLOOKUP($E129,AnrPivot!$A$6:$AI$97,COLUMN()-COLUMN($V$1)+2,FALSE)),VLOOKUP($E129,AnrPivot!$A$6:$AI$97,COLUMN()-COLUMN($V$1)+2,FALSE),"")</f>
        <v/>
      </c>
      <c r="AJ129" s="9" t="str">
        <f>IF(ISNUMBER(VLOOKUP($E129,AnrPivot!$A$6:$AI$97,COLUMN()-COLUMN($V$1)+2,FALSE)),VLOOKUP($E129,AnrPivot!$A$6:$AI$97,COLUMN()-COLUMN($V$1)+2,FALSE),"")</f>
        <v/>
      </c>
      <c r="AK129" s="9" t="str">
        <f>IF(ISNUMBER(VLOOKUP($E129,AnrPivot!$A$6:$AI$97,COLUMN()-COLUMN($V$1)+2,FALSE)),VLOOKUP($E129,AnrPivot!$A$6:$AI$97,COLUMN()-COLUMN($V$1)+2,FALSE),"")</f>
        <v/>
      </c>
      <c r="AL129" s="9" t="str">
        <f>IF(ISNUMBER(VLOOKUP($E129,AnrPivot!$A$6:$AI$97,COLUMN()-COLUMN($V$1)+2,FALSE)),VLOOKUP($E129,AnrPivot!$A$6:$AI$97,COLUMN()-COLUMN($V$1)+2,FALSE),"")</f>
        <v/>
      </c>
      <c r="AM129" s="9" t="str">
        <f>IF(ISNUMBER(VLOOKUP($E129,AnrPivot!$A$6:$AI$97,COLUMN()-COLUMN($V$1)+2,FALSE)),VLOOKUP($E129,AnrPivot!$A$6:$AI$97,COLUMN()-COLUMN($V$1)+2,FALSE),"")</f>
        <v/>
      </c>
      <c r="AN129" s="9" t="str">
        <f>IF(ISNUMBER(VLOOKUP($E129,AnrPivot!$A$6:$AI$97,COLUMN()-COLUMN($V$1)+2,FALSE)),VLOOKUP($E129,AnrPivot!$A$6:$AI$97,COLUMN()-COLUMN($V$1)+2,FALSE),"")</f>
        <v/>
      </c>
      <c r="AO129" s="9" t="str">
        <f>IF(ISNUMBER(VLOOKUP($E129,AnrPivot!$A$6:$AI$97,COLUMN()-COLUMN($V$1)+2,FALSE)),VLOOKUP($E129,AnrPivot!$A$6:$AI$97,COLUMN()-COLUMN($V$1)+2,FALSE),"")</f>
        <v/>
      </c>
      <c r="AP129" s="9" t="str">
        <f>IF(ISNUMBER(VLOOKUP($E129,AnrPivot!$A$6:$AI$97,COLUMN()-COLUMN($V$1)+2,FALSE)),VLOOKUP($E129,AnrPivot!$A$6:$AI$97,COLUMN()-COLUMN($V$1)+2,FALSE),"")</f>
        <v/>
      </c>
      <c r="AQ129" s="9" t="str">
        <f>IF(ISNUMBER(VLOOKUP($E129,AnrPivot!$A$6:$AI$97,COLUMN()-COLUMN($V$1)+2,FALSE)),VLOOKUP($E129,AnrPivot!$A$6:$AI$97,COLUMN()-COLUMN($V$1)+2,FALSE),"")</f>
        <v/>
      </c>
      <c r="AR129" s="9" t="str">
        <f>IF(ISNUMBER(VLOOKUP($E129,AnrPivot!$A$6:$AI$97,COLUMN()-COLUMN($V$1)+2,FALSE)),VLOOKUP($E129,AnrPivot!$A$6:$AI$97,COLUMN()-COLUMN($V$1)+2,FALSE),"")</f>
        <v/>
      </c>
      <c r="AS129" s="9" t="str">
        <f>IF(ISNUMBER(VLOOKUP($E129,AnrPivot!$A$6:$AI$97,COLUMN()-COLUMN($V$1)+2,FALSE)),VLOOKUP($E129,AnrPivot!$A$6:$AI$97,COLUMN()-COLUMN($V$1)+2,FALSE),"")</f>
        <v/>
      </c>
      <c r="AT129" s="9" t="str">
        <f>IF(ISNUMBER(VLOOKUP($E129,AnrPivot!$A$6:$AI$97,COLUMN()-COLUMN($V$1)+2,FALSE)),VLOOKUP($E129,AnrPivot!$A$6:$AI$97,COLUMN()-COLUMN($V$1)+2,FALSE),"")</f>
        <v/>
      </c>
      <c r="AU129" s="9" t="str">
        <f>IF(ISNUMBER(VLOOKUP($E129,AnrPivot!$A$6:$AI$97,COLUMN()-COLUMN($V$1)+2,FALSE)),VLOOKUP($E129,AnrPivot!$A$6:$AI$97,COLUMN()-COLUMN($V$1)+2,FALSE),"")</f>
        <v/>
      </c>
      <c r="AV129" s="9" t="str">
        <f>IF(ISNUMBER(VLOOKUP($E129,AnrPivot!$A$6:$AI$97,COLUMN()-COLUMN($V$1)+2,FALSE)),VLOOKUP($E129,AnrPivot!$A$6:$AI$97,COLUMN()-COLUMN($V$1)+2,FALSE),"")</f>
        <v/>
      </c>
      <c r="AW129" s="9" t="str">
        <f>IF(ISNUMBER(VLOOKUP($E129,AnrPivot!$A$6:$AI$97,COLUMN()-COLUMN($V$1)+2,FALSE)),VLOOKUP($E129,AnrPivot!$A$6:$AI$97,COLUMN()-COLUMN($V$1)+2,FALSE),"")</f>
        <v/>
      </c>
      <c r="AX129" s="9" t="str">
        <f>IF(ISNUMBER(VLOOKUP($E129,AnrPivot!$A$6:$AI$97,COLUMN()-COLUMN($V$1)+2,FALSE)),VLOOKUP($E129,AnrPivot!$A$6:$AI$97,COLUMN()-COLUMN($V$1)+2,FALSE),"")</f>
        <v/>
      </c>
      <c r="AY129" s="9" t="str">
        <f>IF(ISNUMBER(VLOOKUP($E129,AnrPivot!$A$6:$AI$97,COLUMN()-COLUMN($V$1)+2,FALSE)),VLOOKUP($E129,AnrPivot!$A$6:$AI$97,COLUMN()-COLUMN($V$1)+2,FALSE),"")</f>
        <v/>
      </c>
      <c r="AZ129" s="9" t="str">
        <f>IF(ISNUMBER(VLOOKUP($E129,AnrPivot!$A$6:$AI$97,COLUMN()-COLUMN($V$1)+2,FALSE)),VLOOKUP($E129,AnrPivot!$A$6:$AI$97,COLUMN()-COLUMN($V$1)+2,FALSE),"")</f>
        <v/>
      </c>
      <c r="BA129" s="9" t="str">
        <f>IF(ISNUMBER(VLOOKUP($E129,AnrPivot!$A$6:$AI$97,COLUMN()-COLUMN($V$1)+2,FALSE)),VLOOKUP($E129,AnrPivot!$A$6:$AI$97,COLUMN()-COLUMN($V$1)+2,FALSE),"")</f>
        <v/>
      </c>
      <c r="BB129" s="9" t="str">
        <f>IF(ISNUMBER(VLOOKUP($E129,AnrPivot!$A$6:$AI$97,COLUMN()-COLUMN($V$1)+2,FALSE)),VLOOKUP($E129,AnrPivot!$A$6:$AI$97,COLUMN()-COLUMN($V$1)+2,FALSE),"")</f>
        <v/>
      </c>
      <c r="BC129" s="9">
        <f>IF(ISNUMBER(VLOOKUP($E129,AnrPivot!$A$6:$AI$97,COLUMN()-COLUMN($V$1)+2,FALSE)),VLOOKUP($E129,AnrPivot!$A$6:$AI$97,COLUMN()-COLUMN($V$1)+2,FALSE),"")</f>
        <v>8</v>
      </c>
      <c r="BD129" s="9" t="str">
        <f>IF(ISNUMBER(VLOOKUP($E129,AnrPivot!$A$6:$AI$97,COLUMN()-COLUMN($V$1)+2,FALSE)),VLOOKUP($E129,AnrPivot!$A$6:$AI$97,COLUMN()-COLUMN($V$1)+2,FALSE),"")</f>
        <v/>
      </c>
      <c r="BE129" s="9" t="str">
        <f>IF(ISNUMBER(VLOOKUP($E129,AnrPivot!$A$6:$AI$97,COLUMN()-COLUMN($V$1)+2,FALSE)),VLOOKUP($E129,AnrPivot!$A$6:$AI$97,COLUMN()-COLUMN($V$1)+2,FALSE),"")</f>
        <v/>
      </c>
      <c r="BF129" s="9" t="str">
        <f>IF(ISNUMBER(VLOOKUP($E129,AnrPivot!$A$6:$AI$97,COLUMN()-COLUMN($V$1)+2,FALSE)),VLOOKUP($E129,AnrPivot!$A$6:$AI$97,COLUMN()-COLUMN($V$1)+2,FALSE),"")</f>
        <v/>
      </c>
      <c r="BG129" s="9" t="str">
        <f>IF(ISNUMBER(VLOOKUP($E129,AnrPivot!$A$6:$AI$97,COLUMN()-COLUMN($V$1)+2,FALSE)),VLOOKUP($E129,AnrPivot!$A$6:$AI$97,COLUMN()-COLUMN($V$1)+2,FALSE),"")</f>
        <v/>
      </c>
      <c r="BH129" s="9" t="str">
        <f>IF(ISNUMBER(VLOOKUP($E129,AnrPivot!$A$6:$AI$97,COLUMN()-COLUMN($V$1)+2,FALSE)),VLOOKUP($E129,AnrPivot!$A$6:$AI$97,COLUMN()-COLUMN($V$1)+2,FALSE),"")</f>
        <v/>
      </c>
      <c r="BI129" s="93" t="str">
        <f>IF(ISNUMBER(VLOOKUP($E129,AnrPivot!$A$6:$AI$97,COLUMN()-COLUMN($V$1)+2,FALSE)),VLOOKUP($E129,AnrPivot!$A$6:$AI$97,COLUMN()-COLUMN($V$1)+2,FALSE),"")</f>
        <v/>
      </c>
      <c r="BJ129" s="93" t="str">
        <f>IF(ISNUMBER(VLOOKUP($E129,AnrPivot!$A$6:$AI$97,COLUMN()-COLUMN($V$1)+2,FALSE)),VLOOKUP($E129,AnrPivot!$A$6:$AI$97,COLUMN()-COLUMN($V$1)+2,FALSE),"")</f>
        <v/>
      </c>
    </row>
    <row r="130" spans="1:62" s="244" customFormat="1">
      <c r="A130" s="244">
        <v>123</v>
      </c>
      <c r="B130" s="73" t="s">
        <v>0</v>
      </c>
      <c r="C130" s="11" t="s">
        <v>382</v>
      </c>
      <c r="D130" s="11" t="s">
        <v>516</v>
      </c>
      <c r="E130" s="8" t="s">
        <v>282</v>
      </c>
      <c r="F130" s="14">
        <v>23400</v>
      </c>
      <c r="G130" s="244" t="s">
        <v>184</v>
      </c>
      <c r="H130" s="244" t="s">
        <v>306</v>
      </c>
      <c r="J130" s="249"/>
      <c r="K130" s="27"/>
      <c r="L130" s="13">
        <v>25.5</v>
      </c>
      <c r="M130" s="13">
        <f t="shared" si="5"/>
        <v>22.5</v>
      </c>
      <c r="N130" s="228">
        <f>LOOKUP(E130,UNTIS.1HJ!$A$4:$A$132,UNTIS.1HJ!$F$4:$F$132)+LOOKUP(E130,UNTIS.1HJ!$A$4:$A$132,UNTIS.1HJ!$H$4:$H$132)</f>
        <v>0</v>
      </c>
      <c r="O130" s="226">
        <f t="shared" si="4"/>
        <v>0</v>
      </c>
      <c r="P130" s="9"/>
      <c r="Q130" s="9">
        <f>VLOOKUP($E130,UNTIS.Gesamt!$A$4:$L$140,2,FALSE)</f>
        <v>1010</v>
      </c>
      <c r="R130" s="9">
        <f>VLOOKUP($E130,UNTIS.Gesamt!$A$4:$L$140,3,FALSE)</f>
        <v>110</v>
      </c>
      <c r="S130" s="9">
        <f>VLOOKUP($E130,UNTIS.1HJ!$A$4:$L$140,4,FALSE)</f>
        <v>910</v>
      </c>
      <c r="T130" s="9">
        <f>VLOOKUP($E130,UNTIS.1HJ!$A$4:$L$140,8,FALSE)</f>
        <v>0</v>
      </c>
      <c r="U130" s="9"/>
      <c r="V130" s="9">
        <f>IF(ISNUMBER(VLOOKUP($E130,AnrPivot!$A$6:$AI$97,COLUMN()-COLUMN($V$1)+2,FALSE)),VLOOKUP($E130,AnrPivot!$A$6:$AI$97,COLUMN()-COLUMN($V$1)+2,FALSE),"")</f>
        <v>1</v>
      </c>
      <c r="W130" s="93" t="str">
        <f>IF(ISNUMBER(VLOOKUP($E130,AnrPivot!$A$6:$AI$97,COLUMN()-COLUMN($V$1)+2,FALSE)),VLOOKUP($E130,AnrPivot!$A$6:$AI$97,COLUMN()-COLUMN($V$1)+2,FALSE),"")</f>
        <v/>
      </c>
      <c r="X130" s="93" t="str">
        <f>IF(ISNUMBER(VLOOKUP($E130,AnrPivot!$A$6:$AI$97,COLUMN()-COLUMN($V$1)+2,FALSE)),VLOOKUP($E130,AnrPivot!$A$6:$AI$97,COLUMN()-COLUMN($V$1)+2,FALSE),"")</f>
        <v/>
      </c>
      <c r="Y130" s="93" t="str">
        <f>IF(ISNUMBER(VLOOKUP($E130,AnrPivot!$A$6:$AI$97,COLUMN()-COLUMN($V$1)+2,FALSE)),VLOOKUP($E130,AnrPivot!$A$6:$AI$97,COLUMN()-COLUMN($V$1)+2,FALSE),"")</f>
        <v/>
      </c>
      <c r="Z130" s="93" t="str">
        <f>IF(ISNUMBER(VLOOKUP($E130,AnrPivot!$A$6:$AI$97,COLUMN()-COLUMN($V$1)+2,FALSE)),VLOOKUP($E130,AnrPivot!$A$6:$AI$97,COLUMN()-COLUMN($V$1)+2,FALSE),"")</f>
        <v/>
      </c>
      <c r="AA130" s="93" t="str">
        <f>IF(ISNUMBER(VLOOKUP($E130,AnrPivot!$A$6:$AI$97,COLUMN()-COLUMN($V$1)+2,FALSE)),VLOOKUP($E130,AnrPivot!$A$6:$AI$97,COLUMN()-COLUMN($V$1)+2,FALSE),"")</f>
        <v/>
      </c>
      <c r="AB130" s="93" t="str">
        <f>IF(ISNUMBER(VLOOKUP($E130,AnrPivot!$A$6:$AI$97,COLUMN()-COLUMN($V$1)+2,FALSE)),VLOOKUP($E130,AnrPivot!$A$6:$AI$97,COLUMN()-COLUMN($V$1)+2,FALSE),"")</f>
        <v/>
      </c>
      <c r="AC130" s="93" t="str">
        <f>IF(ISNUMBER(VLOOKUP($E130,AnrPivot!$A$6:$AI$97,COLUMN()-COLUMN($V$1)+2,FALSE)),VLOOKUP($E130,AnrPivot!$A$6:$AI$97,COLUMN()-COLUMN($V$1)+2,FALSE),"")</f>
        <v/>
      </c>
      <c r="AD130" s="93" t="str">
        <f>IF(ISNUMBER(VLOOKUP($E130,AnrPivot!$A$6:$AI$97,COLUMN()-COLUMN($V$1)+2,FALSE)),VLOOKUP($E130,AnrPivot!$A$6:$AI$97,COLUMN()-COLUMN($V$1)+2,FALSE),"")</f>
        <v/>
      </c>
      <c r="AE130" s="93" t="str">
        <f>IF(ISNUMBER(VLOOKUP($E130,AnrPivot!$A$6:$AI$97,COLUMN()-COLUMN($V$1)+2,FALSE)),VLOOKUP($E130,AnrPivot!$A$6:$AI$97,COLUMN()-COLUMN($V$1)+2,FALSE),"")</f>
        <v/>
      </c>
      <c r="AF130" s="93" t="str">
        <f>IF(ISNUMBER(VLOOKUP($E130,AnrPivot!$A$6:$AI$97,COLUMN()-COLUMN($V$1)+2,FALSE)),VLOOKUP($E130,AnrPivot!$A$6:$AI$97,COLUMN()-COLUMN($V$1)+2,FALSE),"")</f>
        <v/>
      </c>
      <c r="AG130" s="93" t="str">
        <f>IF(ISNUMBER(VLOOKUP($E130,AnrPivot!$A$6:$AI$97,COLUMN()-COLUMN($V$1)+2,FALSE)),VLOOKUP($E130,AnrPivot!$A$6:$AI$97,COLUMN()-COLUMN($V$1)+2,FALSE),"")</f>
        <v/>
      </c>
      <c r="AH130" s="93" t="str">
        <f>IF(ISNUMBER(VLOOKUP($E130,AnrPivot!$A$6:$AI$97,COLUMN()-COLUMN($V$1)+2,FALSE)),VLOOKUP($E130,AnrPivot!$A$6:$AI$97,COLUMN()-COLUMN($V$1)+2,FALSE),"")</f>
        <v/>
      </c>
      <c r="AI130" s="93" t="str">
        <f>IF(ISNUMBER(VLOOKUP($E130,AnrPivot!$A$6:$AI$97,COLUMN()-COLUMN($V$1)+2,FALSE)),VLOOKUP($E130,AnrPivot!$A$6:$AI$97,COLUMN()-COLUMN($V$1)+2,FALSE),"")</f>
        <v/>
      </c>
      <c r="AJ130" s="93" t="str">
        <f>IF(ISNUMBER(VLOOKUP($E130,AnrPivot!$A$6:$AI$97,COLUMN()-COLUMN($V$1)+2,FALSE)),VLOOKUP($E130,AnrPivot!$A$6:$AI$97,COLUMN()-COLUMN($V$1)+2,FALSE),"")</f>
        <v/>
      </c>
      <c r="AK130" s="93" t="str">
        <f>IF(ISNUMBER(VLOOKUP($E130,AnrPivot!$A$6:$AI$97,COLUMN()-COLUMN($V$1)+2,FALSE)),VLOOKUP($E130,AnrPivot!$A$6:$AI$97,COLUMN()-COLUMN($V$1)+2,FALSE),"")</f>
        <v/>
      </c>
      <c r="AL130" s="93" t="str">
        <f>IF(ISNUMBER(VLOOKUP($E130,AnrPivot!$A$6:$AI$97,COLUMN()-COLUMN($V$1)+2,FALSE)),VLOOKUP($E130,AnrPivot!$A$6:$AI$97,COLUMN()-COLUMN($V$1)+2,FALSE),"")</f>
        <v/>
      </c>
      <c r="AM130" s="93" t="str">
        <f>IF(ISNUMBER(VLOOKUP($E130,AnrPivot!$A$6:$AI$97,COLUMN()-COLUMN($V$1)+2,FALSE)),VLOOKUP($E130,AnrPivot!$A$6:$AI$97,COLUMN()-COLUMN($V$1)+2,FALSE),"")</f>
        <v/>
      </c>
      <c r="AN130" s="93" t="str">
        <f>IF(ISNUMBER(VLOOKUP($E130,AnrPivot!$A$6:$AI$97,COLUMN()-COLUMN($V$1)+2,FALSE)),VLOOKUP($E130,AnrPivot!$A$6:$AI$97,COLUMN()-COLUMN($V$1)+2,FALSE),"")</f>
        <v/>
      </c>
      <c r="AO130" s="93" t="str">
        <f>IF(ISNUMBER(VLOOKUP($E130,AnrPivot!$A$6:$AI$97,COLUMN()-COLUMN($V$1)+2,FALSE)),VLOOKUP($E130,AnrPivot!$A$6:$AI$97,COLUMN()-COLUMN($V$1)+2,FALSE),"")</f>
        <v/>
      </c>
      <c r="AP130" s="93" t="str">
        <f>IF(ISNUMBER(VLOOKUP($E130,AnrPivot!$A$6:$AI$97,COLUMN()-COLUMN($V$1)+2,FALSE)),VLOOKUP($E130,AnrPivot!$A$6:$AI$97,COLUMN()-COLUMN($V$1)+2,FALSE),"")</f>
        <v/>
      </c>
      <c r="AQ130" s="93" t="str">
        <f>IF(ISNUMBER(VLOOKUP($E130,AnrPivot!$A$6:$AI$97,COLUMN()-COLUMN($V$1)+2,FALSE)),VLOOKUP($E130,AnrPivot!$A$6:$AI$97,COLUMN()-COLUMN($V$1)+2,FALSE),"")</f>
        <v/>
      </c>
      <c r="AR130" s="93">
        <f>IF(ISNUMBER(VLOOKUP($E130,AnrPivot!$A$6:$AI$97,COLUMN()-COLUMN($V$1)+2,FALSE)),VLOOKUP($E130,AnrPivot!$A$6:$AI$97,COLUMN()-COLUMN($V$1)+2,FALSE),"")</f>
        <v>2</v>
      </c>
      <c r="AS130" s="93" t="str">
        <f>IF(ISNUMBER(VLOOKUP($E130,AnrPivot!$A$6:$AI$97,COLUMN()-COLUMN($V$1)+2,FALSE)),VLOOKUP($E130,AnrPivot!$A$6:$AI$97,COLUMN()-COLUMN($V$1)+2,FALSE),"")</f>
        <v/>
      </c>
      <c r="AT130" s="93" t="str">
        <f>IF(ISNUMBER(VLOOKUP($E130,AnrPivot!$A$6:$AI$97,COLUMN()-COLUMN($V$1)+2,FALSE)),VLOOKUP($E130,AnrPivot!$A$6:$AI$97,COLUMN()-COLUMN($V$1)+2,FALSE),"")</f>
        <v/>
      </c>
      <c r="AU130" s="93" t="str">
        <f>IF(ISNUMBER(VLOOKUP($E130,AnrPivot!$A$6:$AI$97,COLUMN()-COLUMN($V$1)+2,FALSE)),VLOOKUP($E130,AnrPivot!$A$6:$AI$97,COLUMN()-COLUMN($V$1)+2,FALSE),"")</f>
        <v/>
      </c>
      <c r="AV130" s="93" t="str">
        <f>IF(ISNUMBER(VLOOKUP($E130,AnrPivot!$A$6:$AI$97,COLUMN()-COLUMN($V$1)+2,FALSE)),VLOOKUP($E130,AnrPivot!$A$6:$AI$97,COLUMN()-COLUMN($V$1)+2,FALSE),"")</f>
        <v/>
      </c>
      <c r="AW130" s="93" t="str">
        <f>IF(ISNUMBER(VLOOKUP($E130,AnrPivot!$A$6:$AI$97,COLUMN()-COLUMN($V$1)+2,FALSE)),VLOOKUP($E130,AnrPivot!$A$6:$AI$97,COLUMN()-COLUMN($V$1)+2,FALSE),"")</f>
        <v/>
      </c>
      <c r="AX130" s="93" t="str">
        <f>IF(ISNUMBER(VLOOKUP($E130,AnrPivot!$A$6:$AI$97,COLUMN()-COLUMN($V$1)+2,FALSE)),VLOOKUP($E130,AnrPivot!$A$6:$AI$97,COLUMN()-COLUMN($V$1)+2,FALSE),"")</f>
        <v/>
      </c>
      <c r="AY130" s="93" t="str">
        <f>IF(ISNUMBER(VLOOKUP($E130,AnrPivot!$A$6:$AI$97,COLUMN()-COLUMN($V$1)+2,FALSE)),VLOOKUP($E130,AnrPivot!$A$6:$AI$97,COLUMN()-COLUMN($V$1)+2,FALSE),"")</f>
        <v/>
      </c>
      <c r="AZ130" s="93" t="str">
        <f>IF(ISNUMBER(VLOOKUP($E130,AnrPivot!$A$6:$AI$97,COLUMN()-COLUMN($V$1)+2,FALSE)),VLOOKUP($E130,AnrPivot!$A$6:$AI$97,COLUMN()-COLUMN($V$1)+2,FALSE),"")</f>
        <v/>
      </c>
      <c r="BA130" s="93" t="str">
        <f>IF(ISNUMBER(VLOOKUP($E130,AnrPivot!$A$6:$AI$97,COLUMN()-COLUMN($V$1)+2,FALSE)),VLOOKUP($E130,AnrPivot!$A$6:$AI$97,COLUMN()-COLUMN($V$1)+2,FALSE),"")</f>
        <v/>
      </c>
      <c r="BB130" s="93" t="str">
        <f>IF(ISNUMBER(VLOOKUP($E130,AnrPivot!$A$6:$AI$97,COLUMN()-COLUMN($V$1)+2,FALSE)),VLOOKUP($E130,AnrPivot!$A$6:$AI$97,COLUMN()-COLUMN($V$1)+2,FALSE),"")</f>
        <v/>
      </c>
      <c r="BC130" s="93">
        <f>IF(ISNUMBER(VLOOKUP($E130,AnrPivot!$A$6:$AI$97,COLUMN()-COLUMN($V$1)+2,FALSE)),VLOOKUP($E130,AnrPivot!$A$6:$AI$97,COLUMN()-COLUMN($V$1)+2,FALSE),"")</f>
        <v>3</v>
      </c>
      <c r="BD130" s="93" t="str">
        <f>IF(ISNUMBER(VLOOKUP($E130,AnrPivot!$A$6:$AI$97,COLUMN()-COLUMN($V$1)+2,FALSE)),VLOOKUP($E130,AnrPivot!$A$6:$AI$97,COLUMN()-COLUMN($V$1)+2,FALSE),"")</f>
        <v/>
      </c>
      <c r="BE130" s="93" t="str">
        <f>IF(ISNUMBER(VLOOKUP($E130,AnrPivot!$A$6:$AI$97,COLUMN()-COLUMN($V$1)+2,FALSE)),VLOOKUP($E130,AnrPivot!$A$6:$AI$97,COLUMN()-COLUMN($V$1)+2,FALSE),"")</f>
        <v/>
      </c>
      <c r="BF130" s="93" t="str">
        <f>IF(ISNUMBER(VLOOKUP($E130,AnrPivot!$A$6:$AI$97,COLUMN()-COLUMN($V$1)+2,FALSE)),VLOOKUP($E130,AnrPivot!$A$6:$AI$97,COLUMN()-COLUMN($V$1)+2,FALSE),"")</f>
        <v/>
      </c>
      <c r="BG130" s="93" t="str">
        <f>IF(ISNUMBER(VLOOKUP($E130,AnrPivot!$A$6:$AI$97,COLUMN()-COLUMN($V$1)+2,FALSE)),VLOOKUP($E130,AnrPivot!$A$6:$AI$97,COLUMN()-COLUMN($V$1)+2,FALSE),"")</f>
        <v/>
      </c>
      <c r="BH130" s="93" t="str">
        <f>IF(ISNUMBER(VLOOKUP($E130,AnrPivot!$A$6:$AI$97,COLUMN()-COLUMN($V$1)+2,FALSE)),VLOOKUP($E130,AnrPivot!$A$6:$AI$97,COLUMN()-COLUMN($V$1)+2,FALSE),"")</f>
        <v/>
      </c>
      <c r="BI130" s="93" t="str">
        <f>IF(ISNUMBER(VLOOKUP($E130,AnrPivot!$A$6:$AI$97,COLUMN()-COLUMN($V$1)+2,FALSE)),VLOOKUP($E130,AnrPivot!$A$6:$AI$97,COLUMN()-COLUMN($V$1)+2,FALSE),"")</f>
        <v/>
      </c>
      <c r="BJ130" s="93" t="str">
        <f>IF(ISNUMBER(VLOOKUP($E130,AnrPivot!$A$6:$AI$97,COLUMN()-COLUMN($V$1)+2,FALSE)),VLOOKUP($E130,AnrPivot!$A$6:$AI$97,COLUMN()-COLUMN($V$1)+2,FALSE),"")</f>
        <v/>
      </c>
    </row>
    <row r="131" spans="1:62">
      <c r="A131" s="247">
        <v>124</v>
      </c>
      <c r="B131" s="66" t="s">
        <v>0</v>
      </c>
      <c r="C131" s="67" t="s">
        <v>531</v>
      </c>
      <c r="D131" s="67" t="s">
        <v>526</v>
      </c>
      <c r="E131" s="68" t="s">
        <v>1074</v>
      </c>
      <c r="F131" s="69">
        <v>31962</v>
      </c>
      <c r="G131" s="247" t="s">
        <v>180</v>
      </c>
      <c r="H131" s="247" t="s">
        <v>396</v>
      </c>
      <c r="I131" s="247" t="s">
        <v>627</v>
      </c>
      <c r="J131" s="248"/>
      <c r="K131" s="70"/>
      <c r="L131" s="71">
        <v>20</v>
      </c>
      <c r="M131" s="71">
        <f t="shared" si="5"/>
        <v>18</v>
      </c>
      <c r="N131" s="227">
        <f>LOOKUP(E131,UNTIS.1HJ!$A$4:$A$132,UNTIS.1HJ!$F$4:$F$132)+LOOKUP(E131,UNTIS.1HJ!$A$4:$A$132,UNTIS.1HJ!$H$4:$H$132)</f>
        <v>0</v>
      </c>
      <c r="O131" s="225">
        <f t="shared" si="4"/>
        <v>0</v>
      </c>
      <c r="P131" s="93"/>
      <c r="Q131" s="93">
        <f>VLOOKUP($E131,UNTIS.Gesamt!$A$4:$L$140,2,FALSE)</f>
        <v>1013</v>
      </c>
      <c r="R131" s="93">
        <f>VLOOKUP($E131,UNTIS.Gesamt!$A$4:$L$140,3,FALSE)</f>
        <v>83.5</v>
      </c>
      <c r="S131" s="93">
        <f>VLOOKUP($E131,UNTIS.1HJ!$A$4:$L$140,4,FALSE)</f>
        <v>905</v>
      </c>
      <c r="T131" s="93">
        <f>VLOOKUP($E131,UNTIS.1HJ!$A$4:$L$140,8,FALSE)</f>
        <v>0</v>
      </c>
      <c r="U131" s="93"/>
      <c r="V131" s="93" t="str">
        <f>IF(ISNUMBER(VLOOKUP($E131,AnrPivot!$A$6:$AI$97,COLUMN()-COLUMN($V$1)+2,FALSE)),VLOOKUP($E131,AnrPivot!$A$6:$AI$97,COLUMN()-COLUMN($V$1)+2,FALSE),"")</f>
        <v/>
      </c>
      <c r="W131" s="9" t="str">
        <f>IF(ISNUMBER(VLOOKUP($E131,AnrPivot!$A$6:$AI$97,COLUMN()-COLUMN($V$1)+2,FALSE)),VLOOKUP($E131,AnrPivot!$A$6:$AI$97,COLUMN()-COLUMN($V$1)+2,FALSE),"")</f>
        <v/>
      </c>
      <c r="X131" s="9" t="str">
        <f>IF(ISNUMBER(VLOOKUP($E131,AnrPivot!$A$6:$AI$97,COLUMN()-COLUMN($V$1)+2,FALSE)),VLOOKUP($E131,AnrPivot!$A$6:$AI$97,COLUMN()-COLUMN($V$1)+2,FALSE),"")</f>
        <v/>
      </c>
      <c r="Y131" s="9" t="str">
        <f>IF(ISNUMBER(VLOOKUP($E131,AnrPivot!$A$6:$AI$97,COLUMN()-COLUMN($V$1)+2,FALSE)),VLOOKUP($E131,AnrPivot!$A$6:$AI$97,COLUMN()-COLUMN($V$1)+2,FALSE),"")</f>
        <v/>
      </c>
      <c r="Z131" s="9" t="str">
        <f>IF(ISNUMBER(VLOOKUP($E131,AnrPivot!$A$6:$AI$97,COLUMN()-COLUMN($V$1)+2,FALSE)),VLOOKUP($E131,AnrPivot!$A$6:$AI$97,COLUMN()-COLUMN($V$1)+2,FALSE),"")</f>
        <v/>
      </c>
      <c r="AA131" s="9">
        <f>IF(ISNUMBER(VLOOKUP($E131,AnrPivot!$A$6:$AI$97,COLUMN()-COLUMN($V$1)+2,FALSE)),VLOOKUP($E131,AnrPivot!$A$6:$AI$97,COLUMN()-COLUMN($V$1)+2,FALSE),"")</f>
        <v>2</v>
      </c>
      <c r="AB131" s="9" t="str">
        <f>IF(ISNUMBER(VLOOKUP($E131,AnrPivot!$A$6:$AI$97,COLUMN()-COLUMN($V$1)+2,FALSE)),VLOOKUP($E131,AnrPivot!$A$6:$AI$97,COLUMN()-COLUMN($V$1)+2,FALSE),"")</f>
        <v/>
      </c>
      <c r="AC131" s="9" t="str">
        <f>IF(ISNUMBER(VLOOKUP($E131,AnrPivot!$A$6:$AI$97,COLUMN()-COLUMN($V$1)+2,FALSE)),VLOOKUP($E131,AnrPivot!$A$6:$AI$97,COLUMN()-COLUMN($V$1)+2,FALSE),"")</f>
        <v/>
      </c>
      <c r="AD131" s="9" t="str">
        <f>IF(ISNUMBER(VLOOKUP($E131,AnrPivot!$A$6:$AI$97,COLUMN()-COLUMN($V$1)+2,FALSE)),VLOOKUP($E131,AnrPivot!$A$6:$AI$97,COLUMN()-COLUMN($V$1)+2,FALSE),"")</f>
        <v/>
      </c>
      <c r="AE131" s="9" t="str">
        <f>IF(ISNUMBER(VLOOKUP($E131,AnrPivot!$A$6:$AI$97,COLUMN()-COLUMN($V$1)+2,FALSE)),VLOOKUP($E131,AnrPivot!$A$6:$AI$97,COLUMN()-COLUMN($V$1)+2,FALSE),"")</f>
        <v/>
      </c>
      <c r="AF131" s="9" t="str">
        <f>IF(ISNUMBER(VLOOKUP($E131,AnrPivot!$A$6:$AI$97,COLUMN()-COLUMN($V$1)+2,FALSE)),VLOOKUP($E131,AnrPivot!$A$6:$AI$97,COLUMN()-COLUMN($V$1)+2,FALSE),"")</f>
        <v/>
      </c>
      <c r="AG131" s="9" t="str">
        <f>IF(ISNUMBER(VLOOKUP($E131,AnrPivot!$A$6:$AI$97,COLUMN()-COLUMN($V$1)+2,FALSE)),VLOOKUP($E131,AnrPivot!$A$6:$AI$97,COLUMN()-COLUMN($V$1)+2,FALSE),"")</f>
        <v/>
      </c>
      <c r="AH131" s="9" t="str">
        <f>IF(ISNUMBER(VLOOKUP($E131,AnrPivot!$A$6:$AI$97,COLUMN()-COLUMN($V$1)+2,FALSE)),VLOOKUP($E131,AnrPivot!$A$6:$AI$97,COLUMN()-COLUMN($V$1)+2,FALSE),"")</f>
        <v/>
      </c>
      <c r="AI131" s="9" t="str">
        <f>IF(ISNUMBER(VLOOKUP($E131,AnrPivot!$A$6:$AI$97,COLUMN()-COLUMN($V$1)+2,FALSE)),VLOOKUP($E131,AnrPivot!$A$6:$AI$97,COLUMN()-COLUMN($V$1)+2,FALSE),"")</f>
        <v/>
      </c>
      <c r="AJ131" s="9" t="str">
        <f>IF(ISNUMBER(VLOOKUP($E131,AnrPivot!$A$6:$AI$97,COLUMN()-COLUMN($V$1)+2,FALSE)),VLOOKUP($E131,AnrPivot!$A$6:$AI$97,COLUMN()-COLUMN($V$1)+2,FALSE),"")</f>
        <v/>
      </c>
      <c r="AK131" s="9" t="str">
        <f>IF(ISNUMBER(VLOOKUP($E131,AnrPivot!$A$6:$AI$97,COLUMN()-COLUMN($V$1)+2,FALSE)),VLOOKUP($E131,AnrPivot!$A$6:$AI$97,COLUMN()-COLUMN($V$1)+2,FALSE),"")</f>
        <v/>
      </c>
      <c r="AL131" s="9" t="str">
        <f>IF(ISNUMBER(VLOOKUP($E131,AnrPivot!$A$6:$AI$97,COLUMN()-COLUMN($V$1)+2,FALSE)),VLOOKUP($E131,AnrPivot!$A$6:$AI$97,COLUMN()-COLUMN($V$1)+2,FALSE),"")</f>
        <v/>
      </c>
      <c r="AM131" s="9" t="str">
        <f>IF(ISNUMBER(VLOOKUP($E131,AnrPivot!$A$6:$AI$97,COLUMN()-COLUMN($V$1)+2,FALSE)),VLOOKUP($E131,AnrPivot!$A$6:$AI$97,COLUMN()-COLUMN($V$1)+2,FALSE),"")</f>
        <v/>
      </c>
      <c r="AN131" s="9" t="str">
        <f>IF(ISNUMBER(VLOOKUP($E131,AnrPivot!$A$6:$AI$97,COLUMN()-COLUMN($V$1)+2,FALSE)),VLOOKUP($E131,AnrPivot!$A$6:$AI$97,COLUMN()-COLUMN($V$1)+2,FALSE),"")</f>
        <v/>
      </c>
      <c r="AO131" s="9" t="str">
        <f>IF(ISNUMBER(VLOOKUP($E131,AnrPivot!$A$6:$AI$97,COLUMN()-COLUMN($V$1)+2,FALSE)),VLOOKUP($E131,AnrPivot!$A$6:$AI$97,COLUMN()-COLUMN($V$1)+2,FALSE),"")</f>
        <v/>
      </c>
      <c r="AP131" s="9" t="str">
        <f>IF(ISNUMBER(VLOOKUP($E131,AnrPivot!$A$6:$AI$97,COLUMN()-COLUMN($V$1)+2,FALSE)),VLOOKUP($E131,AnrPivot!$A$6:$AI$97,COLUMN()-COLUMN($V$1)+2,FALSE),"")</f>
        <v/>
      </c>
      <c r="AQ131" s="9" t="str">
        <f>IF(ISNUMBER(VLOOKUP($E131,AnrPivot!$A$6:$AI$97,COLUMN()-COLUMN($V$1)+2,FALSE)),VLOOKUP($E131,AnrPivot!$A$6:$AI$97,COLUMN()-COLUMN($V$1)+2,FALSE),"")</f>
        <v/>
      </c>
      <c r="AR131" s="9" t="str">
        <f>IF(ISNUMBER(VLOOKUP($E131,AnrPivot!$A$6:$AI$97,COLUMN()-COLUMN($V$1)+2,FALSE)),VLOOKUP($E131,AnrPivot!$A$6:$AI$97,COLUMN()-COLUMN($V$1)+2,FALSE),"")</f>
        <v/>
      </c>
      <c r="AS131" s="9" t="str">
        <f>IF(ISNUMBER(VLOOKUP($E131,AnrPivot!$A$6:$AI$97,COLUMN()-COLUMN($V$1)+2,FALSE)),VLOOKUP($E131,AnrPivot!$A$6:$AI$97,COLUMN()-COLUMN($V$1)+2,FALSE),"")</f>
        <v/>
      </c>
      <c r="AT131" s="9" t="str">
        <f>IF(ISNUMBER(VLOOKUP($E131,AnrPivot!$A$6:$AI$97,COLUMN()-COLUMN($V$1)+2,FALSE)),VLOOKUP($E131,AnrPivot!$A$6:$AI$97,COLUMN()-COLUMN($V$1)+2,FALSE),"")</f>
        <v/>
      </c>
      <c r="AU131" s="9" t="str">
        <f>IF(ISNUMBER(VLOOKUP($E131,AnrPivot!$A$6:$AI$97,COLUMN()-COLUMN($V$1)+2,FALSE)),VLOOKUP($E131,AnrPivot!$A$6:$AI$97,COLUMN()-COLUMN($V$1)+2,FALSE),"")</f>
        <v/>
      </c>
      <c r="AV131" s="9" t="str">
        <f>IF(ISNUMBER(VLOOKUP($E131,AnrPivot!$A$6:$AI$97,COLUMN()-COLUMN($V$1)+2,FALSE)),VLOOKUP($E131,AnrPivot!$A$6:$AI$97,COLUMN()-COLUMN($V$1)+2,FALSE),"")</f>
        <v/>
      </c>
      <c r="AW131" s="9" t="str">
        <f>IF(ISNUMBER(VLOOKUP($E131,AnrPivot!$A$6:$AI$97,COLUMN()-COLUMN($V$1)+2,FALSE)),VLOOKUP($E131,AnrPivot!$A$6:$AI$97,COLUMN()-COLUMN($V$1)+2,FALSE),"")</f>
        <v/>
      </c>
      <c r="AX131" s="9" t="str">
        <f>IF(ISNUMBER(VLOOKUP($E131,AnrPivot!$A$6:$AI$97,COLUMN()-COLUMN($V$1)+2,FALSE)),VLOOKUP($E131,AnrPivot!$A$6:$AI$97,COLUMN()-COLUMN($V$1)+2,FALSE),"")</f>
        <v/>
      </c>
      <c r="AY131" s="9" t="str">
        <f>IF(ISNUMBER(VLOOKUP($E131,AnrPivot!$A$6:$AI$97,COLUMN()-COLUMN($V$1)+2,FALSE)),VLOOKUP($E131,AnrPivot!$A$6:$AI$97,COLUMN()-COLUMN($V$1)+2,FALSE),"")</f>
        <v/>
      </c>
      <c r="AZ131" s="9" t="str">
        <f>IF(ISNUMBER(VLOOKUP($E131,AnrPivot!$A$6:$AI$97,COLUMN()-COLUMN($V$1)+2,FALSE)),VLOOKUP($E131,AnrPivot!$A$6:$AI$97,COLUMN()-COLUMN($V$1)+2,FALSE),"")</f>
        <v/>
      </c>
      <c r="BA131" s="9" t="str">
        <f>IF(ISNUMBER(VLOOKUP($E131,AnrPivot!$A$6:$AI$97,COLUMN()-COLUMN($V$1)+2,FALSE)),VLOOKUP($E131,AnrPivot!$A$6:$AI$97,COLUMN()-COLUMN($V$1)+2,FALSE),"")</f>
        <v/>
      </c>
      <c r="BB131" s="9" t="str">
        <f>IF(ISNUMBER(VLOOKUP($E131,AnrPivot!$A$6:$AI$97,COLUMN()-COLUMN($V$1)+2,FALSE)),VLOOKUP($E131,AnrPivot!$A$6:$AI$97,COLUMN()-COLUMN($V$1)+2,FALSE),"")</f>
        <v/>
      </c>
      <c r="BC131" s="9">
        <f>IF(ISNUMBER(VLOOKUP($E131,AnrPivot!$A$6:$AI$97,COLUMN()-COLUMN($V$1)+2,FALSE)),VLOOKUP($E131,AnrPivot!$A$6:$AI$97,COLUMN()-COLUMN($V$1)+2,FALSE),"")</f>
        <v>2</v>
      </c>
      <c r="BD131" s="9" t="str">
        <f>IF(ISNUMBER(VLOOKUP($E131,AnrPivot!$A$6:$AI$97,COLUMN()-COLUMN($V$1)+2,FALSE)),VLOOKUP($E131,AnrPivot!$A$6:$AI$97,COLUMN()-COLUMN($V$1)+2,FALSE),"")</f>
        <v/>
      </c>
      <c r="BE131" s="9" t="str">
        <f>IF(ISNUMBER(VLOOKUP($E131,AnrPivot!$A$6:$AI$97,COLUMN()-COLUMN($V$1)+2,FALSE)),VLOOKUP($E131,AnrPivot!$A$6:$AI$97,COLUMN()-COLUMN($V$1)+2,FALSE),"")</f>
        <v/>
      </c>
      <c r="BF131" s="9" t="str">
        <f>IF(ISNUMBER(VLOOKUP($E131,AnrPivot!$A$6:$AI$97,COLUMN()-COLUMN($V$1)+2,FALSE)),VLOOKUP($E131,AnrPivot!$A$6:$AI$97,COLUMN()-COLUMN($V$1)+2,FALSE),"")</f>
        <v/>
      </c>
      <c r="BG131" s="9" t="str">
        <f>IF(ISNUMBER(VLOOKUP($E131,AnrPivot!$A$6:$AI$97,COLUMN()-COLUMN($V$1)+2,FALSE)),VLOOKUP($E131,AnrPivot!$A$6:$AI$97,COLUMN()-COLUMN($V$1)+2,FALSE),"")</f>
        <v/>
      </c>
      <c r="BH131" s="9" t="str">
        <f>IF(ISNUMBER(VLOOKUP($E131,AnrPivot!$A$6:$AI$97,COLUMN()-COLUMN($V$1)+2,FALSE)),VLOOKUP($E131,AnrPivot!$A$6:$AI$97,COLUMN()-COLUMN($V$1)+2,FALSE),"")</f>
        <v/>
      </c>
      <c r="BI131" s="93" t="str">
        <f>IF(ISNUMBER(VLOOKUP($E131,AnrPivot!$A$6:$AI$97,COLUMN()-COLUMN($V$1)+2,FALSE)),VLOOKUP($E131,AnrPivot!$A$6:$AI$97,COLUMN()-COLUMN($V$1)+2,FALSE),"")</f>
        <v/>
      </c>
      <c r="BJ131" s="93" t="str">
        <f>IF(ISNUMBER(VLOOKUP($E131,AnrPivot!$A$6:$AI$97,COLUMN()-COLUMN($V$1)+2,FALSE)),VLOOKUP($E131,AnrPivot!$A$6:$AI$97,COLUMN()-COLUMN($V$1)+2,FALSE),"")</f>
        <v/>
      </c>
    </row>
    <row r="132" spans="1:62">
      <c r="A132" s="244">
        <v>125</v>
      </c>
      <c r="B132" s="73" t="s">
        <v>0</v>
      </c>
      <c r="C132" s="11" t="s">
        <v>1352</v>
      </c>
      <c r="D132" s="11" t="s">
        <v>1351</v>
      </c>
      <c r="E132" s="8" t="s">
        <v>1350</v>
      </c>
      <c r="F132" s="14">
        <v>32606</v>
      </c>
      <c r="G132" s="244" t="s">
        <v>189</v>
      </c>
      <c r="H132" s="244" t="s">
        <v>341</v>
      </c>
      <c r="I132" s="244"/>
      <c r="J132" s="249"/>
      <c r="K132" s="27"/>
      <c r="L132" s="13">
        <v>25.5</v>
      </c>
      <c r="M132" s="13">
        <f t="shared" si="5"/>
        <v>25</v>
      </c>
      <c r="N132" s="228">
        <f>LOOKUP(E132,UNTIS.1HJ!$A$4:$A$132,UNTIS.1HJ!$F$4:$F$132)+LOOKUP(E132,UNTIS.1HJ!$A$4:$A$132,UNTIS.1HJ!$H$4:$H$132)</f>
        <v>0</v>
      </c>
      <c r="O132" s="226">
        <f t="shared" si="4"/>
        <v>0</v>
      </c>
      <c r="P132" s="9"/>
      <c r="Q132" s="9" t="e">
        <f>VLOOKUP($E132,UNTIS.Gesamt!$A$4:$L$140,2,FALSE)</f>
        <v>#N/A</v>
      </c>
      <c r="R132" s="9" t="e">
        <f>VLOOKUP($E132,UNTIS.Gesamt!$A$4:$L$140,3,FALSE)</f>
        <v>#N/A</v>
      </c>
      <c r="S132" s="9" t="e">
        <f>VLOOKUP($E132,UNTIS.1HJ!$A$4:$L$140,4,FALSE)</f>
        <v>#N/A</v>
      </c>
      <c r="T132" s="9" t="e">
        <f>VLOOKUP($E132,UNTIS.1HJ!$A$4:$L$140,8,FALSE)</f>
        <v>#N/A</v>
      </c>
      <c r="U132" s="9"/>
      <c r="V132" s="9" t="str">
        <f>IF(ISNUMBER(VLOOKUP($E132,AnrPivot!$A$6:$AI$97,COLUMN()-COLUMN($V$1)+2,FALSE)),VLOOKUP($E132,AnrPivot!$A$6:$AI$97,COLUMN()-COLUMN($V$1)+2,FALSE),"")</f>
        <v/>
      </c>
      <c r="W132" s="93" t="str">
        <f>IF(ISNUMBER(VLOOKUP($E132,AnrPivot!$A$6:$AI$97,COLUMN()-COLUMN($V$1)+2,FALSE)),VLOOKUP($E132,AnrPivot!$A$6:$AI$97,COLUMN()-COLUMN($V$1)+2,FALSE),"")</f>
        <v/>
      </c>
      <c r="X132" s="93" t="str">
        <f>IF(ISNUMBER(VLOOKUP($E132,AnrPivot!$A$6:$AI$97,COLUMN()-COLUMN($V$1)+2,FALSE)),VLOOKUP($E132,AnrPivot!$A$6:$AI$97,COLUMN()-COLUMN($V$1)+2,FALSE),"")</f>
        <v/>
      </c>
      <c r="Y132" s="93" t="str">
        <f>IF(ISNUMBER(VLOOKUP($E132,AnrPivot!$A$6:$AI$97,COLUMN()-COLUMN($V$1)+2,FALSE)),VLOOKUP($E132,AnrPivot!$A$6:$AI$97,COLUMN()-COLUMN($V$1)+2,FALSE),"")</f>
        <v/>
      </c>
      <c r="Z132" s="93" t="str">
        <f>IF(ISNUMBER(VLOOKUP($E132,AnrPivot!$A$6:$AI$97,COLUMN()-COLUMN($V$1)+2,FALSE)),VLOOKUP($E132,AnrPivot!$A$6:$AI$97,COLUMN()-COLUMN($V$1)+2,FALSE),"")</f>
        <v/>
      </c>
      <c r="AA132" s="93" t="str">
        <f>IF(ISNUMBER(VLOOKUP($E132,AnrPivot!$A$6:$AI$97,COLUMN()-COLUMN($V$1)+2,FALSE)),VLOOKUP($E132,AnrPivot!$A$6:$AI$97,COLUMN()-COLUMN($V$1)+2,FALSE),"")</f>
        <v/>
      </c>
      <c r="AB132" s="93" t="str">
        <f>IF(ISNUMBER(VLOOKUP($E132,AnrPivot!$A$6:$AI$97,COLUMN()-COLUMN($V$1)+2,FALSE)),VLOOKUP($E132,AnrPivot!$A$6:$AI$97,COLUMN()-COLUMN($V$1)+2,FALSE),"")</f>
        <v/>
      </c>
      <c r="AC132" s="93" t="str">
        <f>IF(ISNUMBER(VLOOKUP($E132,AnrPivot!$A$6:$AI$97,COLUMN()-COLUMN($V$1)+2,FALSE)),VLOOKUP($E132,AnrPivot!$A$6:$AI$97,COLUMN()-COLUMN($V$1)+2,FALSE),"")</f>
        <v/>
      </c>
      <c r="AD132" s="93" t="str">
        <f>IF(ISNUMBER(VLOOKUP($E132,AnrPivot!$A$6:$AI$97,COLUMN()-COLUMN($V$1)+2,FALSE)),VLOOKUP($E132,AnrPivot!$A$6:$AI$97,COLUMN()-COLUMN($V$1)+2,FALSE),"")</f>
        <v/>
      </c>
      <c r="AE132" s="93" t="str">
        <f>IF(ISNUMBER(VLOOKUP($E132,AnrPivot!$A$6:$AI$97,COLUMN()-COLUMN($V$1)+2,FALSE)),VLOOKUP($E132,AnrPivot!$A$6:$AI$97,COLUMN()-COLUMN($V$1)+2,FALSE),"")</f>
        <v/>
      </c>
      <c r="AF132" s="93" t="str">
        <f>IF(ISNUMBER(VLOOKUP($E132,AnrPivot!$A$6:$AI$97,COLUMN()-COLUMN($V$1)+2,FALSE)),VLOOKUP($E132,AnrPivot!$A$6:$AI$97,COLUMN()-COLUMN($V$1)+2,FALSE),"")</f>
        <v/>
      </c>
      <c r="AG132" s="93">
        <f>IF(ISNUMBER(VLOOKUP($E132,AnrPivot!$A$6:$AI$97,COLUMN()-COLUMN($V$1)+2,FALSE)),VLOOKUP($E132,AnrPivot!$A$6:$AI$97,COLUMN()-COLUMN($V$1)+2,FALSE),"")</f>
        <v>0.5</v>
      </c>
      <c r="AH132" s="93" t="str">
        <f>IF(ISNUMBER(VLOOKUP($E132,AnrPivot!$A$6:$AI$97,COLUMN()-COLUMN($V$1)+2,FALSE)),VLOOKUP($E132,AnrPivot!$A$6:$AI$97,COLUMN()-COLUMN($V$1)+2,FALSE),"")</f>
        <v/>
      </c>
      <c r="AI132" s="93" t="str">
        <f>IF(ISNUMBER(VLOOKUP($E132,AnrPivot!$A$6:$AI$97,COLUMN()-COLUMN($V$1)+2,FALSE)),VLOOKUP($E132,AnrPivot!$A$6:$AI$97,COLUMN()-COLUMN($V$1)+2,FALSE),"")</f>
        <v/>
      </c>
      <c r="AJ132" s="93" t="str">
        <f>IF(ISNUMBER(VLOOKUP($E132,AnrPivot!$A$6:$AI$97,COLUMN()-COLUMN($V$1)+2,FALSE)),VLOOKUP($E132,AnrPivot!$A$6:$AI$97,COLUMN()-COLUMN($V$1)+2,FALSE),"")</f>
        <v/>
      </c>
      <c r="AK132" s="93" t="str">
        <f>IF(ISNUMBER(VLOOKUP($E132,AnrPivot!$A$6:$AI$97,COLUMN()-COLUMN($V$1)+2,FALSE)),VLOOKUP($E132,AnrPivot!$A$6:$AI$97,COLUMN()-COLUMN($V$1)+2,FALSE),"")</f>
        <v/>
      </c>
      <c r="AL132" s="93" t="str">
        <f>IF(ISNUMBER(VLOOKUP($E132,AnrPivot!$A$6:$AI$97,COLUMN()-COLUMN($V$1)+2,FALSE)),VLOOKUP($E132,AnrPivot!$A$6:$AI$97,COLUMN()-COLUMN($V$1)+2,FALSE),"")</f>
        <v/>
      </c>
      <c r="AM132" s="93" t="str">
        <f>IF(ISNUMBER(VLOOKUP($E132,AnrPivot!$A$6:$AI$97,COLUMN()-COLUMN($V$1)+2,FALSE)),VLOOKUP($E132,AnrPivot!$A$6:$AI$97,COLUMN()-COLUMN($V$1)+2,FALSE),"")</f>
        <v/>
      </c>
      <c r="AN132" s="93" t="str">
        <f>IF(ISNUMBER(VLOOKUP($E132,AnrPivot!$A$6:$AI$97,COLUMN()-COLUMN($V$1)+2,FALSE)),VLOOKUP($E132,AnrPivot!$A$6:$AI$97,COLUMN()-COLUMN($V$1)+2,FALSE),"")</f>
        <v/>
      </c>
      <c r="AO132" s="93" t="str">
        <f>IF(ISNUMBER(VLOOKUP($E132,AnrPivot!$A$6:$AI$97,COLUMN()-COLUMN($V$1)+2,FALSE)),VLOOKUP($E132,AnrPivot!$A$6:$AI$97,COLUMN()-COLUMN($V$1)+2,FALSE),"")</f>
        <v/>
      </c>
      <c r="AP132" s="93" t="str">
        <f>IF(ISNUMBER(VLOOKUP($E132,AnrPivot!$A$6:$AI$97,COLUMN()-COLUMN($V$1)+2,FALSE)),VLOOKUP($E132,AnrPivot!$A$6:$AI$97,COLUMN()-COLUMN($V$1)+2,FALSE),"")</f>
        <v/>
      </c>
      <c r="AQ132" s="93" t="str">
        <f>IF(ISNUMBER(VLOOKUP($E132,AnrPivot!$A$6:$AI$97,COLUMN()-COLUMN($V$1)+2,FALSE)),VLOOKUP($E132,AnrPivot!$A$6:$AI$97,COLUMN()-COLUMN($V$1)+2,FALSE),"")</f>
        <v/>
      </c>
      <c r="AR132" s="93" t="str">
        <f>IF(ISNUMBER(VLOOKUP($E132,AnrPivot!$A$6:$AI$97,COLUMN()-COLUMN($V$1)+2,FALSE)),VLOOKUP($E132,AnrPivot!$A$6:$AI$97,COLUMN()-COLUMN($V$1)+2,FALSE),"")</f>
        <v/>
      </c>
      <c r="AS132" s="93" t="str">
        <f>IF(ISNUMBER(VLOOKUP($E132,AnrPivot!$A$6:$AI$97,COLUMN()-COLUMN($V$1)+2,FALSE)),VLOOKUP($E132,AnrPivot!$A$6:$AI$97,COLUMN()-COLUMN($V$1)+2,FALSE),"")</f>
        <v/>
      </c>
      <c r="AT132" s="93" t="str">
        <f>IF(ISNUMBER(VLOOKUP($E132,AnrPivot!$A$6:$AI$97,COLUMN()-COLUMN($V$1)+2,FALSE)),VLOOKUP($E132,AnrPivot!$A$6:$AI$97,COLUMN()-COLUMN($V$1)+2,FALSE),"")</f>
        <v/>
      </c>
      <c r="AU132" s="93" t="str">
        <f>IF(ISNUMBER(VLOOKUP($E132,AnrPivot!$A$6:$AI$97,COLUMN()-COLUMN($V$1)+2,FALSE)),VLOOKUP($E132,AnrPivot!$A$6:$AI$97,COLUMN()-COLUMN($V$1)+2,FALSE),"")</f>
        <v/>
      </c>
      <c r="AV132" s="93" t="str">
        <f>IF(ISNUMBER(VLOOKUP($E132,AnrPivot!$A$6:$AI$97,COLUMN()-COLUMN($V$1)+2,FALSE)),VLOOKUP($E132,AnrPivot!$A$6:$AI$97,COLUMN()-COLUMN($V$1)+2,FALSE),"")</f>
        <v/>
      </c>
      <c r="AW132" s="93" t="str">
        <f>IF(ISNUMBER(VLOOKUP($E132,AnrPivot!$A$6:$AI$97,COLUMN()-COLUMN($V$1)+2,FALSE)),VLOOKUP($E132,AnrPivot!$A$6:$AI$97,COLUMN()-COLUMN($V$1)+2,FALSE),"")</f>
        <v/>
      </c>
      <c r="AX132" s="93" t="str">
        <f>IF(ISNUMBER(VLOOKUP($E132,AnrPivot!$A$6:$AI$97,COLUMN()-COLUMN($V$1)+2,FALSE)),VLOOKUP($E132,AnrPivot!$A$6:$AI$97,COLUMN()-COLUMN($V$1)+2,FALSE),"")</f>
        <v/>
      </c>
      <c r="AY132" s="93" t="str">
        <f>IF(ISNUMBER(VLOOKUP($E132,AnrPivot!$A$6:$AI$97,COLUMN()-COLUMN($V$1)+2,FALSE)),VLOOKUP($E132,AnrPivot!$A$6:$AI$97,COLUMN()-COLUMN($V$1)+2,FALSE),"")</f>
        <v/>
      </c>
      <c r="AZ132" s="93" t="str">
        <f>IF(ISNUMBER(VLOOKUP($E132,AnrPivot!$A$6:$AI$97,COLUMN()-COLUMN($V$1)+2,FALSE)),VLOOKUP($E132,AnrPivot!$A$6:$AI$97,COLUMN()-COLUMN($V$1)+2,FALSE),"")</f>
        <v/>
      </c>
      <c r="BA132" s="93" t="str">
        <f>IF(ISNUMBER(VLOOKUP($E132,AnrPivot!$A$6:$AI$97,COLUMN()-COLUMN($V$1)+2,FALSE)),VLOOKUP($E132,AnrPivot!$A$6:$AI$97,COLUMN()-COLUMN($V$1)+2,FALSE),"")</f>
        <v/>
      </c>
      <c r="BB132" s="93" t="str">
        <f>IF(ISNUMBER(VLOOKUP($E132,AnrPivot!$A$6:$AI$97,COLUMN()-COLUMN($V$1)+2,FALSE)),VLOOKUP($E132,AnrPivot!$A$6:$AI$97,COLUMN()-COLUMN($V$1)+2,FALSE),"")</f>
        <v/>
      </c>
      <c r="BC132" s="93">
        <f>IF(ISNUMBER(VLOOKUP($E132,AnrPivot!$A$6:$AI$97,COLUMN()-COLUMN($V$1)+2,FALSE)),VLOOKUP($E132,AnrPivot!$A$6:$AI$97,COLUMN()-COLUMN($V$1)+2,FALSE),"")</f>
        <v>0.5</v>
      </c>
      <c r="BD132" s="93" t="str">
        <f>IF(ISNUMBER(VLOOKUP($E132,AnrPivot!$A$6:$AI$97,COLUMN()-COLUMN($V$1)+2,FALSE)),VLOOKUP($E132,AnrPivot!$A$6:$AI$97,COLUMN()-COLUMN($V$1)+2,FALSE),"")</f>
        <v/>
      </c>
      <c r="BE132" s="93" t="str">
        <f>IF(ISNUMBER(VLOOKUP($E132,AnrPivot!$A$6:$AI$97,COLUMN()-COLUMN($V$1)+2,FALSE)),VLOOKUP($E132,AnrPivot!$A$6:$AI$97,COLUMN()-COLUMN($V$1)+2,FALSE),"")</f>
        <v/>
      </c>
      <c r="BF132" s="93" t="str">
        <f>IF(ISNUMBER(VLOOKUP($E132,AnrPivot!$A$6:$AI$97,COLUMN()-COLUMN($V$1)+2,FALSE)),VLOOKUP($E132,AnrPivot!$A$6:$AI$97,COLUMN()-COLUMN($V$1)+2,FALSE),"")</f>
        <v/>
      </c>
      <c r="BG132" s="93" t="str">
        <f>IF(ISNUMBER(VLOOKUP($E132,AnrPivot!$A$6:$AI$97,COLUMN()-COLUMN($V$1)+2,FALSE)),VLOOKUP($E132,AnrPivot!$A$6:$AI$97,COLUMN()-COLUMN($V$1)+2,FALSE),"")</f>
        <v/>
      </c>
      <c r="BH132" s="93" t="str">
        <f>IF(ISNUMBER(VLOOKUP($E132,AnrPivot!$A$6:$AI$97,COLUMN()-COLUMN($V$1)+2,FALSE)),VLOOKUP($E132,AnrPivot!$A$6:$AI$97,COLUMN()-COLUMN($V$1)+2,FALSE),"")</f>
        <v/>
      </c>
      <c r="BI132" s="93" t="str">
        <f>IF(ISNUMBER(VLOOKUP($E132,AnrPivot!$A$6:$AI$97,COLUMN()-COLUMN($V$1)+2,FALSE)),VLOOKUP($E132,AnrPivot!$A$6:$AI$97,COLUMN()-COLUMN($V$1)+2,FALSE),"")</f>
        <v/>
      </c>
      <c r="BJ132" s="93" t="str">
        <f>IF(ISNUMBER(VLOOKUP($E132,AnrPivot!$A$6:$AI$97,COLUMN()-COLUMN($V$1)+2,FALSE)),VLOOKUP($E132,AnrPivot!$A$6:$AI$97,COLUMN()-COLUMN($V$1)+2,FALSE),"")</f>
        <v/>
      </c>
    </row>
    <row r="133" spans="1:62" s="244" customFormat="1">
      <c r="A133" s="247"/>
      <c r="B133" s="66" t="s">
        <v>0</v>
      </c>
      <c r="C133" s="67" t="s">
        <v>370</v>
      </c>
      <c r="D133" s="67" t="s">
        <v>526</v>
      </c>
      <c r="E133" s="68" t="s">
        <v>1119</v>
      </c>
      <c r="F133" s="69"/>
      <c r="G133" s="247"/>
      <c r="H133" s="247"/>
      <c r="I133" s="247"/>
      <c r="J133" s="248"/>
      <c r="K133" s="70"/>
      <c r="L133" s="71">
        <v>0</v>
      </c>
      <c r="M133" s="71">
        <f t="shared" si="5"/>
        <v>0</v>
      </c>
      <c r="N133" s="227">
        <f>LOOKUP(E133,UNTIS.1HJ!$A$4:$A$132,UNTIS.1HJ!$F$4:$F$132)+LOOKUP(E133,UNTIS.1HJ!$A$4:$A$132,UNTIS.1HJ!$H$4:$H$132)</f>
        <v>0</v>
      </c>
      <c r="O133" s="225">
        <f t="shared" si="4"/>
        <v>0</v>
      </c>
      <c r="P133" s="93"/>
      <c r="Q133" s="93">
        <f>VLOOKUP($E133,UNTIS.Gesamt!$A$4:$L$140,2,FALSE)</f>
        <v>0</v>
      </c>
      <c r="R133" s="93">
        <f>VLOOKUP($E133,UNTIS.Gesamt!$A$4:$L$140,3,FALSE)</f>
        <v>0</v>
      </c>
      <c r="S133" s="93">
        <f>VLOOKUP($E133,UNTIS.1HJ!$A$4:$L$140,4,FALSE)</f>
        <v>0</v>
      </c>
      <c r="T133" s="93">
        <f>VLOOKUP($E133,UNTIS.1HJ!$A$4:$L$140,8,FALSE)</f>
        <v>0</v>
      </c>
      <c r="U133" s="93"/>
      <c r="V133" s="93" t="str">
        <f>IF(ISNUMBER(VLOOKUP($E133,AnrPivot!$A$6:$AI$97,COLUMN()-COLUMN($V$1)+2,FALSE)),VLOOKUP($E133,AnrPivot!$A$6:$AI$97,COLUMN()-COLUMN($V$1)+2,FALSE),"")</f>
        <v/>
      </c>
      <c r="W133" s="9" t="str">
        <f>IF(ISNUMBER(VLOOKUP($E133,AnrPivot!$A$6:$AI$97,COLUMN()-COLUMN($V$1)+2,FALSE)),VLOOKUP($E133,AnrPivot!$A$6:$AI$97,COLUMN()-COLUMN($V$1)+2,FALSE),"")</f>
        <v/>
      </c>
      <c r="X133" s="9" t="str">
        <f>IF(ISNUMBER(VLOOKUP($E133,AnrPivot!$A$6:$AI$97,COLUMN()-COLUMN($V$1)+2,FALSE)),VLOOKUP($E133,AnrPivot!$A$6:$AI$97,COLUMN()-COLUMN($V$1)+2,FALSE),"")</f>
        <v/>
      </c>
      <c r="Y133" s="9" t="str">
        <f>IF(ISNUMBER(VLOOKUP($E133,AnrPivot!$A$6:$AI$97,COLUMN()-COLUMN($V$1)+2,FALSE)),VLOOKUP($E133,AnrPivot!$A$6:$AI$97,COLUMN()-COLUMN($V$1)+2,FALSE),"")</f>
        <v/>
      </c>
      <c r="Z133" s="9" t="str">
        <f>IF(ISNUMBER(VLOOKUP($E133,AnrPivot!$A$6:$AI$97,COLUMN()-COLUMN($V$1)+2,FALSE)),VLOOKUP($E133,AnrPivot!$A$6:$AI$97,COLUMN()-COLUMN($V$1)+2,FALSE),"")</f>
        <v/>
      </c>
      <c r="AA133" s="9" t="str">
        <f>IF(ISNUMBER(VLOOKUP($E133,AnrPivot!$A$6:$AI$97,COLUMN()-COLUMN($V$1)+2,FALSE)),VLOOKUP($E133,AnrPivot!$A$6:$AI$97,COLUMN()-COLUMN($V$1)+2,FALSE),"")</f>
        <v/>
      </c>
      <c r="AB133" s="9" t="str">
        <f>IF(ISNUMBER(VLOOKUP($E133,AnrPivot!$A$6:$AI$97,COLUMN()-COLUMN($V$1)+2,FALSE)),VLOOKUP($E133,AnrPivot!$A$6:$AI$97,COLUMN()-COLUMN($V$1)+2,FALSE),"")</f>
        <v/>
      </c>
      <c r="AC133" s="9" t="str">
        <f>IF(ISNUMBER(VLOOKUP($E133,AnrPivot!$A$6:$AI$97,COLUMN()-COLUMN($V$1)+2,FALSE)),VLOOKUP($E133,AnrPivot!$A$6:$AI$97,COLUMN()-COLUMN($V$1)+2,FALSE),"")</f>
        <v/>
      </c>
      <c r="AD133" s="9" t="str">
        <f>IF(ISNUMBER(VLOOKUP($E133,AnrPivot!$A$6:$AI$97,COLUMN()-COLUMN($V$1)+2,FALSE)),VLOOKUP($E133,AnrPivot!$A$6:$AI$97,COLUMN()-COLUMN($V$1)+2,FALSE),"")</f>
        <v/>
      </c>
      <c r="AE133" s="9" t="str">
        <f>IF(ISNUMBER(VLOOKUP($E133,AnrPivot!$A$6:$AI$97,COLUMN()-COLUMN($V$1)+2,FALSE)),VLOOKUP($E133,AnrPivot!$A$6:$AI$97,COLUMN()-COLUMN($V$1)+2,FALSE),"")</f>
        <v/>
      </c>
      <c r="AF133" s="9" t="str">
        <f>IF(ISNUMBER(VLOOKUP($E133,AnrPivot!$A$6:$AI$97,COLUMN()-COLUMN($V$1)+2,FALSE)),VLOOKUP($E133,AnrPivot!$A$6:$AI$97,COLUMN()-COLUMN($V$1)+2,FALSE),"")</f>
        <v/>
      </c>
      <c r="AG133" s="9" t="str">
        <f>IF(ISNUMBER(VLOOKUP($E133,AnrPivot!$A$6:$AI$97,COLUMN()-COLUMN($V$1)+2,FALSE)),VLOOKUP($E133,AnrPivot!$A$6:$AI$97,COLUMN()-COLUMN($V$1)+2,FALSE),"")</f>
        <v/>
      </c>
      <c r="AH133" s="9" t="str">
        <f>IF(ISNUMBER(VLOOKUP($E133,AnrPivot!$A$6:$AI$97,COLUMN()-COLUMN($V$1)+2,FALSE)),VLOOKUP($E133,AnrPivot!$A$6:$AI$97,COLUMN()-COLUMN($V$1)+2,FALSE),"")</f>
        <v/>
      </c>
      <c r="AI133" s="9" t="str">
        <f>IF(ISNUMBER(VLOOKUP($E133,AnrPivot!$A$6:$AI$97,COLUMN()-COLUMN($V$1)+2,FALSE)),VLOOKUP($E133,AnrPivot!$A$6:$AI$97,COLUMN()-COLUMN($V$1)+2,FALSE),"")</f>
        <v/>
      </c>
      <c r="AJ133" s="9" t="str">
        <f>IF(ISNUMBER(VLOOKUP($E133,AnrPivot!$A$6:$AI$97,COLUMN()-COLUMN($V$1)+2,FALSE)),VLOOKUP($E133,AnrPivot!$A$6:$AI$97,COLUMN()-COLUMN($V$1)+2,FALSE),"")</f>
        <v/>
      </c>
      <c r="AK133" s="9" t="str">
        <f>IF(ISNUMBER(VLOOKUP($E133,AnrPivot!$A$6:$AI$97,COLUMN()-COLUMN($V$1)+2,FALSE)),VLOOKUP($E133,AnrPivot!$A$6:$AI$97,COLUMN()-COLUMN($V$1)+2,FALSE),"")</f>
        <v/>
      </c>
      <c r="AL133" s="9" t="str">
        <f>IF(ISNUMBER(VLOOKUP($E133,AnrPivot!$A$6:$AI$97,COLUMN()-COLUMN($V$1)+2,FALSE)),VLOOKUP($E133,AnrPivot!$A$6:$AI$97,COLUMN()-COLUMN($V$1)+2,FALSE),"")</f>
        <v/>
      </c>
      <c r="AM133" s="9" t="str">
        <f>IF(ISNUMBER(VLOOKUP($E133,AnrPivot!$A$6:$AI$97,COLUMN()-COLUMN($V$1)+2,FALSE)),VLOOKUP($E133,AnrPivot!$A$6:$AI$97,COLUMN()-COLUMN($V$1)+2,FALSE),"")</f>
        <v/>
      </c>
      <c r="AN133" s="9" t="str">
        <f>IF(ISNUMBER(VLOOKUP($E133,AnrPivot!$A$6:$AI$97,COLUMN()-COLUMN($V$1)+2,FALSE)),VLOOKUP($E133,AnrPivot!$A$6:$AI$97,COLUMN()-COLUMN($V$1)+2,FALSE),"")</f>
        <v/>
      </c>
      <c r="AO133" s="9" t="str">
        <f>IF(ISNUMBER(VLOOKUP($E133,AnrPivot!$A$6:$AI$97,COLUMN()-COLUMN($V$1)+2,FALSE)),VLOOKUP($E133,AnrPivot!$A$6:$AI$97,COLUMN()-COLUMN($V$1)+2,FALSE),"")</f>
        <v/>
      </c>
      <c r="AP133" s="9" t="str">
        <f>IF(ISNUMBER(VLOOKUP($E133,AnrPivot!$A$6:$AI$97,COLUMN()-COLUMN($V$1)+2,FALSE)),VLOOKUP($E133,AnrPivot!$A$6:$AI$97,COLUMN()-COLUMN($V$1)+2,FALSE),"")</f>
        <v/>
      </c>
      <c r="AQ133" s="9" t="str">
        <f>IF(ISNUMBER(VLOOKUP($E133,AnrPivot!$A$6:$AI$97,COLUMN()-COLUMN($V$1)+2,FALSE)),VLOOKUP($E133,AnrPivot!$A$6:$AI$97,COLUMN()-COLUMN($V$1)+2,FALSE),"")</f>
        <v/>
      </c>
      <c r="AR133" s="9" t="str">
        <f>IF(ISNUMBER(VLOOKUP($E133,AnrPivot!$A$6:$AI$97,COLUMN()-COLUMN($V$1)+2,FALSE)),VLOOKUP($E133,AnrPivot!$A$6:$AI$97,COLUMN()-COLUMN($V$1)+2,FALSE),"")</f>
        <v/>
      </c>
      <c r="AS133" s="9" t="str">
        <f>IF(ISNUMBER(VLOOKUP($E133,AnrPivot!$A$6:$AI$97,COLUMN()-COLUMN($V$1)+2,FALSE)),VLOOKUP($E133,AnrPivot!$A$6:$AI$97,COLUMN()-COLUMN($V$1)+2,FALSE),"")</f>
        <v/>
      </c>
      <c r="AT133" s="9" t="str">
        <f>IF(ISNUMBER(VLOOKUP($E133,AnrPivot!$A$6:$AI$97,COLUMN()-COLUMN($V$1)+2,FALSE)),VLOOKUP($E133,AnrPivot!$A$6:$AI$97,COLUMN()-COLUMN($V$1)+2,FALSE),"")</f>
        <v/>
      </c>
      <c r="AU133" s="9" t="str">
        <f>IF(ISNUMBER(VLOOKUP($E133,AnrPivot!$A$6:$AI$97,COLUMN()-COLUMN($V$1)+2,FALSE)),VLOOKUP($E133,AnrPivot!$A$6:$AI$97,COLUMN()-COLUMN($V$1)+2,FALSE),"")</f>
        <v/>
      </c>
      <c r="AV133" s="9" t="str">
        <f>IF(ISNUMBER(VLOOKUP($E133,AnrPivot!$A$6:$AI$97,COLUMN()-COLUMN($V$1)+2,FALSE)),VLOOKUP($E133,AnrPivot!$A$6:$AI$97,COLUMN()-COLUMN($V$1)+2,FALSE),"")</f>
        <v/>
      </c>
      <c r="AW133" s="9" t="str">
        <f>IF(ISNUMBER(VLOOKUP($E133,AnrPivot!$A$6:$AI$97,COLUMN()-COLUMN($V$1)+2,FALSE)),VLOOKUP($E133,AnrPivot!$A$6:$AI$97,COLUMN()-COLUMN($V$1)+2,FALSE),"")</f>
        <v/>
      </c>
      <c r="AX133" s="9" t="str">
        <f>IF(ISNUMBER(VLOOKUP($E133,AnrPivot!$A$6:$AI$97,COLUMN()-COLUMN($V$1)+2,FALSE)),VLOOKUP($E133,AnrPivot!$A$6:$AI$97,COLUMN()-COLUMN($V$1)+2,FALSE),"")</f>
        <v/>
      </c>
      <c r="AY133" s="9" t="str">
        <f>IF(ISNUMBER(VLOOKUP($E133,AnrPivot!$A$6:$AI$97,COLUMN()-COLUMN($V$1)+2,FALSE)),VLOOKUP($E133,AnrPivot!$A$6:$AI$97,COLUMN()-COLUMN($V$1)+2,FALSE),"")</f>
        <v/>
      </c>
      <c r="AZ133" s="9" t="str">
        <f>IF(ISNUMBER(VLOOKUP($E133,AnrPivot!$A$6:$AI$97,COLUMN()-COLUMN($V$1)+2,FALSE)),VLOOKUP($E133,AnrPivot!$A$6:$AI$97,COLUMN()-COLUMN($V$1)+2,FALSE),"")</f>
        <v/>
      </c>
      <c r="BA133" s="9" t="str">
        <f>IF(ISNUMBER(VLOOKUP($E133,AnrPivot!$A$6:$AI$97,COLUMN()-COLUMN($V$1)+2,FALSE)),VLOOKUP($E133,AnrPivot!$A$6:$AI$97,COLUMN()-COLUMN($V$1)+2,FALSE),"")</f>
        <v/>
      </c>
      <c r="BB133" s="9" t="str">
        <f>IF(ISNUMBER(VLOOKUP($E133,AnrPivot!$A$6:$AI$97,COLUMN()-COLUMN($V$1)+2,FALSE)),VLOOKUP($E133,AnrPivot!$A$6:$AI$97,COLUMN()-COLUMN($V$1)+2,FALSE),"")</f>
        <v/>
      </c>
      <c r="BC133" s="9" t="str">
        <f>IF(ISNUMBER(VLOOKUP($E133,AnrPivot!$A$6:$AI$97,COLUMN()-COLUMN($V$1)+2,FALSE)),VLOOKUP($E133,AnrPivot!$A$6:$AI$97,COLUMN()-COLUMN($V$1)+2,FALSE),"")</f>
        <v/>
      </c>
      <c r="BD133" s="9" t="str">
        <f>IF(ISNUMBER(VLOOKUP($E133,AnrPivot!$A$6:$AI$97,COLUMN()-COLUMN($V$1)+2,FALSE)),VLOOKUP($E133,AnrPivot!$A$6:$AI$97,COLUMN()-COLUMN($V$1)+2,FALSE),"")</f>
        <v/>
      </c>
      <c r="BE133" s="9" t="str">
        <f>IF(ISNUMBER(VLOOKUP($E133,AnrPivot!$A$6:$AI$97,COLUMN()-COLUMN($V$1)+2,FALSE)),VLOOKUP($E133,AnrPivot!$A$6:$AI$97,COLUMN()-COLUMN($V$1)+2,FALSE),"")</f>
        <v/>
      </c>
      <c r="BF133" s="9" t="str">
        <f>IF(ISNUMBER(VLOOKUP($E133,AnrPivot!$A$6:$AI$97,COLUMN()-COLUMN($V$1)+2,FALSE)),VLOOKUP($E133,AnrPivot!$A$6:$AI$97,COLUMN()-COLUMN($V$1)+2,FALSE),"")</f>
        <v/>
      </c>
      <c r="BG133" s="9" t="str">
        <f>IF(ISNUMBER(VLOOKUP($E133,AnrPivot!$A$6:$AI$97,COLUMN()-COLUMN($V$1)+2,FALSE)),VLOOKUP($E133,AnrPivot!$A$6:$AI$97,COLUMN()-COLUMN($V$1)+2,FALSE),"")</f>
        <v/>
      </c>
      <c r="BH133" s="9" t="str">
        <f>IF(ISNUMBER(VLOOKUP($E133,AnrPivot!$A$6:$AI$97,COLUMN()-COLUMN($V$1)+2,FALSE)),VLOOKUP($E133,AnrPivot!$A$6:$AI$97,COLUMN()-COLUMN($V$1)+2,FALSE),"")</f>
        <v/>
      </c>
      <c r="BI133" s="93" t="str">
        <f>IF(ISNUMBER(VLOOKUP($E133,AnrPivot!$A$6:$AI$97,COLUMN()-COLUMN($V$1)+2,FALSE)),VLOOKUP($E133,AnrPivot!$A$6:$AI$97,COLUMN()-COLUMN($V$1)+2,FALSE),"")</f>
        <v/>
      </c>
      <c r="BJ133" s="93" t="str">
        <f>IF(ISNUMBER(VLOOKUP($E133,AnrPivot!$A$6:$AI$97,COLUMN()-COLUMN($V$1)+2,FALSE)),VLOOKUP($E133,AnrPivot!$A$6:$AI$97,COLUMN()-COLUMN($V$1)+2,FALSE),"")</f>
        <v/>
      </c>
    </row>
    <row r="134" spans="1:62">
      <c r="A134" s="244">
        <v>126</v>
      </c>
      <c r="B134" s="73" t="s">
        <v>0</v>
      </c>
      <c r="C134" s="11" t="s">
        <v>520</v>
      </c>
      <c r="D134" s="11" t="s">
        <v>521</v>
      </c>
      <c r="E134" s="8" t="s">
        <v>337</v>
      </c>
      <c r="F134" s="14">
        <v>23404</v>
      </c>
      <c r="G134" s="244" t="s">
        <v>615</v>
      </c>
      <c r="H134" s="244"/>
      <c r="I134" s="244"/>
      <c r="J134" s="249"/>
      <c r="K134" s="27"/>
      <c r="L134" s="13">
        <v>30</v>
      </c>
      <c r="M134" s="13">
        <f t="shared" si="5"/>
        <v>29</v>
      </c>
      <c r="N134" s="228">
        <f>LOOKUP(E134,UNTIS.1HJ!$A$4:$A$132,UNTIS.1HJ!$F$4:$F$132)+LOOKUP(E134,UNTIS.1HJ!$A$4:$A$132,UNTIS.1HJ!$H$4:$H$132)</f>
        <v>0</v>
      </c>
      <c r="O134" s="226">
        <f t="shared" si="4"/>
        <v>0</v>
      </c>
      <c r="P134" s="9"/>
      <c r="Q134" s="9">
        <f>VLOOKUP($E134,UNTIS.Gesamt!$A$4:$L$140,2,FALSE)</f>
        <v>1190</v>
      </c>
      <c r="R134" s="9">
        <f>VLOOKUP($E134,UNTIS.Gesamt!$A$4:$L$140,3,FALSE)</f>
        <v>0</v>
      </c>
      <c r="S134" s="9">
        <f>VLOOKUP($E134,UNTIS.1HJ!$A$4:$L$140,4,FALSE)</f>
        <v>1190</v>
      </c>
      <c r="T134" s="9">
        <f>VLOOKUP($E134,UNTIS.1HJ!$A$4:$L$140,8,FALSE)</f>
        <v>0</v>
      </c>
      <c r="U134" s="9"/>
      <c r="V134" s="9">
        <f>IF(ISNUMBER(VLOOKUP($E134,AnrPivot!$A$6:$AI$97,COLUMN()-COLUMN($V$1)+2,FALSE)),VLOOKUP($E134,AnrPivot!$A$6:$AI$97,COLUMN()-COLUMN($V$1)+2,FALSE),"")</f>
        <v>1</v>
      </c>
      <c r="W134" s="93" t="str">
        <f>IF(ISNUMBER(VLOOKUP($E134,AnrPivot!$A$6:$AI$97,COLUMN()-COLUMN($V$1)+2,FALSE)),VLOOKUP($E134,AnrPivot!$A$6:$AI$97,COLUMN()-COLUMN($V$1)+2,FALSE),"")</f>
        <v/>
      </c>
      <c r="X134" s="93" t="str">
        <f>IF(ISNUMBER(VLOOKUP($E134,AnrPivot!$A$6:$AI$97,COLUMN()-COLUMN($V$1)+2,FALSE)),VLOOKUP($E134,AnrPivot!$A$6:$AI$97,COLUMN()-COLUMN($V$1)+2,FALSE),"")</f>
        <v/>
      </c>
      <c r="Y134" s="93" t="str">
        <f>IF(ISNUMBER(VLOOKUP($E134,AnrPivot!$A$6:$AI$97,COLUMN()-COLUMN($V$1)+2,FALSE)),VLOOKUP($E134,AnrPivot!$A$6:$AI$97,COLUMN()-COLUMN($V$1)+2,FALSE),"")</f>
        <v/>
      </c>
      <c r="Z134" s="93" t="str">
        <f>IF(ISNUMBER(VLOOKUP($E134,AnrPivot!$A$6:$AI$97,COLUMN()-COLUMN($V$1)+2,FALSE)),VLOOKUP($E134,AnrPivot!$A$6:$AI$97,COLUMN()-COLUMN($V$1)+2,FALSE),"")</f>
        <v/>
      </c>
      <c r="AA134" s="93" t="str">
        <f>IF(ISNUMBER(VLOOKUP($E134,AnrPivot!$A$6:$AI$97,COLUMN()-COLUMN($V$1)+2,FALSE)),VLOOKUP($E134,AnrPivot!$A$6:$AI$97,COLUMN()-COLUMN($V$1)+2,FALSE),"")</f>
        <v/>
      </c>
      <c r="AB134" s="93" t="str">
        <f>IF(ISNUMBER(VLOOKUP($E134,AnrPivot!$A$6:$AI$97,COLUMN()-COLUMN($V$1)+2,FALSE)),VLOOKUP($E134,AnrPivot!$A$6:$AI$97,COLUMN()-COLUMN($V$1)+2,FALSE),"")</f>
        <v/>
      </c>
      <c r="AC134" s="93" t="str">
        <f>IF(ISNUMBER(VLOOKUP($E134,AnrPivot!$A$6:$AI$97,COLUMN()-COLUMN($V$1)+2,FALSE)),VLOOKUP($E134,AnrPivot!$A$6:$AI$97,COLUMN()-COLUMN($V$1)+2,FALSE),"")</f>
        <v/>
      </c>
      <c r="AD134" s="93" t="str">
        <f>IF(ISNUMBER(VLOOKUP($E134,AnrPivot!$A$6:$AI$97,COLUMN()-COLUMN($V$1)+2,FALSE)),VLOOKUP($E134,AnrPivot!$A$6:$AI$97,COLUMN()-COLUMN($V$1)+2,FALSE),"")</f>
        <v/>
      </c>
      <c r="AE134" s="93" t="str">
        <f>IF(ISNUMBER(VLOOKUP($E134,AnrPivot!$A$6:$AI$97,COLUMN()-COLUMN($V$1)+2,FALSE)),VLOOKUP($E134,AnrPivot!$A$6:$AI$97,COLUMN()-COLUMN($V$1)+2,FALSE),"")</f>
        <v/>
      </c>
      <c r="AF134" s="93" t="str">
        <f>IF(ISNUMBER(VLOOKUP($E134,AnrPivot!$A$6:$AI$97,COLUMN()-COLUMN($V$1)+2,FALSE)),VLOOKUP($E134,AnrPivot!$A$6:$AI$97,COLUMN()-COLUMN($V$1)+2,FALSE),"")</f>
        <v/>
      </c>
      <c r="AG134" s="93" t="str">
        <f>IF(ISNUMBER(VLOOKUP($E134,AnrPivot!$A$6:$AI$97,COLUMN()-COLUMN($V$1)+2,FALSE)),VLOOKUP($E134,AnrPivot!$A$6:$AI$97,COLUMN()-COLUMN($V$1)+2,FALSE),"")</f>
        <v/>
      </c>
      <c r="AH134" s="93" t="str">
        <f>IF(ISNUMBER(VLOOKUP($E134,AnrPivot!$A$6:$AI$97,COLUMN()-COLUMN($V$1)+2,FALSE)),VLOOKUP($E134,AnrPivot!$A$6:$AI$97,COLUMN()-COLUMN($V$1)+2,FALSE),"")</f>
        <v/>
      </c>
      <c r="AI134" s="93" t="str">
        <f>IF(ISNUMBER(VLOOKUP($E134,AnrPivot!$A$6:$AI$97,COLUMN()-COLUMN($V$1)+2,FALSE)),VLOOKUP($E134,AnrPivot!$A$6:$AI$97,COLUMN()-COLUMN($V$1)+2,FALSE),"")</f>
        <v/>
      </c>
      <c r="AJ134" s="93" t="str">
        <f>IF(ISNUMBER(VLOOKUP($E134,AnrPivot!$A$6:$AI$97,COLUMN()-COLUMN($V$1)+2,FALSE)),VLOOKUP($E134,AnrPivot!$A$6:$AI$97,COLUMN()-COLUMN($V$1)+2,FALSE),"")</f>
        <v/>
      </c>
      <c r="AK134" s="93" t="str">
        <f>IF(ISNUMBER(VLOOKUP($E134,AnrPivot!$A$6:$AI$97,COLUMN()-COLUMN($V$1)+2,FALSE)),VLOOKUP($E134,AnrPivot!$A$6:$AI$97,COLUMN()-COLUMN($V$1)+2,FALSE),"")</f>
        <v/>
      </c>
      <c r="AL134" s="93" t="str">
        <f>IF(ISNUMBER(VLOOKUP($E134,AnrPivot!$A$6:$AI$97,COLUMN()-COLUMN($V$1)+2,FALSE)),VLOOKUP($E134,AnrPivot!$A$6:$AI$97,COLUMN()-COLUMN($V$1)+2,FALSE),"")</f>
        <v/>
      </c>
      <c r="AM134" s="93" t="str">
        <f>IF(ISNUMBER(VLOOKUP($E134,AnrPivot!$A$6:$AI$97,COLUMN()-COLUMN($V$1)+2,FALSE)),VLOOKUP($E134,AnrPivot!$A$6:$AI$97,COLUMN()-COLUMN($V$1)+2,FALSE),"")</f>
        <v/>
      </c>
      <c r="AN134" s="93" t="str">
        <f>IF(ISNUMBER(VLOOKUP($E134,AnrPivot!$A$6:$AI$97,COLUMN()-COLUMN($V$1)+2,FALSE)),VLOOKUP($E134,AnrPivot!$A$6:$AI$97,COLUMN()-COLUMN($V$1)+2,FALSE),"")</f>
        <v/>
      </c>
      <c r="AO134" s="93" t="str">
        <f>IF(ISNUMBER(VLOOKUP($E134,AnrPivot!$A$6:$AI$97,COLUMN()-COLUMN($V$1)+2,FALSE)),VLOOKUP($E134,AnrPivot!$A$6:$AI$97,COLUMN()-COLUMN($V$1)+2,FALSE),"")</f>
        <v/>
      </c>
      <c r="AP134" s="93" t="str">
        <f>IF(ISNUMBER(VLOOKUP($E134,AnrPivot!$A$6:$AI$97,COLUMN()-COLUMN($V$1)+2,FALSE)),VLOOKUP($E134,AnrPivot!$A$6:$AI$97,COLUMN()-COLUMN($V$1)+2,FALSE),"")</f>
        <v/>
      </c>
      <c r="AQ134" s="93" t="str">
        <f>IF(ISNUMBER(VLOOKUP($E134,AnrPivot!$A$6:$AI$97,COLUMN()-COLUMN($V$1)+2,FALSE)),VLOOKUP($E134,AnrPivot!$A$6:$AI$97,COLUMN()-COLUMN($V$1)+2,FALSE),"")</f>
        <v/>
      </c>
      <c r="AR134" s="93" t="str">
        <f>IF(ISNUMBER(VLOOKUP($E134,AnrPivot!$A$6:$AI$97,COLUMN()-COLUMN($V$1)+2,FALSE)),VLOOKUP($E134,AnrPivot!$A$6:$AI$97,COLUMN()-COLUMN($V$1)+2,FALSE),"")</f>
        <v/>
      </c>
      <c r="AS134" s="93" t="str">
        <f>IF(ISNUMBER(VLOOKUP($E134,AnrPivot!$A$6:$AI$97,COLUMN()-COLUMN($V$1)+2,FALSE)),VLOOKUP($E134,AnrPivot!$A$6:$AI$97,COLUMN()-COLUMN($V$1)+2,FALSE),"")</f>
        <v/>
      </c>
      <c r="AT134" s="93" t="str">
        <f>IF(ISNUMBER(VLOOKUP($E134,AnrPivot!$A$6:$AI$97,COLUMN()-COLUMN($V$1)+2,FALSE)),VLOOKUP($E134,AnrPivot!$A$6:$AI$97,COLUMN()-COLUMN($V$1)+2,FALSE),"")</f>
        <v/>
      </c>
      <c r="AU134" s="93" t="str">
        <f>IF(ISNUMBER(VLOOKUP($E134,AnrPivot!$A$6:$AI$97,COLUMN()-COLUMN($V$1)+2,FALSE)),VLOOKUP($E134,AnrPivot!$A$6:$AI$97,COLUMN()-COLUMN($V$1)+2,FALSE),"")</f>
        <v/>
      </c>
      <c r="AV134" s="93" t="str">
        <f>IF(ISNUMBER(VLOOKUP($E134,AnrPivot!$A$6:$AI$97,COLUMN()-COLUMN($V$1)+2,FALSE)),VLOOKUP($E134,AnrPivot!$A$6:$AI$97,COLUMN()-COLUMN($V$1)+2,FALSE),"")</f>
        <v/>
      </c>
      <c r="AW134" s="93" t="str">
        <f>IF(ISNUMBER(VLOOKUP($E134,AnrPivot!$A$6:$AI$97,COLUMN()-COLUMN($V$1)+2,FALSE)),VLOOKUP($E134,AnrPivot!$A$6:$AI$97,COLUMN()-COLUMN($V$1)+2,FALSE),"")</f>
        <v/>
      </c>
      <c r="AX134" s="93" t="str">
        <f>IF(ISNUMBER(VLOOKUP($E134,AnrPivot!$A$6:$AI$97,COLUMN()-COLUMN($V$1)+2,FALSE)),VLOOKUP($E134,AnrPivot!$A$6:$AI$97,COLUMN()-COLUMN($V$1)+2,FALSE),"")</f>
        <v/>
      </c>
      <c r="AY134" s="93" t="str">
        <f>IF(ISNUMBER(VLOOKUP($E134,AnrPivot!$A$6:$AI$97,COLUMN()-COLUMN($V$1)+2,FALSE)),VLOOKUP($E134,AnrPivot!$A$6:$AI$97,COLUMN()-COLUMN($V$1)+2,FALSE),"")</f>
        <v/>
      </c>
      <c r="AZ134" s="93" t="str">
        <f>IF(ISNUMBER(VLOOKUP($E134,AnrPivot!$A$6:$AI$97,COLUMN()-COLUMN($V$1)+2,FALSE)),VLOOKUP($E134,AnrPivot!$A$6:$AI$97,COLUMN()-COLUMN($V$1)+2,FALSE),"")</f>
        <v/>
      </c>
      <c r="BA134" s="93" t="str">
        <f>IF(ISNUMBER(VLOOKUP($E134,AnrPivot!$A$6:$AI$97,COLUMN()-COLUMN($V$1)+2,FALSE)),VLOOKUP($E134,AnrPivot!$A$6:$AI$97,COLUMN()-COLUMN($V$1)+2,FALSE),"")</f>
        <v/>
      </c>
      <c r="BB134" s="93" t="str">
        <f>IF(ISNUMBER(VLOOKUP($E134,AnrPivot!$A$6:$AI$97,COLUMN()-COLUMN($V$1)+2,FALSE)),VLOOKUP($E134,AnrPivot!$A$6:$AI$97,COLUMN()-COLUMN($V$1)+2,FALSE),"")</f>
        <v/>
      </c>
      <c r="BC134" s="93">
        <f>IF(ISNUMBER(VLOOKUP($E134,AnrPivot!$A$6:$AI$97,COLUMN()-COLUMN($V$1)+2,FALSE)),VLOOKUP($E134,AnrPivot!$A$6:$AI$97,COLUMN()-COLUMN($V$1)+2,FALSE),"")</f>
        <v>1</v>
      </c>
      <c r="BD134" s="93" t="str">
        <f>IF(ISNUMBER(VLOOKUP($E134,AnrPivot!$A$6:$AI$97,COLUMN()-COLUMN($V$1)+2,FALSE)),VLOOKUP($E134,AnrPivot!$A$6:$AI$97,COLUMN()-COLUMN($V$1)+2,FALSE),"")</f>
        <v/>
      </c>
      <c r="BE134" s="93" t="str">
        <f>IF(ISNUMBER(VLOOKUP($E134,AnrPivot!$A$6:$AI$97,COLUMN()-COLUMN($V$1)+2,FALSE)),VLOOKUP($E134,AnrPivot!$A$6:$AI$97,COLUMN()-COLUMN($V$1)+2,FALSE),"")</f>
        <v/>
      </c>
      <c r="BF134" s="93" t="str">
        <f>IF(ISNUMBER(VLOOKUP($E134,AnrPivot!$A$6:$AI$97,COLUMN()-COLUMN($V$1)+2,FALSE)),VLOOKUP($E134,AnrPivot!$A$6:$AI$97,COLUMN()-COLUMN($V$1)+2,FALSE),"")</f>
        <v/>
      </c>
      <c r="BG134" s="93" t="str">
        <f>IF(ISNUMBER(VLOOKUP($E134,AnrPivot!$A$6:$AI$97,COLUMN()-COLUMN($V$1)+2,FALSE)),VLOOKUP($E134,AnrPivot!$A$6:$AI$97,COLUMN()-COLUMN($V$1)+2,FALSE),"")</f>
        <v/>
      </c>
      <c r="BH134" s="93" t="str">
        <f>IF(ISNUMBER(VLOOKUP($E134,AnrPivot!$A$6:$AI$97,COLUMN()-COLUMN($V$1)+2,FALSE)),VLOOKUP($E134,AnrPivot!$A$6:$AI$97,COLUMN()-COLUMN($V$1)+2,FALSE),"")</f>
        <v/>
      </c>
      <c r="BI134" s="93" t="str">
        <f>IF(ISNUMBER(VLOOKUP($E134,AnrPivot!$A$6:$AI$97,COLUMN()-COLUMN($V$1)+2,FALSE)),VLOOKUP($E134,AnrPivot!$A$6:$AI$97,COLUMN()-COLUMN($V$1)+2,FALSE),"")</f>
        <v/>
      </c>
      <c r="BJ134" s="93" t="str">
        <f>IF(ISNUMBER(VLOOKUP($E134,AnrPivot!$A$6:$AI$97,COLUMN()-COLUMN($V$1)+2,FALSE)),VLOOKUP($E134,AnrPivot!$A$6:$AI$97,COLUMN()-COLUMN($V$1)+2,FALSE),"")</f>
        <v/>
      </c>
    </row>
    <row r="135" spans="1:62">
      <c r="A135" s="247">
        <v>127</v>
      </c>
      <c r="B135" s="66" t="s">
        <v>0</v>
      </c>
      <c r="C135" s="67" t="s">
        <v>522</v>
      </c>
      <c r="D135" s="67" t="s">
        <v>523</v>
      </c>
      <c r="E135" s="68" t="s">
        <v>58</v>
      </c>
      <c r="F135" s="69">
        <v>20686</v>
      </c>
      <c r="G135" s="247" t="s">
        <v>422</v>
      </c>
      <c r="H135" s="247" t="s">
        <v>172</v>
      </c>
      <c r="I135" s="247"/>
      <c r="J135" s="248"/>
      <c r="K135" s="70"/>
      <c r="L135" s="71">
        <v>25.5</v>
      </c>
      <c r="M135" s="71">
        <f t="shared" si="5"/>
        <v>14.5</v>
      </c>
      <c r="N135" s="227">
        <f>LOOKUP(E135,UNTIS.1HJ!$A$4:$A$132,UNTIS.1HJ!$F$4:$F$132)+LOOKUP(E135,UNTIS.1HJ!$A$4:$A$132,UNTIS.1HJ!$H$4:$H$132)</f>
        <v>0</v>
      </c>
      <c r="O135" s="225">
        <f t="shared" si="4"/>
        <v>0</v>
      </c>
      <c r="P135" s="93"/>
      <c r="Q135" s="93">
        <f>VLOOKUP($E135,UNTIS.Gesamt!$A$4:$L$140,2,FALSE)</f>
        <v>1020</v>
      </c>
      <c r="R135" s="93">
        <f>VLOOKUP($E135,UNTIS.Gesamt!$A$4:$L$140,3,FALSE)</f>
        <v>474</v>
      </c>
      <c r="S135" s="93">
        <f>VLOOKUP($E135,UNTIS.1HJ!$A$4:$L$140,4,FALSE)</f>
        <v>592</v>
      </c>
      <c r="T135" s="93">
        <f>VLOOKUP($E135,UNTIS.1HJ!$A$4:$L$140,8,FALSE)</f>
        <v>0</v>
      </c>
      <c r="U135" s="93"/>
      <c r="V135" s="93">
        <f>IF(ISNUMBER(VLOOKUP($E135,AnrPivot!$A$6:$AI$97,COLUMN()-COLUMN($V$1)+2,FALSE)),VLOOKUP($E135,AnrPivot!$A$6:$AI$97,COLUMN()-COLUMN($V$1)+2,FALSE),"")</f>
        <v>3</v>
      </c>
      <c r="W135" s="9" t="str">
        <f>IF(ISNUMBER(VLOOKUP($E135,AnrPivot!$A$6:$AI$97,COLUMN()-COLUMN($V$1)+2,FALSE)),VLOOKUP($E135,AnrPivot!$A$6:$AI$97,COLUMN()-COLUMN($V$1)+2,FALSE),"")</f>
        <v/>
      </c>
      <c r="X135" s="9" t="str">
        <f>IF(ISNUMBER(VLOOKUP($E135,AnrPivot!$A$6:$AI$97,COLUMN()-COLUMN($V$1)+2,FALSE)),VLOOKUP($E135,AnrPivot!$A$6:$AI$97,COLUMN()-COLUMN($V$1)+2,FALSE),"")</f>
        <v/>
      </c>
      <c r="Y135" s="9" t="str">
        <f>IF(ISNUMBER(VLOOKUP($E135,AnrPivot!$A$6:$AI$97,COLUMN()-COLUMN($V$1)+2,FALSE)),VLOOKUP($E135,AnrPivot!$A$6:$AI$97,COLUMN()-COLUMN($V$1)+2,FALSE),"")</f>
        <v/>
      </c>
      <c r="Z135" s="9" t="str">
        <f>IF(ISNUMBER(VLOOKUP($E135,AnrPivot!$A$6:$AI$97,COLUMN()-COLUMN($V$1)+2,FALSE)),VLOOKUP($E135,AnrPivot!$A$6:$AI$97,COLUMN()-COLUMN($V$1)+2,FALSE),"")</f>
        <v/>
      </c>
      <c r="AA135" s="9" t="str">
        <f>IF(ISNUMBER(VLOOKUP($E135,AnrPivot!$A$6:$AI$97,COLUMN()-COLUMN($V$1)+2,FALSE)),VLOOKUP($E135,AnrPivot!$A$6:$AI$97,COLUMN()-COLUMN($V$1)+2,FALSE),"")</f>
        <v/>
      </c>
      <c r="AB135" s="9" t="str">
        <f>IF(ISNUMBER(VLOOKUP($E135,AnrPivot!$A$6:$AI$97,COLUMN()-COLUMN($V$1)+2,FALSE)),VLOOKUP($E135,AnrPivot!$A$6:$AI$97,COLUMN()-COLUMN($V$1)+2,FALSE),"")</f>
        <v/>
      </c>
      <c r="AC135" s="9">
        <f>IF(ISNUMBER(VLOOKUP($E135,AnrPivot!$A$6:$AI$97,COLUMN()-COLUMN($V$1)+2,FALSE)),VLOOKUP($E135,AnrPivot!$A$6:$AI$97,COLUMN()-COLUMN($V$1)+2,FALSE),"")</f>
        <v>1</v>
      </c>
      <c r="AD135" s="9" t="str">
        <f>IF(ISNUMBER(VLOOKUP($E135,AnrPivot!$A$6:$AI$97,COLUMN()-COLUMN($V$1)+2,FALSE)),VLOOKUP($E135,AnrPivot!$A$6:$AI$97,COLUMN()-COLUMN($V$1)+2,FALSE),"")</f>
        <v/>
      </c>
      <c r="AE135" s="9" t="str">
        <f>IF(ISNUMBER(VLOOKUP($E135,AnrPivot!$A$6:$AI$97,COLUMN()-COLUMN($V$1)+2,FALSE)),VLOOKUP($E135,AnrPivot!$A$6:$AI$97,COLUMN()-COLUMN($V$1)+2,FALSE),"")</f>
        <v/>
      </c>
      <c r="AF135" s="9" t="str">
        <f>IF(ISNUMBER(VLOOKUP($E135,AnrPivot!$A$6:$AI$97,COLUMN()-COLUMN($V$1)+2,FALSE)),VLOOKUP($E135,AnrPivot!$A$6:$AI$97,COLUMN()-COLUMN($V$1)+2,FALSE),"")</f>
        <v/>
      </c>
      <c r="AG135" s="9" t="str">
        <f>IF(ISNUMBER(VLOOKUP($E135,AnrPivot!$A$6:$AI$97,COLUMN()-COLUMN($V$1)+2,FALSE)),VLOOKUP($E135,AnrPivot!$A$6:$AI$97,COLUMN()-COLUMN($V$1)+2,FALSE),"")</f>
        <v/>
      </c>
      <c r="AH135" s="9" t="str">
        <f>IF(ISNUMBER(VLOOKUP($E135,AnrPivot!$A$6:$AI$97,COLUMN()-COLUMN($V$1)+2,FALSE)),VLOOKUP($E135,AnrPivot!$A$6:$AI$97,COLUMN()-COLUMN($V$1)+2,FALSE),"")</f>
        <v/>
      </c>
      <c r="AI135" s="9" t="str">
        <f>IF(ISNUMBER(VLOOKUP($E135,AnrPivot!$A$6:$AI$97,COLUMN()-COLUMN($V$1)+2,FALSE)),VLOOKUP($E135,AnrPivot!$A$6:$AI$97,COLUMN()-COLUMN($V$1)+2,FALSE),"")</f>
        <v/>
      </c>
      <c r="AJ135" s="9" t="str">
        <f>IF(ISNUMBER(VLOOKUP($E135,AnrPivot!$A$6:$AI$97,COLUMN()-COLUMN($V$1)+2,FALSE)),VLOOKUP($E135,AnrPivot!$A$6:$AI$97,COLUMN()-COLUMN($V$1)+2,FALSE),"")</f>
        <v/>
      </c>
      <c r="AK135" s="9" t="str">
        <f>IF(ISNUMBER(VLOOKUP($E135,AnrPivot!$A$6:$AI$97,COLUMN()-COLUMN($V$1)+2,FALSE)),VLOOKUP($E135,AnrPivot!$A$6:$AI$97,COLUMN()-COLUMN($V$1)+2,FALSE),"")</f>
        <v/>
      </c>
      <c r="AL135" s="9" t="str">
        <f>IF(ISNUMBER(VLOOKUP($E135,AnrPivot!$A$6:$AI$97,COLUMN()-COLUMN($V$1)+2,FALSE)),VLOOKUP($E135,AnrPivot!$A$6:$AI$97,COLUMN()-COLUMN($V$1)+2,FALSE),"")</f>
        <v/>
      </c>
      <c r="AM135" s="9" t="str">
        <f>IF(ISNUMBER(VLOOKUP($E135,AnrPivot!$A$6:$AI$97,COLUMN()-COLUMN($V$1)+2,FALSE)),VLOOKUP($E135,AnrPivot!$A$6:$AI$97,COLUMN()-COLUMN($V$1)+2,FALSE),"")</f>
        <v/>
      </c>
      <c r="AN135" s="9" t="str">
        <f>IF(ISNUMBER(VLOOKUP($E135,AnrPivot!$A$6:$AI$97,COLUMN()-COLUMN($V$1)+2,FALSE)),VLOOKUP($E135,AnrPivot!$A$6:$AI$97,COLUMN()-COLUMN($V$1)+2,FALSE),"")</f>
        <v/>
      </c>
      <c r="AO135" s="9" t="str">
        <f>IF(ISNUMBER(VLOOKUP($E135,AnrPivot!$A$6:$AI$97,COLUMN()-COLUMN($V$1)+2,FALSE)),VLOOKUP($E135,AnrPivot!$A$6:$AI$97,COLUMN()-COLUMN($V$1)+2,FALSE),"")</f>
        <v/>
      </c>
      <c r="AP135" s="9" t="str">
        <f>IF(ISNUMBER(VLOOKUP($E135,AnrPivot!$A$6:$AI$97,COLUMN()-COLUMN($V$1)+2,FALSE)),VLOOKUP($E135,AnrPivot!$A$6:$AI$97,COLUMN()-COLUMN($V$1)+2,FALSE),"")</f>
        <v/>
      </c>
      <c r="AQ135" s="9">
        <f>IF(ISNUMBER(VLOOKUP($E135,AnrPivot!$A$6:$AI$97,COLUMN()-COLUMN($V$1)+2,FALSE)),VLOOKUP($E135,AnrPivot!$A$6:$AI$97,COLUMN()-COLUMN($V$1)+2,FALSE),"")</f>
        <v>3</v>
      </c>
      <c r="AR135" s="9">
        <f>IF(ISNUMBER(VLOOKUP($E135,AnrPivot!$A$6:$AI$97,COLUMN()-COLUMN($V$1)+2,FALSE)),VLOOKUP($E135,AnrPivot!$A$6:$AI$97,COLUMN()-COLUMN($V$1)+2,FALSE),"")</f>
        <v>3</v>
      </c>
      <c r="AS135" s="9" t="str">
        <f>IF(ISNUMBER(VLOOKUP($E135,AnrPivot!$A$6:$AI$97,COLUMN()-COLUMN($V$1)+2,FALSE)),VLOOKUP($E135,AnrPivot!$A$6:$AI$97,COLUMN()-COLUMN($V$1)+2,FALSE),"")</f>
        <v/>
      </c>
      <c r="AT135" s="9">
        <f>IF(ISNUMBER(VLOOKUP($E135,AnrPivot!$A$6:$AI$97,COLUMN()-COLUMN($V$1)+2,FALSE)),VLOOKUP($E135,AnrPivot!$A$6:$AI$97,COLUMN()-COLUMN($V$1)+2,FALSE),"")</f>
        <v>1</v>
      </c>
      <c r="AU135" s="9" t="str">
        <f>IF(ISNUMBER(VLOOKUP($E135,AnrPivot!$A$6:$AI$97,COLUMN()-COLUMN($V$1)+2,FALSE)),VLOOKUP($E135,AnrPivot!$A$6:$AI$97,COLUMN()-COLUMN($V$1)+2,FALSE),"")</f>
        <v/>
      </c>
      <c r="AV135" s="9" t="str">
        <f>IF(ISNUMBER(VLOOKUP($E135,AnrPivot!$A$6:$AI$97,COLUMN()-COLUMN($V$1)+2,FALSE)),VLOOKUP($E135,AnrPivot!$A$6:$AI$97,COLUMN()-COLUMN($V$1)+2,FALSE),"")</f>
        <v/>
      </c>
      <c r="AW135" s="9" t="str">
        <f>IF(ISNUMBER(VLOOKUP($E135,AnrPivot!$A$6:$AI$97,COLUMN()-COLUMN($V$1)+2,FALSE)),VLOOKUP($E135,AnrPivot!$A$6:$AI$97,COLUMN()-COLUMN($V$1)+2,FALSE),"")</f>
        <v/>
      </c>
      <c r="AX135" s="9" t="str">
        <f>IF(ISNUMBER(VLOOKUP($E135,AnrPivot!$A$6:$AI$97,COLUMN()-COLUMN($V$1)+2,FALSE)),VLOOKUP($E135,AnrPivot!$A$6:$AI$97,COLUMN()-COLUMN($V$1)+2,FALSE),"")</f>
        <v/>
      </c>
      <c r="AY135" s="9" t="str">
        <f>IF(ISNUMBER(VLOOKUP($E135,AnrPivot!$A$6:$AI$97,COLUMN()-COLUMN($V$1)+2,FALSE)),VLOOKUP($E135,AnrPivot!$A$6:$AI$97,COLUMN()-COLUMN($V$1)+2,FALSE),"")</f>
        <v/>
      </c>
      <c r="AZ135" s="9" t="str">
        <f>IF(ISNUMBER(VLOOKUP($E135,AnrPivot!$A$6:$AI$97,COLUMN()-COLUMN($V$1)+2,FALSE)),VLOOKUP($E135,AnrPivot!$A$6:$AI$97,COLUMN()-COLUMN($V$1)+2,FALSE),"")</f>
        <v/>
      </c>
      <c r="BA135" s="9" t="str">
        <f>IF(ISNUMBER(VLOOKUP($E135,AnrPivot!$A$6:$AI$97,COLUMN()-COLUMN($V$1)+2,FALSE)),VLOOKUP($E135,AnrPivot!$A$6:$AI$97,COLUMN()-COLUMN($V$1)+2,FALSE),"")</f>
        <v/>
      </c>
      <c r="BB135" s="9" t="str">
        <f>IF(ISNUMBER(VLOOKUP($E135,AnrPivot!$A$6:$AI$97,COLUMN()-COLUMN($V$1)+2,FALSE)),VLOOKUP($E135,AnrPivot!$A$6:$AI$97,COLUMN()-COLUMN($V$1)+2,FALSE),"")</f>
        <v/>
      </c>
      <c r="BC135" s="9">
        <f>IF(ISNUMBER(VLOOKUP($E135,AnrPivot!$A$6:$AI$97,COLUMN()-COLUMN($V$1)+2,FALSE)),VLOOKUP($E135,AnrPivot!$A$6:$AI$97,COLUMN()-COLUMN($V$1)+2,FALSE),"")</f>
        <v>11</v>
      </c>
      <c r="BD135" s="9" t="str">
        <f>IF(ISNUMBER(VLOOKUP($E135,AnrPivot!$A$6:$AI$97,COLUMN()-COLUMN($V$1)+2,FALSE)),VLOOKUP($E135,AnrPivot!$A$6:$AI$97,COLUMN()-COLUMN($V$1)+2,FALSE),"")</f>
        <v/>
      </c>
      <c r="BE135" s="9" t="str">
        <f>IF(ISNUMBER(VLOOKUP($E135,AnrPivot!$A$6:$AI$97,COLUMN()-COLUMN($V$1)+2,FALSE)),VLOOKUP($E135,AnrPivot!$A$6:$AI$97,COLUMN()-COLUMN($V$1)+2,FALSE),"")</f>
        <v/>
      </c>
      <c r="BF135" s="9" t="str">
        <f>IF(ISNUMBER(VLOOKUP($E135,AnrPivot!$A$6:$AI$97,COLUMN()-COLUMN($V$1)+2,FALSE)),VLOOKUP($E135,AnrPivot!$A$6:$AI$97,COLUMN()-COLUMN($V$1)+2,FALSE),"")</f>
        <v/>
      </c>
      <c r="BG135" s="9" t="str">
        <f>IF(ISNUMBER(VLOOKUP($E135,AnrPivot!$A$6:$AI$97,COLUMN()-COLUMN($V$1)+2,FALSE)),VLOOKUP($E135,AnrPivot!$A$6:$AI$97,COLUMN()-COLUMN($V$1)+2,FALSE),"")</f>
        <v/>
      </c>
      <c r="BH135" s="9" t="str">
        <f>IF(ISNUMBER(VLOOKUP($E135,AnrPivot!$A$6:$AI$97,COLUMN()-COLUMN($V$1)+2,FALSE)),VLOOKUP($E135,AnrPivot!$A$6:$AI$97,COLUMN()-COLUMN($V$1)+2,FALSE),"")</f>
        <v/>
      </c>
      <c r="BI135" s="93" t="str">
        <f>IF(ISNUMBER(VLOOKUP($E135,AnrPivot!$A$6:$AI$97,COLUMN()-COLUMN($V$1)+2,FALSE)),VLOOKUP($E135,AnrPivot!$A$6:$AI$97,COLUMN()-COLUMN($V$1)+2,FALSE),"")</f>
        <v/>
      </c>
      <c r="BJ135" s="93" t="str">
        <f>IF(ISNUMBER(VLOOKUP($E135,AnrPivot!$A$6:$AI$97,COLUMN()-COLUMN($V$1)+2,FALSE)),VLOOKUP($E135,AnrPivot!$A$6:$AI$97,COLUMN()-COLUMN($V$1)+2,FALSE),"")</f>
        <v/>
      </c>
    </row>
    <row r="136" spans="1:62">
      <c r="A136" s="244">
        <v>128</v>
      </c>
      <c r="B136" s="73" t="s">
        <v>0</v>
      </c>
      <c r="C136" s="11" t="s">
        <v>388</v>
      </c>
      <c r="D136" s="11" t="s">
        <v>524</v>
      </c>
      <c r="E136" s="8" t="s">
        <v>228</v>
      </c>
      <c r="F136" s="14">
        <v>24848</v>
      </c>
      <c r="G136" s="244" t="s">
        <v>172</v>
      </c>
      <c r="H136" s="244" t="s">
        <v>178</v>
      </c>
      <c r="I136" s="244" t="s">
        <v>233</v>
      </c>
      <c r="J136" s="249" t="s">
        <v>182</v>
      </c>
      <c r="K136" s="27"/>
      <c r="L136" s="13">
        <v>25.5</v>
      </c>
      <c r="M136" s="13">
        <f t="shared" si="5"/>
        <v>20</v>
      </c>
      <c r="N136" s="228">
        <f>LOOKUP(E136,UNTIS.1HJ!$A$4:$A$132,UNTIS.1HJ!$F$4:$F$132)+LOOKUP(E136,UNTIS.1HJ!$A$4:$A$132,UNTIS.1HJ!$H$4:$H$132)</f>
        <v>0</v>
      </c>
      <c r="O136" s="226">
        <f t="shared" si="4"/>
        <v>0</v>
      </c>
      <c r="P136" s="9"/>
      <c r="Q136" s="9">
        <f>VLOOKUP($E136,UNTIS.Gesamt!$A$4:$L$140,2,FALSE)</f>
        <v>1016</v>
      </c>
      <c r="R136" s="9">
        <f>VLOOKUP($E136,UNTIS.Gesamt!$A$4:$L$140,3,FALSE)</f>
        <v>212</v>
      </c>
      <c r="S136" s="9">
        <f>VLOOKUP($E136,UNTIS.1HJ!$A$4:$L$140,4,FALSE)</f>
        <v>834</v>
      </c>
      <c r="T136" s="9">
        <f>VLOOKUP($E136,UNTIS.1HJ!$A$4:$L$140,8,FALSE)</f>
        <v>0</v>
      </c>
      <c r="U136" s="9"/>
      <c r="V136" s="9" t="str">
        <f>IF(ISNUMBER(VLOOKUP($E136,AnrPivot!$A$6:$AI$97,COLUMN()-COLUMN($V$1)+2,FALSE)),VLOOKUP($E136,AnrPivot!$A$6:$AI$97,COLUMN()-COLUMN($V$1)+2,FALSE),"")</f>
        <v/>
      </c>
      <c r="W136" s="93" t="str">
        <f>IF(ISNUMBER(VLOOKUP($E136,AnrPivot!$A$6:$AI$97,COLUMN()-COLUMN($V$1)+2,FALSE)),VLOOKUP($E136,AnrPivot!$A$6:$AI$97,COLUMN()-COLUMN($V$1)+2,FALSE),"")</f>
        <v/>
      </c>
      <c r="X136" s="93" t="str">
        <f>IF(ISNUMBER(VLOOKUP($E136,AnrPivot!$A$6:$AI$97,COLUMN()-COLUMN($V$1)+2,FALSE)),VLOOKUP($E136,AnrPivot!$A$6:$AI$97,COLUMN()-COLUMN($V$1)+2,FALSE),"")</f>
        <v/>
      </c>
      <c r="Y136" s="93" t="str">
        <f>IF(ISNUMBER(VLOOKUP($E136,AnrPivot!$A$6:$AI$97,COLUMN()-COLUMN($V$1)+2,FALSE)),VLOOKUP($E136,AnrPivot!$A$6:$AI$97,COLUMN()-COLUMN($V$1)+2,FALSE),"")</f>
        <v/>
      </c>
      <c r="Z136" s="93" t="str">
        <f>IF(ISNUMBER(VLOOKUP($E136,AnrPivot!$A$6:$AI$97,COLUMN()-COLUMN($V$1)+2,FALSE)),VLOOKUP($E136,AnrPivot!$A$6:$AI$97,COLUMN()-COLUMN($V$1)+2,FALSE),"")</f>
        <v/>
      </c>
      <c r="AA136" s="93" t="str">
        <f>IF(ISNUMBER(VLOOKUP($E136,AnrPivot!$A$6:$AI$97,COLUMN()-COLUMN($V$1)+2,FALSE)),VLOOKUP($E136,AnrPivot!$A$6:$AI$97,COLUMN()-COLUMN($V$1)+2,FALSE),"")</f>
        <v/>
      </c>
      <c r="AB136" s="93" t="str">
        <f>IF(ISNUMBER(VLOOKUP($E136,AnrPivot!$A$6:$AI$97,COLUMN()-COLUMN($V$1)+2,FALSE)),VLOOKUP($E136,AnrPivot!$A$6:$AI$97,COLUMN()-COLUMN($V$1)+2,FALSE),"")</f>
        <v/>
      </c>
      <c r="AC136" s="93" t="str">
        <f>IF(ISNUMBER(VLOOKUP($E136,AnrPivot!$A$6:$AI$97,COLUMN()-COLUMN($V$1)+2,FALSE)),VLOOKUP($E136,AnrPivot!$A$6:$AI$97,COLUMN()-COLUMN($V$1)+2,FALSE),"")</f>
        <v/>
      </c>
      <c r="AD136" s="93" t="str">
        <f>IF(ISNUMBER(VLOOKUP($E136,AnrPivot!$A$6:$AI$97,COLUMN()-COLUMN($V$1)+2,FALSE)),VLOOKUP($E136,AnrPivot!$A$6:$AI$97,COLUMN()-COLUMN($V$1)+2,FALSE),"")</f>
        <v/>
      </c>
      <c r="AE136" s="93" t="str">
        <f>IF(ISNUMBER(VLOOKUP($E136,AnrPivot!$A$6:$AI$97,COLUMN()-COLUMN($V$1)+2,FALSE)),VLOOKUP($E136,AnrPivot!$A$6:$AI$97,COLUMN()-COLUMN($V$1)+2,FALSE),"")</f>
        <v/>
      </c>
      <c r="AF136" s="93" t="str">
        <f>IF(ISNUMBER(VLOOKUP($E136,AnrPivot!$A$6:$AI$97,COLUMN()-COLUMN($V$1)+2,FALSE)),VLOOKUP($E136,AnrPivot!$A$6:$AI$97,COLUMN()-COLUMN($V$1)+2,FALSE),"")</f>
        <v/>
      </c>
      <c r="AG136" s="93" t="str">
        <f>IF(ISNUMBER(VLOOKUP($E136,AnrPivot!$A$6:$AI$97,COLUMN()-COLUMN($V$1)+2,FALSE)),VLOOKUP($E136,AnrPivot!$A$6:$AI$97,COLUMN()-COLUMN($V$1)+2,FALSE),"")</f>
        <v/>
      </c>
      <c r="AH136" s="93">
        <f>IF(ISNUMBER(VLOOKUP($E136,AnrPivot!$A$6:$AI$97,COLUMN()-COLUMN($V$1)+2,FALSE)),VLOOKUP($E136,AnrPivot!$A$6:$AI$97,COLUMN()-COLUMN($V$1)+2,FALSE),"")</f>
        <v>1.5</v>
      </c>
      <c r="AI136" s="93" t="str">
        <f>IF(ISNUMBER(VLOOKUP($E136,AnrPivot!$A$6:$AI$97,COLUMN()-COLUMN($V$1)+2,FALSE)),VLOOKUP($E136,AnrPivot!$A$6:$AI$97,COLUMN()-COLUMN($V$1)+2,FALSE),"")</f>
        <v/>
      </c>
      <c r="AJ136" s="93" t="str">
        <f>IF(ISNUMBER(VLOOKUP($E136,AnrPivot!$A$6:$AI$97,COLUMN()-COLUMN($V$1)+2,FALSE)),VLOOKUP($E136,AnrPivot!$A$6:$AI$97,COLUMN()-COLUMN($V$1)+2,FALSE),"")</f>
        <v/>
      </c>
      <c r="AK136" s="93" t="str">
        <f>IF(ISNUMBER(VLOOKUP($E136,AnrPivot!$A$6:$AI$97,COLUMN()-COLUMN($V$1)+2,FALSE)),VLOOKUP($E136,AnrPivot!$A$6:$AI$97,COLUMN()-COLUMN($V$1)+2,FALSE),"")</f>
        <v/>
      </c>
      <c r="AL136" s="93" t="str">
        <f>IF(ISNUMBER(VLOOKUP($E136,AnrPivot!$A$6:$AI$97,COLUMN()-COLUMN($V$1)+2,FALSE)),VLOOKUP($E136,AnrPivot!$A$6:$AI$97,COLUMN()-COLUMN($V$1)+2,FALSE),"")</f>
        <v/>
      </c>
      <c r="AM136" s="93" t="str">
        <f>IF(ISNUMBER(VLOOKUP($E136,AnrPivot!$A$6:$AI$97,COLUMN()-COLUMN($V$1)+2,FALSE)),VLOOKUP($E136,AnrPivot!$A$6:$AI$97,COLUMN()-COLUMN($V$1)+2,FALSE),"")</f>
        <v/>
      </c>
      <c r="AN136" s="93" t="str">
        <f>IF(ISNUMBER(VLOOKUP($E136,AnrPivot!$A$6:$AI$97,COLUMN()-COLUMN($V$1)+2,FALSE)),VLOOKUP($E136,AnrPivot!$A$6:$AI$97,COLUMN()-COLUMN($V$1)+2,FALSE),"")</f>
        <v/>
      </c>
      <c r="AO136" s="93" t="str">
        <f>IF(ISNUMBER(VLOOKUP($E136,AnrPivot!$A$6:$AI$97,COLUMN()-COLUMN($V$1)+2,FALSE)),VLOOKUP($E136,AnrPivot!$A$6:$AI$97,COLUMN()-COLUMN($V$1)+2,FALSE),"")</f>
        <v/>
      </c>
      <c r="AP136" s="93" t="str">
        <f>IF(ISNUMBER(VLOOKUP($E136,AnrPivot!$A$6:$AI$97,COLUMN()-COLUMN($V$1)+2,FALSE)),VLOOKUP($E136,AnrPivot!$A$6:$AI$97,COLUMN()-COLUMN($V$1)+2,FALSE),"")</f>
        <v/>
      </c>
      <c r="AQ136" s="93">
        <f>IF(ISNUMBER(VLOOKUP($E136,AnrPivot!$A$6:$AI$97,COLUMN()-COLUMN($V$1)+2,FALSE)),VLOOKUP($E136,AnrPivot!$A$6:$AI$97,COLUMN()-COLUMN($V$1)+2,FALSE),"")</f>
        <v>2</v>
      </c>
      <c r="AR136" s="93">
        <f>IF(ISNUMBER(VLOOKUP($E136,AnrPivot!$A$6:$AI$97,COLUMN()-COLUMN($V$1)+2,FALSE)),VLOOKUP($E136,AnrPivot!$A$6:$AI$97,COLUMN()-COLUMN($V$1)+2,FALSE),"")</f>
        <v>2</v>
      </c>
      <c r="AS136" s="93" t="str">
        <f>IF(ISNUMBER(VLOOKUP($E136,AnrPivot!$A$6:$AI$97,COLUMN()-COLUMN($V$1)+2,FALSE)),VLOOKUP($E136,AnrPivot!$A$6:$AI$97,COLUMN()-COLUMN($V$1)+2,FALSE),"")</f>
        <v/>
      </c>
      <c r="AT136" s="93" t="str">
        <f>IF(ISNUMBER(VLOOKUP($E136,AnrPivot!$A$6:$AI$97,COLUMN()-COLUMN($V$1)+2,FALSE)),VLOOKUP($E136,AnrPivot!$A$6:$AI$97,COLUMN()-COLUMN($V$1)+2,FALSE),"")</f>
        <v/>
      </c>
      <c r="AU136" s="93" t="str">
        <f>IF(ISNUMBER(VLOOKUP($E136,AnrPivot!$A$6:$AI$97,COLUMN()-COLUMN($V$1)+2,FALSE)),VLOOKUP($E136,AnrPivot!$A$6:$AI$97,COLUMN()-COLUMN($V$1)+2,FALSE),"")</f>
        <v/>
      </c>
      <c r="AV136" s="93" t="str">
        <f>IF(ISNUMBER(VLOOKUP($E136,AnrPivot!$A$6:$AI$97,COLUMN()-COLUMN($V$1)+2,FALSE)),VLOOKUP($E136,AnrPivot!$A$6:$AI$97,COLUMN()-COLUMN($V$1)+2,FALSE),"")</f>
        <v/>
      </c>
      <c r="AW136" s="93" t="str">
        <f>IF(ISNUMBER(VLOOKUP($E136,AnrPivot!$A$6:$AI$97,COLUMN()-COLUMN($V$1)+2,FALSE)),VLOOKUP($E136,AnrPivot!$A$6:$AI$97,COLUMN()-COLUMN($V$1)+2,FALSE),"")</f>
        <v/>
      </c>
      <c r="AX136" s="93" t="str">
        <f>IF(ISNUMBER(VLOOKUP($E136,AnrPivot!$A$6:$AI$97,COLUMN()-COLUMN($V$1)+2,FALSE)),VLOOKUP($E136,AnrPivot!$A$6:$AI$97,COLUMN()-COLUMN($V$1)+2,FALSE),"")</f>
        <v/>
      </c>
      <c r="AY136" s="93" t="str">
        <f>IF(ISNUMBER(VLOOKUP($E136,AnrPivot!$A$6:$AI$97,COLUMN()-COLUMN($V$1)+2,FALSE)),VLOOKUP($E136,AnrPivot!$A$6:$AI$97,COLUMN()-COLUMN($V$1)+2,FALSE),"")</f>
        <v/>
      </c>
      <c r="AZ136" s="93" t="str">
        <f>IF(ISNUMBER(VLOOKUP($E136,AnrPivot!$A$6:$AI$97,COLUMN()-COLUMN($V$1)+2,FALSE)),VLOOKUP($E136,AnrPivot!$A$6:$AI$97,COLUMN()-COLUMN($V$1)+2,FALSE),"")</f>
        <v/>
      </c>
      <c r="BA136" s="93" t="str">
        <f>IF(ISNUMBER(VLOOKUP($E136,AnrPivot!$A$6:$AI$97,COLUMN()-COLUMN($V$1)+2,FALSE)),VLOOKUP($E136,AnrPivot!$A$6:$AI$97,COLUMN()-COLUMN($V$1)+2,FALSE),"")</f>
        <v/>
      </c>
      <c r="BB136" s="93" t="str">
        <f>IF(ISNUMBER(VLOOKUP($E136,AnrPivot!$A$6:$AI$97,COLUMN()-COLUMN($V$1)+2,FALSE)),VLOOKUP($E136,AnrPivot!$A$6:$AI$97,COLUMN()-COLUMN($V$1)+2,FALSE),"")</f>
        <v/>
      </c>
      <c r="BC136" s="93">
        <f>IF(ISNUMBER(VLOOKUP($E136,AnrPivot!$A$6:$AI$97,COLUMN()-COLUMN($V$1)+2,FALSE)),VLOOKUP($E136,AnrPivot!$A$6:$AI$97,COLUMN()-COLUMN($V$1)+2,FALSE),"")</f>
        <v>5.5</v>
      </c>
      <c r="BD136" s="93" t="str">
        <f>IF(ISNUMBER(VLOOKUP($E136,AnrPivot!$A$6:$AI$97,COLUMN()-COLUMN($V$1)+2,FALSE)),VLOOKUP($E136,AnrPivot!$A$6:$AI$97,COLUMN()-COLUMN($V$1)+2,FALSE),"")</f>
        <v/>
      </c>
      <c r="BE136" s="93" t="str">
        <f>IF(ISNUMBER(VLOOKUP($E136,AnrPivot!$A$6:$AI$97,COLUMN()-COLUMN($V$1)+2,FALSE)),VLOOKUP($E136,AnrPivot!$A$6:$AI$97,COLUMN()-COLUMN($V$1)+2,FALSE),"")</f>
        <v/>
      </c>
      <c r="BF136" s="93" t="str">
        <f>IF(ISNUMBER(VLOOKUP($E136,AnrPivot!$A$6:$AI$97,COLUMN()-COLUMN($V$1)+2,FALSE)),VLOOKUP($E136,AnrPivot!$A$6:$AI$97,COLUMN()-COLUMN($V$1)+2,FALSE),"")</f>
        <v/>
      </c>
      <c r="BG136" s="93" t="str">
        <f>IF(ISNUMBER(VLOOKUP($E136,AnrPivot!$A$6:$AI$97,COLUMN()-COLUMN($V$1)+2,FALSE)),VLOOKUP($E136,AnrPivot!$A$6:$AI$97,COLUMN()-COLUMN($V$1)+2,FALSE),"")</f>
        <v/>
      </c>
      <c r="BH136" s="93" t="str">
        <f>IF(ISNUMBER(VLOOKUP($E136,AnrPivot!$A$6:$AI$97,COLUMN()-COLUMN($V$1)+2,FALSE)),VLOOKUP($E136,AnrPivot!$A$6:$AI$97,COLUMN()-COLUMN($V$1)+2,FALSE),"")</f>
        <v/>
      </c>
      <c r="BI136" s="93" t="str">
        <f>IF(ISNUMBER(VLOOKUP($E136,AnrPivot!$A$6:$AI$97,COLUMN()-COLUMN($V$1)+2,FALSE)),VLOOKUP($E136,AnrPivot!$A$6:$AI$97,COLUMN()-COLUMN($V$1)+2,FALSE),"")</f>
        <v/>
      </c>
      <c r="BJ136" s="93" t="str">
        <f>IF(ISNUMBER(VLOOKUP($E136,AnrPivot!$A$6:$AI$97,COLUMN()-COLUMN($V$1)+2,FALSE)),VLOOKUP($E136,AnrPivot!$A$6:$AI$97,COLUMN()-COLUMN($V$1)+2,FALSE),"")</f>
        <v/>
      </c>
    </row>
    <row r="137" spans="1:62">
      <c r="A137" s="247">
        <v>129</v>
      </c>
      <c r="B137" s="66" t="s">
        <v>0</v>
      </c>
      <c r="C137" s="67" t="s">
        <v>525</v>
      </c>
      <c r="D137" s="67" t="s">
        <v>526</v>
      </c>
      <c r="E137" s="68" t="s">
        <v>213</v>
      </c>
      <c r="F137" s="69">
        <v>29618</v>
      </c>
      <c r="G137" s="247" t="s">
        <v>172</v>
      </c>
      <c r="H137" s="247" t="s">
        <v>174</v>
      </c>
      <c r="I137" s="247"/>
      <c r="J137" s="248"/>
      <c r="K137" s="70"/>
      <c r="L137" s="71">
        <v>25.5</v>
      </c>
      <c r="M137" s="71">
        <f t="shared" ref="M137:M171" si="6">$L137+$O137-IF(ISNUMBER(HLOOKUP("Gesamtergebnis",$V$2:$BF$173,ROW()-1,FALSE)),HLOOKUP("Gesamtergebnis",$V$2:$BF$173,ROW()-1,FALSE),0)</f>
        <v>24.5</v>
      </c>
      <c r="N137" s="227">
        <f>LOOKUP(E137,UNTIS.1HJ!$A$4:$A$132,UNTIS.1HJ!$F$4:$F$132)+LOOKUP(E137,UNTIS.1HJ!$A$4:$A$132,UNTIS.1HJ!$H$4:$H$132)</f>
        <v>0</v>
      </c>
      <c r="O137" s="225">
        <f t="shared" si="4"/>
        <v>0</v>
      </c>
      <c r="P137" s="93"/>
      <c r="Q137" s="93">
        <f>VLOOKUP($E137,UNTIS.Gesamt!$A$4:$L$140,2,FALSE)</f>
        <v>1008</v>
      </c>
      <c r="R137" s="93">
        <f>VLOOKUP($E137,UNTIS.Gesamt!$A$4:$L$140,3,FALSE)</f>
        <v>0</v>
      </c>
      <c r="S137" s="93">
        <f>VLOOKUP($E137,UNTIS.1HJ!$A$4:$L$140,4,FALSE)</f>
        <v>1008</v>
      </c>
      <c r="T137" s="93">
        <f>VLOOKUP($E137,UNTIS.1HJ!$A$4:$L$140,8,FALSE)</f>
        <v>0</v>
      </c>
      <c r="U137" s="93"/>
      <c r="V137" s="93" t="str">
        <f>IF(ISNUMBER(VLOOKUP($E137,AnrPivot!$A$6:$AI$97,COLUMN()-COLUMN($V$1)+2,FALSE)),VLOOKUP($E137,AnrPivot!$A$6:$AI$97,COLUMN()-COLUMN($V$1)+2,FALSE),"")</f>
        <v/>
      </c>
      <c r="W137" s="9" t="str">
        <f>IF(ISNUMBER(VLOOKUP($E137,AnrPivot!$A$6:$AI$97,COLUMN()-COLUMN($V$1)+2,FALSE)),VLOOKUP($E137,AnrPivot!$A$6:$AI$97,COLUMN()-COLUMN($V$1)+2,FALSE),"")</f>
        <v/>
      </c>
      <c r="X137" s="9" t="str">
        <f>IF(ISNUMBER(VLOOKUP($E137,AnrPivot!$A$6:$AI$97,COLUMN()-COLUMN($V$1)+2,FALSE)),VLOOKUP($E137,AnrPivot!$A$6:$AI$97,COLUMN()-COLUMN($V$1)+2,FALSE),"")</f>
        <v/>
      </c>
      <c r="Y137" s="9" t="str">
        <f>IF(ISNUMBER(VLOOKUP($E137,AnrPivot!$A$6:$AI$97,COLUMN()-COLUMN($V$1)+2,FALSE)),VLOOKUP($E137,AnrPivot!$A$6:$AI$97,COLUMN()-COLUMN($V$1)+2,FALSE),"")</f>
        <v/>
      </c>
      <c r="Z137" s="9" t="str">
        <f>IF(ISNUMBER(VLOOKUP($E137,AnrPivot!$A$6:$AI$97,COLUMN()-COLUMN($V$1)+2,FALSE)),VLOOKUP($E137,AnrPivot!$A$6:$AI$97,COLUMN()-COLUMN($V$1)+2,FALSE),"")</f>
        <v/>
      </c>
      <c r="AA137" s="9" t="str">
        <f>IF(ISNUMBER(VLOOKUP($E137,AnrPivot!$A$6:$AI$97,COLUMN()-COLUMN($V$1)+2,FALSE)),VLOOKUP($E137,AnrPivot!$A$6:$AI$97,COLUMN()-COLUMN($V$1)+2,FALSE),"")</f>
        <v/>
      </c>
      <c r="AB137" s="9" t="str">
        <f>IF(ISNUMBER(VLOOKUP($E137,AnrPivot!$A$6:$AI$97,COLUMN()-COLUMN($V$1)+2,FALSE)),VLOOKUP($E137,AnrPivot!$A$6:$AI$97,COLUMN()-COLUMN($V$1)+2,FALSE),"")</f>
        <v/>
      </c>
      <c r="AC137" s="9" t="str">
        <f>IF(ISNUMBER(VLOOKUP($E137,AnrPivot!$A$6:$AI$97,COLUMN()-COLUMN($V$1)+2,FALSE)),VLOOKUP($E137,AnrPivot!$A$6:$AI$97,COLUMN()-COLUMN($V$1)+2,FALSE),"")</f>
        <v/>
      </c>
      <c r="AD137" s="9" t="str">
        <f>IF(ISNUMBER(VLOOKUP($E137,AnrPivot!$A$6:$AI$97,COLUMN()-COLUMN($V$1)+2,FALSE)),VLOOKUP($E137,AnrPivot!$A$6:$AI$97,COLUMN()-COLUMN($V$1)+2,FALSE),"")</f>
        <v/>
      </c>
      <c r="AE137" s="9" t="str">
        <f>IF(ISNUMBER(VLOOKUP($E137,AnrPivot!$A$6:$AI$97,COLUMN()-COLUMN($V$1)+2,FALSE)),VLOOKUP($E137,AnrPivot!$A$6:$AI$97,COLUMN()-COLUMN($V$1)+2,FALSE),"")</f>
        <v/>
      </c>
      <c r="AF137" s="9" t="str">
        <f>IF(ISNUMBER(VLOOKUP($E137,AnrPivot!$A$6:$AI$97,COLUMN()-COLUMN($V$1)+2,FALSE)),VLOOKUP($E137,AnrPivot!$A$6:$AI$97,COLUMN()-COLUMN($V$1)+2,FALSE),"")</f>
        <v/>
      </c>
      <c r="AG137" s="9">
        <f>IF(ISNUMBER(VLOOKUP($E137,AnrPivot!$A$6:$AI$97,COLUMN()-COLUMN($V$1)+2,FALSE)),VLOOKUP($E137,AnrPivot!$A$6:$AI$97,COLUMN()-COLUMN($V$1)+2,FALSE),"")</f>
        <v>1</v>
      </c>
      <c r="AH137" s="9" t="str">
        <f>IF(ISNUMBER(VLOOKUP($E137,AnrPivot!$A$6:$AI$97,COLUMN()-COLUMN($V$1)+2,FALSE)),VLOOKUP($E137,AnrPivot!$A$6:$AI$97,COLUMN()-COLUMN($V$1)+2,FALSE),"")</f>
        <v/>
      </c>
      <c r="AI137" s="9" t="str">
        <f>IF(ISNUMBER(VLOOKUP($E137,AnrPivot!$A$6:$AI$97,COLUMN()-COLUMN($V$1)+2,FALSE)),VLOOKUP($E137,AnrPivot!$A$6:$AI$97,COLUMN()-COLUMN($V$1)+2,FALSE),"")</f>
        <v/>
      </c>
      <c r="AJ137" s="9" t="str">
        <f>IF(ISNUMBER(VLOOKUP($E137,AnrPivot!$A$6:$AI$97,COLUMN()-COLUMN($V$1)+2,FALSE)),VLOOKUP($E137,AnrPivot!$A$6:$AI$97,COLUMN()-COLUMN($V$1)+2,FALSE),"")</f>
        <v/>
      </c>
      <c r="AK137" s="9" t="str">
        <f>IF(ISNUMBER(VLOOKUP($E137,AnrPivot!$A$6:$AI$97,COLUMN()-COLUMN($V$1)+2,FALSE)),VLOOKUP($E137,AnrPivot!$A$6:$AI$97,COLUMN()-COLUMN($V$1)+2,FALSE),"")</f>
        <v/>
      </c>
      <c r="AL137" s="9" t="str">
        <f>IF(ISNUMBER(VLOOKUP($E137,AnrPivot!$A$6:$AI$97,COLUMN()-COLUMN($V$1)+2,FALSE)),VLOOKUP($E137,AnrPivot!$A$6:$AI$97,COLUMN()-COLUMN($V$1)+2,FALSE),"")</f>
        <v/>
      </c>
      <c r="AM137" s="9" t="str">
        <f>IF(ISNUMBER(VLOOKUP($E137,AnrPivot!$A$6:$AI$97,COLUMN()-COLUMN($V$1)+2,FALSE)),VLOOKUP($E137,AnrPivot!$A$6:$AI$97,COLUMN()-COLUMN($V$1)+2,FALSE),"")</f>
        <v/>
      </c>
      <c r="AN137" s="9" t="str">
        <f>IF(ISNUMBER(VLOOKUP($E137,AnrPivot!$A$6:$AI$97,COLUMN()-COLUMN($V$1)+2,FALSE)),VLOOKUP($E137,AnrPivot!$A$6:$AI$97,COLUMN()-COLUMN($V$1)+2,FALSE),"")</f>
        <v/>
      </c>
      <c r="AO137" s="9" t="str">
        <f>IF(ISNUMBER(VLOOKUP($E137,AnrPivot!$A$6:$AI$97,COLUMN()-COLUMN($V$1)+2,FALSE)),VLOOKUP($E137,AnrPivot!$A$6:$AI$97,COLUMN()-COLUMN($V$1)+2,FALSE),"")</f>
        <v/>
      </c>
      <c r="AP137" s="9" t="str">
        <f>IF(ISNUMBER(VLOOKUP($E137,AnrPivot!$A$6:$AI$97,COLUMN()-COLUMN($V$1)+2,FALSE)),VLOOKUP($E137,AnrPivot!$A$6:$AI$97,COLUMN()-COLUMN($V$1)+2,FALSE),"")</f>
        <v/>
      </c>
      <c r="AQ137" s="9" t="str">
        <f>IF(ISNUMBER(VLOOKUP($E137,AnrPivot!$A$6:$AI$97,COLUMN()-COLUMN($V$1)+2,FALSE)),VLOOKUP($E137,AnrPivot!$A$6:$AI$97,COLUMN()-COLUMN($V$1)+2,FALSE),"")</f>
        <v/>
      </c>
      <c r="AR137" s="9" t="str">
        <f>IF(ISNUMBER(VLOOKUP($E137,AnrPivot!$A$6:$AI$97,COLUMN()-COLUMN($V$1)+2,FALSE)),VLOOKUP($E137,AnrPivot!$A$6:$AI$97,COLUMN()-COLUMN($V$1)+2,FALSE),"")</f>
        <v/>
      </c>
      <c r="AS137" s="9" t="str">
        <f>IF(ISNUMBER(VLOOKUP($E137,AnrPivot!$A$6:$AI$97,COLUMN()-COLUMN($V$1)+2,FALSE)),VLOOKUP($E137,AnrPivot!$A$6:$AI$97,COLUMN()-COLUMN($V$1)+2,FALSE),"")</f>
        <v/>
      </c>
      <c r="AT137" s="9" t="str">
        <f>IF(ISNUMBER(VLOOKUP($E137,AnrPivot!$A$6:$AI$97,COLUMN()-COLUMN($V$1)+2,FALSE)),VLOOKUP($E137,AnrPivot!$A$6:$AI$97,COLUMN()-COLUMN($V$1)+2,FALSE),"")</f>
        <v/>
      </c>
      <c r="AU137" s="9" t="str">
        <f>IF(ISNUMBER(VLOOKUP($E137,AnrPivot!$A$6:$AI$97,COLUMN()-COLUMN($V$1)+2,FALSE)),VLOOKUP($E137,AnrPivot!$A$6:$AI$97,COLUMN()-COLUMN($V$1)+2,FALSE),"")</f>
        <v/>
      </c>
      <c r="AV137" s="9" t="str">
        <f>IF(ISNUMBER(VLOOKUP($E137,AnrPivot!$A$6:$AI$97,COLUMN()-COLUMN($V$1)+2,FALSE)),VLOOKUP($E137,AnrPivot!$A$6:$AI$97,COLUMN()-COLUMN($V$1)+2,FALSE),"")</f>
        <v/>
      </c>
      <c r="AW137" s="9" t="str">
        <f>IF(ISNUMBER(VLOOKUP($E137,AnrPivot!$A$6:$AI$97,COLUMN()-COLUMN($V$1)+2,FALSE)),VLOOKUP($E137,AnrPivot!$A$6:$AI$97,COLUMN()-COLUMN($V$1)+2,FALSE),"")</f>
        <v/>
      </c>
      <c r="AX137" s="9" t="str">
        <f>IF(ISNUMBER(VLOOKUP($E137,AnrPivot!$A$6:$AI$97,COLUMN()-COLUMN($V$1)+2,FALSE)),VLOOKUP($E137,AnrPivot!$A$6:$AI$97,COLUMN()-COLUMN($V$1)+2,FALSE),"")</f>
        <v/>
      </c>
      <c r="AY137" s="9" t="str">
        <f>IF(ISNUMBER(VLOOKUP($E137,AnrPivot!$A$6:$AI$97,COLUMN()-COLUMN($V$1)+2,FALSE)),VLOOKUP($E137,AnrPivot!$A$6:$AI$97,COLUMN()-COLUMN($V$1)+2,FALSE),"")</f>
        <v/>
      </c>
      <c r="AZ137" s="9" t="str">
        <f>IF(ISNUMBER(VLOOKUP($E137,AnrPivot!$A$6:$AI$97,COLUMN()-COLUMN($V$1)+2,FALSE)),VLOOKUP($E137,AnrPivot!$A$6:$AI$97,COLUMN()-COLUMN($V$1)+2,FALSE),"")</f>
        <v/>
      </c>
      <c r="BA137" s="9" t="str">
        <f>IF(ISNUMBER(VLOOKUP($E137,AnrPivot!$A$6:$AI$97,COLUMN()-COLUMN($V$1)+2,FALSE)),VLOOKUP($E137,AnrPivot!$A$6:$AI$97,COLUMN()-COLUMN($V$1)+2,FALSE),"")</f>
        <v/>
      </c>
      <c r="BB137" s="9" t="str">
        <f>IF(ISNUMBER(VLOOKUP($E137,AnrPivot!$A$6:$AI$97,COLUMN()-COLUMN($V$1)+2,FALSE)),VLOOKUP($E137,AnrPivot!$A$6:$AI$97,COLUMN()-COLUMN($V$1)+2,FALSE),"")</f>
        <v/>
      </c>
      <c r="BC137" s="9">
        <f>IF(ISNUMBER(VLOOKUP($E137,AnrPivot!$A$6:$AI$97,COLUMN()-COLUMN($V$1)+2,FALSE)),VLOOKUP($E137,AnrPivot!$A$6:$AI$97,COLUMN()-COLUMN($V$1)+2,FALSE),"")</f>
        <v>1</v>
      </c>
      <c r="BD137" s="9" t="str">
        <f>IF(ISNUMBER(VLOOKUP($E137,AnrPivot!$A$6:$AI$97,COLUMN()-COLUMN($V$1)+2,FALSE)),VLOOKUP($E137,AnrPivot!$A$6:$AI$97,COLUMN()-COLUMN($V$1)+2,FALSE),"")</f>
        <v/>
      </c>
      <c r="BE137" s="9" t="str">
        <f>IF(ISNUMBER(VLOOKUP($E137,AnrPivot!$A$6:$AI$97,COLUMN()-COLUMN($V$1)+2,FALSE)),VLOOKUP($E137,AnrPivot!$A$6:$AI$97,COLUMN()-COLUMN($V$1)+2,FALSE),"")</f>
        <v/>
      </c>
      <c r="BF137" s="9" t="str">
        <f>IF(ISNUMBER(VLOOKUP($E137,AnrPivot!$A$6:$AI$97,COLUMN()-COLUMN($V$1)+2,FALSE)),VLOOKUP($E137,AnrPivot!$A$6:$AI$97,COLUMN()-COLUMN($V$1)+2,FALSE),"")</f>
        <v/>
      </c>
      <c r="BG137" s="9" t="str">
        <f>IF(ISNUMBER(VLOOKUP($E137,AnrPivot!$A$6:$AI$97,COLUMN()-COLUMN($V$1)+2,FALSE)),VLOOKUP($E137,AnrPivot!$A$6:$AI$97,COLUMN()-COLUMN($V$1)+2,FALSE),"")</f>
        <v/>
      </c>
      <c r="BH137" s="9" t="str">
        <f>IF(ISNUMBER(VLOOKUP($E137,AnrPivot!$A$6:$AI$97,COLUMN()-COLUMN($V$1)+2,FALSE)),VLOOKUP($E137,AnrPivot!$A$6:$AI$97,COLUMN()-COLUMN($V$1)+2,FALSE),"")</f>
        <v/>
      </c>
      <c r="BI137" s="93" t="str">
        <f>IF(ISNUMBER(VLOOKUP($E137,AnrPivot!$A$6:$AI$97,COLUMN()-COLUMN($V$1)+2,FALSE)),VLOOKUP($E137,AnrPivot!$A$6:$AI$97,COLUMN()-COLUMN($V$1)+2,FALSE),"")</f>
        <v/>
      </c>
      <c r="BJ137" s="93" t="str">
        <f>IF(ISNUMBER(VLOOKUP($E137,AnrPivot!$A$6:$AI$97,COLUMN()-COLUMN($V$1)+2,FALSE)),VLOOKUP($E137,AnrPivot!$A$6:$AI$97,COLUMN()-COLUMN($V$1)+2,FALSE),"")</f>
        <v/>
      </c>
    </row>
    <row r="138" spans="1:62">
      <c r="A138" s="244">
        <v>130</v>
      </c>
      <c r="B138" s="73" t="s">
        <v>0</v>
      </c>
      <c r="C138" s="11" t="s">
        <v>527</v>
      </c>
      <c r="D138" s="11" t="s">
        <v>528</v>
      </c>
      <c r="E138" s="8" t="s">
        <v>54</v>
      </c>
      <c r="F138" s="14">
        <v>20324</v>
      </c>
      <c r="G138" s="244" t="s">
        <v>186</v>
      </c>
      <c r="H138" s="244" t="s">
        <v>396</v>
      </c>
      <c r="I138" s="244"/>
      <c r="J138" s="249"/>
      <c r="K138" s="27"/>
      <c r="L138" s="13">
        <v>6</v>
      </c>
      <c r="M138" s="13">
        <f t="shared" si="6"/>
        <v>6</v>
      </c>
      <c r="N138" s="228">
        <f>LOOKUP(E138,UNTIS.1HJ!$A$4:$A$132,UNTIS.1HJ!$F$4:$F$132)+LOOKUP(E138,UNTIS.1HJ!$A$4:$A$132,UNTIS.1HJ!$H$4:$H$132)</f>
        <v>0</v>
      </c>
      <c r="O138" s="226">
        <f t="shared" si="4"/>
        <v>0</v>
      </c>
      <c r="P138" s="9"/>
      <c r="Q138" s="9">
        <f>VLOOKUP($E138,UNTIS.Gesamt!$A$4:$L$140,2,FALSE)</f>
        <v>1012</v>
      </c>
      <c r="R138" s="9">
        <f>VLOOKUP($E138,UNTIS.Gesamt!$A$4:$L$140,3,FALSE)</f>
        <v>140</v>
      </c>
      <c r="S138" s="9">
        <f>VLOOKUP($E138,UNTIS.1HJ!$A$4:$L$140,4,FALSE)</f>
        <v>862</v>
      </c>
      <c r="T138" s="9">
        <f>VLOOKUP($E138,UNTIS.1HJ!$A$4:$L$140,8,FALSE)</f>
        <v>0</v>
      </c>
      <c r="U138" s="9"/>
      <c r="V138" s="9" t="str">
        <f>IF(ISNUMBER(VLOOKUP($E138,AnrPivot!$A$6:$AI$97,COLUMN()-COLUMN($V$1)+2,FALSE)),VLOOKUP($E138,AnrPivot!$A$6:$AI$97,COLUMN()-COLUMN($V$1)+2,FALSE),"")</f>
        <v/>
      </c>
      <c r="W138" s="93" t="str">
        <f>IF(ISNUMBER(VLOOKUP($E138,AnrPivot!$A$6:$AI$97,COLUMN()-COLUMN($V$1)+2,FALSE)),VLOOKUP($E138,AnrPivot!$A$6:$AI$97,COLUMN()-COLUMN($V$1)+2,FALSE),"")</f>
        <v/>
      </c>
      <c r="X138" s="93" t="str">
        <f>IF(ISNUMBER(VLOOKUP($E138,AnrPivot!$A$6:$AI$97,COLUMN()-COLUMN($V$1)+2,FALSE)),VLOOKUP($E138,AnrPivot!$A$6:$AI$97,COLUMN()-COLUMN($V$1)+2,FALSE),"")</f>
        <v/>
      </c>
      <c r="Y138" s="93" t="str">
        <f>IF(ISNUMBER(VLOOKUP($E138,AnrPivot!$A$6:$AI$97,COLUMN()-COLUMN($V$1)+2,FALSE)),VLOOKUP($E138,AnrPivot!$A$6:$AI$97,COLUMN()-COLUMN($V$1)+2,FALSE),"")</f>
        <v/>
      </c>
      <c r="Z138" s="93" t="str">
        <f>IF(ISNUMBER(VLOOKUP($E138,AnrPivot!$A$6:$AI$97,COLUMN()-COLUMN($V$1)+2,FALSE)),VLOOKUP($E138,AnrPivot!$A$6:$AI$97,COLUMN()-COLUMN($V$1)+2,FALSE),"")</f>
        <v/>
      </c>
      <c r="AA138" s="93" t="str">
        <f>IF(ISNUMBER(VLOOKUP($E138,AnrPivot!$A$6:$AI$97,COLUMN()-COLUMN($V$1)+2,FALSE)),VLOOKUP($E138,AnrPivot!$A$6:$AI$97,COLUMN()-COLUMN($V$1)+2,FALSE),"")</f>
        <v/>
      </c>
      <c r="AB138" s="93" t="str">
        <f>IF(ISNUMBER(VLOOKUP($E138,AnrPivot!$A$6:$AI$97,COLUMN()-COLUMN($V$1)+2,FALSE)),VLOOKUP($E138,AnrPivot!$A$6:$AI$97,COLUMN()-COLUMN($V$1)+2,FALSE),"")</f>
        <v/>
      </c>
      <c r="AC138" s="93" t="str">
        <f>IF(ISNUMBER(VLOOKUP($E138,AnrPivot!$A$6:$AI$97,COLUMN()-COLUMN($V$1)+2,FALSE)),VLOOKUP($E138,AnrPivot!$A$6:$AI$97,COLUMN()-COLUMN($V$1)+2,FALSE),"")</f>
        <v/>
      </c>
      <c r="AD138" s="93" t="str">
        <f>IF(ISNUMBER(VLOOKUP($E138,AnrPivot!$A$6:$AI$97,COLUMN()-COLUMN($V$1)+2,FALSE)),VLOOKUP($E138,AnrPivot!$A$6:$AI$97,COLUMN()-COLUMN($V$1)+2,FALSE),"")</f>
        <v/>
      </c>
      <c r="AE138" s="93" t="str">
        <f>IF(ISNUMBER(VLOOKUP($E138,AnrPivot!$A$6:$AI$97,COLUMN()-COLUMN($V$1)+2,FALSE)),VLOOKUP($E138,AnrPivot!$A$6:$AI$97,COLUMN()-COLUMN($V$1)+2,FALSE),"")</f>
        <v/>
      </c>
      <c r="AF138" s="93" t="str">
        <f>IF(ISNUMBER(VLOOKUP($E138,AnrPivot!$A$6:$AI$97,COLUMN()-COLUMN($V$1)+2,FALSE)),VLOOKUP($E138,AnrPivot!$A$6:$AI$97,COLUMN()-COLUMN($V$1)+2,FALSE),"")</f>
        <v/>
      </c>
      <c r="AG138" s="93" t="str">
        <f>IF(ISNUMBER(VLOOKUP($E138,AnrPivot!$A$6:$AI$97,COLUMN()-COLUMN($V$1)+2,FALSE)),VLOOKUP($E138,AnrPivot!$A$6:$AI$97,COLUMN()-COLUMN($V$1)+2,FALSE),"")</f>
        <v/>
      </c>
      <c r="AH138" s="93" t="str">
        <f>IF(ISNUMBER(VLOOKUP($E138,AnrPivot!$A$6:$AI$97,COLUMN()-COLUMN($V$1)+2,FALSE)),VLOOKUP($E138,AnrPivot!$A$6:$AI$97,COLUMN()-COLUMN($V$1)+2,FALSE),"")</f>
        <v/>
      </c>
      <c r="AI138" s="93" t="str">
        <f>IF(ISNUMBER(VLOOKUP($E138,AnrPivot!$A$6:$AI$97,COLUMN()-COLUMN($V$1)+2,FALSE)),VLOOKUP($E138,AnrPivot!$A$6:$AI$97,COLUMN()-COLUMN($V$1)+2,FALSE),"")</f>
        <v/>
      </c>
      <c r="AJ138" s="93" t="str">
        <f>IF(ISNUMBER(VLOOKUP($E138,AnrPivot!$A$6:$AI$97,COLUMN()-COLUMN($V$1)+2,FALSE)),VLOOKUP($E138,AnrPivot!$A$6:$AI$97,COLUMN()-COLUMN($V$1)+2,FALSE),"")</f>
        <v/>
      </c>
      <c r="AK138" s="93" t="str">
        <f>IF(ISNUMBER(VLOOKUP($E138,AnrPivot!$A$6:$AI$97,COLUMN()-COLUMN($V$1)+2,FALSE)),VLOOKUP($E138,AnrPivot!$A$6:$AI$97,COLUMN()-COLUMN($V$1)+2,FALSE),"")</f>
        <v/>
      </c>
      <c r="AL138" s="93" t="str">
        <f>IF(ISNUMBER(VLOOKUP($E138,AnrPivot!$A$6:$AI$97,COLUMN()-COLUMN($V$1)+2,FALSE)),VLOOKUP($E138,AnrPivot!$A$6:$AI$97,COLUMN()-COLUMN($V$1)+2,FALSE),"")</f>
        <v/>
      </c>
      <c r="AM138" s="93" t="str">
        <f>IF(ISNUMBER(VLOOKUP($E138,AnrPivot!$A$6:$AI$97,COLUMN()-COLUMN($V$1)+2,FALSE)),VLOOKUP($E138,AnrPivot!$A$6:$AI$97,COLUMN()-COLUMN($V$1)+2,FALSE),"")</f>
        <v/>
      </c>
      <c r="AN138" s="93" t="str">
        <f>IF(ISNUMBER(VLOOKUP($E138,AnrPivot!$A$6:$AI$97,COLUMN()-COLUMN($V$1)+2,FALSE)),VLOOKUP($E138,AnrPivot!$A$6:$AI$97,COLUMN()-COLUMN($V$1)+2,FALSE),"")</f>
        <v/>
      </c>
      <c r="AO138" s="93" t="str">
        <f>IF(ISNUMBER(VLOOKUP($E138,AnrPivot!$A$6:$AI$97,COLUMN()-COLUMN($V$1)+2,FALSE)),VLOOKUP($E138,AnrPivot!$A$6:$AI$97,COLUMN()-COLUMN($V$1)+2,FALSE),"")</f>
        <v/>
      </c>
      <c r="AP138" s="93" t="str">
        <f>IF(ISNUMBER(VLOOKUP($E138,AnrPivot!$A$6:$AI$97,COLUMN()-COLUMN($V$1)+2,FALSE)),VLOOKUP($E138,AnrPivot!$A$6:$AI$97,COLUMN()-COLUMN($V$1)+2,FALSE),"")</f>
        <v/>
      </c>
      <c r="AQ138" s="93" t="str">
        <f>IF(ISNUMBER(VLOOKUP($E138,AnrPivot!$A$6:$AI$97,COLUMN()-COLUMN($V$1)+2,FALSE)),VLOOKUP($E138,AnrPivot!$A$6:$AI$97,COLUMN()-COLUMN($V$1)+2,FALSE),"")</f>
        <v/>
      </c>
      <c r="AR138" s="93" t="str">
        <f>IF(ISNUMBER(VLOOKUP($E138,AnrPivot!$A$6:$AI$97,COLUMN()-COLUMN($V$1)+2,FALSE)),VLOOKUP($E138,AnrPivot!$A$6:$AI$97,COLUMN()-COLUMN($V$1)+2,FALSE),"")</f>
        <v/>
      </c>
      <c r="AS138" s="93" t="str">
        <f>IF(ISNUMBER(VLOOKUP($E138,AnrPivot!$A$6:$AI$97,COLUMN()-COLUMN($V$1)+2,FALSE)),VLOOKUP($E138,AnrPivot!$A$6:$AI$97,COLUMN()-COLUMN($V$1)+2,FALSE),"")</f>
        <v/>
      </c>
      <c r="AT138" s="93" t="str">
        <f>IF(ISNUMBER(VLOOKUP($E138,AnrPivot!$A$6:$AI$97,COLUMN()-COLUMN($V$1)+2,FALSE)),VLOOKUP($E138,AnrPivot!$A$6:$AI$97,COLUMN()-COLUMN($V$1)+2,FALSE),"")</f>
        <v/>
      </c>
      <c r="AU138" s="93" t="str">
        <f>IF(ISNUMBER(VLOOKUP($E138,AnrPivot!$A$6:$AI$97,COLUMN()-COLUMN($V$1)+2,FALSE)),VLOOKUP($E138,AnrPivot!$A$6:$AI$97,COLUMN()-COLUMN($V$1)+2,FALSE),"")</f>
        <v/>
      </c>
      <c r="AV138" s="93" t="str">
        <f>IF(ISNUMBER(VLOOKUP($E138,AnrPivot!$A$6:$AI$97,COLUMN()-COLUMN($V$1)+2,FALSE)),VLOOKUP($E138,AnrPivot!$A$6:$AI$97,COLUMN()-COLUMN($V$1)+2,FALSE),"")</f>
        <v/>
      </c>
      <c r="AW138" s="93" t="str">
        <f>IF(ISNUMBER(VLOOKUP($E138,AnrPivot!$A$6:$AI$97,COLUMN()-COLUMN($V$1)+2,FALSE)),VLOOKUP($E138,AnrPivot!$A$6:$AI$97,COLUMN()-COLUMN($V$1)+2,FALSE),"")</f>
        <v/>
      </c>
      <c r="AX138" s="93" t="str">
        <f>IF(ISNUMBER(VLOOKUP($E138,AnrPivot!$A$6:$AI$97,COLUMN()-COLUMN($V$1)+2,FALSE)),VLOOKUP($E138,AnrPivot!$A$6:$AI$97,COLUMN()-COLUMN($V$1)+2,FALSE),"")</f>
        <v/>
      </c>
      <c r="AY138" s="93" t="str">
        <f>IF(ISNUMBER(VLOOKUP($E138,AnrPivot!$A$6:$AI$97,COLUMN()-COLUMN($V$1)+2,FALSE)),VLOOKUP($E138,AnrPivot!$A$6:$AI$97,COLUMN()-COLUMN($V$1)+2,FALSE),"")</f>
        <v/>
      </c>
      <c r="AZ138" s="93" t="str">
        <f>IF(ISNUMBER(VLOOKUP($E138,AnrPivot!$A$6:$AI$97,COLUMN()-COLUMN($V$1)+2,FALSE)),VLOOKUP($E138,AnrPivot!$A$6:$AI$97,COLUMN()-COLUMN($V$1)+2,FALSE),"")</f>
        <v/>
      </c>
      <c r="BA138" s="93" t="str">
        <f>IF(ISNUMBER(VLOOKUP($E138,AnrPivot!$A$6:$AI$97,COLUMN()-COLUMN($V$1)+2,FALSE)),VLOOKUP($E138,AnrPivot!$A$6:$AI$97,COLUMN()-COLUMN($V$1)+2,FALSE),"")</f>
        <v/>
      </c>
      <c r="BB138" s="93" t="str">
        <f>IF(ISNUMBER(VLOOKUP($E138,AnrPivot!$A$6:$AI$97,COLUMN()-COLUMN($V$1)+2,FALSE)),VLOOKUP($E138,AnrPivot!$A$6:$AI$97,COLUMN()-COLUMN($V$1)+2,FALSE),"")</f>
        <v/>
      </c>
      <c r="BC138" s="93" t="str">
        <f>IF(ISNUMBER(VLOOKUP($E138,AnrPivot!$A$6:$AI$97,COLUMN()-COLUMN($V$1)+2,FALSE)),VLOOKUP($E138,AnrPivot!$A$6:$AI$97,COLUMN()-COLUMN($V$1)+2,FALSE),"")</f>
        <v/>
      </c>
      <c r="BD138" s="93" t="str">
        <f>IF(ISNUMBER(VLOOKUP($E138,AnrPivot!$A$6:$AI$97,COLUMN()-COLUMN($V$1)+2,FALSE)),VLOOKUP($E138,AnrPivot!$A$6:$AI$97,COLUMN()-COLUMN($V$1)+2,FALSE),"")</f>
        <v/>
      </c>
      <c r="BE138" s="93" t="str">
        <f>IF(ISNUMBER(VLOOKUP($E138,AnrPivot!$A$6:$AI$97,COLUMN()-COLUMN($V$1)+2,FALSE)),VLOOKUP($E138,AnrPivot!$A$6:$AI$97,COLUMN()-COLUMN($V$1)+2,FALSE),"")</f>
        <v/>
      </c>
      <c r="BF138" s="93" t="str">
        <f>IF(ISNUMBER(VLOOKUP($E138,AnrPivot!$A$6:$AI$97,COLUMN()-COLUMN($V$1)+2,FALSE)),VLOOKUP($E138,AnrPivot!$A$6:$AI$97,COLUMN()-COLUMN($V$1)+2,FALSE),"")</f>
        <v/>
      </c>
      <c r="BG138" s="93" t="str">
        <f>IF(ISNUMBER(VLOOKUP($E138,AnrPivot!$A$6:$AI$97,COLUMN()-COLUMN($V$1)+2,FALSE)),VLOOKUP($E138,AnrPivot!$A$6:$AI$97,COLUMN()-COLUMN($V$1)+2,FALSE),"")</f>
        <v/>
      </c>
      <c r="BH138" s="93" t="str">
        <f>IF(ISNUMBER(VLOOKUP($E138,AnrPivot!$A$6:$AI$97,COLUMN()-COLUMN($V$1)+2,FALSE)),VLOOKUP($E138,AnrPivot!$A$6:$AI$97,COLUMN()-COLUMN($V$1)+2,FALSE),"")</f>
        <v/>
      </c>
      <c r="BI138" s="93" t="str">
        <f>IF(ISNUMBER(VLOOKUP($E138,AnrPivot!$A$6:$AI$97,COLUMN()-COLUMN($V$1)+2,FALSE)),VLOOKUP($E138,AnrPivot!$A$6:$AI$97,COLUMN()-COLUMN($V$1)+2,FALSE),"")</f>
        <v/>
      </c>
      <c r="BJ138" s="93" t="str">
        <f>IF(ISNUMBER(VLOOKUP($E138,AnrPivot!$A$6:$AI$97,COLUMN()-COLUMN($V$1)+2,FALSE)),VLOOKUP($E138,AnrPivot!$A$6:$AI$97,COLUMN()-COLUMN($V$1)+2,FALSE),"")</f>
        <v/>
      </c>
    </row>
    <row r="139" spans="1:62">
      <c r="A139" s="247">
        <v>131</v>
      </c>
      <c r="B139" s="66" t="s">
        <v>0</v>
      </c>
      <c r="C139" s="67" t="s">
        <v>503</v>
      </c>
      <c r="D139" s="67" t="s">
        <v>529</v>
      </c>
      <c r="E139" s="68" t="s">
        <v>530</v>
      </c>
      <c r="F139" s="69">
        <v>30316</v>
      </c>
      <c r="G139" s="247" t="s">
        <v>178</v>
      </c>
      <c r="H139" s="247" t="s">
        <v>233</v>
      </c>
      <c r="I139" s="247"/>
      <c r="J139" s="248"/>
      <c r="K139" s="70"/>
      <c r="L139" s="289">
        <v>15</v>
      </c>
      <c r="M139" s="71">
        <f t="shared" si="6"/>
        <v>13.5</v>
      </c>
      <c r="N139" s="227">
        <f>LOOKUP(E139,UNTIS.1HJ!$A$4:$A$132,UNTIS.1HJ!$F$4:$F$132)+LOOKUP(E139,UNTIS.1HJ!$A$4:$A$132,UNTIS.1HJ!$H$4:$H$132)</f>
        <v>0</v>
      </c>
      <c r="O139" s="225">
        <f t="shared" si="4"/>
        <v>0</v>
      </c>
      <c r="P139" s="93"/>
      <c r="Q139" s="93">
        <f>VLOOKUP($E139,UNTIS.Gesamt!$A$4:$L$140,2,FALSE)</f>
        <v>592</v>
      </c>
      <c r="R139" s="93">
        <f>VLOOKUP($E139,UNTIS.Gesamt!$A$4:$L$140,3,FALSE)</f>
        <v>40</v>
      </c>
      <c r="S139" s="93">
        <f>VLOOKUP($E139,UNTIS.1HJ!$A$4:$L$140,4,FALSE)</f>
        <v>552</v>
      </c>
      <c r="T139" s="93">
        <f>VLOOKUP($E139,UNTIS.1HJ!$A$4:$L$140,8,FALSE)</f>
        <v>0</v>
      </c>
      <c r="U139" s="93"/>
      <c r="V139" s="93" t="str">
        <f>IF(ISNUMBER(VLOOKUP($E139,AnrPivot!$A$6:$AI$97,COLUMN()-COLUMN($V$1)+2,FALSE)),VLOOKUP($E139,AnrPivot!$A$6:$AI$97,COLUMN()-COLUMN($V$1)+2,FALSE),"")</f>
        <v/>
      </c>
      <c r="W139" s="9" t="str">
        <f>IF(ISNUMBER(VLOOKUP($E139,AnrPivot!$A$6:$AI$97,COLUMN()-COLUMN($V$1)+2,FALSE)),VLOOKUP($E139,AnrPivot!$A$6:$AI$97,COLUMN()-COLUMN($V$1)+2,FALSE),"")</f>
        <v/>
      </c>
      <c r="X139" s="9" t="str">
        <f>IF(ISNUMBER(VLOOKUP($E139,AnrPivot!$A$6:$AI$97,COLUMN()-COLUMN($V$1)+2,FALSE)),VLOOKUP($E139,AnrPivot!$A$6:$AI$97,COLUMN()-COLUMN($V$1)+2,FALSE),"")</f>
        <v/>
      </c>
      <c r="Y139" s="9" t="str">
        <f>IF(ISNUMBER(VLOOKUP($E139,AnrPivot!$A$6:$AI$97,COLUMN()-COLUMN($V$1)+2,FALSE)),VLOOKUP($E139,AnrPivot!$A$6:$AI$97,COLUMN()-COLUMN($V$1)+2,FALSE),"")</f>
        <v/>
      </c>
      <c r="Z139" s="9" t="str">
        <f>IF(ISNUMBER(VLOOKUP($E139,AnrPivot!$A$6:$AI$97,COLUMN()-COLUMN($V$1)+2,FALSE)),VLOOKUP($E139,AnrPivot!$A$6:$AI$97,COLUMN()-COLUMN($V$1)+2,FALSE),"")</f>
        <v/>
      </c>
      <c r="AA139" s="9" t="str">
        <f>IF(ISNUMBER(VLOOKUP($E139,AnrPivot!$A$6:$AI$97,COLUMN()-COLUMN($V$1)+2,FALSE)),VLOOKUP($E139,AnrPivot!$A$6:$AI$97,COLUMN()-COLUMN($V$1)+2,FALSE),"")</f>
        <v/>
      </c>
      <c r="AB139" s="9" t="str">
        <f>IF(ISNUMBER(VLOOKUP($E139,AnrPivot!$A$6:$AI$97,COLUMN()-COLUMN($V$1)+2,FALSE)),VLOOKUP($E139,AnrPivot!$A$6:$AI$97,COLUMN()-COLUMN($V$1)+2,FALSE),"")</f>
        <v/>
      </c>
      <c r="AC139" s="9" t="str">
        <f>IF(ISNUMBER(VLOOKUP($E139,AnrPivot!$A$6:$AI$97,COLUMN()-COLUMN($V$1)+2,FALSE)),VLOOKUP($E139,AnrPivot!$A$6:$AI$97,COLUMN()-COLUMN($V$1)+2,FALSE),"")</f>
        <v/>
      </c>
      <c r="AD139" s="9" t="str">
        <f>IF(ISNUMBER(VLOOKUP($E139,AnrPivot!$A$6:$AI$97,COLUMN()-COLUMN($V$1)+2,FALSE)),VLOOKUP($E139,AnrPivot!$A$6:$AI$97,COLUMN()-COLUMN($V$1)+2,FALSE),"")</f>
        <v/>
      </c>
      <c r="AE139" s="9" t="str">
        <f>IF(ISNUMBER(VLOOKUP($E139,AnrPivot!$A$6:$AI$97,COLUMN()-COLUMN($V$1)+2,FALSE)),VLOOKUP($E139,AnrPivot!$A$6:$AI$97,COLUMN()-COLUMN($V$1)+2,FALSE),"")</f>
        <v/>
      </c>
      <c r="AF139" s="9" t="str">
        <f>IF(ISNUMBER(VLOOKUP($E139,AnrPivot!$A$6:$AI$97,COLUMN()-COLUMN($V$1)+2,FALSE)),VLOOKUP($E139,AnrPivot!$A$6:$AI$97,COLUMN()-COLUMN($V$1)+2,FALSE),"")</f>
        <v/>
      </c>
      <c r="AG139" s="9">
        <f>IF(ISNUMBER(VLOOKUP($E139,AnrPivot!$A$6:$AI$97,COLUMN()-COLUMN($V$1)+2,FALSE)),VLOOKUP($E139,AnrPivot!$A$6:$AI$97,COLUMN()-COLUMN($V$1)+2,FALSE),"")</f>
        <v>1</v>
      </c>
      <c r="AH139" s="9" t="str">
        <f>IF(ISNUMBER(VLOOKUP($E139,AnrPivot!$A$6:$AI$97,COLUMN()-COLUMN($V$1)+2,FALSE)),VLOOKUP($E139,AnrPivot!$A$6:$AI$97,COLUMN()-COLUMN($V$1)+2,FALSE),"")</f>
        <v/>
      </c>
      <c r="AI139" s="9" t="str">
        <f>IF(ISNUMBER(VLOOKUP($E139,AnrPivot!$A$6:$AI$97,COLUMN()-COLUMN($V$1)+2,FALSE)),VLOOKUP($E139,AnrPivot!$A$6:$AI$97,COLUMN()-COLUMN($V$1)+2,FALSE),"")</f>
        <v/>
      </c>
      <c r="AJ139" s="9" t="str">
        <f>IF(ISNUMBER(VLOOKUP($E139,AnrPivot!$A$6:$AI$97,COLUMN()-COLUMN($V$1)+2,FALSE)),VLOOKUP($E139,AnrPivot!$A$6:$AI$97,COLUMN()-COLUMN($V$1)+2,FALSE),"")</f>
        <v/>
      </c>
      <c r="AK139" s="9" t="str">
        <f>IF(ISNUMBER(VLOOKUP($E139,AnrPivot!$A$6:$AI$97,COLUMN()-COLUMN($V$1)+2,FALSE)),VLOOKUP($E139,AnrPivot!$A$6:$AI$97,COLUMN()-COLUMN($V$1)+2,FALSE),"")</f>
        <v/>
      </c>
      <c r="AL139" s="9" t="str">
        <f>IF(ISNUMBER(VLOOKUP($E139,AnrPivot!$A$6:$AI$97,COLUMN()-COLUMN($V$1)+2,FALSE)),VLOOKUP($E139,AnrPivot!$A$6:$AI$97,COLUMN()-COLUMN($V$1)+2,FALSE),"")</f>
        <v/>
      </c>
      <c r="AM139" s="9" t="str">
        <f>IF(ISNUMBER(VLOOKUP($E139,AnrPivot!$A$6:$AI$97,COLUMN()-COLUMN($V$1)+2,FALSE)),VLOOKUP($E139,AnrPivot!$A$6:$AI$97,COLUMN()-COLUMN($V$1)+2,FALSE),"")</f>
        <v/>
      </c>
      <c r="AN139" s="9" t="str">
        <f>IF(ISNUMBER(VLOOKUP($E139,AnrPivot!$A$6:$AI$97,COLUMN()-COLUMN($V$1)+2,FALSE)),VLOOKUP($E139,AnrPivot!$A$6:$AI$97,COLUMN()-COLUMN($V$1)+2,FALSE),"")</f>
        <v/>
      </c>
      <c r="AO139" s="9">
        <f>IF(ISNUMBER(VLOOKUP($E139,AnrPivot!$A$6:$AI$97,COLUMN()-COLUMN($V$1)+2,FALSE)),VLOOKUP($E139,AnrPivot!$A$6:$AI$97,COLUMN()-COLUMN($V$1)+2,FALSE),"")</f>
        <v>0.5</v>
      </c>
      <c r="AP139" s="9" t="str">
        <f>IF(ISNUMBER(VLOOKUP($E139,AnrPivot!$A$6:$AI$97,COLUMN()-COLUMN($V$1)+2,FALSE)),VLOOKUP($E139,AnrPivot!$A$6:$AI$97,COLUMN()-COLUMN($V$1)+2,FALSE),"")</f>
        <v/>
      </c>
      <c r="AQ139" s="9" t="str">
        <f>IF(ISNUMBER(VLOOKUP($E139,AnrPivot!$A$6:$AI$97,COLUMN()-COLUMN($V$1)+2,FALSE)),VLOOKUP($E139,AnrPivot!$A$6:$AI$97,COLUMN()-COLUMN($V$1)+2,FALSE),"")</f>
        <v/>
      </c>
      <c r="AR139" s="9" t="str">
        <f>IF(ISNUMBER(VLOOKUP($E139,AnrPivot!$A$6:$AI$97,COLUMN()-COLUMN($V$1)+2,FALSE)),VLOOKUP($E139,AnrPivot!$A$6:$AI$97,COLUMN()-COLUMN($V$1)+2,FALSE),"")</f>
        <v/>
      </c>
      <c r="AS139" s="9" t="str">
        <f>IF(ISNUMBER(VLOOKUP($E139,AnrPivot!$A$6:$AI$97,COLUMN()-COLUMN($V$1)+2,FALSE)),VLOOKUP($E139,AnrPivot!$A$6:$AI$97,COLUMN()-COLUMN($V$1)+2,FALSE),"")</f>
        <v/>
      </c>
      <c r="AT139" s="9" t="str">
        <f>IF(ISNUMBER(VLOOKUP($E139,AnrPivot!$A$6:$AI$97,COLUMN()-COLUMN($V$1)+2,FALSE)),VLOOKUP($E139,AnrPivot!$A$6:$AI$97,COLUMN()-COLUMN($V$1)+2,FALSE),"")</f>
        <v/>
      </c>
      <c r="AU139" s="9" t="str">
        <f>IF(ISNUMBER(VLOOKUP($E139,AnrPivot!$A$6:$AI$97,COLUMN()-COLUMN($V$1)+2,FALSE)),VLOOKUP($E139,AnrPivot!$A$6:$AI$97,COLUMN()-COLUMN($V$1)+2,FALSE),"")</f>
        <v/>
      </c>
      <c r="AV139" s="9" t="str">
        <f>IF(ISNUMBER(VLOOKUP($E139,AnrPivot!$A$6:$AI$97,COLUMN()-COLUMN($V$1)+2,FALSE)),VLOOKUP($E139,AnrPivot!$A$6:$AI$97,COLUMN()-COLUMN($V$1)+2,FALSE),"")</f>
        <v/>
      </c>
      <c r="AW139" s="9" t="str">
        <f>IF(ISNUMBER(VLOOKUP($E139,AnrPivot!$A$6:$AI$97,COLUMN()-COLUMN($V$1)+2,FALSE)),VLOOKUP($E139,AnrPivot!$A$6:$AI$97,COLUMN()-COLUMN($V$1)+2,FALSE),"")</f>
        <v/>
      </c>
      <c r="AX139" s="9" t="str">
        <f>IF(ISNUMBER(VLOOKUP($E139,AnrPivot!$A$6:$AI$97,COLUMN()-COLUMN($V$1)+2,FALSE)),VLOOKUP($E139,AnrPivot!$A$6:$AI$97,COLUMN()-COLUMN($V$1)+2,FALSE),"")</f>
        <v/>
      </c>
      <c r="AY139" s="9" t="str">
        <f>IF(ISNUMBER(VLOOKUP($E139,AnrPivot!$A$6:$AI$97,COLUMN()-COLUMN($V$1)+2,FALSE)),VLOOKUP($E139,AnrPivot!$A$6:$AI$97,COLUMN()-COLUMN($V$1)+2,FALSE),"")</f>
        <v/>
      </c>
      <c r="AZ139" s="9" t="str">
        <f>IF(ISNUMBER(VLOOKUP($E139,AnrPivot!$A$6:$AI$97,COLUMN()-COLUMN($V$1)+2,FALSE)),VLOOKUP($E139,AnrPivot!$A$6:$AI$97,COLUMN()-COLUMN($V$1)+2,FALSE),"")</f>
        <v/>
      </c>
      <c r="BA139" s="9" t="str">
        <f>IF(ISNUMBER(VLOOKUP($E139,AnrPivot!$A$6:$AI$97,COLUMN()-COLUMN($V$1)+2,FALSE)),VLOOKUP($E139,AnrPivot!$A$6:$AI$97,COLUMN()-COLUMN($V$1)+2,FALSE),"")</f>
        <v/>
      </c>
      <c r="BB139" s="9" t="str">
        <f>IF(ISNUMBER(VLOOKUP($E139,AnrPivot!$A$6:$AI$97,COLUMN()-COLUMN($V$1)+2,FALSE)),VLOOKUP($E139,AnrPivot!$A$6:$AI$97,COLUMN()-COLUMN($V$1)+2,FALSE),"")</f>
        <v/>
      </c>
      <c r="BC139" s="9">
        <f>IF(ISNUMBER(VLOOKUP($E139,AnrPivot!$A$6:$AI$97,COLUMN()-COLUMN($V$1)+2,FALSE)),VLOOKUP($E139,AnrPivot!$A$6:$AI$97,COLUMN()-COLUMN($V$1)+2,FALSE),"")</f>
        <v>1.5</v>
      </c>
      <c r="BD139" s="9" t="str">
        <f>IF(ISNUMBER(VLOOKUP($E139,AnrPivot!$A$6:$AI$97,COLUMN()-COLUMN($V$1)+2,FALSE)),VLOOKUP($E139,AnrPivot!$A$6:$AI$97,COLUMN()-COLUMN($V$1)+2,FALSE),"")</f>
        <v/>
      </c>
      <c r="BE139" s="9" t="str">
        <f>IF(ISNUMBER(VLOOKUP($E139,AnrPivot!$A$6:$AI$97,COLUMN()-COLUMN($V$1)+2,FALSE)),VLOOKUP($E139,AnrPivot!$A$6:$AI$97,COLUMN()-COLUMN($V$1)+2,FALSE),"")</f>
        <v/>
      </c>
      <c r="BF139" s="9" t="str">
        <f>IF(ISNUMBER(VLOOKUP($E139,AnrPivot!$A$6:$AI$97,COLUMN()-COLUMN($V$1)+2,FALSE)),VLOOKUP($E139,AnrPivot!$A$6:$AI$97,COLUMN()-COLUMN($V$1)+2,FALSE),"")</f>
        <v/>
      </c>
      <c r="BG139" s="9" t="str">
        <f>IF(ISNUMBER(VLOOKUP($E139,AnrPivot!$A$6:$AI$97,COLUMN()-COLUMN($V$1)+2,FALSE)),VLOOKUP($E139,AnrPivot!$A$6:$AI$97,COLUMN()-COLUMN($V$1)+2,FALSE),"")</f>
        <v/>
      </c>
      <c r="BH139" s="9" t="str">
        <f>IF(ISNUMBER(VLOOKUP($E139,AnrPivot!$A$6:$AI$97,COLUMN()-COLUMN($V$1)+2,FALSE)),VLOOKUP($E139,AnrPivot!$A$6:$AI$97,COLUMN()-COLUMN($V$1)+2,FALSE),"")</f>
        <v/>
      </c>
      <c r="BI139" s="93" t="str">
        <f>IF(ISNUMBER(VLOOKUP($E139,AnrPivot!$A$6:$AI$97,COLUMN()-COLUMN($V$1)+2,FALSE)),VLOOKUP($E139,AnrPivot!$A$6:$AI$97,COLUMN()-COLUMN($V$1)+2,FALSE),"")</f>
        <v/>
      </c>
      <c r="BJ139" s="93" t="str">
        <f>IF(ISNUMBER(VLOOKUP($E139,AnrPivot!$A$6:$AI$97,COLUMN()-COLUMN($V$1)+2,FALSE)),VLOOKUP($E139,AnrPivot!$A$6:$AI$97,COLUMN()-COLUMN($V$1)+2,FALSE),"")</f>
        <v/>
      </c>
    </row>
    <row r="140" spans="1:62">
      <c r="A140" s="244">
        <v>132</v>
      </c>
      <c r="B140" s="73" t="s">
        <v>0</v>
      </c>
      <c r="C140" s="11" t="s">
        <v>545</v>
      </c>
      <c r="D140" s="11" t="s">
        <v>544</v>
      </c>
      <c r="E140" s="8" t="s">
        <v>220</v>
      </c>
      <c r="F140" s="14">
        <v>26687</v>
      </c>
      <c r="G140" s="244" t="s">
        <v>182</v>
      </c>
      <c r="H140" s="244" t="s">
        <v>396</v>
      </c>
      <c r="I140" s="244"/>
      <c r="J140" s="249"/>
      <c r="K140" s="27" t="s">
        <v>635</v>
      </c>
      <c r="L140" s="13">
        <v>23</v>
      </c>
      <c r="M140" s="13">
        <f t="shared" si="6"/>
        <v>23</v>
      </c>
      <c r="N140" s="228">
        <f>LOOKUP(E140,UNTIS.1HJ!$A$4:$A$132,UNTIS.1HJ!$F$4:$F$132)+LOOKUP(E140,UNTIS.1HJ!$A$4:$A$132,UNTIS.1HJ!$H$4:$H$132)</f>
        <v>0</v>
      </c>
      <c r="O140" s="226">
        <f t="shared" si="4"/>
        <v>0</v>
      </c>
      <c r="P140" s="9"/>
      <c r="Q140" s="9">
        <f>VLOOKUP($E140,UNTIS.Gesamt!$A$4:$L$140,2,FALSE)</f>
        <v>1014</v>
      </c>
      <c r="R140" s="9">
        <f>VLOOKUP($E140,UNTIS.Gesamt!$A$4:$L$140,3,FALSE)</f>
        <v>40</v>
      </c>
      <c r="S140" s="9">
        <f>VLOOKUP($E140,UNTIS.1HJ!$A$4:$L$140,4,FALSE)</f>
        <v>974</v>
      </c>
      <c r="T140" s="9">
        <f>VLOOKUP($E140,UNTIS.1HJ!$A$4:$L$140,8,FALSE)</f>
        <v>0</v>
      </c>
      <c r="U140" s="9"/>
      <c r="V140" s="9" t="str">
        <f>IF(ISNUMBER(VLOOKUP($E140,AnrPivot!$A$6:$AI$97,COLUMN()-COLUMN($V$1)+2,FALSE)),VLOOKUP($E140,AnrPivot!$A$6:$AI$97,COLUMN()-COLUMN($V$1)+2,FALSE),"")</f>
        <v/>
      </c>
      <c r="W140" s="93" t="str">
        <f>IF(ISNUMBER(VLOOKUP($E140,AnrPivot!$A$6:$AI$97,COLUMN()-COLUMN($V$1)+2,FALSE)),VLOOKUP($E140,AnrPivot!$A$6:$AI$97,COLUMN()-COLUMN($V$1)+2,FALSE),"")</f>
        <v/>
      </c>
      <c r="X140" s="93" t="str">
        <f>IF(ISNUMBER(VLOOKUP($E140,AnrPivot!$A$6:$AI$97,COLUMN()-COLUMN($V$1)+2,FALSE)),VLOOKUP($E140,AnrPivot!$A$6:$AI$97,COLUMN()-COLUMN($V$1)+2,FALSE),"")</f>
        <v/>
      </c>
      <c r="Y140" s="93" t="str">
        <f>IF(ISNUMBER(VLOOKUP($E140,AnrPivot!$A$6:$AI$97,COLUMN()-COLUMN($V$1)+2,FALSE)),VLOOKUP($E140,AnrPivot!$A$6:$AI$97,COLUMN()-COLUMN($V$1)+2,FALSE),"")</f>
        <v/>
      </c>
      <c r="Z140" s="93" t="str">
        <f>IF(ISNUMBER(VLOOKUP($E140,AnrPivot!$A$6:$AI$97,COLUMN()-COLUMN($V$1)+2,FALSE)),VLOOKUP($E140,AnrPivot!$A$6:$AI$97,COLUMN()-COLUMN($V$1)+2,FALSE),"")</f>
        <v/>
      </c>
      <c r="AA140" s="93" t="str">
        <f>IF(ISNUMBER(VLOOKUP($E140,AnrPivot!$A$6:$AI$97,COLUMN()-COLUMN($V$1)+2,FALSE)),VLOOKUP($E140,AnrPivot!$A$6:$AI$97,COLUMN()-COLUMN($V$1)+2,FALSE),"")</f>
        <v/>
      </c>
      <c r="AB140" s="93" t="str">
        <f>IF(ISNUMBER(VLOOKUP($E140,AnrPivot!$A$6:$AI$97,COLUMN()-COLUMN($V$1)+2,FALSE)),VLOOKUP($E140,AnrPivot!$A$6:$AI$97,COLUMN()-COLUMN($V$1)+2,FALSE),"")</f>
        <v/>
      </c>
      <c r="AC140" s="93" t="str">
        <f>IF(ISNUMBER(VLOOKUP($E140,AnrPivot!$A$6:$AI$97,COLUMN()-COLUMN($V$1)+2,FALSE)),VLOOKUP($E140,AnrPivot!$A$6:$AI$97,COLUMN()-COLUMN($V$1)+2,FALSE),"")</f>
        <v/>
      </c>
      <c r="AD140" s="93" t="str">
        <f>IF(ISNUMBER(VLOOKUP($E140,AnrPivot!$A$6:$AI$97,COLUMN()-COLUMN($V$1)+2,FALSE)),VLOOKUP($E140,AnrPivot!$A$6:$AI$97,COLUMN()-COLUMN($V$1)+2,FALSE),"")</f>
        <v/>
      </c>
      <c r="AE140" s="93" t="str">
        <f>IF(ISNUMBER(VLOOKUP($E140,AnrPivot!$A$6:$AI$97,COLUMN()-COLUMN($V$1)+2,FALSE)),VLOOKUP($E140,AnrPivot!$A$6:$AI$97,COLUMN()-COLUMN($V$1)+2,FALSE),"")</f>
        <v/>
      </c>
      <c r="AF140" s="93" t="str">
        <f>IF(ISNUMBER(VLOOKUP($E140,AnrPivot!$A$6:$AI$97,COLUMN()-COLUMN($V$1)+2,FALSE)),VLOOKUP($E140,AnrPivot!$A$6:$AI$97,COLUMN()-COLUMN($V$1)+2,FALSE),"")</f>
        <v/>
      </c>
      <c r="AG140" s="93" t="str">
        <f>IF(ISNUMBER(VLOOKUP($E140,AnrPivot!$A$6:$AI$97,COLUMN()-COLUMN($V$1)+2,FALSE)),VLOOKUP($E140,AnrPivot!$A$6:$AI$97,COLUMN()-COLUMN($V$1)+2,FALSE),"")</f>
        <v/>
      </c>
      <c r="AH140" s="93" t="str">
        <f>IF(ISNUMBER(VLOOKUP($E140,AnrPivot!$A$6:$AI$97,COLUMN()-COLUMN($V$1)+2,FALSE)),VLOOKUP($E140,AnrPivot!$A$6:$AI$97,COLUMN()-COLUMN($V$1)+2,FALSE),"")</f>
        <v/>
      </c>
      <c r="AI140" s="93" t="str">
        <f>IF(ISNUMBER(VLOOKUP($E140,AnrPivot!$A$6:$AI$97,COLUMN()-COLUMN($V$1)+2,FALSE)),VLOOKUP($E140,AnrPivot!$A$6:$AI$97,COLUMN()-COLUMN($V$1)+2,FALSE),"")</f>
        <v/>
      </c>
      <c r="AJ140" s="93" t="str">
        <f>IF(ISNUMBER(VLOOKUP($E140,AnrPivot!$A$6:$AI$97,COLUMN()-COLUMN($V$1)+2,FALSE)),VLOOKUP($E140,AnrPivot!$A$6:$AI$97,COLUMN()-COLUMN($V$1)+2,FALSE),"")</f>
        <v/>
      </c>
      <c r="AK140" s="93" t="str">
        <f>IF(ISNUMBER(VLOOKUP($E140,AnrPivot!$A$6:$AI$97,COLUMN()-COLUMN($V$1)+2,FALSE)),VLOOKUP($E140,AnrPivot!$A$6:$AI$97,COLUMN()-COLUMN($V$1)+2,FALSE),"")</f>
        <v/>
      </c>
      <c r="AL140" s="93" t="str">
        <f>IF(ISNUMBER(VLOOKUP($E140,AnrPivot!$A$6:$AI$97,COLUMN()-COLUMN($V$1)+2,FALSE)),VLOOKUP($E140,AnrPivot!$A$6:$AI$97,COLUMN()-COLUMN($V$1)+2,FALSE),"")</f>
        <v/>
      </c>
      <c r="AM140" s="93" t="str">
        <f>IF(ISNUMBER(VLOOKUP($E140,AnrPivot!$A$6:$AI$97,COLUMN()-COLUMN($V$1)+2,FALSE)),VLOOKUP($E140,AnrPivot!$A$6:$AI$97,COLUMN()-COLUMN($V$1)+2,FALSE),"")</f>
        <v/>
      </c>
      <c r="AN140" s="93" t="str">
        <f>IF(ISNUMBER(VLOOKUP($E140,AnrPivot!$A$6:$AI$97,COLUMN()-COLUMN($V$1)+2,FALSE)),VLOOKUP($E140,AnrPivot!$A$6:$AI$97,COLUMN()-COLUMN($V$1)+2,FALSE),"")</f>
        <v/>
      </c>
      <c r="AO140" s="93" t="str">
        <f>IF(ISNUMBER(VLOOKUP($E140,AnrPivot!$A$6:$AI$97,COLUMN()-COLUMN($V$1)+2,FALSE)),VLOOKUP($E140,AnrPivot!$A$6:$AI$97,COLUMN()-COLUMN($V$1)+2,FALSE),"")</f>
        <v/>
      </c>
      <c r="AP140" s="93" t="str">
        <f>IF(ISNUMBER(VLOOKUP($E140,AnrPivot!$A$6:$AI$97,COLUMN()-COLUMN($V$1)+2,FALSE)),VLOOKUP($E140,AnrPivot!$A$6:$AI$97,COLUMN()-COLUMN($V$1)+2,FALSE),"")</f>
        <v/>
      </c>
      <c r="AQ140" s="93" t="str">
        <f>IF(ISNUMBER(VLOOKUP($E140,AnrPivot!$A$6:$AI$97,COLUMN()-COLUMN($V$1)+2,FALSE)),VLOOKUP($E140,AnrPivot!$A$6:$AI$97,COLUMN()-COLUMN($V$1)+2,FALSE),"")</f>
        <v/>
      </c>
      <c r="AR140" s="93" t="str">
        <f>IF(ISNUMBER(VLOOKUP($E140,AnrPivot!$A$6:$AI$97,COLUMN()-COLUMN($V$1)+2,FALSE)),VLOOKUP($E140,AnrPivot!$A$6:$AI$97,COLUMN()-COLUMN($V$1)+2,FALSE),"")</f>
        <v/>
      </c>
      <c r="AS140" s="93" t="str">
        <f>IF(ISNUMBER(VLOOKUP($E140,AnrPivot!$A$6:$AI$97,COLUMN()-COLUMN($V$1)+2,FALSE)),VLOOKUP($E140,AnrPivot!$A$6:$AI$97,COLUMN()-COLUMN($V$1)+2,FALSE),"")</f>
        <v/>
      </c>
      <c r="AT140" s="93" t="str">
        <f>IF(ISNUMBER(VLOOKUP($E140,AnrPivot!$A$6:$AI$97,COLUMN()-COLUMN($V$1)+2,FALSE)),VLOOKUP($E140,AnrPivot!$A$6:$AI$97,COLUMN()-COLUMN($V$1)+2,FALSE),"")</f>
        <v/>
      </c>
      <c r="AU140" s="93" t="str">
        <f>IF(ISNUMBER(VLOOKUP($E140,AnrPivot!$A$6:$AI$97,COLUMN()-COLUMN($V$1)+2,FALSE)),VLOOKUP($E140,AnrPivot!$A$6:$AI$97,COLUMN()-COLUMN($V$1)+2,FALSE),"")</f>
        <v/>
      </c>
      <c r="AV140" s="93" t="str">
        <f>IF(ISNUMBER(VLOOKUP($E140,AnrPivot!$A$6:$AI$97,COLUMN()-COLUMN($V$1)+2,FALSE)),VLOOKUP($E140,AnrPivot!$A$6:$AI$97,COLUMN()-COLUMN($V$1)+2,FALSE),"")</f>
        <v/>
      </c>
      <c r="AW140" s="93" t="str">
        <f>IF(ISNUMBER(VLOOKUP($E140,AnrPivot!$A$6:$AI$97,COLUMN()-COLUMN($V$1)+2,FALSE)),VLOOKUP($E140,AnrPivot!$A$6:$AI$97,COLUMN()-COLUMN($V$1)+2,FALSE),"")</f>
        <v/>
      </c>
      <c r="AX140" s="93" t="str">
        <f>IF(ISNUMBER(VLOOKUP($E140,AnrPivot!$A$6:$AI$97,COLUMN()-COLUMN($V$1)+2,FALSE)),VLOOKUP($E140,AnrPivot!$A$6:$AI$97,COLUMN()-COLUMN($V$1)+2,FALSE),"")</f>
        <v/>
      </c>
      <c r="AY140" s="93" t="str">
        <f>IF(ISNUMBER(VLOOKUP($E140,AnrPivot!$A$6:$AI$97,COLUMN()-COLUMN($V$1)+2,FALSE)),VLOOKUP($E140,AnrPivot!$A$6:$AI$97,COLUMN()-COLUMN($V$1)+2,FALSE),"")</f>
        <v/>
      </c>
      <c r="AZ140" s="93" t="str">
        <f>IF(ISNUMBER(VLOOKUP($E140,AnrPivot!$A$6:$AI$97,COLUMN()-COLUMN($V$1)+2,FALSE)),VLOOKUP($E140,AnrPivot!$A$6:$AI$97,COLUMN()-COLUMN($V$1)+2,FALSE),"")</f>
        <v/>
      </c>
      <c r="BA140" s="93" t="str">
        <f>IF(ISNUMBER(VLOOKUP($E140,AnrPivot!$A$6:$AI$97,COLUMN()-COLUMN($V$1)+2,FALSE)),VLOOKUP($E140,AnrPivot!$A$6:$AI$97,COLUMN()-COLUMN($V$1)+2,FALSE),"")</f>
        <v/>
      </c>
      <c r="BB140" s="93" t="str">
        <f>IF(ISNUMBER(VLOOKUP($E140,AnrPivot!$A$6:$AI$97,COLUMN()-COLUMN($V$1)+2,FALSE)),VLOOKUP($E140,AnrPivot!$A$6:$AI$97,COLUMN()-COLUMN($V$1)+2,FALSE),"")</f>
        <v/>
      </c>
      <c r="BC140" s="93" t="str">
        <f>IF(ISNUMBER(VLOOKUP($E140,AnrPivot!$A$6:$AI$97,COLUMN()-COLUMN($V$1)+2,FALSE)),VLOOKUP($E140,AnrPivot!$A$6:$AI$97,COLUMN()-COLUMN($V$1)+2,FALSE),"")</f>
        <v/>
      </c>
      <c r="BD140" s="93" t="str">
        <f>IF(ISNUMBER(VLOOKUP($E140,AnrPivot!$A$6:$AI$97,COLUMN()-COLUMN($V$1)+2,FALSE)),VLOOKUP($E140,AnrPivot!$A$6:$AI$97,COLUMN()-COLUMN($V$1)+2,FALSE),"")</f>
        <v/>
      </c>
      <c r="BE140" s="93" t="str">
        <f>IF(ISNUMBER(VLOOKUP($E140,AnrPivot!$A$6:$AI$97,COLUMN()-COLUMN($V$1)+2,FALSE)),VLOOKUP($E140,AnrPivot!$A$6:$AI$97,COLUMN()-COLUMN($V$1)+2,FALSE),"")</f>
        <v/>
      </c>
      <c r="BF140" s="93" t="str">
        <f>IF(ISNUMBER(VLOOKUP($E140,AnrPivot!$A$6:$AI$97,COLUMN()-COLUMN($V$1)+2,FALSE)),VLOOKUP($E140,AnrPivot!$A$6:$AI$97,COLUMN()-COLUMN($V$1)+2,FALSE),"")</f>
        <v/>
      </c>
      <c r="BG140" s="93" t="str">
        <f>IF(ISNUMBER(VLOOKUP($E140,AnrPivot!$A$6:$AI$97,COLUMN()-COLUMN($V$1)+2,FALSE)),VLOOKUP($E140,AnrPivot!$A$6:$AI$97,COLUMN()-COLUMN($V$1)+2,FALSE),"")</f>
        <v/>
      </c>
      <c r="BH140" s="93" t="str">
        <f>IF(ISNUMBER(VLOOKUP($E140,AnrPivot!$A$6:$AI$97,COLUMN()-COLUMN($V$1)+2,FALSE)),VLOOKUP($E140,AnrPivot!$A$6:$AI$97,COLUMN()-COLUMN($V$1)+2,FALSE),"")</f>
        <v/>
      </c>
      <c r="BI140" s="93" t="str">
        <f>IF(ISNUMBER(VLOOKUP($E140,AnrPivot!$A$6:$AI$97,COLUMN()-COLUMN($V$1)+2,FALSE)),VLOOKUP($E140,AnrPivot!$A$6:$AI$97,COLUMN()-COLUMN($V$1)+2,FALSE),"")</f>
        <v/>
      </c>
      <c r="BJ140" s="93" t="str">
        <f>IF(ISNUMBER(VLOOKUP($E140,AnrPivot!$A$6:$AI$97,COLUMN()-COLUMN($V$1)+2,FALSE)),VLOOKUP($E140,AnrPivot!$A$6:$AI$97,COLUMN()-COLUMN($V$1)+2,FALSE),"")</f>
        <v/>
      </c>
    </row>
    <row r="141" spans="1:62">
      <c r="A141" s="247">
        <v>133</v>
      </c>
      <c r="B141" s="66" t="s">
        <v>0</v>
      </c>
      <c r="C141" s="67" t="s">
        <v>1306</v>
      </c>
      <c r="D141" s="67" t="s">
        <v>1305</v>
      </c>
      <c r="E141" s="68" t="s">
        <v>1276</v>
      </c>
      <c r="F141" s="69">
        <v>32040</v>
      </c>
      <c r="G141" s="247" t="s">
        <v>1241</v>
      </c>
      <c r="H141" s="247" t="s">
        <v>175</v>
      </c>
      <c r="I141" s="247"/>
      <c r="J141" s="248"/>
      <c r="K141" s="70"/>
      <c r="L141" s="71">
        <v>25.5</v>
      </c>
      <c r="M141" s="71">
        <f t="shared" si="6"/>
        <v>25.5</v>
      </c>
      <c r="N141" s="227">
        <f>LOOKUP(E141,UNTIS.1HJ!$A$4:$A$132,UNTIS.1HJ!$F$4:$F$132)+LOOKUP(E141,UNTIS.1HJ!$A$4:$A$132,UNTIS.1HJ!$H$4:$H$132)</f>
        <v>0</v>
      </c>
      <c r="O141" s="225">
        <f t="shared" si="4"/>
        <v>0</v>
      </c>
      <c r="P141" s="93"/>
      <c r="Q141" s="93">
        <f>VLOOKUP($E141,UNTIS.Gesamt!$A$4:$L$140,2,FALSE)</f>
        <v>806</v>
      </c>
      <c r="R141" s="93">
        <f>VLOOKUP($E141,UNTIS.Gesamt!$A$4:$L$140,3,FALSE)</f>
        <v>0</v>
      </c>
      <c r="S141" s="93">
        <f>VLOOKUP($E141,UNTIS.1HJ!$A$4:$L$140,4,FALSE)</f>
        <v>818</v>
      </c>
      <c r="T141" s="93">
        <f>VLOOKUP($E141,UNTIS.1HJ!$A$4:$L$140,8,FALSE)</f>
        <v>0</v>
      </c>
      <c r="U141" s="93"/>
      <c r="V141" s="93" t="str">
        <f>IF(ISNUMBER(VLOOKUP($E141,AnrPivot!$A$6:$AI$97,COLUMN()-COLUMN($V$1)+2,FALSE)),VLOOKUP($E141,AnrPivot!$A$6:$AI$97,COLUMN()-COLUMN($V$1)+2,FALSE),"")</f>
        <v/>
      </c>
      <c r="W141" s="9" t="str">
        <f>IF(ISNUMBER(VLOOKUP($E141,AnrPivot!$A$6:$AI$97,COLUMN()-COLUMN($V$1)+2,FALSE)),VLOOKUP($E141,AnrPivot!$A$6:$AI$97,COLUMN()-COLUMN($V$1)+2,FALSE),"")</f>
        <v/>
      </c>
      <c r="X141" s="9" t="str">
        <f>IF(ISNUMBER(VLOOKUP($E141,AnrPivot!$A$6:$AI$97,COLUMN()-COLUMN($V$1)+2,FALSE)),VLOOKUP($E141,AnrPivot!$A$6:$AI$97,COLUMN()-COLUMN($V$1)+2,FALSE),"")</f>
        <v/>
      </c>
      <c r="Y141" s="9" t="str">
        <f>IF(ISNUMBER(VLOOKUP($E141,AnrPivot!$A$6:$AI$97,COLUMN()-COLUMN($V$1)+2,FALSE)),VLOOKUP($E141,AnrPivot!$A$6:$AI$97,COLUMN()-COLUMN($V$1)+2,FALSE),"")</f>
        <v/>
      </c>
      <c r="Z141" s="9" t="str">
        <f>IF(ISNUMBER(VLOOKUP($E141,AnrPivot!$A$6:$AI$97,COLUMN()-COLUMN($V$1)+2,FALSE)),VLOOKUP($E141,AnrPivot!$A$6:$AI$97,COLUMN()-COLUMN($V$1)+2,FALSE),"")</f>
        <v/>
      </c>
      <c r="AA141" s="9" t="str">
        <f>IF(ISNUMBER(VLOOKUP($E141,AnrPivot!$A$6:$AI$97,COLUMN()-COLUMN($V$1)+2,FALSE)),VLOOKUP($E141,AnrPivot!$A$6:$AI$97,COLUMN()-COLUMN($V$1)+2,FALSE),"")</f>
        <v/>
      </c>
      <c r="AB141" s="9" t="str">
        <f>IF(ISNUMBER(VLOOKUP($E141,AnrPivot!$A$6:$AI$97,COLUMN()-COLUMN($V$1)+2,FALSE)),VLOOKUP($E141,AnrPivot!$A$6:$AI$97,COLUMN()-COLUMN($V$1)+2,FALSE),"")</f>
        <v/>
      </c>
      <c r="AC141" s="9" t="str">
        <f>IF(ISNUMBER(VLOOKUP($E141,AnrPivot!$A$6:$AI$97,COLUMN()-COLUMN($V$1)+2,FALSE)),VLOOKUP($E141,AnrPivot!$A$6:$AI$97,COLUMN()-COLUMN($V$1)+2,FALSE),"")</f>
        <v/>
      </c>
      <c r="AD141" s="9" t="str">
        <f>IF(ISNUMBER(VLOOKUP($E141,AnrPivot!$A$6:$AI$97,COLUMN()-COLUMN($V$1)+2,FALSE)),VLOOKUP($E141,AnrPivot!$A$6:$AI$97,COLUMN()-COLUMN($V$1)+2,FALSE),"")</f>
        <v/>
      </c>
      <c r="AE141" s="9" t="str">
        <f>IF(ISNUMBER(VLOOKUP($E141,AnrPivot!$A$6:$AI$97,COLUMN()-COLUMN($V$1)+2,FALSE)),VLOOKUP($E141,AnrPivot!$A$6:$AI$97,COLUMN()-COLUMN($V$1)+2,FALSE),"")</f>
        <v/>
      </c>
      <c r="AF141" s="9" t="str">
        <f>IF(ISNUMBER(VLOOKUP($E141,AnrPivot!$A$6:$AI$97,COLUMN()-COLUMN($V$1)+2,FALSE)),VLOOKUP($E141,AnrPivot!$A$6:$AI$97,COLUMN()-COLUMN($V$1)+2,FALSE),"")</f>
        <v/>
      </c>
      <c r="AG141" s="9" t="str">
        <f>IF(ISNUMBER(VLOOKUP($E141,AnrPivot!$A$6:$AI$97,COLUMN()-COLUMN($V$1)+2,FALSE)),VLOOKUP($E141,AnrPivot!$A$6:$AI$97,COLUMN()-COLUMN($V$1)+2,FALSE),"")</f>
        <v/>
      </c>
      <c r="AH141" s="9" t="str">
        <f>IF(ISNUMBER(VLOOKUP($E141,AnrPivot!$A$6:$AI$97,COLUMN()-COLUMN($V$1)+2,FALSE)),VLOOKUP($E141,AnrPivot!$A$6:$AI$97,COLUMN()-COLUMN($V$1)+2,FALSE),"")</f>
        <v/>
      </c>
      <c r="AI141" s="9" t="str">
        <f>IF(ISNUMBER(VLOOKUP($E141,AnrPivot!$A$6:$AI$97,COLUMN()-COLUMN($V$1)+2,FALSE)),VLOOKUP($E141,AnrPivot!$A$6:$AI$97,COLUMN()-COLUMN($V$1)+2,FALSE),"")</f>
        <v/>
      </c>
      <c r="AJ141" s="9" t="str">
        <f>IF(ISNUMBER(VLOOKUP($E141,AnrPivot!$A$6:$AI$97,COLUMN()-COLUMN($V$1)+2,FALSE)),VLOOKUP($E141,AnrPivot!$A$6:$AI$97,COLUMN()-COLUMN($V$1)+2,FALSE),"")</f>
        <v/>
      </c>
      <c r="AK141" s="9" t="str">
        <f>IF(ISNUMBER(VLOOKUP($E141,AnrPivot!$A$6:$AI$97,COLUMN()-COLUMN($V$1)+2,FALSE)),VLOOKUP($E141,AnrPivot!$A$6:$AI$97,COLUMN()-COLUMN($V$1)+2,FALSE),"")</f>
        <v/>
      </c>
      <c r="AL141" s="9" t="str">
        <f>IF(ISNUMBER(VLOOKUP($E141,AnrPivot!$A$6:$AI$97,COLUMN()-COLUMN($V$1)+2,FALSE)),VLOOKUP($E141,AnrPivot!$A$6:$AI$97,COLUMN()-COLUMN($V$1)+2,FALSE),"")</f>
        <v/>
      </c>
      <c r="AM141" s="9" t="str">
        <f>IF(ISNUMBER(VLOOKUP($E141,AnrPivot!$A$6:$AI$97,COLUMN()-COLUMN($V$1)+2,FALSE)),VLOOKUP($E141,AnrPivot!$A$6:$AI$97,COLUMN()-COLUMN($V$1)+2,FALSE),"")</f>
        <v/>
      </c>
      <c r="AN141" s="9" t="str">
        <f>IF(ISNUMBER(VLOOKUP($E141,AnrPivot!$A$6:$AI$97,COLUMN()-COLUMN($V$1)+2,FALSE)),VLOOKUP($E141,AnrPivot!$A$6:$AI$97,COLUMN()-COLUMN($V$1)+2,FALSE),"")</f>
        <v/>
      </c>
      <c r="AO141" s="9" t="str">
        <f>IF(ISNUMBER(VLOOKUP($E141,AnrPivot!$A$6:$AI$97,COLUMN()-COLUMN($V$1)+2,FALSE)),VLOOKUP($E141,AnrPivot!$A$6:$AI$97,COLUMN()-COLUMN($V$1)+2,FALSE),"")</f>
        <v/>
      </c>
      <c r="AP141" s="9" t="str">
        <f>IF(ISNUMBER(VLOOKUP($E141,AnrPivot!$A$6:$AI$97,COLUMN()-COLUMN($V$1)+2,FALSE)),VLOOKUP($E141,AnrPivot!$A$6:$AI$97,COLUMN()-COLUMN($V$1)+2,FALSE),"")</f>
        <v/>
      </c>
      <c r="AQ141" s="9" t="str">
        <f>IF(ISNUMBER(VLOOKUP($E141,AnrPivot!$A$6:$AI$97,COLUMN()-COLUMN($V$1)+2,FALSE)),VLOOKUP($E141,AnrPivot!$A$6:$AI$97,COLUMN()-COLUMN($V$1)+2,FALSE),"")</f>
        <v/>
      </c>
      <c r="AR141" s="9" t="str">
        <f>IF(ISNUMBER(VLOOKUP($E141,AnrPivot!$A$6:$AI$97,COLUMN()-COLUMN($V$1)+2,FALSE)),VLOOKUP($E141,AnrPivot!$A$6:$AI$97,COLUMN()-COLUMN($V$1)+2,FALSE),"")</f>
        <v/>
      </c>
      <c r="AS141" s="9" t="str">
        <f>IF(ISNUMBER(VLOOKUP($E141,AnrPivot!$A$6:$AI$97,COLUMN()-COLUMN($V$1)+2,FALSE)),VLOOKUP($E141,AnrPivot!$A$6:$AI$97,COLUMN()-COLUMN($V$1)+2,FALSE),"")</f>
        <v/>
      </c>
      <c r="AT141" s="9" t="str">
        <f>IF(ISNUMBER(VLOOKUP($E141,AnrPivot!$A$6:$AI$97,COLUMN()-COLUMN($V$1)+2,FALSE)),VLOOKUP($E141,AnrPivot!$A$6:$AI$97,COLUMN()-COLUMN($V$1)+2,FALSE),"")</f>
        <v/>
      </c>
      <c r="AU141" s="9" t="str">
        <f>IF(ISNUMBER(VLOOKUP($E141,AnrPivot!$A$6:$AI$97,COLUMN()-COLUMN($V$1)+2,FALSE)),VLOOKUP($E141,AnrPivot!$A$6:$AI$97,COLUMN()-COLUMN($V$1)+2,FALSE),"")</f>
        <v/>
      </c>
      <c r="AV141" s="9" t="str">
        <f>IF(ISNUMBER(VLOOKUP($E141,AnrPivot!$A$6:$AI$97,COLUMN()-COLUMN($V$1)+2,FALSE)),VLOOKUP($E141,AnrPivot!$A$6:$AI$97,COLUMN()-COLUMN($V$1)+2,FALSE),"")</f>
        <v/>
      </c>
      <c r="AW141" s="9" t="str">
        <f>IF(ISNUMBER(VLOOKUP($E141,AnrPivot!$A$6:$AI$97,COLUMN()-COLUMN($V$1)+2,FALSE)),VLOOKUP($E141,AnrPivot!$A$6:$AI$97,COLUMN()-COLUMN($V$1)+2,FALSE),"")</f>
        <v/>
      </c>
      <c r="AX141" s="9" t="str">
        <f>IF(ISNUMBER(VLOOKUP($E141,AnrPivot!$A$6:$AI$97,COLUMN()-COLUMN($V$1)+2,FALSE)),VLOOKUP($E141,AnrPivot!$A$6:$AI$97,COLUMN()-COLUMN($V$1)+2,FALSE),"")</f>
        <v/>
      </c>
      <c r="AY141" s="9" t="str">
        <f>IF(ISNUMBER(VLOOKUP($E141,AnrPivot!$A$6:$AI$97,COLUMN()-COLUMN($V$1)+2,FALSE)),VLOOKUP($E141,AnrPivot!$A$6:$AI$97,COLUMN()-COLUMN($V$1)+2,FALSE),"")</f>
        <v/>
      </c>
      <c r="AZ141" s="9" t="str">
        <f>IF(ISNUMBER(VLOOKUP($E141,AnrPivot!$A$6:$AI$97,COLUMN()-COLUMN($V$1)+2,FALSE)),VLOOKUP($E141,AnrPivot!$A$6:$AI$97,COLUMN()-COLUMN($V$1)+2,FALSE),"")</f>
        <v/>
      </c>
      <c r="BA141" s="9" t="str">
        <f>IF(ISNUMBER(VLOOKUP($E141,AnrPivot!$A$6:$AI$97,COLUMN()-COLUMN($V$1)+2,FALSE)),VLOOKUP($E141,AnrPivot!$A$6:$AI$97,COLUMN()-COLUMN($V$1)+2,FALSE),"")</f>
        <v/>
      </c>
      <c r="BB141" s="9" t="str">
        <f>IF(ISNUMBER(VLOOKUP($E141,AnrPivot!$A$6:$AI$97,COLUMN()-COLUMN($V$1)+2,FALSE)),VLOOKUP($E141,AnrPivot!$A$6:$AI$97,COLUMN()-COLUMN($V$1)+2,FALSE),"")</f>
        <v/>
      </c>
      <c r="BC141" s="9" t="str">
        <f>IF(ISNUMBER(VLOOKUP($E141,AnrPivot!$A$6:$AI$97,COLUMN()-COLUMN($V$1)+2,FALSE)),VLOOKUP($E141,AnrPivot!$A$6:$AI$97,COLUMN()-COLUMN($V$1)+2,FALSE),"")</f>
        <v/>
      </c>
      <c r="BD141" s="9" t="str">
        <f>IF(ISNUMBER(VLOOKUP($E141,AnrPivot!$A$6:$AI$97,COLUMN()-COLUMN($V$1)+2,FALSE)),VLOOKUP($E141,AnrPivot!$A$6:$AI$97,COLUMN()-COLUMN($V$1)+2,FALSE),"")</f>
        <v/>
      </c>
      <c r="BE141" s="9" t="str">
        <f>IF(ISNUMBER(VLOOKUP($E141,AnrPivot!$A$6:$AI$97,COLUMN()-COLUMN($V$1)+2,FALSE)),VLOOKUP($E141,AnrPivot!$A$6:$AI$97,COLUMN()-COLUMN($V$1)+2,FALSE),"")</f>
        <v/>
      </c>
      <c r="BF141" s="9" t="str">
        <f>IF(ISNUMBER(VLOOKUP($E141,AnrPivot!$A$6:$AI$97,COLUMN()-COLUMN($V$1)+2,FALSE)),VLOOKUP($E141,AnrPivot!$A$6:$AI$97,COLUMN()-COLUMN($V$1)+2,FALSE),"")</f>
        <v/>
      </c>
      <c r="BG141" s="9" t="str">
        <f>IF(ISNUMBER(VLOOKUP($E141,AnrPivot!$A$6:$AI$97,COLUMN()-COLUMN($V$1)+2,FALSE)),VLOOKUP($E141,AnrPivot!$A$6:$AI$97,COLUMN()-COLUMN($V$1)+2,FALSE),"")</f>
        <v/>
      </c>
      <c r="BH141" s="9" t="str">
        <f>IF(ISNUMBER(VLOOKUP($E141,AnrPivot!$A$6:$AI$97,COLUMN()-COLUMN($V$1)+2,FALSE)),VLOOKUP($E141,AnrPivot!$A$6:$AI$97,COLUMN()-COLUMN($V$1)+2,FALSE),"")</f>
        <v/>
      </c>
      <c r="BI141" s="93" t="str">
        <f>IF(ISNUMBER(VLOOKUP($E141,AnrPivot!$A$6:$AI$97,COLUMN()-COLUMN($V$1)+2,FALSE)),VLOOKUP($E141,AnrPivot!$A$6:$AI$97,COLUMN()-COLUMN($V$1)+2,FALSE),"")</f>
        <v/>
      </c>
      <c r="BJ141" s="93" t="str">
        <f>IF(ISNUMBER(VLOOKUP($E141,AnrPivot!$A$6:$AI$97,COLUMN()-COLUMN($V$1)+2,FALSE)),VLOOKUP($E141,AnrPivot!$A$6:$AI$97,COLUMN()-COLUMN($V$1)+2,FALSE),"")</f>
        <v/>
      </c>
    </row>
    <row r="142" spans="1:62">
      <c r="A142" s="244">
        <v>134</v>
      </c>
      <c r="B142" s="73" t="s">
        <v>0</v>
      </c>
      <c r="C142" s="11" t="s">
        <v>1088</v>
      </c>
      <c r="D142" s="11" t="s">
        <v>1087</v>
      </c>
      <c r="E142" s="8" t="s">
        <v>1030</v>
      </c>
      <c r="F142" s="14">
        <v>30730</v>
      </c>
      <c r="G142" s="244" t="s">
        <v>172</v>
      </c>
      <c r="H142" s="244" t="s">
        <v>178</v>
      </c>
      <c r="I142" s="244"/>
      <c r="J142" s="249"/>
      <c r="K142" s="27"/>
      <c r="L142" s="13">
        <v>25.5</v>
      </c>
      <c r="M142" s="13">
        <f t="shared" si="6"/>
        <v>24.5</v>
      </c>
      <c r="N142" s="228">
        <f>LOOKUP(E142,UNTIS.1HJ!$A$4:$A$132,UNTIS.1HJ!$F$4:$F$132)+LOOKUP(E142,UNTIS.1HJ!$A$4:$A$132,UNTIS.1HJ!$H$4:$H$132)</f>
        <v>0</v>
      </c>
      <c r="O142" s="226">
        <f t="shared" si="4"/>
        <v>0</v>
      </c>
      <c r="P142" s="9"/>
      <c r="Q142" s="9">
        <f>VLOOKUP($E142,UNTIS.Gesamt!$A$4:$L$140,2,FALSE)</f>
        <v>1010</v>
      </c>
      <c r="R142" s="9">
        <f>VLOOKUP($E142,UNTIS.Gesamt!$A$4:$L$140,3,FALSE)</f>
        <v>10</v>
      </c>
      <c r="S142" s="9">
        <f>VLOOKUP($E142,UNTIS.1HJ!$A$4:$L$140,4,FALSE)</f>
        <v>1010</v>
      </c>
      <c r="T142" s="9">
        <f>VLOOKUP($E142,UNTIS.1HJ!$A$4:$L$140,8,FALSE)</f>
        <v>0</v>
      </c>
      <c r="U142" s="9"/>
      <c r="V142" s="9" t="str">
        <f>IF(ISNUMBER(VLOOKUP($E142,AnrPivot!$A$6:$AI$97,COLUMN()-COLUMN($V$1)+2,FALSE)),VLOOKUP($E142,AnrPivot!$A$6:$AI$97,COLUMN()-COLUMN($V$1)+2,FALSE),"")</f>
        <v/>
      </c>
      <c r="W142" s="93" t="str">
        <f>IF(ISNUMBER(VLOOKUP($E142,AnrPivot!$A$6:$AI$97,COLUMN()-COLUMN($V$1)+2,FALSE)),VLOOKUP($E142,AnrPivot!$A$6:$AI$97,COLUMN()-COLUMN($V$1)+2,FALSE),"")</f>
        <v/>
      </c>
      <c r="X142" s="93" t="str">
        <f>IF(ISNUMBER(VLOOKUP($E142,AnrPivot!$A$6:$AI$97,COLUMN()-COLUMN($V$1)+2,FALSE)),VLOOKUP($E142,AnrPivot!$A$6:$AI$97,COLUMN()-COLUMN($V$1)+2,FALSE),"")</f>
        <v/>
      </c>
      <c r="Y142" s="93" t="str">
        <f>IF(ISNUMBER(VLOOKUP($E142,AnrPivot!$A$6:$AI$97,COLUMN()-COLUMN($V$1)+2,FALSE)),VLOOKUP($E142,AnrPivot!$A$6:$AI$97,COLUMN()-COLUMN($V$1)+2,FALSE),"")</f>
        <v/>
      </c>
      <c r="Z142" s="93" t="str">
        <f>IF(ISNUMBER(VLOOKUP($E142,AnrPivot!$A$6:$AI$97,COLUMN()-COLUMN($V$1)+2,FALSE)),VLOOKUP($E142,AnrPivot!$A$6:$AI$97,COLUMN()-COLUMN($V$1)+2,FALSE),"")</f>
        <v/>
      </c>
      <c r="AA142" s="93" t="str">
        <f>IF(ISNUMBER(VLOOKUP($E142,AnrPivot!$A$6:$AI$97,COLUMN()-COLUMN($V$1)+2,FALSE)),VLOOKUP($E142,AnrPivot!$A$6:$AI$97,COLUMN()-COLUMN($V$1)+2,FALSE),"")</f>
        <v/>
      </c>
      <c r="AB142" s="93" t="str">
        <f>IF(ISNUMBER(VLOOKUP($E142,AnrPivot!$A$6:$AI$97,COLUMN()-COLUMN($V$1)+2,FALSE)),VLOOKUP($E142,AnrPivot!$A$6:$AI$97,COLUMN()-COLUMN($V$1)+2,FALSE),"")</f>
        <v/>
      </c>
      <c r="AC142" s="93" t="str">
        <f>IF(ISNUMBER(VLOOKUP($E142,AnrPivot!$A$6:$AI$97,COLUMN()-COLUMN($V$1)+2,FALSE)),VLOOKUP($E142,AnrPivot!$A$6:$AI$97,COLUMN()-COLUMN($V$1)+2,FALSE),"")</f>
        <v/>
      </c>
      <c r="AD142" s="93" t="str">
        <f>IF(ISNUMBER(VLOOKUP($E142,AnrPivot!$A$6:$AI$97,COLUMN()-COLUMN($V$1)+2,FALSE)),VLOOKUP($E142,AnrPivot!$A$6:$AI$97,COLUMN()-COLUMN($V$1)+2,FALSE),"")</f>
        <v/>
      </c>
      <c r="AE142" s="93" t="str">
        <f>IF(ISNUMBER(VLOOKUP($E142,AnrPivot!$A$6:$AI$97,COLUMN()-COLUMN($V$1)+2,FALSE)),VLOOKUP($E142,AnrPivot!$A$6:$AI$97,COLUMN()-COLUMN($V$1)+2,FALSE),"")</f>
        <v/>
      </c>
      <c r="AF142" s="93" t="str">
        <f>IF(ISNUMBER(VLOOKUP($E142,AnrPivot!$A$6:$AI$97,COLUMN()-COLUMN($V$1)+2,FALSE)),VLOOKUP($E142,AnrPivot!$A$6:$AI$97,COLUMN()-COLUMN($V$1)+2,FALSE),"")</f>
        <v/>
      </c>
      <c r="AG142" s="93">
        <f>IF(ISNUMBER(VLOOKUP($E142,AnrPivot!$A$6:$AI$97,COLUMN()-COLUMN($V$1)+2,FALSE)),VLOOKUP($E142,AnrPivot!$A$6:$AI$97,COLUMN()-COLUMN($V$1)+2,FALSE),"")</f>
        <v>1</v>
      </c>
      <c r="AH142" s="93" t="str">
        <f>IF(ISNUMBER(VLOOKUP($E142,AnrPivot!$A$6:$AI$97,COLUMN()-COLUMN($V$1)+2,FALSE)),VLOOKUP($E142,AnrPivot!$A$6:$AI$97,COLUMN()-COLUMN($V$1)+2,FALSE),"")</f>
        <v/>
      </c>
      <c r="AI142" s="93" t="str">
        <f>IF(ISNUMBER(VLOOKUP($E142,AnrPivot!$A$6:$AI$97,COLUMN()-COLUMN($V$1)+2,FALSE)),VLOOKUP($E142,AnrPivot!$A$6:$AI$97,COLUMN()-COLUMN($V$1)+2,FALSE),"")</f>
        <v/>
      </c>
      <c r="AJ142" s="93" t="str">
        <f>IF(ISNUMBER(VLOOKUP($E142,AnrPivot!$A$6:$AI$97,COLUMN()-COLUMN($V$1)+2,FALSE)),VLOOKUP($E142,AnrPivot!$A$6:$AI$97,COLUMN()-COLUMN($V$1)+2,FALSE),"")</f>
        <v/>
      </c>
      <c r="AK142" s="93" t="str">
        <f>IF(ISNUMBER(VLOOKUP($E142,AnrPivot!$A$6:$AI$97,COLUMN()-COLUMN($V$1)+2,FALSE)),VLOOKUP($E142,AnrPivot!$A$6:$AI$97,COLUMN()-COLUMN($V$1)+2,FALSE),"")</f>
        <v/>
      </c>
      <c r="AL142" s="93" t="str">
        <f>IF(ISNUMBER(VLOOKUP($E142,AnrPivot!$A$6:$AI$97,COLUMN()-COLUMN($V$1)+2,FALSE)),VLOOKUP($E142,AnrPivot!$A$6:$AI$97,COLUMN()-COLUMN($V$1)+2,FALSE),"")</f>
        <v/>
      </c>
      <c r="AM142" s="93" t="str">
        <f>IF(ISNUMBER(VLOOKUP($E142,AnrPivot!$A$6:$AI$97,COLUMN()-COLUMN($V$1)+2,FALSE)),VLOOKUP($E142,AnrPivot!$A$6:$AI$97,COLUMN()-COLUMN($V$1)+2,FALSE),"")</f>
        <v/>
      </c>
      <c r="AN142" s="93" t="str">
        <f>IF(ISNUMBER(VLOOKUP($E142,AnrPivot!$A$6:$AI$97,COLUMN()-COLUMN($V$1)+2,FALSE)),VLOOKUP($E142,AnrPivot!$A$6:$AI$97,COLUMN()-COLUMN($V$1)+2,FALSE),"")</f>
        <v/>
      </c>
      <c r="AO142" s="93" t="str">
        <f>IF(ISNUMBER(VLOOKUP($E142,AnrPivot!$A$6:$AI$97,COLUMN()-COLUMN($V$1)+2,FALSE)),VLOOKUP($E142,AnrPivot!$A$6:$AI$97,COLUMN()-COLUMN($V$1)+2,FALSE),"")</f>
        <v/>
      </c>
      <c r="AP142" s="93" t="str">
        <f>IF(ISNUMBER(VLOOKUP($E142,AnrPivot!$A$6:$AI$97,COLUMN()-COLUMN($V$1)+2,FALSE)),VLOOKUP($E142,AnrPivot!$A$6:$AI$97,COLUMN()-COLUMN($V$1)+2,FALSE),"")</f>
        <v/>
      </c>
      <c r="AQ142" s="93" t="str">
        <f>IF(ISNUMBER(VLOOKUP($E142,AnrPivot!$A$6:$AI$97,COLUMN()-COLUMN($V$1)+2,FALSE)),VLOOKUP($E142,AnrPivot!$A$6:$AI$97,COLUMN()-COLUMN($V$1)+2,FALSE),"")</f>
        <v/>
      </c>
      <c r="AR142" s="93" t="str">
        <f>IF(ISNUMBER(VLOOKUP($E142,AnrPivot!$A$6:$AI$97,COLUMN()-COLUMN($V$1)+2,FALSE)),VLOOKUP($E142,AnrPivot!$A$6:$AI$97,COLUMN()-COLUMN($V$1)+2,FALSE),"")</f>
        <v/>
      </c>
      <c r="AS142" s="93" t="str">
        <f>IF(ISNUMBER(VLOOKUP($E142,AnrPivot!$A$6:$AI$97,COLUMN()-COLUMN($V$1)+2,FALSE)),VLOOKUP($E142,AnrPivot!$A$6:$AI$97,COLUMN()-COLUMN($V$1)+2,FALSE),"")</f>
        <v/>
      </c>
      <c r="AT142" s="93" t="str">
        <f>IF(ISNUMBER(VLOOKUP($E142,AnrPivot!$A$6:$AI$97,COLUMN()-COLUMN($V$1)+2,FALSE)),VLOOKUP($E142,AnrPivot!$A$6:$AI$97,COLUMN()-COLUMN($V$1)+2,FALSE),"")</f>
        <v/>
      </c>
      <c r="AU142" s="93" t="str">
        <f>IF(ISNUMBER(VLOOKUP($E142,AnrPivot!$A$6:$AI$97,COLUMN()-COLUMN($V$1)+2,FALSE)),VLOOKUP($E142,AnrPivot!$A$6:$AI$97,COLUMN()-COLUMN($V$1)+2,FALSE),"")</f>
        <v/>
      </c>
      <c r="AV142" s="93" t="str">
        <f>IF(ISNUMBER(VLOOKUP($E142,AnrPivot!$A$6:$AI$97,COLUMN()-COLUMN($V$1)+2,FALSE)),VLOOKUP($E142,AnrPivot!$A$6:$AI$97,COLUMN()-COLUMN($V$1)+2,FALSE),"")</f>
        <v/>
      </c>
      <c r="AW142" s="93" t="str">
        <f>IF(ISNUMBER(VLOOKUP($E142,AnrPivot!$A$6:$AI$97,COLUMN()-COLUMN($V$1)+2,FALSE)),VLOOKUP($E142,AnrPivot!$A$6:$AI$97,COLUMN()-COLUMN($V$1)+2,FALSE),"")</f>
        <v/>
      </c>
      <c r="AX142" s="93" t="str">
        <f>IF(ISNUMBER(VLOOKUP($E142,AnrPivot!$A$6:$AI$97,COLUMN()-COLUMN($V$1)+2,FALSE)),VLOOKUP($E142,AnrPivot!$A$6:$AI$97,COLUMN()-COLUMN($V$1)+2,FALSE),"")</f>
        <v/>
      </c>
      <c r="AY142" s="93" t="str">
        <f>IF(ISNUMBER(VLOOKUP($E142,AnrPivot!$A$6:$AI$97,COLUMN()-COLUMN($V$1)+2,FALSE)),VLOOKUP($E142,AnrPivot!$A$6:$AI$97,COLUMN()-COLUMN($V$1)+2,FALSE),"")</f>
        <v/>
      </c>
      <c r="AZ142" s="93" t="str">
        <f>IF(ISNUMBER(VLOOKUP($E142,AnrPivot!$A$6:$AI$97,COLUMN()-COLUMN($V$1)+2,FALSE)),VLOOKUP($E142,AnrPivot!$A$6:$AI$97,COLUMN()-COLUMN($V$1)+2,FALSE),"")</f>
        <v/>
      </c>
      <c r="BA142" s="93" t="str">
        <f>IF(ISNUMBER(VLOOKUP($E142,AnrPivot!$A$6:$AI$97,COLUMN()-COLUMN($V$1)+2,FALSE)),VLOOKUP($E142,AnrPivot!$A$6:$AI$97,COLUMN()-COLUMN($V$1)+2,FALSE),"")</f>
        <v/>
      </c>
      <c r="BB142" s="93" t="str">
        <f>IF(ISNUMBER(VLOOKUP($E142,AnrPivot!$A$6:$AI$97,COLUMN()-COLUMN($V$1)+2,FALSE)),VLOOKUP($E142,AnrPivot!$A$6:$AI$97,COLUMN()-COLUMN($V$1)+2,FALSE),"")</f>
        <v/>
      </c>
      <c r="BC142" s="93">
        <f>IF(ISNUMBER(VLOOKUP($E142,AnrPivot!$A$6:$AI$97,COLUMN()-COLUMN($V$1)+2,FALSE)),VLOOKUP($E142,AnrPivot!$A$6:$AI$97,COLUMN()-COLUMN($V$1)+2,FALSE),"")</f>
        <v>1</v>
      </c>
      <c r="BD142" s="93" t="str">
        <f>IF(ISNUMBER(VLOOKUP($E142,AnrPivot!$A$6:$AI$97,COLUMN()-COLUMN($V$1)+2,FALSE)),VLOOKUP($E142,AnrPivot!$A$6:$AI$97,COLUMN()-COLUMN($V$1)+2,FALSE),"")</f>
        <v/>
      </c>
      <c r="BE142" s="93" t="str">
        <f>IF(ISNUMBER(VLOOKUP($E142,AnrPivot!$A$6:$AI$97,COLUMN()-COLUMN($V$1)+2,FALSE)),VLOOKUP($E142,AnrPivot!$A$6:$AI$97,COLUMN()-COLUMN($V$1)+2,FALSE),"")</f>
        <v/>
      </c>
      <c r="BF142" s="93" t="str">
        <f>IF(ISNUMBER(VLOOKUP($E142,AnrPivot!$A$6:$AI$97,COLUMN()-COLUMN($V$1)+2,FALSE)),VLOOKUP($E142,AnrPivot!$A$6:$AI$97,COLUMN()-COLUMN($V$1)+2,FALSE),"")</f>
        <v/>
      </c>
      <c r="BG142" s="93" t="str">
        <f>IF(ISNUMBER(VLOOKUP($E142,AnrPivot!$A$6:$AI$97,COLUMN()-COLUMN($V$1)+2,FALSE)),VLOOKUP($E142,AnrPivot!$A$6:$AI$97,COLUMN()-COLUMN($V$1)+2,FALSE),"")</f>
        <v/>
      </c>
      <c r="BH142" s="93" t="str">
        <f>IF(ISNUMBER(VLOOKUP($E142,AnrPivot!$A$6:$AI$97,COLUMN()-COLUMN($V$1)+2,FALSE)),VLOOKUP($E142,AnrPivot!$A$6:$AI$97,COLUMN()-COLUMN($V$1)+2,FALSE),"")</f>
        <v/>
      </c>
      <c r="BI142" s="93" t="str">
        <f>IF(ISNUMBER(VLOOKUP($E142,AnrPivot!$A$6:$AI$97,COLUMN()-COLUMN($V$1)+2,FALSE)),VLOOKUP($E142,AnrPivot!$A$6:$AI$97,COLUMN()-COLUMN($V$1)+2,FALSE),"")</f>
        <v/>
      </c>
      <c r="BJ142" s="93" t="str">
        <f>IF(ISNUMBER(VLOOKUP($E142,AnrPivot!$A$6:$AI$97,COLUMN()-COLUMN($V$1)+2,FALSE)),VLOOKUP($E142,AnrPivot!$A$6:$AI$97,COLUMN()-COLUMN($V$1)+2,FALSE),"")</f>
        <v/>
      </c>
    </row>
    <row r="143" spans="1:62" s="244" customFormat="1">
      <c r="A143" s="247">
        <v>135</v>
      </c>
      <c r="B143" s="66" t="s">
        <v>0</v>
      </c>
      <c r="C143" s="67" t="s">
        <v>519</v>
      </c>
      <c r="D143" s="67" t="s">
        <v>1632</v>
      </c>
      <c r="E143" s="68" t="s">
        <v>1607</v>
      </c>
      <c r="F143" s="69">
        <v>24768</v>
      </c>
      <c r="G143" s="247" t="s">
        <v>173</v>
      </c>
      <c r="H143" s="247" t="s">
        <v>178</v>
      </c>
      <c r="I143" s="247" t="s">
        <v>627</v>
      </c>
      <c r="J143" s="248"/>
      <c r="K143" s="70"/>
      <c r="L143" s="71">
        <v>20</v>
      </c>
      <c r="M143" s="71">
        <f t="shared" si="6"/>
        <v>19</v>
      </c>
      <c r="N143" s="227">
        <f>LOOKUP(E143,UNTIS.1HJ!$A$4:$A$132,UNTIS.1HJ!$F$4:$F$132)+LOOKUP(E143,UNTIS.1HJ!$A$4:$A$132,UNTIS.1HJ!$H$4:$H$132)</f>
        <v>0</v>
      </c>
      <c r="O143" s="225">
        <f t="shared" si="4"/>
        <v>0</v>
      </c>
      <c r="P143" s="93"/>
      <c r="Q143" s="93" t="e">
        <f>VLOOKUP($E143,UNTIS.Gesamt!$A$4:$L$140,2,FALSE)</f>
        <v>#N/A</v>
      </c>
      <c r="R143" s="93" t="e">
        <f>VLOOKUP($E143,UNTIS.Gesamt!$A$4:$L$140,3,FALSE)</f>
        <v>#N/A</v>
      </c>
      <c r="S143" s="93" t="e">
        <f>VLOOKUP($E143,UNTIS.1HJ!$A$4:$L$140,4,FALSE)</f>
        <v>#N/A</v>
      </c>
      <c r="T143" s="93" t="e">
        <f>VLOOKUP($E143,UNTIS.1HJ!$A$4:$L$140,8,FALSE)</f>
        <v>#N/A</v>
      </c>
      <c r="U143" s="93"/>
      <c r="V143" s="93" t="str">
        <f>IF(ISNUMBER(VLOOKUP($E143,AnrPivot!$A$6:$AI$97,COLUMN()-COLUMN($V$1)+2,FALSE)),VLOOKUP($E143,AnrPivot!$A$6:$AI$97,COLUMN()-COLUMN($V$1)+2,FALSE),"")</f>
        <v/>
      </c>
      <c r="W143" s="9" t="str">
        <f>IF(ISNUMBER(VLOOKUP($E143,AnrPivot!$A$6:$AI$97,COLUMN()-COLUMN($V$1)+2,FALSE)),VLOOKUP($E143,AnrPivot!$A$6:$AI$97,COLUMN()-COLUMN($V$1)+2,FALSE),"")</f>
        <v/>
      </c>
      <c r="X143" s="9" t="str">
        <f>IF(ISNUMBER(VLOOKUP($E143,AnrPivot!$A$6:$AI$97,COLUMN()-COLUMN($V$1)+2,FALSE)),VLOOKUP($E143,AnrPivot!$A$6:$AI$97,COLUMN()-COLUMN($V$1)+2,FALSE),"")</f>
        <v/>
      </c>
      <c r="Y143" s="9" t="str">
        <f>IF(ISNUMBER(VLOOKUP($E143,AnrPivot!$A$6:$AI$97,COLUMN()-COLUMN($V$1)+2,FALSE)),VLOOKUP($E143,AnrPivot!$A$6:$AI$97,COLUMN()-COLUMN($V$1)+2,FALSE),"")</f>
        <v/>
      </c>
      <c r="Z143" s="9" t="str">
        <f>IF(ISNUMBER(VLOOKUP($E143,AnrPivot!$A$6:$AI$97,COLUMN()-COLUMN($V$1)+2,FALSE)),VLOOKUP($E143,AnrPivot!$A$6:$AI$97,COLUMN()-COLUMN($V$1)+2,FALSE),"")</f>
        <v/>
      </c>
      <c r="AA143" s="9" t="str">
        <f>IF(ISNUMBER(VLOOKUP($E143,AnrPivot!$A$6:$AI$97,COLUMN()-COLUMN($V$1)+2,FALSE)),VLOOKUP($E143,AnrPivot!$A$6:$AI$97,COLUMN()-COLUMN($V$1)+2,FALSE),"")</f>
        <v/>
      </c>
      <c r="AB143" s="9" t="str">
        <f>IF(ISNUMBER(VLOOKUP($E143,AnrPivot!$A$6:$AI$97,COLUMN()-COLUMN($V$1)+2,FALSE)),VLOOKUP($E143,AnrPivot!$A$6:$AI$97,COLUMN()-COLUMN($V$1)+2,FALSE),"")</f>
        <v/>
      </c>
      <c r="AC143" s="9" t="str">
        <f>IF(ISNUMBER(VLOOKUP($E143,AnrPivot!$A$6:$AI$97,COLUMN()-COLUMN($V$1)+2,FALSE)),VLOOKUP($E143,AnrPivot!$A$6:$AI$97,COLUMN()-COLUMN($V$1)+2,FALSE),"")</f>
        <v/>
      </c>
      <c r="AD143" s="9" t="str">
        <f>IF(ISNUMBER(VLOOKUP($E143,AnrPivot!$A$6:$AI$97,COLUMN()-COLUMN($V$1)+2,FALSE)),VLOOKUP($E143,AnrPivot!$A$6:$AI$97,COLUMN()-COLUMN($V$1)+2,FALSE),"")</f>
        <v/>
      </c>
      <c r="AE143" s="9">
        <f>IF(ISNUMBER(VLOOKUP($E143,AnrPivot!$A$6:$AI$97,COLUMN()-COLUMN($V$1)+2,FALSE)),VLOOKUP($E143,AnrPivot!$A$6:$AI$97,COLUMN()-COLUMN($V$1)+2,FALSE),"")</f>
        <v>1</v>
      </c>
      <c r="AF143" s="9" t="str">
        <f>IF(ISNUMBER(VLOOKUP($E143,AnrPivot!$A$6:$AI$97,COLUMN()-COLUMN($V$1)+2,FALSE)),VLOOKUP($E143,AnrPivot!$A$6:$AI$97,COLUMN()-COLUMN($V$1)+2,FALSE),"")</f>
        <v/>
      </c>
      <c r="AG143" s="9" t="str">
        <f>IF(ISNUMBER(VLOOKUP($E143,AnrPivot!$A$6:$AI$97,COLUMN()-COLUMN($V$1)+2,FALSE)),VLOOKUP($E143,AnrPivot!$A$6:$AI$97,COLUMN()-COLUMN($V$1)+2,FALSE),"")</f>
        <v/>
      </c>
      <c r="AH143" s="9" t="str">
        <f>IF(ISNUMBER(VLOOKUP($E143,AnrPivot!$A$6:$AI$97,COLUMN()-COLUMN($V$1)+2,FALSE)),VLOOKUP($E143,AnrPivot!$A$6:$AI$97,COLUMN()-COLUMN($V$1)+2,FALSE),"")</f>
        <v/>
      </c>
      <c r="AI143" s="9" t="str">
        <f>IF(ISNUMBER(VLOOKUP($E143,AnrPivot!$A$6:$AI$97,COLUMN()-COLUMN($V$1)+2,FALSE)),VLOOKUP($E143,AnrPivot!$A$6:$AI$97,COLUMN()-COLUMN($V$1)+2,FALSE),"")</f>
        <v/>
      </c>
      <c r="AJ143" s="9" t="str">
        <f>IF(ISNUMBER(VLOOKUP($E143,AnrPivot!$A$6:$AI$97,COLUMN()-COLUMN($V$1)+2,FALSE)),VLOOKUP($E143,AnrPivot!$A$6:$AI$97,COLUMN()-COLUMN($V$1)+2,FALSE),"")</f>
        <v/>
      </c>
      <c r="AK143" s="9" t="str">
        <f>IF(ISNUMBER(VLOOKUP($E143,AnrPivot!$A$6:$AI$97,COLUMN()-COLUMN($V$1)+2,FALSE)),VLOOKUP($E143,AnrPivot!$A$6:$AI$97,COLUMN()-COLUMN($V$1)+2,FALSE),"")</f>
        <v/>
      </c>
      <c r="AL143" s="9" t="str">
        <f>IF(ISNUMBER(VLOOKUP($E143,AnrPivot!$A$6:$AI$97,COLUMN()-COLUMN($V$1)+2,FALSE)),VLOOKUP($E143,AnrPivot!$A$6:$AI$97,COLUMN()-COLUMN($V$1)+2,FALSE),"")</f>
        <v/>
      </c>
      <c r="AM143" s="9" t="str">
        <f>IF(ISNUMBER(VLOOKUP($E143,AnrPivot!$A$6:$AI$97,COLUMN()-COLUMN($V$1)+2,FALSE)),VLOOKUP($E143,AnrPivot!$A$6:$AI$97,COLUMN()-COLUMN($V$1)+2,FALSE),"")</f>
        <v/>
      </c>
      <c r="AN143" s="9" t="str">
        <f>IF(ISNUMBER(VLOOKUP($E143,AnrPivot!$A$6:$AI$97,COLUMN()-COLUMN($V$1)+2,FALSE)),VLOOKUP($E143,AnrPivot!$A$6:$AI$97,COLUMN()-COLUMN($V$1)+2,FALSE),"")</f>
        <v/>
      </c>
      <c r="AO143" s="9" t="str">
        <f>IF(ISNUMBER(VLOOKUP($E143,AnrPivot!$A$6:$AI$97,COLUMN()-COLUMN($V$1)+2,FALSE)),VLOOKUP($E143,AnrPivot!$A$6:$AI$97,COLUMN()-COLUMN($V$1)+2,FALSE),"")</f>
        <v/>
      </c>
      <c r="AP143" s="9" t="str">
        <f>IF(ISNUMBER(VLOOKUP($E143,AnrPivot!$A$6:$AI$97,COLUMN()-COLUMN($V$1)+2,FALSE)),VLOOKUP($E143,AnrPivot!$A$6:$AI$97,COLUMN()-COLUMN($V$1)+2,FALSE),"")</f>
        <v/>
      </c>
      <c r="AQ143" s="9" t="str">
        <f>IF(ISNUMBER(VLOOKUP($E143,AnrPivot!$A$6:$AI$97,COLUMN()-COLUMN($V$1)+2,FALSE)),VLOOKUP($E143,AnrPivot!$A$6:$AI$97,COLUMN()-COLUMN($V$1)+2,FALSE),"")</f>
        <v/>
      </c>
      <c r="AR143" s="9" t="str">
        <f>IF(ISNUMBER(VLOOKUP($E143,AnrPivot!$A$6:$AI$97,COLUMN()-COLUMN($V$1)+2,FALSE)),VLOOKUP($E143,AnrPivot!$A$6:$AI$97,COLUMN()-COLUMN($V$1)+2,FALSE),"")</f>
        <v/>
      </c>
      <c r="AS143" s="9" t="str">
        <f>IF(ISNUMBER(VLOOKUP($E143,AnrPivot!$A$6:$AI$97,COLUMN()-COLUMN($V$1)+2,FALSE)),VLOOKUP($E143,AnrPivot!$A$6:$AI$97,COLUMN()-COLUMN($V$1)+2,FALSE),"")</f>
        <v/>
      </c>
      <c r="AT143" s="9" t="str">
        <f>IF(ISNUMBER(VLOOKUP($E143,AnrPivot!$A$6:$AI$97,COLUMN()-COLUMN($V$1)+2,FALSE)),VLOOKUP($E143,AnrPivot!$A$6:$AI$97,COLUMN()-COLUMN($V$1)+2,FALSE),"")</f>
        <v/>
      </c>
      <c r="AU143" s="9" t="str">
        <f>IF(ISNUMBER(VLOOKUP($E143,AnrPivot!$A$6:$AI$97,COLUMN()-COLUMN($V$1)+2,FALSE)),VLOOKUP($E143,AnrPivot!$A$6:$AI$97,COLUMN()-COLUMN($V$1)+2,FALSE),"")</f>
        <v/>
      </c>
      <c r="AV143" s="9" t="str">
        <f>IF(ISNUMBER(VLOOKUP($E143,AnrPivot!$A$6:$AI$97,COLUMN()-COLUMN($V$1)+2,FALSE)),VLOOKUP($E143,AnrPivot!$A$6:$AI$97,COLUMN()-COLUMN($V$1)+2,FALSE),"")</f>
        <v/>
      </c>
      <c r="AW143" s="9" t="str">
        <f>IF(ISNUMBER(VLOOKUP($E143,AnrPivot!$A$6:$AI$97,COLUMN()-COLUMN($V$1)+2,FALSE)),VLOOKUP($E143,AnrPivot!$A$6:$AI$97,COLUMN()-COLUMN($V$1)+2,FALSE),"")</f>
        <v/>
      </c>
      <c r="AX143" s="9" t="str">
        <f>IF(ISNUMBER(VLOOKUP($E143,AnrPivot!$A$6:$AI$97,COLUMN()-COLUMN($V$1)+2,FALSE)),VLOOKUP($E143,AnrPivot!$A$6:$AI$97,COLUMN()-COLUMN($V$1)+2,FALSE),"")</f>
        <v/>
      </c>
      <c r="AY143" s="9" t="str">
        <f>IF(ISNUMBER(VLOOKUP($E143,AnrPivot!$A$6:$AI$97,COLUMN()-COLUMN($V$1)+2,FALSE)),VLOOKUP($E143,AnrPivot!$A$6:$AI$97,COLUMN()-COLUMN($V$1)+2,FALSE),"")</f>
        <v/>
      </c>
      <c r="AZ143" s="9" t="str">
        <f>IF(ISNUMBER(VLOOKUP($E143,AnrPivot!$A$6:$AI$97,COLUMN()-COLUMN($V$1)+2,FALSE)),VLOOKUP($E143,AnrPivot!$A$6:$AI$97,COLUMN()-COLUMN($V$1)+2,FALSE),"")</f>
        <v/>
      </c>
      <c r="BA143" s="9" t="str">
        <f>IF(ISNUMBER(VLOOKUP($E143,AnrPivot!$A$6:$AI$97,COLUMN()-COLUMN($V$1)+2,FALSE)),VLOOKUP($E143,AnrPivot!$A$6:$AI$97,COLUMN()-COLUMN($V$1)+2,FALSE),"")</f>
        <v/>
      </c>
      <c r="BB143" s="9" t="str">
        <f>IF(ISNUMBER(VLOOKUP($E143,AnrPivot!$A$6:$AI$97,COLUMN()-COLUMN($V$1)+2,FALSE)),VLOOKUP($E143,AnrPivot!$A$6:$AI$97,COLUMN()-COLUMN($V$1)+2,FALSE),"")</f>
        <v/>
      </c>
      <c r="BC143" s="9">
        <f>IF(ISNUMBER(VLOOKUP($E143,AnrPivot!$A$6:$AI$97,COLUMN()-COLUMN($V$1)+2,FALSE)),VLOOKUP($E143,AnrPivot!$A$6:$AI$97,COLUMN()-COLUMN($V$1)+2,FALSE),"")</f>
        <v>1</v>
      </c>
      <c r="BD143" s="9" t="str">
        <f>IF(ISNUMBER(VLOOKUP($E143,AnrPivot!$A$6:$AI$97,COLUMN()-COLUMN($V$1)+2,FALSE)),VLOOKUP($E143,AnrPivot!$A$6:$AI$97,COLUMN()-COLUMN($V$1)+2,FALSE),"")</f>
        <v/>
      </c>
      <c r="BE143" s="9" t="str">
        <f>IF(ISNUMBER(VLOOKUP($E143,AnrPivot!$A$6:$AI$97,COLUMN()-COLUMN($V$1)+2,FALSE)),VLOOKUP($E143,AnrPivot!$A$6:$AI$97,COLUMN()-COLUMN($V$1)+2,FALSE),"")</f>
        <v/>
      </c>
      <c r="BF143" s="9" t="str">
        <f>IF(ISNUMBER(VLOOKUP($E143,AnrPivot!$A$6:$AI$97,COLUMN()-COLUMN($V$1)+2,FALSE)),VLOOKUP($E143,AnrPivot!$A$6:$AI$97,COLUMN()-COLUMN($V$1)+2,FALSE),"")</f>
        <v/>
      </c>
      <c r="BG143" s="9" t="str">
        <f>IF(ISNUMBER(VLOOKUP($E143,AnrPivot!$A$6:$AI$97,COLUMN()-COLUMN($V$1)+2,FALSE)),VLOOKUP($E143,AnrPivot!$A$6:$AI$97,COLUMN()-COLUMN($V$1)+2,FALSE),"")</f>
        <v/>
      </c>
      <c r="BH143" s="9" t="str">
        <f>IF(ISNUMBER(VLOOKUP($E143,AnrPivot!$A$6:$AI$97,COLUMN()-COLUMN($V$1)+2,FALSE)),VLOOKUP($E143,AnrPivot!$A$6:$AI$97,COLUMN()-COLUMN($V$1)+2,FALSE),"")</f>
        <v/>
      </c>
      <c r="BI143" s="93" t="str">
        <f>IF(ISNUMBER(VLOOKUP($E143,AnrPivot!$A$6:$AI$97,COLUMN()-COLUMN($V$1)+2,FALSE)),VLOOKUP($E143,AnrPivot!$A$6:$AI$97,COLUMN()-COLUMN($V$1)+2,FALSE),"")</f>
        <v/>
      </c>
      <c r="BJ143" s="93" t="str">
        <f>IF(ISNUMBER(VLOOKUP($E143,AnrPivot!$A$6:$AI$97,COLUMN()-COLUMN($V$1)+2,FALSE)),VLOOKUP($E143,AnrPivot!$A$6:$AI$97,COLUMN()-COLUMN($V$1)+2,FALSE),"")</f>
        <v/>
      </c>
    </row>
    <row r="144" spans="1:62">
      <c r="A144" s="244">
        <v>136</v>
      </c>
      <c r="B144" s="73" t="s">
        <v>0</v>
      </c>
      <c r="C144" s="11" t="s">
        <v>532</v>
      </c>
      <c r="D144" s="11" t="s">
        <v>533</v>
      </c>
      <c r="E144" s="8" t="s">
        <v>198</v>
      </c>
      <c r="F144" s="14">
        <v>25001</v>
      </c>
      <c r="G144" s="244" t="s">
        <v>179</v>
      </c>
      <c r="H144" s="244" t="s">
        <v>181</v>
      </c>
      <c r="I144" s="244"/>
      <c r="J144" s="249"/>
      <c r="K144" s="27"/>
      <c r="L144" s="13">
        <v>25.5</v>
      </c>
      <c r="M144" s="13">
        <f t="shared" si="6"/>
        <v>24.5</v>
      </c>
      <c r="N144" s="228">
        <f>LOOKUP(E144,UNTIS.1HJ!$A$4:$A$132,UNTIS.1HJ!$F$4:$F$132)+LOOKUP(E144,UNTIS.1HJ!$A$4:$A$132,UNTIS.1HJ!$H$4:$H$132)</f>
        <v>0</v>
      </c>
      <c r="O144" s="226">
        <f t="shared" si="4"/>
        <v>0</v>
      </c>
      <c r="P144" s="9"/>
      <c r="Q144" s="9">
        <f>VLOOKUP($E144,UNTIS.Gesamt!$A$4:$L$140,2,FALSE)</f>
        <v>1014</v>
      </c>
      <c r="R144" s="9">
        <f>VLOOKUP($E144,UNTIS.Gesamt!$A$4:$L$140,3,FALSE)</f>
        <v>20</v>
      </c>
      <c r="S144" s="9">
        <f>VLOOKUP($E144,UNTIS.1HJ!$A$4:$L$140,4,FALSE)</f>
        <v>992</v>
      </c>
      <c r="T144" s="9">
        <f>VLOOKUP($E144,UNTIS.1HJ!$A$4:$L$140,8,FALSE)</f>
        <v>0</v>
      </c>
      <c r="U144" s="9"/>
      <c r="V144" s="9" t="str">
        <f>IF(ISNUMBER(VLOOKUP($E144,AnrPivot!$A$6:$AI$97,COLUMN()-COLUMN($V$1)+2,FALSE)),VLOOKUP($E144,AnrPivot!$A$6:$AI$97,COLUMN()-COLUMN($V$1)+2,FALSE),"")</f>
        <v/>
      </c>
      <c r="W144" s="93" t="str">
        <f>IF(ISNUMBER(VLOOKUP($E144,AnrPivot!$A$6:$AI$97,COLUMN()-COLUMN($V$1)+2,FALSE)),VLOOKUP($E144,AnrPivot!$A$6:$AI$97,COLUMN()-COLUMN($V$1)+2,FALSE),"")</f>
        <v/>
      </c>
      <c r="X144" s="93" t="str">
        <f>IF(ISNUMBER(VLOOKUP($E144,AnrPivot!$A$6:$AI$97,COLUMN()-COLUMN($V$1)+2,FALSE)),VLOOKUP($E144,AnrPivot!$A$6:$AI$97,COLUMN()-COLUMN($V$1)+2,FALSE),"")</f>
        <v/>
      </c>
      <c r="Y144" s="93" t="str">
        <f>IF(ISNUMBER(VLOOKUP($E144,AnrPivot!$A$6:$AI$97,COLUMN()-COLUMN($V$1)+2,FALSE)),VLOOKUP($E144,AnrPivot!$A$6:$AI$97,COLUMN()-COLUMN($V$1)+2,FALSE),"")</f>
        <v/>
      </c>
      <c r="Z144" s="93" t="str">
        <f>IF(ISNUMBER(VLOOKUP($E144,AnrPivot!$A$6:$AI$97,COLUMN()-COLUMN($V$1)+2,FALSE)),VLOOKUP($E144,AnrPivot!$A$6:$AI$97,COLUMN()-COLUMN($V$1)+2,FALSE),"")</f>
        <v/>
      </c>
      <c r="AA144" s="93" t="str">
        <f>IF(ISNUMBER(VLOOKUP($E144,AnrPivot!$A$6:$AI$97,COLUMN()-COLUMN($V$1)+2,FALSE)),VLOOKUP($E144,AnrPivot!$A$6:$AI$97,COLUMN()-COLUMN($V$1)+2,FALSE),"")</f>
        <v/>
      </c>
      <c r="AB144" s="93" t="str">
        <f>IF(ISNUMBER(VLOOKUP($E144,AnrPivot!$A$6:$AI$97,COLUMN()-COLUMN($V$1)+2,FALSE)),VLOOKUP($E144,AnrPivot!$A$6:$AI$97,COLUMN()-COLUMN($V$1)+2,FALSE),"")</f>
        <v/>
      </c>
      <c r="AC144" s="93">
        <f>IF(ISNUMBER(VLOOKUP($E144,AnrPivot!$A$6:$AI$97,COLUMN()-COLUMN($V$1)+2,FALSE)),VLOOKUP($E144,AnrPivot!$A$6:$AI$97,COLUMN()-COLUMN($V$1)+2,FALSE),"")</f>
        <v>1</v>
      </c>
      <c r="AD144" s="93" t="str">
        <f>IF(ISNUMBER(VLOOKUP($E144,AnrPivot!$A$6:$AI$97,COLUMN()-COLUMN($V$1)+2,FALSE)),VLOOKUP($E144,AnrPivot!$A$6:$AI$97,COLUMN()-COLUMN($V$1)+2,FALSE),"")</f>
        <v/>
      </c>
      <c r="AE144" s="93" t="str">
        <f>IF(ISNUMBER(VLOOKUP($E144,AnrPivot!$A$6:$AI$97,COLUMN()-COLUMN($V$1)+2,FALSE)),VLOOKUP($E144,AnrPivot!$A$6:$AI$97,COLUMN()-COLUMN($V$1)+2,FALSE),"")</f>
        <v/>
      </c>
      <c r="AF144" s="93" t="str">
        <f>IF(ISNUMBER(VLOOKUP($E144,AnrPivot!$A$6:$AI$97,COLUMN()-COLUMN($V$1)+2,FALSE)),VLOOKUP($E144,AnrPivot!$A$6:$AI$97,COLUMN()-COLUMN($V$1)+2,FALSE),"")</f>
        <v/>
      </c>
      <c r="AG144" s="93" t="str">
        <f>IF(ISNUMBER(VLOOKUP($E144,AnrPivot!$A$6:$AI$97,COLUMN()-COLUMN($V$1)+2,FALSE)),VLOOKUP($E144,AnrPivot!$A$6:$AI$97,COLUMN()-COLUMN($V$1)+2,FALSE),"")</f>
        <v/>
      </c>
      <c r="AH144" s="93" t="str">
        <f>IF(ISNUMBER(VLOOKUP($E144,AnrPivot!$A$6:$AI$97,COLUMN()-COLUMN($V$1)+2,FALSE)),VLOOKUP($E144,AnrPivot!$A$6:$AI$97,COLUMN()-COLUMN($V$1)+2,FALSE),"")</f>
        <v/>
      </c>
      <c r="AI144" s="93" t="str">
        <f>IF(ISNUMBER(VLOOKUP($E144,AnrPivot!$A$6:$AI$97,COLUMN()-COLUMN($V$1)+2,FALSE)),VLOOKUP($E144,AnrPivot!$A$6:$AI$97,COLUMN()-COLUMN($V$1)+2,FALSE),"")</f>
        <v/>
      </c>
      <c r="AJ144" s="93" t="str">
        <f>IF(ISNUMBER(VLOOKUP($E144,AnrPivot!$A$6:$AI$97,COLUMN()-COLUMN($V$1)+2,FALSE)),VLOOKUP($E144,AnrPivot!$A$6:$AI$97,COLUMN()-COLUMN($V$1)+2,FALSE),"")</f>
        <v/>
      </c>
      <c r="AK144" s="93" t="str">
        <f>IF(ISNUMBER(VLOOKUP($E144,AnrPivot!$A$6:$AI$97,COLUMN()-COLUMN($V$1)+2,FALSE)),VLOOKUP($E144,AnrPivot!$A$6:$AI$97,COLUMN()-COLUMN($V$1)+2,FALSE),"")</f>
        <v/>
      </c>
      <c r="AL144" s="93" t="str">
        <f>IF(ISNUMBER(VLOOKUP($E144,AnrPivot!$A$6:$AI$97,COLUMN()-COLUMN($V$1)+2,FALSE)),VLOOKUP($E144,AnrPivot!$A$6:$AI$97,COLUMN()-COLUMN($V$1)+2,FALSE),"")</f>
        <v/>
      </c>
      <c r="AM144" s="93" t="str">
        <f>IF(ISNUMBER(VLOOKUP($E144,AnrPivot!$A$6:$AI$97,COLUMN()-COLUMN($V$1)+2,FALSE)),VLOOKUP($E144,AnrPivot!$A$6:$AI$97,COLUMN()-COLUMN($V$1)+2,FALSE),"")</f>
        <v/>
      </c>
      <c r="AN144" s="93" t="str">
        <f>IF(ISNUMBER(VLOOKUP($E144,AnrPivot!$A$6:$AI$97,COLUMN()-COLUMN($V$1)+2,FALSE)),VLOOKUP($E144,AnrPivot!$A$6:$AI$97,COLUMN()-COLUMN($V$1)+2,FALSE),"")</f>
        <v/>
      </c>
      <c r="AO144" s="93" t="str">
        <f>IF(ISNUMBER(VLOOKUP($E144,AnrPivot!$A$6:$AI$97,COLUMN()-COLUMN($V$1)+2,FALSE)),VLOOKUP($E144,AnrPivot!$A$6:$AI$97,COLUMN()-COLUMN($V$1)+2,FALSE),"")</f>
        <v/>
      </c>
      <c r="AP144" s="93" t="str">
        <f>IF(ISNUMBER(VLOOKUP($E144,AnrPivot!$A$6:$AI$97,COLUMN()-COLUMN($V$1)+2,FALSE)),VLOOKUP($E144,AnrPivot!$A$6:$AI$97,COLUMN()-COLUMN($V$1)+2,FALSE),"")</f>
        <v/>
      </c>
      <c r="AQ144" s="93" t="str">
        <f>IF(ISNUMBER(VLOOKUP($E144,AnrPivot!$A$6:$AI$97,COLUMN()-COLUMN($V$1)+2,FALSE)),VLOOKUP($E144,AnrPivot!$A$6:$AI$97,COLUMN()-COLUMN($V$1)+2,FALSE),"")</f>
        <v/>
      </c>
      <c r="AR144" s="93" t="str">
        <f>IF(ISNUMBER(VLOOKUP($E144,AnrPivot!$A$6:$AI$97,COLUMN()-COLUMN($V$1)+2,FALSE)),VLOOKUP($E144,AnrPivot!$A$6:$AI$97,COLUMN()-COLUMN($V$1)+2,FALSE),"")</f>
        <v/>
      </c>
      <c r="AS144" s="93" t="str">
        <f>IF(ISNUMBER(VLOOKUP($E144,AnrPivot!$A$6:$AI$97,COLUMN()-COLUMN($V$1)+2,FALSE)),VLOOKUP($E144,AnrPivot!$A$6:$AI$97,COLUMN()-COLUMN($V$1)+2,FALSE),"")</f>
        <v/>
      </c>
      <c r="AT144" s="93" t="str">
        <f>IF(ISNUMBER(VLOOKUP($E144,AnrPivot!$A$6:$AI$97,COLUMN()-COLUMN($V$1)+2,FALSE)),VLOOKUP($E144,AnrPivot!$A$6:$AI$97,COLUMN()-COLUMN($V$1)+2,FALSE),"")</f>
        <v/>
      </c>
      <c r="AU144" s="93" t="str">
        <f>IF(ISNUMBER(VLOOKUP($E144,AnrPivot!$A$6:$AI$97,COLUMN()-COLUMN($V$1)+2,FALSE)),VLOOKUP($E144,AnrPivot!$A$6:$AI$97,COLUMN()-COLUMN($V$1)+2,FALSE),"")</f>
        <v/>
      </c>
      <c r="AV144" s="93" t="str">
        <f>IF(ISNUMBER(VLOOKUP($E144,AnrPivot!$A$6:$AI$97,COLUMN()-COLUMN($V$1)+2,FALSE)),VLOOKUP($E144,AnrPivot!$A$6:$AI$97,COLUMN()-COLUMN($V$1)+2,FALSE),"")</f>
        <v/>
      </c>
      <c r="AW144" s="93" t="str">
        <f>IF(ISNUMBER(VLOOKUP($E144,AnrPivot!$A$6:$AI$97,COLUMN()-COLUMN($V$1)+2,FALSE)),VLOOKUP($E144,AnrPivot!$A$6:$AI$97,COLUMN()-COLUMN($V$1)+2,FALSE),"")</f>
        <v/>
      </c>
      <c r="AX144" s="93" t="str">
        <f>IF(ISNUMBER(VLOOKUP($E144,AnrPivot!$A$6:$AI$97,COLUMN()-COLUMN($V$1)+2,FALSE)),VLOOKUP($E144,AnrPivot!$A$6:$AI$97,COLUMN()-COLUMN($V$1)+2,FALSE),"")</f>
        <v/>
      </c>
      <c r="AY144" s="93" t="str">
        <f>IF(ISNUMBER(VLOOKUP($E144,AnrPivot!$A$6:$AI$97,COLUMN()-COLUMN($V$1)+2,FALSE)),VLOOKUP($E144,AnrPivot!$A$6:$AI$97,COLUMN()-COLUMN($V$1)+2,FALSE),"")</f>
        <v/>
      </c>
      <c r="AZ144" s="93" t="str">
        <f>IF(ISNUMBER(VLOOKUP($E144,AnrPivot!$A$6:$AI$97,COLUMN()-COLUMN($V$1)+2,FALSE)),VLOOKUP($E144,AnrPivot!$A$6:$AI$97,COLUMN()-COLUMN($V$1)+2,FALSE),"")</f>
        <v/>
      </c>
      <c r="BA144" s="93" t="str">
        <f>IF(ISNUMBER(VLOOKUP($E144,AnrPivot!$A$6:$AI$97,COLUMN()-COLUMN($V$1)+2,FALSE)),VLOOKUP($E144,AnrPivot!$A$6:$AI$97,COLUMN()-COLUMN($V$1)+2,FALSE),"")</f>
        <v/>
      </c>
      <c r="BB144" s="93" t="str">
        <f>IF(ISNUMBER(VLOOKUP($E144,AnrPivot!$A$6:$AI$97,COLUMN()-COLUMN($V$1)+2,FALSE)),VLOOKUP($E144,AnrPivot!$A$6:$AI$97,COLUMN()-COLUMN($V$1)+2,FALSE),"")</f>
        <v/>
      </c>
      <c r="BC144" s="93">
        <f>IF(ISNUMBER(VLOOKUP($E144,AnrPivot!$A$6:$AI$97,COLUMN()-COLUMN($V$1)+2,FALSE)),VLOOKUP($E144,AnrPivot!$A$6:$AI$97,COLUMN()-COLUMN($V$1)+2,FALSE),"")</f>
        <v>1</v>
      </c>
      <c r="BD144" s="93" t="str">
        <f>IF(ISNUMBER(VLOOKUP($E144,AnrPivot!$A$6:$AI$97,COLUMN()-COLUMN($V$1)+2,FALSE)),VLOOKUP($E144,AnrPivot!$A$6:$AI$97,COLUMN()-COLUMN($V$1)+2,FALSE),"")</f>
        <v/>
      </c>
      <c r="BE144" s="93" t="str">
        <f>IF(ISNUMBER(VLOOKUP($E144,AnrPivot!$A$6:$AI$97,COLUMN()-COLUMN($V$1)+2,FALSE)),VLOOKUP($E144,AnrPivot!$A$6:$AI$97,COLUMN()-COLUMN($V$1)+2,FALSE),"")</f>
        <v/>
      </c>
      <c r="BF144" s="93" t="str">
        <f>IF(ISNUMBER(VLOOKUP($E144,AnrPivot!$A$6:$AI$97,COLUMN()-COLUMN($V$1)+2,FALSE)),VLOOKUP($E144,AnrPivot!$A$6:$AI$97,COLUMN()-COLUMN($V$1)+2,FALSE),"")</f>
        <v/>
      </c>
      <c r="BG144" s="93" t="str">
        <f>IF(ISNUMBER(VLOOKUP($E144,AnrPivot!$A$6:$AI$97,COLUMN()-COLUMN($V$1)+2,FALSE)),VLOOKUP($E144,AnrPivot!$A$6:$AI$97,COLUMN()-COLUMN($V$1)+2,FALSE),"")</f>
        <v/>
      </c>
      <c r="BH144" s="93" t="str">
        <f>IF(ISNUMBER(VLOOKUP($E144,AnrPivot!$A$6:$AI$97,COLUMN()-COLUMN($V$1)+2,FALSE)),VLOOKUP($E144,AnrPivot!$A$6:$AI$97,COLUMN()-COLUMN($V$1)+2,FALSE),"")</f>
        <v/>
      </c>
      <c r="BI144" s="93" t="str">
        <f>IF(ISNUMBER(VLOOKUP($E144,AnrPivot!$A$6:$AI$97,COLUMN()-COLUMN($V$1)+2,FALSE)),VLOOKUP($E144,AnrPivot!$A$6:$AI$97,COLUMN()-COLUMN($V$1)+2,FALSE),"")</f>
        <v/>
      </c>
      <c r="BJ144" s="93" t="str">
        <f>IF(ISNUMBER(VLOOKUP($E144,AnrPivot!$A$6:$AI$97,COLUMN()-COLUMN($V$1)+2,FALSE)),VLOOKUP($E144,AnrPivot!$A$6:$AI$97,COLUMN()-COLUMN($V$1)+2,FALSE),"")</f>
        <v/>
      </c>
    </row>
    <row r="145" spans="1:62" s="244" customFormat="1">
      <c r="A145" s="247">
        <v>137</v>
      </c>
      <c r="B145" s="66" t="s">
        <v>0</v>
      </c>
      <c r="C145" s="67" t="s">
        <v>1709</v>
      </c>
      <c r="D145" s="67" t="s">
        <v>1708</v>
      </c>
      <c r="E145" s="68" t="s">
        <v>1707</v>
      </c>
      <c r="F145" s="69">
        <v>28635</v>
      </c>
      <c r="G145" s="247" t="s">
        <v>186</v>
      </c>
      <c r="H145" s="247" t="s">
        <v>175</v>
      </c>
      <c r="I145" s="247"/>
      <c r="J145" s="248"/>
      <c r="K145" s="70"/>
      <c r="L145" s="71">
        <v>25.5</v>
      </c>
      <c r="M145" s="71">
        <f t="shared" si="6"/>
        <v>23.5</v>
      </c>
      <c r="N145" s="227">
        <f>LOOKUP(E145,UNTIS.1HJ!$A$4:$A$132,UNTIS.1HJ!$F$4:$F$132)+LOOKUP(E145,UNTIS.1HJ!$A$4:$A$132,UNTIS.1HJ!$H$4:$H$132)</f>
        <v>0</v>
      </c>
      <c r="O145" s="225">
        <f t="shared" si="4"/>
        <v>0</v>
      </c>
      <c r="P145" s="93"/>
      <c r="Q145" s="93" t="e">
        <f>VLOOKUP($E145,UNTIS.Gesamt!$A$4:$L$140,2,FALSE)</f>
        <v>#N/A</v>
      </c>
      <c r="R145" s="93" t="e">
        <f>VLOOKUP($E145,UNTIS.Gesamt!$A$4:$L$140,3,FALSE)</f>
        <v>#N/A</v>
      </c>
      <c r="S145" s="93" t="e">
        <f>VLOOKUP($E145,UNTIS.1HJ!$A$4:$L$140,4,FALSE)</f>
        <v>#N/A</v>
      </c>
      <c r="T145" s="93" t="e">
        <f>VLOOKUP($E145,UNTIS.1HJ!$A$4:$L$140,8,FALSE)</f>
        <v>#N/A</v>
      </c>
      <c r="U145" s="93"/>
      <c r="V145" s="93" t="str">
        <f>IF(ISNUMBER(VLOOKUP($E145,AnrPivot!$A$6:$AI$97,COLUMN()-COLUMN($V$1)+2,FALSE)),VLOOKUP($E145,AnrPivot!$A$6:$AI$97,COLUMN()-COLUMN($V$1)+2,FALSE),"")</f>
        <v/>
      </c>
      <c r="W145" s="9" t="str">
        <f>IF(ISNUMBER(VLOOKUP($E145,AnrPivot!$A$6:$AI$97,COLUMN()-COLUMN($V$1)+2,FALSE)),VLOOKUP($E145,AnrPivot!$A$6:$AI$97,COLUMN()-COLUMN($V$1)+2,FALSE),"")</f>
        <v/>
      </c>
      <c r="X145" s="9" t="str">
        <f>IF(ISNUMBER(VLOOKUP($E145,AnrPivot!$A$6:$AI$97,COLUMN()-COLUMN($V$1)+2,FALSE)),VLOOKUP($E145,AnrPivot!$A$6:$AI$97,COLUMN()-COLUMN($V$1)+2,FALSE),"")</f>
        <v/>
      </c>
      <c r="Y145" s="9" t="str">
        <f>IF(ISNUMBER(VLOOKUP($E145,AnrPivot!$A$6:$AI$97,COLUMN()-COLUMN($V$1)+2,FALSE)),VLOOKUP($E145,AnrPivot!$A$6:$AI$97,COLUMN()-COLUMN($V$1)+2,FALSE),"")</f>
        <v/>
      </c>
      <c r="Z145" s="9" t="str">
        <f>IF(ISNUMBER(VLOOKUP($E145,AnrPivot!$A$6:$AI$97,COLUMN()-COLUMN($V$1)+2,FALSE)),VLOOKUP($E145,AnrPivot!$A$6:$AI$97,COLUMN()-COLUMN($V$1)+2,FALSE),"")</f>
        <v/>
      </c>
      <c r="AA145" s="9" t="str">
        <f>IF(ISNUMBER(VLOOKUP($E145,AnrPivot!$A$6:$AI$97,COLUMN()-COLUMN($V$1)+2,FALSE)),VLOOKUP($E145,AnrPivot!$A$6:$AI$97,COLUMN()-COLUMN($V$1)+2,FALSE),"")</f>
        <v/>
      </c>
      <c r="AB145" s="9" t="str">
        <f>IF(ISNUMBER(VLOOKUP($E145,AnrPivot!$A$6:$AI$97,COLUMN()-COLUMN($V$1)+2,FALSE)),VLOOKUP($E145,AnrPivot!$A$6:$AI$97,COLUMN()-COLUMN($V$1)+2,FALSE),"")</f>
        <v/>
      </c>
      <c r="AC145" s="9" t="str">
        <f>IF(ISNUMBER(VLOOKUP($E145,AnrPivot!$A$6:$AI$97,COLUMN()-COLUMN($V$1)+2,FALSE)),VLOOKUP($E145,AnrPivot!$A$6:$AI$97,COLUMN()-COLUMN($V$1)+2,FALSE),"")</f>
        <v/>
      </c>
      <c r="AD145" s="9" t="str">
        <f>IF(ISNUMBER(VLOOKUP($E145,AnrPivot!$A$6:$AI$97,COLUMN()-COLUMN($V$1)+2,FALSE)),VLOOKUP($E145,AnrPivot!$A$6:$AI$97,COLUMN()-COLUMN($V$1)+2,FALSE),"")</f>
        <v/>
      </c>
      <c r="AE145" s="9" t="str">
        <f>IF(ISNUMBER(VLOOKUP($E145,AnrPivot!$A$6:$AI$97,COLUMN()-COLUMN($V$1)+2,FALSE)),VLOOKUP($E145,AnrPivot!$A$6:$AI$97,COLUMN()-COLUMN($V$1)+2,FALSE),"")</f>
        <v/>
      </c>
      <c r="AF145" s="9" t="str">
        <f>IF(ISNUMBER(VLOOKUP($E145,AnrPivot!$A$6:$AI$97,COLUMN()-COLUMN($V$1)+2,FALSE)),VLOOKUP($E145,AnrPivot!$A$6:$AI$97,COLUMN()-COLUMN($V$1)+2,FALSE),"")</f>
        <v/>
      </c>
      <c r="AG145" s="9" t="str">
        <f>IF(ISNUMBER(VLOOKUP($E145,AnrPivot!$A$6:$AI$97,COLUMN()-COLUMN($V$1)+2,FALSE)),VLOOKUP($E145,AnrPivot!$A$6:$AI$97,COLUMN()-COLUMN($V$1)+2,FALSE),"")</f>
        <v/>
      </c>
      <c r="AH145" s="9" t="str">
        <f>IF(ISNUMBER(VLOOKUP($E145,AnrPivot!$A$6:$AI$97,COLUMN()-COLUMN($V$1)+2,FALSE)),VLOOKUP($E145,AnrPivot!$A$6:$AI$97,COLUMN()-COLUMN($V$1)+2,FALSE),"")</f>
        <v/>
      </c>
      <c r="AI145" s="9" t="str">
        <f>IF(ISNUMBER(VLOOKUP($E145,AnrPivot!$A$6:$AI$97,COLUMN()-COLUMN($V$1)+2,FALSE)),VLOOKUP($E145,AnrPivot!$A$6:$AI$97,COLUMN()-COLUMN($V$1)+2,FALSE),"")</f>
        <v/>
      </c>
      <c r="AJ145" s="9" t="str">
        <f>IF(ISNUMBER(VLOOKUP($E145,AnrPivot!$A$6:$AI$97,COLUMN()-COLUMN($V$1)+2,FALSE)),VLOOKUP($E145,AnrPivot!$A$6:$AI$97,COLUMN()-COLUMN($V$1)+2,FALSE),"")</f>
        <v/>
      </c>
      <c r="AK145" s="9" t="str">
        <f>IF(ISNUMBER(VLOOKUP($E145,AnrPivot!$A$6:$AI$97,COLUMN()-COLUMN($V$1)+2,FALSE)),VLOOKUP($E145,AnrPivot!$A$6:$AI$97,COLUMN()-COLUMN($V$1)+2,FALSE),"")</f>
        <v/>
      </c>
      <c r="AL145" s="9" t="str">
        <f>IF(ISNUMBER(VLOOKUP($E145,AnrPivot!$A$6:$AI$97,COLUMN()-COLUMN($V$1)+2,FALSE)),VLOOKUP($E145,AnrPivot!$A$6:$AI$97,COLUMN()-COLUMN($V$1)+2,FALSE),"")</f>
        <v/>
      </c>
      <c r="AM145" s="9" t="str">
        <f>IF(ISNUMBER(VLOOKUP($E145,AnrPivot!$A$6:$AI$97,COLUMN()-COLUMN($V$1)+2,FALSE)),VLOOKUP($E145,AnrPivot!$A$6:$AI$97,COLUMN()-COLUMN($V$1)+2,FALSE),"")</f>
        <v/>
      </c>
      <c r="AN145" s="9" t="str">
        <f>IF(ISNUMBER(VLOOKUP($E145,AnrPivot!$A$6:$AI$97,COLUMN()-COLUMN($V$1)+2,FALSE)),VLOOKUP($E145,AnrPivot!$A$6:$AI$97,COLUMN()-COLUMN($V$1)+2,FALSE),"")</f>
        <v/>
      </c>
      <c r="AO145" s="9" t="str">
        <f>IF(ISNUMBER(VLOOKUP($E145,AnrPivot!$A$6:$AI$97,COLUMN()-COLUMN($V$1)+2,FALSE)),VLOOKUP($E145,AnrPivot!$A$6:$AI$97,COLUMN()-COLUMN($V$1)+2,FALSE),"")</f>
        <v/>
      </c>
      <c r="AP145" s="9" t="str">
        <f>IF(ISNUMBER(VLOOKUP($E145,AnrPivot!$A$6:$AI$97,COLUMN()-COLUMN($V$1)+2,FALSE)),VLOOKUP($E145,AnrPivot!$A$6:$AI$97,COLUMN()-COLUMN($V$1)+2,FALSE),"")</f>
        <v/>
      </c>
      <c r="AQ145" s="9" t="str">
        <f>IF(ISNUMBER(VLOOKUP($E145,AnrPivot!$A$6:$AI$97,COLUMN()-COLUMN($V$1)+2,FALSE)),VLOOKUP($E145,AnrPivot!$A$6:$AI$97,COLUMN()-COLUMN($V$1)+2,FALSE),"")</f>
        <v/>
      </c>
      <c r="AR145" s="9" t="str">
        <f>IF(ISNUMBER(VLOOKUP($E145,AnrPivot!$A$6:$AI$97,COLUMN()-COLUMN($V$1)+2,FALSE)),VLOOKUP($E145,AnrPivot!$A$6:$AI$97,COLUMN()-COLUMN($V$1)+2,FALSE),"")</f>
        <v/>
      </c>
      <c r="AS145" s="9" t="str">
        <f>IF(ISNUMBER(VLOOKUP($E145,AnrPivot!$A$6:$AI$97,COLUMN()-COLUMN($V$1)+2,FALSE)),VLOOKUP($E145,AnrPivot!$A$6:$AI$97,COLUMN()-COLUMN($V$1)+2,FALSE),"")</f>
        <v/>
      </c>
      <c r="AT145" s="9" t="str">
        <f>IF(ISNUMBER(VLOOKUP($E145,AnrPivot!$A$6:$AI$97,COLUMN()-COLUMN($V$1)+2,FALSE)),VLOOKUP($E145,AnrPivot!$A$6:$AI$97,COLUMN()-COLUMN($V$1)+2,FALSE),"")</f>
        <v/>
      </c>
      <c r="AU145" s="9" t="str">
        <f>IF(ISNUMBER(VLOOKUP($E145,AnrPivot!$A$6:$AI$97,COLUMN()-COLUMN($V$1)+2,FALSE)),VLOOKUP($E145,AnrPivot!$A$6:$AI$97,COLUMN()-COLUMN($V$1)+2,FALSE),"")</f>
        <v/>
      </c>
      <c r="AV145" s="9" t="str">
        <f>IF(ISNUMBER(VLOOKUP($E145,AnrPivot!$A$6:$AI$97,COLUMN()-COLUMN($V$1)+2,FALSE)),VLOOKUP($E145,AnrPivot!$A$6:$AI$97,COLUMN()-COLUMN($V$1)+2,FALSE),"")</f>
        <v/>
      </c>
      <c r="AW145" s="9" t="str">
        <f>IF(ISNUMBER(VLOOKUP($E145,AnrPivot!$A$6:$AI$97,COLUMN()-COLUMN($V$1)+2,FALSE)),VLOOKUP($E145,AnrPivot!$A$6:$AI$97,COLUMN()-COLUMN($V$1)+2,FALSE),"")</f>
        <v/>
      </c>
      <c r="AX145" s="9" t="str">
        <f>IF(ISNUMBER(VLOOKUP($E145,AnrPivot!$A$6:$AI$97,COLUMN()-COLUMN($V$1)+2,FALSE)),VLOOKUP($E145,AnrPivot!$A$6:$AI$97,COLUMN()-COLUMN($V$1)+2,FALSE),"")</f>
        <v/>
      </c>
      <c r="AY145" s="9" t="str">
        <f>IF(ISNUMBER(VLOOKUP($E145,AnrPivot!$A$6:$AI$97,COLUMN()-COLUMN($V$1)+2,FALSE)),VLOOKUP($E145,AnrPivot!$A$6:$AI$97,COLUMN()-COLUMN($V$1)+2,FALSE),"")</f>
        <v/>
      </c>
      <c r="AZ145" s="9" t="str">
        <f>IF(ISNUMBER(VLOOKUP($E145,AnrPivot!$A$6:$AI$97,COLUMN()-COLUMN($V$1)+2,FALSE)),VLOOKUP($E145,AnrPivot!$A$6:$AI$97,COLUMN()-COLUMN($V$1)+2,FALSE),"")</f>
        <v/>
      </c>
      <c r="BA145" s="9">
        <f>IF(ISNUMBER(VLOOKUP($E145,AnrPivot!$A$6:$AI$97,COLUMN()-COLUMN($V$1)+2,FALSE)),VLOOKUP($E145,AnrPivot!$A$6:$AI$97,COLUMN()-COLUMN($V$1)+2,FALSE),"")</f>
        <v>2</v>
      </c>
      <c r="BB145" s="9" t="str">
        <f>IF(ISNUMBER(VLOOKUP($E145,AnrPivot!$A$6:$AI$97,COLUMN()-COLUMN($V$1)+2,FALSE)),VLOOKUP($E145,AnrPivot!$A$6:$AI$97,COLUMN()-COLUMN($V$1)+2,FALSE),"")</f>
        <v/>
      </c>
      <c r="BC145" s="9">
        <f>IF(ISNUMBER(VLOOKUP($E145,AnrPivot!$A$6:$AI$97,COLUMN()-COLUMN($V$1)+2,FALSE)),VLOOKUP($E145,AnrPivot!$A$6:$AI$97,COLUMN()-COLUMN($V$1)+2,FALSE),"")</f>
        <v>2</v>
      </c>
      <c r="BD145" s="9" t="str">
        <f>IF(ISNUMBER(VLOOKUP($E145,AnrPivot!$A$6:$AI$97,COLUMN()-COLUMN($V$1)+2,FALSE)),VLOOKUP($E145,AnrPivot!$A$6:$AI$97,COLUMN()-COLUMN($V$1)+2,FALSE),"")</f>
        <v/>
      </c>
      <c r="BE145" s="9" t="str">
        <f>IF(ISNUMBER(VLOOKUP($E145,AnrPivot!$A$6:$AI$97,COLUMN()-COLUMN($V$1)+2,FALSE)),VLOOKUP($E145,AnrPivot!$A$6:$AI$97,COLUMN()-COLUMN($V$1)+2,FALSE),"")</f>
        <v/>
      </c>
      <c r="BF145" s="9" t="str">
        <f>IF(ISNUMBER(VLOOKUP($E145,AnrPivot!$A$6:$AI$97,COLUMN()-COLUMN($V$1)+2,FALSE)),VLOOKUP($E145,AnrPivot!$A$6:$AI$97,COLUMN()-COLUMN($V$1)+2,FALSE),"")</f>
        <v/>
      </c>
      <c r="BG145" s="9" t="str">
        <f>IF(ISNUMBER(VLOOKUP($E145,AnrPivot!$A$6:$AI$97,COLUMN()-COLUMN($V$1)+2,FALSE)),VLOOKUP($E145,AnrPivot!$A$6:$AI$97,COLUMN()-COLUMN($V$1)+2,FALSE),"")</f>
        <v/>
      </c>
      <c r="BH145" s="9" t="str">
        <f>IF(ISNUMBER(VLOOKUP($E145,AnrPivot!$A$6:$AI$97,COLUMN()-COLUMN($V$1)+2,FALSE)),VLOOKUP($E145,AnrPivot!$A$6:$AI$97,COLUMN()-COLUMN($V$1)+2,FALSE),"")</f>
        <v/>
      </c>
      <c r="BI145" s="93" t="str">
        <f>IF(ISNUMBER(VLOOKUP($E145,AnrPivot!$A$6:$AI$97,COLUMN()-COLUMN($V$1)+2,FALSE)),VLOOKUP($E145,AnrPivot!$A$6:$AI$97,COLUMN()-COLUMN($V$1)+2,FALSE),"")</f>
        <v/>
      </c>
      <c r="BJ145" s="93" t="str">
        <f>IF(ISNUMBER(VLOOKUP($E145,AnrPivot!$A$6:$AI$97,COLUMN()-COLUMN($V$1)+2,FALSE)),VLOOKUP($E145,AnrPivot!$A$6:$AI$97,COLUMN()-COLUMN($V$1)+2,FALSE),"")</f>
        <v/>
      </c>
    </row>
    <row r="146" spans="1:62" s="244" customFormat="1">
      <c r="A146" s="244">
        <v>138</v>
      </c>
      <c r="B146" s="73" t="s">
        <v>0</v>
      </c>
      <c r="C146" s="11" t="s">
        <v>473</v>
      </c>
      <c r="D146" s="11" t="s">
        <v>1557</v>
      </c>
      <c r="E146" s="8" t="s">
        <v>1556</v>
      </c>
      <c r="F146" s="14">
        <v>32092</v>
      </c>
      <c r="G146" s="244" t="s">
        <v>1468</v>
      </c>
      <c r="H146" s="725" t="s">
        <v>174</v>
      </c>
      <c r="J146" s="249"/>
      <c r="K146" s="27"/>
      <c r="L146" s="13">
        <v>25.5</v>
      </c>
      <c r="M146" s="13">
        <f t="shared" si="6"/>
        <v>25.5</v>
      </c>
      <c r="N146" s="228">
        <f>LOOKUP(E146,UNTIS.1HJ!$A$4:$A$132,UNTIS.1HJ!$F$4:$F$132)+LOOKUP(E146,UNTIS.1HJ!$A$4:$A$132,UNTIS.1HJ!$H$4:$H$132)</f>
        <v>0</v>
      </c>
      <c r="O146" s="226">
        <f t="shared" si="4"/>
        <v>0</v>
      </c>
      <c r="P146" s="9"/>
      <c r="Q146" s="9" t="e">
        <f>VLOOKUP($E146,UNTIS.Gesamt!$A$4:$L$140,2,FALSE)</f>
        <v>#N/A</v>
      </c>
      <c r="R146" s="9" t="e">
        <f>VLOOKUP($E146,UNTIS.Gesamt!$A$4:$L$140,3,FALSE)</f>
        <v>#N/A</v>
      </c>
      <c r="S146" s="9" t="e">
        <f>VLOOKUP($E146,UNTIS.1HJ!$A$4:$L$140,4,FALSE)</f>
        <v>#N/A</v>
      </c>
      <c r="T146" s="9" t="e">
        <f>VLOOKUP($E146,UNTIS.1HJ!$A$4:$L$140,8,FALSE)</f>
        <v>#N/A</v>
      </c>
      <c r="U146" s="9"/>
      <c r="V146" s="9" t="str">
        <f>IF(ISNUMBER(VLOOKUP($E146,AnrPivot!$A$6:$AI$97,COLUMN()-COLUMN($V$1)+2,FALSE)),VLOOKUP($E146,AnrPivot!$A$6:$AI$97,COLUMN()-COLUMN($V$1)+2,FALSE),"")</f>
        <v/>
      </c>
      <c r="W146" s="93" t="str">
        <f>IF(ISNUMBER(VLOOKUP($E146,AnrPivot!$A$6:$AI$97,COLUMN()-COLUMN($V$1)+2,FALSE)),VLOOKUP($E146,AnrPivot!$A$6:$AI$97,COLUMN()-COLUMN($V$1)+2,FALSE),"")</f>
        <v/>
      </c>
      <c r="X146" s="93" t="str">
        <f>IF(ISNUMBER(VLOOKUP($E146,AnrPivot!$A$6:$AI$97,COLUMN()-COLUMN($V$1)+2,FALSE)),VLOOKUP($E146,AnrPivot!$A$6:$AI$97,COLUMN()-COLUMN($V$1)+2,FALSE),"")</f>
        <v/>
      </c>
      <c r="Y146" s="93" t="str">
        <f>IF(ISNUMBER(VLOOKUP($E146,AnrPivot!$A$6:$AI$97,COLUMN()-COLUMN($V$1)+2,FALSE)),VLOOKUP($E146,AnrPivot!$A$6:$AI$97,COLUMN()-COLUMN($V$1)+2,FALSE),"")</f>
        <v/>
      </c>
      <c r="Z146" s="93" t="str">
        <f>IF(ISNUMBER(VLOOKUP($E146,AnrPivot!$A$6:$AI$97,COLUMN()-COLUMN($V$1)+2,FALSE)),VLOOKUP($E146,AnrPivot!$A$6:$AI$97,COLUMN()-COLUMN($V$1)+2,FALSE),"")</f>
        <v/>
      </c>
      <c r="AA146" s="93" t="str">
        <f>IF(ISNUMBER(VLOOKUP($E146,AnrPivot!$A$6:$AI$97,COLUMN()-COLUMN($V$1)+2,FALSE)),VLOOKUP($E146,AnrPivot!$A$6:$AI$97,COLUMN()-COLUMN($V$1)+2,FALSE),"")</f>
        <v/>
      </c>
      <c r="AB146" s="93" t="str">
        <f>IF(ISNUMBER(VLOOKUP($E146,AnrPivot!$A$6:$AI$97,COLUMN()-COLUMN($V$1)+2,FALSE)),VLOOKUP($E146,AnrPivot!$A$6:$AI$97,COLUMN()-COLUMN($V$1)+2,FALSE),"")</f>
        <v/>
      </c>
      <c r="AC146" s="93" t="str">
        <f>IF(ISNUMBER(VLOOKUP($E146,AnrPivot!$A$6:$AI$97,COLUMN()-COLUMN($V$1)+2,FALSE)),VLOOKUP($E146,AnrPivot!$A$6:$AI$97,COLUMN()-COLUMN($V$1)+2,FALSE),"")</f>
        <v/>
      </c>
      <c r="AD146" s="93" t="str">
        <f>IF(ISNUMBER(VLOOKUP($E146,AnrPivot!$A$6:$AI$97,COLUMN()-COLUMN($V$1)+2,FALSE)),VLOOKUP($E146,AnrPivot!$A$6:$AI$97,COLUMN()-COLUMN($V$1)+2,FALSE),"")</f>
        <v/>
      </c>
      <c r="AE146" s="93" t="str">
        <f>IF(ISNUMBER(VLOOKUP($E146,AnrPivot!$A$6:$AI$97,COLUMN()-COLUMN($V$1)+2,FALSE)),VLOOKUP($E146,AnrPivot!$A$6:$AI$97,COLUMN()-COLUMN($V$1)+2,FALSE),"")</f>
        <v/>
      </c>
      <c r="AF146" s="93" t="str">
        <f>IF(ISNUMBER(VLOOKUP($E146,AnrPivot!$A$6:$AI$97,COLUMN()-COLUMN($V$1)+2,FALSE)),VLOOKUP($E146,AnrPivot!$A$6:$AI$97,COLUMN()-COLUMN($V$1)+2,FALSE),"")</f>
        <v/>
      </c>
      <c r="AG146" s="93" t="str">
        <f>IF(ISNUMBER(VLOOKUP($E146,AnrPivot!$A$6:$AI$97,COLUMN()-COLUMN($V$1)+2,FALSE)),VLOOKUP($E146,AnrPivot!$A$6:$AI$97,COLUMN()-COLUMN($V$1)+2,FALSE),"")</f>
        <v/>
      </c>
      <c r="AH146" s="93" t="str">
        <f>IF(ISNUMBER(VLOOKUP($E146,AnrPivot!$A$6:$AI$97,COLUMN()-COLUMN($V$1)+2,FALSE)),VLOOKUP($E146,AnrPivot!$A$6:$AI$97,COLUMN()-COLUMN($V$1)+2,FALSE),"")</f>
        <v/>
      </c>
      <c r="AI146" s="93" t="str">
        <f>IF(ISNUMBER(VLOOKUP($E146,AnrPivot!$A$6:$AI$97,COLUMN()-COLUMN($V$1)+2,FALSE)),VLOOKUP($E146,AnrPivot!$A$6:$AI$97,COLUMN()-COLUMN($V$1)+2,FALSE),"")</f>
        <v/>
      </c>
      <c r="AJ146" s="93" t="str">
        <f>IF(ISNUMBER(VLOOKUP($E146,AnrPivot!$A$6:$AI$97,COLUMN()-COLUMN($V$1)+2,FALSE)),VLOOKUP($E146,AnrPivot!$A$6:$AI$97,COLUMN()-COLUMN($V$1)+2,FALSE),"")</f>
        <v/>
      </c>
      <c r="AK146" s="93" t="str">
        <f>IF(ISNUMBER(VLOOKUP($E146,AnrPivot!$A$6:$AI$97,COLUMN()-COLUMN($V$1)+2,FALSE)),VLOOKUP($E146,AnrPivot!$A$6:$AI$97,COLUMN()-COLUMN($V$1)+2,FALSE),"")</f>
        <v/>
      </c>
      <c r="AL146" s="93" t="str">
        <f>IF(ISNUMBER(VLOOKUP($E146,AnrPivot!$A$6:$AI$97,COLUMN()-COLUMN($V$1)+2,FALSE)),VLOOKUP($E146,AnrPivot!$A$6:$AI$97,COLUMN()-COLUMN($V$1)+2,FALSE),"")</f>
        <v/>
      </c>
      <c r="AM146" s="93" t="str">
        <f>IF(ISNUMBER(VLOOKUP($E146,AnrPivot!$A$6:$AI$97,COLUMN()-COLUMN($V$1)+2,FALSE)),VLOOKUP($E146,AnrPivot!$A$6:$AI$97,COLUMN()-COLUMN($V$1)+2,FALSE),"")</f>
        <v/>
      </c>
      <c r="AN146" s="93" t="str">
        <f>IF(ISNUMBER(VLOOKUP($E146,AnrPivot!$A$6:$AI$97,COLUMN()-COLUMN($V$1)+2,FALSE)),VLOOKUP($E146,AnrPivot!$A$6:$AI$97,COLUMN()-COLUMN($V$1)+2,FALSE),"")</f>
        <v/>
      </c>
      <c r="AO146" s="93" t="str">
        <f>IF(ISNUMBER(VLOOKUP($E146,AnrPivot!$A$6:$AI$97,COLUMN()-COLUMN($V$1)+2,FALSE)),VLOOKUP($E146,AnrPivot!$A$6:$AI$97,COLUMN()-COLUMN($V$1)+2,FALSE),"")</f>
        <v/>
      </c>
      <c r="AP146" s="93" t="str">
        <f>IF(ISNUMBER(VLOOKUP($E146,AnrPivot!$A$6:$AI$97,COLUMN()-COLUMN($V$1)+2,FALSE)),VLOOKUP($E146,AnrPivot!$A$6:$AI$97,COLUMN()-COLUMN($V$1)+2,FALSE),"")</f>
        <v/>
      </c>
      <c r="AQ146" s="93" t="str">
        <f>IF(ISNUMBER(VLOOKUP($E146,AnrPivot!$A$6:$AI$97,COLUMN()-COLUMN($V$1)+2,FALSE)),VLOOKUP($E146,AnrPivot!$A$6:$AI$97,COLUMN()-COLUMN($V$1)+2,FALSE),"")</f>
        <v/>
      </c>
      <c r="AR146" s="93" t="str">
        <f>IF(ISNUMBER(VLOOKUP($E146,AnrPivot!$A$6:$AI$97,COLUMN()-COLUMN($V$1)+2,FALSE)),VLOOKUP($E146,AnrPivot!$A$6:$AI$97,COLUMN()-COLUMN($V$1)+2,FALSE),"")</f>
        <v/>
      </c>
      <c r="AS146" s="93" t="str">
        <f>IF(ISNUMBER(VLOOKUP($E146,AnrPivot!$A$6:$AI$97,COLUMN()-COLUMN($V$1)+2,FALSE)),VLOOKUP($E146,AnrPivot!$A$6:$AI$97,COLUMN()-COLUMN($V$1)+2,FALSE),"")</f>
        <v/>
      </c>
      <c r="AT146" s="93" t="str">
        <f>IF(ISNUMBER(VLOOKUP($E146,AnrPivot!$A$6:$AI$97,COLUMN()-COLUMN($V$1)+2,FALSE)),VLOOKUP($E146,AnrPivot!$A$6:$AI$97,COLUMN()-COLUMN($V$1)+2,FALSE),"")</f>
        <v/>
      </c>
      <c r="AU146" s="93" t="str">
        <f>IF(ISNUMBER(VLOOKUP($E146,AnrPivot!$A$6:$AI$97,COLUMN()-COLUMN($V$1)+2,FALSE)),VLOOKUP($E146,AnrPivot!$A$6:$AI$97,COLUMN()-COLUMN($V$1)+2,FALSE),"")</f>
        <v/>
      </c>
      <c r="AV146" s="93" t="str">
        <f>IF(ISNUMBER(VLOOKUP($E146,AnrPivot!$A$6:$AI$97,COLUMN()-COLUMN($V$1)+2,FALSE)),VLOOKUP($E146,AnrPivot!$A$6:$AI$97,COLUMN()-COLUMN($V$1)+2,FALSE),"")</f>
        <v/>
      </c>
      <c r="AW146" s="93" t="str">
        <f>IF(ISNUMBER(VLOOKUP($E146,AnrPivot!$A$6:$AI$97,COLUMN()-COLUMN($V$1)+2,FALSE)),VLOOKUP($E146,AnrPivot!$A$6:$AI$97,COLUMN()-COLUMN($V$1)+2,FALSE),"")</f>
        <v/>
      </c>
      <c r="AX146" s="93" t="str">
        <f>IF(ISNUMBER(VLOOKUP($E146,AnrPivot!$A$6:$AI$97,COLUMN()-COLUMN($V$1)+2,FALSE)),VLOOKUP($E146,AnrPivot!$A$6:$AI$97,COLUMN()-COLUMN($V$1)+2,FALSE),"")</f>
        <v/>
      </c>
      <c r="AY146" s="93" t="str">
        <f>IF(ISNUMBER(VLOOKUP($E146,AnrPivot!$A$6:$AI$97,COLUMN()-COLUMN($V$1)+2,FALSE)),VLOOKUP($E146,AnrPivot!$A$6:$AI$97,COLUMN()-COLUMN($V$1)+2,FALSE),"")</f>
        <v/>
      </c>
      <c r="AZ146" s="93" t="str">
        <f>IF(ISNUMBER(VLOOKUP($E146,AnrPivot!$A$6:$AI$97,COLUMN()-COLUMN($V$1)+2,FALSE)),VLOOKUP($E146,AnrPivot!$A$6:$AI$97,COLUMN()-COLUMN($V$1)+2,FALSE),"")</f>
        <v/>
      </c>
      <c r="BA146" s="93" t="str">
        <f>IF(ISNUMBER(VLOOKUP($E146,AnrPivot!$A$6:$AI$97,COLUMN()-COLUMN($V$1)+2,FALSE)),VLOOKUP($E146,AnrPivot!$A$6:$AI$97,COLUMN()-COLUMN($V$1)+2,FALSE),"")</f>
        <v/>
      </c>
      <c r="BB146" s="93" t="str">
        <f>IF(ISNUMBER(VLOOKUP($E146,AnrPivot!$A$6:$AI$97,COLUMN()-COLUMN($V$1)+2,FALSE)),VLOOKUP($E146,AnrPivot!$A$6:$AI$97,COLUMN()-COLUMN($V$1)+2,FALSE),"")</f>
        <v/>
      </c>
      <c r="BC146" s="93" t="str">
        <f>IF(ISNUMBER(VLOOKUP($E146,AnrPivot!$A$6:$AI$97,COLUMN()-COLUMN($V$1)+2,FALSE)),VLOOKUP($E146,AnrPivot!$A$6:$AI$97,COLUMN()-COLUMN($V$1)+2,FALSE),"")</f>
        <v/>
      </c>
      <c r="BD146" s="93" t="str">
        <f>IF(ISNUMBER(VLOOKUP($E146,AnrPivot!$A$6:$AI$97,COLUMN()-COLUMN($V$1)+2,FALSE)),VLOOKUP($E146,AnrPivot!$A$6:$AI$97,COLUMN()-COLUMN($V$1)+2,FALSE),"")</f>
        <v/>
      </c>
      <c r="BE146" s="93" t="str">
        <f>IF(ISNUMBER(VLOOKUP($E146,AnrPivot!$A$6:$AI$97,COLUMN()-COLUMN($V$1)+2,FALSE)),VLOOKUP($E146,AnrPivot!$A$6:$AI$97,COLUMN()-COLUMN($V$1)+2,FALSE),"")</f>
        <v/>
      </c>
      <c r="BF146" s="93" t="str">
        <f>IF(ISNUMBER(VLOOKUP($E146,AnrPivot!$A$6:$AI$97,COLUMN()-COLUMN($V$1)+2,FALSE)),VLOOKUP($E146,AnrPivot!$A$6:$AI$97,COLUMN()-COLUMN($V$1)+2,FALSE),"")</f>
        <v/>
      </c>
      <c r="BG146" s="93" t="str">
        <f>IF(ISNUMBER(VLOOKUP($E146,AnrPivot!$A$6:$AI$97,COLUMN()-COLUMN($V$1)+2,FALSE)),VLOOKUP($E146,AnrPivot!$A$6:$AI$97,COLUMN()-COLUMN($V$1)+2,FALSE),"")</f>
        <v/>
      </c>
      <c r="BH146" s="93" t="str">
        <f>IF(ISNUMBER(VLOOKUP($E146,AnrPivot!$A$6:$AI$97,COLUMN()-COLUMN($V$1)+2,FALSE)),VLOOKUP($E146,AnrPivot!$A$6:$AI$97,COLUMN()-COLUMN($V$1)+2,FALSE),"")</f>
        <v/>
      </c>
      <c r="BI146" s="93" t="str">
        <f>IF(ISNUMBER(VLOOKUP($E146,AnrPivot!$A$6:$AI$97,COLUMN()-COLUMN($V$1)+2,FALSE)),VLOOKUP($E146,AnrPivot!$A$6:$AI$97,COLUMN()-COLUMN($V$1)+2,FALSE),"")</f>
        <v/>
      </c>
      <c r="BJ146" s="93" t="str">
        <f>IF(ISNUMBER(VLOOKUP($E146,AnrPivot!$A$6:$AI$97,COLUMN()-COLUMN($V$1)+2,FALSE)),VLOOKUP($E146,AnrPivot!$A$6:$AI$97,COLUMN()-COLUMN($V$1)+2,FALSE),"")</f>
        <v/>
      </c>
    </row>
    <row r="147" spans="1:62">
      <c r="A147" s="247">
        <v>139</v>
      </c>
      <c r="B147" s="66" t="s">
        <v>0</v>
      </c>
      <c r="C147" s="67" t="s">
        <v>473</v>
      </c>
      <c r="D147" s="67" t="s">
        <v>534</v>
      </c>
      <c r="E147" s="68" t="s">
        <v>132</v>
      </c>
      <c r="F147" s="69">
        <v>28810</v>
      </c>
      <c r="G147" s="247" t="s">
        <v>189</v>
      </c>
      <c r="H147" s="247" t="s">
        <v>341</v>
      </c>
      <c r="I147" s="247" t="s">
        <v>182</v>
      </c>
      <c r="J147" s="248" t="s">
        <v>174</v>
      </c>
      <c r="K147" s="70"/>
      <c r="L147" s="71">
        <v>20</v>
      </c>
      <c r="M147" s="71">
        <f t="shared" si="6"/>
        <v>16</v>
      </c>
      <c r="N147" s="227">
        <f>LOOKUP(E147,UNTIS.1HJ!$A$4:$A$132,UNTIS.1HJ!$F$4:$F$132)+LOOKUP(E147,UNTIS.1HJ!$A$4:$A$132,UNTIS.1HJ!$H$4:$H$132)</f>
        <v>0</v>
      </c>
      <c r="O147" s="225">
        <f t="shared" ref="O147:O178" si="7">-$N147/$O$1*2</f>
        <v>0</v>
      </c>
      <c r="P147" s="93"/>
      <c r="Q147" s="93">
        <f>VLOOKUP($E147,UNTIS.Gesamt!$A$4:$L$140,2,FALSE)</f>
        <v>1010</v>
      </c>
      <c r="R147" s="93">
        <f>VLOOKUP($E147,UNTIS.Gesamt!$A$4:$L$140,3,FALSE)</f>
        <v>150</v>
      </c>
      <c r="S147" s="93">
        <f>VLOOKUP($E147,UNTIS.1HJ!$A$4:$L$140,4,FALSE)</f>
        <v>846</v>
      </c>
      <c r="T147" s="93">
        <f>VLOOKUP($E147,UNTIS.1HJ!$A$4:$L$140,8,FALSE)</f>
        <v>0</v>
      </c>
      <c r="U147" s="93"/>
      <c r="V147" s="93" t="str">
        <f>IF(ISNUMBER(VLOOKUP($E147,AnrPivot!$A$6:$AI$97,COLUMN()-COLUMN($V$1)+2,FALSE)),VLOOKUP($E147,AnrPivot!$A$6:$AI$97,COLUMN()-COLUMN($V$1)+2,FALSE),"")</f>
        <v/>
      </c>
      <c r="W147" s="9" t="str">
        <f>IF(ISNUMBER(VLOOKUP($E147,AnrPivot!$A$6:$AI$97,COLUMN()-COLUMN($V$1)+2,FALSE)),VLOOKUP($E147,AnrPivot!$A$6:$AI$97,COLUMN()-COLUMN($V$1)+2,FALSE),"")</f>
        <v/>
      </c>
      <c r="X147" s="9" t="str">
        <f>IF(ISNUMBER(VLOOKUP($E147,AnrPivot!$A$6:$AI$97,COLUMN()-COLUMN($V$1)+2,FALSE)),VLOOKUP($E147,AnrPivot!$A$6:$AI$97,COLUMN()-COLUMN($V$1)+2,FALSE),"")</f>
        <v/>
      </c>
      <c r="Y147" s="9" t="str">
        <f>IF(ISNUMBER(VLOOKUP($E147,AnrPivot!$A$6:$AI$97,COLUMN()-COLUMN($V$1)+2,FALSE)),VLOOKUP($E147,AnrPivot!$A$6:$AI$97,COLUMN()-COLUMN($V$1)+2,FALSE),"")</f>
        <v/>
      </c>
      <c r="Z147" s="9" t="str">
        <f>IF(ISNUMBER(VLOOKUP($E147,AnrPivot!$A$6:$AI$97,COLUMN()-COLUMN($V$1)+2,FALSE)),VLOOKUP($E147,AnrPivot!$A$6:$AI$97,COLUMN()-COLUMN($V$1)+2,FALSE),"")</f>
        <v/>
      </c>
      <c r="AA147" s="9" t="str">
        <f>IF(ISNUMBER(VLOOKUP($E147,AnrPivot!$A$6:$AI$97,COLUMN()-COLUMN($V$1)+2,FALSE)),VLOOKUP($E147,AnrPivot!$A$6:$AI$97,COLUMN()-COLUMN($V$1)+2,FALSE),"")</f>
        <v/>
      </c>
      <c r="AB147" s="9" t="str">
        <f>IF(ISNUMBER(VLOOKUP($E147,AnrPivot!$A$6:$AI$97,COLUMN()-COLUMN($V$1)+2,FALSE)),VLOOKUP($E147,AnrPivot!$A$6:$AI$97,COLUMN()-COLUMN($V$1)+2,FALSE),"")</f>
        <v/>
      </c>
      <c r="AC147" s="9" t="str">
        <f>IF(ISNUMBER(VLOOKUP($E147,AnrPivot!$A$6:$AI$97,COLUMN()-COLUMN($V$1)+2,FALSE)),VLOOKUP($E147,AnrPivot!$A$6:$AI$97,COLUMN()-COLUMN($V$1)+2,FALSE),"")</f>
        <v/>
      </c>
      <c r="AD147" s="9" t="str">
        <f>IF(ISNUMBER(VLOOKUP($E147,AnrPivot!$A$6:$AI$97,COLUMN()-COLUMN($V$1)+2,FALSE)),VLOOKUP($E147,AnrPivot!$A$6:$AI$97,COLUMN()-COLUMN($V$1)+2,FALSE),"")</f>
        <v/>
      </c>
      <c r="AE147" s="9">
        <f>IF(ISNUMBER(VLOOKUP($E147,AnrPivot!$A$6:$AI$97,COLUMN()-COLUMN($V$1)+2,FALSE)),VLOOKUP($E147,AnrPivot!$A$6:$AI$97,COLUMN()-COLUMN($V$1)+2,FALSE),"")</f>
        <v>2</v>
      </c>
      <c r="AF147" s="9" t="str">
        <f>IF(ISNUMBER(VLOOKUP($E147,AnrPivot!$A$6:$AI$97,COLUMN()-COLUMN($V$1)+2,FALSE)),VLOOKUP($E147,AnrPivot!$A$6:$AI$97,COLUMN()-COLUMN($V$1)+2,FALSE),"")</f>
        <v/>
      </c>
      <c r="AG147" s="9" t="str">
        <f>IF(ISNUMBER(VLOOKUP($E147,AnrPivot!$A$6:$AI$97,COLUMN()-COLUMN($V$1)+2,FALSE)),VLOOKUP($E147,AnrPivot!$A$6:$AI$97,COLUMN()-COLUMN($V$1)+2,FALSE),"")</f>
        <v/>
      </c>
      <c r="AH147" s="9" t="str">
        <f>IF(ISNUMBER(VLOOKUP($E147,AnrPivot!$A$6:$AI$97,COLUMN()-COLUMN($V$1)+2,FALSE)),VLOOKUP($E147,AnrPivot!$A$6:$AI$97,COLUMN()-COLUMN($V$1)+2,FALSE),"")</f>
        <v/>
      </c>
      <c r="AI147" s="9" t="str">
        <f>IF(ISNUMBER(VLOOKUP($E147,AnrPivot!$A$6:$AI$97,COLUMN()-COLUMN($V$1)+2,FALSE)),VLOOKUP($E147,AnrPivot!$A$6:$AI$97,COLUMN()-COLUMN($V$1)+2,FALSE),"")</f>
        <v/>
      </c>
      <c r="AJ147" s="9" t="str">
        <f>IF(ISNUMBER(VLOOKUP($E147,AnrPivot!$A$6:$AI$97,COLUMN()-COLUMN($V$1)+2,FALSE)),VLOOKUP($E147,AnrPivot!$A$6:$AI$97,COLUMN()-COLUMN($V$1)+2,FALSE),"")</f>
        <v/>
      </c>
      <c r="AK147" s="9" t="str">
        <f>IF(ISNUMBER(VLOOKUP($E147,AnrPivot!$A$6:$AI$97,COLUMN()-COLUMN($V$1)+2,FALSE)),VLOOKUP($E147,AnrPivot!$A$6:$AI$97,COLUMN()-COLUMN($V$1)+2,FALSE),"")</f>
        <v/>
      </c>
      <c r="AL147" s="9" t="str">
        <f>IF(ISNUMBER(VLOOKUP($E147,AnrPivot!$A$6:$AI$97,COLUMN()-COLUMN($V$1)+2,FALSE)),VLOOKUP($E147,AnrPivot!$A$6:$AI$97,COLUMN()-COLUMN($V$1)+2,FALSE),"")</f>
        <v/>
      </c>
      <c r="AM147" s="9" t="str">
        <f>IF(ISNUMBER(VLOOKUP($E147,AnrPivot!$A$6:$AI$97,COLUMN()-COLUMN($V$1)+2,FALSE)),VLOOKUP($E147,AnrPivot!$A$6:$AI$97,COLUMN()-COLUMN($V$1)+2,FALSE),"")</f>
        <v/>
      </c>
      <c r="AN147" s="9">
        <f>IF(ISNUMBER(VLOOKUP($E147,AnrPivot!$A$6:$AI$97,COLUMN()-COLUMN($V$1)+2,FALSE)),VLOOKUP($E147,AnrPivot!$A$6:$AI$97,COLUMN()-COLUMN($V$1)+2,FALSE),"")</f>
        <v>2</v>
      </c>
      <c r="AO147" s="9" t="str">
        <f>IF(ISNUMBER(VLOOKUP($E147,AnrPivot!$A$6:$AI$97,COLUMN()-COLUMN($V$1)+2,FALSE)),VLOOKUP($E147,AnrPivot!$A$6:$AI$97,COLUMN()-COLUMN($V$1)+2,FALSE),"")</f>
        <v/>
      </c>
      <c r="AP147" s="9" t="str">
        <f>IF(ISNUMBER(VLOOKUP($E147,AnrPivot!$A$6:$AI$97,COLUMN()-COLUMN($V$1)+2,FALSE)),VLOOKUP($E147,AnrPivot!$A$6:$AI$97,COLUMN()-COLUMN($V$1)+2,FALSE),"")</f>
        <v/>
      </c>
      <c r="AQ147" s="9" t="str">
        <f>IF(ISNUMBER(VLOOKUP($E147,AnrPivot!$A$6:$AI$97,COLUMN()-COLUMN($V$1)+2,FALSE)),VLOOKUP($E147,AnrPivot!$A$6:$AI$97,COLUMN()-COLUMN($V$1)+2,FALSE),"")</f>
        <v/>
      </c>
      <c r="AR147" s="9" t="str">
        <f>IF(ISNUMBER(VLOOKUP($E147,AnrPivot!$A$6:$AI$97,COLUMN()-COLUMN($V$1)+2,FALSE)),VLOOKUP($E147,AnrPivot!$A$6:$AI$97,COLUMN()-COLUMN($V$1)+2,FALSE),"")</f>
        <v/>
      </c>
      <c r="AS147" s="9" t="str">
        <f>IF(ISNUMBER(VLOOKUP($E147,AnrPivot!$A$6:$AI$97,COLUMN()-COLUMN($V$1)+2,FALSE)),VLOOKUP($E147,AnrPivot!$A$6:$AI$97,COLUMN()-COLUMN($V$1)+2,FALSE),"")</f>
        <v/>
      </c>
      <c r="AT147" s="9" t="str">
        <f>IF(ISNUMBER(VLOOKUP($E147,AnrPivot!$A$6:$AI$97,COLUMN()-COLUMN($V$1)+2,FALSE)),VLOOKUP($E147,AnrPivot!$A$6:$AI$97,COLUMN()-COLUMN($V$1)+2,FALSE),"")</f>
        <v/>
      </c>
      <c r="AU147" s="9" t="str">
        <f>IF(ISNUMBER(VLOOKUP($E147,AnrPivot!$A$6:$AI$97,COLUMN()-COLUMN($V$1)+2,FALSE)),VLOOKUP($E147,AnrPivot!$A$6:$AI$97,COLUMN()-COLUMN($V$1)+2,FALSE),"")</f>
        <v/>
      </c>
      <c r="AV147" s="9" t="str">
        <f>IF(ISNUMBER(VLOOKUP($E147,AnrPivot!$A$6:$AI$97,COLUMN()-COLUMN($V$1)+2,FALSE)),VLOOKUP($E147,AnrPivot!$A$6:$AI$97,COLUMN()-COLUMN($V$1)+2,FALSE),"")</f>
        <v/>
      </c>
      <c r="AW147" s="9" t="str">
        <f>IF(ISNUMBER(VLOOKUP($E147,AnrPivot!$A$6:$AI$97,COLUMN()-COLUMN($V$1)+2,FALSE)),VLOOKUP($E147,AnrPivot!$A$6:$AI$97,COLUMN()-COLUMN($V$1)+2,FALSE),"")</f>
        <v/>
      </c>
      <c r="AX147" s="9" t="str">
        <f>IF(ISNUMBER(VLOOKUP($E147,AnrPivot!$A$6:$AI$97,COLUMN()-COLUMN($V$1)+2,FALSE)),VLOOKUP($E147,AnrPivot!$A$6:$AI$97,COLUMN()-COLUMN($V$1)+2,FALSE),"")</f>
        <v/>
      </c>
      <c r="AY147" s="9" t="str">
        <f>IF(ISNUMBER(VLOOKUP($E147,AnrPivot!$A$6:$AI$97,COLUMN()-COLUMN($V$1)+2,FALSE)),VLOOKUP($E147,AnrPivot!$A$6:$AI$97,COLUMN()-COLUMN($V$1)+2,FALSE),"")</f>
        <v/>
      </c>
      <c r="AZ147" s="9" t="str">
        <f>IF(ISNUMBER(VLOOKUP($E147,AnrPivot!$A$6:$AI$97,COLUMN()-COLUMN($V$1)+2,FALSE)),VLOOKUP($E147,AnrPivot!$A$6:$AI$97,COLUMN()-COLUMN($V$1)+2,FALSE),"")</f>
        <v/>
      </c>
      <c r="BA147" s="9" t="str">
        <f>IF(ISNUMBER(VLOOKUP($E147,AnrPivot!$A$6:$AI$97,COLUMN()-COLUMN($V$1)+2,FALSE)),VLOOKUP($E147,AnrPivot!$A$6:$AI$97,COLUMN()-COLUMN($V$1)+2,FALSE),"")</f>
        <v/>
      </c>
      <c r="BB147" s="9" t="str">
        <f>IF(ISNUMBER(VLOOKUP($E147,AnrPivot!$A$6:$AI$97,COLUMN()-COLUMN($V$1)+2,FALSE)),VLOOKUP($E147,AnrPivot!$A$6:$AI$97,COLUMN()-COLUMN($V$1)+2,FALSE),"")</f>
        <v/>
      </c>
      <c r="BC147" s="9">
        <f>IF(ISNUMBER(VLOOKUP($E147,AnrPivot!$A$6:$AI$97,COLUMN()-COLUMN($V$1)+2,FALSE)),VLOOKUP($E147,AnrPivot!$A$6:$AI$97,COLUMN()-COLUMN($V$1)+2,FALSE),"")</f>
        <v>4</v>
      </c>
      <c r="BD147" s="9" t="str">
        <f>IF(ISNUMBER(VLOOKUP($E147,AnrPivot!$A$6:$AI$97,COLUMN()-COLUMN($V$1)+2,FALSE)),VLOOKUP($E147,AnrPivot!$A$6:$AI$97,COLUMN()-COLUMN($V$1)+2,FALSE),"")</f>
        <v/>
      </c>
      <c r="BE147" s="9" t="str">
        <f>IF(ISNUMBER(VLOOKUP($E147,AnrPivot!$A$6:$AI$97,COLUMN()-COLUMN($V$1)+2,FALSE)),VLOOKUP($E147,AnrPivot!$A$6:$AI$97,COLUMN()-COLUMN($V$1)+2,FALSE),"")</f>
        <v/>
      </c>
      <c r="BF147" s="9" t="str">
        <f>IF(ISNUMBER(VLOOKUP($E147,AnrPivot!$A$6:$AI$97,COLUMN()-COLUMN($V$1)+2,FALSE)),VLOOKUP($E147,AnrPivot!$A$6:$AI$97,COLUMN()-COLUMN($V$1)+2,FALSE),"")</f>
        <v/>
      </c>
      <c r="BG147" s="9" t="str">
        <f>IF(ISNUMBER(VLOOKUP($E147,AnrPivot!$A$6:$AI$97,COLUMN()-COLUMN($V$1)+2,FALSE)),VLOOKUP($E147,AnrPivot!$A$6:$AI$97,COLUMN()-COLUMN($V$1)+2,FALSE),"")</f>
        <v/>
      </c>
      <c r="BH147" s="9" t="str">
        <f>IF(ISNUMBER(VLOOKUP($E147,AnrPivot!$A$6:$AI$97,COLUMN()-COLUMN($V$1)+2,FALSE)),VLOOKUP($E147,AnrPivot!$A$6:$AI$97,COLUMN()-COLUMN($V$1)+2,FALSE),"")</f>
        <v/>
      </c>
      <c r="BI147" s="93" t="str">
        <f>IF(ISNUMBER(VLOOKUP($E147,AnrPivot!$A$6:$AI$97,COLUMN()-COLUMN($V$1)+2,FALSE)),VLOOKUP($E147,AnrPivot!$A$6:$AI$97,COLUMN()-COLUMN($V$1)+2,FALSE),"")</f>
        <v/>
      </c>
      <c r="BJ147" s="93" t="str">
        <f>IF(ISNUMBER(VLOOKUP($E147,AnrPivot!$A$6:$AI$97,COLUMN()-COLUMN($V$1)+2,FALSE)),VLOOKUP($E147,AnrPivot!$A$6:$AI$97,COLUMN()-COLUMN($V$1)+2,FALSE),"")</f>
        <v/>
      </c>
    </row>
    <row r="148" spans="1:62">
      <c r="A148" s="244">
        <v>140</v>
      </c>
      <c r="B148" s="73" t="s">
        <v>0</v>
      </c>
      <c r="D148" s="11" t="s">
        <v>587</v>
      </c>
      <c r="E148" s="8" t="s">
        <v>67</v>
      </c>
      <c r="F148" s="14"/>
      <c r="G148" s="244"/>
      <c r="H148" s="244"/>
      <c r="I148" s="244"/>
      <c r="J148" s="249"/>
      <c r="K148" s="27"/>
      <c r="L148" s="13">
        <v>0</v>
      </c>
      <c r="M148" s="13">
        <f t="shared" si="6"/>
        <v>0</v>
      </c>
      <c r="N148" s="228">
        <f>LOOKUP(E148,UNTIS.1HJ!$A$4:$A$132,UNTIS.1HJ!$F$4:$F$132)+LOOKUP(E148,UNTIS.1HJ!$A$4:$A$132,UNTIS.1HJ!$H$4:$H$132)</f>
        <v>0</v>
      </c>
      <c r="O148" s="226">
        <f t="shared" si="7"/>
        <v>0</v>
      </c>
      <c r="P148" s="9"/>
      <c r="Q148" s="9" t="e">
        <f>VLOOKUP($E148,UNTIS.Gesamt!$A$4:$L$140,2,FALSE)</f>
        <v>#N/A</v>
      </c>
      <c r="R148" s="9" t="e">
        <f>VLOOKUP($E148,UNTIS.Gesamt!$A$4:$L$140,3,FALSE)</f>
        <v>#N/A</v>
      </c>
      <c r="S148" s="9" t="e">
        <f>VLOOKUP($E148,UNTIS.1HJ!$A$4:$L$140,4,FALSE)</f>
        <v>#N/A</v>
      </c>
      <c r="T148" s="9" t="e">
        <f>VLOOKUP($E148,UNTIS.1HJ!$A$4:$L$140,8,FALSE)</f>
        <v>#N/A</v>
      </c>
      <c r="U148" s="9"/>
      <c r="V148" s="9" t="str">
        <f>IF(ISNUMBER(VLOOKUP($E148,AnrPivot!$A$6:$AI$97,COLUMN()-COLUMN($V$1)+2,FALSE)),VLOOKUP($E148,AnrPivot!$A$6:$AI$97,COLUMN()-COLUMN($V$1)+2,FALSE),"")</f>
        <v/>
      </c>
      <c r="W148" s="93" t="str">
        <f>IF(ISNUMBER(VLOOKUP($E148,AnrPivot!$A$6:$AI$97,COLUMN()-COLUMN($V$1)+2,FALSE)),VLOOKUP($E148,AnrPivot!$A$6:$AI$97,COLUMN()-COLUMN($V$1)+2,FALSE),"")</f>
        <v/>
      </c>
      <c r="X148" s="93" t="str">
        <f>IF(ISNUMBER(VLOOKUP($E148,AnrPivot!$A$6:$AI$97,COLUMN()-COLUMN($V$1)+2,FALSE)),VLOOKUP($E148,AnrPivot!$A$6:$AI$97,COLUMN()-COLUMN($V$1)+2,FALSE),"")</f>
        <v/>
      </c>
      <c r="Y148" s="93" t="str">
        <f>IF(ISNUMBER(VLOOKUP($E148,AnrPivot!$A$6:$AI$97,COLUMN()-COLUMN($V$1)+2,FALSE)),VLOOKUP($E148,AnrPivot!$A$6:$AI$97,COLUMN()-COLUMN($V$1)+2,FALSE),"")</f>
        <v/>
      </c>
      <c r="Z148" s="93" t="str">
        <f>IF(ISNUMBER(VLOOKUP($E148,AnrPivot!$A$6:$AI$97,COLUMN()-COLUMN($V$1)+2,FALSE)),VLOOKUP($E148,AnrPivot!$A$6:$AI$97,COLUMN()-COLUMN($V$1)+2,FALSE),"")</f>
        <v/>
      </c>
      <c r="AA148" s="93" t="str">
        <f>IF(ISNUMBER(VLOOKUP($E148,AnrPivot!$A$6:$AI$97,COLUMN()-COLUMN($V$1)+2,FALSE)),VLOOKUP($E148,AnrPivot!$A$6:$AI$97,COLUMN()-COLUMN($V$1)+2,FALSE),"")</f>
        <v/>
      </c>
      <c r="AB148" s="93" t="str">
        <f>IF(ISNUMBER(VLOOKUP($E148,AnrPivot!$A$6:$AI$97,COLUMN()-COLUMN($V$1)+2,FALSE)),VLOOKUP($E148,AnrPivot!$A$6:$AI$97,COLUMN()-COLUMN($V$1)+2,FALSE),"")</f>
        <v/>
      </c>
      <c r="AC148" s="93" t="str">
        <f>IF(ISNUMBER(VLOOKUP($E148,AnrPivot!$A$6:$AI$97,COLUMN()-COLUMN($V$1)+2,FALSE)),VLOOKUP($E148,AnrPivot!$A$6:$AI$97,COLUMN()-COLUMN($V$1)+2,FALSE),"")</f>
        <v/>
      </c>
      <c r="AD148" s="93" t="str">
        <f>IF(ISNUMBER(VLOOKUP($E148,AnrPivot!$A$6:$AI$97,COLUMN()-COLUMN($V$1)+2,FALSE)),VLOOKUP($E148,AnrPivot!$A$6:$AI$97,COLUMN()-COLUMN($V$1)+2,FALSE),"")</f>
        <v/>
      </c>
      <c r="AE148" s="93" t="str">
        <f>IF(ISNUMBER(VLOOKUP($E148,AnrPivot!$A$6:$AI$97,COLUMN()-COLUMN($V$1)+2,FALSE)),VLOOKUP($E148,AnrPivot!$A$6:$AI$97,COLUMN()-COLUMN($V$1)+2,FALSE),"")</f>
        <v/>
      </c>
      <c r="AF148" s="93" t="str">
        <f>IF(ISNUMBER(VLOOKUP($E148,AnrPivot!$A$6:$AI$97,COLUMN()-COLUMN($V$1)+2,FALSE)),VLOOKUP($E148,AnrPivot!$A$6:$AI$97,COLUMN()-COLUMN($V$1)+2,FALSE),"")</f>
        <v/>
      </c>
      <c r="AG148" s="93" t="str">
        <f>IF(ISNUMBER(VLOOKUP($E148,AnrPivot!$A$6:$AI$97,COLUMN()-COLUMN($V$1)+2,FALSE)),VLOOKUP($E148,AnrPivot!$A$6:$AI$97,COLUMN()-COLUMN($V$1)+2,FALSE),"")</f>
        <v/>
      </c>
      <c r="AH148" s="93" t="str">
        <f>IF(ISNUMBER(VLOOKUP($E148,AnrPivot!$A$6:$AI$97,COLUMN()-COLUMN($V$1)+2,FALSE)),VLOOKUP($E148,AnrPivot!$A$6:$AI$97,COLUMN()-COLUMN($V$1)+2,FALSE),"")</f>
        <v/>
      </c>
      <c r="AI148" s="93" t="str">
        <f>IF(ISNUMBER(VLOOKUP($E148,AnrPivot!$A$6:$AI$97,COLUMN()-COLUMN($V$1)+2,FALSE)),VLOOKUP($E148,AnrPivot!$A$6:$AI$97,COLUMN()-COLUMN($V$1)+2,FALSE),"")</f>
        <v/>
      </c>
      <c r="AJ148" s="93" t="str">
        <f>IF(ISNUMBER(VLOOKUP($E148,AnrPivot!$A$6:$AI$97,COLUMN()-COLUMN($V$1)+2,FALSE)),VLOOKUP($E148,AnrPivot!$A$6:$AI$97,COLUMN()-COLUMN($V$1)+2,FALSE),"")</f>
        <v/>
      </c>
      <c r="AK148" s="93" t="str">
        <f>IF(ISNUMBER(VLOOKUP($E148,AnrPivot!$A$6:$AI$97,COLUMN()-COLUMN($V$1)+2,FALSE)),VLOOKUP($E148,AnrPivot!$A$6:$AI$97,COLUMN()-COLUMN($V$1)+2,FALSE),"")</f>
        <v/>
      </c>
      <c r="AL148" s="93" t="str">
        <f>IF(ISNUMBER(VLOOKUP($E148,AnrPivot!$A$6:$AI$97,COLUMN()-COLUMN($V$1)+2,FALSE)),VLOOKUP($E148,AnrPivot!$A$6:$AI$97,COLUMN()-COLUMN($V$1)+2,FALSE),"")</f>
        <v/>
      </c>
      <c r="AM148" s="93" t="str">
        <f>IF(ISNUMBER(VLOOKUP($E148,AnrPivot!$A$6:$AI$97,COLUMN()-COLUMN($V$1)+2,FALSE)),VLOOKUP($E148,AnrPivot!$A$6:$AI$97,COLUMN()-COLUMN($V$1)+2,FALSE),"")</f>
        <v/>
      </c>
      <c r="AN148" s="93" t="str">
        <f>IF(ISNUMBER(VLOOKUP($E148,AnrPivot!$A$6:$AI$97,COLUMN()-COLUMN($V$1)+2,FALSE)),VLOOKUP($E148,AnrPivot!$A$6:$AI$97,COLUMN()-COLUMN($V$1)+2,FALSE),"")</f>
        <v/>
      </c>
      <c r="AO148" s="93" t="str">
        <f>IF(ISNUMBER(VLOOKUP($E148,AnrPivot!$A$6:$AI$97,COLUMN()-COLUMN($V$1)+2,FALSE)),VLOOKUP($E148,AnrPivot!$A$6:$AI$97,COLUMN()-COLUMN($V$1)+2,FALSE),"")</f>
        <v/>
      </c>
      <c r="AP148" s="93" t="str">
        <f>IF(ISNUMBER(VLOOKUP($E148,AnrPivot!$A$6:$AI$97,COLUMN()-COLUMN($V$1)+2,FALSE)),VLOOKUP($E148,AnrPivot!$A$6:$AI$97,COLUMN()-COLUMN($V$1)+2,FALSE),"")</f>
        <v/>
      </c>
      <c r="AQ148" s="93" t="str">
        <f>IF(ISNUMBER(VLOOKUP($E148,AnrPivot!$A$6:$AI$97,COLUMN()-COLUMN($V$1)+2,FALSE)),VLOOKUP($E148,AnrPivot!$A$6:$AI$97,COLUMN()-COLUMN($V$1)+2,FALSE),"")</f>
        <v/>
      </c>
      <c r="AR148" s="93" t="str">
        <f>IF(ISNUMBER(VLOOKUP($E148,AnrPivot!$A$6:$AI$97,COLUMN()-COLUMN($V$1)+2,FALSE)),VLOOKUP($E148,AnrPivot!$A$6:$AI$97,COLUMN()-COLUMN($V$1)+2,FALSE),"")</f>
        <v/>
      </c>
      <c r="AS148" s="93" t="str">
        <f>IF(ISNUMBER(VLOOKUP($E148,AnrPivot!$A$6:$AI$97,COLUMN()-COLUMN($V$1)+2,FALSE)),VLOOKUP($E148,AnrPivot!$A$6:$AI$97,COLUMN()-COLUMN($V$1)+2,FALSE),"")</f>
        <v/>
      </c>
      <c r="AT148" s="93" t="str">
        <f>IF(ISNUMBER(VLOOKUP($E148,AnrPivot!$A$6:$AI$97,COLUMN()-COLUMN($V$1)+2,FALSE)),VLOOKUP($E148,AnrPivot!$A$6:$AI$97,COLUMN()-COLUMN($V$1)+2,FALSE),"")</f>
        <v/>
      </c>
      <c r="AU148" s="93" t="str">
        <f>IF(ISNUMBER(VLOOKUP($E148,AnrPivot!$A$6:$AI$97,COLUMN()-COLUMN($V$1)+2,FALSE)),VLOOKUP($E148,AnrPivot!$A$6:$AI$97,COLUMN()-COLUMN($V$1)+2,FALSE),"")</f>
        <v/>
      </c>
      <c r="AV148" s="93" t="str">
        <f>IF(ISNUMBER(VLOOKUP($E148,AnrPivot!$A$6:$AI$97,COLUMN()-COLUMN($V$1)+2,FALSE)),VLOOKUP($E148,AnrPivot!$A$6:$AI$97,COLUMN()-COLUMN($V$1)+2,FALSE),"")</f>
        <v/>
      </c>
      <c r="AW148" s="93" t="str">
        <f>IF(ISNUMBER(VLOOKUP($E148,AnrPivot!$A$6:$AI$97,COLUMN()-COLUMN($V$1)+2,FALSE)),VLOOKUP($E148,AnrPivot!$A$6:$AI$97,COLUMN()-COLUMN($V$1)+2,FALSE),"")</f>
        <v/>
      </c>
      <c r="AX148" s="93" t="str">
        <f>IF(ISNUMBER(VLOOKUP($E148,AnrPivot!$A$6:$AI$97,COLUMN()-COLUMN($V$1)+2,FALSE)),VLOOKUP($E148,AnrPivot!$A$6:$AI$97,COLUMN()-COLUMN($V$1)+2,FALSE),"")</f>
        <v/>
      </c>
      <c r="AY148" s="93" t="str">
        <f>IF(ISNUMBER(VLOOKUP($E148,AnrPivot!$A$6:$AI$97,COLUMN()-COLUMN($V$1)+2,FALSE)),VLOOKUP($E148,AnrPivot!$A$6:$AI$97,COLUMN()-COLUMN($V$1)+2,FALSE),"")</f>
        <v/>
      </c>
      <c r="AZ148" s="93" t="str">
        <f>IF(ISNUMBER(VLOOKUP($E148,AnrPivot!$A$6:$AI$97,COLUMN()-COLUMN($V$1)+2,FALSE)),VLOOKUP($E148,AnrPivot!$A$6:$AI$97,COLUMN()-COLUMN($V$1)+2,FALSE),"")</f>
        <v/>
      </c>
      <c r="BA148" s="93" t="str">
        <f>IF(ISNUMBER(VLOOKUP($E148,AnrPivot!$A$6:$AI$97,COLUMN()-COLUMN($V$1)+2,FALSE)),VLOOKUP($E148,AnrPivot!$A$6:$AI$97,COLUMN()-COLUMN($V$1)+2,FALSE),"")</f>
        <v/>
      </c>
      <c r="BB148" s="93" t="str">
        <f>IF(ISNUMBER(VLOOKUP($E148,AnrPivot!$A$6:$AI$97,COLUMN()-COLUMN($V$1)+2,FALSE)),VLOOKUP($E148,AnrPivot!$A$6:$AI$97,COLUMN()-COLUMN($V$1)+2,FALSE),"")</f>
        <v/>
      </c>
      <c r="BC148" s="93" t="str">
        <f>IF(ISNUMBER(VLOOKUP($E148,AnrPivot!$A$6:$AI$97,COLUMN()-COLUMN($V$1)+2,FALSE)),VLOOKUP($E148,AnrPivot!$A$6:$AI$97,COLUMN()-COLUMN($V$1)+2,FALSE),"")</f>
        <v/>
      </c>
      <c r="BD148" s="93" t="str">
        <f>IF(ISNUMBER(VLOOKUP($E148,AnrPivot!$A$6:$AI$97,COLUMN()-COLUMN($V$1)+2,FALSE)),VLOOKUP($E148,AnrPivot!$A$6:$AI$97,COLUMN()-COLUMN($V$1)+2,FALSE),"")</f>
        <v/>
      </c>
      <c r="BE148" s="93" t="str">
        <f>IF(ISNUMBER(VLOOKUP($E148,AnrPivot!$A$6:$AI$97,COLUMN()-COLUMN($V$1)+2,FALSE)),VLOOKUP($E148,AnrPivot!$A$6:$AI$97,COLUMN()-COLUMN($V$1)+2,FALSE),"")</f>
        <v/>
      </c>
      <c r="BF148" s="93" t="str">
        <f>IF(ISNUMBER(VLOOKUP($E148,AnrPivot!$A$6:$AI$97,COLUMN()-COLUMN($V$1)+2,FALSE)),VLOOKUP($E148,AnrPivot!$A$6:$AI$97,COLUMN()-COLUMN($V$1)+2,FALSE),"")</f>
        <v/>
      </c>
      <c r="BG148" s="93" t="str">
        <f>IF(ISNUMBER(VLOOKUP($E148,AnrPivot!$A$6:$AI$97,COLUMN()-COLUMN($V$1)+2,FALSE)),VLOOKUP($E148,AnrPivot!$A$6:$AI$97,COLUMN()-COLUMN($V$1)+2,FALSE),"")</f>
        <v/>
      </c>
      <c r="BH148" s="93" t="str">
        <f>IF(ISNUMBER(VLOOKUP($E148,AnrPivot!$A$6:$AI$97,COLUMN()-COLUMN($V$1)+2,FALSE)),VLOOKUP($E148,AnrPivot!$A$6:$AI$97,COLUMN()-COLUMN($V$1)+2,FALSE),"")</f>
        <v/>
      </c>
      <c r="BI148" s="93" t="str">
        <f>IF(ISNUMBER(VLOOKUP($E148,AnrPivot!$A$6:$AI$97,COLUMN()-COLUMN($V$1)+2,FALSE)),VLOOKUP($E148,AnrPivot!$A$6:$AI$97,COLUMN()-COLUMN($V$1)+2,FALSE),"")</f>
        <v/>
      </c>
      <c r="BJ148" s="93" t="str">
        <f>IF(ISNUMBER(VLOOKUP($E148,AnrPivot!$A$6:$AI$97,COLUMN()-COLUMN($V$1)+2,FALSE)),VLOOKUP($E148,AnrPivot!$A$6:$AI$97,COLUMN()-COLUMN($V$1)+2,FALSE),"")</f>
        <v/>
      </c>
    </row>
    <row r="149" spans="1:62">
      <c r="A149" s="247">
        <v>141</v>
      </c>
      <c r="B149" s="66" t="s">
        <v>0</v>
      </c>
      <c r="C149" s="67" t="s">
        <v>535</v>
      </c>
      <c r="D149" s="67" t="s">
        <v>536</v>
      </c>
      <c r="E149" s="68" t="s">
        <v>217</v>
      </c>
      <c r="F149" s="69">
        <v>27082</v>
      </c>
      <c r="G149" s="247" t="s">
        <v>182</v>
      </c>
      <c r="H149" s="247" t="s">
        <v>175</v>
      </c>
      <c r="I149" s="247"/>
      <c r="J149" s="248"/>
      <c r="K149" s="70"/>
      <c r="L149" s="289">
        <v>25.5</v>
      </c>
      <c r="M149" s="71">
        <f t="shared" si="6"/>
        <v>23</v>
      </c>
      <c r="N149" s="227">
        <f>LOOKUP(E149,UNTIS.1HJ!$A$4:$A$132,UNTIS.1HJ!$F$4:$F$132)+LOOKUP(E149,UNTIS.1HJ!$A$4:$A$132,UNTIS.1HJ!$H$4:$H$132)</f>
        <v>0</v>
      </c>
      <c r="O149" s="225">
        <f t="shared" si="7"/>
        <v>0</v>
      </c>
      <c r="P149" s="93"/>
      <c r="Q149" s="93">
        <f>VLOOKUP($E149,UNTIS.Gesamt!$A$4:$L$140,2,FALSE)</f>
        <v>1010</v>
      </c>
      <c r="R149" s="93">
        <f>VLOOKUP($E149,UNTIS.Gesamt!$A$4:$L$140,3,FALSE)</f>
        <v>20</v>
      </c>
      <c r="S149" s="93">
        <f>VLOOKUP($E149,UNTIS.1HJ!$A$4:$L$140,4,FALSE)</f>
        <v>1010</v>
      </c>
      <c r="T149" s="93">
        <f>VLOOKUP($E149,UNTIS.1HJ!$A$4:$L$140,8,FALSE)</f>
        <v>0</v>
      </c>
      <c r="U149" s="93"/>
      <c r="V149" s="93" t="str">
        <f>IF(ISNUMBER(VLOOKUP($E149,AnrPivot!$A$6:$AI$97,COLUMN()-COLUMN($V$1)+2,FALSE)),VLOOKUP($E149,AnrPivot!$A$6:$AI$97,COLUMN()-COLUMN($V$1)+2,FALSE),"")</f>
        <v/>
      </c>
      <c r="W149" s="9" t="str">
        <f>IF(ISNUMBER(VLOOKUP($E149,AnrPivot!$A$6:$AI$97,COLUMN()-COLUMN($V$1)+2,FALSE)),VLOOKUP($E149,AnrPivot!$A$6:$AI$97,COLUMN()-COLUMN($V$1)+2,FALSE),"")</f>
        <v/>
      </c>
      <c r="X149" s="9" t="str">
        <f>IF(ISNUMBER(VLOOKUP($E149,AnrPivot!$A$6:$AI$97,COLUMN()-COLUMN($V$1)+2,FALSE)),VLOOKUP($E149,AnrPivot!$A$6:$AI$97,COLUMN()-COLUMN($V$1)+2,FALSE),"")</f>
        <v/>
      </c>
      <c r="Y149" s="9" t="str">
        <f>IF(ISNUMBER(VLOOKUP($E149,AnrPivot!$A$6:$AI$97,COLUMN()-COLUMN($V$1)+2,FALSE)),VLOOKUP($E149,AnrPivot!$A$6:$AI$97,COLUMN()-COLUMN($V$1)+2,FALSE),"")</f>
        <v/>
      </c>
      <c r="Z149" s="9" t="str">
        <f>IF(ISNUMBER(VLOOKUP($E149,AnrPivot!$A$6:$AI$97,COLUMN()-COLUMN($V$1)+2,FALSE)),VLOOKUP($E149,AnrPivot!$A$6:$AI$97,COLUMN()-COLUMN($V$1)+2,FALSE),"")</f>
        <v/>
      </c>
      <c r="AA149" s="9" t="str">
        <f>IF(ISNUMBER(VLOOKUP($E149,AnrPivot!$A$6:$AI$97,COLUMN()-COLUMN($V$1)+2,FALSE)),VLOOKUP($E149,AnrPivot!$A$6:$AI$97,COLUMN()-COLUMN($V$1)+2,FALSE),"")</f>
        <v/>
      </c>
      <c r="AB149" s="9" t="str">
        <f>IF(ISNUMBER(VLOOKUP($E149,AnrPivot!$A$6:$AI$97,COLUMN()-COLUMN($V$1)+2,FALSE)),VLOOKUP($E149,AnrPivot!$A$6:$AI$97,COLUMN()-COLUMN($V$1)+2,FALSE),"")</f>
        <v/>
      </c>
      <c r="AC149" s="9" t="str">
        <f>IF(ISNUMBER(VLOOKUP($E149,AnrPivot!$A$6:$AI$97,COLUMN()-COLUMN($V$1)+2,FALSE)),VLOOKUP($E149,AnrPivot!$A$6:$AI$97,COLUMN()-COLUMN($V$1)+2,FALSE),"")</f>
        <v/>
      </c>
      <c r="AD149" s="9" t="str">
        <f>IF(ISNUMBER(VLOOKUP($E149,AnrPivot!$A$6:$AI$97,COLUMN()-COLUMN($V$1)+2,FALSE)),VLOOKUP($E149,AnrPivot!$A$6:$AI$97,COLUMN()-COLUMN($V$1)+2,FALSE),"")</f>
        <v/>
      </c>
      <c r="AE149" s="9" t="str">
        <f>IF(ISNUMBER(VLOOKUP($E149,AnrPivot!$A$6:$AI$97,COLUMN()-COLUMN($V$1)+2,FALSE)),VLOOKUP($E149,AnrPivot!$A$6:$AI$97,COLUMN()-COLUMN($V$1)+2,FALSE),"")</f>
        <v/>
      </c>
      <c r="AF149" s="9" t="str">
        <f>IF(ISNUMBER(VLOOKUP($E149,AnrPivot!$A$6:$AI$97,COLUMN()-COLUMN($V$1)+2,FALSE)),VLOOKUP($E149,AnrPivot!$A$6:$AI$97,COLUMN()-COLUMN($V$1)+2,FALSE),"")</f>
        <v/>
      </c>
      <c r="AG149" s="9" t="str">
        <f>IF(ISNUMBER(VLOOKUP($E149,AnrPivot!$A$6:$AI$97,COLUMN()-COLUMN($V$1)+2,FALSE)),VLOOKUP($E149,AnrPivot!$A$6:$AI$97,COLUMN()-COLUMN($V$1)+2,FALSE),"")</f>
        <v/>
      </c>
      <c r="AH149" s="9" t="str">
        <f>IF(ISNUMBER(VLOOKUP($E149,AnrPivot!$A$6:$AI$97,COLUMN()-COLUMN($V$1)+2,FALSE)),VLOOKUP($E149,AnrPivot!$A$6:$AI$97,COLUMN()-COLUMN($V$1)+2,FALSE),"")</f>
        <v/>
      </c>
      <c r="AI149" s="9" t="str">
        <f>IF(ISNUMBER(VLOOKUP($E149,AnrPivot!$A$6:$AI$97,COLUMN()-COLUMN($V$1)+2,FALSE)),VLOOKUP($E149,AnrPivot!$A$6:$AI$97,COLUMN()-COLUMN($V$1)+2,FALSE),"")</f>
        <v/>
      </c>
      <c r="AJ149" s="9">
        <f>IF(ISNUMBER(VLOOKUP($E149,AnrPivot!$A$6:$AI$97,COLUMN()-COLUMN($V$1)+2,FALSE)),VLOOKUP($E149,AnrPivot!$A$6:$AI$97,COLUMN()-COLUMN($V$1)+2,FALSE),"")</f>
        <v>1.5</v>
      </c>
      <c r="AK149" s="9" t="str">
        <f>IF(ISNUMBER(VLOOKUP($E149,AnrPivot!$A$6:$AI$97,COLUMN()-COLUMN($V$1)+2,FALSE)),VLOOKUP($E149,AnrPivot!$A$6:$AI$97,COLUMN()-COLUMN($V$1)+2,FALSE),"")</f>
        <v/>
      </c>
      <c r="AL149" s="9" t="str">
        <f>IF(ISNUMBER(VLOOKUP($E149,AnrPivot!$A$6:$AI$97,COLUMN()-COLUMN($V$1)+2,FALSE)),VLOOKUP($E149,AnrPivot!$A$6:$AI$97,COLUMN()-COLUMN($V$1)+2,FALSE),"")</f>
        <v/>
      </c>
      <c r="AM149" s="9" t="str">
        <f>IF(ISNUMBER(VLOOKUP($E149,AnrPivot!$A$6:$AI$97,COLUMN()-COLUMN($V$1)+2,FALSE)),VLOOKUP($E149,AnrPivot!$A$6:$AI$97,COLUMN()-COLUMN($V$1)+2,FALSE),"")</f>
        <v/>
      </c>
      <c r="AN149" s="9" t="str">
        <f>IF(ISNUMBER(VLOOKUP($E149,AnrPivot!$A$6:$AI$97,COLUMN()-COLUMN($V$1)+2,FALSE)),VLOOKUP($E149,AnrPivot!$A$6:$AI$97,COLUMN()-COLUMN($V$1)+2,FALSE),"")</f>
        <v/>
      </c>
      <c r="AO149" s="9" t="str">
        <f>IF(ISNUMBER(VLOOKUP($E149,AnrPivot!$A$6:$AI$97,COLUMN()-COLUMN($V$1)+2,FALSE)),VLOOKUP($E149,AnrPivot!$A$6:$AI$97,COLUMN()-COLUMN($V$1)+2,FALSE),"")</f>
        <v/>
      </c>
      <c r="AP149" s="9" t="str">
        <f>IF(ISNUMBER(VLOOKUP($E149,AnrPivot!$A$6:$AI$97,COLUMN()-COLUMN($V$1)+2,FALSE)),VLOOKUP($E149,AnrPivot!$A$6:$AI$97,COLUMN()-COLUMN($V$1)+2,FALSE),"")</f>
        <v/>
      </c>
      <c r="AQ149" s="9" t="str">
        <f>IF(ISNUMBER(VLOOKUP($E149,AnrPivot!$A$6:$AI$97,COLUMN()-COLUMN($V$1)+2,FALSE)),VLOOKUP($E149,AnrPivot!$A$6:$AI$97,COLUMN()-COLUMN($V$1)+2,FALSE),"")</f>
        <v/>
      </c>
      <c r="AR149" s="9" t="str">
        <f>IF(ISNUMBER(VLOOKUP($E149,AnrPivot!$A$6:$AI$97,COLUMN()-COLUMN($V$1)+2,FALSE)),VLOOKUP($E149,AnrPivot!$A$6:$AI$97,COLUMN()-COLUMN($V$1)+2,FALSE),"")</f>
        <v/>
      </c>
      <c r="AS149" s="9">
        <f>IF(ISNUMBER(VLOOKUP($E149,AnrPivot!$A$6:$AI$97,COLUMN()-COLUMN($V$1)+2,FALSE)),VLOOKUP($E149,AnrPivot!$A$6:$AI$97,COLUMN()-COLUMN($V$1)+2,FALSE),"")</f>
        <v>1</v>
      </c>
      <c r="AT149" s="9" t="str">
        <f>IF(ISNUMBER(VLOOKUP($E149,AnrPivot!$A$6:$AI$97,COLUMN()-COLUMN($V$1)+2,FALSE)),VLOOKUP($E149,AnrPivot!$A$6:$AI$97,COLUMN()-COLUMN($V$1)+2,FALSE),"")</f>
        <v/>
      </c>
      <c r="AU149" s="9" t="str">
        <f>IF(ISNUMBER(VLOOKUP($E149,AnrPivot!$A$6:$AI$97,COLUMN()-COLUMN($V$1)+2,FALSE)),VLOOKUP($E149,AnrPivot!$A$6:$AI$97,COLUMN()-COLUMN($V$1)+2,FALSE),"")</f>
        <v/>
      </c>
      <c r="AV149" s="9" t="str">
        <f>IF(ISNUMBER(VLOOKUP($E149,AnrPivot!$A$6:$AI$97,COLUMN()-COLUMN($V$1)+2,FALSE)),VLOOKUP($E149,AnrPivot!$A$6:$AI$97,COLUMN()-COLUMN($V$1)+2,FALSE),"")</f>
        <v/>
      </c>
      <c r="AW149" s="9" t="str">
        <f>IF(ISNUMBER(VLOOKUP($E149,AnrPivot!$A$6:$AI$97,COLUMN()-COLUMN($V$1)+2,FALSE)),VLOOKUP($E149,AnrPivot!$A$6:$AI$97,COLUMN()-COLUMN($V$1)+2,FALSE),"")</f>
        <v/>
      </c>
      <c r="AX149" s="9" t="str">
        <f>IF(ISNUMBER(VLOOKUP($E149,AnrPivot!$A$6:$AI$97,COLUMN()-COLUMN($V$1)+2,FALSE)),VLOOKUP($E149,AnrPivot!$A$6:$AI$97,COLUMN()-COLUMN($V$1)+2,FALSE),"")</f>
        <v/>
      </c>
      <c r="AY149" s="9" t="str">
        <f>IF(ISNUMBER(VLOOKUP($E149,AnrPivot!$A$6:$AI$97,COLUMN()-COLUMN($V$1)+2,FALSE)),VLOOKUP($E149,AnrPivot!$A$6:$AI$97,COLUMN()-COLUMN($V$1)+2,FALSE),"")</f>
        <v/>
      </c>
      <c r="AZ149" s="9" t="str">
        <f>IF(ISNUMBER(VLOOKUP($E149,AnrPivot!$A$6:$AI$97,COLUMN()-COLUMN($V$1)+2,FALSE)),VLOOKUP($E149,AnrPivot!$A$6:$AI$97,COLUMN()-COLUMN($V$1)+2,FALSE),"")</f>
        <v/>
      </c>
      <c r="BA149" s="9" t="str">
        <f>IF(ISNUMBER(VLOOKUP($E149,AnrPivot!$A$6:$AI$97,COLUMN()-COLUMN($V$1)+2,FALSE)),VLOOKUP($E149,AnrPivot!$A$6:$AI$97,COLUMN()-COLUMN($V$1)+2,FALSE),"")</f>
        <v/>
      </c>
      <c r="BB149" s="9" t="str">
        <f>IF(ISNUMBER(VLOOKUP($E149,AnrPivot!$A$6:$AI$97,COLUMN()-COLUMN($V$1)+2,FALSE)),VLOOKUP($E149,AnrPivot!$A$6:$AI$97,COLUMN()-COLUMN($V$1)+2,FALSE),"")</f>
        <v/>
      </c>
      <c r="BC149" s="9">
        <f>IF(ISNUMBER(VLOOKUP($E149,AnrPivot!$A$6:$AI$97,COLUMN()-COLUMN($V$1)+2,FALSE)),VLOOKUP($E149,AnrPivot!$A$6:$AI$97,COLUMN()-COLUMN($V$1)+2,FALSE),"")</f>
        <v>2.5</v>
      </c>
      <c r="BD149" s="9" t="str">
        <f>IF(ISNUMBER(VLOOKUP($E149,AnrPivot!$A$6:$AI$97,COLUMN()-COLUMN($V$1)+2,FALSE)),VLOOKUP($E149,AnrPivot!$A$6:$AI$97,COLUMN()-COLUMN($V$1)+2,FALSE),"")</f>
        <v/>
      </c>
      <c r="BE149" s="9" t="str">
        <f>IF(ISNUMBER(VLOOKUP($E149,AnrPivot!$A$6:$AI$97,COLUMN()-COLUMN($V$1)+2,FALSE)),VLOOKUP($E149,AnrPivot!$A$6:$AI$97,COLUMN()-COLUMN($V$1)+2,FALSE),"")</f>
        <v/>
      </c>
      <c r="BF149" s="9" t="str">
        <f>IF(ISNUMBER(VLOOKUP($E149,AnrPivot!$A$6:$AI$97,COLUMN()-COLUMN($V$1)+2,FALSE)),VLOOKUP($E149,AnrPivot!$A$6:$AI$97,COLUMN()-COLUMN($V$1)+2,FALSE),"")</f>
        <v/>
      </c>
      <c r="BG149" s="9" t="str">
        <f>IF(ISNUMBER(VLOOKUP($E149,AnrPivot!$A$6:$AI$97,COLUMN()-COLUMN($V$1)+2,FALSE)),VLOOKUP($E149,AnrPivot!$A$6:$AI$97,COLUMN()-COLUMN($V$1)+2,FALSE),"")</f>
        <v/>
      </c>
      <c r="BH149" s="9" t="str">
        <f>IF(ISNUMBER(VLOOKUP($E149,AnrPivot!$A$6:$AI$97,COLUMN()-COLUMN($V$1)+2,FALSE)),VLOOKUP($E149,AnrPivot!$A$6:$AI$97,COLUMN()-COLUMN($V$1)+2,FALSE),"")</f>
        <v/>
      </c>
      <c r="BI149" s="93" t="str">
        <f>IF(ISNUMBER(VLOOKUP($E149,AnrPivot!$A$6:$AI$97,COLUMN()-COLUMN($V$1)+2,FALSE)),VLOOKUP($E149,AnrPivot!$A$6:$AI$97,COLUMN()-COLUMN($V$1)+2,FALSE),"")</f>
        <v/>
      </c>
      <c r="BJ149" s="93" t="str">
        <f>IF(ISNUMBER(VLOOKUP($E149,AnrPivot!$A$6:$AI$97,COLUMN()-COLUMN($V$1)+2,FALSE)),VLOOKUP($E149,AnrPivot!$A$6:$AI$97,COLUMN()-COLUMN($V$1)+2,FALSE),"")</f>
        <v/>
      </c>
    </row>
    <row r="150" spans="1:62">
      <c r="A150" s="244">
        <v>142</v>
      </c>
      <c r="B150" s="73" t="s">
        <v>0</v>
      </c>
      <c r="C150" s="11" t="s">
        <v>537</v>
      </c>
      <c r="D150" s="11" t="s">
        <v>588</v>
      </c>
      <c r="E150" s="8" t="s">
        <v>25</v>
      </c>
      <c r="F150" s="14">
        <v>23125</v>
      </c>
      <c r="G150" s="244" t="s">
        <v>176</v>
      </c>
      <c r="H150" s="244" t="s">
        <v>180</v>
      </c>
      <c r="I150" s="244"/>
      <c r="J150" s="249"/>
      <c r="K150" s="27"/>
      <c r="L150" s="290">
        <v>20</v>
      </c>
      <c r="M150" s="13">
        <f t="shared" si="6"/>
        <v>19</v>
      </c>
      <c r="N150" s="228">
        <f>LOOKUP(E150,UNTIS.1HJ!$A$4:$A$132,UNTIS.1HJ!$F$4:$F$132)+LOOKUP(E150,UNTIS.1HJ!$A$4:$A$132,UNTIS.1HJ!$H$4:$H$132)</f>
        <v>0</v>
      </c>
      <c r="O150" s="226">
        <f t="shared" si="7"/>
        <v>0</v>
      </c>
      <c r="P150" s="9"/>
      <c r="Q150" s="9">
        <f>VLOOKUP($E150,UNTIS.Gesamt!$A$4:$L$140,2,FALSE)</f>
        <v>754</v>
      </c>
      <c r="R150" s="9">
        <f>VLOOKUP($E150,UNTIS.Gesamt!$A$4:$L$140,3,FALSE)</f>
        <v>40</v>
      </c>
      <c r="S150" s="9">
        <f>VLOOKUP($E150,UNTIS.1HJ!$A$4:$L$140,4,FALSE)</f>
        <v>714</v>
      </c>
      <c r="T150" s="9">
        <f>VLOOKUP($E150,UNTIS.1HJ!$A$4:$L$140,8,FALSE)</f>
        <v>0</v>
      </c>
      <c r="U150" s="9"/>
      <c r="V150" s="9">
        <f>IF(ISNUMBER(VLOOKUP($E150,AnrPivot!$A$6:$AI$97,COLUMN()-COLUMN($V$1)+2,FALSE)),VLOOKUP($E150,AnrPivot!$A$6:$AI$97,COLUMN()-COLUMN($V$1)+2,FALSE),"")</f>
        <v>0.5</v>
      </c>
      <c r="W150" s="93" t="str">
        <f>IF(ISNUMBER(VLOOKUP($E150,AnrPivot!$A$6:$AI$97,COLUMN()-COLUMN($V$1)+2,FALSE)),VLOOKUP($E150,AnrPivot!$A$6:$AI$97,COLUMN()-COLUMN($V$1)+2,FALSE),"")</f>
        <v/>
      </c>
      <c r="X150" s="93" t="str">
        <f>IF(ISNUMBER(VLOOKUP($E150,AnrPivot!$A$6:$AI$97,COLUMN()-COLUMN($V$1)+2,FALSE)),VLOOKUP($E150,AnrPivot!$A$6:$AI$97,COLUMN()-COLUMN($V$1)+2,FALSE),"")</f>
        <v/>
      </c>
      <c r="Y150" s="93" t="str">
        <f>IF(ISNUMBER(VLOOKUP($E150,AnrPivot!$A$6:$AI$97,COLUMN()-COLUMN($V$1)+2,FALSE)),VLOOKUP($E150,AnrPivot!$A$6:$AI$97,COLUMN()-COLUMN($V$1)+2,FALSE),"")</f>
        <v/>
      </c>
      <c r="Z150" s="93" t="str">
        <f>IF(ISNUMBER(VLOOKUP($E150,AnrPivot!$A$6:$AI$97,COLUMN()-COLUMN($V$1)+2,FALSE)),VLOOKUP($E150,AnrPivot!$A$6:$AI$97,COLUMN()-COLUMN($V$1)+2,FALSE),"")</f>
        <v/>
      </c>
      <c r="AA150" s="93" t="str">
        <f>IF(ISNUMBER(VLOOKUP($E150,AnrPivot!$A$6:$AI$97,COLUMN()-COLUMN($V$1)+2,FALSE)),VLOOKUP($E150,AnrPivot!$A$6:$AI$97,COLUMN()-COLUMN($V$1)+2,FALSE),"")</f>
        <v/>
      </c>
      <c r="AB150" s="93" t="str">
        <f>IF(ISNUMBER(VLOOKUP($E150,AnrPivot!$A$6:$AI$97,COLUMN()-COLUMN($V$1)+2,FALSE)),VLOOKUP($E150,AnrPivot!$A$6:$AI$97,COLUMN()-COLUMN($V$1)+2,FALSE),"")</f>
        <v/>
      </c>
      <c r="AC150" s="93" t="str">
        <f>IF(ISNUMBER(VLOOKUP($E150,AnrPivot!$A$6:$AI$97,COLUMN()-COLUMN($V$1)+2,FALSE)),VLOOKUP($E150,AnrPivot!$A$6:$AI$97,COLUMN()-COLUMN($V$1)+2,FALSE),"")</f>
        <v/>
      </c>
      <c r="AD150" s="93" t="str">
        <f>IF(ISNUMBER(VLOOKUP($E150,AnrPivot!$A$6:$AI$97,COLUMN()-COLUMN($V$1)+2,FALSE)),VLOOKUP($E150,AnrPivot!$A$6:$AI$97,COLUMN()-COLUMN($V$1)+2,FALSE),"")</f>
        <v/>
      </c>
      <c r="AE150" s="93">
        <f>IF(ISNUMBER(VLOOKUP($E150,AnrPivot!$A$6:$AI$97,COLUMN()-COLUMN($V$1)+2,FALSE)),VLOOKUP($E150,AnrPivot!$A$6:$AI$97,COLUMN()-COLUMN($V$1)+2,FALSE),"")</f>
        <v>0.5</v>
      </c>
      <c r="AF150" s="93" t="str">
        <f>IF(ISNUMBER(VLOOKUP($E150,AnrPivot!$A$6:$AI$97,COLUMN()-COLUMN($V$1)+2,FALSE)),VLOOKUP($E150,AnrPivot!$A$6:$AI$97,COLUMN()-COLUMN($V$1)+2,FALSE),"")</f>
        <v/>
      </c>
      <c r="AG150" s="93" t="str">
        <f>IF(ISNUMBER(VLOOKUP($E150,AnrPivot!$A$6:$AI$97,COLUMN()-COLUMN($V$1)+2,FALSE)),VLOOKUP($E150,AnrPivot!$A$6:$AI$97,COLUMN()-COLUMN($V$1)+2,FALSE),"")</f>
        <v/>
      </c>
      <c r="AH150" s="93" t="str">
        <f>IF(ISNUMBER(VLOOKUP($E150,AnrPivot!$A$6:$AI$97,COLUMN()-COLUMN($V$1)+2,FALSE)),VLOOKUP($E150,AnrPivot!$A$6:$AI$97,COLUMN()-COLUMN($V$1)+2,FALSE),"")</f>
        <v/>
      </c>
      <c r="AI150" s="93" t="str">
        <f>IF(ISNUMBER(VLOOKUP($E150,AnrPivot!$A$6:$AI$97,COLUMN()-COLUMN($V$1)+2,FALSE)),VLOOKUP($E150,AnrPivot!$A$6:$AI$97,COLUMN()-COLUMN($V$1)+2,FALSE),"")</f>
        <v/>
      </c>
      <c r="AJ150" s="93" t="str">
        <f>IF(ISNUMBER(VLOOKUP($E150,AnrPivot!$A$6:$AI$97,COLUMN()-COLUMN($V$1)+2,FALSE)),VLOOKUP($E150,AnrPivot!$A$6:$AI$97,COLUMN()-COLUMN($V$1)+2,FALSE),"")</f>
        <v/>
      </c>
      <c r="AK150" s="93" t="str">
        <f>IF(ISNUMBER(VLOOKUP($E150,AnrPivot!$A$6:$AI$97,COLUMN()-COLUMN($V$1)+2,FALSE)),VLOOKUP($E150,AnrPivot!$A$6:$AI$97,COLUMN()-COLUMN($V$1)+2,FALSE),"")</f>
        <v/>
      </c>
      <c r="AL150" s="93" t="str">
        <f>IF(ISNUMBER(VLOOKUP($E150,AnrPivot!$A$6:$AI$97,COLUMN()-COLUMN($V$1)+2,FALSE)),VLOOKUP($E150,AnrPivot!$A$6:$AI$97,COLUMN()-COLUMN($V$1)+2,FALSE),"")</f>
        <v/>
      </c>
      <c r="AM150" s="93" t="str">
        <f>IF(ISNUMBER(VLOOKUP($E150,AnrPivot!$A$6:$AI$97,COLUMN()-COLUMN($V$1)+2,FALSE)),VLOOKUP($E150,AnrPivot!$A$6:$AI$97,COLUMN()-COLUMN($V$1)+2,FALSE),"")</f>
        <v/>
      </c>
      <c r="AN150" s="93" t="str">
        <f>IF(ISNUMBER(VLOOKUP($E150,AnrPivot!$A$6:$AI$97,COLUMN()-COLUMN($V$1)+2,FALSE)),VLOOKUP($E150,AnrPivot!$A$6:$AI$97,COLUMN()-COLUMN($V$1)+2,FALSE),"")</f>
        <v/>
      </c>
      <c r="AO150" s="93" t="str">
        <f>IF(ISNUMBER(VLOOKUP($E150,AnrPivot!$A$6:$AI$97,COLUMN()-COLUMN($V$1)+2,FALSE)),VLOOKUP($E150,AnrPivot!$A$6:$AI$97,COLUMN()-COLUMN($V$1)+2,FALSE),"")</f>
        <v/>
      </c>
      <c r="AP150" s="93" t="str">
        <f>IF(ISNUMBER(VLOOKUP($E150,AnrPivot!$A$6:$AI$97,COLUMN()-COLUMN($V$1)+2,FALSE)),VLOOKUP($E150,AnrPivot!$A$6:$AI$97,COLUMN()-COLUMN($V$1)+2,FALSE),"")</f>
        <v/>
      </c>
      <c r="AQ150" s="93" t="str">
        <f>IF(ISNUMBER(VLOOKUP($E150,AnrPivot!$A$6:$AI$97,COLUMN()-COLUMN($V$1)+2,FALSE)),VLOOKUP($E150,AnrPivot!$A$6:$AI$97,COLUMN()-COLUMN($V$1)+2,FALSE),"")</f>
        <v/>
      </c>
      <c r="AR150" s="93" t="str">
        <f>IF(ISNUMBER(VLOOKUP($E150,AnrPivot!$A$6:$AI$97,COLUMN()-COLUMN($V$1)+2,FALSE)),VLOOKUP($E150,AnrPivot!$A$6:$AI$97,COLUMN()-COLUMN($V$1)+2,FALSE),"")</f>
        <v/>
      </c>
      <c r="AS150" s="93" t="str">
        <f>IF(ISNUMBER(VLOOKUP($E150,AnrPivot!$A$6:$AI$97,COLUMN()-COLUMN($V$1)+2,FALSE)),VLOOKUP($E150,AnrPivot!$A$6:$AI$97,COLUMN()-COLUMN($V$1)+2,FALSE),"")</f>
        <v/>
      </c>
      <c r="AT150" s="93" t="str">
        <f>IF(ISNUMBER(VLOOKUP($E150,AnrPivot!$A$6:$AI$97,COLUMN()-COLUMN($V$1)+2,FALSE)),VLOOKUP($E150,AnrPivot!$A$6:$AI$97,COLUMN()-COLUMN($V$1)+2,FALSE),"")</f>
        <v/>
      </c>
      <c r="AU150" s="93" t="str">
        <f>IF(ISNUMBER(VLOOKUP($E150,AnrPivot!$A$6:$AI$97,COLUMN()-COLUMN($V$1)+2,FALSE)),VLOOKUP($E150,AnrPivot!$A$6:$AI$97,COLUMN()-COLUMN($V$1)+2,FALSE),"")</f>
        <v/>
      </c>
      <c r="AV150" s="93" t="str">
        <f>IF(ISNUMBER(VLOOKUP($E150,AnrPivot!$A$6:$AI$97,COLUMN()-COLUMN($V$1)+2,FALSE)),VLOOKUP($E150,AnrPivot!$A$6:$AI$97,COLUMN()-COLUMN($V$1)+2,FALSE),"")</f>
        <v/>
      </c>
      <c r="AW150" s="93" t="str">
        <f>IF(ISNUMBER(VLOOKUP($E150,AnrPivot!$A$6:$AI$97,COLUMN()-COLUMN($V$1)+2,FALSE)),VLOOKUP($E150,AnrPivot!$A$6:$AI$97,COLUMN()-COLUMN($V$1)+2,FALSE),"")</f>
        <v/>
      </c>
      <c r="AX150" s="93" t="str">
        <f>IF(ISNUMBER(VLOOKUP($E150,AnrPivot!$A$6:$AI$97,COLUMN()-COLUMN($V$1)+2,FALSE)),VLOOKUP($E150,AnrPivot!$A$6:$AI$97,COLUMN()-COLUMN($V$1)+2,FALSE),"")</f>
        <v/>
      </c>
      <c r="AY150" s="93" t="str">
        <f>IF(ISNUMBER(VLOOKUP($E150,AnrPivot!$A$6:$AI$97,COLUMN()-COLUMN($V$1)+2,FALSE)),VLOOKUP($E150,AnrPivot!$A$6:$AI$97,COLUMN()-COLUMN($V$1)+2,FALSE),"")</f>
        <v/>
      </c>
      <c r="AZ150" s="93" t="str">
        <f>IF(ISNUMBER(VLOOKUP($E150,AnrPivot!$A$6:$AI$97,COLUMN()-COLUMN($V$1)+2,FALSE)),VLOOKUP($E150,AnrPivot!$A$6:$AI$97,COLUMN()-COLUMN($V$1)+2,FALSE),"")</f>
        <v/>
      </c>
      <c r="BA150" s="93" t="str">
        <f>IF(ISNUMBER(VLOOKUP($E150,AnrPivot!$A$6:$AI$97,COLUMN()-COLUMN($V$1)+2,FALSE)),VLOOKUP($E150,AnrPivot!$A$6:$AI$97,COLUMN()-COLUMN($V$1)+2,FALSE),"")</f>
        <v/>
      </c>
      <c r="BB150" s="93" t="str">
        <f>IF(ISNUMBER(VLOOKUP($E150,AnrPivot!$A$6:$AI$97,COLUMN()-COLUMN($V$1)+2,FALSE)),VLOOKUP($E150,AnrPivot!$A$6:$AI$97,COLUMN()-COLUMN($V$1)+2,FALSE),"")</f>
        <v/>
      </c>
      <c r="BC150" s="93">
        <f>IF(ISNUMBER(VLOOKUP($E150,AnrPivot!$A$6:$AI$97,COLUMN()-COLUMN($V$1)+2,FALSE)),VLOOKUP($E150,AnrPivot!$A$6:$AI$97,COLUMN()-COLUMN($V$1)+2,FALSE),"")</f>
        <v>1</v>
      </c>
      <c r="BD150" s="93" t="str">
        <f>IF(ISNUMBER(VLOOKUP($E150,AnrPivot!$A$6:$AI$97,COLUMN()-COLUMN($V$1)+2,FALSE)),VLOOKUP($E150,AnrPivot!$A$6:$AI$97,COLUMN()-COLUMN($V$1)+2,FALSE),"")</f>
        <v/>
      </c>
      <c r="BE150" s="93" t="str">
        <f>IF(ISNUMBER(VLOOKUP($E150,AnrPivot!$A$6:$AI$97,COLUMN()-COLUMN($V$1)+2,FALSE)),VLOOKUP($E150,AnrPivot!$A$6:$AI$97,COLUMN()-COLUMN($V$1)+2,FALSE),"")</f>
        <v/>
      </c>
      <c r="BF150" s="93" t="str">
        <f>IF(ISNUMBER(VLOOKUP($E150,AnrPivot!$A$6:$AI$97,COLUMN()-COLUMN($V$1)+2,FALSE)),VLOOKUP($E150,AnrPivot!$A$6:$AI$97,COLUMN()-COLUMN($V$1)+2,FALSE),"")</f>
        <v/>
      </c>
      <c r="BG150" s="93" t="str">
        <f>IF(ISNUMBER(VLOOKUP($E150,AnrPivot!$A$6:$AI$97,COLUMN()-COLUMN($V$1)+2,FALSE)),VLOOKUP($E150,AnrPivot!$A$6:$AI$97,COLUMN()-COLUMN($V$1)+2,FALSE),"")</f>
        <v/>
      </c>
      <c r="BH150" s="93" t="str">
        <f>IF(ISNUMBER(VLOOKUP($E150,AnrPivot!$A$6:$AI$97,COLUMN()-COLUMN($V$1)+2,FALSE)),VLOOKUP($E150,AnrPivot!$A$6:$AI$97,COLUMN()-COLUMN($V$1)+2,FALSE),"")</f>
        <v/>
      </c>
      <c r="BI150" s="93" t="str">
        <f>IF(ISNUMBER(VLOOKUP($E150,AnrPivot!$A$6:$AI$97,COLUMN()-COLUMN($V$1)+2,FALSE)),VLOOKUP($E150,AnrPivot!$A$6:$AI$97,COLUMN()-COLUMN($V$1)+2,FALSE),"")</f>
        <v/>
      </c>
      <c r="BJ150" s="93" t="str">
        <f>IF(ISNUMBER(VLOOKUP($E150,AnrPivot!$A$6:$AI$97,COLUMN()-COLUMN($V$1)+2,FALSE)),VLOOKUP($E150,AnrPivot!$A$6:$AI$97,COLUMN()-COLUMN($V$1)+2,FALSE),"")</f>
        <v/>
      </c>
    </row>
    <row r="151" spans="1:62">
      <c r="A151" s="247">
        <v>143</v>
      </c>
      <c r="B151" s="66" t="s">
        <v>0</v>
      </c>
      <c r="C151" s="67" t="s">
        <v>464</v>
      </c>
      <c r="D151" s="67" t="s">
        <v>589</v>
      </c>
      <c r="E151" s="68" t="s">
        <v>553</v>
      </c>
      <c r="F151" s="69">
        <v>30935</v>
      </c>
      <c r="G151" s="247" t="s">
        <v>172</v>
      </c>
      <c r="H151" s="247" t="s">
        <v>372</v>
      </c>
      <c r="I151" s="247" t="s">
        <v>396</v>
      </c>
      <c r="J151" s="248"/>
      <c r="K151" s="70"/>
      <c r="L151" s="289">
        <v>25.5</v>
      </c>
      <c r="M151" s="71">
        <f t="shared" si="6"/>
        <v>24.5</v>
      </c>
      <c r="N151" s="227">
        <f>LOOKUP(E151,UNTIS.1HJ!$A$4:$A$132,UNTIS.1HJ!$F$4:$F$132)+LOOKUP(E151,UNTIS.1HJ!$A$4:$A$132,UNTIS.1HJ!$H$4:$H$132)</f>
        <v>0</v>
      </c>
      <c r="O151" s="225">
        <f t="shared" si="7"/>
        <v>0</v>
      </c>
      <c r="P151" s="93"/>
      <c r="Q151" s="93">
        <f>VLOOKUP($E151,UNTIS.Gesamt!$A$4:$L$140,2,FALSE)</f>
        <v>274.5</v>
      </c>
      <c r="R151" s="93">
        <f>VLOOKUP($E151,UNTIS.Gesamt!$A$4:$L$140,3,FALSE)</f>
        <v>11</v>
      </c>
      <c r="S151" s="93">
        <f>VLOOKUP($E151,UNTIS.1HJ!$A$4:$L$140,4,FALSE)</f>
        <v>0</v>
      </c>
      <c r="T151" s="93">
        <f>VLOOKUP($E151,UNTIS.1HJ!$A$4:$L$140,8,FALSE)</f>
        <v>0</v>
      </c>
      <c r="U151" s="93"/>
      <c r="V151" s="93" t="str">
        <f>IF(ISNUMBER(VLOOKUP($E151,AnrPivot!$A$6:$AI$97,COLUMN()-COLUMN($V$1)+2,FALSE)),VLOOKUP($E151,AnrPivot!$A$6:$AI$97,COLUMN()-COLUMN($V$1)+2,FALSE),"")</f>
        <v/>
      </c>
      <c r="W151" s="9" t="str">
        <f>IF(ISNUMBER(VLOOKUP($E151,AnrPivot!$A$6:$AI$97,COLUMN()-COLUMN($V$1)+2,FALSE)),VLOOKUP($E151,AnrPivot!$A$6:$AI$97,COLUMN()-COLUMN($V$1)+2,FALSE),"")</f>
        <v/>
      </c>
      <c r="X151" s="9" t="str">
        <f>IF(ISNUMBER(VLOOKUP($E151,AnrPivot!$A$6:$AI$97,COLUMN()-COLUMN($V$1)+2,FALSE)),VLOOKUP($E151,AnrPivot!$A$6:$AI$97,COLUMN()-COLUMN($V$1)+2,FALSE),"")</f>
        <v/>
      </c>
      <c r="Y151" s="9" t="str">
        <f>IF(ISNUMBER(VLOOKUP($E151,AnrPivot!$A$6:$AI$97,COLUMN()-COLUMN($V$1)+2,FALSE)),VLOOKUP($E151,AnrPivot!$A$6:$AI$97,COLUMN()-COLUMN($V$1)+2,FALSE),"")</f>
        <v/>
      </c>
      <c r="Z151" s="9" t="str">
        <f>IF(ISNUMBER(VLOOKUP($E151,AnrPivot!$A$6:$AI$97,COLUMN()-COLUMN($V$1)+2,FALSE)),VLOOKUP($E151,AnrPivot!$A$6:$AI$97,COLUMN()-COLUMN($V$1)+2,FALSE),"")</f>
        <v/>
      </c>
      <c r="AA151" s="9" t="str">
        <f>IF(ISNUMBER(VLOOKUP($E151,AnrPivot!$A$6:$AI$97,COLUMN()-COLUMN($V$1)+2,FALSE)),VLOOKUP($E151,AnrPivot!$A$6:$AI$97,COLUMN()-COLUMN($V$1)+2,FALSE),"")</f>
        <v/>
      </c>
      <c r="AB151" s="9" t="str">
        <f>IF(ISNUMBER(VLOOKUP($E151,AnrPivot!$A$6:$AI$97,COLUMN()-COLUMN($V$1)+2,FALSE)),VLOOKUP($E151,AnrPivot!$A$6:$AI$97,COLUMN()-COLUMN($V$1)+2,FALSE),"")</f>
        <v/>
      </c>
      <c r="AC151" s="9" t="str">
        <f>IF(ISNUMBER(VLOOKUP($E151,AnrPivot!$A$6:$AI$97,COLUMN()-COLUMN($V$1)+2,FALSE)),VLOOKUP($E151,AnrPivot!$A$6:$AI$97,COLUMN()-COLUMN($V$1)+2,FALSE),"")</f>
        <v/>
      </c>
      <c r="AD151" s="9" t="str">
        <f>IF(ISNUMBER(VLOOKUP($E151,AnrPivot!$A$6:$AI$97,COLUMN()-COLUMN($V$1)+2,FALSE)),VLOOKUP($E151,AnrPivot!$A$6:$AI$97,COLUMN()-COLUMN($V$1)+2,FALSE),"")</f>
        <v/>
      </c>
      <c r="AE151" s="9" t="str">
        <f>IF(ISNUMBER(VLOOKUP($E151,AnrPivot!$A$6:$AI$97,COLUMN()-COLUMN($V$1)+2,FALSE)),VLOOKUP($E151,AnrPivot!$A$6:$AI$97,COLUMN()-COLUMN($V$1)+2,FALSE),"")</f>
        <v/>
      </c>
      <c r="AF151" s="9" t="str">
        <f>IF(ISNUMBER(VLOOKUP($E151,AnrPivot!$A$6:$AI$97,COLUMN()-COLUMN($V$1)+2,FALSE)),VLOOKUP($E151,AnrPivot!$A$6:$AI$97,COLUMN()-COLUMN($V$1)+2,FALSE),"")</f>
        <v/>
      </c>
      <c r="AG151" s="9" t="str">
        <f>IF(ISNUMBER(VLOOKUP($E151,AnrPivot!$A$6:$AI$97,COLUMN()-COLUMN($V$1)+2,FALSE)),VLOOKUP($E151,AnrPivot!$A$6:$AI$97,COLUMN()-COLUMN($V$1)+2,FALSE),"")</f>
        <v/>
      </c>
      <c r="AH151" s="9" t="str">
        <f>IF(ISNUMBER(VLOOKUP($E151,AnrPivot!$A$6:$AI$97,COLUMN()-COLUMN($V$1)+2,FALSE)),VLOOKUP($E151,AnrPivot!$A$6:$AI$97,COLUMN()-COLUMN($V$1)+2,FALSE),"")</f>
        <v/>
      </c>
      <c r="AI151" s="9" t="str">
        <f>IF(ISNUMBER(VLOOKUP($E151,AnrPivot!$A$6:$AI$97,COLUMN()-COLUMN($V$1)+2,FALSE)),VLOOKUP($E151,AnrPivot!$A$6:$AI$97,COLUMN()-COLUMN($V$1)+2,FALSE),"")</f>
        <v/>
      </c>
      <c r="AJ151" s="9">
        <f>IF(ISNUMBER(VLOOKUP($E151,AnrPivot!$A$6:$AI$97,COLUMN()-COLUMN($V$1)+2,FALSE)),VLOOKUP($E151,AnrPivot!$A$6:$AI$97,COLUMN()-COLUMN($V$1)+2,FALSE),"")</f>
        <v>1</v>
      </c>
      <c r="AK151" s="9" t="str">
        <f>IF(ISNUMBER(VLOOKUP($E151,AnrPivot!$A$6:$AI$97,COLUMN()-COLUMN($V$1)+2,FALSE)),VLOOKUP($E151,AnrPivot!$A$6:$AI$97,COLUMN()-COLUMN($V$1)+2,FALSE),"")</f>
        <v/>
      </c>
      <c r="AL151" s="9" t="str">
        <f>IF(ISNUMBER(VLOOKUP($E151,AnrPivot!$A$6:$AI$97,COLUMN()-COLUMN($V$1)+2,FALSE)),VLOOKUP($E151,AnrPivot!$A$6:$AI$97,COLUMN()-COLUMN($V$1)+2,FALSE),"")</f>
        <v/>
      </c>
      <c r="AM151" s="9" t="str">
        <f>IF(ISNUMBER(VLOOKUP($E151,AnrPivot!$A$6:$AI$97,COLUMN()-COLUMN($V$1)+2,FALSE)),VLOOKUP($E151,AnrPivot!$A$6:$AI$97,COLUMN()-COLUMN($V$1)+2,FALSE),"")</f>
        <v/>
      </c>
      <c r="AN151" s="9" t="str">
        <f>IF(ISNUMBER(VLOOKUP($E151,AnrPivot!$A$6:$AI$97,COLUMN()-COLUMN($V$1)+2,FALSE)),VLOOKUP($E151,AnrPivot!$A$6:$AI$97,COLUMN()-COLUMN($V$1)+2,FALSE),"")</f>
        <v/>
      </c>
      <c r="AO151" s="9" t="str">
        <f>IF(ISNUMBER(VLOOKUP($E151,AnrPivot!$A$6:$AI$97,COLUMN()-COLUMN($V$1)+2,FALSE)),VLOOKUP($E151,AnrPivot!$A$6:$AI$97,COLUMN()-COLUMN($V$1)+2,FALSE),"")</f>
        <v/>
      </c>
      <c r="AP151" s="9" t="str">
        <f>IF(ISNUMBER(VLOOKUP($E151,AnrPivot!$A$6:$AI$97,COLUMN()-COLUMN($V$1)+2,FALSE)),VLOOKUP($E151,AnrPivot!$A$6:$AI$97,COLUMN()-COLUMN($V$1)+2,FALSE),"")</f>
        <v/>
      </c>
      <c r="AQ151" s="9" t="str">
        <f>IF(ISNUMBER(VLOOKUP($E151,AnrPivot!$A$6:$AI$97,COLUMN()-COLUMN($V$1)+2,FALSE)),VLOOKUP($E151,AnrPivot!$A$6:$AI$97,COLUMN()-COLUMN($V$1)+2,FALSE),"")</f>
        <v/>
      </c>
      <c r="AR151" s="9" t="str">
        <f>IF(ISNUMBER(VLOOKUP($E151,AnrPivot!$A$6:$AI$97,COLUMN()-COLUMN($V$1)+2,FALSE)),VLOOKUP($E151,AnrPivot!$A$6:$AI$97,COLUMN()-COLUMN($V$1)+2,FALSE),"")</f>
        <v/>
      </c>
      <c r="AS151" s="9" t="str">
        <f>IF(ISNUMBER(VLOOKUP($E151,AnrPivot!$A$6:$AI$97,COLUMN()-COLUMN($V$1)+2,FALSE)),VLOOKUP($E151,AnrPivot!$A$6:$AI$97,COLUMN()-COLUMN($V$1)+2,FALSE),"")</f>
        <v/>
      </c>
      <c r="AT151" s="9" t="str">
        <f>IF(ISNUMBER(VLOOKUP($E151,AnrPivot!$A$6:$AI$97,COLUMN()-COLUMN($V$1)+2,FALSE)),VLOOKUP($E151,AnrPivot!$A$6:$AI$97,COLUMN()-COLUMN($V$1)+2,FALSE),"")</f>
        <v/>
      </c>
      <c r="AU151" s="9" t="str">
        <f>IF(ISNUMBER(VLOOKUP($E151,AnrPivot!$A$6:$AI$97,COLUMN()-COLUMN($V$1)+2,FALSE)),VLOOKUP($E151,AnrPivot!$A$6:$AI$97,COLUMN()-COLUMN($V$1)+2,FALSE),"")</f>
        <v/>
      </c>
      <c r="AV151" s="9" t="str">
        <f>IF(ISNUMBER(VLOOKUP($E151,AnrPivot!$A$6:$AI$97,COLUMN()-COLUMN($V$1)+2,FALSE)),VLOOKUP($E151,AnrPivot!$A$6:$AI$97,COLUMN()-COLUMN($V$1)+2,FALSE),"")</f>
        <v/>
      </c>
      <c r="AW151" s="9" t="str">
        <f>IF(ISNUMBER(VLOOKUP($E151,AnrPivot!$A$6:$AI$97,COLUMN()-COLUMN($V$1)+2,FALSE)),VLOOKUP($E151,AnrPivot!$A$6:$AI$97,COLUMN()-COLUMN($V$1)+2,FALSE),"")</f>
        <v/>
      </c>
      <c r="AX151" s="9" t="str">
        <f>IF(ISNUMBER(VLOOKUP($E151,AnrPivot!$A$6:$AI$97,COLUMN()-COLUMN($V$1)+2,FALSE)),VLOOKUP($E151,AnrPivot!$A$6:$AI$97,COLUMN()-COLUMN($V$1)+2,FALSE),"")</f>
        <v/>
      </c>
      <c r="AY151" s="9" t="str">
        <f>IF(ISNUMBER(VLOOKUP($E151,AnrPivot!$A$6:$AI$97,COLUMN()-COLUMN($V$1)+2,FALSE)),VLOOKUP($E151,AnrPivot!$A$6:$AI$97,COLUMN()-COLUMN($V$1)+2,FALSE),"")</f>
        <v/>
      </c>
      <c r="AZ151" s="9" t="str">
        <f>IF(ISNUMBER(VLOOKUP($E151,AnrPivot!$A$6:$AI$97,COLUMN()-COLUMN($V$1)+2,FALSE)),VLOOKUP($E151,AnrPivot!$A$6:$AI$97,COLUMN()-COLUMN($V$1)+2,FALSE),"")</f>
        <v/>
      </c>
      <c r="BA151" s="9" t="str">
        <f>IF(ISNUMBER(VLOOKUP($E151,AnrPivot!$A$6:$AI$97,COLUMN()-COLUMN($V$1)+2,FALSE)),VLOOKUP($E151,AnrPivot!$A$6:$AI$97,COLUMN()-COLUMN($V$1)+2,FALSE),"")</f>
        <v/>
      </c>
      <c r="BB151" s="9" t="str">
        <f>IF(ISNUMBER(VLOOKUP($E151,AnrPivot!$A$6:$AI$97,COLUMN()-COLUMN($V$1)+2,FALSE)),VLOOKUP($E151,AnrPivot!$A$6:$AI$97,COLUMN()-COLUMN($V$1)+2,FALSE),"")</f>
        <v/>
      </c>
      <c r="BC151" s="9">
        <f>IF(ISNUMBER(VLOOKUP($E151,AnrPivot!$A$6:$AI$97,COLUMN()-COLUMN($V$1)+2,FALSE)),VLOOKUP($E151,AnrPivot!$A$6:$AI$97,COLUMN()-COLUMN($V$1)+2,FALSE),"")</f>
        <v>1</v>
      </c>
      <c r="BD151" s="9" t="str">
        <f>IF(ISNUMBER(VLOOKUP($E151,AnrPivot!$A$6:$AI$97,COLUMN()-COLUMN($V$1)+2,FALSE)),VLOOKUP($E151,AnrPivot!$A$6:$AI$97,COLUMN()-COLUMN($V$1)+2,FALSE),"")</f>
        <v/>
      </c>
      <c r="BE151" s="9" t="str">
        <f>IF(ISNUMBER(VLOOKUP($E151,AnrPivot!$A$6:$AI$97,COLUMN()-COLUMN($V$1)+2,FALSE)),VLOOKUP($E151,AnrPivot!$A$6:$AI$97,COLUMN()-COLUMN($V$1)+2,FALSE),"")</f>
        <v/>
      </c>
      <c r="BF151" s="9" t="str">
        <f>IF(ISNUMBER(VLOOKUP($E151,AnrPivot!$A$6:$AI$97,COLUMN()-COLUMN($V$1)+2,FALSE)),VLOOKUP($E151,AnrPivot!$A$6:$AI$97,COLUMN()-COLUMN($V$1)+2,FALSE),"")</f>
        <v/>
      </c>
      <c r="BG151" s="9" t="str">
        <f>IF(ISNUMBER(VLOOKUP($E151,AnrPivot!$A$6:$AI$97,COLUMN()-COLUMN($V$1)+2,FALSE)),VLOOKUP($E151,AnrPivot!$A$6:$AI$97,COLUMN()-COLUMN($V$1)+2,FALSE),"")</f>
        <v/>
      </c>
      <c r="BH151" s="9" t="str">
        <f>IF(ISNUMBER(VLOOKUP($E151,AnrPivot!$A$6:$AI$97,COLUMN()-COLUMN($V$1)+2,FALSE)),VLOOKUP($E151,AnrPivot!$A$6:$AI$97,COLUMN()-COLUMN($V$1)+2,FALSE),"")</f>
        <v/>
      </c>
      <c r="BI151" s="93" t="str">
        <f>IF(ISNUMBER(VLOOKUP($E151,AnrPivot!$A$6:$AI$97,COLUMN()-COLUMN($V$1)+2,FALSE)),VLOOKUP($E151,AnrPivot!$A$6:$AI$97,COLUMN()-COLUMN($V$1)+2,FALSE),"")</f>
        <v/>
      </c>
      <c r="BJ151" s="93" t="str">
        <f>IF(ISNUMBER(VLOOKUP($E151,AnrPivot!$A$6:$AI$97,COLUMN()-COLUMN($V$1)+2,FALSE)),VLOOKUP($E151,AnrPivot!$A$6:$AI$97,COLUMN()-COLUMN($V$1)+2,FALSE),"")</f>
        <v/>
      </c>
    </row>
    <row r="152" spans="1:62">
      <c r="A152" s="244">
        <v>144</v>
      </c>
      <c r="B152" s="73" t="s">
        <v>0</v>
      </c>
      <c r="D152" s="11" t="s">
        <v>1307</v>
      </c>
      <c r="E152" s="8" t="s">
        <v>1277</v>
      </c>
      <c r="F152" s="14"/>
      <c r="G152" s="244"/>
      <c r="H152" s="244"/>
      <c r="I152" s="244"/>
      <c r="J152" s="249"/>
      <c r="K152" s="27"/>
      <c r="L152" s="13">
        <v>4</v>
      </c>
      <c r="M152" s="13">
        <f t="shared" si="6"/>
        <v>4</v>
      </c>
      <c r="N152" s="228">
        <f>LOOKUP(E152,UNTIS.1HJ!$A$4:$A$132,UNTIS.1HJ!$F$4:$F$132)+LOOKUP(E152,UNTIS.1HJ!$A$4:$A$132,UNTIS.1HJ!$H$4:$H$132)</f>
        <v>0</v>
      </c>
      <c r="O152" s="226">
        <f t="shared" si="7"/>
        <v>0</v>
      </c>
      <c r="P152" s="9"/>
      <c r="Q152" s="9">
        <f>VLOOKUP($E152,UNTIS.Gesamt!$A$4:$L$140,2,FALSE)</f>
        <v>188</v>
      </c>
      <c r="R152" s="9">
        <f>VLOOKUP($E152,UNTIS.Gesamt!$A$4:$L$140,3,FALSE)</f>
        <v>0</v>
      </c>
      <c r="S152" s="9">
        <f>VLOOKUP($E152,UNTIS.1HJ!$A$4:$L$140,4,FALSE)</f>
        <v>166</v>
      </c>
      <c r="T152" s="9">
        <f>VLOOKUP($E152,UNTIS.1HJ!$A$4:$L$140,8,FALSE)</f>
        <v>0</v>
      </c>
      <c r="U152" s="9"/>
      <c r="V152" s="9" t="str">
        <f>IF(ISNUMBER(VLOOKUP($E152,AnrPivot!$A$6:$AI$97,COLUMN()-COLUMN($V$1)+2,FALSE)),VLOOKUP($E152,AnrPivot!$A$6:$AI$97,COLUMN()-COLUMN($V$1)+2,FALSE),"")</f>
        <v/>
      </c>
      <c r="W152" s="93" t="str">
        <f>IF(ISNUMBER(VLOOKUP($E152,AnrPivot!$A$6:$AI$97,COLUMN()-COLUMN($V$1)+2,FALSE)),VLOOKUP($E152,AnrPivot!$A$6:$AI$97,COLUMN()-COLUMN($V$1)+2,FALSE),"")</f>
        <v/>
      </c>
      <c r="X152" s="93" t="str">
        <f>IF(ISNUMBER(VLOOKUP($E152,AnrPivot!$A$6:$AI$97,COLUMN()-COLUMN($V$1)+2,FALSE)),VLOOKUP($E152,AnrPivot!$A$6:$AI$97,COLUMN()-COLUMN($V$1)+2,FALSE),"")</f>
        <v/>
      </c>
      <c r="Y152" s="93" t="str">
        <f>IF(ISNUMBER(VLOOKUP($E152,AnrPivot!$A$6:$AI$97,COLUMN()-COLUMN($V$1)+2,FALSE)),VLOOKUP($E152,AnrPivot!$A$6:$AI$97,COLUMN()-COLUMN($V$1)+2,FALSE),"")</f>
        <v/>
      </c>
      <c r="Z152" s="93" t="str">
        <f>IF(ISNUMBER(VLOOKUP($E152,AnrPivot!$A$6:$AI$97,COLUMN()-COLUMN($V$1)+2,FALSE)),VLOOKUP($E152,AnrPivot!$A$6:$AI$97,COLUMN()-COLUMN($V$1)+2,FALSE),"")</f>
        <v/>
      </c>
      <c r="AA152" s="93" t="str">
        <f>IF(ISNUMBER(VLOOKUP($E152,AnrPivot!$A$6:$AI$97,COLUMN()-COLUMN($V$1)+2,FALSE)),VLOOKUP($E152,AnrPivot!$A$6:$AI$97,COLUMN()-COLUMN($V$1)+2,FALSE),"")</f>
        <v/>
      </c>
      <c r="AB152" s="93" t="str">
        <f>IF(ISNUMBER(VLOOKUP($E152,AnrPivot!$A$6:$AI$97,COLUMN()-COLUMN($V$1)+2,FALSE)),VLOOKUP($E152,AnrPivot!$A$6:$AI$97,COLUMN()-COLUMN($V$1)+2,FALSE),"")</f>
        <v/>
      </c>
      <c r="AC152" s="93" t="str">
        <f>IF(ISNUMBER(VLOOKUP($E152,AnrPivot!$A$6:$AI$97,COLUMN()-COLUMN($V$1)+2,FALSE)),VLOOKUP($E152,AnrPivot!$A$6:$AI$97,COLUMN()-COLUMN($V$1)+2,FALSE),"")</f>
        <v/>
      </c>
      <c r="AD152" s="93" t="str">
        <f>IF(ISNUMBER(VLOOKUP($E152,AnrPivot!$A$6:$AI$97,COLUMN()-COLUMN($V$1)+2,FALSE)),VLOOKUP($E152,AnrPivot!$A$6:$AI$97,COLUMN()-COLUMN($V$1)+2,FALSE),"")</f>
        <v/>
      </c>
      <c r="AE152" s="93" t="str">
        <f>IF(ISNUMBER(VLOOKUP($E152,AnrPivot!$A$6:$AI$97,COLUMN()-COLUMN($V$1)+2,FALSE)),VLOOKUP($E152,AnrPivot!$A$6:$AI$97,COLUMN()-COLUMN($V$1)+2,FALSE),"")</f>
        <v/>
      </c>
      <c r="AF152" s="93" t="str">
        <f>IF(ISNUMBER(VLOOKUP($E152,AnrPivot!$A$6:$AI$97,COLUMN()-COLUMN($V$1)+2,FALSE)),VLOOKUP($E152,AnrPivot!$A$6:$AI$97,COLUMN()-COLUMN($V$1)+2,FALSE),"")</f>
        <v/>
      </c>
      <c r="AG152" s="93" t="str">
        <f>IF(ISNUMBER(VLOOKUP($E152,AnrPivot!$A$6:$AI$97,COLUMN()-COLUMN($V$1)+2,FALSE)),VLOOKUP($E152,AnrPivot!$A$6:$AI$97,COLUMN()-COLUMN($V$1)+2,FALSE),"")</f>
        <v/>
      </c>
      <c r="AH152" s="93" t="str">
        <f>IF(ISNUMBER(VLOOKUP($E152,AnrPivot!$A$6:$AI$97,COLUMN()-COLUMN($V$1)+2,FALSE)),VLOOKUP($E152,AnrPivot!$A$6:$AI$97,COLUMN()-COLUMN($V$1)+2,FALSE),"")</f>
        <v/>
      </c>
      <c r="AI152" s="93" t="str">
        <f>IF(ISNUMBER(VLOOKUP($E152,AnrPivot!$A$6:$AI$97,COLUMN()-COLUMN($V$1)+2,FALSE)),VLOOKUP($E152,AnrPivot!$A$6:$AI$97,COLUMN()-COLUMN($V$1)+2,FALSE),"")</f>
        <v/>
      </c>
      <c r="AJ152" s="93" t="str">
        <f>IF(ISNUMBER(VLOOKUP($E152,AnrPivot!$A$6:$AI$97,COLUMN()-COLUMN($V$1)+2,FALSE)),VLOOKUP($E152,AnrPivot!$A$6:$AI$97,COLUMN()-COLUMN($V$1)+2,FALSE),"")</f>
        <v/>
      </c>
      <c r="AK152" s="93" t="str">
        <f>IF(ISNUMBER(VLOOKUP($E152,AnrPivot!$A$6:$AI$97,COLUMN()-COLUMN($V$1)+2,FALSE)),VLOOKUP($E152,AnrPivot!$A$6:$AI$97,COLUMN()-COLUMN($V$1)+2,FALSE),"")</f>
        <v/>
      </c>
      <c r="AL152" s="93" t="str">
        <f>IF(ISNUMBER(VLOOKUP($E152,AnrPivot!$A$6:$AI$97,COLUMN()-COLUMN($V$1)+2,FALSE)),VLOOKUP($E152,AnrPivot!$A$6:$AI$97,COLUMN()-COLUMN($V$1)+2,FALSE),"")</f>
        <v/>
      </c>
      <c r="AM152" s="93" t="str">
        <f>IF(ISNUMBER(VLOOKUP($E152,AnrPivot!$A$6:$AI$97,COLUMN()-COLUMN($V$1)+2,FALSE)),VLOOKUP($E152,AnrPivot!$A$6:$AI$97,COLUMN()-COLUMN($V$1)+2,FALSE),"")</f>
        <v/>
      </c>
      <c r="AN152" s="93" t="str">
        <f>IF(ISNUMBER(VLOOKUP($E152,AnrPivot!$A$6:$AI$97,COLUMN()-COLUMN($V$1)+2,FALSE)),VLOOKUP($E152,AnrPivot!$A$6:$AI$97,COLUMN()-COLUMN($V$1)+2,FALSE),"")</f>
        <v/>
      </c>
      <c r="AO152" s="93" t="str">
        <f>IF(ISNUMBER(VLOOKUP($E152,AnrPivot!$A$6:$AI$97,COLUMN()-COLUMN($V$1)+2,FALSE)),VLOOKUP($E152,AnrPivot!$A$6:$AI$97,COLUMN()-COLUMN($V$1)+2,FALSE),"")</f>
        <v/>
      </c>
      <c r="AP152" s="93" t="str">
        <f>IF(ISNUMBER(VLOOKUP($E152,AnrPivot!$A$6:$AI$97,COLUMN()-COLUMN($V$1)+2,FALSE)),VLOOKUP($E152,AnrPivot!$A$6:$AI$97,COLUMN()-COLUMN($V$1)+2,FALSE),"")</f>
        <v/>
      </c>
      <c r="AQ152" s="93" t="str">
        <f>IF(ISNUMBER(VLOOKUP($E152,AnrPivot!$A$6:$AI$97,COLUMN()-COLUMN($V$1)+2,FALSE)),VLOOKUP($E152,AnrPivot!$A$6:$AI$97,COLUMN()-COLUMN($V$1)+2,FALSE),"")</f>
        <v/>
      </c>
      <c r="AR152" s="93" t="str">
        <f>IF(ISNUMBER(VLOOKUP($E152,AnrPivot!$A$6:$AI$97,COLUMN()-COLUMN($V$1)+2,FALSE)),VLOOKUP($E152,AnrPivot!$A$6:$AI$97,COLUMN()-COLUMN($V$1)+2,FALSE),"")</f>
        <v/>
      </c>
      <c r="AS152" s="93" t="str">
        <f>IF(ISNUMBER(VLOOKUP($E152,AnrPivot!$A$6:$AI$97,COLUMN()-COLUMN($V$1)+2,FALSE)),VLOOKUP($E152,AnrPivot!$A$6:$AI$97,COLUMN()-COLUMN($V$1)+2,FALSE),"")</f>
        <v/>
      </c>
      <c r="AT152" s="93" t="str">
        <f>IF(ISNUMBER(VLOOKUP($E152,AnrPivot!$A$6:$AI$97,COLUMN()-COLUMN($V$1)+2,FALSE)),VLOOKUP($E152,AnrPivot!$A$6:$AI$97,COLUMN()-COLUMN($V$1)+2,FALSE),"")</f>
        <v/>
      </c>
      <c r="AU152" s="93" t="str">
        <f>IF(ISNUMBER(VLOOKUP($E152,AnrPivot!$A$6:$AI$97,COLUMN()-COLUMN($V$1)+2,FALSE)),VLOOKUP($E152,AnrPivot!$A$6:$AI$97,COLUMN()-COLUMN($V$1)+2,FALSE),"")</f>
        <v/>
      </c>
      <c r="AV152" s="93" t="str">
        <f>IF(ISNUMBER(VLOOKUP($E152,AnrPivot!$A$6:$AI$97,COLUMN()-COLUMN($V$1)+2,FALSE)),VLOOKUP($E152,AnrPivot!$A$6:$AI$97,COLUMN()-COLUMN($V$1)+2,FALSE),"")</f>
        <v/>
      </c>
      <c r="AW152" s="93" t="str">
        <f>IF(ISNUMBER(VLOOKUP($E152,AnrPivot!$A$6:$AI$97,COLUMN()-COLUMN($V$1)+2,FALSE)),VLOOKUP($E152,AnrPivot!$A$6:$AI$97,COLUMN()-COLUMN($V$1)+2,FALSE),"")</f>
        <v/>
      </c>
      <c r="AX152" s="93" t="str">
        <f>IF(ISNUMBER(VLOOKUP($E152,AnrPivot!$A$6:$AI$97,COLUMN()-COLUMN($V$1)+2,FALSE)),VLOOKUP($E152,AnrPivot!$A$6:$AI$97,COLUMN()-COLUMN($V$1)+2,FALSE),"")</f>
        <v/>
      </c>
      <c r="AY152" s="93" t="str">
        <f>IF(ISNUMBER(VLOOKUP($E152,AnrPivot!$A$6:$AI$97,COLUMN()-COLUMN($V$1)+2,FALSE)),VLOOKUP($E152,AnrPivot!$A$6:$AI$97,COLUMN()-COLUMN($V$1)+2,FALSE),"")</f>
        <v/>
      </c>
      <c r="AZ152" s="93" t="str">
        <f>IF(ISNUMBER(VLOOKUP($E152,AnrPivot!$A$6:$AI$97,COLUMN()-COLUMN($V$1)+2,FALSE)),VLOOKUP($E152,AnrPivot!$A$6:$AI$97,COLUMN()-COLUMN($V$1)+2,FALSE),"")</f>
        <v/>
      </c>
      <c r="BA152" s="93" t="str">
        <f>IF(ISNUMBER(VLOOKUP($E152,AnrPivot!$A$6:$AI$97,COLUMN()-COLUMN($V$1)+2,FALSE)),VLOOKUP($E152,AnrPivot!$A$6:$AI$97,COLUMN()-COLUMN($V$1)+2,FALSE),"")</f>
        <v/>
      </c>
      <c r="BB152" s="93" t="str">
        <f>IF(ISNUMBER(VLOOKUP($E152,AnrPivot!$A$6:$AI$97,COLUMN()-COLUMN($V$1)+2,FALSE)),VLOOKUP($E152,AnrPivot!$A$6:$AI$97,COLUMN()-COLUMN($V$1)+2,FALSE),"")</f>
        <v/>
      </c>
      <c r="BC152" s="93" t="str">
        <f>IF(ISNUMBER(VLOOKUP($E152,AnrPivot!$A$6:$AI$97,COLUMN()-COLUMN($V$1)+2,FALSE)),VLOOKUP($E152,AnrPivot!$A$6:$AI$97,COLUMN()-COLUMN($V$1)+2,FALSE),"")</f>
        <v/>
      </c>
      <c r="BD152" s="93" t="str">
        <f>IF(ISNUMBER(VLOOKUP($E152,AnrPivot!$A$6:$AI$97,COLUMN()-COLUMN($V$1)+2,FALSE)),VLOOKUP($E152,AnrPivot!$A$6:$AI$97,COLUMN()-COLUMN($V$1)+2,FALSE),"")</f>
        <v/>
      </c>
      <c r="BE152" s="93" t="str">
        <f>IF(ISNUMBER(VLOOKUP($E152,AnrPivot!$A$6:$AI$97,COLUMN()-COLUMN($V$1)+2,FALSE)),VLOOKUP($E152,AnrPivot!$A$6:$AI$97,COLUMN()-COLUMN($V$1)+2,FALSE),"")</f>
        <v/>
      </c>
      <c r="BF152" s="93" t="str">
        <f>IF(ISNUMBER(VLOOKUP($E152,AnrPivot!$A$6:$AI$97,COLUMN()-COLUMN($V$1)+2,FALSE)),VLOOKUP($E152,AnrPivot!$A$6:$AI$97,COLUMN()-COLUMN($V$1)+2,FALSE),"")</f>
        <v/>
      </c>
      <c r="BG152" s="93" t="str">
        <f>IF(ISNUMBER(VLOOKUP($E152,AnrPivot!$A$6:$AI$97,COLUMN()-COLUMN($V$1)+2,FALSE)),VLOOKUP($E152,AnrPivot!$A$6:$AI$97,COLUMN()-COLUMN($V$1)+2,FALSE),"")</f>
        <v/>
      </c>
      <c r="BH152" s="93" t="str">
        <f>IF(ISNUMBER(VLOOKUP($E152,AnrPivot!$A$6:$AI$97,COLUMN()-COLUMN($V$1)+2,FALSE)),VLOOKUP($E152,AnrPivot!$A$6:$AI$97,COLUMN()-COLUMN($V$1)+2,FALSE),"")</f>
        <v/>
      </c>
      <c r="BI152" s="93" t="str">
        <f>IF(ISNUMBER(VLOOKUP($E152,AnrPivot!$A$6:$AI$97,COLUMN()-COLUMN($V$1)+2,FALSE)),VLOOKUP($E152,AnrPivot!$A$6:$AI$97,COLUMN()-COLUMN($V$1)+2,FALSE),"")</f>
        <v/>
      </c>
      <c r="BJ152" s="93" t="str">
        <f>IF(ISNUMBER(VLOOKUP($E152,AnrPivot!$A$6:$AI$97,COLUMN()-COLUMN($V$1)+2,FALSE)),VLOOKUP($E152,AnrPivot!$A$6:$AI$97,COLUMN()-COLUMN($V$1)+2,FALSE),"")</f>
        <v/>
      </c>
    </row>
    <row r="153" spans="1:62">
      <c r="A153" s="247">
        <v>145</v>
      </c>
      <c r="B153" s="66" t="s">
        <v>0</v>
      </c>
      <c r="C153" s="67" t="s">
        <v>1232</v>
      </c>
      <c r="D153" s="67" t="s">
        <v>1124</v>
      </c>
      <c r="E153" s="68" t="s">
        <v>1123</v>
      </c>
      <c r="F153" s="69"/>
      <c r="G153" s="247"/>
      <c r="H153" s="247"/>
      <c r="I153" s="247"/>
      <c r="J153" s="248"/>
      <c r="K153" s="70"/>
      <c r="L153" s="71">
        <v>8</v>
      </c>
      <c r="M153" s="71">
        <f t="shared" si="6"/>
        <v>8</v>
      </c>
      <c r="N153" s="227">
        <f>LOOKUP(E153,UNTIS.1HJ!$A$4:$A$132,UNTIS.1HJ!$F$4:$F$132)+LOOKUP(E153,UNTIS.1HJ!$A$4:$A$132,UNTIS.1HJ!$H$4:$H$132)</f>
        <v>0</v>
      </c>
      <c r="O153" s="225">
        <f t="shared" si="7"/>
        <v>0</v>
      </c>
      <c r="P153" s="93"/>
      <c r="Q153" s="93">
        <f>VLOOKUP($E153,UNTIS.Gesamt!$A$4:$L$140,2,FALSE)</f>
        <v>320</v>
      </c>
      <c r="R153" s="93">
        <f>VLOOKUP($E153,UNTIS.Gesamt!$A$4:$L$140,3,FALSE)</f>
        <v>0</v>
      </c>
      <c r="S153" s="93">
        <f>VLOOKUP($E153,UNTIS.1HJ!$A$4:$L$140,4,FALSE)</f>
        <v>396</v>
      </c>
      <c r="T153" s="93">
        <f>VLOOKUP($E153,UNTIS.1HJ!$A$4:$L$140,8,FALSE)</f>
        <v>0</v>
      </c>
      <c r="U153" s="93"/>
      <c r="V153" s="93" t="str">
        <f>IF(ISNUMBER(VLOOKUP($E153,AnrPivot!$A$6:$AI$97,COLUMN()-COLUMN($V$1)+2,FALSE)),VLOOKUP($E153,AnrPivot!$A$6:$AI$97,COLUMN()-COLUMN($V$1)+2,FALSE),"")</f>
        <v/>
      </c>
      <c r="W153" s="9" t="str">
        <f>IF(ISNUMBER(VLOOKUP($E153,AnrPivot!$A$6:$AI$97,COLUMN()-COLUMN($V$1)+2,FALSE)),VLOOKUP($E153,AnrPivot!$A$6:$AI$97,COLUMN()-COLUMN($V$1)+2,FALSE),"")</f>
        <v/>
      </c>
      <c r="X153" s="9" t="str">
        <f>IF(ISNUMBER(VLOOKUP($E153,AnrPivot!$A$6:$AI$97,COLUMN()-COLUMN($V$1)+2,FALSE)),VLOOKUP($E153,AnrPivot!$A$6:$AI$97,COLUMN()-COLUMN($V$1)+2,FALSE),"")</f>
        <v/>
      </c>
      <c r="Y153" s="9" t="str">
        <f>IF(ISNUMBER(VLOOKUP($E153,AnrPivot!$A$6:$AI$97,COLUMN()-COLUMN($V$1)+2,FALSE)),VLOOKUP($E153,AnrPivot!$A$6:$AI$97,COLUMN()-COLUMN($V$1)+2,FALSE),"")</f>
        <v/>
      </c>
      <c r="Z153" s="9" t="str">
        <f>IF(ISNUMBER(VLOOKUP($E153,AnrPivot!$A$6:$AI$97,COLUMN()-COLUMN($V$1)+2,FALSE)),VLOOKUP($E153,AnrPivot!$A$6:$AI$97,COLUMN()-COLUMN($V$1)+2,FALSE),"")</f>
        <v/>
      </c>
      <c r="AA153" s="9" t="str">
        <f>IF(ISNUMBER(VLOOKUP($E153,AnrPivot!$A$6:$AI$97,COLUMN()-COLUMN($V$1)+2,FALSE)),VLOOKUP($E153,AnrPivot!$A$6:$AI$97,COLUMN()-COLUMN($V$1)+2,FALSE),"")</f>
        <v/>
      </c>
      <c r="AB153" s="9" t="str">
        <f>IF(ISNUMBER(VLOOKUP($E153,AnrPivot!$A$6:$AI$97,COLUMN()-COLUMN($V$1)+2,FALSE)),VLOOKUP($E153,AnrPivot!$A$6:$AI$97,COLUMN()-COLUMN($V$1)+2,FALSE),"")</f>
        <v/>
      </c>
      <c r="AC153" s="9" t="str">
        <f>IF(ISNUMBER(VLOOKUP($E153,AnrPivot!$A$6:$AI$97,COLUMN()-COLUMN($V$1)+2,FALSE)),VLOOKUP($E153,AnrPivot!$A$6:$AI$97,COLUMN()-COLUMN($V$1)+2,FALSE),"")</f>
        <v/>
      </c>
      <c r="AD153" s="9" t="str">
        <f>IF(ISNUMBER(VLOOKUP($E153,AnrPivot!$A$6:$AI$97,COLUMN()-COLUMN($V$1)+2,FALSE)),VLOOKUP($E153,AnrPivot!$A$6:$AI$97,COLUMN()-COLUMN($V$1)+2,FALSE),"")</f>
        <v/>
      </c>
      <c r="AE153" s="9" t="str">
        <f>IF(ISNUMBER(VLOOKUP($E153,AnrPivot!$A$6:$AI$97,COLUMN()-COLUMN($V$1)+2,FALSE)),VLOOKUP($E153,AnrPivot!$A$6:$AI$97,COLUMN()-COLUMN($V$1)+2,FALSE),"")</f>
        <v/>
      </c>
      <c r="AF153" s="9" t="str">
        <f>IF(ISNUMBER(VLOOKUP($E153,AnrPivot!$A$6:$AI$97,COLUMN()-COLUMN($V$1)+2,FALSE)),VLOOKUP($E153,AnrPivot!$A$6:$AI$97,COLUMN()-COLUMN($V$1)+2,FALSE),"")</f>
        <v/>
      </c>
      <c r="AG153" s="9" t="str">
        <f>IF(ISNUMBER(VLOOKUP($E153,AnrPivot!$A$6:$AI$97,COLUMN()-COLUMN($V$1)+2,FALSE)),VLOOKUP($E153,AnrPivot!$A$6:$AI$97,COLUMN()-COLUMN($V$1)+2,FALSE),"")</f>
        <v/>
      </c>
      <c r="AH153" s="9" t="str">
        <f>IF(ISNUMBER(VLOOKUP($E153,AnrPivot!$A$6:$AI$97,COLUMN()-COLUMN($V$1)+2,FALSE)),VLOOKUP($E153,AnrPivot!$A$6:$AI$97,COLUMN()-COLUMN($V$1)+2,FALSE),"")</f>
        <v/>
      </c>
      <c r="AI153" s="9" t="str">
        <f>IF(ISNUMBER(VLOOKUP($E153,AnrPivot!$A$6:$AI$97,COLUMN()-COLUMN($V$1)+2,FALSE)),VLOOKUP($E153,AnrPivot!$A$6:$AI$97,COLUMN()-COLUMN($V$1)+2,FALSE),"")</f>
        <v/>
      </c>
      <c r="AJ153" s="9" t="str">
        <f>IF(ISNUMBER(VLOOKUP($E153,AnrPivot!$A$6:$AI$97,COLUMN()-COLUMN($V$1)+2,FALSE)),VLOOKUP($E153,AnrPivot!$A$6:$AI$97,COLUMN()-COLUMN($V$1)+2,FALSE),"")</f>
        <v/>
      </c>
      <c r="AK153" s="9" t="str">
        <f>IF(ISNUMBER(VLOOKUP($E153,AnrPivot!$A$6:$AI$97,COLUMN()-COLUMN($V$1)+2,FALSE)),VLOOKUP($E153,AnrPivot!$A$6:$AI$97,COLUMN()-COLUMN($V$1)+2,FALSE),"")</f>
        <v/>
      </c>
      <c r="AL153" s="9" t="str">
        <f>IF(ISNUMBER(VLOOKUP($E153,AnrPivot!$A$6:$AI$97,COLUMN()-COLUMN($V$1)+2,FALSE)),VLOOKUP($E153,AnrPivot!$A$6:$AI$97,COLUMN()-COLUMN($V$1)+2,FALSE),"")</f>
        <v/>
      </c>
      <c r="AM153" s="9" t="str">
        <f>IF(ISNUMBER(VLOOKUP($E153,AnrPivot!$A$6:$AI$97,COLUMN()-COLUMN($V$1)+2,FALSE)),VLOOKUP($E153,AnrPivot!$A$6:$AI$97,COLUMN()-COLUMN($V$1)+2,FALSE),"")</f>
        <v/>
      </c>
      <c r="AN153" s="9" t="str">
        <f>IF(ISNUMBER(VLOOKUP($E153,AnrPivot!$A$6:$AI$97,COLUMN()-COLUMN($V$1)+2,FALSE)),VLOOKUP($E153,AnrPivot!$A$6:$AI$97,COLUMN()-COLUMN($V$1)+2,FALSE),"")</f>
        <v/>
      </c>
      <c r="AO153" s="9" t="str">
        <f>IF(ISNUMBER(VLOOKUP($E153,AnrPivot!$A$6:$AI$97,COLUMN()-COLUMN($V$1)+2,FALSE)),VLOOKUP($E153,AnrPivot!$A$6:$AI$97,COLUMN()-COLUMN($V$1)+2,FALSE),"")</f>
        <v/>
      </c>
      <c r="AP153" s="9" t="str">
        <f>IF(ISNUMBER(VLOOKUP($E153,AnrPivot!$A$6:$AI$97,COLUMN()-COLUMN($V$1)+2,FALSE)),VLOOKUP($E153,AnrPivot!$A$6:$AI$97,COLUMN()-COLUMN($V$1)+2,FALSE),"")</f>
        <v/>
      </c>
      <c r="AQ153" s="9" t="str">
        <f>IF(ISNUMBER(VLOOKUP($E153,AnrPivot!$A$6:$AI$97,COLUMN()-COLUMN($V$1)+2,FALSE)),VLOOKUP($E153,AnrPivot!$A$6:$AI$97,COLUMN()-COLUMN($V$1)+2,FALSE),"")</f>
        <v/>
      </c>
      <c r="AR153" s="9" t="str">
        <f>IF(ISNUMBER(VLOOKUP($E153,AnrPivot!$A$6:$AI$97,COLUMN()-COLUMN($V$1)+2,FALSE)),VLOOKUP($E153,AnrPivot!$A$6:$AI$97,COLUMN()-COLUMN($V$1)+2,FALSE),"")</f>
        <v/>
      </c>
      <c r="AS153" s="9" t="str">
        <f>IF(ISNUMBER(VLOOKUP($E153,AnrPivot!$A$6:$AI$97,COLUMN()-COLUMN($V$1)+2,FALSE)),VLOOKUP($E153,AnrPivot!$A$6:$AI$97,COLUMN()-COLUMN($V$1)+2,FALSE),"")</f>
        <v/>
      </c>
      <c r="AT153" s="9" t="str">
        <f>IF(ISNUMBER(VLOOKUP($E153,AnrPivot!$A$6:$AI$97,COLUMN()-COLUMN($V$1)+2,FALSE)),VLOOKUP($E153,AnrPivot!$A$6:$AI$97,COLUMN()-COLUMN($V$1)+2,FALSE),"")</f>
        <v/>
      </c>
      <c r="AU153" s="9" t="str">
        <f>IF(ISNUMBER(VLOOKUP($E153,AnrPivot!$A$6:$AI$97,COLUMN()-COLUMN($V$1)+2,FALSE)),VLOOKUP($E153,AnrPivot!$A$6:$AI$97,COLUMN()-COLUMN($V$1)+2,FALSE),"")</f>
        <v/>
      </c>
      <c r="AV153" s="9" t="str">
        <f>IF(ISNUMBER(VLOOKUP($E153,AnrPivot!$A$6:$AI$97,COLUMN()-COLUMN($V$1)+2,FALSE)),VLOOKUP($E153,AnrPivot!$A$6:$AI$97,COLUMN()-COLUMN($V$1)+2,FALSE),"")</f>
        <v/>
      </c>
      <c r="AW153" s="9" t="str">
        <f>IF(ISNUMBER(VLOOKUP($E153,AnrPivot!$A$6:$AI$97,COLUMN()-COLUMN($V$1)+2,FALSE)),VLOOKUP($E153,AnrPivot!$A$6:$AI$97,COLUMN()-COLUMN($V$1)+2,FALSE),"")</f>
        <v/>
      </c>
      <c r="AX153" s="9" t="str">
        <f>IF(ISNUMBER(VLOOKUP($E153,AnrPivot!$A$6:$AI$97,COLUMN()-COLUMN($V$1)+2,FALSE)),VLOOKUP($E153,AnrPivot!$A$6:$AI$97,COLUMN()-COLUMN($V$1)+2,FALSE),"")</f>
        <v/>
      </c>
      <c r="AY153" s="9" t="str">
        <f>IF(ISNUMBER(VLOOKUP($E153,AnrPivot!$A$6:$AI$97,COLUMN()-COLUMN($V$1)+2,FALSE)),VLOOKUP($E153,AnrPivot!$A$6:$AI$97,COLUMN()-COLUMN($V$1)+2,FALSE),"")</f>
        <v/>
      </c>
      <c r="AZ153" s="9" t="str">
        <f>IF(ISNUMBER(VLOOKUP($E153,AnrPivot!$A$6:$AI$97,COLUMN()-COLUMN($V$1)+2,FALSE)),VLOOKUP($E153,AnrPivot!$A$6:$AI$97,COLUMN()-COLUMN($V$1)+2,FALSE),"")</f>
        <v/>
      </c>
      <c r="BA153" s="9" t="str">
        <f>IF(ISNUMBER(VLOOKUP($E153,AnrPivot!$A$6:$AI$97,COLUMN()-COLUMN($V$1)+2,FALSE)),VLOOKUP($E153,AnrPivot!$A$6:$AI$97,COLUMN()-COLUMN($V$1)+2,FALSE),"")</f>
        <v/>
      </c>
      <c r="BB153" s="9" t="str">
        <f>IF(ISNUMBER(VLOOKUP($E153,AnrPivot!$A$6:$AI$97,COLUMN()-COLUMN($V$1)+2,FALSE)),VLOOKUP($E153,AnrPivot!$A$6:$AI$97,COLUMN()-COLUMN($V$1)+2,FALSE),"")</f>
        <v/>
      </c>
      <c r="BC153" s="9" t="str">
        <f>IF(ISNUMBER(VLOOKUP($E153,AnrPivot!$A$6:$AI$97,COLUMN()-COLUMN($V$1)+2,FALSE)),VLOOKUP($E153,AnrPivot!$A$6:$AI$97,COLUMN()-COLUMN($V$1)+2,FALSE),"")</f>
        <v/>
      </c>
      <c r="BD153" s="9" t="str">
        <f>IF(ISNUMBER(VLOOKUP($E153,AnrPivot!$A$6:$AI$97,COLUMN()-COLUMN($V$1)+2,FALSE)),VLOOKUP($E153,AnrPivot!$A$6:$AI$97,COLUMN()-COLUMN($V$1)+2,FALSE),"")</f>
        <v/>
      </c>
      <c r="BE153" s="9" t="str">
        <f>IF(ISNUMBER(VLOOKUP($E153,AnrPivot!$A$6:$AI$97,COLUMN()-COLUMN($V$1)+2,FALSE)),VLOOKUP($E153,AnrPivot!$A$6:$AI$97,COLUMN()-COLUMN($V$1)+2,FALSE),"")</f>
        <v/>
      </c>
      <c r="BF153" s="9" t="str">
        <f>IF(ISNUMBER(VLOOKUP($E153,AnrPivot!$A$6:$AI$97,COLUMN()-COLUMN($V$1)+2,FALSE)),VLOOKUP($E153,AnrPivot!$A$6:$AI$97,COLUMN()-COLUMN($V$1)+2,FALSE),"")</f>
        <v/>
      </c>
      <c r="BG153" s="9" t="str">
        <f>IF(ISNUMBER(VLOOKUP($E153,AnrPivot!$A$6:$AI$97,COLUMN()-COLUMN($V$1)+2,FALSE)),VLOOKUP($E153,AnrPivot!$A$6:$AI$97,COLUMN()-COLUMN($V$1)+2,FALSE),"")</f>
        <v/>
      </c>
      <c r="BH153" s="9" t="str">
        <f>IF(ISNUMBER(VLOOKUP($E153,AnrPivot!$A$6:$AI$97,COLUMN()-COLUMN($V$1)+2,FALSE)),VLOOKUP($E153,AnrPivot!$A$6:$AI$97,COLUMN()-COLUMN($V$1)+2,FALSE),"")</f>
        <v/>
      </c>
      <c r="BI153" s="93" t="str">
        <f>IF(ISNUMBER(VLOOKUP($E153,AnrPivot!$A$6:$AI$97,COLUMN()-COLUMN($V$1)+2,FALSE)),VLOOKUP($E153,AnrPivot!$A$6:$AI$97,COLUMN()-COLUMN($V$1)+2,FALSE),"")</f>
        <v/>
      </c>
      <c r="BJ153" s="93" t="str">
        <f>IF(ISNUMBER(VLOOKUP($E153,AnrPivot!$A$6:$AI$97,COLUMN()-COLUMN($V$1)+2,FALSE)),VLOOKUP($E153,AnrPivot!$A$6:$AI$97,COLUMN()-COLUMN($V$1)+2,FALSE),"")</f>
        <v/>
      </c>
    </row>
    <row r="154" spans="1:62">
      <c r="A154" s="244">
        <v>146</v>
      </c>
      <c r="B154" s="73" t="s">
        <v>0</v>
      </c>
      <c r="D154" s="11" t="s">
        <v>590</v>
      </c>
      <c r="E154" s="8" t="s">
        <v>339</v>
      </c>
      <c r="F154" s="14"/>
      <c r="G154" s="244"/>
      <c r="H154" s="244"/>
      <c r="I154" s="244"/>
      <c r="J154" s="249"/>
      <c r="K154" s="27"/>
      <c r="L154" s="13">
        <v>0</v>
      </c>
      <c r="M154" s="13">
        <f t="shared" si="6"/>
        <v>0</v>
      </c>
      <c r="N154" s="228">
        <f>LOOKUP(E154,UNTIS.1HJ!$A$4:$A$132,UNTIS.1HJ!$F$4:$F$132)+LOOKUP(E154,UNTIS.1HJ!$A$4:$A$132,UNTIS.1HJ!$H$4:$H$132)</f>
        <v>0</v>
      </c>
      <c r="O154" s="226">
        <f t="shared" si="7"/>
        <v>0</v>
      </c>
      <c r="P154" s="9"/>
      <c r="Q154" s="9">
        <f>VLOOKUP($E154,UNTIS.Gesamt!$A$4:$L$140,2,FALSE)</f>
        <v>0</v>
      </c>
      <c r="R154" s="9">
        <f>VLOOKUP($E154,UNTIS.Gesamt!$A$4:$L$140,3,FALSE)</f>
        <v>0</v>
      </c>
      <c r="S154" s="9">
        <f>VLOOKUP($E154,UNTIS.1HJ!$A$4:$L$140,4,FALSE)</f>
        <v>18</v>
      </c>
      <c r="T154" s="9">
        <f>VLOOKUP($E154,UNTIS.1HJ!$A$4:$L$140,8,FALSE)</f>
        <v>0</v>
      </c>
      <c r="U154" s="9"/>
      <c r="V154" s="9" t="str">
        <f>IF(ISNUMBER(VLOOKUP($E154,AnrPivot!$A$6:$AI$97,COLUMN()-COLUMN($V$1)+2,FALSE)),VLOOKUP($E154,AnrPivot!$A$6:$AI$97,COLUMN()-COLUMN($V$1)+2,FALSE),"")</f>
        <v/>
      </c>
      <c r="W154" s="93" t="str">
        <f>IF(ISNUMBER(VLOOKUP($E154,AnrPivot!$A$6:$AI$97,COLUMN()-COLUMN($V$1)+2,FALSE)),VLOOKUP($E154,AnrPivot!$A$6:$AI$97,COLUMN()-COLUMN($V$1)+2,FALSE),"")</f>
        <v/>
      </c>
      <c r="X154" s="93" t="str">
        <f>IF(ISNUMBER(VLOOKUP($E154,AnrPivot!$A$6:$AI$97,COLUMN()-COLUMN($V$1)+2,FALSE)),VLOOKUP($E154,AnrPivot!$A$6:$AI$97,COLUMN()-COLUMN($V$1)+2,FALSE),"")</f>
        <v/>
      </c>
      <c r="Y154" s="93" t="str">
        <f>IF(ISNUMBER(VLOOKUP($E154,AnrPivot!$A$6:$AI$97,COLUMN()-COLUMN($V$1)+2,FALSE)),VLOOKUP($E154,AnrPivot!$A$6:$AI$97,COLUMN()-COLUMN($V$1)+2,FALSE),"")</f>
        <v/>
      </c>
      <c r="Z154" s="93" t="str">
        <f>IF(ISNUMBER(VLOOKUP($E154,AnrPivot!$A$6:$AI$97,COLUMN()-COLUMN($V$1)+2,FALSE)),VLOOKUP($E154,AnrPivot!$A$6:$AI$97,COLUMN()-COLUMN($V$1)+2,FALSE),"")</f>
        <v/>
      </c>
      <c r="AA154" s="93" t="str">
        <f>IF(ISNUMBER(VLOOKUP($E154,AnrPivot!$A$6:$AI$97,COLUMN()-COLUMN($V$1)+2,FALSE)),VLOOKUP($E154,AnrPivot!$A$6:$AI$97,COLUMN()-COLUMN($V$1)+2,FALSE),"")</f>
        <v/>
      </c>
      <c r="AB154" s="93" t="str">
        <f>IF(ISNUMBER(VLOOKUP($E154,AnrPivot!$A$6:$AI$97,COLUMN()-COLUMN($V$1)+2,FALSE)),VLOOKUP($E154,AnrPivot!$A$6:$AI$97,COLUMN()-COLUMN($V$1)+2,FALSE),"")</f>
        <v/>
      </c>
      <c r="AC154" s="93" t="str">
        <f>IF(ISNUMBER(VLOOKUP($E154,AnrPivot!$A$6:$AI$97,COLUMN()-COLUMN($V$1)+2,FALSE)),VLOOKUP($E154,AnrPivot!$A$6:$AI$97,COLUMN()-COLUMN($V$1)+2,FALSE),"")</f>
        <v/>
      </c>
      <c r="AD154" s="93" t="str">
        <f>IF(ISNUMBER(VLOOKUP($E154,AnrPivot!$A$6:$AI$97,COLUMN()-COLUMN($V$1)+2,FALSE)),VLOOKUP($E154,AnrPivot!$A$6:$AI$97,COLUMN()-COLUMN($V$1)+2,FALSE),"")</f>
        <v/>
      </c>
      <c r="AE154" s="93" t="str">
        <f>IF(ISNUMBER(VLOOKUP($E154,AnrPivot!$A$6:$AI$97,COLUMN()-COLUMN($V$1)+2,FALSE)),VLOOKUP($E154,AnrPivot!$A$6:$AI$97,COLUMN()-COLUMN($V$1)+2,FALSE),"")</f>
        <v/>
      </c>
      <c r="AF154" s="93" t="str">
        <f>IF(ISNUMBER(VLOOKUP($E154,AnrPivot!$A$6:$AI$97,COLUMN()-COLUMN($V$1)+2,FALSE)),VLOOKUP($E154,AnrPivot!$A$6:$AI$97,COLUMN()-COLUMN($V$1)+2,FALSE),"")</f>
        <v/>
      </c>
      <c r="AG154" s="93" t="str">
        <f>IF(ISNUMBER(VLOOKUP($E154,AnrPivot!$A$6:$AI$97,COLUMN()-COLUMN($V$1)+2,FALSE)),VLOOKUP($E154,AnrPivot!$A$6:$AI$97,COLUMN()-COLUMN($V$1)+2,FALSE),"")</f>
        <v/>
      </c>
      <c r="AH154" s="93" t="str">
        <f>IF(ISNUMBER(VLOOKUP($E154,AnrPivot!$A$6:$AI$97,COLUMN()-COLUMN($V$1)+2,FALSE)),VLOOKUP($E154,AnrPivot!$A$6:$AI$97,COLUMN()-COLUMN($V$1)+2,FALSE),"")</f>
        <v/>
      </c>
      <c r="AI154" s="93" t="str">
        <f>IF(ISNUMBER(VLOOKUP($E154,AnrPivot!$A$6:$AI$97,COLUMN()-COLUMN($V$1)+2,FALSE)),VLOOKUP($E154,AnrPivot!$A$6:$AI$97,COLUMN()-COLUMN($V$1)+2,FALSE),"")</f>
        <v/>
      </c>
      <c r="AJ154" s="93" t="str">
        <f>IF(ISNUMBER(VLOOKUP($E154,AnrPivot!$A$6:$AI$97,COLUMN()-COLUMN($V$1)+2,FALSE)),VLOOKUP($E154,AnrPivot!$A$6:$AI$97,COLUMN()-COLUMN($V$1)+2,FALSE),"")</f>
        <v/>
      </c>
      <c r="AK154" s="93" t="str">
        <f>IF(ISNUMBER(VLOOKUP($E154,AnrPivot!$A$6:$AI$97,COLUMN()-COLUMN($V$1)+2,FALSE)),VLOOKUP($E154,AnrPivot!$A$6:$AI$97,COLUMN()-COLUMN($V$1)+2,FALSE),"")</f>
        <v/>
      </c>
      <c r="AL154" s="93" t="str">
        <f>IF(ISNUMBER(VLOOKUP($E154,AnrPivot!$A$6:$AI$97,COLUMN()-COLUMN($V$1)+2,FALSE)),VLOOKUP($E154,AnrPivot!$A$6:$AI$97,COLUMN()-COLUMN($V$1)+2,FALSE),"")</f>
        <v/>
      </c>
      <c r="AM154" s="93" t="str">
        <f>IF(ISNUMBER(VLOOKUP($E154,AnrPivot!$A$6:$AI$97,COLUMN()-COLUMN($V$1)+2,FALSE)),VLOOKUP($E154,AnrPivot!$A$6:$AI$97,COLUMN()-COLUMN($V$1)+2,FALSE),"")</f>
        <v/>
      </c>
      <c r="AN154" s="93" t="str">
        <f>IF(ISNUMBER(VLOOKUP($E154,AnrPivot!$A$6:$AI$97,COLUMN()-COLUMN($V$1)+2,FALSE)),VLOOKUP($E154,AnrPivot!$A$6:$AI$97,COLUMN()-COLUMN($V$1)+2,FALSE),"")</f>
        <v/>
      </c>
      <c r="AO154" s="93" t="str">
        <f>IF(ISNUMBER(VLOOKUP($E154,AnrPivot!$A$6:$AI$97,COLUMN()-COLUMN($V$1)+2,FALSE)),VLOOKUP($E154,AnrPivot!$A$6:$AI$97,COLUMN()-COLUMN($V$1)+2,FALSE),"")</f>
        <v/>
      </c>
      <c r="AP154" s="93" t="str">
        <f>IF(ISNUMBER(VLOOKUP($E154,AnrPivot!$A$6:$AI$97,COLUMN()-COLUMN($V$1)+2,FALSE)),VLOOKUP($E154,AnrPivot!$A$6:$AI$97,COLUMN()-COLUMN($V$1)+2,FALSE),"")</f>
        <v/>
      </c>
      <c r="AQ154" s="93" t="str">
        <f>IF(ISNUMBER(VLOOKUP($E154,AnrPivot!$A$6:$AI$97,COLUMN()-COLUMN($V$1)+2,FALSE)),VLOOKUP($E154,AnrPivot!$A$6:$AI$97,COLUMN()-COLUMN($V$1)+2,FALSE),"")</f>
        <v/>
      </c>
      <c r="AR154" s="93" t="str">
        <f>IF(ISNUMBER(VLOOKUP($E154,AnrPivot!$A$6:$AI$97,COLUMN()-COLUMN($V$1)+2,FALSE)),VLOOKUP($E154,AnrPivot!$A$6:$AI$97,COLUMN()-COLUMN($V$1)+2,FALSE),"")</f>
        <v/>
      </c>
      <c r="AS154" s="93" t="str">
        <f>IF(ISNUMBER(VLOOKUP($E154,AnrPivot!$A$6:$AI$97,COLUMN()-COLUMN($V$1)+2,FALSE)),VLOOKUP($E154,AnrPivot!$A$6:$AI$97,COLUMN()-COLUMN($V$1)+2,FALSE),"")</f>
        <v/>
      </c>
      <c r="AT154" s="93" t="str">
        <f>IF(ISNUMBER(VLOOKUP($E154,AnrPivot!$A$6:$AI$97,COLUMN()-COLUMN($V$1)+2,FALSE)),VLOOKUP($E154,AnrPivot!$A$6:$AI$97,COLUMN()-COLUMN($V$1)+2,FALSE),"")</f>
        <v/>
      </c>
      <c r="AU154" s="93" t="str">
        <f>IF(ISNUMBER(VLOOKUP($E154,AnrPivot!$A$6:$AI$97,COLUMN()-COLUMN($V$1)+2,FALSE)),VLOOKUP($E154,AnrPivot!$A$6:$AI$97,COLUMN()-COLUMN($V$1)+2,FALSE),"")</f>
        <v/>
      </c>
      <c r="AV154" s="93" t="str">
        <f>IF(ISNUMBER(VLOOKUP($E154,AnrPivot!$A$6:$AI$97,COLUMN()-COLUMN($V$1)+2,FALSE)),VLOOKUP($E154,AnrPivot!$A$6:$AI$97,COLUMN()-COLUMN($V$1)+2,FALSE),"")</f>
        <v/>
      </c>
      <c r="AW154" s="93" t="str">
        <f>IF(ISNUMBER(VLOOKUP($E154,AnrPivot!$A$6:$AI$97,COLUMN()-COLUMN($V$1)+2,FALSE)),VLOOKUP($E154,AnrPivot!$A$6:$AI$97,COLUMN()-COLUMN($V$1)+2,FALSE),"")</f>
        <v/>
      </c>
      <c r="AX154" s="93" t="str">
        <f>IF(ISNUMBER(VLOOKUP($E154,AnrPivot!$A$6:$AI$97,COLUMN()-COLUMN($V$1)+2,FALSE)),VLOOKUP($E154,AnrPivot!$A$6:$AI$97,COLUMN()-COLUMN($V$1)+2,FALSE),"")</f>
        <v/>
      </c>
      <c r="AY154" s="93" t="str">
        <f>IF(ISNUMBER(VLOOKUP($E154,AnrPivot!$A$6:$AI$97,COLUMN()-COLUMN($V$1)+2,FALSE)),VLOOKUP($E154,AnrPivot!$A$6:$AI$97,COLUMN()-COLUMN($V$1)+2,FALSE),"")</f>
        <v/>
      </c>
      <c r="AZ154" s="93" t="str">
        <f>IF(ISNUMBER(VLOOKUP($E154,AnrPivot!$A$6:$AI$97,COLUMN()-COLUMN($V$1)+2,FALSE)),VLOOKUP($E154,AnrPivot!$A$6:$AI$97,COLUMN()-COLUMN($V$1)+2,FALSE),"")</f>
        <v/>
      </c>
      <c r="BA154" s="93" t="str">
        <f>IF(ISNUMBER(VLOOKUP($E154,AnrPivot!$A$6:$AI$97,COLUMN()-COLUMN($V$1)+2,FALSE)),VLOOKUP($E154,AnrPivot!$A$6:$AI$97,COLUMN()-COLUMN($V$1)+2,FALSE),"")</f>
        <v/>
      </c>
      <c r="BB154" s="93" t="str">
        <f>IF(ISNUMBER(VLOOKUP($E154,AnrPivot!$A$6:$AI$97,COLUMN()-COLUMN($V$1)+2,FALSE)),VLOOKUP($E154,AnrPivot!$A$6:$AI$97,COLUMN()-COLUMN($V$1)+2,FALSE),"")</f>
        <v/>
      </c>
      <c r="BC154" s="93" t="str">
        <f>IF(ISNUMBER(VLOOKUP($E154,AnrPivot!$A$6:$AI$97,COLUMN()-COLUMN($V$1)+2,FALSE)),VLOOKUP($E154,AnrPivot!$A$6:$AI$97,COLUMN()-COLUMN($V$1)+2,FALSE),"")</f>
        <v/>
      </c>
      <c r="BD154" s="93" t="str">
        <f>IF(ISNUMBER(VLOOKUP($E154,AnrPivot!$A$6:$AI$97,COLUMN()-COLUMN($V$1)+2,FALSE)),VLOOKUP($E154,AnrPivot!$A$6:$AI$97,COLUMN()-COLUMN($V$1)+2,FALSE),"")</f>
        <v/>
      </c>
      <c r="BE154" s="93" t="str">
        <f>IF(ISNUMBER(VLOOKUP($E154,AnrPivot!$A$6:$AI$97,COLUMN()-COLUMN($V$1)+2,FALSE)),VLOOKUP($E154,AnrPivot!$A$6:$AI$97,COLUMN()-COLUMN($V$1)+2,FALSE),"")</f>
        <v/>
      </c>
      <c r="BF154" s="93" t="str">
        <f>IF(ISNUMBER(VLOOKUP($E154,AnrPivot!$A$6:$AI$97,COLUMN()-COLUMN($V$1)+2,FALSE)),VLOOKUP($E154,AnrPivot!$A$6:$AI$97,COLUMN()-COLUMN($V$1)+2,FALSE),"")</f>
        <v/>
      </c>
      <c r="BG154" s="93" t="str">
        <f>IF(ISNUMBER(VLOOKUP($E154,AnrPivot!$A$6:$AI$97,COLUMN()-COLUMN($V$1)+2,FALSE)),VLOOKUP($E154,AnrPivot!$A$6:$AI$97,COLUMN()-COLUMN($V$1)+2,FALSE),"")</f>
        <v/>
      </c>
      <c r="BH154" s="93" t="str">
        <f>IF(ISNUMBER(VLOOKUP($E154,AnrPivot!$A$6:$AI$97,COLUMN()-COLUMN($V$1)+2,FALSE)),VLOOKUP($E154,AnrPivot!$A$6:$AI$97,COLUMN()-COLUMN($V$1)+2,FALSE),"")</f>
        <v/>
      </c>
      <c r="BI154" s="93" t="str">
        <f>IF(ISNUMBER(VLOOKUP($E154,AnrPivot!$A$6:$AI$97,COLUMN()-COLUMN($V$1)+2,FALSE)),VLOOKUP($E154,AnrPivot!$A$6:$AI$97,COLUMN()-COLUMN($V$1)+2,FALSE),"")</f>
        <v/>
      </c>
      <c r="BJ154" s="93" t="str">
        <f>IF(ISNUMBER(VLOOKUP($E154,AnrPivot!$A$6:$AI$97,COLUMN()-COLUMN($V$1)+2,FALSE)),VLOOKUP($E154,AnrPivot!$A$6:$AI$97,COLUMN()-COLUMN($V$1)+2,FALSE),"")</f>
        <v/>
      </c>
    </row>
    <row r="155" spans="1:62">
      <c r="A155" s="247">
        <v>147</v>
      </c>
      <c r="B155" s="66" t="s">
        <v>0</v>
      </c>
      <c r="C155" s="67" t="s">
        <v>538</v>
      </c>
      <c r="D155" s="67" t="s">
        <v>539</v>
      </c>
      <c r="E155" s="68" t="s">
        <v>227</v>
      </c>
      <c r="F155" s="69">
        <v>24223</v>
      </c>
      <c r="G155" s="247" t="s">
        <v>182</v>
      </c>
      <c r="H155" s="247" t="s">
        <v>422</v>
      </c>
      <c r="I155" s="247"/>
      <c r="J155" s="248"/>
      <c r="K155" s="70"/>
      <c r="L155" s="289">
        <v>19</v>
      </c>
      <c r="M155" s="71">
        <f t="shared" si="6"/>
        <v>17.5</v>
      </c>
      <c r="N155" s="227">
        <f>LOOKUP(E155,UNTIS.1HJ!$A$4:$A$132,UNTIS.1HJ!$F$4:$F$132)+LOOKUP(E155,UNTIS.1HJ!$A$4:$A$132,UNTIS.1HJ!$H$4:$H$132)</f>
        <v>0</v>
      </c>
      <c r="O155" s="225">
        <f t="shared" si="7"/>
        <v>0</v>
      </c>
      <c r="P155" s="93"/>
      <c r="Q155" s="93">
        <f>VLOOKUP($E155,UNTIS.Gesamt!$A$4:$L$140,2,FALSE)</f>
        <v>746</v>
      </c>
      <c r="R155" s="93">
        <f>VLOOKUP($E155,UNTIS.Gesamt!$A$4:$L$140,3,FALSE)</f>
        <v>40</v>
      </c>
      <c r="S155" s="93">
        <f>VLOOKUP($E155,UNTIS.1HJ!$A$4:$L$140,4,FALSE)</f>
        <v>706</v>
      </c>
      <c r="T155" s="93">
        <f>VLOOKUP($E155,UNTIS.1HJ!$A$4:$L$140,8,FALSE)</f>
        <v>0</v>
      </c>
      <c r="U155" s="93"/>
      <c r="V155" s="93">
        <f>IF(ISNUMBER(VLOOKUP($E155,AnrPivot!$A$6:$AI$97,COLUMN()-COLUMN($V$1)+2,FALSE)),VLOOKUP($E155,AnrPivot!$A$6:$AI$97,COLUMN()-COLUMN($V$1)+2,FALSE),"")</f>
        <v>0.5</v>
      </c>
      <c r="W155" s="9" t="str">
        <f>IF(ISNUMBER(VLOOKUP($E155,AnrPivot!$A$6:$AI$97,COLUMN()-COLUMN($V$1)+2,FALSE)),VLOOKUP($E155,AnrPivot!$A$6:$AI$97,COLUMN()-COLUMN($V$1)+2,FALSE),"")</f>
        <v/>
      </c>
      <c r="X155" s="9" t="str">
        <f>IF(ISNUMBER(VLOOKUP($E155,AnrPivot!$A$6:$AI$97,COLUMN()-COLUMN($V$1)+2,FALSE)),VLOOKUP($E155,AnrPivot!$A$6:$AI$97,COLUMN()-COLUMN($V$1)+2,FALSE),"")</f>
        <v/>
      </c>
      <c r="Y155" s="9" t="str">
        <f>IF(ISNUMBER(VLOOKUP($E155,AnrPivot!$A$6:$AI$97,COLUMN()-COLUMN($V$1)+2,FALSE)),VLOOKUP($E155,AnrPivot!$A$6:$AI$97,COLUMN()-COLUMN($V$1)+2,FALSE),"")</f>
        <v/>
      </c>
      <c r="Z155" s="9" t="str">
        <f>IF(ISNUMBER(VLOOKUP($E155,AnrPivot!$A$6:$AI$97,COLUMN()-COLUMN($V$1)+2,FALSE)),VLOOKUP($E155,AnrPivot!$A$6:$AI$97,COLUMN()-COLUMN($V$1)+2,FALSE),"")</f>
        <v/>
      </c>
      <c r="AA155" s="9" t="str">
        <f>IF(ISNUMBER(VLOOKUP($E155,AnrPivot!$A$6:$AI$97,COLUMN()-COLUMN($V$1)+2,FALSE)),VLOOKUP($E155,AnrPivot!$A$6:$AI$97,COLUMN()-COLUMN($V$1)+2,FALSE),"")</f>
        <v/>
      </c>
      <c r="AB155" s="9" t="str">
        <f>IF(ISNUMBER(VLOOKUP($E155,AnrPivot!$A$6:$AI$97,COLUMN()-COLUMN($V$1)+2,FALSE)),VLOOKUP($E155,AnrPivot!$A$6:$AI$97,COLUMN()-COLUMN($V$1)+2,FALSE),"")</f>
        <v/>
      </c>
      <c r="AC155" s="9" t="str">
        <f>IF(ISNUMBER(VLOOKUP($E155,AnrPivot!$A$6:$AI$97,COLUMN()-COLUMN($V$1)+2,FALSE)),VLOOKUP($E155,AnrPivot!$A$6:$AI$97,COLUMN()-COLUMN($V$1)+2,FALSE),"")</f>
        <v/>
      </c>
      <c r="AD155" s="9" t="str">
        <f>IF(ISNUMBER(VLOOKUP($E155,AnrPivot!$A$6:$AI$97,COLUMN()-COLUMN($V$1)+2,FALSE)),VLOOKUP($E155,AnrPivot!$A$6:$AI$97,COLUMN()-COLUMN($V$1)+2,FALSE),"")</f>
        <v/>
      </c>
      <c r="AE155" s="9" t="str">
        <f>IF(ISNUMBER(VLOOKUP($E155,AnrPivot!$A$6:$AI$97,COLUMN()-COLUMN($V$1)+2,FALSE)),VLOOKUP($E155,AnrPivot!$A$6:$AI$97,COLUMN()-COLUMN($V$1)+2,FALSE),"")</f>
        <v/>
      </c>
      <c r="AF155" s="9" t="str">
        <f>IF(ISNUMBER(VLOOKUP($E155,AnrPivot!$A$6:$AI$97,COLUMN()-COLUMN($V$1)+2,FALSE)),VLOOKUP($E155,AnrPivot!$A$6:$AI$97,COLUMN()-COLUMN($V$1)+2,FALSE),"")</f>
        <v/>
      </c>
      <c r="AG155" s="9" t="str">
        <f>IF(ISNUMBER(VLOOKUP($E155,AnrPivot!$A$6:$AI$97,COLUMN()-COLUMN($V$1)+2,FALSE)),VLOOKUP($E155,AnrPivot!$A$6:$AI$97,COLUMN()-COLUMN($V$1)+2,FALSE),"")</f>
        <v/>
      </c>
      <c r="AH155" s="9">
        <f>IF(ISNUMBER(VLOOKUP($E155,AnrPivot!$A$6:$AI$97,COLUMN()-COLUMN($V$1)+2,FALSE)),VLOOKUP($E155,AnrPivot!$A$6:$AI$97,COLUMN()-COLUMN($V$1)+2,FALSE),"")</f>
        <v>1</v>
      </c>
      <c r="AI155" s="9" t="str">
        <f>IF(ISNUMBER(VLOOKUP($E155,AnrPivot!$A$6:$AI$97,COLUMN()-COLUMN($V$1)+2,FALSE)),VLOOKUP($E155,AnrPivot!$A$6:$AI$97,COLUMN()-COLUMN($V$1)+2,FALSE),"")</f>
        <v/>
      </c>
      <c r="AJ155" s="9" t="str">
        <f>IF(ISNUMBER(VLOOKUP($E155,AnrPivot!$A$6:$AI$97,COLUMN()-COLUMN($V$1)+2,FALSE)),VLOOKUP($E155,AnrPivot!$A$6:$AI$97,COLUMN()-COLUMN($V$1)+2,FALSE),"")</f>
        <v/>
      </c>
      <c r="AK155" s="9" t="str">
        <f>IF(ISNUMBER(VLOOKUP($E155,AnrPivot!$A$6:$AI$97,COLUMN()-COLUMN($V$1)+2,FALSE)),VLOOKUP($E155,AnrPivot!$A$6:$AI$97,COLUMN()-COLUMN($V$1)+2,FALSE),"")</f>
        <v/>
      </c>
      <c r="AL155" s="9" t="str">
        <f>IF(ISNUMBER(VLOOKUP($E155,AnrPivot!$A$6:$AI$97,COLUMN()-COLUMN($V$1)+2,FALSE)),VLOOKUP($E155,AnrPivot!$A$6:$AI$97,COLUMN()-COLUMN($V$1)+2,FALSE),"")</f>
        <v/>
      </c>
      <c r="AM155" s="9" t="str">
        <f>IF(ISNUMBER(VLOOKUP($E155,AnrPivot!$A$6:$AI$97,COLUMN()-COLUMN($V$1)+2,FALSE)),VLOOKUP($E155,AnrPivot!$A$6:$AI$97,COLUMN()-COLUMN($V$1)+2,FALSE),"")</f>
        <v/>
      </c>
      <c r="AN155" s="9" t="str">
        <f>IF(ISNUMBER(VLOOKUP($E155,AnrPivot!$A$6:$AI$97,COLUMN()-COLUMN($V$1)+2,FALSE)),VLOOKUP($E155,AnrPivot!$A$6:$AI$97,COLUMN()-COLUMN($V$1)+2,FALSE),"")</f>
        <v/>
      </c>
      <c r="AO155" s="9" t="str">
        <f>IF(ISNUMBER(VLOOKUP($E155,AnrPivot!$A$6:$AI$97,COLUMN()-COLUMN($V$1)+2,FALSE)),VLOOKUP($E155,AnrPivot!$A$6:$AI$97,COLUMN()-COLUMN($V$1)+2,FALSE),"")</f>
        <v/>
      </c>
      <c r="AP155" s="9" t="str">
        <f>IF(ISNUMBER(VLOOKUP($E155,AnrPivot!$A$6:$AI$97,COLUMN()-COLUMN($V$1)+2,FALSE)),VLOOKUP($E155,AnrPivot!$A$6:$AI$97,COLUMN()-COLUMN($V$1)+2,FALSE),"")</f>
        <v/>
      </c>
      <c r="AQ155" s="9" t="str">
        <f>IF(ISNUMBER(VLOOKUP($E155,AnrPivot!$A$6:$AI$97,COLUMN()-COLUMN($V$1)+2,FALSE)),VLOOKUP($E155,AnrPivot!$A$6:$AI$97,COLUMN()-COLUMN($V$1)+2,FALSE),"")</f>
        <v/>
      </c>
      <c r="AR155" s="9" t="str">
        <f>IF(ISNUMBER(VLOOKUP($E155,AnrPivot!$A$6:$AI$97,COLUMN()-COLUMN($V$1)+2,FALSE)),VLOOKUP($E155,AnrPivot!$A$6:$AI$97,COLUMN()-COLUMN($V$1)+2,FALSE),"")</f>
        <v/>
      </c>
      <c r="AS155" s="9" t="str">
        <f>IF(ISNUMBER(VLOOKUP($E155,AnrPivot!$A$6:$AI$97,COLUMN()-COLUMN($V$1)+2,FALSE)),VLOOKUP($E155,AnrPivot!$A$6:$AI$97,COLUMN()-COLUMN($V$1)+2,FALSE),"")</f>
        <v/>
      </c>
      <c r="AT155" s="9" t="str">
        <f>IF(ISNUMBER(VLOOKUP($E155,AnrPivot!$A$6:$AI$97,COLUMN()-COLUMN($V$1)+2,FALSE)),VLOOKUP($E155,AnrPivot!$A$6:$AI$97,COLUMN()-COLUMN($V$1)+2,FALSE),"")</f>
        <v/>
      </c>
      <c r="AU155" s="9" t="str">
        <f>IF(ISNUMBER(VLOOKUP($E155,AnrPivot!$A$6:$AI$97,COLUMN()-COLUMN($V$1)+2,FALSE)),VLOOKUP($E155,AnrPivot!$A$6:$AI$97,COLUMN()-COLUMN($V$1)+2,FALSE),"")</f>
        <v/>
      </c>
      <c r="AV155" s="9" t="str">
        <f>IF(ISNUMBER(VLOOKUP($E155,AnrPivot!$A$6:$AI$97,COLUMN()-COLUMN($V$1)+2,FALSE)),VLOOKUP($E155,AnrPivot!$A$6:$AI$97,COLUMN()-COLUMN($V$1)+2,FALSE),"")</f>
        <v/>
      </c>
      <c r="AW155" s="9" t="str">
        <f>IF(ISNUMBER(VLOOKUP($E155,AnrPivot!$A$6:$AI$97,COLUMN()-COLUMN($V$1)+2,FALSE)),VLOOKUP($E155,AnrPivot!$A$6:$AI$97,COLUMN()-COLUMN($V$1)+2,FALSE),"")</f>
        <v/>
      </c>
      <c r="AX155" s="9" t="str">
        <f>IF(ISNUMBER(VLOOKUP($E155,AnrPivot!$A$6:$AI$97,COLUMN()-COLUMN($V$1)+2,FALSE)),VLOOKUP($E155,AnrPivot!$A$6:$AI$97,COLUMN()-COLUMN($V$1)+2,FALSE),"")</f>
        <v/>
      </c>
      <c r="AY155" s="9" t="str">
        <f>IF(ISNUMBER(VLOOKUP($E155,AnrPivot!$A$6:$AI$97,COLUMN()-COLUMN($V$1)+2,FALSE)),VLOOKUP($E155,AnrPivot!$A$6:$AI$97,COLUMN()-COLUMN($V$1)+2,FALSE),"")</f>
        <v/>
      </c>
      <c r="AZ155" s="9" t="str">
        <f>IF(ISNUMBER(VLOOKUP($E155,AnrPivot!$A$6:$AI$97,COLUMN()-COLUMN($V$1)+2,FALSE)),VLOOKUP($E155,AnrPivot!$A$6:$AI$97,COLUMN()-COLUMN($V$1)+2,FALSE),"")</f>
        <v/>
      </c>
      <c r="BA155" s="9" t="str">
        <f>IF(ISNUMBER(VLOOKUP($E155,AnrPivot!$A$6:$AI$97,COLUMN()-COLUMN($V$1)+2,FALSE)),VLOOKUP($E155,AnrPivot!$A$6:$AI$97,COLUMN()-COLUMN($V$1)+2,FALSE),"")</f>
        <v/>
      </c>
      <c r="BB155" s="9" t="str">
        <f>IF(ISNUMBER(VLOOKUP($E155,AnrPivot!$A$6:$AI$97,COLUMN()-COLUMN($V$1)+2,FALSE)),VLOOKUP($E155,AnrPivot!$A$6:$AI$97,COLUMN()-COLUMN($V$1)+2,FALSE),"")</f>
        <v/>
      </c>
      <c r="BC155" s="9">
        <f>IF(ISNUMBER(VLOOKUP($E155,AnrPivot!$A$6:$AI$97,COLUMN()-COLUMN($V$1)+2,FALSE)),VLOOKUP($E155,AnrPivot!$A$6:$AI$97,COLUMN()-COLUMN($V$1)+2,FALSE),"")</f>
        <v>1.5</v>
      </c>
      <c r="BD155" s="9" t="str">
        <f>IF(ISNUMBER(VLOOKUP($E155,AnrPivot!$A$6:$AI$97,COLUMN()-COLUMN($V$1)+2,FALSE)),VLOOKUP($E155,AnrPivot!$A$6:$AI$97,COLUMN()-COLUMN($V$1)+2,FALSE),"")</f>
        <v/>
      </c>
      <c r="BE155" s="9" t="str">
        <f>IF(ISNUMBER(VLOOKUP($E155,AnrPivot!$A$6:$AI$97,COLUMN()-COLUMN($V$1)+2,FALSE)),VLOOKUP($E155,AnrPivot!$A$6:$AI$97,COLUMN()-COLUMN($V$1)+2,FALSE),"")</f>
        <v/>
      </c>
      <c r="BF155" s="9" t="str">
        <f>IF(ISNUMBER(VLOOKUP($E155,AnrPivot!$A$6:$AI$97,COLUMN()-COLUMN($V$1)+2,FALSE)),VLOOKUP($E155,AnrPivot!$A$6:$AI$97,COLUMN()-COLUMN($V$1)+2,FALSE),"")</f>
        <v/>
      </c>
      <c r="BG155" s="9" t="str">
        <f>IF(ISNUMBER(VLOOKUP($E155,AnrPivot!$A$6:$AI$97,COLUMN()-COLUMN($V$1)+2,FALSE)),VLOOKUP($E155,AnrPivot!$A$6:$AI$97,COLUMN()-COLUMN($V$1)+2,FALSE),"")</f>
        <v/>
      </c>
      <c r="BH155" s="9" t="str">
        <f>IF(ISNUMBER(VLOOKUP($E155,AnrPivot!$A$6:$AI$97,COLUMN()-COLUMN($V$1)+2,FALSE)),VLOOKUP($E155,AnrPivot!$A$6:$AI$97,COLUMN()-COLUMN($V$1)+2,FALSE),"")</f>
        <v/>
      </c>
      <c r="BI155" s="93" t="str">
        <f>IF(ISNUMBER(VLOOKUP($E155,AnrPivot!$A$6:$AI$97,COLUMN()-COLUMN($V$1)+2,FALSE)),VLOOKUP($E155,AnrPivot!$A$6:$AI$97,COLUMN()-COLUMN($V$1)+2,FALSE),"")</f>
        <v/>
      </c>
      <c r="BJ155" s="93" t="str">
        <f>IF(ISNUMBER(VLOOKUP($E155,AnrPivot!$A$6:$AI$97,COLUMN()-COLUMN($V$1)+2,FALSE)),VLOOKUP($E155,AnrPivot!$A$6:$AI$97,COLUMN()-COLUMN($V$1)+2,FALSE),"")</f>
        <v/>
      </c>
    </row>
    <row r="156" spans="1:62" s="244" customFormat="1">
      <c r="A156" s="244">
        <v>148</v>
      </c>
      <c r="B156" s="73" t="s">
        <v>0</v>
      </c>
      <c r="C156" s="11" t="s">
        <v>540</v>
      </c>
      <c r="D156" s="11" t="s">
        <v>541</v>
      </c>
      <c r="E156" s="8" t="s">
        <v>23</v>
      </c>
      <c r="F156" s="14">
        <v>24801</v>
      </c>
      <c r="G156" s="244" t="s">
        <v>182</v>
      </c>
      <c r="H156" s="244" t="s">
        <v>176</v>
      </c>
      <c r="J156" s="249"/>
      <c r="K156" s="27"/>
      <c r="L156" s="290">
        <v>6</v>
      </c>
      <c r="M156" s="13">
        <f t="shared" si="6"/>
        <v>6</v>
      </c>
      <c r="N156" s="228">
        <f>LOOKUP(E156,UNTIS.1HJ!$A$4:$A$132,UNTIS.1HJ!$F$4:$F$132)+LOOKUP(E156,UNTIS.1HJ!$A$4:$A$132,UNTIS.1HJ!$H$4:$H$132)</f>
        <v>0</v>
      </c>
      <c r="O156" s="226">
        <f t="shared" si="7"/>
        <v>0</v>
      </c>
      <c r="P156" s="9"/>
      <c r="Q156" s="9">
        <f>VLOOKUP($E156,UNTIS.Gesamt!$A$4:$L$140,2,FALSE)</f>
        <v>1004</v>
      </c>
      <c r="R156" s="9">
        <f>VLOOKUP($E156,UNTIS.Gesamt!$A$4:$L$140,3,FALSE)</f>
        <v>0</v>
      </c>
      <c r="S156" s="9">
        <f>VLOOKUP($E156,UNTIS.1HJ!$A$4:$L$140,4,FALSE)</f>
        <v>1004</v>
      </c>
      <c r="T156" s="9">
        <f>VLOOKUP($E156,UNTIS.1HJ!$A$4:$L$140,8,FALSE)</f>
        <v>0</v>
      </c>
      <c r="U156" s="9"/>
      <c r="V156" s="9" t="str">
        <f>IF(ISNUMBER(VLOOKUP($E156,AnrPivot!$A$6:$AI$97,COLUMN()-COLUMN($V$1)+2,FALSE)),VLOOKUP($E156,AnrPivot!$A$6:$AI$97,COLUMN()-COLUMN($V$1)+2,FALSE),"")</f>
        <v/>
      </c>
      <c r="W156" s="93" t="str">
        <f>IF(ISNUMBER(VLOOKUP($E156,AnrPivot!$A$6:$AI$97,COLUMN()-COLUMN($V$1)+2,FALSE)),VLOOKUP($E156,AnrPivot!$A$6:$AI$97,COLUMN()-COLUMN($V$1)+2,FALSE),"")</f>
        <v/>
      </c>
      <c r="X156" s="93" t="str">
        <f>IF(ISNUMBER(VLOOKUP($E156,AnrPivot!$A$6:$AI$97,COLUMN()-COLUMN($V$1)+2,FALSE)),VLOOKUP($E156,AnrPivot!$A$6:$AI$97,COLUMN()-COLUMN($V$1)+2,FALSE),"")</f>
        <v/>
      </c>
      <c r="Y156" s="93" t="str">
        <f>IF(ISNUMBER(VLOOKUP($E156,AnrPivot!$A$6:$AI$97,COLUMN()-COLUMN($V$1)+2,FALSE)),VLOOKUP($E156,AnrPivot!$A$6:$AI$97,COLUMN()-COLUMN($V$1)+2,FALSE),"")</f>
        <v/>
      </c>
      <c r="Z156" s="93" t="str">
        <f>IF(ISNUMBER(VLOOKUP($E156,AnrPivot!$A$6:$AI$97,COLUMN()-COLUMN($V$1)+2,FALSE)),VLOOKUP($E156,AnrPivot!$A$6:$AI$97,COLUMN()-COLUMN($V$1)+2,FALSE),"")</f>
        <v/>
      </c>
      <c r="AA156" s="93" t="str">
        <f>IF(ISNUMBER(VLOOKUP($E156,AnrPivot!$A$6:$AI$97,COLUMN()-COLUMN($V$1)+2,FALSE)),VLOOKUP($E156,AnrPivot!$A$6:$AI$97,COLUMN()-COLUMN($V$1)+2,FALSE),"")</f>
        <v/>
      </c>
      <c r="AB156" s="93" t="str">
        <f>IF(ISNUMBER(VLOOKUP($E156,AnrPivot!$A$6:$AI$97,COLUMN()-COLUMN($V$1)+2,FALSE)),VLOOKUP($E156,AnrPivot!$A$6:$AI$97,COLUMN()-COLUMN($V$1)+2,FALSE),"")</f>
        <v/>
      </c>
      <c r="AC156" s="93" t="str">
        <f>IF(ISNUMBER(VLOOKUP($E156,AnrPivot!$A$6:$AI$97,COLUMN()-COLUMN($V$1)+2,FALSE)),VLOOKUP($E156,AnrPivot!$A$6:$AI$97,COLUMN()-COLUMN($V$1)+2,FALSE),"")</f>
        <v/>
      </c>
      <c r="AD156" s="93" t="str">
        <f>IF(ISNUMBER(VLOOKUP($E156,AnrPivot!$A$6:$AI$97,COLUMN()-COLUMN($V$1)+2,FALSE)),VLOOKUP($E156,AnrPivot!$A$6:$AI$97,COLUMN()-COLUMN($V$1)+2,FALSE),"")</f>
        <v/>
      </c>
      <c r="AE156" s="93" t="str">
        <f>IF(ISNUMBER(VLOOKUP($E156,AnrPivot!$A$6:$AI$97,COLUMN()-COLUMN($V$1)+2,FALSE)),VLOOKUP($E156,AnrPivot!$A$6:$AI$97,COLUMN()-COLUMN($V$1)+2,FALSE),"")</f>
        <v/>
      </c>
      <c r="AF156" s="93" t="str">
        <f>IF(ISNUMBER(VLOOKUP($E156,AnrPivot!$A$6:$AI$97,COLUMN()-COLUMN($V$1)+2,FALSE)),VLOOKUP($E156,AnrPivot!$A$6:$AI$97,COLUMN()-COLUMN($V$1)+2,FALSE),"")</f>
        <v/>
      </c>
      <c r="AG156" s="93" t="str">
        <f>IF(ISNUMBER(VLOOKUP($E156,AnrPivot!$A$6:$AI$97,COLUMN()-COLUMN($V$1)+2,FALSE)),VLOOKUP($E156,AnrPivot!$A$6:$AI$97,COLUMN()-COLUMN($V$1)+2,FALSE),"")</f>
        <v/>
      </c>
      <c r="AH156" s="93" t="str">
        <f>IF(ISNUMBER(VLOOKUP($E156,AnrPivot!$A$6:$AI$97,COLUMN()-COLUMN($V$1)+2,FALSE)),VLOOKUP($E156,AnrPivot!$A$6:$AI$97,COLUMN()-COLUMN($V$1)+2,FALSE),"")</f>
        <v/>
      </c>
      <c r="AI156" s="93" t="str">
        <f>IF(ISNUMBER(VLOOKUP($E156,AnrPivot!$A$6:$AI$97,COLUMN()-COLUMN($V$1)+2,FALSE)),VLOOKUP($E156,AnrPivot!$A$6:$AI$97,COLUMN()-COLUMN($V$1)+2,FALSE),"")</f>
        <v/>
      </c>
      <c r="AJ156" s="93" t="str">
        <f>IF(ISNUMBER(VLOOKUP($E156,AnrPivot!$A$6:$AI$97,COLUMN()-COLUMN($V$1)+2,FALSE)),VLOOKUP($E156,AnrPivot!$A$6:$AI$97,COLUMN()-COLUMN($V$1)+2,FALSE),"")</f>
        <v/>
      </c>
      <c r="AK156" s="93" t="str">
        <f>IF(ISNUMBER(VLOOKUP($E156,AnrPivot!$A$6:$AI$97,COLUMN()-COLUMN($V$1)+2,FALSE)),VLOOKUP($E156,AnrPivot!$A$6:$AI$97,COLUMN()-COLUMN($V$1)+2,FALSE),"")</f>
        <v/>
      </c>
      <c r="AL156" s="93" t="str">
        <f>IF(ISNUMBER(VLOOKUP($E156,AnrPivot!$A$6:$AI$97,COLUMN()-COLUMN($V$1)+2,FALSE)),VLOOKUP($E156,AnrPivot!$A$6:$AI$97,COLUMN()-COLUMN($V$1)+2,FALSE),"")</f>
        <v/>
      </c>
      <c r="AM156" s="93" t="str">
        <f>IF(ISNUMBER(VLOOKUP($E156,AnrPivot!$A$6:$AI$97,COLUMN()-COLUMN($V$1)+2,FALSE)),VLOOKUP($E156,AnrPivot!$A$6:$AI$97,COLUMN()-COLUMN($V$1)+2,FALSE),"")</f>
        <v/>
      </c>
      <c r="AN156" s="93" t="str">
        <f>IF(ISNUMBER(VLOOKUP($E156,AnrPivot!$A$6:$AI$97,COLUMN()-COLUMN($V$1)+2,FALSE)),VLOOKUP($E156,AnrPivot!$A$6:$AI$97,COLUMN()-COLUMN($V$1)+2,FALSE),"")</f>
        <v/>
      </c>
      <c r="AO156" s="93" t="str">
        <f>IF(ISNUMBER(VLOOKUP($E156,AnrPivot!$A$6:$AI$97,COLUMN()-COLUMN($V$1)+2,FALSE)),VLOOKUP($E156,AnrPivot!$A$6:$AI$97,COLUMN()-COLUMN($V$1)+2,FALSE),"")</f>
        <v/>
      </c>
      <c r="AP156" s="93" t="str">
        <f>IF(ISNUMBER(VLOOKUP($E156,AnrPivot!$A$6:$AI$97,COLUMN()-COLUMN($V$1)+2,FALSE)),VLOOKUP($E156,AnrPivot!$A$6:$AI$97,COLUMN()-COLUMN($V$1)+2,FALSE),"")</f>
        <v/>
      </c>
      <c r="AQ156" s="93" t="str">
        <f>IF(ISNUMBER(VLOOKUP($E156,AnrPivot!$A$6:$AI$97,COLUMN()-COLUMN($V$1)+2,FALSE)),VLOOKUP($E156,AnrPivot!$A$6:$AI$97,COLUMN()-COLUMN($V$1)+2,FALSE),"")</f>
        <v/>
      </c>
      <c r="AR156" s="93" t="str">
        <f>IF(ISNUMBER(VLOOKUP($E156,AnrPivot!$A$6:$AI$97,COLUMN()-COLUMN($V$1)+2,FALSE)),VLOOKUP($E156,AnrPivot!$A$6:$AI$97,COLUMN()-COLUMN($V$1)+2,FALSE),"")</f>
        <v/>
      </c>
      <c r="AS156" s="93" t="str">
        <f>IF(ISNUMBER(VLOOKUP($E156,AnrPivot!$A$6:$AI$97,COLUMN()-COLUMN($V$1)+2,FALSE)),VLOOKUP($E156,AnrPivot!$A$6:$AI$97,COLUMN()-COLUMN($V$1)+2,FALSE),"")</f>
        <v/>
      </c>
      <c r="AT156" s="93" t="str">
        <f>IF(ISNUMBER(VLOOKUP($E156,AnrPivot!$A$6:$AI$97,COLUMN()-COLUMN($V$1)+2,FALSE)),VLOOKUP($E156,AnrPivot!$A$6:$AI$97,COLUMN()-COLUMN($V$1)+2,FALSE),"")</f>
        <v/>
      </c>
      <c r="AU156" s="93" t="str">
        <f>IF(ISNUMBER(VLOOKUP($E156,AnrPivot!$A$6:$AI$97,COLUMN()-COLUMN($V$1)+2,FALSE)),VLOOKUP($E156,AnrPivot!$A$6:$AI$97,COLUMN()-COLUMN($V$1)+2,FALSE),"")</f>
        <v/>
      </c>
      <c r="AV156" s="93" t="str">
        <f>IF(ISNUMBER(VLOOKUP($E156,AnrPivot!$A$6:$AI$97,COLUMN()-COLUMN($V$1)+2,FALSE)),VLOOKUP($E156,AnrPivot!$A$6:$AI$97,COLUMN()-COLUMN($V$1)+2,FALSE),"")</f>
        <v/>
      </c>
      <c r="AW156" s="93" t="str">
        <f>IF(ISNUMBER(VLOOKUP($E156,AnrPivot!$A$6:$AI$97,COLUMN()-COLUMN($V$1)+2,FALSE)),VLOOKUP($E156,AnrPivot!$A$6:$AI$97,COLUMN()-COLUMN($V$1)+2,FALSE),"")</f>
        <v/>
      </c>
      <c r="AX156" s="93" t="str">
        <f>IF(ISNUMBER(VLOOKUP($E156,AnrPivot!$A$6:$AI$97,COLUMN()-COLUMN($V$1)+2,FALSE)),VLOOKUP($E156,AnrPivot!$A$6:$AI$97,COLUMN()-COLUMN($V$1)+2,FALSE),"")</f>
        <v/>
      </c>
      <c r="AY156" s="93" t="str">
        <f>IF(ISNUMBER(VLOOKUP($E156,AnrPivot!$A$6:$AI$97,COLUMN()-COLUMN($V$1)+2,FALSE)),VLOOKUP($E156,AnrPivot!$A$6:$AI$97,COLUMN()-COLUMN($V$1)+2,FALSE),"")</f>
        <v/>
      </c>
      <c r="AZ156" s="93" t="str">
        <f>IF(ISNUMBER(VLOOKUP($E156,AnrPivot!$A$6:$AI$97,COLUMN()-COLUMN($V$1)+2,FALSE)),VLOOKUP($E156,AnrPivot!$A$6:$AI$97,COLUMN()-COLUMN($V$1)+2,FALSE),"")</f>
        <v/>
      </c>
      <c r="BA156" s="93" t="str">
        <f>IF(ISNUMBER(VLOOKUP($E156,AnrPivot!$A$6:$AI$97,COLUMN()-COLUMN($V$1)+2,FALSE)),VLOOKUP($E156,AnrPivot!$A$6:$AI$97,COLUMN()-COLUMN($V$1)+2,FALSE),"")</f>
        <v/>
      </c>
      <c r="BB156" s="93" t="str">
        <f>IF(ISNUMBER(VLOOKUP($E156,AnrPivot!$A$6:$AI$97,COLUMN()-COLUMN($V$1)+2,FALSE)),VLOOKUP($E156,AnrPivot!$A$6:$AI$97,COLUMN()-COLUMN($V$1)+2,FALSE),"")</f>
        <v/>
      </c>
      <c r="BC156" s="93" t="str">
        <f>IF(ISNUMBER(VLOOKUP($E156,AnrPivot!$A$6:$AI$97,COLUMN()-COLUMN($V$1)+2,FALSE)),VLOOKUP($E156,AnrPivot!$A$6:$AI$97,COLUMN()-COLUMN($V$1)+2,FALSE),"")</f>
        <v/>
      </c>
      <c r="BD156" s="93" t="str">
        <f>IF(ISNUMBER(VLOOKUP($E156,AnrPivot!$A$6:$AI$97,COLUMN()-COLUMN($V$1)+2,FALSE)),VLOOKUP($E156,AnrPivot!$A$6:$AI$97,COLUMN()-COLUMN($V$1)+2,FALSE),"")</f>
        <v/>
      </c>
      <c r="BE156" s="93" t="str">
        <f>IF(ISNUMBER(VLOOKUP($E156,AnrPivot!$A$6:$AI$97,COLUMN()-COLUMN($V$1)+2,FALSE)),VLOOKUP($E156,AnrPivot!$A$6:$AI$97,COLUMN()-COLUMN($V$1)+2,FALSE),"")</f>
        <v/>
      </c>
      <c r="BF156" s="93" t="str">
        <f>IF(ISNUMBER(VLOOKUP($E156,AnrPivot!$A$6:$AI$97,COLUMN()-COLUMN($V$1)+2,FALSE)),VLOOKUP($E156,AnrPivot!$A$6:$AI$97,COLUMN()-COLUMN($V$1)+2,FALSE),"")</f>
        <v/>
      </c>
      <c r="BG156" s="93" t="str">
        <f>IF(ISNUMBER(VLOOKUP($E156,AnrPivot!$A$6:$AI$97,COLUMN()-COLUMN($V$1)+2,FALSE)),VLOOKUP($E156,AnrPivot!$A$6:$AI$97,COLUMN()-COLUMN($V$1)+2,FALSE),"")</f>
        <v/>
      </c>
      <c r="BH156" s="93" t="str">
        <f>IF(ISNUMBER(VLOOKUP($E156,AnrPivot!$A$6:$AI$97,COLUMN()-COLUMN($V$1)+2,FALSE)),VLOOKUP($E156,AnrPivot!$A$6:$AI$97,COLUMN()-COLUMN($V$1)+2,FALSE),"")</f>
        <v/>
      </c>
      <c r="BI156" s="93" t="str">
        <f>IF(ISNUMBER(VLOOKUP($E156,AnrPivot!$A$6:$AI$97,COLUMN()-COLUMN($V$1)+2,FALSE)),VLOOKUP($E156,AnrPivot!$A$6:$AI$97,COLUMN()-COLUMN($V$1)+2,FALSE),"")</f>
        <v/>
      </c>
      <c r="BJ156" s="93" t="str">
        <f>IF(ISNUMBER(VLOOKUP($E156,AnrPivot!$A$6:$AI$97,COLUMN()-COLUMN($V$1)+2,FALSE)),VLOOKUP($E156,AnrPivot!$A$6:$AI$97,COLUMN()-COLUMN($V$1)+2,FALSE),"")</f>
        <v/>
      </c>
    </row>
    <row r="157" spans="1:62">
      <c r="A157" s="247">
        <v>149</v>
      </c>
      <c r="B157" s="66" t="s">
        <v>0</v>
      </c>
      <c r="C157" s="67" t="s">
        <v>412</v>
      </c>
      <c r="D157" s="67" t="s">
        <v>542</v>
      </c>
      <c r="E157" s="68" t="s">
        <v>300</v>
      </c>
      <c r="F157" s="69">
        <v>25418</v>
      </c>
      <c r="G157" s="247" t="s">
        <v>184</v>
      </c>
      <c r="H157" s="247" t="s">
        <v>543</v>
      </c>
      <c r="I157" s="247"/>
      <c r="J157" s="248"/>
      <c r="K157" s="70"/>
      <c r="L157" s="71">
        <v>25.5</v>
      </c>
      <c r="M157" s="71">
        <f t="shared" si="6"/>
        <v>24</v>
      </c>
      <c r="N157" s="227">
        <f>LOOKUP(E157,UNTIS.1HJ!$A$4:$A$132,UNTIS.1HJ!$F$4:$F$132)+LOOKUP(E157,UNTIS.1HJ!$A$4:$A$132,UNTIS.1HJ!$H$4:$H$132)</f>
        <v>0</v>
      </c>
      <c r="O157" s="225">
        <f t="shared" si="7"/>
        <v>0</v>
      </c>
      <c r="P157" s="93"/>
      <c r="Q157" s="93">
        <f>VLOOKUP($E157,UNTIS.Gesamt!$A$4:$L$140,2,FALSE)</f>
        <v>1020</v>
      </c>
      <c r="R157" s="93">
        <f>VLOOKUP($E157,UNTIS.Gesamt!$A$4:$L$140,3,FALSE)</f>
        <v>696</v>
      </c>
      <c r="S157" s="93">
        <f>VLOOKUP($E157,UNTIS.1HJ!$A$4:$L$140,4,FALSE)</f>
        <v>192</v>
      </c>
      <c r="T157" s="93">
        <f>VLOOKUP($E157,UNTIS.1HJ!$A$4:$L$140,8,FALSE)</f>
        <v>0</v>
      </c>
      <c r="U157" s="93"/>
      <c r="V157" s="93" t="str">
        <f>IF(ISNUMBER(VLOOKUP($E157,AnrPivot!$A$6:$AI$97,COLUMN()-COLUMN($V$1)+2,FALSE)),VLOOKUP($E157,AnrPivot!$A$6:$AI$97,COLUMN()-COLUMN($V$1)+2,FALSE),"")</f>
        <v/>
      </c>
      <c r="W157" s="9" t="str">
        <f>IF(ISNUMBER(VLOOKUP($E157,AnrPivot!$A$6:$AI$97,COLUMN()-COLUMN($V$1)+2,FALSE)),VLOOKUP($E157,AnrPivot!$A$6:$AI$97,COLUMN()-COLUMN($V$1)+2,FALSE),"")</f>
        <v/>
      </c>
      <c r="X157" s="9" t="str">
        <f>IF(ISNUMBER(VLOOKUP($E157,AnrPivot!$A$6:$AI$97,COLUMN()-COLUMN($V$1)+2,FALSE)),VLOOKUP($E157,AnrPivot!$A$6:$AI$97,COLUMN()-COLUMN($V$1)+2,FALSE),"")</f>
        <v/>
      </c>
      <c r="Y157" s="9" t="str">
        <f>IF(ISNUMBER(VLOOKUP($E157,AnrPivot!$A$6:$AI$97,COLUMN()-COLUMN($V$1)+2,FALSE)),VLOOKUP($E157,AnrPivot!$A$6:$AI$97,COLUMN()-COLUMN($V$1)+2,FALSE),"")</f>
        <v/>
      </c>
      <c r="Z157" s="9" t="str">
        <f>IF(ISNUMBER(VLOOKUP($E157,AnrPivot!$A$6:$AI$97,COLUMN()-COLUMN($V$1)+2,FALSE)),VLOOKUP($E157,AnrPivot!$A$6:$AI$97,COLUMN()-COLUMN($V$1)+2,FALSE),"")</f>
        <v/>
      </c>
      <c r="AA157" s="9" t="str">
        <f>IF(ISNUMBER(VLOOKUP($E157,AnrPivot!$A$6:$AI$97,COLUMN()-COLUMN($V$1)+2,FALSE)),VLOOKUP($E157,AnrPivot!$A$6:$AI$97,COLUMN()-COLUMN($V$1)+2,FALSE),"")</f>
        <v/>
      </c>
      <c r="AB157" s="9">
        <f>IF(ISNUMBER(VLOOKUP($E157,AnrPivot!$A$6:$AI$97,COLUMN()-COLUMN($V$1)+2,FALSE)),VLOOKUP($E157,AnrPivot!$A$6:$AI$97,COLUMN()-COLUMN($V$1)+2,FALSE),"")</f>
        <v>1.5</v>
      </c>
      <c r="AC157" s="9" t="str">
        <f>IF(ISNUMBER(VLOOKUP($E157,AnrPivot!$A$6:$AI$97,COLUMN()-COLUMN($V$1)+2,FALSE)),VLOOKUP($E157,AnrPivot!$A$6:$AI$97,COLUMN()-COLUMN($V$1)+2,FALSE),"")</f>
        <v/>
      </c>
      <c r="AD157" s="9" t="str">
        <f>IF(ISNUMBER(VLOOKUP($E157,AnrPivot!$A$6:$AI$97,COLUMN()-COLUMN($V$1)+2,FALSE)),VLOOKUP($E157,AnrPivot!$A$6:$AI$97,COLUMN()-COLUMN($V$1)+2,FALSE),"")</f>
        <v/>
      </c>
      <c r="AE157" s="9" t="str">
        <f>IF(ISNUMBER(VLOOKUP($E157,AnrPivot!$A$6:$AI$97,COLUMN()-COLUMN($V$1)+2,FALSE)),VLOOKUP($E157,AnrPivot!$A$6:$AI$97,COLUMN()-COLUMN($V$1)+2,FALSE),"")</f>
        <v/>
      </c>
      <c r="AF157" s="9" t="str">
        <f>IF(ISNUMBER(VLOOKUP($E157,AnrPivot!$A$6:$AI$97,COLUMN()-COLUMN($V$1)+2,FALSE)),VLOOKUP($E157,AnrPivot!$A$6:$AI$97,COLUMN()-COLUMN($V$1)+2,FALSE),"")</f>
        <v/>
      </c>
      <c r="AG157" s="9" t="str">
        <f>IF(ISNUMBER(VLOOKUP($E157,AnrPivot!$A$6:$AI$97,COLUMN()-COLUMN($V$1)+2,FALSE)),VLOOKUP($E157,AnrPivot!$A$6:$AI$97,COLUMN()-COLUMN($V$1)+2,FALSE),"")</f>
        <v/>
      </c>
      <c r="AH157" s="9" t="str">
        <f>IF(ISNUMBER(VLOOKUP($E157,AnrPivot!$A$6:$AI$97,COLUMN()-COLUMN($V$1)+2,FALSE)),VLOOKUP($E157,AnrPivot!$A$6:$AI$97,COLUMN()-COLUMN($V$1)+2,FALSE),"")</f>
        <v/>
      </c>
      <c r="AI157" s="9" t="str">
        <f>IF(ISNUMBER(VLOOKUP($E157,AnrPivot!$A$6:$AI$97,COLUMN()-COLUMN($V$1)+2,FALSE)),VLOOKUP($E157,AnrPivot!$A$6:$AI$97,COLUMN()-COLUMN($V$1)+2,FALSE),"")</f>
        <v/>
      </c>
      <c r="AJ157" s="9" t="str">
        <f>IF(ISNUMBER(VLOOKUP($E157,AnrPivot!$A$6:$AI$97,COLUMN()-COLUMN($V$1)+2,FALSE)),VLOOKUP($E157,AnrPivot!$A$6:$AI$97,COLUMN()-COLUMN($V$1)+2,FALSE),"")</f>
        <v/>
      </c>
      <c r="AK157" s="9" t="str">
        <f>IF(ISNUMBER(VLOOKUP($E157,AnrPivot!$A$6:$AI$97,COLUMN()-COLUMN($V$1)+2,FALSE)),VLOOKUP($E157,AnrPivot!$A$6:$AI$97,COLUMN()-COLUMN($V$1)+2,FALSE),"")</f>
        <v/>
      </c>
      <c r="AL157" s="9" t="str">
        <f>IF(ISNUMBER(VLOOKUP($E157,AnrPivot!$A$6:$AI$97,COLUMN()-COLUMN($V$1)+2,FALSE)),VLOOKUP($E157,AnrPivot!$A$6:$AI$97,COLUMN()-COLUMN($V$1)+2,FALSE),"")</f>
        <v/>
      </c>
      <c r="AM157" s="9" t="str">
        <f>IF(ISNUMBER(VLOOKUP($E157,AnrPivot!$A$6:$AI$97,COLUMN()-COLUMN($V$1)+2,FALSE)),VLOOKUP($E157,AnrPivot!$A$6:$AI$97,COLUMN()-COLUMN($V$1)+2,FALSE),"")</f>
        <v/>
      </c>
      <c r="AN157" s="9" t="str">
        <f>IF(ISNUMBER(VLOOKUP($E157,AnrPivot!$A$6:$AI$97,COLUMN()-COLUMN($V$1)+2,FALSE)),VLOOKUP($E157,AnrPivot!$A$6:$AI$97,COLUMN()-COLUMN($V$1)+2,FALSE),"")</f>
        <v/>
      </c>
      <c r="AO157" s="9" t="str">
        <f>IF(ISNUMBER(VLOOKUP($E157,AnrPivot!$A$6:$AI$97,COLUMN()-COLUMN($V$1)+2,FALSE)),VLOOKUP($E157,AnrPivot!$A$6:$AI$97,COLUMN()-COLUMN($V$1)+2,FALSE),"")</f>
        <v/>
      </c>
      <c r="AP157" s="9" t="str">
        <f>IF(ISNUMBER(VLOOKUP($E157,AnrPivot!$A$6:$AI$97,COLUMN()-COLUMN($V$1)+2,FALSE)),VLOOKUP($E157,AnrPivot!$A$6:$AI$97,COLUMN()-COLUMN($V$1)+2,FALSE),"")</f>
        <v/>
      </c>
      <c r="AQ157" s="9" t="str">
        <f>IF(ISNUMBER(VLOOKUP($E157,AnrPivot!$A$6:$AI$97,COLUMN()-COLUMN($V$1)+2,FALSE)),VLOOKUP($E157,AnrPivot!$A$6:$AI$97,COLUMN()-COLUMN($V$1)+2,FALSE),"")</f>
        <v/>
      </c>
      <c r="AR157" s="9" t="str">
        <f>IF(ISNUMBER(VLOOKUP($E157,AnrPivot!$A$6:$AI$97,COLUMN()-COLUMN($V$1)+2,FALSE)),VLOOKUP($E157,AnrPivot!$A$6:$AI$97,COLUMN()-COLUMN($V$1)+2,FALSE),"")</f>
        <v/>
      </c>
      <c r="AS157" s="9" t="str">
        <f>IF(ISNUMBER(VLOOKUP($E157,AnrPivot!$A$6:$AI$97,COLUMN()-COLUMN($V$1)+2,FALSE)),VLOOKUP($E157,AnrPivot!$A$6:$AI$97,COLUMN()-COLUMN($V$1)+2,FALSE),"")</f>
        <v/>
      </c>
      <c r="AT157" s="9" t="str">
        <f>IF(ISNUMBER(VLOOKUP($E157,AnrPivot!$A$6:$AI$97,COLUMN()-COLUMN($V$1)+2,FALSE)),VLOOKUP($E157,AnrPivot!$A$6:$AI$97,COLUMN()-COLUMN($V$1)+2,FALSE),"")</f>
        <v/>
      </c>
      <c r="AU157" s="9" t="str">
        <f>IF(ISNUMBER(VLOOKUP($E157,AnrPivot!$A$6:$AI$97,COLUMN()-COLUMN($V$1)+2,FALSE)),VLOOKUP($E157,AnrPivot!$A$6:$AI$97,COLUMN()-COLUMN($V$1)+2,FALSE),"")</f>
        <v/>
      </c>
      <c r="AV157" s="9" t="str">
        <f>IF(ISNUMBER(VLOOKUP($E157,AnrPivot!$A$6:$AI$97,COLUMN()-COLUMN($V$1)+2,FALSE)),VLOOKUP($E157,AnrPivot!$A$6:$AI$97,COLUMN()-COLUMN($V$1)+2,FALSE),"")</f>
        <v/>
      </c>
      <c r="AW157" s="9" t="str">
        <f>IF(ISNUMBER(VLOOKUP($E157,AnrPivot!$A$6:$AI$97,COLUMN()-COLUMN($V$1)+2,FALSE)),VLOOKUP($E157,AnrPivot!$A$6:$AI$97,COLUMN()-COLUMN($V$1)+2,FALSE),"")</f>
        <v/>
      </c>
      <c r="AX157" s="9" t="str">
        <f>IF(ISNUMBER(VLOOKUP($E157,AnrPivot!$A$6:$AI$97,COLUMN()-COLUMN($V$1)+2,FALSE)),VLOOKUP($E157,AnrPivot!$A$6:$AI$97,COLUMN()-COLUMN($V$1)+2,FALSE),"")</f>
        <v/>
      </c>
      <c r="AY157" s="9" t="str">
        <f>IF(ISNUMBER(VLOOKUP($E157,AnrPivot!$A$6:$AI$97,COLUMN()-COLUMN($V$1)+2,FALSE)),VLOOKUP($E157,AnrPivot!$A$6:$AI$97,COLUMN()-COLUMN($V$1)+2,FALSE),"")</f>
        <v/>
      </c>
      <c r="AZ157" s="9" t="str">
        <f>IF(ISNUMBER(VLOOKUP($E157,AnrPivot!$A$6:$AI$97,COLUMN()-COLUMN($V$1)+2,FALSE)),VLOOKUP($E157,AnrPivot!$A$6:$AI$97,COLUMN()-COLUMN($V$1)+2,FALSE),"")</f>
        <v/>
      </c>
      <c r="BA157" s="9" t="str">
        <f>IF(ISNUMBER(VLOOKUP($E157,AnrPivot!$A$6:$AI$97,COLUMN()-COLUMN($V$1)+2,FALSE)),VLOOKUP($E157,AnrPivot!$A$6:$AI$97,COLUMN()-COLUMN($V$1)+2,FALSE),"")</f>
        <v/>
      </c>
      <c r="BB157" s="9" t="str">
        <f>IF(ISNUMBER(VLOOKUP($E157,AnrPivot!$A$6:$AI$97,COLUMN()-COLUMN($V$1)+2,FALSE)),VLOOKUP($E157,AnrPivot!$A$6:$AI$97,COLUMN()-COLUMN($V$1)+2,FALSE),"")</f>
        <v/>
      </c>
      <c r="BC157" s="9">
        <f>IF(ISNUMBER(VLOOKUP($E157,AnrPivot!$A$6:$AI$97,COLUMN()-COLUMN($V$1)+2,FALSE)),VLOOKUP($E157,AnrPivot!$A$6:$AI$97,COLUMN()-COLUMN($V$1)+2,FALSE),"")</f>
        <v>1.5</v>
      </c>
      <c r="BD157" s="9" t="str">
        <f>IF(ISNUMBER(VLOOKUP($E157,AnrPivot!$A$6:$AI$97,COLUMN()-COLUMN($V$1)+2,FALSE)),VLOOKUP($E157,AnrPivot!$A$6:$AI$97,COLUMN()-COLUMN($V$1)+2,FALSE),"")</f>
        <v/>
      </c>
      <c r="BE157" s="9" t="str">
        <f>IF(ISNUMBER(VLOOKUP($E157,AnrPivot!$A$6:$AI$97,COLUMN()-COLUMN($V$1)+2,FALSE)),VLOOKUP($E157,AnrPivot!$A$6:$AI$97,COLUMN()-COLUMN($V$1)+2,FALSE),"")</f>
        <v/>
      </c>
      <c r="BF157" s="9" t="str">
        <f>IF(ISNUMBER(VLOOKUP($E157,AnrPivot!$A$6:$AI$97,COLUMN()-COLUMN($V$1)+2,FALSE)),VLOOKUP($E157,AnrPivot!$A$6:$AI$97,COLUMN()-COLUMN($V$1)+2,FALSE),"")</f>
        <v/>
      </c>
      <c r="BG157" s="9" t="str">
        <f>IF(ISNUMBER(VLOOKUP($E157,AnrPivot!$A$6:$AI$97,COLUMN()-COLUMN($V$1)+2,FALSE)),VLOOKUP($E157,AnrPivot!$A$6:$AI$97,COLUMN()-COLUMN($V$1)+2,FALSE),"")</f>
        <v/>
      </c>
      <c r="BH157" s="9" t="str">
        <f>IF(ISNUMBER(VLOOKUP($E157,AnrPivot!$A$6:$AI$97,COLUMN()-COLUMN($V$1)+2,FALSE)),VLOOKUP($E157,AnrPivot!$A$6:$AI$97,COLUMN()-COLUMN($V$1)+2,FALSE),"")</f>
        <v/>
      </c>
      <c r="BI157" s="93" t="str">
        <f>IF(ISNUMBER(VLOOKUP($E157,AnrPivot!$A$6:$AI$97,COLUMN()-COLUMN($V$1)+2,FALSE)),VLOOKUP($E157,AnrPivot!$A$6:$AI$97,COLUMN()-COLUMN($V$1)+2,FALSE),"")</f>
        <v/>
      </c>
      <c r="BJ157" s="93" t="str">
        <f>IF(ISNUMBER(VLOOKUP($E157,AnrPivot!$A$6:$AI$97,COLUMN()-COLUMN($V$1)+2,FALSE)),VLOOKUP($E157,AnrPivot!$A$6:$AI$97,COLUMN()-COLUMN($V$1)+2,FALSE),"")</f>
        <v/>
      </c>
    </row>
    <row r="158" spans="1:62">
      <c r="A158" s="244">
        <v>150</v>
      </c>
      <c r="B158" s="73" t="s">
        <v>0</v>
      </c>
      <c r="F158" s="14"/>
      <c r="G158" s="244"/>
      <c r="H158" s="244"/>
      <c r="I158" s="244"/>
      <c r="J158" s="249"/>
      <c r="K158" s="27"/>
      <c r="L158" s="13"/>
      <c r="M158" s="13" t="e">
        <f t="shared" si="6"/>
        <v>#N/A</v>
      </c>
      <c r="N158" s="228" t="e">
        <f>LOOKUP(E158,UNTIS.1HJ!$A$4:$A$132,UNTIS.1HJ!$F$4:$F$132)+LOOKUP(E158,UNTIS.1HJ!$A$4:$A$132,UNTIS.1HJ!$H$4:$H$132)</f>
        <v>#N/A</v>
      </c>
      <c r="O158" s="226" t="e">
        <f t="shared" si="7"/>
        <v>#N/A</v>
      </c>
      <c r="P158" s="9"/>
      <c r="Q158" s="9" t="e">
        <f>VLOOKUP($E158,UNTIS.Gesamt!$A$4:$L$140,2,FALSE)</f>
        <v>#N/A</v>
      </c>
      <c r="R158" s="9" t="e">
        <f>VLOOKUP($E158,UNTIS.Gesamt!$A$4:$L$140,3,FALSE)</f>
        <v>#N/A</v>
      </c>
      <c r="S158" s="9" t="e">
        <f>VLOOKUP($E158,UNTIS.1HJ!$A$4:$L$140,4,FALSE)</f>
        <v>#N/A</v>
      </c>
      <c r="T158" s="9" t="e">
        <f>VLOOKUP($E158,UNTIS.1HJ!$A$4:$L$140,8,FALSE)</f>
        <v>#N/A</v>
      </c>
      <c r="U158" s="9"/>
      <c r="V158" s="9" t="str">
        <f>IF(ISNUMBER(VLOOKUP($E158,AnrPivot!$A$6:$AI$97,COLUMN()-COLUMN($V$1)+2,FALSE)),VLOOKUP($E158,AnrPivot!$A$6:$AI$97,COLUMN()-COLUMN($V$1)+2,FALSE),"")</f>
        <v/>
      </c>
      <c r="W158" s="93" t="str">
        <f>IF(ISNUMBER(VLOOKUP($E158,AnrPivot!$A$6:$AI$97,COLUMN()-COLUMN($V$1)+2,FALSE)),VLOOKUP($E158,AnrPivot!$A$6:$AI$97,COLUMN()-COLUMN($V$1)+2,FALSE),"")</f>
        <v/>
      </c>
      <c r="X158" s="93" t="str">
        <f>IF(ISNUMBER(VLOOKUP($E158,AnrPivot!$A$6:$AI$97,COLUMN()-COLUMN($V$1)+2,FALSE)),VLOOKUP($E158,AnrPivot!$A$6:$AI$97,COLUMN()-COLUMN($V$1)+2,FALSE),"")</f>
        <v/>
      </c>
      <c r="Y158" s="93" t="str">
        <f>IF(ISNUMBER(VLOOKUP($E158,AnrPivot!$A$6:$AI$97,COLUMN()-COLUMN($V$1)+2,FALSE)),VLOOKUP($E158,AnrPivot!$A$6:$AI$97,COLUMN()-COLUMN($V$1)+2,FALSE),"")</f>
        <v/>
      </c>
      <c r="Z158" s="93" t="str">
        <f>IF(ISNUMBER(VLOOKUP($E158,AnrPivot!$A$6:$AI$97,COLUMN()-COLUMN($V$1)+2,FALSE)),VLOOKUP($E158,AnrPivot!$A$6:$AI$97,COLUMN()-COLUMN($V$1)+2,FALSE),"")</f>
        <v/>
      </c>
      <c r="AA158" s="93" t="str">
        <f>IF(ISNUMBER(VLOOKUP($E158,AnrPivot!$A$6:$AI$97,COLUMN()-COLUMN($V$1)+2,FALSE)),VLOOKUP($E158,AnrPivot!$A$6:$AI$97,COLUMN()-COLUMN($V$1)+2,FALSE),"")</f>
        <v/>
      </c>
      <c r="AB158" s="93" t="str">
        <f>IF(ISNUMBER(VLOOKUP($E158,AnrPivot!$A$6:$AI$97,COLUMN()-COLUMN($V$1)+2,FALSE)),VLOOKUP($E158,AnrPivot!$A$6:$AI$97,COLUMN()-COLUMN($V$1)+2,FALSE),"")</f>
        <v/>
      </c>
      <c r="AC158" s="93" t="str">
        <f>IF(ISNUMBER(VLOOKUP($E158,AnrPivot!$A$6:$AI$97,COLUMN()-COLUMN($V$1)+2,FALSE)),VLOOKUP($E158,AnrPivot!$A$6:$AI$97,COLUMN()-COLUMN($V$1)+2,FALSE),"")</f>
        <v/>
      </c>
      <c r="AD158" s="93" t="str">
        <f>IF(ISNUMBER(VLOOKUP($E158,AnrPivot!$A$6:$AI$97,COLUMN()-COLUMN($V$1)+2,FALSE)),VLOOKUP($E158,AnrPivot!$A$6:$AI$97,COLUMN()-COLUMN($V$1)+2,FALSE),"")</f>
        <v/>
      </c>
      <c r="AE158" s="93" t="str">
        <f>IF(ISNUMBER(VLOOKUP($E158,AnrPivot!$A$6:$AI$97,COLUMN()-COLUMN($V$1)+2,FALSE)),VLOOKUP($E158,AnrPivot!$A$6:$AI$97,COLUMN()-COLUMN($V$1)+2,FALSE),"")</f>
        <v/>
      </c>
      <c r="AF158" s="93" t="str">
        <f>IF(ISNUMBER(VLOOKUP($E158,AnrPivot!$A$6:$AI$97,COLUMN()-COLUMN($V$1)+2,FALSE)),VLOOKUP($E158,AnrPivot!$A$6:$AI$97,COLUMN()-COLUMN($V$1)+2,FALSE),"")</f>
        <v/>
      </c>
      <c r="AG158" s="93" t="str">
        <f>IF(ISNUMBER(VLOOKUP($E158,AnrPivot!$A$6:$AI$97,COLUMN()-COLUMN($V$1)+2,FALSE)),VLOOKUP($E158,AnrPivot!$A$6:$AI$97,COLUMN()-COLUMN($V$1)+2,FALSE),"")</f>
        <v/>
      </c>
      <c r="AH158" s="93" t="str">
        <f>IF(ISNUMBER(VLOOKUP($E158,AnrPivot!$A$6:$AI$97,COLUMN()-COLUMN($V$1)+2,FALSE)),VLOOKUP($E158,AnrPivot!$A$6:$AI$97,COLUMN()-COLUMN($V$1)+2,FALSE),"")</f>
        <v/>
      </c>
      <c r="AI158" s="93" t="str">
        <f>IF(ISNUMBER(VLOOKUP($E158,AnrPivot!$A$6:$AI$97,COLUMN()-COLUMN($V$1)+2,FALSE)),VLOOKUP($E158,AnrPivot!$A$6:$AI$97,COLUMN()-COLUMN($V$1)+2,FALSE),"")</f>
        <v/>
      </c>
      <c r="AJ158" s="93" t="str">
        <f>IF(ISNUMBER(VLOOKUP($E158,AnrPivot!$A$6:$AI$97,COLUMN()-COLUMN($V$1)+2,FALSE)),VLOOKUP($E158,AnrPivot!$A$6:$AI$97,COLUMN()-COLUMN($V$1)+2,FALSE),"")</f>
        <v/>
      </c>
      <c r="AK158" s="93" t="str">
        <f>IF(ISNUMBER(VLOOKUP($E158,AnrPivot!$A$6:$AI$97,COLUMN()-COLUMN($V$1)+2,FALSE)),VLOOKUP($E158,AnrPivot!$A$6:$AI$97,COLUMN()-COLUMN($V$1)+2,FALSE),"")</f>
        <v/>
      </c>
      <c r="AL158" s="93" t="str">
        <f>IF(ISNUMBER(VLOOKUP($E158,AnrPivot!$A$6:$AI$97,COLUMN()-COLUMN($V$1)+2,FALSE)),VLOOKUP($E158,AnrPivot!$A$6:$AI$97,COLUMN()-COLUMN($V$1)+2,FALSE),"")</f>
        <v/>
      </c>
      <c r="AM158" s="93" t="str">
        <f>IF(ISNUMBER(VLOOKUP($E158,AnrPivot!$A$6:$AI$97,COLUMN()-COLUMN($V$1)+2,FALSE)),VLOOKUP($E158,AnrPivot!$A$6:$AI$97,COLUMN()-COLUMN($V$1)+2,FALSE),"")</f>
        <v/>
      </c>
      <c r="AN158" s="93" t="str">
        <f>IF(ISNUMBER(VLOOKUP($E158,AnrPivot!$A$6:$AI$97,COLUMN()-COLUMN($V$1)+2,FALSE)),VLOOKUP($E158,AnrPivot!$A$6:$AI$97,COLUMN()-COLUMN($V$1)+2,FALSE),"")</f>
        <v/>
      </c>
      <c r="AO158" s="93" t="str">
        <f>IF(ISNUMBER(VLOOKUP($E158,AnrPivot!$A$6:$AI$97,COLUMN()-COLUMN($V$1)+2,FALSE)),VLOOKUP($E158,AnrPivot!$A$6:$AI$97,COLUMN()-COLUMN($V$1)+2,FALSE),"")</f>
        <v/>
      </c>
      <c r="AP158" s="93" t="str">
        <f>IF(ISNUMBER(VLOOKUP($E158,AnrPivot!$A$6:$AI$97,COLUMN()-COLUMN($V$1)+2,FALSE)),VLOOKUP($E158,AnrPivot!$A$6:$AI$97,COLUMN()-COLUMN($V$1)+2,FALSE),"")</f>
        <v/>
      </c>
      <c r="AQ158" s="93" t="str">
        <f>IF(ISNUMBER(VLOOKUP($E158,AnrPivot!$A$6:$AI$97,COLUMN()-COLUMN($V$1)+2,FALSE)),VLOOKUP($E158,AnrPivot!$A$6:$AI$97,COLUMN()-COLUMN($V$1)+2,FALSE),"")</f>
        <v/>
      </c>
      <c r="AR158" s="93" t="str">
        <f>IF(ISNUMBER(VLOOKUP($E158,AnrPivot!$A$6:$AI$97,COLUMN()-COLUMN($V$1)+2,FALSE)),VLOOKUP($E158,AnrPivot!$A$6:$AI$97,COLUMN()-COLUMN($V$1)+2,FALSE),"")</f>
        <v/>
      </c>
      <c r="AS158" s="93" t="str">
        <f>IF(ISNUMBER(VLOOKUP($E158,AnrPivot!$A$6:$AI$97,COLUMN()-COLUMN($V$1)+2,FALSE)),VLOOKUP($E158,AnrPivot!$A$6:$AI$97,COLUMN()-COLUMN($V$1)+2,FALSE),"")</f>
        <v/>
      </c>
      <c r="AT158" s="93" t="str">
        <f>IF(ISNUMBER(VLOOKUP($E158,AnrPivot!$A$6:$AI$97,COLUMN()-COLUMN($V$1)+2,FALSE)),VLOOKUP($E158,AnrPivot!$A$6:$AI$97,COLUMN()-COLUMN($V$1)+2,FALSE),"")</f>
        <v/>
      </c>
      <c r="AU158" s="93" t="str">
        <f>IF(ISNUMBER(VLOOKUP($E158,AnrPivot!$A$6:$AI$97,COLUMN()-COLUMN($V$1)+2,FALSE)),VLOOKUP($E158,AnrPivot!$A$6:$AI$97,COLUMN()-COLUMN($V$1)+2,FALSE),"")</f>
        <v/>
      </c>
      <c r="AV158" s="93" t="str">
        <f>IF(ISNUMBER(VLOOKUP($E158,AnrPivot!$A$6:$AI$97,COLUMN()-COLUMN($V$1)+2,FALSE)),VLOOKUP($E158,AnrPivot!$A$6:$AI$97,COLUMN()-COLUMN($V$1)+2,FALSE),"")</f>
        <v/>
      </c>
      <c r="AW158" s="93" t="str">
        <f>IF(ISNUMBER(VLOOKUP($E158,AnrPivot!$A$6:$AI$97,COLUMN()-COLUMN($V$1)+2,FALSE)),VLOOKUP($E158,AnrPivot!$A$6:$AI$97,COLUMN()-COLUMN($V$1)+2,FALSE),"")</f>
        <v/>
      </c>
      <c r="AX158" s="93" t="str">
        <f>IF(ISNUMBER(VLOOKUP($E158,AnrPivot!$A$6:$AI$97,COLUMN()-COLUMN($V$1)+2,FALSE)),VLOOKUP($E158,AnrPivot!$A$6:$AI$97,COLUMN()-COLUMN($V$1)+2,FALSE),"")</f>
        <v/>
      </c>
      <c r="AY158" s="93" t="str">
        <f>IF(ISNUMBER(VLOOKUP($E158,AnrPivot!$A$6:$AI$97,COLUMN()-COLUMN($V$1)+2,FALSE)),VLOOKUP($E158,AnrPivot!$A$6:$AI$97,COLUMN()-COLUMN($V$1)+2,FALSE),"")</f>
        <v/>
      </c>
      <c r="AZ158" s="93" t="str">
        <f>IF(ISNUMBER(VLOOKUP($E158,AnrPivot!$A$6:$AI$97,COLUMN()-COLUMN($V$1)+2,FALSE)),VLOOKUP($E158,AnrPivot!$A$6:$AI$97,COLUMN()-COLUMN($V$1)+2,FALSE),"")</f>
        <v/>
      </c>
      <c r="BA158" s="93" t="str">
        <f>IF(ISNUMBER(VLOOKUP($E158,AnrPivot!$A$6:$AI$97,COLUMN()-COLUMN($V$1)+2,FALSE)),VLOOKUP($E158,AnrPivot!$A$6:$AI$97,COLUMN()-COLUMN($V$1)+2,FALSE),"")</f>
        <v/>
      </c>
      <c r="BB158" s="93" t="str">
        <f>IF(ISNUMBER(VLOOKUP($E158,AnrPivot!$A$6:$AI$97,COLUMN()-COLUMN($V$1)+2,FALSE)),VLOOKUP($E158,AnrPivot!$A$6:$AI$97,COLUMN()-COLUMN($V$1)+2,FALSE),"")</f>
        <v/>
      </c>
      <c r="BC158" s="93" t="str">
        <f>IF(ISNUMBER(VLOOKUP($E158,AnrPivot!$A$6:$AI$97,COLUMN()-COLUMN($V$1)+2,FALSE)),VLOOKUP($E158,AnrPivot!$A$6:$AI$97,COLUMN()-COLUMN($V$1)+2,FALSE),"")</f>
        <v/>
      </c>
      <c r="BD158" s="93" t="str">
        <f>IF(ISNUMBER(VLOOKUP($E158,AnrPivot!$A$6:$AI$97,COLUMN()-COLUMN($V$1)+2,FALSE)),VLOOKUP($E158,AnrPivot!$A$6:$AI$97,COLUMN()-COLUMN($V$1)+2,FALSE),"")</f>
        <v/>
      </c>
      <c r="BE158" s="93" t="str">
        <f>IF(ISNUMBER(VLOOKUP($E158,AnrPivot!$A$6:$AI$97,COLUMN()-COLUMN($V$1)+2,FALSE)),VLOOKUP($E158,AnrPivot!$A$6:$AI$97,COLUMN()-COLUMN($V$1)+2,FALSE),"")</f>
        <v/>
      </c>
      <c r="BF158" s="93" t="str">
        <f>IF(ISNUMBER(VLOOKUP($E158,AnrPivot!$A$6:$AI$97,COLUMN()-COLUMN($V$1)+2,FALSE)),VLOOKUP($E158,AnrPivot!$A$6:$AI$97,COLUMN()-COLUMN($V$1)+2,FALSE),"")</f>
        <v/>
      </c>
      <c r="BG158" s="93" t="str">
        <f>IF(ISNUMBER(VLOOKUP($E158,AnrPivot!$A$6:$AI$97,COLUMN()-COLUMN($V$1)+2,FALSE)),VLOOKUP($E158,AnrPivot!$A$6:$AI$97,COLUMN()-COLUMN($V$1)+2,FALSE),"")</f>
        <v/>
      </c>
      <c r="BH158" s="93" t="str">
        <f>IF(ISNUMBER(VLOOKUP($E158,AnrPivot!$A$6:$AI$97,COLUMN()-COLUMN($V$1)+2,FALSE)),VLOOKUP($E158,AnrPivot!$A$6:$AI$97,COLUMN()-COLUMN($V$1)+2,FALSE),"")</f>
        <v/>
      </c>
      <c r="BI158" s="93" t="str">
        <f>IF(ISNUMBER(VLOOKUP($E158,AnrPivot!$A$6:$AI$97,COLUMN()-COLUMN($V$1)+2,FALSE)),VLOOKUP($E158,AnrPivot!$A$6:$AI$97,COLUMN()-COLUMN($V$1)+2,FALSE),"")</f>
        <v/>
      </c>
      <c r="BJ158" s="93" t="str">
        <f>IF(ISNUMBER(VLOOKUP($E158,AnrPivot!$A$6:$AI$97,COLUMN()-COLUMN($V$1)+2,FALSE)),VLOOKUP($E158,AnrPivot!$A$6:$AI$97,COLUMN()-COLUMN($V$1)+2,FALSE),"")</f>
        <v/>
      </c>
    </row>
    <row r="159" spans="1:62">
      <c r="A159" s="247">
        <v>151</v>
      </c>
      <c r="B159" s="66" t="s">
        <v>1195</v>
      </c>
      <c r="C159" s="67"/>
      <c r="D159" s="67"/>
      <c r="E159" s="68"/>
      <c r="F159" s="69"/>
      <c r="G159" s="247"/>
      <c r="H159" s="247"/>
      <c r="I159" s="247"/>
      <c r="J159" s="248"/>
      <c r="K159" s="70"/>
      <c r="L159" s="71">
        <v>0</v>
      </c>
      <c r="M159" s="71" t="e">
        <f t="shared" si="6"/>
        <v>#N/A</v>
      </c>
      <c r="N159" s="227" t="e">
        <f>LOOKUP(E159,UNTIS.1HJ!$A$4:$A$132,UNTIS.1HJ!$F$4:$F$132)+LOOKUP(E159,UNTIS.1HJ!$A$4:$A$132,UNTIS.1HJ!$H$4:$H$132)</f>
        <v>#N/A</v>
      </c>
      <c r="O159" s="225" t="e">
        <f t="shared" si="7"/>
        <v>#N/A</v>
      </c>
      <c r="P159" s="93"/>
      <c r="Q159" s="93" t="e">
        <f>VLOOKUP($E159,UNTIS.Gesamt!$A$4:$L$140,2,FALSE)</f>
        <v>#N/A</v>
      </c>
      <c r="R159" s="93" t="e">
        <f>VLOOKUP($E159,UNTIS.Gesamt!$A$4:$L$140,3,FALSE)</f>
        <v>#N/A</v>
      </c>
      <c r="S159" s="93" t="e">
        <f>VLOOKUP($E159,UNTIS.1HJ!$A$4:$L$140,4,FALSE)</f>
        <v>#N/A</v>
      </c>
      <c r="T159" s="93" t="e">
        <f>VLOOKUP($E159,UNTIS.1HJ!$A$4:$L$140,8,FALSE)</f>
        <v>#N/A</v>
      </c>
      <c r="U159" s="93"/>
      <c r="V159" s="93" t="str">
        <f>IF(ISNUMBER(VLOOKUP($E159,AnrPivot!$A$6:$AI$97,COLUMN()-COLUMN($V$1)+2,FALSE)),VLOOKUP($E159,AnrPivot!$A$6:$AI$97,COLUMN()-COLUMN($V$1)+2,FALSE),"")</f>
        <v/>
      </c>
      <c r="W159" s="9" t="str">
        <f>IF(ISNUMBER(VLOOKUP($E159,AnrPivot!$A$6:$AI$97,COLUMN()-COLUMN($V$1)+2,FALSE)),VLOOKUP($E159,AnrPivot!$A$6:$AI$97,COLUMN()-COLUMN($V$1)+2,FALSE),"")</f>
        <v/>
      </c>
      <c r="X159" s="9" t="str">
        <f>IF(ISNUMBER(VLOOKUP($E159,AnrPivot!$A$6:$AI$97,COLUMN()-COLUMN($V$1)+2,FALSE)),VLOOKUP($E159,AnrPivot!$A$6:$AI$97,COLUMN()-COLUMN($V$1)+2,FALSE),"")</f>
        <v/>
      </c>
      <c r="Y159" s="9" t="str">
        <f>IF(ISNUMBER(VLOOKUP($E159,AnrPivot!$A$6:$AI$97,COLUMN()-COLUMN($V$1)+2,FALSE)),VLOOKUP($E159,AnrPivot!$A$6:$AI$97,COLUMN()-COLUMN($V$1)+2,FALSE),"")</f>
        <v/>
      </c>
      <c r="Z159" s="9" t="str">
        <f>IF(ISNUMBER(VLOOKUP($E159,AnrPivot!$A$6:$AI$97,COLUMN()-COLUMN($V$1)+2,FALSE)),VLOOKUP($E159,AnrPivot!$A$6:$AI$97,COLUMN()-COLUMN($V$1)+2,FALSE),"")</f>
        <v/>
      </c>
      <c r="AA159" s="9" t="str">
        <f>IF(ISNUMBER(VLOOKUP($E159,AnrPivot!$A$6:$AI$97,COLUMN()-COLUMN($V$1)+2,FALSE)),VLOOKUP($E159,AnrPivot!$A$6:$AI$97,COLUMN()-COLUMN($V$1)+2,FALSE),"")</f>
        <v/>
      </c>
      <c r="AB159" s="9" t="str">
        <f>IF(ISNUMBER(VLOOKUP($E159,AnrPivot!$A$6:$AI$97,COLUMN()-COLUMN($V$1)+2,FALSE)),VLOOKUP($E159,AnrPivot!$A$6:$AI$97,COLUMN()-COLUMN($V$1)+2,FALSE),"")</f>
        <v/>
      </c>
      <c r="AC159" s="9" t="str">
        <f>IF(ISNUMBER(VLOOKUP($E159,AnrPivot!$A$6:$AI$97,COLUMN()-COLUMN($V$1)+2,FALSE)),VLOOKUP($E159,AnrPivot!$A$6:$AI$97,COLUMN()-COLUMN($V$1)+2,FALSE),"")</f>
        <v/>
      </c>
      <c r="AD159" s="9" t="str">
        <f>IF(ISNUMBER(VLOOKUP($E159,AnrPivot!$A$6:$AI$97,COLUMN()-COLUMN($V$1)+2,FALSE)),VLOOKUP($E159,AnrPivot!$A$6:$AI$97,COLUMN()-COLUMN($V$1)+2,FALSE),"")</f>
        <v/>
      </c>
      <c r="AE159" s="9" t="str">
        <f>IF(ISNUMBER(VLOOKUP($E159,AnrPivot!$A$6:$AI$97,COLUMN()-COLUMN($V$1)+2,FALSE)),VLOOKUP($E159,AnrPivot!$A$6:$AI$97,COLUMN()-COLUMN($V$1)+2,FALSE),"")</f>
        <v/>
      </c>
      <c r="AF159" s="9" t="str">
        <f>IF(ISNUMBER(VLOOKUP($E159,AnrPivot!$A$6:$AI$97,COLUMN()-COLUMN($V$1)+2,FALSE)),VLOOKUP($E159,AnrPivot!$A$6:$AI$97,COLUMN()-COLUMN($V$1)+2,FALSE),"")</f>
        <v/>
      </c>
      <c r="AG159" s="9" t="str">
        <f>IF(ISNUMBER(VLOOKUP($E159,AnrPivot!$A$6:$AI$97,COLUMN()-COLUMN($V$1)+2,FALSE)),VLOOKUP($E159,AnrPivot!$A$6:$AI$97,COLUMN()-COLUMN($V$1)+2,FALSE),"")</f>
        <v/>
      </c>
      <c r="AH159" s="9" t="str">
        <f>IF(ISNUMBER(VLOOKUP($E159,AnrPivot!$A$6:$AI$97,COLUMN()-COLUMN($V$1)+2,FALSE)),VLOOKUP($E159,AnrPivot!$A$6:$AI$97,COLUMN()-COLUMN($V$1)+2,FALSE),"")</f>
        <v/>
      </c>
      <c r="AI159" s="9" t="str">
        <f>IF(ISNUMBER(VLOOKUP($E159,AnrPivot!$A$6:$AI$97,COLUMN()-COLUMN($V$1)+2,FALSE)),VLOOKUP($E159,AnrPivot!$A$6:$AI$97,COLUMN()-COLUMN($V$1)+2,FALSE),"")</f>
        <v/>
      </c>
      <c r="AJ159" s="9" t="str">
        <f>IF(ISNUMBER(VLOOKUP($E159,AnrPivot!$A$6:$AI$97,COLUMN()-COLUMN($V$1)+2,FALSE)),VLOOKUP($E159,AnrPivot!$A$6:$AI$97,COLUMN()-COLUMN($V$1)+2,FALSE),"")</f>
        <v/>
      </c>
      <c r="AK159" s="9" t="str">
        <f>IF(ISNUMBER(VLOOKUP($E159,AnrPivot!$A$6:$AI$97,COLUMN()-COLUMN($V$1)+2,FALSE)),VLOOKUP($E159,AnrPivot!$A$6:$AI$97,COLUMN()-COLUMN($V$1)+2,FALSE),"")</f>
        <v/>
      </c>
      <c r="AL159" s="9" t="str">
        <f>IF(ISNUMBER(VLOOKUP($E159,AnrPivot!$A$6:$AI$97,COLUMN()-COLUMN($V$1)+2,FALSE)),VLOOKUP($E159,AnrPivot!$A$6:$AI$97,COLUMN()-COLUMN($V$1)+2,FALSE),"")</f>
        <v/>
      </c>
      <c r="AM159" s="9" t="str">
        <f>IF(ISNUMBER(VLOOKUP($E159,AnrPivot!$A$6:$AI$97,COLUMN()-COLUMN($V$1)+2,FALSE)),VLOOKUP($E159,AnrPivot!$A$6:$AI$97,COLUMN()-COLUMN($V$1)+2,FALSE),"")</f>
        <v/>
      </c>
      <c r="AN159" s="9" t="str">
        <f>IF(ISNUMBER(VLOOKUP($E159,AnrPivot!$A$6:$AI$97,COLUMN()-COLUMN($V$1)+2,FALSE)),VLOOKUP($E159,AnrPivot!$A$6:$AI$97,COLUMN()-COLUMN($V$1)+2,FALSE),"")</f>
        <v/>
      </c>
      <c r="AO159" s="9" t="str">
        <f>IF(ISNUMBER(VLOOKUP($E159,AnrPivot!$A$6:$AI$97,COLUMN()-COLUMN($V$1)+2,FALSE)),VLOOKUP($E159,AnrPivot!$A$6:$AI$97,COLUMN()-COLUMN($V$1)+2,FALSE),"")</f>
        <v/>
      </c>
      <c r="AP159" s="9" t="str">
        <f>IF(ISNUMBER(VLOOKUP($E159,AnrPivot!$A$6:$AI$97,COLUMN()-COLUMN($V$1)+2,FALSE)),VLOOKUP($E159,AnrPivot!$A$6:$AI$97,COLUMN()-COLUMN($V$1)+2,FALSE),"")</f>
        <v/>
      </c>
      <c r="AQ159" s="9" t="str">
        <f>IF(ISNUMBER(VLOOKUP($E159,AnrPivot!$A$6:$AI$97,COLUMN()-COLUMN($V$1)+2,FALSE)),VLOOKUP($E159,AnrPivot!$A$6:$AI$97,COLUMN()-COLUMN($V$1)+2,FALSE),"")</f>
        <v/>
      </c>
      <c r="AR159" s="9" t="str">
        <f>IF(ISNUMBER(VLOOKUP($E159,AnrPivot!$A$6:$AI$97,COLUMN()-COLUMN($V$1)+2,FALSE)),VLOOKUP($E159,AnrPivot!$A$6:$AI$97,COLUMN()-COLUMN($V$1)+2,FALSE),"")</f>
        <v/>
      </c>
      <c r="AS159" s="9" t="str">
        <f>IF(ISNUMBER(VLOOKUP($E159,AnrPivot!$A$6:$AI$97,COLUMN()-COLUMN($V$1)+2,FALSE)),VLOOKUP($E159,AnrPivot!$A$6:$AI$97,COLUMN()-COLUMN($V$1)+2,FALSE),"")</f>
        <v/>
      </c>
      <c r="AT159" s="9" t="str">
        <f>IF(ISNUMBER(VLOOKUP($E159,AnrPivot!$A$6:$AI$97,COLUMN()-COLUMN($V$1)+2,FALSE)),VLOOKUP($E159,AnrPivot!$A$6:$AI$97,COLUMN()-COLUMN($V$1)+2,FALSE),"")</f>
        <v/>
      </c>
      <c r="AU159" s="9" t="str">
        <f>IF(ISNUMBER(VLOOKUP($E159,AnrPivot!$A$6:$AI$97,COLUMN()-COLUMN($V$1)+2,FALSE)),VLOOKUP($E159,AnrPivot!$A$6:$AI$97,COLUMN()-COLUMN($V$1)+2,FALSE),"")</f>
        <v/>
      </c>
      <c r="AV159" s="9" t="str">
        <f>IF(ISNUMBER(VLOOKUP($E159,AnrPivot!$A$6:$AI$97,COLUMN()-COLUMN($V$1)+2,FALSE)),VLOOKUP($E159,AnrPivot!$A$6:$AI$97,COLUMN()-COLUMN($V$1)+2,FALSE),"")</f>
        <v/>
      </c>
      <c r="AW159" s="9" t="str">
        <f>IF(ISNUMBER(VLOOKUP($E159,AnrPivot!$A$6:$AI$97,COLUMN()-COLUMN($V$1)+2,FALSE)),VLOOKUP($E159,AnrPivot!$A$6:$AI$97,COLUMN()-COLUMN($V$1)+2,FALSE),"")</f>
        <v/>
      </c>
      <c r="AX159" s="9" t="str">
        <f>IF(ISNUMBER(VLOOKUP($E159,AnrPivot!$A$6:$AI$97,COLUMN()-COLUMN($V$1)+2,FALSE)),VLOOKUP($E159,AnrPivot!$A$6:$AI$97,COLUMN()-COLUMN($V$1)+2,FALSE),"")</f>
        <v/>
      </c>
      <c r="AY159" s="9" t="str">
        <f>IF(ISNUMBER(VLOOKUP($E159,AnrPivot!$A$6:$AI$97,COLUMN()-COLUMN($V$1)+2,FALSE)),VLOOKUP($E159,AnrPivot!$A$6:$AI$97,COLUMN()-COLUMN($V$1)+2,FALSE),"")</f>
        <v/>
      </c>
      <c r="AZ159" s="9" t="str">
        <f>IF(ISNUMBER(VLOOKUP($E159,AnrPivot!$A$6:$AI$97,COLUMN()-COLUMN($V$1)+2,FALSE)),VLOOKUP($E159,AnrPivot!$A$6:$AI$97,COLUMN()-COLUMN($V$1)+2,FALSE),"")</f>
        <v/>
      </c>
      <c r="BA159" s="9" t="str">
        <f>IF(ISNUMBER(VLOOKUP($E159,AnrPivot!$A$6:$AI$97,COLUMN()-COLUMN($V$1)+2,FALSE)),VLOOKUP($E159,AnrPivot!$A$6:$AI$97,COLUMN()-COLUMN($V$1)+2,FALSE),"")</f>
        <v/>
      </c>
      <c r="BB159" s="9" t="str">
        <f>IF(ISNUMBER(VLOOKUP($E159,AnrPivot!$A$6:$AI$97,COLUMN()-COLUMN($V$1)+2,FALSE)),VLOOKUP($E159,AnrPivot!$A$6:$AI$97,COLUMN()-COLUMN($V$1)+2,FALSE),"")</f>
        <v/>
      </c>
      <c r="BC159" s="9" t="str">
        <f>IF(ISNUMBER(VLOOKUP($E159,AnrPivot!$A$6:$AI$97,COLUMN()-COLUMN($V$1)+2,FALSE)),VLOOKUP($E159,AnrPivot!$A$6:$AI$97,COLUMN()-COLUMN($V$1)+2,FALSE),"")</f>
        <v/>
      </c>
      <c r="BD159" s="9" t="str">
        <f>IF(ISNUMBER(VLOOKUP($E159,AnrPivot!$A$6:$AI$97,COLUMN()-COLUMN($V$1)+2,FALSE)),VLOOKUP($E159,AnrPivot!$A$6:$AI$97,COLUMN()-COLUMN($V$1)+2,FALSE),"")</f>
        <v/>
      </c>
      <c r="BE159" s="9" t="str">
        <f>IF(ISNUMBER(VLOOKUP($E159,AnrPivot!$A$6:$AI$97,COLUMN()-COLUMN($V$1)+2,FALSE)),VLOOKUP($E159,AnrPivot!$A$6:$AI$97,COLUMN()-COLUMN($V$1)+2,FALSE),"")</f>
        <v/>
      </c>
      <c r="BF159" s="9" t="str">
        <f>IF(ISNUMBER(VLOOKUP($E159,AnrPivot!$A$6:$AI$97,COLUMN()-COLUMN($V$1)+2,FALSE)),VLOOKUP($E159,AnrPivot!$A$6:$AI$97,COLUMN()-COLUMN($V$1)+2,FALSE),"")</f>
        <v/>
      </c>
      <c r="BG159" s="9" t="str">
        <f>IF(ISNUMBER(VLOOKUP($E159,AnrPivot!$A$6:$AI$97,COLUMN()-COLUMN($V$1)+2,FALSE)),VLOOKUP($E159,AnrPivot!$A$6:$AI$97,COLUMN()-COLUMN($V$1)+2,FALSE),"")</f>
        <v/>
      </c>
      <c r="BH159" s="9" t="str">
        <f>IF(ISNUMBER(VLOOKUP($E159,AnrPivot!$A$6:$AI$97,COLUMN()-COLUMN($V$1)+2,FALSE)),VLOOKUP($E159,AnrPivot!$A$6:$AI$97,COLUMN()-COLUMN($V$1)+2,FALSE),"")</f>
        <v/>
      </c>
      <c r="BI159" s="93" t="str">
        <f>IF(ISNUMBER(VLOOKUP($E159,AnrPivot!$A$6:$AI$97,COLUMN()-COLUMN($V$1)+2,FALSE)),VLOOKUP($E159,AnrPivot!$A$6:$AI$97,COLUMN()-COLUMN($V$1)+2,FALSE),"")</f>
        <v/>
      </c>
      <c r="BJ159" s="93" t="str">
        <f>IF(ISNUMBER(VLOOKUP($E159,AnrPivot!$A$6:$AI$97,COLUMN()-COLUMN($V$1)+2,FALSE)),VLOOKUP($E159,AnrPivot!$A$6:$AI$97,COLUMN()-COLUMN($V$1)+2,FALSE),"")</f>
        <v/>
      </c>
    </row>
    <row r="160" spans="1:62">
      <c r="A160" s="244">
        <v>152</v>
      </c>
      <c r="B160" s="73" t="s">
        <v>1195</v>
      </c>
      <c r="F160" s="14"/>
      <c r="G160" s="244"/>
      <c r="H160" s="244"/>
      <c r="I160" s="244"/>
      <c r="J160" s="249"/>
      <c r="K160" s="27"/>
      <c r="L160" s="13"/>
      <c r="M160" s="13" t="e">
        <f t="shared" si="6"/>
        <v>#N/A</v>
      </c>
      <c r="N160" s="228" t="e">
        <f>LOOKUP(E160,UNTIS.1HJ!$A$4:$A$132,UNTIS.1HJ!$F$4:$F$132)+LOOKUP(E160,UNTIS.1HJ!$A$4:$A$132,UNTIS.1HJ!$H$4:$H$132)</f>
        <v>#N/A</v>
      </c>
      <c r="O160" s="226" t="e">
        <f t="shared" si="7"/>
        <v>#N/A</v>
      </c>
      <c r="P160" s="9"/>
      <c r="Q160" s="9" t="e">
        <f>VLOOKUP($E160,UNTIS.Gesamt!$A$4:$L$140,2,FALSE)</f>
        <v>#N/A</v>
      </c>
      <c r="R160" s="9" t="e">
        <f>VLOOKUP($E160,UNTIS.Gesamt!$A$4:$L$140,3,FALSE)</f>
        <v>#N/A</v>
      </c>
      <c r="S160" s="9" t="e">
        <f>VLOOKUP($E160,UNTIS.1HJ!$A$4:$L$140,4,FALSE)</f>
        <v>#N/A</v>
      </c>
      <c r="T160" s="9" t="e">
        <f>VLOOKUP($E160,UNTIS.1HJ!$A$4:$L$140,8,FALSE)</f>
        <v>#N/A</v>
      </c>
      <c r="U160" s="9"/>
      <c r="V160" s="9" t="str">
        <f>IF(ISNUMBER(VLOOKUP($E160,AnrPivot!$A$6:$AI$97,COLUMN()-COLUMN($V$1)+2,FALSE)),VLOOKUP($E160,AnrPivot!$A$6:$AI$97,COLUMN()-COLUMN($V$1)+2,FALSE),"")</f>
        <v/>
      </c>
      <c r="W160" s="93" t="str">
        <f>IF(ISNUMBER(VLOOKUP($E160,AnrPivot!$A$6:$AI$97,COLUMN()-COLUMN($V$1)+2,FALSE)),VLOOKUP($E160,AnrPivot!$A$6:$AI$97,COLUMN()-COLUMN($V$1)+2,FALSE),"")</f>
        <v/>
      </c>
      <c r="X160" s="93" t="str">
        <f>IF(ISNUMBER(VLOOKUP($E160,AnrPivot!$A$6:$AI$97,COLUMN()-COLUMN($V$1)+2,FALSE)),VLOOKUP($E160,AnrPivot!$A$6:$AI$97,COLUMN()-COLUMN($V$1)+2,FALSE),"")</f>
        <v/>
      </c>
      <c r="Y160" s="93" t="str">
        <f>IF(ISNUMBER(VLOOKUP($E160,AnrPivot!$A$6:$AI$97,COLUMN()-COLUMN($V$1)+2,FALSE)),VLOOKUP($E160,AnrPivot!$A$6:$AI$97,COLUMN()-COLUMN($V$1)+2,FALSE),"")</f>
        <v/>
      </c>
      <c r="Z160" s="93" t="str">
        <f>IF(ISNUMBER(VLOOKUP($E160,AnrPivot!$A$6:$AI$97,COLUMN()-COLUMN($V$1)+2,FALSE)),VLOOKUP($E160,AnrPivot!$A$6:$AI$97,COLUMN()-COLUMN($V$1)+2,FALSE),"")</f>
        <v/>
      </c>
      <c r="AA160" s="93" t="str">
        <f>IF(ISNUMBER(VLOOKUP($E160,AnrPivot!$A$6:$AI$97,COLUMN()-COLUMN($V$1)+2,FALSE)),VLOOKUP($E160,AnrPivot!$A$6:$AI$97,COLUMN()-COLUMN($V$1)+2,FALSE),"")</f>
        <v/>
      </c>
      <c r="AB160" s="93" t="str">
        <f>IF(ISNUMBER(VLOOKUP($E160,AnrPivot!$A$6:$AI$97,COLUMN()-COLUMN($V$1)+2,FALSE)),VLOOKUP($E160,AnrPivot!$A$6:$AI$97,COLUMN()-COLUMN($V$1)+2,FALSE),"")</f>
        <v/>
      </c>
      <c r="AC160" s="93" t="str">
        <f>IF(ISNUMBER(VLOOKUP($E160,AnrPivot!$A$6:$AI$97,COLUMN()-COLUMN($V$1)+2,FALSE)),VLOOKUP($E160,AnrPivot!$A$6:$AI$97,COLUMN()-COLUMN($V$1)+2,FALSE),"")</f>
        <v/>
      </c>
      <c r="AD160" s="93" t="str">
        <f>IF(ISNUMBER(VLOOKUP($E160,AnrPivot!$A$6:$AI$97,COLUMN()-COLUMN($V$1)+2,FALSE)),VLOOKUP($E160,AnrPivot!$A$6:$AI$97,COLUMN()-COLUMN($V$1)+2,FALSE),"")</f>
        <v/>
      </c>
      <c r="AE160" s="93" t="str">
        <f>IF(ISNUMBER(VLOOKUP($E160,AnrPivot!$A$6:$AI$97,COLUMN()-COLUMN($V$1)+2,FALSE)),VLOOKUP($E160,AnrPivot!$A$6:$AI$97,COLUMN()-COLUMN($V$1)+2,FALSE),"")</f>
        <v/>
      </c>
      <c r="AF160" s="93" t="str">
        <f>IF(ISNUMBER(VLOOKUP($E160,AnrPivot!$A$6:$AI$97,COLUMN()-COLUMN($V$1)+2,FALSE)),VLOOKUP($E160,AnrPivot!$A$6:$AI$97,COLUMN()-COLUMN($V$1)+2,FALSE),"")</f>
        <v/>
      </c>
      <c r="AG160" s="93" t="str">
        <f>IF(ISNUMBER(VLOOKUP($E160,AnrPivot!$A$6:$AI$97,COLUMN()-COLUMN($V$1)+2,FALSE)),VLOOKUP($E160,AnrPivot!$A$6:$AI$97,COLUMN()-COLUMN($V$1)+2,FALSE),"")</f>
        <v/>
      </c>
      <c r="AH160" s="93" t="str">
        <f>IF(ISNUMBER(VLOOKUP($E160,AnrPivot!$A$6:$AI$97,COLUMN()-COLUMN($V$1)+2,FALSE)),VLOOKUP($E160,AnrPivot!$A$6:$AI$97,COLUMN()-COLUMN($V$1)+2,FALSE),"")</f>
        <v/>
      </c>
      <c r="AI160" s="93" t="str">
        <f>IF(ISNUMBER(VLOOKUP($E160,AnrPivot!$A$6:$AI$97,COLUMN()-COLUMN($V$1)+2,FALSE)),VLOOKUP($E160,AnrPivot!$A$6:$AI$97,COLUMN()-COLUMN($V$1)+2,FALSE),"")</f>
        <v/>
      </c>
      <c r="AJ160" s="93" t="str">
        <f>IF(ISNUMBER(VLOOKUP($E160,AnrPivot!$A$6:$AI$97,COLUMN()-COLUMN($V$1)+2,FALSE)),VLOOKUP($E160,AnrPivot!$A$6:$AI$97,COLUMN()-COLUMN($V$1)+2,FALSE),"")</f>
        <v/>
      </c>
      <c r="AK160" s="93" t="str">
        <f>IF(ISNUMBER(VLOOKUP($E160,AnrPivot!$A$6:$AI$97,COLUMN()-COLUMN($V$1)+2,FALSE)),VLOOKUP($E160,AnrPivot!$A$6:$AI$97,COLUMN()-COLUMN($V$1)+2,FALSE),"")</f>
        <v/>
      </c>
      <c r="AL160" s="93" t="str">
        <f>IF(ISNUMBER(VLOOKUP($E160,AnrPivot!$A$6:$AI$97,COLUMN()-COLUMN($V$1)+2,FALSE)),VLOOKUP($E160,AnrPivot!$A$6:$AI$97,COLUMN()-COLUMN($V$1)+2,FALSE),"")</f>
        <v/>
      </c>
      <c r="AM160" s="93" t="str">
        <f>IF(ISNUMBER(VLOOKUP($E160,AnrPivot!$A$6:$AI$97,COLUMN()-COLUMN($V$1)+2,FALSE)),VLOOKUP($E160,AnrPivot!$A$6:$AI$97,COLUMN()-COLUMN($V$1)+2,FALSE),"")</f>
        <v/>
      </c>
      <c r="AN160" s="93" t="str">
        <f>IF(ISNUMBER(VLOOKUP($E160,AnrPivot!$A$6:$AI$97,COLUMN()-COLUMN($V$1)+2,FALSE)),VLOOKUP($E160,AnrPivot!$A$6:$AI$97,COLUMN()-COLUMN($V$1)+2,FALSE),"")</f>
        <v/>
      </c>
      <c r="AO160" s="93" t="str">
        <f>IF(ISNUMBER(VLOOKUP($E160,AnrPivot!$A$6:$AI$97,COLUMN()-COLUMN($V$1)+2,FALSE)),VLOOKUP($E160,AnrPivot!$A$6:$AI$97,COLUMN()-COLUMN($V$1)+2,FALSE),"")</f>
        <v/>
      </c>
      <c r="AP160" s="93" t="str">
        <f>IF(ISNUMBER(VLOOKUP($E160,AnrPivot!$A$6:$AI$97,COLUMN()-COLUMN($V$1)+2,FALSE)),VLOOKUP($E160,AnrPivot!$A$6:$AI$97,COLUMN()-COLUMN($V$1)+2,FALSE),"")</f>
        <v/>
      </c>
      <c r="AQ160" s="93" t="str">
        <f>IF(ISNUMBER(VLOOKUP($E160,AnrPivot!$A$6:$AI$97,COLUMN()-COLUMN($V$1)+2,FALSE)),VLOOKUP($E160,AnrPivot!$A$6:$AI$97,COLUMN()-COLUMN($V$1)+2,FALSE),"")</f>
        <v/>
      </c>
      <c r="AR160" s="93" t="str">
        <f>IF(ISNUMBER(VLOOKUP($E160,AnrPivot!$A$6:$AI$97,COLUMN()-COLUMN($V$1)+2,FALSE)),VLOOKUP($E160,AnrPivot!$A$6:$AI$97,COLUMN()-COLUMN($V$1)+2,FALSE),"")</f>
        <v/>
      </c>
      <c r="AS160" s="93" t="str">
        <f>IF(ISNUMBER(VLOOKUP($E160,AnrPivot!$A$6:$AI$97,COLUMN()-COLUMN($V$1)+2,FALSE)),VLOOKUP($E160,AnrPivot!$A$6:$AI$97,COLUMN()-COLUMN($V$1)+2,FALSE),"")</f>
        <v/>
      </c>
      <c r="AT160" s="93" t="str">
        <f>IF(ISNUMBER(VLOOKUP($E160,AnrPivot!$A$6:$AI$97,COLUMN()-COLUMN($V$1)+2,FALSE)),VLOOKUP($E160,AnrPivot!$A$6:$AI$97,COLUMN()-COLUMN($V$1)+2,FALSE),"")</f>
        <v/>
      </c>
      <c r="AU160" s="93" t="str">
        <f>IF(ISNUMBER(VLOOKUP($E160,AnrPivot!$A$6:$AI$97,COLUMN()-COLUMN($V$1)+2,FALSE)),VLOOKUP($E160,AnrPivot!$A$6:$AI$97,COLUMN()-COLUMN($V$1)+2,FALSE),"")</f>
        <v/>
      </c>
      <c r="AV160" s="93" t="str">
        <f>IF(ISNUMBER(VLOOKUP($E160,AnrPivot!$A$6:$AI$97,COLUMN()-COLUMN($V$1)+2,FALSE)),VLOOKUP($E160,AnrPivot!$A$6:$AI$97,COLUMN()-COLUMN($V$1)+2,FALSE),"")</f>
        <v/>
      </c>
      <c r="AW160" s="93" t="str">
        <f>IF(ISNUMBER(VLOOKUP($E160,AnrPivot!$A$6:$AI$97,COLUMN()-COLUMN($V$1)+2,FALSE)),VLOOKUP($E160,AnrPivot!$A$6:$AI$97,COLUMN()-COLUMN($V$1)+2,FALSE),"")</f>
        <v/>
      </c>
      <c r="AX160" s="93" t="str">
        <f>IF(ISNUMBER(VLOOKUP($E160,AnrPivot!$A$6:$AI$97,COLUMN()-COLUMN($V$1)+2,FALSE)),VLOOKUP($E160,AnrPivot!$A$6:$AI$97,COLUMN()-COLUMN($V$1)+2,FALSE),"")</f>
        <v/>
      </c>
      <c r="AY160" s="93" t="str">
        <f>IF(ISNUMBER(VLOOKUP($E160,AnrPivot!$A$6:$AI$97,COLUMN()-COLUMN($V$1)+2,FALSE)),VLOOKUP($E160,AnrPivot!$A$6:$AI$97,COLUMN()-COLUMN($V$1)+2,FALSE),"")</f>
        <v/>
      </c>
      <c r="AZ160" s="93" t="str">
        <f>IF(ISNUMBER(VLOOKUP($E160,AnrPivot!$A$6:$AI$97,COLUMN()-COLUMN($V$1)+2,FALSE)),VLOOKUP($E160,AnrPivot!$A$6:$AI$97,COLUMN()-COLUMN($V$1)+2,FALSE),"")</f>
        <v/>
      </c>
      <c r="BA160" s="93" t="str">
        <f>IF(ISNUMBER(VLOOKUP($E160,AnrPivot!$A$6:$AI$97,COLUMN()-COLUMN($V$1)+2,FALSE)),VLOOKUP($E160,AnrPivot!$A$6:$AI$97,COLUMN()-COLUMN($V$1)+2,FALSE),"")</f>
        <v/>
      </c>
      <c r="BB160" s="93" t="str">
        <f>IF(ISNUMBER(VLOOKUP($E160,AnrPivot!$A$6:$AI$97,COLUMN()-COLUMN($V$1)+2,FALSE)),VLOOKUP($E160,AnrPivot!$A$6:$AI$97,COLUMN()-COLUMN($V$1)+2,FALSE),"")</f>
        <v/>
      </c>
      <c r="BC160" s="93" t="str">
        <f>IF(ISNUMBER(VLOOKUP($E160,AnrPivot!$A$6:$AI$97,COLUMN()-COLUMN($V$1)+2,FALSE)),VLOOKUP($E160,AnrPivot!$A$6:$AI$97,COLUMN()-COLUMN($V$1)+2,FALSE),"")</f>
        <v/>
      </c>
      <c r="BD160" s="93" t="str">
        <f>IF(ISNUMBER(VLOOKUP($E160,AnrPivot!$A$6:$AI$97,COLUMN()-COLUMN($V$1)+2,FALSE)),VLOOKUP($E160,AnrPivot!$A$6:$AI$97,COLUMN()-COLUMN($V$1)+2,FALSE),"")</f>
        <v/>
      </c>
      <c r="BE160" s="93" t="str">
        <f>IF(ISNUMBER(VLOOKUP($E160,AnrPivot!$A$6:$AI$97,COLUMN()-COLUMN($V$1)+2,FALSE)),VLOOKUP($E160,AnrPivot!$A$6:$AI$97,COLUMN()-COLUMN($V$1)+2,FALSE),"")</f>
        <v/>
      </c>
      <c r="BF160" s="93" t="str">
        <f>IF(ISNUMBER(VLOOKUP($E160,AnrPivot!$A$6:$AI$97,COLUMN()-COLUMN($V$1)+2,FALSE)),VLOOKUP($E160,AnrPivot!$A$6:$AI$97,COLUMN()-COLUMN($V$1)+2,FALSE),"")</f>
        <v/>
      </c>
      <c r="BG160" s="93" t="str">
        <f>IF(ISNUMBER(VLOOKUP($E160,AnrPivot!$A$6:$AI$97,COLUMN()-COLUMN($V$1)+2,FALSE)),VLOOKUP($E160,AnrPivot!$A$6:$AI$97,COLUMN()-COLUMN($V$1)+2,FALSE),"")</f>
        <v/>
      </c>
      <c r="BH160" s="93" t="str">
        <f>IF(ISNUMBER(VLOOKUP($E160,AnrPivot!$A$6:$AI$97,COLUMN()-COLUMN($V$1)+2,FALSE)),VLOOKUP($E160,AnrPivot!$A$6:$AI$97,COLUMN()-COLUMN($V$1)+2,FALSE),"")</f>
        <v/>
      </c>
      <c r="BI160" s="93" t="str">
        <f>IF(ISNUMBER(VLOOKUP($E160,AnrPivot!$A$6:$AI$97,COLUMN()-COLUMN($V$1)+2,FALSE)),VLOOKUP($E160,AnrPivot!$A$6:$AI$97,COLUMN()-COLUMN($V$1)+2,FALSE),"")</f>
        <v/>
      </c>
      <c r="BJ160" s="93" t="str">
        <f>IF(ISNUMBER(VLOOKUP($E160,AnrPivot!$A$6:$AI$97,COLUMN()-COLUMN($V$1)+2,FALSE)),VLOOKUP($E160,AnrPivot!$A$6:$AI$97,COLUMN()-COLUMN($V$1)+2,FALSE),"")</f>
        <v/>
      </c>
    </row>
    <row r="161" spans="1:62">
      <c r="A161" s="247">
        <v>153</v>
      </c>
      <c r="B161" s="66" t="s">
        <v>1195</v>
      </c>
      <c r="C161" s="67"/>
      <c r="D161" s="67"/>
      <c r="E161" s="68"/>
      <c r="F161" s="69"/>
      <c r="G161" s="247"/>
      <c r="H161" s="247"/>
      <c r="I161" s="247"/>
      <c r="J161" s="248"/>
      <c r="K161" s="70"/>
      <c r="L161" s="71">
        <v>0</v>
      </c>
      <c r="M161" s="71" t="e">
        <f t="shared" si="6"/>
        <v>#N/A</v>
      </c>
      <c r="N161" s="227" t="e">
        <f>LOOKUP(E161,UNTIS.1HJ!$A$4:$A$132,UNTIS.1HJ!$F$4:$F$132)+LOOKUP(E161,UNTIS.1HJ!$A$4:$A$132,UNTIS.1HJ!$H$4:$H$132)</f>
        <v>#N/A</v>
      </c>
      <c r="O161" s="225" t="e">
        <f t="shared" si="7"/>
        <v>#N/A</v>
      </c>
      <c r="P161" s="93"/>
      <c r="Q161" s="93" t="e">
        <f>VLOOKUP($E161,UNTIS.Gesamt!$A$4:$L$140,2,FALSE)</f>
        <v>#N/A</v>
      </c>
      <c r="R161" s="93" t="e">
        <f>VLOOKUP($E161,UNTIS.Gesamt!$A$4:$L$140,3,FALSE)</f>
        <v>#N/A</v>
      </c>
      <c r="S161" s="93" t="e">
        <f>VLOOKUP($E161,UNTIS.1HJ!$A$4:$L$140,4,FALSE)</f>
        <v>#N/A</v>
      </c>
      <c r="T161" s="93" t="e">
        <f>VLOOKUP($E161,UNTIS.1HJ!$A$4:$L$140,8,FALSE)</f>
        <v>#N/A</v>
      </c>
      <c r="U161" s="93"/>
      <c r="V161" s="93" t="str">
        <f>IF(ISNUMBER(VLOOKUP($E161,AnrPivot!$A$6:$AI$97,COLUMN()-COLUMN($V$1)+2,FALSE)),VLOOKUP($E161,AnrPivot!$A$6:$AI$97,COLUMN()-COLUMN($V$1)+2,FALSE),"")</f>
        <v/>
      </c>
      <c r="W161" s="9" t="str">
        <f>IF(ISNUMBER(VLOOKUP($E161,AnrPivot!$A$6:$AI$97,COLUMN()-COLUMN($V$1)+2,FALSE)),VLOOKUP($E161,AnrPivot!$A$6:$AI$97,COLUMN()-COLUMN($V$1)+2,FALSE),"")</f>
        <v/>
      </c>
      <c r="X161" s="9" t="str">
        <f>IF(ISNUMBER(VLOOKUP($E161,AnrPivot!$A$6:$AI$97,COLUMN()-COLUMN($V$1)+2,FALSE)),VLOOKUP($E161,AnrPivot!$A$6:$AI$97,COLUMN()-COLUMN($V$1)+2,FALSE),"")</f>
        <v/>
      </c>
      <c r="Y161" s="9" t="str">
        <f>IF(ISNUMBER(VLOOKUP($E161,AnrPivot!$A$6:$AI$97,COLUMN()-COLUMN($V$1)+2,FALSE)),VLOOKUP($E161,AnrPivot!$A$6:$AI$97,COLUMN()-COLUMN($V$1)+2,FALSE),"")</f>
        <v/>
      </c>
      <c r="Z161" s="9" t="str">
        <f>IF(ISNUMBER(VLOOKUP($E161,AnrPivot!$A$6:$AI$97,COLUMN()-COLUMN($V$1)+2,FALSE)),VLOOKUP($E161,AnrPivot!$A$6:$AI$97,COLUMN()-COLUMN($V$1)+2,FALSE),"")</f>
        <v/>
      </c>
      <c r="AA161" s="9" t="str">
        <f>IF(ISNUMBER(VLOOKUP($E161,AnrPivot!$A$6:$AI$97,COLUMN()-COLUMN($V$1)+2,FALSE)),VLOOKUP($E161,AnrPivot!$A$6:$AI$97,COLUMN()-COLUMN($V$1)+2,FALSE),"")</f>
        <v/>
      </c>
      <c r="AB161" s="9" t="str">
        <f>IF(ISNUMBER(VLOOKUP($E161,AnrPivot!$A$6:$AI$97,COLUMN()-COLUMN($V$1)+2,FALSE)),VLOOKUP($E161,AnrPivot!$A$6:$AI$97,COLUMN()-COLUMN($V$1)+2,FALSE),"")</f>
        <v/>
      </c>
      <c r="AC161" s="9" t="str">
        <f>IF(ISNUMBER(VLOOKUP($E161,AnrPivot!$A$6:$AI$97,COLUMN()-COLUMN($V$1)+2,FALSE)),VLOOKUP($E161,AnrPivot!$A$6:$AI$97,COLUMN()-COLUMN($V$1)+2,FALSE),"")</f>
        <v/>
      </c>
      <c r="AD161" s="9" t="str">
        <f>IF(ISNUMBER(VLOOKUP($E161,AnrPivot!$A$6:$AI$97,COLUMN()-COLUMN($V$1)+2,FALSE)),VLOOKUP($E161,AnrPivot!$A$6:$AI$97,COLUMN()-COLUMN($V$1)+2,FALSE),"")</f>
        <v/>
      </c>
      <c r="AE161" s="9" t="str">
        <f>IF(ISNUMBER(VLOOKUP($E161,AnrPivot!$A$6:$AI$97,COLUMN()-COLUMN($V$1)+2,FALSE)),VLOOKUP($E161,AnrPivot!$A$6:$AI$97,COLUMN()-COLUMN($V$1)+2,FALSE),"")</f>
        <v/>
      </c>
      <c r="AF161" s="9" t="str">
        <f>IF(ISNUMBER(VLOOKUP($E161,AnrPivot!$A$6:$AI$97,COLUMN()-COLUMN($V$1)+2,FALSE)),VLOOKUP($E161,AnrPivot!$A$6:$AI$97,COLUMN()-COLUMN($V$1)+2,FALSE),"")</f>
        <v/>
      </c>
      <c r="AG161" s="9" t="str">
        <f>IF(ISNUMBER(VLOOKUP($E161,AnrPivot!$A$6:$AI$97,COLUMN()-COLUMN($V$1)+2,FALSE)),VLOOKUP($E161,AnrPivot!$A$6:$AI$97,COLUMN()-COLUMN($V$1)+2,FALSE),"")</f>
        <v/>
      </c>
      <c r="AH161" s="9" t="str">
        <f>IF(ISNUMBER(VLOOKUP($E161,AnrPivot!$A$6:$AI$97,COLUMN()-COLUMN($V$1)+2,FALSE)),VLOOKUP($E161,AnrPivot!$A$6:$AI$97,COLUMN()-COLUMN($V$1)+2,FALSE),"")</f>
        <v/>
      </c>
      <c r="AI161" s="9" t="str">
        <f>IF(ISNUMBER(VLOOKUP($E161,AnrPivot!$A$6:$AI$97,COLUMN()-COLUMN($V$1)+2,FALSE)),VLOOKUP($E161,AnrPivot!$A$6:$AI$97,COLUMN()-COLUMN($V$1)+2,FALSE),"")</f>
        <v/>
      </c>
      <c r="AJ161" s="9" t="str">
        <f>IF(ISNUMBER(VLOOKUP($E161,AnrPivot!$A$6:$AI$97,COLUMN()-COLUMN($V$1)+2,FALSE)),VLOOKUP($E161,AnrPivot!$A$6:$AI$97,COLUMN()-COLUMN($V$1)+2,FALSE),"")</f>
        <v/>
      </c>
      <c r="AK161" s="9" t="str">
        <f>IF(ISNUMBER(VLOOKUP($E161,AnrPivot!$A$6:$AI$97,COLUMN()-COLUMN($V$1)+2,FALSE)),VLOOKUP($E161,AnrPivot!$A$6:$AI$97,COLUMN()-COLUMN($V$1)+2,FALSE),"")</f>
        <v/>
      </c>
      <c r="AL161" s="9" t="str">
        <f>IF(ISNUMBER(VLOOKUP($E161,AnrPivot!$A$6:$AI$97,COLUMN()-COLUMN($V$1)+2,FALSE)),VLOOKUP($E161,AnrPivot!$A$6:$AI$97,COLUMN()-COLUMN($V$1)+2,FALSE),"")</f>
        <v/>
      </c>
      <c r="AM161" s="9" t="str">
        <f>IF(ISNUMBER(VLOOKUP($E161,AnrPivot!$A$6:$AI$97,COLUMN()-COLUMN($V$1)+2,FALSE)),VLOOKUP($E161,AnrPivot!$A$6:$AI$97,COLUMN()-COLUMN($V$1)+2,FALSE),"")</f>
        <v/>
      </c>
      <c r="AN161" s="9" t="str">
        <f>IF(ISNUMBER(VLOOKUP($E161,AnrPivot!$A$6:$AI$97,COLUMN()-COLUMN($V$1)+2,FALSE)),VLOOKUP($E161,AnrPivot!$A$6:$AI$97,COLUMN()-COLUMN($V$1)+2,FALSE),"")</f>
        <v/>
      </c>
      <c r="AO161" s="9" t="str">
        <f>IF(ISNUMBER(VLOOKUP($E161,AnrPivot!$A$6:$AI$97,COLUMN()-COLUMN($V$1)+2,FALSE)),VLOOKUP($E161,AnrPivot!$A$6:$AI$97,COLUMN()-COLUMN($V$1)+2,FALSE),"")</f>
        <v/>
      </c>
      <c r="AP161" s="9" t="str">
        <f>IF(ISNUMBER(VLOOKUP($E161,AnrPivot!$A$6:$AI$97,COLUMN()-COLUMN($V$1)+2,FALSE)),VLOOKUP($E161,AnrPivot!$A$6:$AI$97,COLUMN()-COLUMN($V$1)+2,FALSE),"")</f>
        <v/>
      </c>
      <c r="AQ161" s="9" t="str">
        <f>IF(ISNUMBER(VLOOKUP($E161,AnrPivot!$A$6:$AI$97,COLUMN()-COLUMN($V$1)+2,FALSE)),VLOOKUP($E161,AnrPivot!$A$6:$AI$97,COLUMN()-COLUMN($V$1)+2,FALSE),"")</f>
        <v/>
      </c>
      <c r="AR161" s="9" t="str">
        <f>IF(ISNUMBER(VLOOKUP($E161,AnrPivot!$A$6:$AI$97,COLUMN()-COLUMN($V$1)+2,FALSE)),VLOOKUP($E161,AnrPivot!$A$6:$AI$97,COLUMN()-COLUMN($V$1)+2,FALSE),"")</f>
        <v/>
      </c>
      <c r="AS161" s="9" t="str">
        <f>IF(ISNUMBER(VLOOKUP($E161,AnrPivot!$A$6:$AI$97,COLUMN()-COLUMN($V$1)+2,FALSE)),VLOOKUP($E161,AnrPivot!$A$6:$AI$97,COLUMN()-COLUMN($V$1)+2,FALSE),"")</f>
        <v/>
      </c>
      <c r="AT161" s="9" t="str">
        <f>IF(ISNUMBER(VLOOKUP($E161,AnrPivot!$A$6:$AI$97,COLUMN()-COLUMN($V$1)+2,FALSE)),VLOOKUP($E161,AnrPivot!$A$6:$AI$97,COLUMN()-COLUMN($V$1)+2,FALSE),"")</f>
        <v/>
      </c>
      <c r="AU161" s="9" t="str">
        <f>IF(ISNUMBER(VLOOKUP($E161,AnrPivot!$A$6:$AI$97,COLUMN()-COLUMN($V$1)+2,FALSE)),VLOOKUP($E161,AnrPivot!$A$6:$AI$97,COLUMN()-COLUMN($V$1)+2,FALSE),"")</f>
        <v/>
      </c>
      <c r="AV161" s="9" t="str">
        <f>IF(ISNUMBER(VLOOKUP($E161,AnrPivot!$A$6:$AI$97,COLUMN()-COLUMN($V$1)+2,FALSE)),VLOOKUP($E161,AnrPivot!$A$6:$AI$97,COLUMN()-COLUMN($V$1)+2,FALSE),"")</f>
        <v/>
      </c>
      <c r="AW161" s="9" t="str">
        <f>IF(ISNUMBER(VLOOKUP($E161,AnrPivot!$A$6:$AI$97,COLUMN()-COLUMN($V$1)+2,FALSE)),VLOOKUP($E161,AnrPivot!$A$6:$AI$97,COLUMN()-COLUMN($V$1)+2,FALSE),"")</f>
        <v/>
      </c>
      <c r="AX161" s="9" t="str">
        <f>IF(ISNUMBER(VLOOKUP($E161,AnrPivot!$A$6:$AI$97,COLUMN()-COLUMN($V$1)+2,FALSE)),VLOOKUP($E161,AnrPivot!$A$6:$AI$97,COLUMN()-COLUMN($V$1)+2,FALSE),"")</f>
        <v/>
      </c>
      <c r="AY161" s="9" t="str">
        <f>IF(ISNUMBER(VLOOKUP($E161,AnrPivot!$A$6:$AI$97,COLUMN()-COLUMN($V$1)+2,FALSE)),VLOOKUP($E161,AnrPivot!$A$6:$AI$97,COLUMN()-COLUMN($V$1)+2,FALSE),"")</f>
        <v/>
      </c>
      <c r="AZ161" s="9" t="str">
        <f>IF(ISNUMBER(VLOOKUP($E161,AnrPivot!$A$6:$AI$97,COLUMN()-COLUMN($V$1)+2,FALSE)),VLOOKUP($E161,AnrPivot!$A$6:$AI$97,COLUMN()-COLUMN($V$1)+2,FALSE),"")</f>
        <v/>
      </c>
      <c r="BA161" s="9" t="str">
        <f>IF(ISNUMBER(VLOOKUP($E161,AnrPivot!$A$6:$AI$97,COLUMN()-COLUMN($V$1)+2,FALSE)),VLOOKUP($E161,AnrPivot!$A$6:$AI$97,COLUMN()-COLUMN($V$1)+2,FALSE),"")</f>
        <v/>
      </c>
      <c r="BB161" s="9" t="str">
        <f>IF(ISNUMBER(VLOOKUP($E161,AnrPivot!$A$6:$AI$97,COLUMN()-COLUMN($V$1)+2,FALSE)),VLOOKUP($E161,AnrPivot!$A$6:$AI$97,COLUMN()-COLUMN($V$1)+2,FALSE),"")</f>
        <v/>
      </c>
      <c r="BC161" s="9" t="str">
        <f>IF(ISNUMBER(VLOOKUP($E161,AnrPivot!$A$6:$AI$97,COLUMN()-COLUMN($V$1)+2,FALSE)),VLOOKUP($E161,AnrPivot!$A$6:$AI$97,COLUMN()-COLUMN($V$1)+2,FALSE),"")</f>
        <v/>
      </c>
      <c r="BD161" s="9" t="str">
        <f>IF(ISNUMBER(VLOOKUP($E161,AnrPivot!$A$6:$AI$97,COLUMN()-COLUMN($V$1)+2,FALSE)),VLOOKUP($E161,AnrPivot!$A$6:$AI$97,COLUMN()-COLUMN($V$1)+2,FALSE),"")</f>
        <v/>
      </c>
      <c r="BE161" s="9" t="str">
        <f>IF(ISNUMBER(VLOOKUP($E161,AnrPivot!$A$6:$AI$97,COLUMN()-COLUMN($V$1)+2,FALSE)),VLOOKUP($E161,AnrPivot!$A$6:$AI$97,COLUMN()-COLUMN($V$1)+2,FALSE),"")</f>
        <v/>
      </c>
      <c r="BF161" s="9" t="str">
        <f>IF(ISNUMBER(VLOOKUP($E161,AnrPivot!$A$6:$AI$97,COLUMN()-COLUMN($V$1)+2,FALSE)),VLOOKUP($E161,AnrPivot!$A$6:$AI$97,COLUMN()-COLUMN($V$1)+2,FALSE),"")</f>
        <v/>
      </c>
      <c r="BG161" s="9" t="str">
        <f>IF(ISNUMBER(VLOOKUP($E161,AnrPivot!$A$6:$AI$97,COLUMN()-COLUMN($V$1)+2,FALSE)),VLOOKUP($E161,AnrPivot!$A$6:$AI$97,COLUMN()-COLUMN($V$1)+2,FALSE),"")</f>
        <v/>
      </c>
      <c r="BH161" s="9" t="str">
        <f>IF(ISNUMBER(VLOOKUP($E161,AnrPivot!$A$6:$AI$97,COLUMN()-COLUMN($V$1)+2,FALSE)),VLOOKUP($E161,AnrPivot!$A$6:$AI$97,COLUMN()-COLUMN($V$1)+2,FALSE),"")</f>
        <v/>
      </c>
      <c r="BI161" s="93" t="str">
        <f>IF(ISNUMBER(VLOOKUP($E161,AnrPivot!$A$6:$AI$97,COLUMN()-COLUMN($V$1)+2,FALSE)),VLOOKUP($E161,AnrPivot!$A$6:$AI$97,COLUMN()-COLUMN($V$1)+2,FALSE),"")</f>
        <v/>
      </c>
      <c r="BJ161" s="93" t="str">
        <f>IF(ISNUMBER(VLOOKUP($E161,AnrPivot!$A$6:$AI$97,COLUMN()-COLUMN($V$1)+2,FALSE)),VLOOKUP($E161,AnrPivot!$A$6:$AI$97,COLUMN()-COLUMN($V$1)+2,FALSE),"")</f>
        <v/>
      </c>
    </row>
    <row r="162" spans="1:62">
      <c r="A162" s="244">
        <v>154</v>
      </c>
      <c r="B162" s="73" t="s">
        <v>1195</v>
      </c>
      <c r="F162" s="14"/>
      <c r="G162" s="244"/>
      <c r="H162" s="244"/>
      <c r="I162" s="244"/>
      <c r="J162" s="249"/>
      <c r="K162" s="27"/>
      <c r="L162" s="13"/>
      <c r="M162" s="13" t="e">
        <f t="shared" si="6"/>
        <v>#N/A</v>
      </c>
      <c r="N162" s="228" t="e">
        <f>LOOKUP(E162,UNTIS.1HJ!$A$4:$A$132,UNTIS.1HJ!$F$4:$F$132)+LOOKUP(E162,UNTIS.1HJ!$A$4:$A$132,UNTIS.1HJ!$H$4:$H$132)</f>
        <v>#N/A</v>
      </c>
      <c r="O162" s="226" t="e">
        <f t="shared" si="7"/>
        <v>#N/A</v>
      </c>
      <c r="P162" s="9"/>
      <c r="Q162" s="9" t="e">
        <f>VLOOKUP($E162,UNTIS.Gesamt!$A$4:$L$140,2,FALSE)</f>
        <v>#N/A</v>
      </c>
      <c r="R162" s="9" t="e">
        <f>VLOOKUP($E162,UNTIS.Gesamt!$A$4:$L$140,3,FALSE)</f>
        <v>#N/A</v>
      </c>
      <c r="S162" s="9" t="e">
        <f>VLOOKUP($E162,UNTIS.1HJ!$A$4:$L$140,4,FALSE)</f>
        <v>#N/A</v>
      </c>
      <c r="T162" s="9" t="e">
        <f>VLOOKUP($E162,UNTIS.1HJ!$A$4:$L$140,8,FALSE)</f>
        <v>#N/A</v>
      </c>
      <c r="U162" s="9"/>
      <c r="V162" s="9" t="str">
        <f>IF(ISNUMBER(VLOOKUP($E162,AnrPivot!$A$6:$AI$97,COLUMN()-COLUMN($V$1)+2,FALSE)),VLOOKUP($E162,AnrPivot!$A$6:$AI$97,COLUMN()-COLUMN($V$1)+2,FALSE),"")</f>
        <v/>
      </c>
      <c r="W162" s="93" t="str">
        <f>IF(ISNUMBER(VLOOKUP($E162,AnrPivot!$A$6:$AI$97,COLUMN()-COLUMN($V$1)+2,FALSE)),VLOOKUP($E162,AnrPivot!$A$6:$AI$97,COLUMN()-COLUMN($V$1)+2,FALSE),"")</f>
        <v/>
      </c>
      <c r="X162" s="93" t="str">
        <f>IF(ISNUMBER(VLOOKUP($E162,AnrPivot!$A$6:$AI$97,COLUMN()-COLUMN($V$1)+2,FALSE)),VLOOKUP($E162,AnrPivot!$A$6:$AI$97,COLUMN()-COLUMN($V$1)+2,FALSE),"")</f>
        <v/>
      </c>
      <c r="Y162" s="93" t="str">
        <f>IF(ISNUMBER(VLOOKUP($E162,AnrPivot!$A$6:$AI$97,COLUMN()-COLUMN($V$1)+2,FALSE)),VLOOKUP($E162,AnrPivot!$A$6:$AI$97,COLUMN()-COLUMN($V$1)+2,FALSE),"")</f>
        <v/>
      </c>
      <c r="Z162" s="93" t="str">
        <f>IF(ISNUMBER(VLOOKUP($E162,AnrPivot!$A$6:$AI$97,COLUMN()-COLUMN($V$1)+2,FALSE)),VLOOKUP($E162,AnrPivot!$A$6:$AI$97,COLUMN()-COLUMN($V$1)+2,FALSE),"")</f>
        <v/>
      </c>
      <c r="AA162" s="93" t="str">
        <f>IF(ISNUMBER(VLOOKUP($E162,AnrPivot!$A$6:$AI$97,COLUMN()-COLUMN($V$1)+2,FALSE)),VLOOKUP($E162,AnrPivot!$A$6:$AI$97,COLUMN()-COLUMN($V$1)+2,FALSE),"")</f>
        <v/>
      </c>
      <c r="AB162" s="93" t="str">
        <f>IF(ISNUMBER(VLOOKUP($E162,AnrPivot!$A$6:$AI$97,COLUMN()-COLUMN($V$1)+2,FALSE)),VLOOKUP($E162,AnrPivot!$A$6:$AI$97,COLUMN()-COLUMN($V$1)+2,FALSE),"")</f>
        <v/>
      </c>
      <c r="AC162" s="93" t="str">
        <f>IF(ISNUMBER(VLOOKUP($E162,AnrPivot!$A$6:$AI$97,COLUMN()-COLUMN($V$1)+2,FALSE)),VLOOKUP($E162,AnrPivot!$A$6:$AI$97,COLUMN()-COLUMN($V$1)+2,FALSE),"")</f>
        <v/>
      </c>
      <c r="AD162" s="93" t="str">
        <f>IF(ISNUMBER(VLOOKUP($E162,AnrPivot!$A$6:$AI$97,COLUMN()-COLUMN($V$1)+2,FALSE)),VLOOKUP($E162,AnrPivot!$A$6:$AI$97,COLUMN()-COLUMN($V$1)+2,FALSE),"")</f>
        <v/>
      </c>
      <c r="AE162" s="93" t="str">
        <f>IF(ISNUMBER(VLOOKUP($E162,AnrPivot!$A$6:$AI$97,COLUMN()-COLUMN($V$1)+2,FALSE)),VLOOKUP($E162,AnrPivot!$A$6:$AI$97,COLUMN()-COLUMN($V$1)+2,FALSE),"")</f>
        <v/>
      </c>
      <c r="AF162" s="93" t="str">
        <f>IF(ISNUMBER(VLOOKUP($E162,AnrPivot!$A$6:$AI$97,COLUMN()-COLUMN($V$1)+2,FALSE)),VLOOKUP($E162,AnrPivot!$A$6:$AI$97,COLUMN()-COLUMN($V$1)+2,FALSE),"")</f>
        <v/>
      </c>
      <c r="AG162" s="93" t="str">
        <f>IF(ISNUMBER(VLOOKUP($E162,AnrPivot!$A$6:$AI$97,COLUMN()-COLUMN($V$1)+2,FALSE)),VLOOKUP($E162,AnrPivot!$A$6:$AI$97,COLUMN()-COLUMN($V$1)+2,FALSE),"")</f>
        <v/>
      </c>
      <c r="AH162" s="93" t="str">
        <f>IF(ISNUMBER(VLOOKUP($E162,AnrPivot!$A$6:$AI$97,COLUMN()-COLUMN($V$1)+2,FALSE)),VLOOKUP($E162,AnrPivot!$A$6:$AI$97,COLUMN()-COLUMN($V$1)+2,FALSE),"")</f>
        <v/>
      </c>
      <c r="AI162" s="93" t="str">
        <f>IF(ISNUMBER(VLOOKUP($E162,AnrPivot!$A$6:$AI$97,COLUMN()-COLUMN($V$1)+2,FALSE)),VLOOKUP($E162,AnrPivot!$A$6:$AI$97,COLUMN()-COLUMN($V$1)+2,FALSE),"")</f>
        <v/>
      </c>
      <c r="AJ162" s="93" t="str">
        <f>IF(ISNUMBER(VLOOKUP($E162,AnrPivot!$A$6:$AI$97,COLUMN()-COLUMN($V$1)+2,FALSE)),VLOOKUP($E162,AnrPivot!$A$6:$AI$97,COLUMN()-COLUMN($V$1)+2,FALSE),"")</f>
        <v/>
      </c>
      <c r="AK162" s="93" t="str">
        <f>IF(ISNUMBER(VLOOKUP($E162,AnrPivot!$A$6:$AI$97,COLUMN()-COLUMN($V$1)+2,FALSE)),VLOOKUP($E162,AnrPivot!$A$6:$AI$97,COLUMN()-COLUMN($V$1)+2,FALSE),"")</f>
        <v/>
      </c>
      <c r="AL162" s="93" t="str">
        <f>IF(ISNUMBER(VLOOKUP($E162,AnrPivot!$A$6:$AI$97,COLUMN()-COLUMN($V$1)+2,FALSE)),VLOOKUP($E162,AnrPivot!$A$6:$AI$97,COLUMN()-COLUMN($V$1)+2,FALSE),"")</f>
        <v/>
      </c>
      <c r="AM162" s="93" t="str">
        <f>IF(ISNUMBER(VLOOKUP($E162,AnrPivot!$A$6:$AI$97,COLUMN()-COLUMN($V$1)+2,FALSE)),VLOOKUP($E162,AnrPivot!$A$6:$AI$97,COLUMN()-COLUMN($V$1)+2,FALSE),"")</f>
        <v/>
      </c>
      <c r="AN162" s="93" t="str">
        <f>IF(ISNUMBER(VLOOKUP($E162,AnrPivot!$A$6:$AI$97,COLUMN()-COLUMN($V$1)+2,FALSE)),VLOOKUP($E162,AnrPivot!$A$6:$AI$97,COLUMN()-COLUMN($V$1)+2,FALSE),"")</f>
        <v/>
      </c>
      <c r="AO162" s="93" t="str">
        <f>IF(ISNUMBER(VLOOKUP($E162,AnrPivot!$A$6:$AI$97,COLUMN()-COLUMN($V$1)+2,FALSE)),VLOOKUP($E162,AnrPivot!$A$6:$AI$97,COLUMN()-COLUMN($V$1)+2,FALSE),"")</f>
        <v/>
      </c>
      <c r="AP162" s="93" t="str">
        <f>IF(ISNUMBER(VLOOKUP($E162,AnrPivot!$A$6:$AI$97,COLUMN()-COLUMN($V$1)+2,FALSE)),VLOOKUP($E162,AnrPivot!$A$6:$AI$97,COLUMN()-COLUMN($V$1)+2,FALSE),"")</f>
        <v/>
      </c>
      <c r="AQ162" s="93" t="str">
        <f>IF(ISNUMBER(VLOOKUP($E162,AnrPivot!$A$6:$AI$97,COLUMN()-COLUMN($V$1)+2,FALSE)),VLOOKUP($E162,AnrPivot!$A$6:$AI$97,COLUMN()-COLUMN($V$1)+2,FALSE),"")</f>
        <v/>
      </c>
      <c r="AR162" s="93" t="str">
        <f>IF(ISNUMBER(VLOOKUP($E162,AnrPivot!$A$6:$AI$97,COLUMN()-COLUMN($V$1)+2,FALSE)),VLOOKUP($E162,AnrPivot!$A$6:$AI$97,COLUMN()-COLUMN($V$1)+2,FALSE),"")</f>
        <v/>
      </c>
      <c r="AS162" s="93" t="str">
        <f>IF(ISNUMBER(VLOOKUP($E162,AnrPivot!$A$6:$AI$97,COLUMN()-COLUMN($V$1)+2,FALSE)),VLOOKUP($E162,AnrPivot!$A$6:$AI$97,COLUMN()-COLUMN($V$1)+2,FALSE),"")</f>
        <v/>
      </c>
      <c r="AT162" s="93" t="str">
        <f>IF(ISNUMBER(VLOOKUP($E162,AnrPivot!$A$6:$AI$97,COLUMN()-COLUMN($V$1)+2,FALSE)),VLOOKUP($E162,AnrPivot!$A$6:$AI$97,COLUMN()-COLUMN($V$1)+2,FALSE),"")</f>
        <v/>
      </c>
      <c r="AU162" s="93" t="str">
        <f>IF(ISNUMBER(VLOOKUP($E162,AnrPivot!$A$6:$AI$97,COLUMN()-COLUMN($V$1)+2,FALSE)),VLOOKUP($E162,AnrPivot!$A$6:$AI$97,COLUMN()-COLUMN($V$1)+2,FALSE),"")</f>
        <v/>
      </c>
      <c r="AV162" s="93" t="str">
        <f>IF(ISNUMBER(VLOOKUP($E162,AnrPivot!$A$6:$AI$97,COLUMN()-COLUMN($V$1)+2,FALSE)),VLOOKUP($E162,AnrPivot!$A$6:$AI$97,COLUMN()-COLUMN($V$1)+2,FALSE),"")</f>
        <v/>
      </c>
      <c r="AW162" s="93" t="str">
        <f>IF(ISNUMBER(VLOOKUP($E162,AnrPivot!$A$6:$AI$97,COLUMN()-COLUMN($V$1)+2,FALSE)),VLOOKUP($E162,AnrPivot!$A$6:$AI$97,COLUMN()-COLUMN($V$1)+2,FALSE),"")</f>
        <v/>
      </c>
      <c r="AX162" s="93" t="str">
        <f>IF(ISNUMBER(VLOOKUP($E162,AnrPivot!$A$6:$AI$97,COLUMN()-COLUMN($V$1)+2,FALSE)),VLOOKUP($E162,AnrPivot!$A$6:$AI$97,COLUMN()-COLUMN($V$1)+2,FALSE),"")</f>
        <v/>
      </c>
      <c r="AY162" s="93" t="str">
        <f>IF(ISNUMBER(VLOOKUP($E162,AnrPivot!$A$6:$AI$97,COLUMN()-COLUMN($V$1)+2,FALSE)),VLOOKUP($E162,AnrPivot!$A$6:$AI$97,COLUMN()-COLUMN($V$1)+2,FALSE),"")</f>
        <v/>
      </c>
      <c r="AZ162" s="93" t="str">
        <f>IF(ISNUMBER(VLOOKUP($E162,AnrPivot!$A$6:$AI$97,COLUMN()-COLUMN($V$1)+2,FALSE)),VLOOKUP($E162,AnrPivot!$A$6:$AI$97,COLUMN()-COLUMN($V$1)+2,FALSE),"")</f>
        <v/>
      </c>
      <c r="BA162" s="93" t="str">
        <f>IF(ISNUMBER(VLOOKUP($E162,AnrPivot!$A$6:$AI$97,COLUMN()-COLUMN($V$1)+2,FALSE)),VLOOKUP($E162,AnrPivot!$A$6:$AI$97,COLUMN()-COLUMN($V$1)+2,FALSE),"")</f>
        <v/>
      </c>
      <c r="BB162" s="93" t="str">
        <f>IF(ISNUMBER(VLOOKUP($E162,AnrPivot!$A$6:$AI$97,COLUMN()-COLUMN($V$1)+2,FALSE)),VLOOKUP($E162,AnrPivot!$A$6:$AI$97,COLUMN()-COLUMN($V$1)+2,FALSE),"")</f>
        <v/>
      </c>
      <c r="BC162" s="93" t="str">
        <f>IF(ISNUMBER(VLOOKUP($E162,AnrPivot!$A$6:$AI$97,COLUMN()-COLUMN($V$1)+2,FALSE)),VLOOKUP($E162,AnrPivot!$A$6:$AI$97,COLUMN()-COLUMN($V$1)+2,FALSE),"")</f>
        <v/>
      </c>
      <c r="BD162" s="93" t="str">
        <f>IF(ISNUMBER(VLOOKUP($E162,AnrPivot!$A$6:$AI$97,COLUMN()-COLUMN($V$1)+2,FALSE)),VLOOKUP($E162,AnrPivot!$A$6:$AI$97,COLUMN()-COLUMN($V$1)+2,FALSE),"")</f>
        <v/>
      </c>
      <c r="BE162" s="93" t="str">
        <f>IF(ISNUMBER(VLOOKUP($E162,AnrPivot!$A$6:$AI$97,COLUMN()-COLUMN($V$1)+2,FALSE)),VLOOKUP($E162,AnrPivot!$A$6:$AI$97,COLUMN()-COLUMN($V$1)+2,FALSE),"")</f>
        <v/>
      </c>
      <c r="BF162" s="93" t="str">
        <f>IF(ISNUMBER(VLOOKUP($E162,AnrPivot!$A$6:$AI$97,COLUMN()-COLUMN($V$1)+2,FALSE)),VLOOKUP($E162,AnrPivot!$A$6:$AI$97,COLUMN()-COLUMN($V$1)+2,FALSE),"")</f>
        <v/>
      </c>
      <c r="BG162" s="93" t="str">
        <f>IF(ISNUMBER(VLOOKUP($E162,AnrPivot!$A$6:$AI$97,COLUMN()-COLUMN($V$1)+2,FALSE)),VLOOKUP($E162,AnrPivot!$A$6:$AI$97,COLUMN()-COLUMN($V$1)+2,FALSE),"")</f>
        <v/>
      </c>
      <c r="BH162" s="93" t="str">
        <f>IF(ISNUMBER(VLOOKUP($E162,AnrPivot!$A$6:$AI$97,COLUMN()-COLUMN($V$1)+2,FALSE)),VLOOKUP($E162,AnrPivot!$A$6:$AI$97,COLUMN()-COLUMN($V$1)+2,FALSE),"")</f>
        <v/>
      </c>
      <c r="BI162" s="93" t="str">
        <f>IF(ISNUMBER(VLOOKUP($E162,AnrPivot!$A$6:$AI$97,COLUMN()-COLUMN($V$1)+2,FALSE)),VLOOKUP($E162,AnrPivot!$A$6:$AI$97,COLUMN()-COLUMN($V$1)+2,FALSE),"")</f>
        <v/>
      </c>
      <c r="BJ162" s="93" t="str">
        <f>IF(ISNUMBER(VLOOKUP($E162,AnrPivot!$A$6:$AI$97,COLUMN()-COLUMN($V$1)+2,FALSE)),VLOOKUP($E162,AnrPivot!$A$6:$AI$97,COLUMN()-COLUMN($V$1)+2,FALSE),"")</f>
        <v/>
      </c>
    </row>
    <row r="163" spans="1:62">
      <c r="A163" s="247">
        <v>155</v>
      </c>
      <c r="B163" s="66" t="s">
        <v>1195</v>
      </c>
      <c r="C163" s="67"/>
      <c r="D163" s="67"/>
      <c r="E163" s="68"/>
      <c r="F163" s="69"/>
      <c r="G163" s="247"/>
      <c r="H163" s="247"/>
      <c r="I163" s="247"/>
      <c r="J163" s="248"/>
      <c r="K163" s="70"/>
      <c r="L163" s="71" t="e">
        <v>#N/A</v>
      </c>
      <c r="M163" s="71" t="e">
        <f t="shared" si="6"/>
        <v>#N/A</v>
      </c>
      <c r="N163" s="227" t="e">
        <f>LOOKUP(E163,UNTIS.1HJ!$A$4:$A$132,UNTIS.1HJ!$F$4:$F$132)+LOOKUP(E163,UNTIS.1HJ!$A$4:$A$132,UNTIS.1HJ!$H$4:$H$132)</f>
        <v>#N/A</v>
      </c>
      <c r="O163" s="225" t="e">
        <f t="shared" si="7"/>
        <v>#N/A</v>
      </c>
      <c r="P163" s="93"/>
      <c r="Q163" s="93" t="e">
        <f>VLOOKUP($E163,UNTIS.Gesamt!$A$4:$L$140,2,FALSE)</f>
        <v>#N/A</v>
      </c>
      <c r="R163" s="93" t="e">
        <f>VLOOKUP($E163,UNTIS.Gesamt!$A$4:$L$140,3,FALSE)</f>
        <v>#N/A</v>
      </c>
      <c r="S163" s="93" t="e">
        <f>VLOOKUP($E163,UNTIS.1HJ!$A$4:$L$140,4,FALSE)</f>
        <v>#N/A</v>
      </c>
      <c r="T163" s="93" t="e">
        <f>VLOOKUP($E163,UNTIS.1HJ!$A$4:$L$140,8,FALSE)</f>
        <v>#N/A</v>
      </c>
      <c r="U163" s="93"/>
      <c r="V163" s="93" t="str">
        <f>IF(ISNUMBER(VLOOKUP($E163,AnrPivot!$A$6:$AI$97,COLUMN()-COLUMN($V$1)+2,FALSE)),VLOOKUP($E163,AnrPivot!$A$6:$AI$97,COLUMN()-COLUMN($V$1)+2,FALSE),"")</f>
        <v/>
      </c>
      <c r="W163" s="9" t="str">
        <f>IF(ISNUMBER(VLOOKUP($E163,AnrPivot!$A$6:$AI$97,COLUMN()-COLUMN($V$1)+2,FALSE)),VLOOKUP($E163,AnrPivot!$A$6:$AI$97,COLUMN()-COLUMN($V$1)+2,FALSE),"")</f>
        <v/>
      </c>
      <c r="X163" s="9" t="str">
        <f>IF(ISNUMBER(VLOOKUP($E163,AnrPivot!$A$6:$AI$97,COLUMN()-COLUMN($V$1)+2,FALSE)),VLOOKUP($E163,AnrPivot!$A$6:$AI$97,COLUMN()-COLUMN($V$1)+2,FALSE),"")</f>
        <v/>
      </c>
      <c r="Y163" s="9" t="str">
        <f>IF(ISNUMBER(VLOOKUP($E163,AnrPivot!$A$6:$AI$97,COLUMN()-COLUMN($V$1)+2,FALSE)),VLOOKUP($E163,AnrPivot!$A$6:$AI$97,COLUMN()-COLUMN($V$1)+2,FALSE),"")</f>
        <v/>
      </c>
      <c r="Z163" s="9" t="str">
        <f>IF(ISNUMBER(VLOOKUP($E163,AnrPivot!$A$6:$AI$97,COLUMN()-COLUMN($V$1)+2,FALSE)),VLOOKUP($E163,AnrPivot!$A$6:$AI$97,COLUMN()-COLUMN($V$1)+2,FALSE),"")</f>
        <v/>
      </c>
      <c r="AA163" s="9" t="str">
        <f>IF(ISNUMBER(VLOOKUP($E163,AnrPivot!$A$6:$AI$97,COLUMN()-COLUMN($V$1)+2,FALSE)),VLOOKUP($E163,AnrPivot!$A$6:$AI$97,COLUMN()-COLUMN($V$1)+2,FALSE),"")</f>
        <v/>
      </c>
      <c r="AB163" s="9" t="str">
        <f>IF(ISNUMBER(VLOOKUP($E163,AnrPivot!$A$6:$AI$97,COLUMN()-COLUMN($V$1)+2,FALSE)),VLOOKUP($E163,AnrPivot!$A$6:$AI$97,COLUMN()-COLUMN($V$1)+2,FALSE),"")</f>
        <v/>
      </c>
      <c r="AC163" s="9" t="str">
        <f>IF(ISNUMBER(VLOOKUP($E163,AnrPivot!$A$6:$AI$97,COLUMN()-COLUMN($V$1)+2,FALSE)),VLOOKUP($E163,AnrPivot!$A$6:$AI$97,COLUMN()-COLUMN($V$1)+2,FALSE),"")</f>
        <v/>
      </c>
      <c r="AD163" s="9" t="str">
        <f>IF(ISNUMBER(VLOOKUP($E163,AnrPivot!$A$6:$AI$97,COLUMN()-COLUMN($V$1)+2,FALSE)),VLOOKUP($E163,AnrPivot!$A$6:$AI$97,COLUMN()-COLUMN($V$1)+2,FALSE),"")</f>
        <v/>
      </c>
      <c r="AE163" s="9" t="str">
        <f>IF(ISNUMBER(VLOOKUP($E163,AnrPivot!$A$6:$AI$97,COLUMN()-COLUMN($V$1)+2,FALSE)),VLOOKUP($E163,AnrPivot!$A$6:$AI$97,COLUMN()-COLUMN($V$1)+2,FALSE),"")</f>
        <v/>
      </c>
      <c r="AF163" s="9" t="str">
        <f>IF(ISNUMBER(VLOOKUP($E163,AnrPivot!$A$6:$AI$97,COLUMN()-COLUMN($V$1)+2,FALSE)),VLOOKUP($E163,AnrPivot!$A$6:$AI$97,COLUMN()-COLUMN($V$1)+2,FALSE),"")</f>
        <v/>
      </c>
      <c r="AG163" s="9" t="str">
        <f>IF(ISNUMBER(VLOOKUP($E163,AnrPivot!$A$6:$AI$97,COLUMN()-COLUMN($V$1)+2,FALSE)),VLOOKUP($E163,AnrPivot!$A$6:$AI$97,COLUMN()-COLUMN($V$1)+2,FALSE),"")</f>
        <v/>
      </c>
      <c r="AH163" s="9" t="str">
        <f>IF(ISNUMBER(VLOOKUP($E163,AnrPivot!$A$6:$AI$97,COLUMN()-COLUMN($V$1)+2,FALSE)),VLOOKUP($E163,AnrPivot!$A$6:$AI$97,COLUMN()-COLUMN($V$1)+2,FALSE),"")</f>
        <v/>
      </c>
      <c r="AI163" s="9" t="str">
        <f>IF(ISNUMBER(VLOOKUP($E163,AnrPivot!$A$6:$AI$97,COLUMN()-COLUMN($V$1)+2,FALSE)),VLOOKUP($E163,AnrPivot!$A$6:$AI$97,COLUMN()-COLUMN($V$1)+2,FALSE),"")</f>
        <v/>
      </c>
      <c r="AJ163" s="9" t="str">
        <f>IF(ISNUMBER(VLOOKUP($E163,AnrPivot!$A$6:$AI$97,COLUMN()-COLUMN($V$1)+2,FALSE)),VLOOKUP($E163,AnrPivot!$A$6:$AI$97,COLUMN()-COLUMN($V$1)+2,FALSE),"")</f>
        <v/>
      </c>
      <c r="AK163" s="9" t="str">
        <f>IF(ISNUMBER(VLOOKUP($E163,AnrPivot!$A$6:$AI$97,COLUMN()-COLUMN($V$1)+2,FALSE)),VLOOKUP($E163,AnrPivot!$A$6:$AI$97,COLUMN()-COLUMN($V$1)+2,FALSE),"")</f>
        <v/>
      </c>
      <c r="AL163" s="9" t="str">
        <f>IF(ISNUMBER(VLOOKUP($E163,AnrPivot!$A$6:$AI$97,COLUMN()-COLUMN($V$1)+2,FALSE)),VLOOKUP($E163,AnrPivot!$A$6:$AI$97,COLUMN()-COLUMN($V$1)+2,FALSE),"")</f>
        <v/>
      </c>
      <c r="AM163" s="9" t="str">
        <f>IF(ISNUMBER(VLOOKUP($E163,AnrPivot!$A$6:$AI$97,COLUMN()-COLUMN($V$1)+2,FALSE)),VLOOKUP($E163,AnrPivot!$A$6:$AI$97,COLUMN()-COLUMN($V$1)+2,FALSE),"")</f>
        <v/>
      </c>
      <c r="AN163" s="9" t="str">
        <f>IF(ISNUMBER(VLOOKUP($E163,AnrPivot!$A$6:$AI$97,COLUMN()-COLUMN($V$1)+2,FALSE)),VLOOKUP($E163,AnrPivot!$A$6:$AI$97,COLUMN()-COLUMN($V$1)+2,FALSE),"")</f>
        <v/>
      </c>
      <c r="AO163" s="9" t="str">
        <f>IF(ISNUMBER(VLOOKUP($E163,AnrPivot!$A$6:$AI$97,COLUMN()-COLUMN($V$1)+2,FALSE)),VLOOKUP($E163,AnrPivot!$A$6:$AI$97,COLUMN()-COLUMN($V$1)+2,FALSE),"")</f>
        <v/>
      </c>
      <c r="AP163" s="9" t="str">
        <f>IF(ISNUMBER(VLOOKUP($E163,AnrPivot!$A$6:$AI$97,COLUMN()-COLUMN($V$1)+2,FALSE)),VLOOKUP($E163,AnrPivot!$A$6:$AI$97,COLUMN()-COLUMN($V$1)+2,FALSE),"")</f>
        <v/>
      </c>
      <c r="AQ163" s="9" t="str">
        <f>IF(ISNUMBER(VLOOKUP($E163,AnrPivot!$A$6:$AI$97,COLUMN()-COLUMN($V$1)+2,FALSE)),VLOOKUP($E163,AnrPivot!$A$6:$AI$97,COLUMN()-COLUMN($V$1)+2,FALSE),"")</f>
        <v/>
      </c>
      <c r="AR163" s="9" t="str">
        <f>IF(ISNUMBER(VLOOKUP($E163,AnrPivot!$A$6:$AI$97,COLUMN()-COLUMN($V$1)+2,FALSE)),VLOOKUP($E163,AnrPivot!$A$6:$AI$97,COLUMN()-COLUMN($V$1)+2,FALSE),"")</f>
        <v/>
      </c>
      <c r="AS163" s="9" t="str">
        <f>IF(ISNUMBER(VLOOKUP($E163,AnrPivot!$A$6:$AI$97,COLUMN()-COLUMN($V$1)+2,FALSE)),VLOOKUP($E163,AnrPivot!$A$6:$AI$97,COLUMN()-COLUMN($V$1)+2,FALSE),"")</f>
        <v/>
      </c>
      <c r="AT163" s="9" t="str">
        <f>IF(ISNUMBER(VLOOKUP($E163,AnrPivot!$A$6:$AI$97,COLUMN()-COLUMN($V$1)+2,FALSE)),VLOOKUP($E163,AnrPivot!$A$6:$AI$97,COLUMN()-COLUMN($V$1)+2,FALSE),"")</f>
        <v/>
      </c>
      <c r="AU163" s="9" t="str">
        <f>IF(ISNUMBER(VLOOKUP($E163,AnrPivot!$A$6:$AI$97,COLUMN()-COLUMN($V$1)+2,FALSE)),VLOOKUP($E163,AnrPivot!$A$6:$AI$97,COLUMN()-COLUMN($V$1)+2,FALSE),"")</f>
        <v/>
      </c>
      <c r="AV163" s="9" t="str">
        <f>IF(ISNUMBER(VLOOKUP($E163,AnrPivot!$A$6:$AI$97,COLUMN()-COLUMN($V$1)+2,FALSE)),VLOOKUP($E163,AnrPivot!$A$6:$AI$97,COLUMN()-COLUMN($V$1)+2,FALSE),"")</f>
        <v/>
      </c>
      <c r="AW163" s="9" t="str">
        <f>IF(ISNUMBER(VLOOKUP($E163,AnrPivot!$A$6:$AI$97,COLUMN()-COLUMN($V$1)+2,FALSE)),VLOOKUP($E163,AnrPivot!$A$6:$AI$97,COLUMN()-COLUMN($V$1)+2,FALSE),"")</f>
        <v/>
      </c>
      <c r="AX163" s="9" t="str">
        <f>IF(ISNUMBER(VLOOKUP($E163,AnrPivot!$A$6:$AI$97,COLUMN()-COLUMN($V$1)+2,FALSE)),VLOOKUP($E163,AnrPivot!$A$6:$AI$97,COLUMN()-COLUMN($V$1)+2,FALSE),"")</f>
        <v/>
      </c>
      <c r="AY163" s="9" t="str">
        <f>IF(ISNUMBER(VLOOKUP($E163,AnrPivot!$A$6:$AI$97,COLUMN()-COLUMN($V$1)+2,FALSE)),VLOOKUP($E163,AnrPivot!$A$6:$AI$97,COLUMN()-COLUMN($V$1)+2,FALSE),"")</f>
        <v/>
      </c>
      <c r="AZ163" s="9" t="str">
        <f>IF(ISNUMBER(VLOOKUP($E163,AnrPivot!$A$6:$AI$97,COLUMN()-COLUMN($V$1)+2,FALSE)),VLOOKUP($E163,AnrPivot!$A$6:$AI$97,COLUMN()-COLUMN($V$1)+2,FALSE),"")</f>
        <v/>
      </c>
      <c r="BA163" s="9" t="str">
        <f>IF(ISNUMBER(VLOOKUP($E163,AnrPivot!$A$6:$AI$97,COLUMN()-COLUMN($V$1)+2,FALSE)),VLOOKUP($E163,AnrPivot!$A$6:$AI$97,COLUMN()-COLUMN($V$1)+2,FALSE),"")</f>
        <v/>
      </c>
      <c r="BB163" s="9" t="str">
        <f>IF(ISNUMBER(VLOOKUP($E163,AnrPivot!$A$6:$AI$97,COLUMN()-COLUMN($V$1)+2,FALSE)),VLOOKUP($E163,AnrPivot!$A$6:$AI$97,COLUMN()-COLUMN($V$1)+2,FALSE),"")</f>
        <v/>
      </c>
      <c r="BC163" s="9" t="str">
        <f>IF(ISNUMBER(VLOOKUP($E163,AnrPivot!$A$6:$AI$97,COLUMN()-COLUMN($V$1)+2,FALSE)),VLOOKUP($E163,AnrPivot!$A$6:$AI$97,COLUMN()-COLUMN($V$1)+2,FALSE),"")</f>
        <v/>
      </c>
      <c r="BD163" s="9" t="str">
        <f>IF(ISNUMBER(VLOOKUP($E163,AnrPivot!$A$6:$AI$97,COLUMN()-COLUMN($V$1)+2,FALSE)),VLOOKUP($E163,AnrPivot!$A$6:$AI$97,COLUMN()-COLUMN($V$1)+2,FALSE),"")</f>
        <v/>
      </c>
      <c r="BE163" s="9" t="str">
        <f>IF(ISNUMBER(VLOOKUP($E163,AnrPivot!$A$6:$AI$97,COLUMN()-COLUMN($V$1)+2,FALSE)),VLOOKUP($E163,AnrPivot!$A$6:$AI$97,COLUMN()-COLUMN($V$1)+2,FALSE),"")</f>
        <v/>
      </c>
      <c r="BF163" s="9" t="str">
        <f>IF(ISNUMBER(VLOOKUP($E163,AnrPivot!$A$6:$AI$97,COLUMN()-COLUMN($V$1)+2,FALSE)),VLOOKUP($E163,AnrPivot!$A$6:$AI$97,COLUMN()-COLUMN($V$1)+2,FALSE),"")</f>
        <v/>
      </c>
      <c r="BG163" s="9" t="str">
        <f>IF(ISNUMBER(VLOOKUP($E163,AnrPivot!$A$6:$AI$97,COLUMN()-COLUMN($V$1)+2,FALSE)),VLOOKUP($E163,AnrPivot!$A$6:$AI$97,COLUMN()-COLUMN($V$1)+2,FALSE),"")</f>
        <v/>
      </c>
      <c r="BH163" s="9" t="str">
        <f>IF(ISNUMBER(VLOOKUP($E163,AnrPivot!$A$6:$AI$97,COLUMN()-COLUMN($V$1)+2,FALSE)),VLOOKUP($E163,AnrPivot!$A$6:$AI$97,COLUMN()-COLUMN($V$1)+2,FALSE),"")</f>
        <v/>
      </c>
      <c r="BI163" s="93" t="str">
        <f>IF(ISNUMBER(VLOOKUP($E163,AnrPivot!$A$6:$AI$97,COLUMN()-COLUMN($V$1)+2,FALSE)),VLOOKUP($E163,AnrPivot!$A$6:$AI$97,COLUMN()-COLUMN($V$1)+2,FALSE),"")</f>
        <v/>
      </c>
      <c r="BJ163" s="93" t="str">
        <f>IF(ISNUMBER(VLOOKUP($E163,AnrPivot!$A$6:$AI$97,COLUMN()-COLUMN($V$1)+2,FALSE)),VLOOKUP($E163,AnrPivot!$A$6:$AI$97,COLUMN()-COLUMN($V$1)+2,FALSE),"")</f>
        <v/>
      </c>
    </row>
    <row r="164" spans="1:62">
      <c r="A164" s="244">
        <v>156</v>
      </c>
      <c r="B164" s="73" t="s">
        <v>1195</v>
      </c>
      <c r="F164" s="14"/>
      <c r="G164" s="244"/>
      <c r="H164" s="244"/>
      <c r="I164" s="244"/>
      <c r="J164" s="249"/>
      <c r="K164" s="27"/>
      <c r="L164" s="13" t="e">
        <v>#N/A</v>
      </c>
      <c r="M164" s="13" t="e">
        <f t="shared" si="6"/>
        <v>#N/A</v>
      </c>
      <c r="N164" s="228" t="e">
        <f>LOOKUP(E164,UNTIS.1HJ!$A$4:$A$132,UNTIS.1HJ!$F$4:$F$132)+LOOKUP(E164,UNTIS.1HJ!$A$4:$A$132,UNTIS.1HJ!$H$4:$H$132)</f>
        <v>#N/A</v>
      </c>
      <c r="O164" s="226" t="e">
        <f t="shared" si="7"/>
        <v>#N/A</v>
      </c>
      <c r="P164" s="9"/>
      <c r="Q164" s="9" t="e">
        <f>VLOOKUP($E164,UNTIS.Gesamt!$A$4:$L$140,2,FALSE)</f>
        <v>#N/A</v>
      </c>
      <c r="R164" s="9" t="e">
        <f>VLOOKUP($E164,UNTIS.Gesamt!$A$4:$L$140,3,FALSE)</f>
        <v>#N/A</v>
      </c>
      <c r="S164" s="9" t="e">
        <f>VLOOKUP($E164,UNTIS.1HJ!$A$4:$L$140,4,FALSE)</f>
        <v>#N/A</v>
      </c>
      <c r="T164" s="9" t="e">
        <f>VLOOKUP($E164,UNTIS.1HJ!$A$4:$L$140,8,FALSE)</f>
        <v>#N/A</v>
      </c>
      <c r="U164" s="9"/>
      <c r="V164" s="9" t="str">
        <f>IF(ISNUMBER(VLOOKUP($E164,AnrPivot!$A$6:$AI$97,COLUMN()-COLUMN($V$1)+2,FALSE)),VLOOKUP($E164,AnrPivot!$A$6:$AI$97,COLUMN()-COLUMN($V$1)+2,FALSE),"")</f>
        <v/>
      </c>
      <c r="W164" s="93" t="str">
        <f>IF(ISNUMBER(VLOOKUP($E164,AnrPivot!$A$6:$AI$97,COLUMN()-COLUMN($V$1)+2,FALSE)),VLOOKUP($E164,AnrPivot!$A$6:$AI$97,COLUMN()-COLUMN($V$1)+2,FALSE),"")</f>
        <v/>
      </c>
      <c r="X164" s="93" t="str">
        <f>IF(ISNUMBER(VLOOKUP($E164,AnrPivot!$A$6:$AI$97,COLUMN()-COLUMN($V$1)+2,FALSE)),VLOOKUP($E164,AnrPivot!$A$6:$AI$97,COLUMN()-COLUMN($V$1)+2,FALSE),"")</f>
        <v/>
      </c>
      <c r="Y164" s="93" t="str">
        <f>IF(ISNUMBER(VLOOKUP($E164,AnrPivot!$A$6:$AI$97,COLUMN()-COLUMN($V$1)+2,FALSE)),VLOOKUP($E164,AnrPivot!$A$6:$AI$97,COLUMN()-COLUMN($V$1)+2,FALSE),"")</f>
        <v/>
      </c>
      <c r="Z164" s="93" t="str">
        <f>IF(ISNUMBER(VLOOKUP($E164,AnrPivot!$A$6:$AI$97,COLUMN()-COLUMN($V$1)+2,FALSE)),VLOOKUP($E164,AnrPivot!$A$6:$AI$97,COLUMN()-COLUMN($V$1)+2,FALSE),"")</f>
        <v/>
      </c>
      <c r="AA164" s="93" t="str">
        <f>IF(ISNUMBER(VLOOKUP($E164,AnrPivot!$A$6:$AI$97,COLUMN()-COLUMN($V$1)+2,FALSE)),VLOOKUP($E164,AnrPivot!$A$6:$AI$97,COLUMN()-COLUMN($V$1)+2,FALSE),"")</f>
        <v/>
      </c>
      <c r="AB164" s="93" t="str">
        <f>IF(ISNUMBER(VLOOKUP($E164,AnrPivot!$A$6:$AI$97,COLUMN()-COLUMN($V$1)+2,FALSE)),VLOOKUP($E164,AnrPivot!$A$6:$AI$97,COLUMN()-COLUMN($V$1)+2,FALSE),"")</f>
        <v/>
      </c>
      <c r="AC164" s="93" t="str">
        <f>IF(ISNUMBER(VLOOKUP($E164,AnrPivot!$A$6:$AI$97,COLUMN()-COLUMN($V$1)+2,FALSE)),VLOOKUP($E164,AnrPivot!$A$6:$AI$97,COLUMN()-COLUMN($V$1)+2,FALSE),"")</f>
        <v/>
      </c>
      <c r="AD164" s="93" t="str">
        <f>IF(ISNUMBER(VLOOKUP($E164,AnrPivot!$A$6:$AI$97,COLUMN()-COLUMN($V$1)+2,FALSE)),VLOOKUP($E164,AnrPivot!$A$6:$AI$97,COLUMN()-COLUMN($V$1)+2,FALSE),"")</f>
        <v/>
      </c>
      <c r="AE164" s="93" t="str">
        <f>IF(ISNUMBER(VLOOKUP($E164,AnrPivot!$A$6:$AI$97,COLUMN()-COLUMN($V$1)+2,FALSE)),VLOOKUP($E164,AnrPivot!$A$6:$AI$97,COLUMN()-COLUMN($V$1)+2,FALSE),"")</f>
        <v/>
      </c>
      <c r="AF164" s="93" t="str">
        <f>IF(ISNUMBER(VLOOKUP($E164,AnrPivot!$A$6:$AI$97,COLUMN()-COLUMN($V$1)+2,FALSE)),VLOOKUP($E164,AnrPivot!$A$6:$AI$97,COLUMN()-COLUMN($V$1)+2,FALSE),"")</f>
        <v/>
      </c>
      <c r="AG164" s="93" t="str">
        <f>IF(ISNUMBER(VLOOKUP($E164,AnrPivot!$A$6:$AI$97,COLUMN()-COLUMN($V$1)+2,FALSE)),VLOOKUP($E164,AnrPivot!$A$6:$AI$97,COLUMN()-COLUMN($V$1)+2,FALSE),"")</f>
        <v/>
      </c>
      <c r="AH164" s="93" t="str">
        <f>IF(ISNUMBER(VLOOKUP($E164,AnrPivot!$A$6:$AI$97,COLUMN()-COLUMN($V$1)+2,FALSE)),VLOOKUP($E164,AnrPivot!$A$6:$AI$97,COLUMN()-COLUMN($V$1)+2,FALSE),"")</f>
        <v/>
      </c>
      <c r="AI164" s="93" t="str">
        <f>IF(ISNUMBER(VLOOKUP($E164,AnrPivot!$A$6:$AI$97,COLUMN()-COLUMN($V$1)+2,FALSE)),VLOOKUP($E164,AnrPivot!$A$6:$AI$97,COLUMN()-COLUMN($V$1)+2,FALSE),"")</f>
        <v/>
      </c>
      <c r="AJ164" s="93" t="str">
        <f>IF(ISNUMBER(VLOOKUP($E164,AnrPivot!$A$6:$AI$97,COLUMN()-COLUMN($V$1)+2,FALSE)),VLOOKUP($E164,AnrPivot!$A$6:$AI$97,COLUMN()-COLUMN($V$1)+2,FALSE),"")</f>
        <v/>
      </c>
      <c r="AK164" s="93" t="str">
        <f>IF(ISNUMBER(VLOOKUP($E164,AnrPivot!$A$6:$AI$97,COLUMN()-COLUMN($V$1)+2,FALSE)),VLOOKUP($E164,AnrPivot!$A$6:$AI$97,COLUMN()-COLUMN($V$1)+2,FALSE),"")</f>
        <v/>
      </c>
      <c r="AL164" s="93" t="str">
        <f>IF(ISNUMBER(VLOOKUP($E164,AnrPivot!$A$6:$AI$97,COLUMN()-COLUMN($V$1)+2,FALSE)),VLOOKUP($E164,AnrPivot!$A$6:$AI$97,COLUMN()-COLUMN($V$1)+2,FALSE),"")</f>
        <v/>
      </c>
      <c r="AM164" s="93" t="str">
        <f>IF(ISNUMBER(VLOOKUP($E164,AnrPivot!$A$6:$AI$97,COLUMN()-COLUMN($V$1)+2,FALSE)),VLOOKUP($E164,AnrPivot!$A$6:$AI$97,COLUMN()-COLUMN($V$1)+2,FALSE),"")</f>
        <v/>
      </c>
      <c r="AN164" s="93" t="str">
        <f>IF(ISNUMBER(VLOOKUP($E164,AnrPivot!$A$6:$AI$97,COLUMN()-COLUMN($V$1)+2,FALSE)),VLOOKUP($E164,AnrPivot!$A$6:$AI$97,COLUMN()-COLUMN($V$1)+2,FALSE),"")</f>
        <v/>
      </c>
      <c r="AO164" s="93" t="str">
        <f>IF(ISNUMBER(VLOOKUP($E164,AnrPivot!$A$6:$AI$97,COLUMN()-COLUMN($V$1)+2,FALSE)),VLOOKUP($E164,AnrPivot!$A$6:$AI$97,COLUMN()-COLUMN($V$1)+2,FALSE),"")</f>
        <v/>
      </c>
      <c r="AP164" s="93" t="str">
        <f>IF(ISNUMBER(VLOOKUP($E164,AnrPivot!$A$6:$AI$97,COLUMN()-COLUMN($V$1)+2,FALSE)),VLOOKUP($E164,AnrPivot!$A$6:$AI$97,COLUMN()-COLUMN($V$1)+2,FALSE),"")</f>
        <v/>
      </c>
      <c r="AQ164" s="93" t="str">
        <f>IF(ISNUMBER(VLOOKUP($E164,AnrPivot!$A$6:$AI$97,COLUMN()-COLUMN($V$1)+2,FALSE)),VLOOKUP($E164,AnrPivot!$A$6:$AI$97,COLUMN()-COLUMN($V$1)+2,FALSE),"")</f>
        <v/>
      </c>
      <c r="AR164" s="93" t="str">
        <f>IF(ISNUMBER(VLOOKUP($E164,AnrPivot!$A$6:$AI$97,COLUMN()-COLUMN($V$1)+2,FALSE)),VLOOKUP($E164,AnrPivot!$A$6:$AI$97,COLUMN()-COLUMN($V$1)+2,FALSE),"")</f>
        <v/>
      </c>
      <c r="AS164" s="93" t="str">
        <f>IF(ISNUMBER(VLOOKUP($E164,AnrPivot!$A$6:$AI$97,COLUMN()-COLUMN($V$1)+2,FALSE)),VLOOKUP($E164,AnrPivot!$A$6:$AI$97,COLUMN()-COLUMN($V$1)+2,FALSE),"")</f>
        <v/>
      </c>
      <c r="AT164" s="93" t="str">
        <f>IF(ISNUMBER(VLOOKUP($E164,AnrPivot!$A$6:$AI$97,COLUMN()-COLUMN($V$1)+2,FALSE)),VLOOKUP($E164,AnrPivot!$A$6:$AI$97,COLUMN()-COLUMN($V$1)+2,FALSE),"")</f>
        <v/>
      </c>
      <c r="AU164" s="93" t="str">
        <f>IF(ISNUMBER(VLOOKUP($E164,AnrPivot!$A$6:$AI$97,COLUMN()-COLUMN($V$1)+2,FALSE)),VLOOKUP($E164,AnrPivot!$A$6:$AI$97,COLUMN()-COLUMN($V$1)+2,FALSE),"")</f>
        <v/>
      </c>
      <c r="AV164" s="93" t="str">
        <f>IF(ISNUMBER(VLOOKUP($E164,AnrPivot!$A$6:$AI$97,COLUMN()-COLUMN($V$1)+2,FALSE)),VLOOKUP($E164,AnrPivot!$A$6:$AI$97,COLUMN()-COLUMN($V$1)+2,FALSE),"")</f>
        <v/>
      </c>
      <c r="AW164" s="93" t="str">
        <f>IF(ISNUMBER(VLOOKUP($E164,AnrPivot!$A$6:$AI$97,COLUMN()-COLUMN($V$1)+2,FALSE)),VLOOKUP($E164,AnrPivot!$A$6:$AI$97,COLUMN()-COLUMN($V$1)+2,FALSE),"")</f>
        <v/>
      </c>
      <c r="AX164" s="93" t="str">
        <f>IF(ISNUMBER(VLOOKUP($E164,AnrPivot!$A$6:$AI$97,COLUMN()-COLUMN($V$1)+2,FALSE)),VLOOKUP($E164,AnrPivot!$A$6:$AI$97,COLUMN()-COLUMN($V$1)+2,FALSE),"")</f>
        <v/>
      </c>
      <c r="AY164" s="93" t="str">
        <f>IF(ISNUMBER(VLOOKUP($E164,AnrPivot!$A$6:$AI$97,COLUMN()-COLUMN($V$1)+2,FALSE)),VLOOKUP($E164,AnrPivot!$A$6:$AI$97,COLUMN()-COLUMN($V$1)+2,FALSE),"")</f>
        <v/>
      </c>
      <c r="AZ164" s="93" t="str">
        <f>IF(ISNUMBER(VLOOKUP($E164,AnrPivot!$A$6:$AI$97,COLUMN()-COLUMN($V$1)+2,FALSE)),VLOOKUP($E164,AnrPivot!$A$6:$AI$97,COLUMN()-COLUMN($V$1)+2,FALSE),"")</f>
        <v/>
      </c>
      <c r="BA164" s="93" t="str">
        <f>IF(ISNUMBER(VLOOKUP($E164,AnrPivot!$A$6:$AI$97,COLUMN()-COLUMN($V$1)+2,FALSE)),VLOOKUP($E164,AnrPivot!$A$6:$AI$97,COLUMN()-COLUMN($V$1)+2,FALSE),"")</f>
        <v/>
      </c>
      <c r="BB164" s="93" t="str">
        <f>IF(ISNUMBER(VLOOKUP($E164,AnrPivot!$A$6:$AI$97,COLUMN()-COLUMN($V$1)+2,FALSE)),VLOOKUP($E164,AnrPivot!$A$6:$AI$97,COLUMN()-COLUMN($V$1)+2,FALSE),"")</f>
        <v/>
      </c>
      <c r="BC164" s="93" t="str">
        <f>IF(ISNUMBER(VLOOKUP($E164,AnrPivot!$A$6:$AI$97,COLUMN()-COLUMN($V$1)+2,FALSE)),VLOOKUP($E164,AnrPivot!$A$6:$AI$97,COLUMN()-COLUMN($V$1)+2,FALSE),"")</f>
        <v/>
      </c>
      <c r="BD164" s="93" t="str">
        <f>IF(ISNUMBER(VLOOKUP($E164,AnrPivot!$A$6:$AI$97,COLUMN()-COLUMN($V$1)+2,FALSE)),VLOOKUP($E164,AnrPivot!$A$6:$AI$97,COLUMN()-COLUMN($V$1)+2,FALSE),"")</f>
        <v/>
      </c>
      <c r="BE164" s="93" t="str">
        <f>IF(ISNUMBER(VLOOKUP($E164,AnrPivot!$A$6:$AI$97,COLUMN()-COLUMN($V$1)+2,FALSE)),VLOOKUP($E164,AnrPivot!$A$6:$AI$97,COLUMN()-COLUMN($V$1)+2,FALSE),"")</f>
        <v/>
      </c>
      <c r="BF164" s="93" t="str">
        <f>IF(ISNUMBER(VLOOKUP($E164,AnrPivot!$A$6:$AI$97,COLUMN()-COLUMN($V$1)+2,FALSE)),VLOOKUP($E164,AnrPivot!$A$6:$AI$97,COLUMN()-COLUMN($V$1)+2,FALSE),"")</f>
        <v/>
      </c>
      <c r="BG164" s="93" t="str">
        <f>IF(ISNUMBER(VLOOKUP($E164,AnrPivot!$A$6:$AI$97,COLUMN()-COLUMN($V$1)+2,FALSE)),VLOOKUP($E164,AnrPivot!$A$6:$AI$97,COLUMN()-COLUMN($V$1)+2,FALSE),"")</f>
        <v/>
      </c>
      <c r="BH164" s="93" t="str">
        <f>IF(ISNUMBER(VLOOKUP($E164,AnrPivot!$A$6:$AI$97,COLUMN()-COLUMN($V$1)+2,FALSE)),VLOOKUP($E164,AnrPivot!$A$6:$AI$97,COLUMN()-COLUMN($V$1)+2,FALSE),"")</f>
        <v/>
      </c>
      <c r="BI164" s="93" t="str">
        <f>IF(ISNUMBER(VLOOKUP($E164,AnrPivot!$A$6:$AI$97,COLUMN()-COLUMN($V$1)+2,FALSE)),VLOOKUP($E164,AnrPivot!$A$6:$AI$97,COLUMN()-COLUMN($V$1)+2,FALSE),"")</f>
        <v/>
      </c>
      <c r="BJ164" s="93" t="str">
        <f>IF(ISNUMBER(VLOOKUP($E164,AnrPivot!$A$6:$AI$97,COLUMN()-COLUMN($V$1)+2,FALSE)),VLOOKUP($E164,AnrPivot!$A$6:$AI$97,COLUMN()-COLUMN($V$1)+2,FALSE),"")</f>
        <v/>
      </c>
    </row>
    <row r="165" spans="1:62" ht="15" customHeight="1">
      <c r="A165" s="247">
        <v>157</v>
      </c>
      <c r="B165" s="66" t="s">
        <v>1195</v>
      </c>
      <c r="C165" s="67"/>
      <c r="D165" s="67"/>
      <c r="E165" s="68"/>
      <c r="F165" s="69"/>
      <c r="G165" s="247"/>
      <c r="H165" s="247"/>
      <c r="I165" s="247"/>
      <c r="J165" s="248"/>
      <c r="K165" s="70"/>
      <c r="L165" s="71" t="e">
        <v>#N/A</v>
      </c>
      <c r="M165" s="71" t="e">
        <f t="shared" si="6"/>
        <v>#N/A</v>
      </c>
      <c r="N165" s="227" t="e">
        <f>LOOKUP(E165,UNTIS.1HJ!$A$4:$A$132,UNTIS.1HJ!$F$4:$F$132)+LOOKUP(E165,UNTIS.1HJ!$A$4:$A$132,UNTIS.1HJ!$H$4:$H$132)</f>
        <v>#N/A</v>
      </c>
      <c r="O165" s="225" t="e">
        <f t="shared" si="7"/>
        <v>#N/A</v>
      </c>
      <c r="P165" s="93"/>
      <c r="Q165" s="93" t="e">
        <f>VLOOKUP($E165,UNTIS.Gesamt!$A$4:$L$140,2,FALSE)</f>
        <v>#N/A</v>
      </c>
      <c r="R165" s="93" t="e">
        <f>VLOOKUP($E165,UNTIS.Gesamt!$A$4:$L$140,3,FALSE)</f>
        <v>#N/A</v>
      </c>
      <c r="S165" s="93" t="e">
        <f>VLOOKUP($E165,UNTIS.1HJ!$A$4:$L$140,4,FALSE)</f>
        <v>#N/A</v>
      </c>
      <c r="T165" s="93" t="e">
        <f>VLOOKUP($E165,UNTIS.1HJ!$A$4:$L$140,8,FALSE)</f>
        <v>#N/A</v>
      </c>
      <c r="U165" s="93"/>
      <c r="V165" s="93" t="str">
        <f>IF(ISNUMBER(VLOOKUP($E165,AnrPivot!$A$6:$AI$97,COLUMN()-COLUMN($V$1)+2,FALSE)),VLOOKUP($E165,AnrPivot!$A$6:$AI$97,COLUMN()-COLUMN($V$1)+2,FALSE),"")</f>
        <v/>
      </c>
      <c r="W165" s="9" t="str">
        <f>IF(ISNUMBER(VLOOKUP($E165,AnrPivot!$A$6:$AI$97,COLUMN()-COLUMN($V$1)+2,FALSE)),VLOOKUP($E165,AnrPivot!$A$6:$AI$97,COLUMN()-COLUMN($V$1)+2,FALSE),"")</f>
        <v/>
      </c>
      <c r="X165" s="9" t="str">
        <f>IF(ISNUMBER(VLOOKUP($E165,AnrPivot!$A$6:$AI$97,COLUMN()-COLUMN($V$1)+2,FALSE)),VLOOKUP($E165,AnrPivot!$A$6:$AI$97,COLUMN()-COLUMN($V$1)+2,FALSE),"")</f>
        <v/>
      </c>
      <c r="Y165" s="9" t="str">
        <f>IF(ISNUMBER(VLOOKUP($E165,AnrPivot!$A$6:$AI$97,COLUMN()-COLUMN($V$1)+2,FALSE)),VLOOKUP($E165,AnrPivot!$A$6:$AI$97,COLUMN()-COLUMN($V$1)+2,FALSE),"")</f>
        <v/>
      </c>
      <c r="Z165" s="9" t="str">
        <f>IF(ISNUMBER(VLOOKUP($E165,AnrPivot!$A$6:$AI$97,COLUMN()-COLUMN($V$1)+2,FALSE)),VLOOKUP($E165,AnrPivot!$A$6:$AI$97,COLUMN()-COLUMN($V$1)+2,FALSE),"")</f>
        <v/>
      </c>
      <c r="AA165" s="9" t="str">
        <f>IF(ISNUMBER(VLOOKUP($E165,AnrPivot!$A$6:$AI$97,COLUMN()-COLUMN($V$1)+2,FALSE)),VLOOKUP($E165,AnrPivot!$A$6:$AI$97,COLUMN()-COLUMN($V$1)+2,FALSE),"")</f>
        <v/>
      </c>
      <c r="AB165" s="9" t="str">
        <f>IF(ISNUMBER(VLOOKUP($E165,AnrPivot!$A$6:$AI$97,COLUMN()-COLUMN($V$1)+2,FALSE)),VLOOKUP($E165,AnrPivot!$A$6:$AI$97,COLUMN()-COLUMN($V$1)+2,FALSE),"")</f>
        <v/>
      </c>
      <c r="AC165" s="9" t="str">
        <f>IF(ISNUMBER(VLOOKUP($E165,AnrPivot!$A$6:$AI$97,COLUMN()-COLUMN($V$1)+2,FALSE)),VLOOKUP($E165,AnrPivot!$A$6:$AI$97,COLUMN()-COLUMN($V$1)+2,FALSE),"")</f>
        <v/>
      </c>
      <c r="AD165" s="9" t="str">
        <f>IF(ISNUMBER(VLOOKUP($E165,AnrPivot!$A$6:$AI$97,COLUMN()-COLUMN($V$1)+2,FALSE)),VLOOKUP($E165,AnrPivot!$A$6:$AI$97,COLUMN()-COLUMN($V$1)+2,FALSE),"")</f>
        <v/>
      </c>
      <c r="AE165" s="9" t="str">
        <f>IF(ISNUMBER(VLOOKUP($E165,AnrPivot!$A$6:$AI$97,COLUMN()-COLUMN($V$1)+2,FALSE)),VLOOKUP($E165,AnrPivot!$A$6:$AI$97,COLUMN()-COLUMN($V$1)+2,FALSE),"")</f>
        <v/>
      </c>
      <c r="AF165" s="9" t="str">
        <f>IF(ISNUMBER(VLOOKUP($E165,AnrPivot!$A$6:$AI$97,COLUMN()-COLUMN($V$1)+2,FALSE)),VLOOKUP($E165,AnrPivot!$A$6:$AI$97,COLUMN()-COLUMN($V$1)+2,FALSE),"")</f>
        <v/>
      </c>
      <c r="AG165" s="9" t="str">
        <f>IF(ISNUMBER(VLOOKUP($E165,AnrPivot!$A$6:$AI$97,COLUMN()-COLUMN($V$1)+2,FALSE)),VLOOKUP($E165,AnrPivot!$A$6:$AI$97,COLUMN()-COLUMN($V$1)+2,FALSE),"")</f>
        <v/>
      </c>
      <c r="AH165" s="9" t="str">
        <f>IF(ISNUMBER(VLOOKUP($E165,AnrPivot!$A$6:$AI$97,COLUMN()-COLUMN($V$1)+2,FALSE)),VLOOKUP($E165,AnrPivot!$A$6:$AI$97,COLUMN()-COLUMN($V$1)+2,FALSE),"")</f>
        <v/>
      </c>
      <c r="AI165" s="9" t="str">
        <f>IF(ISNUMBER(VLOOKUP($E165,AnrPivot!$A$6:$AI$97,COLUMN()-COLUMN($V$1)+2,FALSE)),VLOOKUP($E165,AnrPivot!$A$6:$AI$97,COLUMN()-COLUMN($V$1)+2,FALSE),"")</f>
        <v/>
      </c>
      <c r="AJ165" s="9" t="str">
        <f>IF(ISNUMBER(VLOOKUP($E165,AnrPivot!$A$6:$AI$97,COLUMN()-COLUMN($V$1)+2,FALSE)),VLOOKUP($E165,AnrPivot!$A$6:$AI$97,COLUMN()-COLUMN($V$1)+2,FALSE),"")</f>
        <v/>
      </c>
      <c r="AK165" s="9" t="str">
        <f>IF(ISNUMBER(VLOOKUP($E165,AnrPivot!$A$6:$AI$97,COLUMN()-COLUMN($V$1)+2,FALSE)),VLOOKUP($E165,AnrPivot!$A$6:$AI$97,COLUMN()-COLUMN($V$1)+2,FALSE),"")</f>
        <v/>
      </c>
      <c r="AL165" s="9" t="str">
        <f>IF(ISNUMBER(VLOOKUP($E165,AnrPivot!$A$6:$AI$97,COLUMN()-COLUMN($V$1)+2,FALSE)),VLOOKUP($E165,AnrPivot!$A$6:$AI$97,COLUMN()-COLUMN($V$1)+2,FALSE),"")</f>
        <v/>
      </c>
      <c r="AM165" s="9" t="str">
        <f>IF(ISNUMBER(VLOOKUP($E165,AnrPivot!$A$6:$AI$97,COLUMN()-COLUMN($V$1)+2,FALSE)),VLOOKUP($E165,AnrPivot!$A$6:$AI$97,COLUMN()-COLUMN($V$1)+2,FALSE),"")</f>
        <v/>
      </c>
      <c r="AN165" s="9" t="str">
        <f>IF(ISNUMBER(VLOOKUP($E165,AnrPivot!$A$6:$AI$97,COLUMN()-COLUMN($V$1)+2,FALSE)),VLOOKUP($E165,AnrPivot!$A$6:$AI$97,COLUMN()-COLUMN($V$1)+2,FALSE),"")</f>
        <v/>
      </c>
      <c r="AO165" s="9" t="str">
        <f>IF(ISNUMBER(VLOOKUP($E165,AnrPivot!$A$6:$AI$97,COLUMN()-COLUMN($V$1)+2,FALSE)),VLOOKUP($E165,AnrPivot!$A$6:$AI$97,COLUMN()-COLUMN($V$1)+2,FALSE),"")</f>
        <v/>
      </c>
      <c r="AP165" s="9" t="str">
        <f>IF(ISNUMBER(VLOOKUP($E165,AnrPivot!$A$6:$AI$97,COLUMN()-COLUMN($V$1)+2,FALSE)),VLOOKUP($E165,AnrPivot!$A$6:$AI$97,COLUMN()-COLUMN($V$1)+2,FALSE),"")</f>
        <v/>
      </c>
      <c r="AQ165" s="9" t="str">
        <f>IF(ISNUMBER(VLOOKUP($E165,AnrPivot!$A$6:$AI$97,COLUMN()-COLUMN($V$1)+2,FALSE)),VLOOKUP($E165,AnrPivot!$A$6:$AI$97,COLUMN()-COLUMN($V$1)+2,FALSE),"")</f>
        <v/>
      </c>
      <c r="AR165" s="9" t="str">
        <f>IF(ISNUMBER(VLOOKUP($E165,AnrPivot!$A$6:$AI$97,COLUMN()-COLUMN($V$1)+2,FALSE)),VLOOKUP($E165,AnrPivot!$A$6:$AI$97,COLUMN()-COLUMN($V$1)+2,FALSE),"")</f>
        <v/>
      </c>
      <c r="AS165" s="9" t="str">
        <f>IF(ISNUMBER(VLOOKUP($E165,AnrPivot!$A$6:$AI$97,COLUMN()-COLUMN($V$1)+2,FALSE)),VLOOKUP($E165,AnrPivot!$A$6:$AI$97,COLUMN()-COLUMN($V$1)+2,FALSE),"")</f>
        <v/>
      </c>
      <c r="AT165" s="9" t="str">
        <f>IF(ISNUMBER(VLOOKUP($E165,AnrPivot!$A$6:$AI$97,COLUMN()-COLUMN($V$1)+2,FALSE)),VLOOKUP($E165,AnrPivot!$A$6:$AI$97,COLUMN()-COLUMN($V$1)+2,FALSE),"")</f>
        <v/>
      </c>
      <c r="AU165" s="9" t="str">
        <f>IF(ISNUMBER(VLOOKUP($E165,AnrPivot!$A$6:$AI$97,COLUMN()-COLUMN($V$1)+2,FALSE)),VLOOKUP($E165,AnrPivot!$A$6:$AI$97,COLUMN()-COLUMN($V$1)+2,FALSE),"")</f>
        <v/>
      </c>
      <c r="AV165" s="9" t="str">
        <f>IF(ISNUMBER(VLOOKUP($E165,AnrPivot!$A$6:$AI$97,COLUMN()-COLUMN($V$1)+2,FALSE)),VLOOKUP($E165,AnrPivot!$A$6:$AI$97,COLUMN()-COLUMN($V$1)+2,FALSE),"")</f>
        <v/>
      </c>
      <c r="AW165" s="9" t="str">
        <f>IF(ISNUMBER(VLOOKUP($E165,AnrPivot!$A$6:$AI$97,COLUMN()-COLUMN($V$1)+2,FALSE)),VLOOKUP($E165,AnrPivot!$A$6:$AI$97,COLUMN()-COLUMN($V$1)+2,FALSE),"")</f>
        <v/>
      </c>
      <c r="AX165" s="9" t="str">
        <f>IF(ISNUMBER(VLOOKUP($E165,AnrPivot!$A$6:$AI$97,COLUMN()-COLUMN($V$1)+2,FALSE)),VLOOKUP($E165,AnrPivot!$A$6:$AI$97,COLUMN()-COLUMN($V$1)+2,FALSE),"")</f>
        <v/>
      </c>
      <c r="AY165" s="9" t="str">
        <f>IF(ISNUMBER(VLOOKUP($E165,AnrPivot!$A$6:$AI$97,COLUMN()-COLUMN($V$1)+2,FALSE)),VLOOKUP($E165,AnrPivot!$A$6:$AI$97,COLUMN()-COLUMN($V$1)+2,FALSE),"")</f>
        <v/>
      </c>
      <c r="AZ165" s="9" t="str">
        <f>IF(ISNUMBER(VLOOKUP($E165,AnrPivot!$A$6:$AI$97,COLUMN()-COLUMN($V$1)+2,FALSE)),VLOOKUP($E165,AnrPivot!$A$6:$AI$97,COLUMN()-COLUMN($V$1)+2,FALSE),"")</f>
        <v/>
      </c>
      <c r="BA165" s="9" t="str">
        <f>IF(ISNUMBER(VLOOKUP($E165,AnrPivot!$A$6:$AI$97,COLUMN()-COLUMN($V$1)+2,FALSE)),VLOOKUP($E165,AnrPivot!$A$6:$AI$97,COLUMN()-COLUMN($V$1)+2,FALSE),"")</f>
        <v/>
      </c>
      <c r="BB165" s="9" t="str">
        <f>IF(ISNUMBER(VLOOKUP($E165,AnrPivot!$A$6:$AI$97,COLUMN()-COLUMN($V$1)+2,FALSE)),VLOOKUP($E165,AnrPivot!$A$6:$AI$97,COLUMN()-COLUMN($V$1)+2,FALSE),"")</f>
        <v/>
      </c>
      <c r="BC165" s="9" t="str">
        <f>IF(ISNUMBER(VLOOKUP($E165,AnrPivot!$A$6:$AI$97,COLUMN()-COLUMN($V$1)+2,FALSE)),VLOOKUP($E165,AnrPivot!$A$6:$AI$97,COLUMN()-COLUMN($V$1)+2,FALSE),"")</f>
        <v/>
      </c>
      <c r="BD165" s="9" t="str">
        <f>IF(ISNUMBER(VLOOKUP($E165,AnrPivot!$A$6:$AI$97,COLUMN()-COLUMN($V$1)+2,FALSE)),VLOOKUP($E165,AnrPivot!$A$6:$AI$97,COLUMN()-COLUMN($V$1)+2,FALSE),"")</f>
        <v/>
      </c>
      <c r="BE165" s="9" t="str">
        <f>IF(ISNUMBER(VLOOKUP($E165,AnrPivot!$A$6:$AI$97,COLUMN()-COLUMN($V$1)+2,FALSE)),VLOOKUP($E165,AnrPivot!$A$6:$AI$97,COLUMN()-COLUMN($V$1)+2,FALSE),"")</f>
        <v/>
      </c>
      <c r="BF165" s="9" t="str">
        <f>IF(ISNUMBER(VLOOKUP($E165,AnrPivot!$A$6:$AI$97,COLUMN()-COLUMN($V$1)+2,FALSE)),VLOOKUP($E165,AnrPivot!$A$6:$AI$97,COLUMN()-COLUMN($V$1)+2,FALSE),"")</f>
        <v/>
      </c>
      <c r="BG165" s="9" t="str">
        <f>IF(ISNUMBER(VLOOKUP($E165,AnrPivot!$A$6:$AI$97,COLUMN()-COLUMN($V$1)+2,FALSE)),VLOOKUP($E165,AnrPivot!$A$6:$AI$97,COLUMN()-COLUMN($V$1)+2,FALSE),"")</f>
        <v/>
      </c>
      <c r="BH165" s="9" t="str">
        <f>IF(ISNUMBER(VLOOKUP($E165,AnrPivot!$A$6:$AI$97,COLUMN()-COLUMN($V$1)+2,FALSE)),VLOOKUP($E165,AnrPivot!$A$6:$AI$97,COLUMN()-COLUMN($V$1)+2,FALSE),"")</f>
        <v/>
      </c>
      <c r="BI165" s="93" t="str">
        <f>IF(ISNUMBER(VLOOKUP($E165,AnrPivot!$A$6:$AI$97,COLUMN()-COLUMN($V$1)+2,FALSE)),VLOOKUP($E165,AnrPivot!$A$6:$AI$97,COLUMN()-COLUMN($V$1)+2,FALSE),"")</f>
        <v/>
      </c>
      <c r="BJ165" s="93" t="str">
        <f>IF(ISNUMBER(VLOOKUP($E165,AnrPivot!$A$6:$AI$97,COLUMN()-COLUMN($V$1)+2,FALSE)),VLOOKUP($E165,AnrPivot!$A$6:$AI$97,COLUMN()-COLUMN($V$1)+2,FALSE),"")</f>
        <v/>
      </c>
    </row>
    <row r="166" spans="1:62" ht="15" customHeight="1">
      <c r="A166" s="244">
        <v>158</v>
      </c>
      <c r="B166" s="73" t="s">
        <v>1195</v>
      </c>
      <c r="F166" s="14"/>
      <c r="G166" s="244"/>
      <c r="H166" s="244"/>
      <c r="I166" s="244"/>
      <c r="J166" s="249"/>
      <c r="K166" s="27"/>
      <c r="L166" s="13" t="e">
        <v>#N/A</v>
      </c>
      <c r="M166" s="13" t="e">
        <f t="shared" si="6"/>
        <v>#N/A</v>
      </c>
      <c r="N166" s="228" t="e">
        <f>LOOKUP(E166,UNTIS.1HJ!$A$4:$A$132,UNTIS.1HJ!$F$4:$F$132)+LOOKUP(E166,UNTIS.1HJ!$A$4:$A$132,UNTIS.1HJ!$H$4:$H$132)</f>
        <v>#N/A</v>
      </c>
      <c r="O166" s="226" t="e">
        <f t="shared" si="7"/>
        <v>#N/A</v>
      </c>
      <c r="P166" s="9"/>
      <c r="Q166" s="9" t="e">
        <f>VLOOKUP($E166,UNTIS.Gesamt!$A$4:$L$140,2,FALSE)</f>
        <v>#N/A</v>
      </c>
      <c r="R166" s="9" t="e">
        <f>VLOOKUP($E166,UNTIS.Gesamt!$A$4:$L$140,3,FALSE)</f>
        <v>#N/A</v>
      </c>
      <c r="S166" s="9" t="e">
        <f>VLOOKUP($E166,UNTIS.1HJ!$A$4:$L$140,4,FALSE)</f>
        <v>#N/A</v>
      </c>
      <c r="T166" s="9" t="e">
        <f>VLOOKUP($E166,UNTIS.1HJ!$A$4:$L$140,8,FALSE)</f>
        <v>#N/A</v>
      </c>
      <c r="U166" s="9"/>
      <c r="V166" s="9" t="str">
        <f>IF(ISNUMBER(VLOOKUP($E166,AnrPivot!$A$6:$AI$97,COLUMN()-COLUMN($V$1)+2,FALSE)),VLOOKUP($E166,AnrPivot!$A$6:$AI$97,COLUMN()-COLUMN($V$1)+2,FALSE),"")</f>
        <v/>
      </c>
      <c r="W166" s="93" t="str">
        <f>IF(ISNUMBER(VLOOKUP($E166,AnrPivot!$A$6:$AI$97,COLUMN()-COLUMN($V$1)+2,FALSE)),VLOOKUP($E166,AnrPivot!$A$6:$AI$97,COLUMN()-COLUMN($V$1)+2,FALSE),"")</f>
        <v/>
      </c>
      <c r="X166" s="93" t="str">
        <f>IF(ISNUMBER(VLOOKUP($E166,AnrPivot!$A$6:$AI$97,COLUMN()-COLUMN($V$1)+2,FALSE)),VLOOKUP($E166,AnrPivot!$A$6:$AI$97,COLUMN()-COLUMN($V$1)+2,FALSE),"")</f>
        <v/>
      </c>
      <c r="Y166" s="93" t="str">
        <f>IF(ISNUMBER(VLOOKUP($E166,AnrPivot!$A$6:$AI$97,COLUMN()-COLUMN($V$1)+2,FALSE)),VLOOKUP($E166,AnrPivot!$A$6:$AI$97,COLUMN()-COLUMN($V$1)+2,FALSE),"")</f>
        <v/>
      </c>
      <c r="Z166" s="93" t="str">
        <f>IF(ISNUMBER(VLOOKUP($E166,AnrPivot!$A$6:$AI$97,COLUMN()-COLUMN($V$1)+2,FALSE)),VLOOKUP($E166,AnrPivot!$A$6:$AI$97,COLUMN()-COLUMN($V$1)+2,FALSE),"")</f>
        <v/>
      </c>
      <c r="AA166" s="93" t="str">
        <f>IF(ISNUMBER(VLOOKUP($E166,AnrPivot!$A$6:$AI$97,COLUMN()-COLUMN($V$1)+2,FALSE)),VLOOKUP($E166,AnrPivot!$A$6:$AI$97,COLUMN()-COLUMN($V$1)+2,FALSE),"")</f>
        <v/>
      </c>
      <c r="AB166" s="93" t="str">
        <f>IF(ISNUMBER(VLOOKUP($E166,AnrPivot!$A$6:$AI$97,COLUMN()-COLUMN($V$1)+2,FALSE)),VLOOKUP($E166,AnrPivot!$A$6:$AI$97,COLUMN()-COLUMN($V$1)+2,FALSE),"")</f>
        <v/>
      </c>
      <c r="AC166" s="93" t="str">
        <f>IF(ISNUMBER(VLOOKUP($E166,AnrPivot!$A$6:$AI$97,COLUMN()-COLUMN($V$1)+2,FALSE)),VLOOKUP($E166,AnrPivot!$A$6:$AI$97,COLUMN()-COLUMN($V$1)+2,FALSE),"")</f>
        <v/>
      </c>
      <c r="AD166" s="93" t="str">
        <f>IF(ISNUMBER(VLOOKUP($E166,AnrPivot!$A$6:$AI$97,COLUMN()-COLUMN($V$1)+2,FALSE)),VLOOKUP($E166,AnrPivot!$A$6:$AI$97,COLUMN()-COLUMN($V$1)+2,FALSE),"")</f>
        <v/>
      </c>
      <c r="AE166" s="93" t="str">
        <f>IF(ISNUMBER(VLOOKUP($E166,AnrPivot!$A$6:$AI$97,COLUMN()-COLUMN($V$1)+2,FALSE)),VLOOKUP($E166,AnrPivot!$A$6:$AI$97,COLUMN()-COLUMN($V$1)+2,FALSE),"")</f>
        <v/>
      </c>
      <c r="AF166" s="93" t="str">
        <f>IF(ISNUMBER(VLOOKUP($E166,AnrPivot!$A$6:$AI$97,COLUMN()-COLUMN($V$1)+2,FALSE)),VLOOKUP($E166,AnrPivot!$A$6:$AI$97,COLUMN()-COLUMN($V$1)+2,FALSE),"")</f>
        <v/>
      </c>
      <c r="AG166" s="93" t="str">
        <f>IF(ISNUMBER(VLOOKUP($E166,AnrPivot!$A$6:$AI$97,COLUMN()-COLUMN($V$1)+2,FALSE)),VLOOKUP($E166,AnrPivot!$A$6:$AI$97,COLUMN()-COLUMN($V$1)+2,FALSE),"")</f>
        <v/>
      </c>
      <c r="AH166" s="93" t="str">
        <f>IF(ISNUMBER(VLOOKUP($E166,AnrPivot!$A$6:$AI$97,COLUMN()-COLUMN($V$1)+2,FALSE)),VLOOKUP($E166,AnrPivot!$A$6:$AI$97,COLUMN()-COLUMN($V$1)+2,FALSE),"")</f>
        <v/>
      </c>
      <c r="AI166" s="93" t="str">
        <f>IF(ISNUMBER(VLOOKUP($E166,AnrPivot!$A$6:$AI$97,COLUMN()-COLUMN($V$1)+2,FALSE)),VLOOKUP($E166,AnrPivot!$A$6:$AI$97,COLUMN()-COLUMN($V$1)+2,FALSE),"")</f>
        <v/>
      </c>
      <c r="AJ166" s="93" t="str">
        <f>IF(ISNUMBER(VLOOKUP($E166,AnrPivot!$A$6:$AI$97,COLUMN()-COLUMN($V$1)+2,FALSE)),VLOOKUP($E166,AnrPivot!$A$6:$AI$97,COLUMN()-COLUMN($V$1)+2,FALSE),"")</f>
        <v/>
      </c>
      <c r="AK166" s="93" t="str">
        <f>IF(ISNUMBER(VLOOKUP($E166,AnrPivot!$A$6:$AI$97,COLUMN()-COLUMN($V$1)+2,FALSE)),VLOOKUP($E166,AnrPivot!$A$6:$AI$97,COLUMN()-COLUMN($V$1)+2,FALSE),"")</f>
        <v/>
      </c>
      <c r="AL166" s="93" t="str">
        <f>IF(ISNUMBER(VLOOKUP($E166,AnrPivot!$A$6:$AI$97,COLUMN()-COLUMN($V$1)+2,FALSE)),VLOOKUP($E166,AnrPivot!$A$6:$AI$97,COLUMN()-COLUMN($V$1)+2,FALSE),"")</f>
        <v/>
      </c>
      <c r="AM166" s="93" t="str">
        <f>IF(ISNUMBER(VLOOKUP($E166,AnrPivot!$A$6:$AI$97,COLUMN()-COLUMN($V$1)+2,FALSE)),VLOOKUP($E166,AnrPivot!$A$6:$AI$97,COLUMN()-COLUMN($V$1)+2,FALSE),"")</f>
        <v/>
      </c>
      <c r="AN166" s="93" t="str">
        <f>IF(ISNUMBER(VLOOKUP($E166,AnrPivot!$A$6:$AI$97,COLUMN()-COLUMN($V$1)+2,FALSE)),VLOOKUP($E166,AnrPivot!$A$6:$AI$97,COLUMN()-COLUMN($V$1)+2,FALSE),"")</f>
        <v/>
      </c>
      <c r="AO166" s="93" t="str">
        <f>IF(ISNUMBER(VLOOKUP($E166,AnrPivot!$A$6:$AI$97,COLUMN()-COLUMN($V$1)+2,FALSE)),VLOOKUP($E166,AnrPivot!$A$6:$AI$97,COLUMN()-COLUMN($V$1)+2,FALSE),"")</f>
        <v/>
      </c>
      <c r="AP166" s="93" t="str">
        <f>IF(ISNUMBER(VLOOKUP($E166,AnrPivot!$A$6:$AI$97,COLUMN()-COLUMN($V$1)+2,FALSE)),VLOOKUP($E166,AnrPivot!$A$6:$AI$97,COLUMN()-COLUMN($V$1)+2,FALSE),"")</f>
        <v/>
      </c>
      <c r="AQ166" s="93" t="str">
        <f>IF(ISNUMBER(VLOOKUP($E166,AnrPivot!$A$6:$AI$97,COLUMN()-COLUMN($V$1)+2,FALSE)),VLOOKUP($E166,AnrPivot!$A$6:$AI$97,COLUMN()-COLUMN($V$1)+2,FALSE),"")</f>
        <v/>
      </c>
      <c r="AR166" s="93" t="str">
        <f>IF(ISNUMBER(VLOOKUP($E166,AnrPivot!$A$6:$AI$97,COLUMN()-COLUMN($V$1)+2,FALSE)),VLOOKUP($E166,AnrPivot!$A$6:$AI$97,COLUMN()-COLUMN($V$1)+2,FALSE),"")</f>
        <v/>
      </c>
      <c r="AS166" s="93" t="str">
        <f>IF(ISNUMBER(VLOOKUP($E166,AnrPivot!$A$6:$AI$97,COLUMN()-COLUMN($V$1)+2,FALSE)),VLOOKUP($E166,AnrPivot!$A$6:$AI$97,COLUMN()-COLUMN($V$1)+2,FALSE),"")</f>
        <v/>
      </c>
      <c r="AT166" s="93" t="str">
        <f>IF(ISNUMBER(VLOOKUP($E166,AnrPivot!$A$6:$AI$97,COLUMN()-COLUMN($V$1)+2,FALSE)),VLOOKUP($E166,AnrPivot!$A$6:$AI$97,COLUMN()-COLUMN($V$1)+2,FALSE),"")</f>
        <v/>
      </c>
      <c r="AU166" s="93" t="str">
        <f>IF(ISNUMBER(VLOOKUP($E166,AnrPivot!$A$6:$AI$97,COLUMN()-COLUMN($V$1)+2,FALSE)),VLOOKUP($E166,AnrPivot!$A$6:$AI$97,COLUMN()-COLUMN($V$1)+2,FALSE),"")</f>
        <v/>
      </c>
      <c r="AV166" s="93" t="str">
        <f>IF(ISNUMBER(VLOOKUP($E166,AnrPivot!$A$6:$AI$97,COLUMN()-COLUMN($V$1)+2,FALSE)),VLOOKUP($E166,AnrPivot!$A$6:$AI$97,COLUMN()-COLUMN($V$1)+2,FALSE),"")</f>
        <v/>
      </c>
      <c r="AW166" s="93" t="str">
        <f>IF(ISNUMBER(VLOOKUP($E166,AnrPivot!$A$6:$AI$97,COLUMN()-COLUMN($V$1)+2,FALSE)),VLOOKUP($E166,AnrPivot!$A$6:$AI$97,COLUMN()-COLUMN($V$1)+2,FALSE),"")</f>
        <v/>
      </c>
      <c r="AX166" s="93" t="str">
        <f>IF(ISNUMBER(VLOOKUP($E166,AnrPivot!$A$6:$AI$97,COLUMN()-COLUMN($V$1)+2,FALSE)),VLOOKUP($E166,AnrPivot!$A$6:$AI$97,COLUMN()-COLUMN($V$1)+2,FALSE),"")</f>
        <v/>
      </c>
      <c r="AY166" s="93" t="str">
        <f>IF(ISNUMBER(VLOOKUP($E166,AnrPivot!$A$6:$AI$97,COLUMN()-COLUMN($V$1)+2,FALSE)),VLOOKUP($E166,AnrPivot!$A$6:$AI$97,COLUMN()-COLUMN($V$1)+2,FALSE),"")</f>
        <v/>
      </c>
      <c r="AZ166" s="93" t="str">
        <f>IF(ISNUMBER(VLOOKUP($E166,AnrPivot!$A$6:$AI$97,COLUMN()-COLUMN($V$1)+2,FALSE)),VLOOKUP($E166,AnrPivot!$A$6:$AI$97,COLUMN()-COLUMN($V$1)+2,FALSE),"")</f>
        <v/>
      </c>
      <c r="BA166" s="93" t="str">
        <f>IF(ISNUMBER(VLOOKUP($E166,AnrPivot!$A$6:$AI$97,COLUMN()-COLUMN($V$1)+2,FALSE)),VLOOKUP($E166,AnrPivot!$A$6:$AI$97,COLUMN()-COLUMN($V$1)+2,FALSE),"")</f>
        <v/>
      </c>
      <c r="BB166" s="93" t="str">
        <f>IF(ISNUMBER(VLOOKUP($E166,AnrPivot!$A$6:$AI$97,COLUMN()-COLUMN($V$1)+2,FALSE)),VLOOKUP($E166,AnrPivot!$A$6:$AI$97,COLUMN()-COLUMN($V$1)+2,FALSE),"")</f>
        <v/>
      </c>
      <c r="BC166" s="93" t="str">
        <f>IF(ISNUMBER(VLOOKUP($E166,AnrPivot!$A$6:$AI$97,COLUMN()-COLUMN($V$1)+2,FALSE)),VLOOKUP($E166,AnrPivot!$A$6:$AI$97,COLUMN()-COLUMN($V$1)+2,FALSE),"")</f>
        <v/>
      </c>
      <c r="BD166" s="93" t="str">
        <f>IF(ISNUMBER(VLOOKUP($E166,AnrPivot!$A$6:$AI$97,COLUMN()-COLUMN($V$1)+2,FALSE)),VLOOKUP($E166,AnrPivot!$A$6:$AI$97,COLUMN()-COLUMN($V$1)+2,FALSE),"")</f>
        <v/>
      </c>
      <c r="BE166" s="93" t="str">
        <f>IF(ISNUMBER(VLOOKUP($E166,AnrPivot!$A$6:$AI$97,COLUMN()-COLUMN($V$1)+2,FALSE)),VLOOKUP($E166,AnrPivot!$A$6:$AI$97,COLUMN()-COLUMN($V$1)+2,FALSE),"")</f>
        <v/>
      </c>
      <c r="BF166" s="93" t="str">
        <f>IF(ISNUMBER(VLOOKUP($E166,AnrPivot!$A$6:$AI$97,COLUMN()-COLUMN($V$1)+2,FALSE)),VLOOKUP($E166,AnrPivot!$A$6:$AI$97,COLUMN()-COLUMN($V$1)+2,FALSE),"")</f>
        <v/>
      </c>
      <c r="BG166" s="93" t="str">
        <f>IF(ISNUMBER(VLOOKUP($E166,AnrPivot!$A$6:$AI$97,COLUMN()-COLUMN($V$1)+2,FALSE)),VLOOKUP($E166,AnrPivot!$A$6:$AI$97,COLUMN()-COLUMN($V$1)+2,FALSE),"")</f>
        <v/>
      </c>
      <c r="BH166" s="93" t="str">
        <f>IF(ISNUMBER(VLOOKUP($E166,AnrPivot!$A$6:$AI$97,COLUMN()-COLUMN($V$1)+2,FALSE)),VLOOKUP($E166,AnrPivot!$A$6:$AI$97,COLUMN()-COLUMN($V$1)+2,FALSE),"")</f>
        <v/>
      </c>
      <c r="BI166" s="93" t="str">
        <f>IF(ISNUMBER(VLOOKUP($E166,AnrPivot!$A$6:$AI$97,COLUMN()-COLUMN($V$1)+2,FALSE)),VLOOKUP($E166,AnrPivot!$A$6:$AI$97,COLUMN()-COLUMN($V$1)+2,FALSE),"")</f>
        <v/>
      </c>
      <c r="BJ166" s="93" t="str">
        <f>IF(ISNUMBER(VLOOKUP($E166,AnrPivot!$A$6:$AI$97,COLUMN()-COLUMN($V$1)+2,FALSE)),VLOOKUP($E166,AnrPivot!$A$6:$AI$97,COLUMN()-COLUMN($V$1)+2,FALSE),"")</f>
        <v/>
      </c>
    </row>
    <row r="167" spans="1:62" ht="15" customHeight="1">
      <c r="A167" s="247">
        <v>159</v>
      </c>
      <c r="B167" s="66" t="s">
        <v>1195</v>
      </c>
      <c r="C167" s="67"/>
      <c r="D167" s="67"/>
      <c r="E167" s="68"/>
      <c r="F167" s="69"/>
      <c r="G167" s="247"/>
      <c r="H167" s="247"/>
      <c r="I167" s="247"/>
      <c r="J167" s="248"/>
      <c r="K167" s="70"/>
      <c r="L167" s="71" t="e">
        <v>#N/A</v>
      </c>
      <c r="M167" s="71" t="e">
        <f t="shared" si="6"/>
        <v>#N/A</v>
      </c>
      <c r="N167" s="227" t="e">
        <f>LOOKUP(E167,UNTIS.1HJ!$A$4:$A$132,UNTIS.1HJ!$F$4:$F$132)+LOOKUP(E167,UNTIS.1HJ!$A$4:$A$132,UNTIS.1HJ!$H$4:$H$132)</f>
        <v>#N/A</v>
      </c>
      <c r="O167" s="225" t="e">
        <f t="shared" si="7"/>
        <v>#N/A</v>
      </c>
      <c r="P167" s="93"/>
      <c r="Q167" s="93" t="e">
        <f>VLOOKUP($E167,UNTIS.Gesamt!$A$4:$L$140,2,FALSE)</f>
        <v>#N/A</v>
      </c>
      <c r="R167" s="93" t="e">
        <f>VLOOKUP($E167,UNTIS.Gesamt!$A$4:$L$140,3,FALSE)</f>
        <v>#N/A</v>
      </c>
      <c r="S167" s="93" t="e">
        <f>VLOOKUP($E167,UNTIS.1HJ!$A$4:$L$140,4,FALSE)</f>
        <v>#N/A</v>
      </c>
      <c r="T167" s="93" t="e">
        <f>VLOOKUP($E167,UNTIS.1HJ!$A$4:$L$140,8,FALSE)</f>
        <v>#N/A</v>
      </c>
      <c r="U167" s="93"/>
      <c r="V167" s="93" t="str">
        <f>IF(ISNUMBER(VLOOKUP($E167,AnrPivot!$A$6:$AI$97,COLUMN()-COLUMN($V$1)+2,FALSE)),VLOOKUP($E167,AnrPivot!$A$6:$AI$97,COLUMN()-COLUMN($V$1)+2,FALSE),"")</f>
        <v/>
      </c>
      <c r="W167" s="9" t="str">
        <f>IF(ISNUMBER(VLOOKUP($E167,AnrPivot!$A$6:$AI$97,COLUMN()-COLUMN($V$1)+2,FALSE)),VLOOKUP($E167,AnrPivot!$A$6:$AI$97,COLUMN()-COLUMN($V$1)+2,FALSE),"")</f>
        <v/>
      </c>
      <c r="X167" s="9" t="str">
        <f>IF(ISNUMBER(VLOOKUP($E167,AnrPivot!$A$6:$AI$97,COLUMN()-COLUMN($V$1)+2,FALSE)),VLOOKUP($E167,AnrPivot!$A$6:$AI$97,COLUMN()-COLUMN($V$1)+2,FALSE),"")</f>
        <v/>
      </c>
      <c r="Y167" s="9" t="str">
        <f>IF(ISNUMBER(VLOOKUP($E167,AnrPivot!$A$6:$AI$97,COLUMN()-COLUMN($V$1)+2,FALSE)),VLOOKUP($E167,AnrPivot!$A$6:$AI$97,COLUMN()-COLUMN($V$1)+2,FALSE),"")</f>
        <v/>
      </c>
      <c r="Z167" s="9" t="str">
        <f>IF(ISNUMBER(VLOOKUP($E167,AnrPivot!$A$6:$AI$97,COLUMN()-COLUMN($V$1)+2,FALSE)),VLOOKUP($E167,AnrPivot!$A$6:$AI$97,COLUMN()-COLUMN($V$1)+2,FALSE),"")</f>
        <v/>
      </c>
      <c r="AA167" s="9" t="str">
        <f>IF(ISNUMBER(VLOOKUP($E167,AnrPivot!$A$6:$AI$97,COLUMN()-COLUMN($V$1)+2,FALSE)),VLOOKUP($E167,AnrPivot!$A$6:$AI$97,COLUMN()-COLUMN($V$1)+2,FALSE),"")</f>
        <v/>
      </c>
      <c r="AB167" s="9" t="str">
        <f>IF(ISNUMBER(VLOOKUP($E167,AnrPivot!$A$6:$AI$97,COLUMN()-COLUMN($V$1)+2,FALSE)),VLOOKUP($E167,AnrPivot!$A$6:$AI$97,COLUMN()-COLUMN($V$1)+2,FALSE),"")</f>
        <v/>
      </c>
      <c r="AC167" s="9" t="str">
        <f>IF(ISNUMBER(VLOOKUP($E167,AnrPivot!$A$6:$AI$97,COLUMN()-COLUMN($V$1)+2,FALSE)),VLOOKUP($E167,AnrPivot!$A$6:$AI$97,COLUMN()-COLUMN($V$1)+2,FALSE),"")</f>
        <v/>
      </c>
      <c r="AD167" s="9" t="str">
        <f>IF(ISNUMBER(VLOOKUP($E167,AnrPivot!$A$6:$AI$97,COLUMN()-COLUMN($V$1)+2,FALSE)),VLOOKUP($E167,AnrPivot!$A$6:$AI$97,COLUMN()-COLUMN($V$1)+2,FALSE),"")</f>
        <v/>
      </c>
      <c r="AE167" s="9" t="str">
        <f>IF(ISNUMBER(VLOOKUP($E167,AnrPivot!$A$6:$AI$97,COLUMN()-COLUMN($V$1)+2,FALSE)),VLOOKUP($E167,AnrPivot!$A$6:$AI$97,COLUMN()-COLUMN($V$1)+2,FALSE),"")</f>
        <v/>
      </c>
      <c r="AF167" s="9" t="str">
        <f>IF(ISNUMBER(VLOOKUP($E167,AnrPivot!$A$6:$AI$97,COLUMN()-COLUMN($V$1)+2,FALSE)),VLOOKUP($E167,AnrPivot!$A$6:$AI$97,COLUMN()-COLUMN($V$1)+2,FALSE),"")</f>
        <v/>
      </c>
      <c r="AG167" s="9" t="str">
        <f>IF(ISNUMBER(VLOOKUP($E167,AnrPivot!$A$6:$AI$97,COLUMN()-COLUMN($V$1)+2,FALSE)),VLOOKUP($E167,AnrPivot!$A$6:$AI$97,COLUMN()-COLUMN($V$1)+2,FALSE),"")</f>
        <v/>
      </c>
      <c r="AH167" s="9" t="str">
        <f>IF(ISNUMBER(VLOOKUP($E167,AnrPivot!$A$6:$AI$97,COLUMN()-COLUMN($V$1)+2,FALSE)),VLOOKUP($E167,AnrPivot!$A$6:$AI$97,COLUMN()-COLUMN($V$1)+2,FALSE),"")</f>
        <v/>
      </c>
      <c r="AI167" s="9" t="str">
        <f>IF(ISNUMBER(VLOOKUP($E167,AnrPivot!$A$6:$AI$97,COLUMN()-COLUMN($V$1)+2,FALSE)),VLOOKUP($E167,AnrPivot!$A$6:$AI$97,COLUMN()-COLUMN($V$1)+2,FALSE),"")</f>
        <v/>
      </c>
      <c r="AJ167" s="9" t="str">
        <f>IF(ISNUMBER(VLOOKUP($E167,AnrPivot!$A$6:$AI$97,COLUMN()-COLUMN($V$1)+2,FALSE)),VLOOKUP($E167,AnrPivot!$A$6:$AI$97,COLUMN()-COLUMN($V$1)+2,FALSE),"")</f>
        <v/>
      </c>
      <c r="AK167" s="9" t="str">
        <f>IF(ISNUMBER(VLOOKUP($E167,AnrPivot!$A$6:$AI$97,COLUMN()-COLUMN($V$1)+2,FALSE)),VLOOKUP($E167,AnrPivot!$A$6:$AI$97,COLUMN()-COLUMN($V$1)+2,FALSE),"")</f>
        <v/>
      </c>
      <c r="AL167" s="9" t="str">
        <f>IF(ISNUMBER(VLOOKUP($E167,AnrPivot!$A$6:$AI$97,COLUMN()-COLUMN($V$1)+2,FALSE)),VLOOKUP($E167,AnrPivot!$A$6:$AI$97,COLUMN()-COLUMN($V$1)+2,FALSE),"")</f>
        <v/>
      </c>
      <c r="AM167" s="9" t="str">
        <f>IF(ISNUMBER(VLOOKUP($E167,AnrPivot!$A$6:$AI$97,COLUMN()-COLUMN($V$1)+2,FALSE)),VLOOKUP($E167,AnrPivot!$A$6:$AI$97,COLUMN()-COLUMN($V$1)+2,FALSE),"")</f>
        <v/>
      </c>
      <c r="AN167" s="9" t="str">
        <f>IF(ISNUMBER(VLOOKUP($E167,AnrPivot!$A$6:$AI$97,COLUMN()-COLUMN($V$1)+2,FALSE)),VLOOKUP($E167,AnrPivot!$A$6:$AI$97,COLUMN()-COLUMN($V$1)+2,FALSE),"")</f>
        <v/>
      </c>
      <c r="AO167" s="9" t="str">
        <f>IF(ISNUMBER(VLOOKUP($E167,AnrPivot!$A$6:$AI$97,COLUMN()-COLUMN($V$1)+2,FALSE)),VLOOKUP($E167,AnrPivot!$A$6:$AI$97,COLUMN()-COLUMN($V$1)+2,FALSE),"")</f>
        <v/>
      </c>
      <c r="AP167" s="9" t="str">
        <f>IF(ISNUMBER(VLOOKUP($E167,AnrPivot!$A$6:$AI$97,COLUMN()-COLUMN($V$1)+2,FALSE)),VLOOKUP($E167,AnrPivot!$A$6:$AI$97,COLUMN()-COLUMN($V$1)+2,FALSE),"")</f>
        <v/>
      </c>
      <c r="AQ167" s="9" t="str">
        <f>IF(ISNUMBER(VLOOKUP($E167,AnrPivot!$A$6:$AI$97,COLUMN()-COLUMN($V$1)+2,FALSE)),VLOOKUP($E167,AnrPivot!$A$6:$AI$97,COLUMN()-COLUMN($V$1)+2,FALSE),"")</f>
        <v/>
      </c>
      <c r="AR167" s="9" t="str">
        <f>IF(ISNUMBER(VLOOKUP($E167,AnrPivot!$A$6:$AI$97,COLUMN()-COLUMN($V$1)+2,FALSE)),VLOOKUP($E167,AnrPivot!$A$6:$AI$97,COLUMN()-COLUMN($V$1)+2,FALSE),"")</f>
        <v/>
      </c>
      <c r="AS167" s="9" t="str">
        <f>IF(ISNUMBER(VLOOKUP($E167,AnrPivot!$A$6:$AI$97,COLUMN()-COLUMN($V$1)+2,FALSE)),VLOOKUP($E167,AnrPivot!$A$6:$AI$97,COLUMN()-COLUMN($V$1)+2,FALSE),"")</f>
        <v/>
      </c>
      <c r="AT167" s="9" t="str">
        <f>IF(ISNUMBER(VLOOKUP($E167,AnrPivot!$A$6:$AI$97,COLUMN()-COLUMN($V$1)+2,FALSE)),VLOOKUP($E167,AnrPivot!$A$6:$AI$97,COLUMN()-COLUMN($V$1)+2,FALSE),"")</f>
        <v/>
      </c>
      <c r="AU167" s="9" t="str">
        <f>IF(ISNUMBER(VLOOKUP($E167,AnrPivot!$A$6:$AI$97,COLUMN()-COLUMN($V$1)+2,FALSE)),VLOOKUP($E167,AnrPivot!$A$6:$AI$97,COLUMN()-COLUMN($V$1)+2,FALSE),"")</f>
        <v/>
      </c>
      <c r="AV167" s="9" t="str">
        <f>IF(ISNUMBER(VLOOKUP($E167,AnrPivot!$A$6:$AI$97,COLUMN()-COLUMN($V$1)+2,FALSE)),VLOOKUP($E167,AnrPivot!$A$6:$AI$97,COLUMN()-COLUMN($V$1)+2,FALSE),"")</f>
        <v/>
      </c>
      <c r="AW167" s="9" t="str">
        <f>IF(ISNUMBER(VLOOKUP($E167,AnrPivot!$A$6:$AI$97,COLUMN()-COLUMN($V$1)+2,FALSE)),VLOOKUP($E167,AnrPivot!$A$6:$AI$97,COLUMN()-COLUMN($V$1)+2,FALSE),"")</f>
        <v/>
      </c>
      <c r="AX167" s="9" t="str">
        <f>IF(ISNUMBER(VLOOKUP($E167,AnrPivot!$A$6:$AI$97,COLUMN()-COLUMN($V$1)+2,FALSE)),VLOOKUP($E167,AnrPivot!$A$6:$AI$97,COLUMN()-COLUMN($V$1)+2,FALSE),"")</f>
        <v/>
      </c>
      <c r="AY167" s="9" t="str">
        <f>IF(ISNUMBER(VLOOKUP($E167,AnrPivot!$A$6:$AI$97,COLUMN()-COLUMN($V$1)+2,FALSE)),VLOOKUP($E167,AnrPivot!$A$6:$AI$97,COLUMN()-COLUMN($V$1)+2,FALSE),"")</f>
        <v/>
      </c>
      <c r="AZ167" s="9" t="str">
        <f>IF(ISNUMBER(VLOOKUP($E167,AnrPivot!$A$6:$AI$97,COLUMN()-COLUMN($V$1)+2,FALSE)),VLOOKUP($E167,AnrPivot!$A$6:$AI$97,COLUMN()-COLUMN($V$1)+2,FALSE),"")</f>
        <v/>
      </c>
      <c r="BA167" s="9" t="str">
        <f>IF(ISNUMBER(VLOOKUP($E167,AnrPivot!$A$6:$AI$97,COLUMN()-COLUMN($V$1)+2,FALSE)),VLOOKUP($E167,AnrPivot!$A$6:$AI$97,COLUMN()-COLUMN($V$1)+2,FALSE),"")</f>
        <v/>
      </c>
      <c r="BB167" s="9" t="str">
        <f>IF(ISNUMBER(VLOOKUP($E167,AnrPivot!$A$6:$AI$97,COLUMN()-COLUMN($V$1)+2,FALSE)),VLOOKUP($E167,AnrPivot!$A$6:$AI$97,COLUMN()-COLUMN($V$1)+2,FALSE),"")</f>
        <v/>
      </c>
      <c r="BC167" s="9" t="str">
        <f>IF(ISNUMBER(VLOOKUP($E167,AnrPivot!$A$6:$AI$97,COLUMN()-COLUMN($V$1)+2,FALSE)),VLOOKUP($E167,AnrPivot!$A$6:$AI$97,COLUMN()-COLUMN($V$1)+2,FALSE),"")</f>
        <v/>
      </c>
      <c r="BD167" s="9" t="str">
        <f>IF(ISNUMBER(VLOOKUP($E167,AnrPivot!$A$6:$AI$97,COLUMN()-COLUMN($V$1)+2,FALSE)),VLOOKUP($E167,AnrPivot!$A$6:$AI$97,COLUMN()-COLUMN($V$1)+2,FALSE),"")</f>
        <v/>
      </c>
      <c r="BE167" s="9" t="str">
        <f>IF(ISNUMBER(VLOOKUP($E167,AnrPivot!$A$6:$AI$97,COLUMN()-COLUMN($V$1)+2,FALSE)),VLOOKUP($E167,AnrPivot!$A$6:$AI$97,COLUMN()-COLUMN($V$1)+2,FALSE),"")</f>
        <v/>
      </c>
      <c r="BF167" s="9" t="str">
        <f>IF(ISNUMBER(VLOOKUP($E167,AnrPivot!$A$6:$AI$97,COLUMN()-COLUMN($V$1)+2,FALSE)),VLOOKUP($E167,AnrPivot!$A$6:$AI$97,COLUMN()-COLUMN($V$1)+2,FALSE),"")</f>
        <v/>
      </c>
      <c r="BG167" s="9" t="str">
        <f>IF(ISNUMBER(VLOOKUP($E167,AnrPivot!$A$6:$AI$97,COLUMN()-COLUMN($V$1)+2,FALSE)),VLOOKUP($E167,AnrPivot!$A$6:$AI$97,COLUMN()-COLUMN($V$1)+2,FALSE),"")</f>
        <v/>
      </c>
      <c r="BH167" s="9" t="str">
        <f>IF(ISNUMBER(VLOOKUP($E167,AnrPivot!$A$6:$AI$97,COLUMN()-COLUMN($V$1)+2,FALSE)),VLOOKUP($E167,AnrPivot!$A$6:$AI$97,COLUMN()-COLUMN($V$1)+2,FALSE),"")</f>
        <v/>
      </c>
      <c r="BI167" s="93" t="str">
        <f>IF(ISNUMBER(VLOOKUP($E167,AnrPivot!$A$6:$AI$97,COLUMN()-COLUMN($V$1)+2,FALSE)),VLOOKUP($E167,AnrPivot!$A$6:$AI$97,COLUMN()-COLUMN($V$1)+2,FALSE),"")</f>
        <v/>
      </c>
      <c r="BJ167" s="93" t="str">
        <f>IF(ISNUMBER(VLOOKUP($E167,AnrPivot!$A$6:$AI$97,COLUMN()-COLUMN($V$1)+2,FALSE)),VLOOKUP($E167,AnrPivot!$A$6:$AI$97,COLUMN()-COLUMN($V$1)+2,FALSE),"")</f>
        <v/>
      </c>
    </row>
    <row r="168" spans="1:62" ht="15" customHeight="1">
      <c r="A168" s="244">
        <v>160</v>
      </c>
      <c r="B168" s="73" t="s">
        <v>1195</v>
      </c>
      <c r="F168" s="14"/>
      <c r="G168" s="244"/>
      <c r="H168" s="244"/>
      <c r="I168" s="244"/>
      <c r="J168" s="249"/>
      <c r="K168" s="27"/>
      <c r="L168" s="13" t="e">
        <v>#N/A</v>
      </c>
      <c r="M168" s="13" t="e">
        <f t="shared" si="6"/>
        <v>#N/A</v>
      </c>
      <c r="N168" s="228" t="e">
        <f>LOOKUP(E168,UNTIS.1HJ!$A$4:$A$132,UNTIS.1HJ!$F$4:$F$132)+LOOKUP(E168,UNTIS.1HJ!$A$4:$A$132,UNTIS.1HJ!$H$4:$H$132)</f>
        <v>#N/A</v>
      </c>
      <c r="O168" s="226" t="e">
        <f t="shared" si="7"/>
        <v>#N/A</v>
      </c>
      <c r="P168" s="9"/>
      <c r="Q168" s="9" t="e">
        <f>VLOOKUP($E168,UNTIS.Gesamt!$A$4:$L$140,2,FALSE)</f>
        <v>#N/A</v>
      </c>
      <c r="R168" s="9" t="e">
        <f>VLOOKUP($E168,UNTIS.Gesamt!$A$4:$L$140,3,FALSE)</f>
        <v>#N/A</v>
      </c>
      <c r="S168" s="9" t="e">
        <f>VLOOKUP($E168,UNTIS.1HJ!$A$4:$L$140,4,FALSE)</f>
        <v>#N/A</v>
      </c>
      <c r="T168" s="9" t="e">
        <f>VLOOKUP($E168,UNTIS.1HJ!$A$4:$L$140,8,FALSE)</f>
        <v>#N/A</v>
      </c>
      <c r="U168" s="9"/>
      <c r="V168" s="9" t="str">
        <f>IF(ISNUMBER(VLOOKUP($E168,AnrPivot!$A$6:$AI$97,COLUMN()-COLUMN($V$1)+2,FALSE)),VLOOKUP($E168,AnrPivot!$A$6:$AI$97,COLUMN()-COLUMN($V$1)+2,FALSE),"")</f>
        <v/>
      </c>
      <c r="W168" s="93" t="str">
        <f>IF(ISNUMBER(VLOOKUP($E168,AnrPivot!$A$6:$AI$97,COLUMN()-COLUMN($V$1)+2,FALSE)),VLOOKUP($E168,AnrPivot!$A$6:$AI$97,COLUMN()-COLUMN($V$1)+2,FALSE),"")</f>
        <v/>
      </c>
      <c r="X168" s="93" t="str">
        <f>IF(ISNUMBER(VLOOKUP($E168,AnrPivot!$A$6:$AI$97,COLUMN()-COLUMN($V$1)+2,FALSE)),VLOOKUP($E168,AnrPivot!$A$6:$AI$97,COLUMN()-COLUMN($V$1)+2,FALSE),"")</f>
        <v/>
      </c>
      <c r="Y168" s="93" t="str">
        <f>IF(ISNUMBER(VLOOKUP($E168,AnrPivot!$A$6:$AI$97,COLUMN()-COLUMN($V$1)+2,FALSE)),VLOOKUP($E168,AnrPivot!$A$6:$AI$97,COLUMN()-COLUMN($V$1)+2,FALSE),"")</f>
        <v/>
      </c>
      <c r="Z168" s="93" t="str">
        <f>IF(ISNUMBER(VLOOKUP($E168,AnrPivot!$A$6:$AI$97,COLUMN()-COLUMN($V$1)+2,FALSE)),VLOOKUP($E168,AnrPivot!$A$6:$AI$97,COLUMN()-COLUMN($V$1)+2,FALSE),"")</f>
        <v/>
      </c>
      <c r="AA168" s="93" t="str">
        <f>IF(ISNUMBER(VLOOKUP($E168,AnrPivot!$A$6:$AI$97,COLUMN()-COLUMN($V$1)+2,FALSE)),VLOOKUP($E168,AnrPivot!$A$6:$AI$97,COLUMN()-COLUMN($V$1)+2,FALSE),"")</f>
        <v/>
      </c>
      <c r="AB168" s="93" t="str">
        <f>IF(ISNUMBER(VLOOKUP($E168,AnrPivot!$A$6:$AI$97,COLUMN()-COLUMN($V$1)+2,FALSE)),VLOOKUP($E168,AnrPivot!$A$6:$AI$97,COLUMN()-COLUMN($V$1)+2,FALSE),"")</f>
        <v/>
      </c>
      <c r="AC168" s="93" t="str">
        <f>IF(ISNUMBER(VLOOKUP($E168,AnrPivot!$A$6:$AI$97,COLUMN()-COLUMN($V$1)+2,FALSE)),VLOOKUP($E168,AnrPivot!$A$6:$AI$97,COLUMN()-COLUMN($V$1)+2,FALSE),"")</f>
        <v/>
      </c>
      <c r="AD168" s="93" t="str">
        <f>IF(ISNUMBER(VLOOKUP($E168,AnrPivot!$A$6:$AI$97,COLUMN()-COLUMN($V$1)+2,FALSE)),VLOOKUP($E168,AnrPivot!$A$6:$AI$97,COLUMN()-COLUMN($V$1)+2,FALSE),"")</f>
        <v/>
      </c>
      <c r="AE168" s="93" t="str">
        <f>IF(ISNUMBER(VLOOKUP($E168,AnrPivot!$A$6:$AI$97,COLUMN()-COLUMN($V$1)+2,FALSE)),VLOOKUP($E168,AnrPivot!$A$6:$AI$97,COLUMN()-COLUMN($V$1)+2,FALSE),"")</f>
        <v/>
      </c>
      <c r="AF168" s="93" t="str">
        <f>IF(ISNUMBER(VLOOKUP($E168,AnrPivot!$A$6:$AI$97,COLUMN()-COLUMN($V$1)+2,FALSE)),VLOOKUP($E168,AnrPivot!$A$6:$AI$97,COLUMN()-COLUMN($V$1)+2,FALSE),"")</f>
        <v/>
      </c>
      <c r="AG168" s="93" t="str">
        <f>IF(ISNUMBER(VLOOKUP($E168,AnrPivot!$A$6:$AI$97,COLUMN()-COLUMN($V$1)+2,FALSE)),VLOOKUP($E168,AnrPivot!$A$6:$AI$97,COLUMN()-COLUMN($V$1)+2,FALSE),"")</f>
        <v/>
      </c>
      <c r="AH168" s="93" t="str">
        <f>IF(ISNUMBER(VLOOKUP($E168,AnrPivot!$A$6:$AI$97,COLUMN()-COLUMN($V$1)+2,FALSE)),VLOOKUP($E168,AnrPivot!$A$6:$AI$97,COLUMN()-COLUMN($V$1)+2,FALSE),"")</f>
        <v/>
      </c>
      <c r="AI168" s="93" t="str">
        <f>IF(ISNUMBER(VLOOKUP($E168,AnrPivot!$A$6:$AI$97,COLUMN()-COLUMN($V$1)+2,FALSE)),VLOOKUP($E168,AnrPivot!$A$6:$AI$97,COLUMN()-COLUMN($V$1)+2,FALSE),"")</f>
        <v/>
      </c>
      <c r="AJ168" s="93" t="str">
        <f>IF(ISNUMBER(VLOOKUP($E168,AnrPivot!$A$6:$AI$97,COLUMN()-COLUMN($V$1)+2,FALSE)),VLOOKUP($E168,AnrPivot!$A$6:$AI$97,COLUMN()-COLUMN($V$1)+2,FALSE),"")</f>
        <v/>
      </c>
      <c r="AK168" s="93" t="str">
        <f>IF(ISNUMBER(VLOOKUP($E168,AnrPivot!$A$6:$AI$97,COLUMN()-COLUMN($V$1)+2,FALSE)),VLOOKUP($E168,AnrPivot!$A$6:$AI$97,COLUMN()-COLUMN($V$1)+2,FALSE),"")</f>
        <v/>
      </c>
      <c r="AL168" s="93" t="str">
        <f>IF(ISNUMBER(VLOOKUP($E168,AnrPivot!$A$6:$AI$97,COLUMN()-COLUMN($V$1)+2,FALSE)),VLOOKUP($E168,AnrPivot!$A$6:$AI$97,COLUMN()-COLUMN($V$1)+2,FALSE),"")</f>
        <v/>
      </c>
      <c r="AM168" s="93" t="str">
        <f>IF(ISNUMBER(VLOOKUP($E168,AnrPivot!$A$6:$AI$97,COLUMN()-COLUMN($V$1)+2,FALSE)),VLOOKUP($E168,AnrPivot!$A$6:$AI$97,COLUMN()-COLUMN($V$1)+2,FALSE),"")</f>
        <v/>
      </c>
      <c r="AN168" s="93" t="str">
        <f>IF(ISNUMBER(VLOOKUP($E168,AnrPivot!$A$6:$AI$97,COLUMN()-COLUMN($V$1)+2,FALSE)),VLOOKUP($E168,AnrPivot!$A$6:$AI$97,COLUMN()-COLUMN($V$1)+2,FALSE),"")</f>
        <v/>
      </c>
      <c r="AO168" s="93" t="str">
        <f>IF(ISNUMBER(VLOOKUP($E168,AnrPivot!$A$6:$AI$97,COLUMN()-COLUMN($V$1)+2,FALSE)),VLOOKUP($E168,AnrPivot!$A$6:$AI$97,COLUMN()-COLUMN($V$1)+2,FALSE),"")</f>
        <v/>
      </c>
      <c r="AP168" s="93" t="str">
        <f>IF(ISNUMBER(VLOOKUP($E168,AnrPivot!$A$6:$AI$97,COLUMN()-COLUMN($V$1)+2,FALSE)),VLOOKUP($E168,AnrPivot!$A$6:$AI$97,COLUMN()-COLUMN($V$1)+2,FALSE),"")</f>
        <v/>
      </c>
      <c r="AQ168" s="93" t="str">
        <f>IF(ISNUMBER(VLOOKUP($E168,AnrPivot!$A$6:$AI$97,COLUMN()-COLUMN($V$1)+2,FALSE)),VLOOKUP($E168,AnrPivot!$A$6:$AI$97,COLUMN()-COLUMN($V$1)+2,FALSE),"")</f>
        <v/>
      </c>
      <c r="AR168" s="93" t="str">
        <f>IF(ISNUMBER(VLOOKUP($E168,AnrPivot!$A$6:$AI$97,COLUMN()-COLUMN($V$1)+2,FALSE)),VLOOKUP($E168,AnrPivot!$A$6:$AI$97,COLUMN()-COLUMN($V$1)+2,FALSE),"")</f>
        <v/>
      </c>
      <c r="AS168" s="93" t="str">
        <f>IF(ISNUMBER(VLOOKUP($E168,AnrPivot!$A$6:$AI$97,COLUMN()-COLUMN($V$1)+2,FALSE)),VLOOKUP($E168,AnrPivot!$A$6:$AI$97,COLUMN()-COLUMN($V$1)+2,FALSE),"")</f>
        <v/>
      </c>
      <c r="AT168" s="93" t="str">
        <f>IF(ISNUMBER(VLOOKUP($E168,AnrPivot!$A$6:$AI$97,COLUMN()-COLUMN($V$1)+2,FALSE)),VLOOKUP($E168,AnrPivot!$A$6:$AI$97,COLUMN()-COLUMN($V$1)+2,FALSE),"")</f>
        <v/>
      </c>
      <c r="AU168" s="93" t="str">
        <f>IF(ISNUMBER(VLOOKUP($E168,AnrPivot!$A$6:$AI$97,COLUMN()-COLUMN($V$1)+2,FALSE)),VLOOKUP($E168,AnrPivot!$A$6:$AI$97,COLUMN()-COLUMN($V$1)+2,FALSE),"")</f>
        <v/>
      </c>
      <c r="AV168" s="93" t="str">
        <f>IF(ISNUMBER(VLOOKUP($E168,AnrPivot!$A$6:$AI$97,COLUMN()-COLUMN($V$1)+2,FALSE)),VLOOKUP($E168,AnrPivot!$A$6:$AI$97,COLUMN()-COLUMN($V$1)+2,FALSE),"")</f>
        <v/>
      </c>
      <c r="AW168" s="93" t="str">
        <f>IF(ISNUMBER(VLOOKUP($E168,AnrPivot!$A$6:$AI$97,COLUMN()-COLUMN($V$1)+2,FALSE)),VLOOKUP($E168,AnrPivot!$A$6:$AI$97,COLUMN()-COLUMN($V$1)+2,FALSE),"")</f>
        <v/>
      </c>
      <c r="AX168" s="93" t="str">
        <f>IF(ISNUMBER(VLOOKUP($E168,AnrPivot!$A$6:$AI$97,COLUMN()-COLUMN($V$1)+2,FALSE)),VLOOKUP($E168,AnrPivot!$A$6:$AI$97,COLUMN()-COLUMN($V$1)+2,FALSE),"")</f>
        <v/>
      </c>
      <c r="AY168" s="93" t="str">
        <f>IF(ISNUMBER(VLOOKUP($E168,AnrPivot!$A$6:$AI$97,COLUMN()-COLUMN($V$1)+2,FALSE)),VLOOKUP($E168,AnrPivot!$A$6:$AI$97,COLUMN()-COLUMN($V$1)+2,FALSE),"")</f>
        <v/>
      </c>
      <c r="AZ168" s="93" t="str">
        <f>IF(ISNUMBER(VLOOKUP($E168,AnrPivot!$A$6:$AI$97,COLUMN()-COLUMN($V$1)+2,FALSE)),VLOOKUP($E168,AnrPivot!$A$6:$AI$97,COLUMN()-COLUMN($V$1)+2,FALSE),"")</f>
        <v/>
      </c>
      <c r="BA168" s="93" t="str">
        <f>IF(ISNUMBER(VLOOKUP($E168,AnrPivot!$A$6:$AI$97,COLUMN()-COLUMN($V$1)+2,FALSE)),VLOOKUP($E168,AnrPivot!$A$6:$AI$97,COLUMN()-COLUMN($V$1)+2,FALSE),"")</f>
        <v/>
      </c>
      <c r="BB168" s="93" t="str">
        <f>IF(ISNUMBER(VLOOKUP($E168,AnrPivot!$A$6:$AI$97,COLUMN()-COLUMN($V$1)+2,FALSE)),VLOOKUP($E168,AnrPivot!$A$6:$AI$97,COLUMN()-COLUMN($V$1)+2,FALSE),"")</f>
        <v/>
      </c>
      <c r="BC168" s="93" t="str">
        <f>IF(ISNUMBER(VLOOKUP($E168,AnrPivot!$A$6:$AI$97,COLUMN()-COLUMN($V$1)+2,FALSE)),VLOOKUP($E168,AnrPivot!$A$6:$AI$97,COLUMN()-COLUMN($V$1)+2,FALSE),"")</f>
        <v/>
      </c>
      <c r="BD168" s="93" t="str">
        <f>IF(ISNUMBER(VLOOKUP($E168,AnrPivot!$A$6:$AI$97,COLUMN()-COLUMN($V$1)+2,FALSE)),VLOOKUP($E168,AnrPivot!$A$6:$AI$97,COLUMN()-COLUMN($V$1)+2,FALSE),"")</f>
        <v/>
      </c>
      <c r="BE168" s="93" t="str">
        <f>IF(ISNUMBER(VLOOKUP($E168,AnrPivot!$A$6:$AI$97,COLUMN()-COLUMN($V$1)+2,FALSE)),VLOOKUP($E168,AnrPivot!$A$6:$AI$97,COLUMN()-COLUMN($V$1)+2,FALSE),"")</f>
        <v/>
      </c>
      <c r="BF168" s="93" t="str">
        <f>IF(ISNUMBER(VLOOKUP($E168,AnrPivot!$A$6:$AI$97,COLUMN()-COLUMN($V$1)+2,FALSE)),VLOOKUP($E168,AnrPivot!$A$6:$AI$97,COLUMN()-COLUMN($V$1)+2,FALSE),"")</f>
        <v/>
      </c>
      <c r="BG168" s="93" t="str">
        <f>IF(ISNUMBER(VLOOKUP($E168,AnrPivot!$A$6:$AI$97,COLUMN()-COLUMN($V$1)+2,FALSE)),VLOOKUP($E168,AnrPivot!$A$6:$AI$97,COLUMN()-COLUMN($V$1)+2,FALSE),"")</f>
        <v/>
      </c>
      <c r="BH168" s="93" t="str">
        <f>IF(ISNUMBER(VLOOKUP($E168,AnrPivot!$A$6:$AI$97,COLUMN()-COLUMN($V$1)+2,FALSE)),VLOOKUP($E168,AnrPivot!$A$6:$AI$97,COLUMN()-COLUMN($V$1)+2,FALSE),"")</f>
        <v/>
      </c>
      <c r="BI168" s="93" t="str">
        <f>IF(ISNUMBER(VLOOKUP($E168,AnrPivot!$A$6:$AI$97,COLUMN()-COLUMN($V$1)+2,FALSE)),VLOOKUP($E168,AnrPivot!$A$6:$AI$97,COLUMN()-COLUMN($V$1)+2,FALSE),"")</f>
        <v/>
      </c>
      <c r="BJ168" s="93" t="str">
        <f>IF(ISNUMBER(VLOOKUP($E168,AnrPivot!$A$6:$AI$97,COLUMN()-COLUMN($V$1)+2,FALSE)),VLOOKUP($E168,AnrPivot!$A$6:$AI$97,COLUMN()-COLUMN($V$1)+2,FALSE),"")</f>
        <v/>
      </c>
    </row>
    <row r="169" spans="1:62" ht="15" customHeight="1">
      <c r="A169" s="247">
        <v>161</v>
      </c>
      <c r="B169" s="66" t="s">
        <v>1195</v>
      </c>
      <c r="C169" s="67"/>
      <c r="D169" s="67"/>
      <c r="E169" s="68"/>
      <c r="F169" s="69"/>
      <c r="G169" s="247"/>
      <c r="H169" s="247"/>
      <c r="I169" s="247"/>
      <c r="J169" s="248"/>
      <c r="K169" s="70"/>
      <c r="L169" s="71" t="e">
        <f>IF(AND(ISNA(VLOOKUP(E169,UNTIS.KuKSoll!$A$1:$AQ$136,15,FALSE)),ISNUMBER(FIND("NN_",E169))),25.5,VLOOKUP(E169,UNTIS.KuKSoll!$A$1:$AQ$136,15,FALSE))</f>
        <v>#N/A</v>
      </c>
      <c r="M169" s="71" t="e">
        <f t="shared" si="6"/>
        <v>#N/A</v>
      </c>
      <c r="N169" s="227" t="e">
        <f>LOOKUP(E169,UNTIS.1HJ!$A$4:$A$132,UNTIS.1HJ!$F$4:$F$132)+LOOKUP(E169,UNTIS.1HJ!$A$4:$A$132,UNTIS.1HJ!$H$4:$H$132)</f>
        <v>#N/A</v>
      </c>
      <c r="O169" s="225" t="e">
        <f t="shared" si="7"/>
        <v>#N/A</v>
      </c>
      <c r="P169" s="93"/>
      <c r="Q169" s="93" t="e">
        <f>VLOOKUP($E169,UNTIS.Gesamt!$A$4:$L$140,2,FALSE)</f>
        <v>#N/A</v>
      </c>
      <c r="R169" s="93" t="e">
        <f>VLOOKUP($E169,UNTIS.Gesamt!$A$4:$L$140,3,FALSE)</f>
        <v>#N/A</v>
      </c>
      <c r="S169" s="93" t="e">
        <f>VLOOKUP($E169,UNTIS.1HJ!$A$4:$L$140,4,FALSE)</f>
        <v>#N/A</v>
      </c>
      <c r="T169" s="93" t="e">
        <f>VLOOKUP($E169,UNTIS.1HJ!$A$4:$L$140,8,FALSE)</f>
        <v>#N/A</v>
      </c>
      <c r="U169" s="93"/>
      <c r="V169" s="93" t="str">
        <f>IF(ISNUMBER(VLOOKUP($E169,AnrPivot!$A$6:$AI$97,COLUMN()-COLUMN($V$1)+2,FALSE)),VLOOKUP($E169,AnrPivot!$A$6:$AI$97,COLUMN()-COLUMN($V$1)+2,FALSE),"")</f>
        <v/>
      </c>
      <c r="W169" s="9" t="str">
        <f>IF(ISNUMBER(VLOOKUP($E169,AnrPivot!$A$6:$AI$97,COLUMN()-COLUMN($V$1)+2,FALSE)),VLOOKUP($E169,AnrPivot!$A$6:$AI$97,COLUMN()-COLUMN($V$1)+2,FALSE),"")</f>
        <v/>
      </c>
      <c r="X169" s="9" t="str">
        <f>IF(ISNUMBER(VLOOKUP($E169,AnrPivot!$A$6:$AI$97,COLUMN()-COLUMN($V$1)+2,FALSE)),VLOOKUP($E169,AnrPivot!$A$6:$AI$97,COLUMN()-COLUMN($V$1)+2,FALSE),"")</f>
        <v/>
      </c>
      <c r="Y169" s="9" t="str">
        <f>IF(ISNUMBER(VLOOKUP($E169,AnrPivot!$A$6:$AI$97,COLUMN()-COLUMN($V$1)+2,FALSE)),VLOOKUP($E169,AnrPivot!$A$6:$AI$97,COLUMN()-COLUMN($V$1)+2,FALSE),"")</f>
        <v/>
      </c>
      <c r="Z169" s="9" t="str">
        <f>IF(ISNUMBER(VLOOKUP($E169,AnrPivot!$A$6:$AI$97,COLUMN()-COLUMN($V$1)+2,FALSE)),VLOOKUP($E169,AnrPivot!$A$6:$AI$97,COLUMN()-COLUMN($V$1)+2,FALSE),"")</f>
        <v/>
      </c>
      <c r="AA169" s="9" t="str">
        <f>IF(ISNUMBER(VLOOKUP($E169,AnrPivot!$A$6:$AI$97,COLUMN()-COLUMN($V$1)+2,FALSE)),VLOOKUP($E169,AnrPivot!$A$6:$AI$97,COLUMN()-COLUMN($V$1)+2,FALSE),"")</f>
        <v/>
      </c>
      <c r="AB169" s="9" t="str">
        <f>IF(ISNUMBER(VLOOKUP($E169,AnrPivot!$A$6:$AI$97,COLUMN()-COLUMN($V$1)+2,FALSE)),VLOOKUP($E169,AnrPivot!$A$6:$AI$97,COLUMN()-COLUMN($V$1)+2,FALSE),"")</f>
        <v/>
      </c>
      <c r="AC169" s="9" t="str">
        <f>IF(ISNUMBER(VLOOKUP($E169,AnrPivot!$A$6:$AI$97,COLUMN()-COLUMN($V$1)+2,FALSE)),VLOOKUP($E169,AnrPivot!$A$6:$AI$97,COLUMN()-COLUMN($V$1)+2,FALSE),"")</f>
        <v/>
      </c>
      <c r="AD169" s="9" t="str">
        <f>IF(ISNUMBER(VLOOKUP($E169,AnrPivot!$A$6:$AI$97,COLUMN()-COLUMN($V$1)+2,FALSE)),VLOOKUP($E169,AnrPivot!$A$6:$AI$97,COLUMN()-COLUMN($V$1)+2,FALSE),"")</f>
        <v/>
      </c>
      <c r="AE169" s="9" t="str">
        <f>IF(ISNUMBER(VLOOKUP($E169,AnrPivot!$A$6:$AI$97,COLUMN()-COLUMN($V$1)+2,FALSE)),VLOOKUP($E169,AnrPivot!$A$6:$AI$97,COLUMN()-COLUMN($V$1)+2,FALSE),"")</f>
        <v/>
      </c>
      <c r="AF169" s="9" t="str">
        <f>IF(ISNUMBER(VLOOKUP($E169,AnrPivot!$A$6:$AI$97,COLUMN()-COLUMN($V$1)+2,FALSE)),VLOOKUP($E169,AnrPivot!$A$6:$AI$97,COLUMN()-COLUMN($V$1)+2,FALSE),"")</f>
        <v/>
      </c>
      <c r="AG169" s="9" t="str">
        <f>IF(ISNUMBER(VLOOKUP($E169,AnrPivot!$A$6:$AI$97,COLUMN()-COLUMN($V$1)+2,FALSE)),VLOOKUP($E169,AnrPivot!$A$6:$AI$97,COLUMN()-COLUMN($V$1)+2,FALSE),"")</f>
        <v/>
      </c>
      <c r="AH169" s="9" t="str">
        <f>IF(ISNUMBER(VLOOKUP($E169,AnrPivot!$A$6:$AI$97,COLUMN()-COLUMN($V$1)+2,FALSE)),VLOOKUP($E169,AnrPivot!$A$6:$AI$97,COLUMN()-COLUMN($V$1)+2,FALSE),"")</f>
        <v/>
      </c>
      <c r="AI169" s="9" t="str">
        <f>IF(ISNUMBER(VLOOKUP($E169,AnrPivot!$A$6:$AI$97,COLUMN()-COLUMN($V$1)+2,FALSE)),VLOOKUP($E169,AnrPivot!$A$6:$AI$97,COLUMN()-COLUMN($V$1)+2,FALSE),"")</f>
        <v/>
      </c>
      <c r="AJ169" s="9" t="str">
        <f>IF(ISNUMBER(VLOOKUP($E169,AnrPivot!$A$6:$AI$97,COLUMN()-COLUMN($V$1)+2,FALSE)),VLOOKUP($E169,AnrPivot!$A$6:$AI$97,COLUMN()-COLUMN($V$1)+2,FALSE),"")</f>
        <v/>
      </c>
      <c r="AK169" s="9" t="str">
        <f>IF(ISNUMBER(VLOOKUP($E169,AnrPivot!$A$6:$AI$97,COLUMN()-COLUMN($V$1)+2,FALSE)),VLOOKUP($E169,AnrPivot!$A$6:$AI$97,COLUMN()-COLUMN($V$1)+2,FALSE),"")</f>
        <v/>
      </c>
      <c r="AL169" s="9" t="str">
        <f>IF(ISNUMBER(VLOOKUP($E169,AnrPivot!$A$6:$AI$97,COLUMN()-COLUMN($V$1)+2,FALSE)),VLOOKUP($E169,AnrPivot!$A$6:$AI$97,COLUMN()-COLUMN($V$1)+2,FALSE),"")</f>
        <v/>
      </c>
      <c r="AM169" s="9" t="str">
        <f>IF(ISNUMBER(VLOOKUP($E169,AnrPivot!$A$6:$AI$97,COLUMN()-COLUMN($V$1)+2,FALSE)),VLOOKUP($E169,AnrPivot!$A$6:$AI$97,COLUMN()-COLUMN($V$1)+2,FALSE),"")</f>
        <v/>
      </c>
      <c r="AN169" s="9" t="str">
        <f>IF(ISNUMBER(VLOOKUP($E169,AnrPivot!$A$6:$AI$97,COLUMN()-COLUMN($V$1)+2,FALSE)),VLOOKUP($E169,AnrPivot!$A$6:$AI$97,COLUMN()-COLUMN($V$1)+2,FALSE),"")</f>
        <v/>
      </c>
      <c r="AO169" s="9" t="str">
        <f>IF(ISNUMBER(VLOOKUP($E169,AnrPivot!$A$6:$AI$97,COLUMN()-COLUMN($V$1)+2,FALSE)),VLOOKUP($E169,AnrPivot!$A$6:$AI$97,COLUMN()-COLUMN($V$1)+2,FALSE),"")</f>
        <v/>
      </c>
      <c r="AP169" s="9" t="str">
        <f>IF(ISNUMBER(VLOOKUP($E169,AnrPivot!$A$6:$AI$97,COLUMN()-COLUMN($V$1)+2,FALSE)),VLOOKUP($E169,AnrPivot!$A$6:$AI$97,COLUMN()-COLUMN($V$1)+2,FALSE),"")</f>
        <v/>
      </c>
      <c r="AQ169" s="9" t="str">
        <f>IF(ISNUMBER(VLOOKUP($E169,AnrPivot!$A$6:$AI$97,COLUMN()-COLUMN($V$1)+2,FALSE)),VLOOKUP($E169,AnrPivot!$A$6:$AI$97,COLUMN()-COLUMN($V$1)+2,FALSE),"")</f>
        <v/>
      </c>
      <c r="AR169" s="9" t="str">
        <f>IF(ISNUMBER(VLOOKUP($E169,AnrPivot!$A$6:$AI$97,COLUMN()-COLUMN($V$1)+2,FALSE)),VLOOKUP($E169,AnrPivot!$A$6:$AI$97,COLUMN()-COLUMN($V$1)+2,FALSE),"")</f>
        <v/>
      </c>
      <c r="AS169" s="9" t="str">
        <f>IF(ISNUMBER(VLOOKUP($E169,AnrPivot!$A$6:$AI$97,COLUMN()-COLUMN($V$1)+2,FALSE)),VLOOKUP($E169,AnrPivot!$A$6:$AI$97,COLUMN()-COLUMN($V$1)+2,FALSE),"")</f>
        <v/>
      </c>
      <c r="AT169" s="9" t="str">
        <f>IF(ISNUMBER(VLOOKUP($E169,AnrPivot!$A$6:$AI$97,COLUMN()-COLUMN($V$1)+2,FALSE)),VLOOKUP($E169,AnrPivot!$A$6:$AI$97,COLUMN()-COLUMN($V$1)+2,FALSE),"")</f>
        <v/>
      </c>
      <c r="AU169" s="9" t="str">
        <f>IF(ISNUMBER(VLOOKUP($E169,AnrPivot!$A$6:$AI$97,COLUMN()-COLUMN($V$1)+2,FALSE)),VLOOKUP($E169,AnrPivot!$A$6:$AI$97,COLUMN()-COLUMN($V$1)+2,FALSE),"")</f>
        <v/>
      </c>
      <c r="AV169" s="9" t="str">
        <f>IF(ISNUMBER(VLOOKUP($E169,AnrPivot!$A$6:$AI$97,COLUMN()-COLUMN($V$1)+2,FALSE)),VLOOKUP($E169,AnrPivot!$A$6:$AI$97,COLUMN()-COLUMN($V$1)+2,FALSE),"")</f>
        <v/>
      </c>
      <c r="AW169" s="9" t="str">
        <f>IF(ISNUMBER(VLOOKUP($E169,AnrPivot!$A$6:$AI$97,COLUMN()-COLUMN($V$1)+2,FALSE)),VLOOKUP($E169,AnrPivot!$A$6:$AI$97,COLUMN()-COLUMN($V$1)+2,FALSE),"")</f>
        <v/>
      </c>
      <c r="AX169" s="9" t="str">
        <f>IF(ISNUMBER(VLOOKUP($E169,AnrPivot!$A$6:$AI$97,COLUMN()-COLUMN($V$1)+2,FALSE)),VLOOKUP($E169,AnrPivot!$A$6:$AI$97,COLUMN()-COLUMN($V$1)+2,FALSE),"")</f>
        <v/>
      </c>
      <c r="AY169" s="9" t="str">
        <f>IF(ISNUMBER(VLOOKUP($E169,AnrPivot!$A$6:$AI$97,COLUMN()-COLUMN($V$1)+2,FALSE)),VLOOKUP($E169,AnrPivot!$A$6:$AI$97,COLUMN()-COLUMN($V$1)+2,FALSE),"")</f>
        <v/>
      </c>
      <c r="AZ169" s="9" t="str">
        <f>IF(ISNUMBER(VLOOKUP($E169,AnrPivot!$A$6:$AI$97,COLUMN()-COLUMN($V$1)+2,FALSE)),VLOOKUP($E169,AnrPivot!$A$6:$AI$97,COLUMN()-COLUMN($V$1)+2,FALSE),"")</f>
        <v/>
      </c>
      <c r="BA169" s="9" t="str">
        <f>IF(ISNUMBER(VLOOKUP($E169,AnrPivot!$A$6:$AI$97,COLUMN()-COLUMN($V$1)+2,FALSE)),VLOOKUP($E169,AnrPivot!$A$6:$AI$97,COLUMN()-COLUMN($V$1)+2,FALSE),"")</f>
        <v/>
      </c>
      <c r="BB169" s="9" t="str">
        <f>IF(ISNUMBER(VLOOKUP($E169,AnrPivot!$A$6:$AI$97,COLUMN()-COLUMN($V$1)+2,FALSE)),VLOOKUP($E169,AnrPivot!$A$6:$AI$97,COLUMN()-COLUMN($V$1)+2,FALSE),"")</f>
        <v/>
      </c>
      <c r="BC169" s="9" t="str">
        <f>IF(ISNUMBER(VLOOKUP($E169,AnrPivot!$A$6:$AI$97,COLUMN()-COLUMN($V$1)+2,FALSE)),VLOOKUP($E169,AnrPivot!$A$6:$AI$97,COLUMN()-COLUMN($V$1)+2,FALSE),"")</f>
        <v/>
      </c>
      <c r="BD169" s="9" t="str">
        <f>IF(ISNUMBER(VLOOKUP($E169,AnrPivot!$A$6:$AI$97,COLUMN()-COLUMN($V$1)+2,FALSE)),VLOOKUP($E169,AnrPivot!$A$6:$AI$97,COLUMN()-COLUMN($V$1)+2,FALSE),"")</f>
        <v/>
      </c>
      <c r="BE169" s="9" t="str">
        <f>IF(ISNUMBER(VLOOKUP($E169,AnrPivot!$A$6:$AI$97,COLUMN()-COLUMN($V$1)+2,FALSE)),VLOOKUP($E169,AnrPivot!$A$6:$AI$97,COLUMN()-COLUMN($V$1)+2,FALSE),"")</f>
        <v/>
      </c>
      <c r="BF169" s="9" t="str">
        <f>IF(ISNUMBER(VLOOKUP($E169,AnrPivot!$A$6:$AI$97,COLUMN()-COLUMN($V$1)+2,FALSE)),VLOOKUP($E169,AnrPivot!$A$6:$AI$97,COLUMN()-COLUMN($V$1)+2,FALSE),"")</f>
        <v/>
      </c>
      <c r="BG169" s="9" t="str">
        <f>IF(ISNUMBER(VLOOKUP($E169,AnrPivot!$A$6:$AI$97,COLUMN()-COLUMN($V$1)+2,FALSE)),VLOOKUP($E169,AnrPivot!$A$6:$AI$97,COLUMN()-COLUMN($V$1)+2,FALSE),"")</f>
        <v/>
      </c>
      <c r="BH169" s="9" t="str">
        <f>IF(ISNUMBER(VLOOKUP($E169,AnrPivot!$A$6:$AI$97,COLUMN()-COLUMN($V$1)+2,FALSE)),VLOOKUP($E169,AnrPivot!$A$6:$AI$97,COLUMN()-COLUMN($V$1)+2,FALSE),"")</f>
        <v/>
      </c>
      <c r="BI169" s="93" t="str">
        <f>IF(ISNUMBER(VLOOKUP($E169,AnrPivot!$A$6:$AI$97,COLUMN()-COLUMN($V$1)+2,FALSE)),VLOOKUP($E169,AnrPivot!$A$6:$AI$97,COLUMN()-COLUMN($V$1)+2,FALSE),"")</f>
        <v/>
      </c>
      <c r="BJ169" s="93" t="str">
        <f>IF(ISNUMBER(VLOOKUP($E169,AnrPivot!$A$6:$AI$97,COLUMN()-COLUMN($V$1)+2,FALSE)),VLOOKUP($E169,AnrPivot!$A$6:$AI$97,COLUMN()-COLUMN($V$1)+2,FALSE),"")</f>
        <v/>
      </c>
    </row>
    <row r="170" spans="1:62" ht="15" customHeight="1">
      <c r="A170" s="244">
        <v>162</v>
      </c>
      <c r="B170" s="73" t="s">
        <v>1195</v>
      </c>
      <c r="F170" s="14"/>
      <c r="G170" s="244"/>
      <c r="H170" s="244"/>
      <c r="I170" s="244"/>
      <c r="J170" s="249"/>
      <c r="K170" s="27"/>
      <c r="L170" s="13" t="e">
        <f>IF(AND(ISNA(VLOOKUP(E170,UNTIS.KuKSoll!$A$1:$AQ$136,15,FALSE)),ISNUMBER(FIND("NN_",E170))),25.5,VLOOKUP(E170,UNTIS.KuKSoll!$A$1:$AQ$136,15,FALSE))</f>
        <v>#N/A</v>
      </c>
      <c r="M170" s="13" t="e">
        <f t="shared" si="6"/>
        <v>#N/A</v>
      </c>
      <c r="N170" s="228" t="e">
        <f>LOOKUP(E170,UNTIS.1HJ!$A$4:$A$132,UNTIS.1HJ!$F$4:$F$132)+LOOKUP(E170,UNTIS.1HJ!$A$4:$A$132,UNTIS.1HJ!$H$4:$H$132)</f>
        <v>#N/A</v>
      </c>
      <c r="O170" s="226" t="e">
        <f t="shared" si="7"/>
        <v>#N/A</v>
      </c>
      <c r="P170" s="9"/>
      <c r="Q170" s="9" t="e">
        <f>VLOOKUP($E170,UNTIS.Gesamt!$A$4:$L$140,2,FALSE)</f>
        <v>#N/A</v>
      </c>
      <c r="R170" s="9" t="e">
        <f>VLOOKUP($E170,UNTIS.Gesamt!$A$4:$L$140,3,FALSE)</f>
        <v>#N/A</v>
      </c>
      <c r="S170" s="9" t="e">
        <f>VLOOKUP($E170,UNTIS.1HJ!$A$4:$L$140,4,FALSE)</f>
        <v>#N/A</v>
      </c>
      <c r="T170" s="9" t="e">
        <f>VLOOKUP($E170,UNTIS.1HJ!$A$4:$L$140,8,FALSE)</f>
        <v>#N/A</v>
      </c>
      <c r="U170" s="9"/>
      <c r="V170" s="9" t="str">
        <f>IF(ISNUMBER(VLOOKUP($E170,AnrPivot!$A$6:$AI$97,COLUMN()-COLUMN($V$1)+2,FALSE)),VLOOKUP($E170,AnrPivot!$A$6:$AI$97,COLUMN()-COLUMN($V$1)+2,FALSE),"")</f>
        <v/>
      </c>
      <c r="W170" s="93" t="str">
        <f>IF(ISNUMBER(VLOOKUP($E170,AnrPivot!$A$6:$AI$97,COLUMN()-COLUMN($V$1)+2,FALSE)),VLOOKUP($E170,AnrPivot!$A$6:$AI$97,COLUMN()-COLUMN($V$1)+2,FALSE),"")</f>
        <v/>
      </c>
      <c r="X170" s="93" t="str">
        <f>IF(ISNUMBER(VLOOKUP($E170,AnrPivot!$A$6:$AI$97,COLUMN()-COLUMN($V$1)+2,FALSE)),VLOOKUP($E170,AnrPivot!$A$6:$AI$97,COLUMN()-COLUMN($V$1)+2,FALSE),"")</f>
        <v/>
      </c>
      <c r="Y170" s="93" t="str">
        <f>IF(ISNUMBER(VLOOKUP($E170,AnrPivot!$A$6:$AI$97,COLUMN()-COLUMN($V$1)+2,FALSE)),VLOOKUP($E170,AnrPivot!$A$6:$AI$97,COLUMN()-COLUMN($V$1)+2,FALSE),"")</f>
        <v/>
      </c>
      <c r="Z170" s="93" t="str">
        <f>IF(ISNUMBER(VLOOKUP($E170,AnrPivot!$A$6:$AI$97,COLUMN()-COLUMN($V$1)+2,FALSE)),VLOOKUP($E170,AnrPivot!$A$6:$AI$97,COLUMN()-COLUMN($V$1)+2,FALSE),"")</f>
        <v/>
      </c>
      <c r="AA170" s="93" t="str">
        <f>IF(ISNUMBER(VLOOKUP($E170,AnrPivot!$A$6:$AI$97,COLUMN()-COLUMN($V$1)+2,FALSE)),VLOOKUP($E170,AnrPivot!$A$6:$AI$97,COLUMN()-COLUMN($V$1)+2,FALSE),"")</f>
        <v/>
      </c>
      <c r="AB170" s="93" t="str">
        <f>IF(ISNUMBER(VLOOKUP($E170,AnrPivot!$A$6:$AI$97,COLUMN()-COLUMN($V$1)+2,FALSE)),VLOOKUP($E170,AnrPivot!$A$6:$AI$97,COLUMN()-COLUMN($V$1)+2,FALSE),"")</f>
        <v/>
      </c>
      <c r="AC170" s="93" t="str">
        <f>IF(ISNUMBER(VLOOKUP($E170,AnrPivot!$A$6:$AI$97,COLUMN()-COLUMN($V$1)+2,FALSE)),VLOOKUP($E170,AnrPivot!$A$6:$AI$97,COLUMN()-COLUMN($V$1)+2,FALSE),"")</f>
        <v/>
      </c>
      <c r="AD170" s="93" t="str">
        <f>IF(ISNUMBER(VLOOKUP($E170,AnrPivot!$A$6:$AI$97,COLUMN()-COLUMN($V$1)+2,FALSE)),VLOOKUP($E170,AnrPivot!$A$6:$AI$97,COLUMN()-COLUMN($V$1)+2,FALSE),"")</f>
        <v/>
      </c>
      <c r="AE170" s="93" t="str">
        <f>IF(ISNUMBER(VLOOKUP($E170,AnrPivot!$A$6:$AI$97,COLUMN()-COLUMN($V$1)+2,FALSE)),VLOOKUP($E170,AnrPivot!$A$6:$AI$97,COLUMN()-COLUMN($V$1)+2,FALSE),"")</f>
        <v/>
      </c>
      <c r="AF170" s="93" t="str">
        <f>IF(ISNUMBER(VLOOKUP($E170,AnrPivot!$A$6:$AI$97,COLUMN()-COLUMN($V$1)+2,FALSE)),VLOOKUP($E170,AnrPivot!$A$6:$AI$97,COLUMN()-COLUMN($V$1)+2,FALSE),"")</f>
        <v/>
      </c>
      <c r="AG170" s="93" t="str">
        <f>IF(ISNUMBER(VLOOKUP($E170,AnrPivot!$A$6:$AI$97,COLUMN()-COLUMN($V$1)+2,FALSE)),VLOOKUP($E170,AnrPivot!$A$6:$AI$97,COLUMN()-COLUMN($V$1)+2,FALSE),"")</f>
        <v/>
      </c>
      <c r="AH170" s="93" t="str">
        <f>IF(ISNUMBER(VLOOKUP($E170,AnrPivot!$A$6:$AI$97,COLUMN()-COLUMN($V$1)+2,FALSE)),VLOOKUP($E170,AnrPivot!$A$6:$AI$97,COLUMN()-COLUMN($V$1)+2,FALSE),"")</f>
        <v/>
      </c>
      <c r="AI170" s="93" t="str">
        <f>IF(ISNUMBER(VLOOKUP($E170,AnrPivot!$A$6:$AI$97,COLUMN()-COLUMN($V$1)+2,FALSE)),VLOOKUP($E170,AnrPivot!$A$6:$AI$97,COLUMN()-COLUMN($V$1)+2,FALSE),"")</f>
        <v/>
      </c>
      <c r="AJ170" s="93" t="str">
        <f>IF(ISNUMBER(VLOOKUP($E170,AnrPivot!$A$6:$AI$97,COLUMN()-COLUMN($V$1)+2,FALSE)),VLOOKUP($E170,AnrPivot!$A$6:$AI$97,COLUMN()-COLUMN($V$1)+2,FALSE),"")</f>
        <v/>
      </c>
      <c r="AK170" s="93" t="str">
        <f>IF(ISNUMBER(VLOOKUP($E170,AnrPivot!$A$6:$AI$97,COLUMN()-COLUMN($V$1)+2,FALSE)),VLOOKUP($E170,AnrPivot!$A$6:$AI$97,COLUMN()-COLUMN($V$1)+2,FALSE),"")</f>
        <v/>
      </c>
      <c r="AL170" s="93" t="str">
        <f>IF(ISNUMBER(VLOOKUP($E170,AnrPivot!$A$6:$AI$97,COLUMN()-COLUMN($V$1)+2,FALSE)),VLOOKUP($E170,AnrPivot!$A$6:$AI$97,COLUMN()-COLUMN($V$1)+2,FALSE),"")</f>
        <v/>
      </c>
      <c r="AM170" s="93" t="str">
        <f>IF(ISNUMBER(VLOOKUP($E170,AnrPivot!$A$6:$AI$97,COLUMN()-COLUMN($V$1)+2,FALSE)),VLOOKUP($E170,AnrPivot!$A$6:$AI$97,COLUMN()-COLUMN($V$1)+2,FALSE),"")</f>
        <v/>
      </c>
      <c r="AN170" s="93" t="str">
        <f>IF(ISNUMBER(VLOOKUP($E170,AnrPivot!$A$6:$AI$97,COLUMN()-COLUMN($V$1)+2,FALSE)),VLOOKUP($E170,AnrPivot!$A$6:$AI$97,COLUMN()-COLUMN($V$1)+2,FALSE),"")</f>
        <v/>
      </c>
      <c r="AO170" s="93" t="str">
        <f>IF(ISNUMBER(VLOOKUP($E170,AnrPivot!$A$6:$AI$97,COLUMN()-COLUMN($V$1)+2,FALSE)),VLOOKUP($E170,AnrPivot!$A$6:$AI$97,COLUMN()-COLUMN($V$1)+2,FALSE),"")</f>
        <v/>
      </c>
      <c r="AP170" s="93" t="str">
        <f>IF(ISNUMBER(VLOOKUP($E170,AnrPivot!$A$6:$AI$97,COLUMN()-COLUMN($V$1)+2,FALSE)),VLOOKUP($E170,AnrPivot!$A$6:$AI$97,COLUMN()-COLUMN($V$1)+2,FALSE),"")</f>
        <v/>
      </c>
      <c r="AQ170" s="93" t="str">
        <f>IF(ISNUMBER(VLOOKUP($E170,AnrPivot!$A$6:$AI$97,COLUMN()-COLUMN($V$1)+2,FALSE)),VLOOKUP($E170,AnrPivot!$A$6:$AI$97,COLUMN()-COLUMN($V$1)+2,FALSE),"")</f>
        <v/>
      </c>
      <c r="AR170" s="93" t="str">
        <f>IF(ISNUMBER(VLOOKUP($E170,AnrPivot!$A$6:$AI$97,COLUMN()-COLUMN($V$1)+2,FALSE)),VLOOKUP($E170,AnrPivot!$A$6:$AI$97,COLUMN()-COLUMN($V$1)+2,FALSE),"")</f>
        <v/>
      </c>
      <c r="AS170" s="93" t="str">
        <f>IF(ISNUMBER(VLOOKUP($E170,AnrPivot!$A$6:$AI$97,COLUMN()-COLUMN($V$1)+2,FALSE)),VLOOKUP($E170,AnrPivot!$A$6:$AI$97,COLUMN()-COLUMN($V$1)+2,FALSE),"")</f>
        <v/>
      </c>
      <c r="AT170" s="93" t="str">
        <f>IF(ISNUMBER(VLOOKUP($E170,AnrPivot!$A$6:$AI$97,COLUMN()-COLUMN($V$1)+2,FALSE)),VLOOKUP($E170,AnrPivot!$A$6:$AI$97,COLUMN()-COLUMN($V$1)+2,FALSE),"")</f>
        <v/>
      </c>
      <c r="AU170" s="93" t="str">
        <f>IF(ISNUMBER(VLOOKUP($E170,AnrPivot!$A$6:$AI$97,COLUMN()-COLUMN($V$1)+2,FALSE)),VLOOKUP($E170,AnrPivot!$A$6:$AI$97,COLUMN()-COLUMN($V$1)+2,FALSE),"")</f>
        <v/>
      </c>
      <c r="AV170" s="93" t="str">
        <f>IF(ISNUMBER(VLOOKUP($E170,AnrPivot!$A$6:$AI$97,COLUMN()-COLUMN($V$1)+2,FALSE)),VLOOKUP($E170,AnrPivot!$A$6:$AI$97,COLUMN()-COLUMN($V$1)+2,FALSE),"")</f>
        <v/>
      </c>
      <c r="AW170" s="93" t="str">
        <f>IF(ISNUMBER(VLOOKUP($E170,AnrPivot!$A$6:$AI$97,COLUMN()-COLUMN($V$1)+2,FALSE)),VLOOKUP($E170,AnrPivot!$A$6:$AI$97,COLUMN()-COLUMN($V$1)+2,FALSE),"")</f>
        <v/>
      </c>
      <c r="AX170" s="93" t="str">
        <f>IF(ISNUMBER(VLOOKUP($E170,AnrPivot!$A$6:$AI$97,COLUMN()-COLUMN($V$1)+2,FALSE)),VLOOKUP($E170,AnrPivot!$A$6:$AI$97,COLUMN()-COLUMN($V$1)+2,FALSE),"")</f>
        <v/>
      </c>
      <c r="AY170" s="93" t="str">
        <f>IF(ISNUMBER(VLOOKUP($E170,AnrPivot!$A$6:$AI$97,COLUMN()-COLUMN($V$1)+2,FALSE)),VLOOKUP($E170,AnrPivot!$A$6:$AI$97,COLUMN()-COLUMN($V$1)+2,FALSE),"")</f>
        <v/>
      </c>
      <c r="AZ170" s="93" t="str">
        <f>IF(ISNUMBER(VLOOKUP($E170,AnrPivot!$A$6:$AI$97,COLUMN()-COLUMN($V$1)+2,FALSE)),VLOOKUP($E170,AnrPivot!$A$6:$AI$97,COLUMN()-COLUMN($V$1)+2,FALSE),"")</f>
        <v/>
      </c>
      <c r="BA170" s="93" t="str">
        <f>IF(ISNUMBER(VLOOKUP($E170,AnrPivot!$A$6:$AI$97,COLUMN()-COLUMN($V$1)+2,FALSE)),VLOOKUP($E170,AnrPivot!$A$6:$AI$97,COLUMN()-COLUMN($V$1)+2,FALSE),"")</f>
        <v/>
      </c>
      <c r="BB170" s="93" t="str">
        <f>IF(ISNUMBER(VLOOKUP($E170,AnrPivot!$A$6:$AI$97,COLUMN()-COLUMN($V$1)+2,FALSE)),VLOOKUP($E170,AnrPivot!$A$6:$AI$97,COLUMN()-COLUMN($V$1)+2,FALSE),"")</f>
        <v/>
      </c>
      <c r="BC170" s="93" t="str">
        <f>IF(ISNUMBER(VLOOKUP($E170,AnrPivot!$A$6:$AI$97,COLUMN()-COLUMN($V$1)+2,FALSE)),VLOOKUP($E170,AnrPivot!$A$6:$AI$97,COLUMN()-COLUMN($V$1)+2,FALSE),"")</f>
        <v/>
      </c>
      <c r="BD170" s="93" t="str">
        <f>IF(ISNUMBER(VLOOKUP($E170,AnrPivot!$A$6:$AI$97,COLUMN()-COLUMN($V$1)+2,FALSE)),VLOOKUP($E170,AnrPivot!$A$6:$AI$97,COLUMN()-COLUMN($V$1)+2,FALSE),"")</f>
        <v/>
      </c>
      <c r="BE170" s="93" t="str">
        <f>IF(ISNUMBER(VLOOKUP($E170,AnrPivot!$A$6:$AI$97,COLUMN()-COLUMN($V$1)+2,FALSE)),VLOOKUP($E170,AnrPivot!$A$6:$AI$97,COLUMN()-COLUMN($V$1)+2,FALSE),"")</f>
        <v/>
      </c>
      <c r="BF170" s="93" t="str">
        <f>IF(ISNUMBER(VLOOKUP($E170,AnrPivot!$A$6:$AI$97,COLUMN()-COLUMN($V$1)+2,FALSE)),VLOOKUP($E170,AnrPivot!$A$6:$AI$97,COLUMN()-COLUMN($V$1)+2,FALSE),"")</f>
        <v/>
      </c>
      <c r="BG170" s="93" t="str">
        <f>IF(ISNUMBER(VLOOKUP($E170,AnrPivot!$A$6:$AI$97,COLUMN()-COLUMN($V$1)+2,FALSE)),VLOOKUP($E170,AnrPivot!$A$6:$AI$97,COLUMN()-COLUMN($V$1)+2,FALSE),"")</f>
        <v/>
      </c>
      <c r="BH170" s="93" t="str">
        <f>IF(ISNUMBER(VLOOKUP($E170,AnrPivot!$A$6:$AI$97,COLUMN()-COLUMN($V$1)+2,FALSE)),VLOOKUP($E170,AnrPivot!$A$6:$AI$97,COLUMN()-COLUMN($V$1)+2,FALSE),"")</f>
        <v/>
      </c>
      <c r="BI170" s="93" t="str">
        <f>IF(ISNUMBER(VLOOKUP($E170,AnrPivot!$A$6:$AI$97,COLUMN()-COLUMN($V$1)+2,FALSE)),VLOOKUP($E170,AnrPivot!$A$6:$AI$97,COLUMN()-COLUMN($V$1)+2,FALSE),"")</f>
        <v/>
      </c>
      <c r="BJ170" s="93" t="str">
        <f>IF(ISNUMBER(VLOOKUP($E170,AnrPivot!$A$6:$AI$97,COLUMN()-COLUMN($V$1)+2,FALSE)),VLOOKUP($E170,AnrPivot!$A$6:$AI$97,COLUMN()-COLUMN($V$1)+2,FALSE),"")</f>
        <v/>
      </c>
    </row>
    <row r="171" spans="1:62">
      <c r="A171" s="247">
        <v>163</v>
      </c>
      <c r="B171" s="66" t="s">
        <v>1195</v>
      </c>
      <c r="C171" s="67"/>
      <c r="D171" s="67"/>
      <c r="E171" s="68"/>
      <c r="F171" s="69"/>
      <c r="G171" s="247"/>
      <c r="H171" s="247"/>
      <c r="I171" s="247"/>
      <c r="J171" s="248"/>
      <c r="K171" s="70" t="s">
        <v>746</v>
      </c>
      <c r="L171" s="71">
        <f>SUMIF(L5:L168,"&gt;0")</f>
        <v>2779</v>
      </c>
      <c r="M171" s="71" t="e">
        <f t="shared" si="6"/>
        <v>#N/A</v>
      </c>
      <c r="N171" s="227" t="e">
        <f>LOOKUP(E171,UNTIS.1HJ!$A$4:$A$132,UNTIS.1HJ!$F$4:$F$132)+LOOKUP(E171,UNTIS.1HJ!$A$4:$A$132,UNTIS.1HJ!$H$4:$H$132)</f>
        <v>#N/A</v>
      </c>
      <c r="O171" s="225" t="e">
        <f t="shared" si="7"/>
        <v>#N/A</v>
      </c>
      <c r="P171" s="93">
        <f>SUM(P5:P170)</f>
        <v>0</v>
      </c>
      <c r="Q171" s="93" t="e">
        <f>VLOOKUP($E171,UNTIS.Gesamt!$A$4:$L$132,2,FALSE)</f>
        <v>#N/A</v>
      </c>
      <c r="R171" s="93" t="e">
        <f>VLOOKUP($E171,UNTIS.Gesamt!$A$4:$L$132,3,FALSE)</f>
        <v>#N/A</v>
      </c>
      <c r="S171" s="93" t="e">
        <f>VLOOKUP($E171,UNTIS.1HJ!$A$4:$L$132,4,FALSE)</f>
        <v>#N/A</v>
      </c>
      <c r="T171" s="93" t="e">
        <f>VLOOKUP($E171,UNTIS.1HJ!$A$4:$L$132,8,FALSE)</f>
        <v>#N/A</v>
      </c>
      <c r="U171" s="93"/>
      <c r="V171" s="93" t="str">
        <f>IF(ISNUMBER(VLOOKUP($E171,AnrPivot!$A$6:$AI$97,COLUMN()-COLUMN($V$1)+2,FALSE)),VLOOKUP($E171,AnrPivot!$A$6:$AI$97,COLUMN()-COLUMN($V$1)+2,FALSE),"")</f>
        <v/>
      </c>
      <c r="W171" s="9" t="str">
        <f>IF(ISNUMBER(VLOOKUP($E171,AnrPivot!$A$6:$AI$97,COLUMN()-COLUMN($V$1)+2,FALSE)),VLOOKUP($E171,AnrPivot!$A$6:$AI$97,COLUMN()-COLUMN($V$1)+2,FALSE),"")</f>
        <v/>
      </c>
      <c r="X171" s="9" t="str">
        <f>IF(ISNUMBER(VLOOKUP($E171,AnrPivot!$A$6:$AI$97,COLUMN()-COLUMN($V$1)+2,FALSE)),VLOOKUP($E171,AnrPivot!$A$6:$AI$97,COLUMN()-COLUMN($V$1)+2,FALSE),"")</f>
        <v/>
      </c>
      <c r="Y171" s="9" t="str">
        <f>IF(ISNUMBER(VLOOKUP($E171,AnrPivot!$A$6:$AI$97,COLUMN()-COLUMN($V$1)+2,FALSE)),VLOOKUP($E171,AnrPivot!$A$6:$AI$97,COLUMN()-COLUMN($V$1)+2,FALSE),"")</f>
        <v/>
      </c>
      <c r="Z171" s="9" t="str">
        <f>IF(ISNUMBER(VLOOKUP($E171,AnrPivot!$A$6:$AI$97,COLUMN()-COLUMN($V$1)+2,FALSE)),VLOOKUP($E171,AnrPivot!$A$6:$AI$97,COLUMN()-COLUMN($V$1)+2,FALSE),"")</f>
        <v/>
      </c>
      <c r="AA171" s="9" t="str">
        <f>IF(ISNUMBER(VLOOKUP($E171,AnrPivot!$A$6:$AI$97,COLUMN()-COLUMN($V$1)+2,FALSE)),VLOOKUP($E171,AnrPivot!$A$6:$AI$97,COLUMN()-COLUMN($V$1)+2,FALSE),"")</f>
        <v/>
      </c>
      <c r="AB171" s="9" t="str">
        <f>IF(ISNUMBER(VLOOKUP($E171,AnrPivot!$A$6:$AI$97,COLUMN()-COLUMN($V$1)+2,FALSE)),VLOOKUP($E171,AnrPivot!$A$6:$AI$97,COLUMN()-COLUMN($V$1)+2,FALSE),"")</f>
        <v/>
      </c>
      <c r="AC171" s="9" t="str">
        <f>IF(ISNUMBER(VLOOKUP($E171,AnrPivot!$A$6:$AI$97,COLUMN()-COLUMN($V$1)+2,FALSE)),VLOOKUP($E171,AnrPivot!$A$6:$AI$97,COLUMN()-COLUMN($V$1)+2,FALSE),"")</f>
        <v/>
      </c>
      <c r="AD171" s="9" t="str">
        <f>IF(ISNUMBER(VLOOKUP($E171,AnrPivot!$A$6:$AI$97,COLUMN()-COLUMN($V$1)+2,FALSE)),VLOOKUP($E171,AnrPivot!$A$6:$AI$97,COLUMN()-COLUMN($V$1)+2,FALSE),"")</f>
        <v/>
      </c>
      <c r="AE171" s="9" t="str">
        <f>IF(ISNUMBER(VLOOKUP($E171,AnrPivot!$A$6:$AI$97,COLUMN()-COLUMN($V$1)+2,FALSE)),VLOOKUP($E171,AnrPivot!$A$6:$AI$97,COLUMN()-COLUMN($V$1)+2,FALSE),"")</f>
        <v/>
      </c>
      <c r="AF171" s="9" t="str">
        <f>IF(ISNUMBER(VLOOKUP($E171,AnrPivot!$A$6:$AI$97,COLUMN()-COLUMN($V$1)+2,FALSE)),VLOOKUP($E171,AnrPivot!$A$6:$AI$97,COLUMN()-COLUMN($V$1)+2,FALSE),"")</f>
        <v/>
      </c>
      <c r="AG171" s="9" t="str">
        <f>IF(ISNUMBER(VLOOKUP($E171,AnrPivot!$A$6:$AI$97,COLUMN()-COLUMN($V$1)+2,FALSE)),VLOOKUP($E171,AnrPivot!$A$6:$AI$97,COLUMN()-COLUMN($V$1)+2,FALSE),"")</f>
        <v/>
      </c>
      <c r="AH171" s="9" t="str">
        <f>IF(ISNUMBER(VLOOKUP($E171,AnrPivot!$A$6:$AI$97,COLUMN()-COLUMN($V$1)+2,FALSE)),VLOOKUP($E171,AnrPivot!$A$6:$AI$97,COLUMN()-COLUMN($V$1)+2,FALSE),"")</f>
        <v/>
      </c>
      <c r="AI171" s="9" t="str">
        <f>IF(ISNUMBER(VLOOKUP($E171,AnrPivot!$A$6:$AI$97,COLUMN()-COLUMN($V$1)+2,FALSE)),VLOOKUP($E171,AnrPivot!$A$6:$AI$97,COLUMN()-COLUMN($V$1)+2,FALSE),"")</f>
        <v/>
      </c>
      <c r="AJ171" s="9" t="str">
        <f>IF(ISNUMBER(VLOOKUP($E171,AnrPivot!$A$6:$AI$97,COLUMN()-COLUMN($V$1)+2,FALSE)),VLOOKUP($E171,AnrPivot!$A$6:$AI$97,COLUMN()-COLUMN($V$1)+2,FALSE),"")</f>
        <v/>
      </c>
      <c r="AK171" s="9" t="str">
        <f>IF(ISNUMBER(VLOOKUP($E171,AnrPivot!$A$6:$AI$97,COLUMN()-COLUMN($V$1)+2,FALSE)),VLOOKUP($E171,AnrPivot!$A$6:$AI$97,COLUMN()-COLUMN($V$1)+2,FALSE),"")</f>
        <v/>
      </c>
      <c r="AL171" s="9" t="str">
        <f>IF(ISNUMBER(VLOOKUP($E171,AnrPivot!$A$6:$AI$97,COLUMN()-COLUMN($V$1)+2,FALSE)),VLOOKUP($E171,AnrPivot!$A$6:$AI$97,COLUMN()-COLUMN($V$1)+2,FALSE),"")</f>
        <v/>
      </c>
      <c r="AM171" s="9" t="str">
        <f>IF(ISNUMBER(VLOOKUP($E171,AnrPivot!$A$6:$AI$97,COLUMN()-COLUMN($V$1)+2,FALSE)),VLOOKUP($E171,AnrPivot!$A$6:$AI$97,COLUMN()-COLUMN($V$1)+2,FALSE),"")</f>
        <v/>
      </c>
      <c r="AN171" s="9" t="str">
        <f>IF(ISNUMBER(VLOOKUP($E171,AnrPivot!$A$6:$AI$97,COLUMN()-COLUMN($V$1)+2,FALSE)),VLOOKUP($E171,AnrPivot!$A$6:$AI$97,COLUMN()-COLUMN($V$1)+2,FALSE),"")</f>
        <v/>
      </c>
      <c r="AO171" s="9" t="str">
        <f>IF(ISNUMBER(VLOOKUP($E171,AnrPivot!$A$6:$AI$97,COLUMN()-COLUMN($V$1)+2,FALSE)),VLOOKUP($E171,AnrPivot!$A$6:$AI$97,COLUMN()-COLUMN($V$1)+2,FALSE),"")</f>
        <v/>
      </c>
      <c r="AP171" s="9" t="str">
        <f>IF(ISNUMBER(VLOOKUP($E171,AnrPivot!$A$6:$AI$97,COLUMN()-COLUMN($V$1)+2,FALSE)),VLOOKUP($E171,AnrPivot!$A$6:$AI$97,COLUMN()-COLUMN($V$1)+2,FALSE),"")</f>
        <v/>
      </c>
      <c r="AQ171" s="9" t="str">
        <f>IF(ISNUMBER(VLOOKUP($E171,AnrPivot!$A$6:$AI$97,COLUMN()-COLUMN($V$1)+2,FALSE)),VLOOKUP($E171,AnrPivot!$A$6:$AI$97,COLUMN()-COLUMN($V$1)+2,FALSE),"")</f>
        <v/>
      </c>
      <c r="AR171" s="9" t="str">
        <f>IF(ISNUMBER(VLOOKUP($E171,AnrPivot!$A$6:$AI$97,COLUMN()-COLUMN($V$1)+2,FALSE)),VLOOKUP($E171,AnrPivot!$A$6:$AI$97,COLUMN()-COLUMN($V$1)+2,FALSE),"")</f>
        <v/>
      </c>
      <c r="AS171" s="9" t="str">
        <f>IF(ISNUMBER(VLOOKUP($E171,AnrPivot!$A$6:$AI$97,COLUMN()-COLUMN($V$1)+2,FALSE)),VLOOKUP($E171,AnrPivot!$A$6:$AI$97,COLUMN()-COLUMN($V$1)+2,FALSE),"")</f>
        <v/>
      </c>
      <c r="AT171" s="9" t="str">
        <f>IF(ISNUMBER(VLOOKUP($E171,AnrPivot!$A$6:$AI$97,COLUMN()-COLUMN($V$1)+2,FALSE)),VLOOKUP($E171,AnrPivot!$A$6:$AI$97,COLUMN()-COLUMN($V$1)+2,FALSE),"")</f>
        <v/>
      </c>
      <c r="AU171" s="9" t="str">
        <f>IF(ISNUMBER(VLOOKUP($E171,AnrPivot!$A$6:$AI$97,COLUMN()-COLUMN($V$1)+2,FALSE)),VLOOKUP($E171,AnrPivot!$A$6:$AI$97,COLUMN()-COLUMN($V$1)+2,FALSE),"")</f>
        <v/>
      </c>
      <c r="AV171" s="9" t="str">
        <f>IF(ISNUMBER(VLOOKUP($E171,AnrPivot!$A$6:$AI$97,COLUMN()-COLUMN($V$1)+2,FALSE)),VLOOKUP($E171,AnrPivot!$A$6:$AI$97,COLUMN()-COLUMN($V$1)+2,FALSE),"")</f>
        <v/>
      </c>
      <c r="AW171" s="9" t="str">
        <f>IF(ISNUMBER(VLOOKUP($E171,AnrPivot!$A$6:$AI$97,COLUMN()-COLUMN($V$1)+2,FALSE)),VLOOKUP($E171,AnrPivot!$A$6:$AI$97,COLUMN()-COLUMN($V$1)+2,FALSE),"")</f>
        <v/>
      </c>
      <c r="AX171" s="9" t="str">
        <f>IF(ISNUMBER(VLOOKUP($E171,AnrPivot!$A$6:$AI$97,COLUMN()-COLUMN($V$1)+2,FALSE)),VLOOKUP($E171,AnrPivot!$A$6:$AI$97,COLUMN()-COLUMN($V$1)+2,FALSE),"")</f>
        <v/>
      </c>
      <c r="AY171" s="9" t="str">
        <f>IF(ISNUMBER(VLOOKUP($E171,AnrPivot!$A$6:$AI$97,COLUMN()-COLUMN($V$1)+2,FALSE)),VLOOKUP($E171,AnrPivot!$A$6:$AI$97,COLUMN()-COLUMN($V$1)+2,FALSE),"")</f>
        <v/>
      </c>
      <c r="AZ171" s="9" t="str">
        <f>IF(ISNUMBER(VLOOKUP($E171,AnrPivot!$A$6:$AI$97,COLUMN()-COLUMN($V$1)+2,FALSE)),VLOOKUP($E171,AnrPivot!$A$6:$AI$97,COLUMN()-COLUMN($V$1)+2,FALSE),"")</f>
        <v/>
      </c>
      <c r="BA171" s="9" t="str">
        <f>IF(ISNUMBER(VLOOKUP($E171,AnrPivot!$A$6:$AI$97,COLUMN()-COLUMN($V$1)+2,FALSE)),VLOOKUP($E171,AnrPivot!$A$6:$AI$97,COLUMN()-COLUMN($V$1)+2,FALSE),"")</f>
        <v/>
      </c>
      <c r="BB171" s="9" t="str">
        <f>IF(ISNUMBER(VLOOKUP($E171,AnrPivot!$A$6:$AI$97,COLUMN()-COLUMN($V$1)+2,FALSE)),VLOOKUP($E171,AnrPivot!$A$6:$AI$97,COLUMN()-COLUMN($V$1)+2,FALSE),"")</f>
        <v/>
      </c>
      <c r="BC171" s="9" t="str">
        <f>IF(ISNUMBER(VLOOKUP($E171,AnrPivot!$A$6:$AI$97,COLUMN()-COLUMN($V$1)+2,FALSE)),VLOOKUP($E171,AnrPivot!$A$6:$AI$97,COLUMN()-COLUMN($V$1)+2,FALSE),"")</f>
        <v/>
      </c>
      <c r="BD171" s="9" t="str">
        <f>IF(ISNUMBER(VLOOKUP($E171,AnrPivot!$A$6:$AI$97,COLUMN()-COLUMN($V$1)+2,FALSE)),VLOOKUP($E171,AnrPivot!$A$6:$AI$97,COLUMN()-COLUMN($V$1)+2,FALSE),"")</f>
        <v/>
      </c>
      <c r="BE171" s="9" t="str">
        <f>IF(ISNUMBER(VLOOKUP($E171,AnrPivot!$A$6:$AI$97,COLUMN()-COLUMN($V$1)+2,FALSE)),VLOOKUP($E171,AnrPivot!$A$6:$AI$97,COLUMN()-COLUMN($V$1)+2,FALSE),"")</f>
        <v/>
      </c>
      <c r="BF171" s="9" t="str">
        <f>IF(ISNUMBER(VLOOKUP($E171,AnrPivot!$A$6:$AI$97,COLUMN()-COLUMN($V$1)+2,FALSE)),VLOOKUP($E171,AnrPivot!$A$6:$AI$97,COLUMN()-COLUMN($V$1)+2,FALSE),"")</f>
        <v/>
      </c>
      <c r="BG171" s="9" t="str">
        <f>IF(ISNUMBER(VLOOKUP($E171,AnrPivot!$A$6:$AI$97,COLUMN()-COLUMN($V$1)+2,FALSE)),VLOOKUP($E171,AnrPivot!$A$6:$AI$97,COLUMN()-COLUMN($V$1)+2,FALSE),"")</f>
        <v/>
      </c>
      <c r="BH171" s="9" t="str">
        <f>IF(ISNUMBER(VLOOKUP($E171,AnrPivot!$A$6:$AI$97,COLUMN()-COLUMN($V$1)+2,FALSE)),VLOOKUP($E171,AnrPivot!$A$6:$AI$97,COLUMN()-COLUMN($V$1)+2,FALSE),"")</f>
        <v/>
      </c>
      <c r="BI171" s="93" t="str">
        <f>IF(ISNUMBER(VLOOKUP($E171,AnrPivot!$A$6:$AI$97,COLUMN()-COLUMN($V$1)+2,FALSE)),VLOOKUP($E171,AnrPivot!$A$6:$AI$97,COLUMN()-COLUMN($V$1)+2,FALSE),"")</f>
        <v/>
      </c>
      <c r="BJ171" s="93" t="str">
        <f>IF(ISNUMBER(VLOOKUP($E171,AnrPivot!$A$6:$AI$97,COLUMN()-COLUMN($V$1)+2,FALSE)),VLOOKUP($E171,AnrPivot!$A$6:$AI$97,COLUMN()-COLUMN($V$1)+2,FALSE),"")</f>
        <v/>
      </c>
    </row>
    <row r="172" spans="1:62">
      <c r="A172" s="244">
        <v>164</v>
      </c>
      <c r="B172" s="8" t="s">
        <v>1195</v>
      </c>
      <c r="D172" s="726"/>
      <c r="E172" s="727"/>
      <c r="F172" s="727"/>
      <c r="G172" s="256"/>
      <c r="H172" s="256"/>
      <c r="I172" s="256"/>
      <c r="J172" s="256"/>
      <c r="K172" s="728"/>
      <c r="L172" s="13"/>
      <c r="M172" s="228" t="e">
        <f t="shared" ref="M172:M173" si="8">$L172+$O172-SUM($V172:$BB172)</f>
        <v>#N/A</v>
      </c>
      <c r="N172" s="228" t="e">
        <f>LOOKUP(E172,UNTIS.1HJ!$A$4:$A$132,UNTIS.1HJ!$F$4:$F$132)+LOOKUP(E172,UNTIS.1HJ!$A$4:$A$132,UNTIS.1HJ!$H$4:$H$132)</f>
        <v>#N/A</v>
      </c>
      <c r="O172" s="78" t="e">
        <f t="shared" si="7"/>
        <v>#N/A</v>
      </c>
      <c r="P172" s="729"/>
      <c r="Q172" s="9" t="e">
        <f>VLOOKUP($E172,UNTIS.Gesamt!$A$4:$L$132,2,FALSE)</f>
        <v>#N/A</v>
      </c>
      <c r="R172" s="9" t="e">
        <f>VLOOKUP($E172,UNTIS.Gesamt!$A$4:$L$132,3,FALSE)</f>
        <v>#N/A</v>
      </c>
      <c r="S172" s="9" t="e">
        <f>VLOOKUP($E172,UNTIS.1HJ!$A$4:$L$132,4,FALSE)</f>
        <v>#N/A</v>
      </c>
      <c r="T172" s="9" t="e">
        <f>VLOOKUP($E172,UNTIS.1HJ!$A$4:$L$132,8,FALSE)</f>
        <v>#N/A</v>
      </c>
      <c r="U172" s="244"/>
      <c r="V172" s="9" t="str">
        <f>IF(ISNUMBER(VLOOKUP($E172,AnrPivot!$A$6:$AI$97,COLUMN()-COLUMN($V$1)+2,FALSE)),VLOOKUP($E172,AnrPivot!$A$6:$AI$97,COLUMN()-COLUMN($V$1)+2,FALSE),"")</f>
        <v/>
      </c>
      <c r="W172" s="93" t="str">
        <f>IF(ISNUMBER(VLOOKUP($E172,AnrPivot!$A$6:$AI$97,COLUMN()-COLUMN($V$1)+2,FALSE)),VLOOKUP($E172,AnrPivot!$A$6:$AI$97,COLUMN()-COLUMN($V$1)+2,FALSE),"")</f>
        <v/>
      </c>
      <c r="X172" s="93" t="str">
        <f>IF(ISNUMBER(VLOOKUP($E172,AnrPivot!$A$6:$AI$97,COLUMN()-COLUMN($V$1)+2,FALSE)),VLOOKUP($E172,AnrPivot!$A$6:$AI$97,COLUMN()-COLUMN($V$1)+2,FALSE),"")</f>
        <v/>
      </c>
      <c r="Y172" s="93" t="str">
        <f>IF(ISNUMBER(VLOOKUP($E172,AnrPivot!$A$6:$AI$97,COLUMN()-COLUMN($V$1)+2,FALSE)),VLOOKUP($E172,AnrPivot!$A$6:$AI$97,COLUMN()-COLUMN($V$1)+2,FALSE),"")</f>
        <v/>
      </c>
      <c r="Z172" s="93" t="str">
        <f>IF(ISNUMBER(VLOOKUP($E172,AnrPivot!$A$6:$AI$97,COLUMN()-COLUMN($V$1)+2,FALSE)),VLOOKUP($E172,AnrPivot!$A$6:$AI$97,COLUMN()-COLUMN($V$1)+2,FALSE),"")</f>
        <v/>
      </c>
      <c r="AA172" s="93" t="str">
        <f>IF(ISNUMBER(VLOOKUP($E172,AnrPivot!$A$6:$AI$97,COLUMN()-COLUMN($V$1)+2,FALSE)),VLOOKUP($E172,AnrPivot!$A$6:$AI$97,COLUMN()-COLUMN($V$1)+2,FALSE),"")</f>
        <v/>
      </c>
      <c r="AB172" s="93" t="str">
        <f>IF(ISNUMBER(VLOOKUP($E172,AnrPivot!$A$6:$AI$97,COLUMN()-COLUMN($V$1)+2,FALSE)),VLOOKUP($E172,AnrPivot!$A$6:$AI$97,COLUMN()-COLUMN($V$1)+2,FALSE),"")</f>
        <v/>
      </c>
      <c r="AC172" s="93" t="str">
        <f>IF(ISNUMBER(VLOOKUP($E172,AnrPivot!$A$6:$AI$97,COLUMN()-COLUMN($V$1)+2,FALSE)),VLOOKUP($E172,AnrPivot!$A$6:$AI$97,COLUMN()-COLUMN($V$1)+2,FALSE),"")</f>
        <v/>
      </c>
      <c r="AD172" s="93" t="str">
        <f>IF(ISNUMBER(VLOOKUP($E172,AnrPivot!$A$6:$AI$97,COLUMN()-COLUMN($V$1)+2,FALSE)),VLOOKUP($E172,AnrPivot!$A$6:$AI$97,COLUMN()-COLUMN($V$1)+2,FALSE),"")</f>
        <v/>
      </c>
      <c r="AE172" s="93" t="str">
        <f>IF(ISNUMBER(VLOOKUP($E172,AnrPivot!$A$6:$AI$97,COLUMN()-COLUMN($V$1)+2,FALSE)),VLOOKUP($E172,AnrPivot!$A$6:$AI$97,COLUMN()-COLUMN($V$1)+2,FALSE),"")</f>
        <v/>
      </c>
      <c r="AF172" s="93" t="str">
        <f>IF(ISNUMBER(VLOOKUP($E172,AnrPivot!$A$6:$AI$97,COLUMN()-COLUMN($V$1)+2,FALSE)),VLOOKUP($E172,AnrPivot!$A$6:$AI$97,COLUMN()-COLUMN($V$1)+2,FALSE),"")</f>
        <v/>
      </c>
      <c r="AG172" s="93" t="str">
        <f>IF(ISNUMBER(VLOOKUP($E172,AnrPivot!$A$6:$AI$97,COLUMN()-COLUMN($V$1)+2,FALSE)),VLOOKUP($E172,AnrPivot!$A$6:$AI$97,COLUMN()-COLUMN($V$1)+2,FALSE),"")</f>
        <v/>
      </c>
      <c r="AH172" s="93" t="str">
        <f>IF(ISNUMBER(VLOOKUP($E172,AnrPivot!$A$6:$AI$97,COLUMN()-COLUMN($V$1)+2,FALSE)),VLOOKUP($E172,AnrPivot!$A$6:$AI$97,COLUMN()-COLUMN($V$1)+2,FALSE),"")</f>
        <v/>
      </c>
      <c r="AI172" s="93" t="str">
        <f>IF(ISNUMBER(VLOOKUP($E172,AnrPivot!$A$6:$AI$97,COLUMN()-COLUMN($V$1)+2,FALSE)),VLOOKUP($E172,AnrPivot!$A$6:$AI$97,COLUMN()-COLUMN($V$1)+2,FALSE),"")</f>
        <v/>
      </c>
      <c r="AJ172" s="93" t="str">
        <f>IF(ISNUMBER(VLOOKUP($E172,AnrPivot!$A$6:$AI$97,COLUMN()-COLUMN($V$1)+2,FALSE)),VLOOKUP($E172,AnrPivot!$A$6:$AI$97,COLUMN()-COLUMN($V$1)+2,FALSE),"")</f>
        <v/>
      </c>
      <c r="AK172" s="93" t="str">
        <f>IF(ISNUMBER(VLOOKUP($E172,AnrPivot!$A$6:$AI$97,COLUMN()-COLUMN($V$1)+2,FALSE)),VLOOKUP($E172,AnrPivot!$A$6:$AI$97,COLUMN()-COLUMN($V$1)+2,FALSE),"")</f>
        <v/>
      </c>
      <c r="AL172" s="93" t="str">
        <f>IF(ISNUMBER(VLOOKUP($E172,AnrPivot!$A$6:$AI$97,COLUMN()-COLUMN($V$1)+2,FALSE)),VLOOKUP($E172,AnrPivot!$A$6:$AI$97,COLUMN()-COLUMN($V$1)+2,FALSE),"")</f>
        <v/>
      </c>
      <c r="AM172" s="93" t="str">
        <f>IF(ISNUMBER(VLOOKUP($E172,AnrPivot!$A$6:$AI$97,COLUMN()-COLUMN($V$1)+2,FALSE)),VLOOKUP($E172,AnrPivot!$A$6:$AI$97,COLUMN()-COLUMN($V$1)+2,FALSE),"")</f>
        <v/>
      </c>
      <c r="AN172" s="93" t="str">
        <f>IF(ISNUMBER(VLOOKUP($E172,AnrPivot!$A$6:$AI$97,COLUMN()-COLUMN($V$1)+2,FALSE)),VLOOKUP($E172,AnrPivot!$A$6:$AI$97,COLUMN()-COLUMN($V$1)+2,FALSE),"")</f>
        <v/>
      </c>
      <c r="AO172" s="93" t="str">
        <f>IF(ISNUMBER(VLOOKUP($E172,AnrPivot!$A$6:$AI$97,COLUMN()-COLUMN($V$1)+2,FALSE)),VLOOKUP($E172,AnrPivot!$A$6:$AI$97,COLUMN()-COLUMN($V$1)+2,FALSE),"")</f>
        <v/>
      </c>
      <c r="AP172" s="93" t="str">
        <f>IF(ISNUMBER(VLOOKUP($E172,AnrPivot!$A$6:$AI$97,COLUMN()-COLUMN($V$1)+2,FALSE)),VLOOKUP($E172,AnrPivot!$A$6:$AI$97,COLUMN()-COLUMN($V$1)+2,FALSE),"")</f>
        <v/>
      </c>
      <c r="AQ172" s="93" t="str">
        <f>IF(ISNUMBER(VLOOKUP($E172,AnrPivot!$A$6:$AI$97,COLUMN()-COLUMN($V$1)+2,FALSE)),VLOOKUP($E172,AnrPivot!$A$6:$AI$97,COLUMN()-COLUMN($V$1)+2,FALSE),"")</f>
        <v/>
      </c>
      <c r="AR172" s="93" t="str">
        <f>IF(ISNUMBER(VLOOKUP($E172,AnrPivot!$A$6:$AI$97,COLUMN()-COLUMN($V$1)+2,FALSE)),VLOOKUP($E172,AnrPivot!$A$6:$AI$97,COLUMN()-COLUMN($V$1)+2,FALSE),"")</f>
        <v/>
      </c>
      <c r="AS172" s="93" t="str">
        <f>IF(ISNUMBER(VLOOKUP($E172,AnrPivot!$A$6:$AI$97,COLUMN()-COLUMN($V$1)+2,FALSE)),VLOOKUP($E172,AnrPivot!$A$6:$AI$97,COLUMN()-COLUMN($V$1)+2,FALSE),"")</f>
        <v/>
      </c>
      <c r="AT172" s="93" t="str">
        <f>IF(ISNUMBER(VLOOKUP($E172,AnrPivot!$A$6:$AI$97,COLUMN()-COLUMN($V$1)+2,FALSE)),VLOOKUP($E172,AnrPivot!$A$6:$AI$97,COLUMN()-COLUMN($V$1)+2,FALSE),"")</f>
        <v/>
      </c>
      <c r="AU172" s="93" t="str">
        <f>IF(ISNUMBER(VLOOKUP($E172,AnrPivot!$A$6:$AI$97,COLUMN()-COLUMN($V$1)+2,FALSE)),VLOOKUP($E172,AnrPivot!$A$6:$AI$97,COLUMN()-COLUMN($V$1)+2,FALSE),"")</f>
        <v/>
      </c>
      <c r="AV172" s="93" t="str">
        <f>IF(ISNUMBER(VLOOKUP($E172,AnrPivot!$A$6:$AI$97,COLUMN()-COLUMN($V$1)+2,FALSE)),VLOOKUP($E172,AnrPivot!$A$6:$AI$97,COLUMN()-COLUMN($V$1)+2,FALSE),"")</f>
        <v/>
      </c>
      <c r="AW172" s="93" t="str">
        <f>IF(ISNUMBER(VLOOKUP($E172,AnrPivot!$A$6:$AI$97,COLUMN()-COLUMN($V$1)+2,FALSE)),VLOOKUP($E172,AnrPivot!$A$6:$AI$97,COLUMN()-COLUMN($V$1)+2,FALSE),"")</f>
        <v/>
      </c>
      <c r="AX172" s="93" t="str">
        <f>IF(ISNUMBER(VLOOKUP($E172,AnrPivot!$A$6:$AI$97,COLUMN()-COLUMN($V$1)+2,FALSE)),VLOOKUP($E172,AnrPivot!$A$6:$AI$97,COLUMN()-COLUMN($V$1)+2,FALSE),"")</f>
        <v/>
      </c>
      <c r="AY172" s="93" t="str">
        <f>IF(ISNUMBER(VLOOKUP($E172,AnrPivot!$A$6:$AI$97,COLUMN()-COLUMN($V$1)+2,FALSE)),VLOOKUP($E172,AnrPivot!$A$6:$AI$97,COLUMN()-COLUMN($V$1)+2,FALSE),"")</f>
        <v/>
      </c>
      <c r="AZ172" s="93" t="str">
        <f>IF(ISNUMBER(VLOOKUP($E172,AnrPivot!$A$6:$AI$97,COLUMN()-COLUMN($V$1)+2,FALSE)),VLOOKUP($E172,AnrPivot!$A$6:$AI$97,COLUMN()-COLUMN($V$1)+2,FALSE),"")</f>
        <v/>
      </c>
      <c r="BA172" s="93" t="str">
        <f>IF(ISNUMBER(VLOOKUP($E172,AnrPivot!$A$6:$AI$97,COLUMN()-COLUMN($V$1)+2,FALSE)),VLOOKUP($E172,AnrPivot!$A$6:$AI$97,COLUMN()-COLUMN($V$1)+2,FALSE),"")</f>
        <v/>
      </c>
      <c r="BB172" s="93" t="str">
        <f>IF(ISNUMBER(VLOOKUP($E172,AnrPivot!$A$6:$AI$97,COLUMN()-COLUMN($V$1)+2,FALSE)),VLOOKUP($E172,AnrPivot!$A$6:$AI$97,COLUMN()-COLUMN($V$1)+2,FALSE),"")</f>
        <v/>
      </c>
      <c r="BC172" s="93" t="str">
        <f>IF(ISNUMBER(VLOOKUP($E172,AnrPivot!$A$6:$AI$97,COLUMN()-COLUMN($V$1)+2,FALSE)),VLOOKUP($E172,AnrPivot!$A$6:$AI$97,COLUMN()-COLUMN($V$1)+2,FALSE),"")</f>
        <v/>
      </c>
      <c r="BD172" s="93" t="str">
        <f>IF(ISNUMBER(VLOOKUP($E172,AnrPivot!$A$6:$AI$97,COLUMN()-COLUMN($V$1)+2,FALSE)),VLOOKUP($E172,AnrPivot!$A$6:$AI$97,COLUMN()-COLUMN($V$1)+2,FALSE),"")</f>
        <v/>
      </c>
      <c r="BE172" s="93" t="str">
        <f>IF(ISNUMBER(VLOOKUP($E172,AnrPivot!$A$6:$AI$97,COLUMN()-COLUMN($V$1)+2,FALSE)),VLOOKUP($E172,AnrPivot!$A$6:$AI$97,COLUMN()-COLUMN($V$1)+2,FALSE),"")</f>
        <v/>
      </c>
      <c r="BF172" s="93" t="str">
        <f>IF(ISNUMBER(VLOOKUP($E172,AnrPivot!$A$6:$AI$97,COLUMN()-COLUMN($V$1)+2,FALSE)),VLOOKUP($E172,AnrPivot!$A$6:$AI$97,COLUMN()-COLUMN($V$1)+2,FALSE),"")</f>
        <v/>
      </c>
      <c r="BG172" s="93" t="str">
        <f>IF(ISNUMBER(VLOOKUP($E172,AnrPivot!$A$6:$AI$97,COLUMN()-COLUMN($V$1)+2,FALSE)),VLOOKUP($E172,AnrPivot!$A$6:$AI$97,COLUMN()-COLUMN($V$1)+2,FALSE),"")</f>
        <v/>
      </c>
      <c r="BH172" s="93" t="str">
        <f>IF(ISNUMBER(VLOOKUP($E172,AnrPivot!$A$6:$AI$97,COLUMN()-COLUMN($V$1)+2,FALSE)),VLOOKUP($E172,AnrPivot!$A$6:$AI$97,COLUMN()-COLUMN($V$1)+2,FALSE),"")</f>
        <v/>
      </c>
      <c r="BI172" s="93" t="str">
        <f>IF(ISNUMBER(VLOOKUP($E172,AnrPivot!$A$6:$AI$97,COLUMN()-COLUMN($V$1)+2,FALSE)),VLOOKUP($E172,AnrPivot!$A$6:$AI$97,COLUMN()-COLUMN($V$1)+2,FALSE),"")</f>
        <v/>
      </c>
      <c r="BJ172" s="93" t="str">
        <f>IF(ISNUMBER(VLOOKUP($E172,AnrPivot!$A$6:$AI$97,COLUMN()-COLUMN($V$1)+2,FALSE)),VLOOKUP($E172,AnrPivot!$A$6:$AI$97,COLUMN()-COLUMN($V$1)+2,FALSE),"")</f>
        <v/>
      </c>
    </row>
    <row r="173" spans="1:62">
      <c r="A173" s="247">
        <v>165</v>
      </c>
      <c r="B173" s="68" t="s">
        <v>1195</v>
      </c>
      <c r="C173" s="67"/>
      <c r="D173" s="67"/>
      <c r="E173" s="68"/>
      <c r="F173" s="68"/>
      <c r="G173" s="74"/>
      <c r="H173" s="74"/>
      <c r="I173" s="74"/>
      <c r="J173" s="74"/>
      <c r="K173" s="68"/>
      <c r="L173" s="74"/>
      <c r="M173" s="227" t="e">
        <f t="shared" si="8"/>
        <v>#N/A</v>
      </c>
      <c r="N173" s="227" t="e">
        <f>LOOKUP(E173,UNTIS.1HJ!$A$4:$A$132,UNTIS.1HJ!$F$4:$F$132)+LOOKUP(E173,UNTIS.1HJ!$A$4:$A$132,UNTIS.1HJ!$H$4:$H$132)</f>
        <v>#N/A</v>
      </c>
      <c r="O173" s="72" t="e">
        <f t="shared" si="7"/>
        <v>#N/A</v>
      </c>
      <c r="P173" s="730"/>
      <c r="Q173" s="93" t="e">
        <f>VLOOKUP($E173,UNTIS.Gesamt!$A$4:$L$132,2,FALSE)</f>
        <v>#N/A</v>
      </c>
      <c r="R173" s="93" t="e">
        <f>VLOOKUP($E173,UNTIS.Gesamt!$A$4:$L$132,3,FALSE)</f>
        <v>#N/A</v>
      </c>
      <c r="S173" s="93" t="e">
        <f>VLOOKUP($E173,UNTIS.1HJ!$A$4:$L$132,4,FALSE)</f>
        <v>#N/A</v>
      </c>
      <c r="T173" s="93" t="e">
        <f>VLOOKUP($E173,UNTIS.1HJ!$A$4:$L$132,8,FALSE)</f>
        <v>#N/A</v>
      </c>
      <c r="U173" s="247"/>
      <c r="V173" s="93" t="str">
        <f>IF(ISNUMBER(VLOOKUP($E173,AnrPivot!$A$6:$AI$97,COLUMN()-COLUMN($V$1)+2,FALSE)),VLOOKUP($E173,AnrPivot!$A$6:$AI$97,COLUMN()-COLUMN($V$1)+2,FALSE),"")</f>
        <v/>
      </c>
      <c r="W173" s="9" t="str">
        <f>IF(ISNUMBER(VLOOKUP($E173,AnrPivot!$A$6:$AI$97,COLUMN()-COLUMN($V$1)+2,FALSE)),VLOOKUP($E173,AnrPivot!$A$6:$AI$97,COLUMN()-COLUMN($V$1)+2,FALSE),"")</f>
        <v/>
      </c>
      <c r="X173" s="9" t="str">
        <f>IF(ISNUMBER(VLOOKUP($E173,AnrPivot!$A$6:$AI$97,COLUMN()-COLUMN($V$1)+2,FALSE)),VLOOKUP($E173,AnrPivot!$A$6:$AI$97,COLUMN()-COLUMN($V$1)+2,FALSE),"")</f>
        <v/>
      </c>
      <c r="Y173" s="9" t="str">
        <f>IF(ISNUMBER(VLOOKUP($E173,AnrPivot!$A$6:$AI$97,COLUMN()-COLUMN($V$1)+2,FALSE)),VLOOKUP($E173,AnrPivot!$A$6:$AI$97,COLUMN()-COLUMN($V$1)+2,FALSE),"")</f>
        <v/>
      </c>
      <c r="Z173" s="9" t="str">
        <f>IF(ISNUMBER(VLOOKUP($E173,AnrPivot!$A$6:$AI$97,COLUMN()-COLUMN($V$1)+2,FALSE)),VLOOKUP($E173,AnrPivot!$A$6:$AI$97,COLUMN()-COLUMN($V$1)+2,FALSE),"")</f>
        <v/>
      </c>
      <c r="AA173" s="9" t="str">
        <f>IF(ISNUMBER(VLOOKUP($E173,AnrPivot!$A$6:$AI$97,COLUMN()-COLUMN($V$1)+2,FALSE)),VLOOKUP($E173,AnrPivot!$A$6:$AI$97,COLUMN()-COLUMN($V$1)+2,FALSE),"")</f>
        <v/>
      </c>
      <c r="AB173" s="9" t="str">
        <f>IF(ISNUMBER(VLOOKUP($E173,AnrPivot!$A$6:$AI$97,COLUMN()-COLUMN($V$1)+2,FALSE)),VLOOKUP($E173,AnrPivot!$A$6:$AI$97,COLUMN()-COLUMN($V$1)+2,FALSE),"")</f>
        <v/>
      </c>
      <c r="AC173" s="9" t="str">
        <f>IF(ISNUMBER(VLOOKUP($E173,AnrPivot!$A$6:$AI$97,COLUMN()-COLUMN($V$1)+2,FALSE)),VLOOKUP($E173,AnrPivot!$A$6:$AI$97,COLUMN()-COLUMN($V$1)+2,FALSE),"")</f>
        <v/>
      </c>
      <c r="AD173" s="9" t="str">
        <f>IF(ISNUMBER(VLOOKUP($E173,AnrPivot!$A$6:$AI$97,COLUMN()-COLUMN($V$1)+2,FALSE)),VLOOKUP($E173,AnrPivot!$A$6:$AI$97,COLUMN()-COLUMN($V$1)+2,FALSE),"")</f>
        <v/>
      </c>
      <c r="AE173" s="9" t="str">
        <f>IF(ISNUMBER(VLOOKUP($E173,AnrPivot!$A$6:$AI$97,COLUMN()-COLUMN($V$1)+2,FALSE)),VLOOKUP($E173,AnrPivot!$A$6:$AI$97,COLUMN()-COLUMN($V$1)+2,FALSE),"")</f>
        <v/>
      </c>
      <c r="AF173" s="9" t="str">
        <f>IF(ISNUMBER(VLOOKUP($E173,AnrPivot!$A$6:$AI$97,COLUMN()-COLUMN($V$1)+2,FALSE)),VLOOKUP($E173,AnrPivot!$A$6:$AI$97,COLUMN()-COLUMN($V$1)+2,FALSE),"")</f>
        <v/>
      </c>
      <c r="AG173" s="9" t="str">
        <f>IF(ISNUMBER(VLOOKUP($E173,AnrPivot!$A$6:$AI$97,COLUMN()-COLUMN($V$1)+2,FALSE)),VLOOKUP($E173,AnrPivot!$A$6:$AI$97,COLUMN()-COLUMN($V$1)+2,FALSE),"")</f>
        <v/>
      </c>
      <c r="AH173" s="9" t="str">
        <f>IF(ISNUMBER(VLOOKUP($E173,AnrPivot!$A$6:$AI$97,COLUMN()-COLUMN($V$1)+2,FALSE)),VLOOKUP($E173,AnrPivot!$A$6:$AI$97,COLUMN()-COLUMN($V$1)+2,FALSE),"")</f>
        <v/>
      </c>
      <c r="AI173" s="9" t="str">
        <f>IF(ISNUMBER(VLOOKUP($E173,AnrPivot!$A$6:$AI$97,COLUMN()-COLUMN($V$1)+2,FALSE)),VLOOKUP($E173,AnrPivot!$A$6:$AI$97,COLUMN()-COLUMN($V$1)+2,FALSE),"")</f>
        <v/>
      </c>
      <c r="AJ173" s="9" t="str">
        <f>IF(ISNUMBER(VLOOKUP($E173,AnrPivot!$A$6:$AI$97,COLUMN()-COLUMN($V$1)+2,FALSE)),VLOOKUP($E173,AnrPivot!$A$6:$AI$97,COLUMN()-COLUMN($V$1)+2,FALSE),"")</f>
        <v/>
      </c>
      <c r="AK173" s="9" t="str">
        <f>IF(ISNUMBER(VLOOKUP($E173,AnrPivot!$A$6:$AI$97,COLUMN()-COLUMN($V$1)+2,FALSE)),VLOOKUP($E173,AnrPivot!$A$6:$AI$97,COLUMN()-COLUMN($V$1)+2,FALSE),"")</f>
        <v/>
      </c>
      <c r="AL173" s="9" t="str">
        <f>IF(ISNUMBER(VLOOKUP($E173,AnrPivot!$A$6:$AI$97,COLUMN()-COLUMN($V$1)+2,FALSE)),VLOOKUP($E173,AnrPivot!$A$6:$AI$97,COLUMN()-COLUMN($V$1)+2,FALSE),"")</f>
        <v/>
      </c>
      <c r="AM173" s="9" t="str">
        <f>IF(ISNUMBER(VLOOKUP($E173,AnrPivot!$A$6:$AI$97,COLUMN()-COLUMN($V$1)+2,FALSE)),VLOOKUP($E173,AnrPivot!$A$6:$AI$97,COLUMN()-COLUMN($V$1)+2,FALSE),"")</f>
        <v/>
      </c>
      <c r="AN173" s="9" t="str">
        <f>IF(ISNUMBER(VLOOKUP($E173,AnrPivot!$A$6:$AI$97,COLUMN()-COLUMN($V$1)+2,FALSE)),VLOOKUP($E173,AnrPivot!$A$6:$AI$97,COLUMN()-COLUMN($V$1)+2,FALSE),"")</f>
        <v/>
      </c>
      <c r="AO173" s="9" t="str">
        <f>IF(ISNUMBER(VLOOKUP($E173,AnrPivot!$A$6:$AI$97,COLUMN()-COLUMN($V$1)+2,FALSE)),VLOOKUP($E173,AnrPivot!$A$6:$AI$97,COLUMN()-COLUMN($V$1)+2,FALSE),"")</f>
        <v/>
      </c>
      <c r="AP173" s="9" t="str">
        <f>IF(ISNUMBER(VLOOKUP($E173,AnrPivot!$A$6:$AI$97,COLUMN()-COLUMN($V$1)+2,FALSE)),VLOOKUP($E173,AnrPivot!$A$6:$AI$97,COLUMN()-COLUMN($V$1)+2,FALSE),"")</f>
        <v/>
      </c>
      <c r="AQ173" s="9" t="str">
        <f>IF(ISNUMBER(VLOOKUP($E173,AnrPivot!$A$6:$AI$97,COLUMN()-COLUMN($V$1)+2,FALSE)),VLOOKUP($E173,AnrPivot!$A$6:$AI$97,COLUMN()-COLUMN($V$1)+2,FALSE),"")</f>
        <v/>
      </c>
      <c r="AR173" s="9" t="str">
        <f>IF(ISNUMBER(VLOOKUP($E173,AnrPivot!$A$6:$AI$97,COLUMN()-COLUMN($V$1)+2,FALSE)),VLOOKUP($E173,AnrPivot!$A$6:$AI$97,COLUMN()-COLUMN($V$1)+2,FALSE),"")</f>
        <v/>
      </c>
      <c r="AS173" s="9" t="str">
        <f>IF(ISNUMBER(VLOOKUP($E173,AnrPivot!$A$6:$AI$97,COLUMN()-COLUMN($V$1)+2,FALSE)),VLOOKUP($E173,AnrPivot!$A$6:$AI$97,COLUMN()-COLUMN($V$1)+2,FALSE),"")</f>
        <v/>
      </c>
      <c r="AT173" s="9" t="str">
        <f>IF(ISNUMBER(VLOOKUP($E173,AnrPivot!$A$6:$AI$97,COLUMN()-COLUMN($V$1)+2,FALSE)),VLOOKUP($E173,AnrPivot!$A$6:$AI$97,COLUMN()-COLUMN($V$1)+2,FALSE),"")</f>
        <v/>
      </c>
      <c r="AU173" s="9" t="str">
        <f>IF(ISNUMBER(VLOOKUP($E173,AnrPivot!$A$6:$AI$97,COLUMN()-COLUMN($V$1)+2,FALSE)),VLOOKUP($E173,AnrPivot!$A$6:$AI$97,COLUMN()-COLUMN($V$1)+2,FALSE),"")</f>
        <v/>
      </c>
      <c r="AV173" s="9" t="str">
        <f>IF(ISNUMBER(VLOOKUP($E173,AnrPivot!$A$6:$AI$97,COLUMN()-COLUMN($V$1)+2,FALSE)),VLOOKUP($E173,AnrPivot!$A$6:$AI$97,COLUMN()-COLUMN($V$1)+2,FALSE),"")</f>
        <v/>
      </c>
      <c r="AW173" s="9" t="str">
        <f>IF(ISNUMBER(VLOOKUP($E173,AnrPivot!$A$6:$AI$97,COLUMN()-COLUMN($V$1)+2,FALSE)),VLOOKUP($E173,AnrPivot!$A$6:$AI$97,COLUMN()-COLUMN($V$1)+2,FALSE),"")</f>
        <v/>
      </c>
      <c r="AX173" s="9" t="str">
        <f>IF(ISNUMBER(VLOOKUP($E173,AnrPivot!$A$6:$AI$97,COLUMN()-COLUMN($V$1)+2,FALSE)),VLOOKUP($E173,AnrPivot!$A$6:$AI$97,COLUMN()-COLUMN($V$1)+2,FALSE),"")</f>
        <v/>
      </c>
      <c r="AY173" s="9" t="str">
        <f>IF(ISNUMBER(VLOOKUP($E173,AnrPivot!$A$6:$AI$97,COLUMN()-COLUMN($V$1)+2,FALSE)),VLOOKUP($E173,AnrPivot!$A$6:$AI$97,COLUMN()-COLUMN($V$1)+2,FALSE),"")</f>
        <v/>
      </c>
      <c r="AZ173" s="9" t="str">
        <f>IF(ISNUMBER(VLOOKUP($E173,AnrPivot!$A$6:$AI$97,COLUMN()-COLUMN($V$1)+2,FALSE)),VLOOKUP($E173,AnrPivot!$A$6:$AI$97,COLUMN()-COLUMN($V$1)+2,FALSE),"")</f>
        <v/>
      </c>
      <c r="BA173" s="9" t="str">
        <f>IF(ISNUMBER(VLOOKUP($E173,AnrPivot!$A$6:$AI$97,COLUMN()-COLUMN($V$1)+2,FALSE)),VLOOKUP($E173,AnrPivot!$A$6:$AI$97,COLUMN()-COLUMN($V$1)+2,FALSE),"")</f>
        <v/>
      </c>
      <c r="BB173" s="9" t="str">
        <f>IF(ISNUMBER(VLOOKUP($E173,AnrPivot!$A$6:$AI$97,COLUMN()-COLUMN($V$1)+2,FALSE)),VLOOKUP($E173,AnrPivot!$A$6:$AI$97,COLUMN()-COLUMN($V$1)+2,FALSE),"")</f>
        <v/>
      </c>
      <c r="BC173" s="9" t="str">
        <f>IF(ISNUMBER(VLOOKUP($E173,AnrPivot!$A$6:$AI$97,COLUMN()-COLUMN($V$1)+2,FALSE)),VLOOKUP($E173,AnrPivot!$A$6:$AI$97,COLUMN()-COLUMN($V$1)+2,FALSE),"")</f>
        <v/>
      </c>
      <c r="BD173" s="9" t="str">
        <f>IF(ISNUMBER(VLOOKUP($E173,AnrPivot!$A$6:$AI$97,COLUMN()-COLUMN($V$1)+2,FALSE)),VLOOKUP($E173,AnrPivot!$A$6:$AI$97,COLUMN()-COLUMN($V$1)+2,FALSE),"")</f>
        <v/>
      </c>
      <c r="BE173" s="9" t="str">
        <f>IF(ISNUMBER(VLOOKUP($E173,AnrPivot!$A$6:$AI$97,COLUMN()-COLUMN($V$1)+2,FALSE)),VLOOKUP($E173,AnrPivot!$A$6:$AI$97,COLUMN()-COLUMN($V$1)+2,FALSE),"")</f>
        <v/>
      </c>
      <c r="BF173" s="9" t="str">
        <f>IF(ISNUMBER(VLOOKUP($E173,AnrPivot!$A$6:$AI$97,COLUMN()-COLUMN($V$1)+2,FALSE)),VLOOKUP($E173,AnrPivot!$A$6:$AI$97,COLUMN()-COLUMN($V$1)+2,FALSE),"")</f>
        <v/>
      </c>
      <c r="BG173" s="9" t="str">
        <f>IF(ISNUMBER(VLOOKUP($E173,AnrPivot!$A$6:$AI$97,COLUMN()-COLUMN($V$1)+2,FALSE)),VLOOKUP($E173,AnrPivot!$A$6:$AI$97,COLUMN()-COLUMN($V$1)+2,FALSE),"")</f>
        <v/>
      </c>
      <c r="BH173" s="9" t="str">
        <f>IF(ISNUMBER(VLOOKUP($E173,AnrPivot!$A$6:$AI$97,COLUMN()-COLUMN($V$1)+2,FALSE)),VLOOKUP($E173,AnrPivot!$A$6:$AI$97,COLUMN()-COLUMN($V$1)+2,FALSE),"")</f>
        <v/>
      </c>
      <c r="BI173" s="93" t="str">
        <f>IF(ISNUMBER(VLOOKUP($E173,AnrPivot!$A$6:$AI$97,COLUMN()-COLUMN($V$1)+2,FALSE)),VLOOKUP($E173,AnrPivot!$A$6:$AI$97,COLUMN()-COLUMN($V$1)+2,FALSE),"")</f>
        <v/>
      </c>
      <c r="BJ173" s="93" t="str">
        <f>IF(ISNUMBER(VLOOKUP($E173,AnrPivot!$A$6:$AI$97,COLUMN()-COLUMN($V$1)+2,FALSE)),VLOOKUP($E173,AnrPivot!$A$6:$AI$97,COLUMN()-COLUMN($V$1)+2,FALSE),"")</f>
        <v/>
      </c>
    </row>
    <row r="174" spans="1:62">
      <c r="A174" s="244">
        <v>166</v>
      </c>
      <c r="B174" s="8" t="s">
        <v>1195</v>
      </c>
      <c r="M174" s="229"/>
      <c r="N174" s="229" t="e">
        <f>LOOKUP(E174,UNTIS.Wertrechnung!$A$4:$A$142,UNTIS.Wertrechnung!$F$4:$F$142)+LOOKUP(E174,UNTIS.Wertrechnung!$A$4:$A$142,UNTIS.Wertrechnung!$H$4:$H$142)</f>
        <v>#N/A</v>
      </c>
      <c r="O174" s="78" t="e">
        <f t="shared" si="7"/>
        <v>#N/A</v>
      </c>
      <c r="P174" s="244"/>
      <c r="Q174" s="244"/>
      <c r="R174" s="244"/>
      <c r="S174" s="244"/>
      <c r="T174" s="244"/>
      <c r="U174" s="244"/>
      <c r="V174" s="9" t="str">
        <f>IF(ISNUMBER(VLOOKUP($E174,AnrPivot!$A$6:$AI$97,COLUMN()-COLUMN($V$1)+2,FALSE)),VLOOKUP($E174,AnrPivot!$A$6:$AI$97,COLUMN()-COLUMN($V$1)+2,FALSE),"")</f>
        <v/>
      </c>
      <c r="W174" s="93" t="str">
        <f>IF(ISNUMBER(VLOOKUP($E174,AnrPivot!$A$6:$AI$97,COLUMN()-COLUMN($V$1)+2,FALSE)),VLOOKUP($E174,AnrPivot!$A$6:$AI$97,COLUMN()-COLUMN($V$1)+2,FALSE),"")</f>
        <v/>
      </c>
      <c r="X174" s="93" t="str">
        <f>IF(ISNUMBER(VLOOKUP($E174,AnrPivot!$A$6:$AI$97,COLUMN()-COLUMN($V$1)+2,FALSE)),VLOOKUP($E174,AnrPivot!$A$6:$AI$97,COLUMN()-COLUMN($V$1)+2,FALSE),"")</f>
        <v/>
      </c>
      <c r="Y174" s="93" t="str">
        <f>IF(ISNUMBER(VLOOKUP($E174,AnrPivot!$A$6:$AI$97,COLUMN()-COLUMN($V$1)+2,FALSE)),VLOOKUP($E174,AnrPivot!$A$6:$AI$97,COLUMN()-COLUMN($V$1)+2,FALSE),"")</f>
        <v/>
      </c>
      <c r="Z174" s="93" t="str">
        <f>IF(ISNUMBER(VLOOKUP($E174,AnrPivot!$A$6:$AI$97,COLUMN()-COLUMN($V$1)+2,FALSE)),VLOOKUP($E174,AnrPivot!$A$6:$AI$97,COLUMN()-COLUMN($V$1)+2,FALSE),"")</f>
        <v/>
      </c>
      <c r="AA174" s="93" t="str">
        <f>IF(ISNUMBER(VLOOKUP($E174,AnrPivot!$A$6:$AI$97,COLUMN()-COLUMN($V$1)+2,FALSE)),VLOOKUP($E174,AnrPivot!$A$6:$AI$97,COLUMN()-COLUMN($V$1)+2,FALSE),"")</f>
        <v/>
      </c>
      <c r="AB174" s="93" t="str">
        <f>IF(ISNUMBER(VLOOKUP($E174,AnrPivot!$A$6:$AI$97,COLUMN()-COLUMN($V$1)+2,FALSE)),VLOOKUP($E174,AnrPivot!$A$6:$AI$97,COLUMN()-COLUMN($V$1)+2,FALSE),"")</f>
        <v/>
      </c>
      <c r="AC174" s="93" t="str">
        <f>IF(ISNUMBER(VLOOKUP($E174,AnrPivot!$A$6:$AI$97,COLUMN()-COLUMN($V$1)+2,FALSE)),VLOOKUP($E174,AnrPivot!$A$6:$AI$97,COLUMN()-COLUMN($V$1)+2,FALSE),"")</f>
        <v/>
      </c>
      <c r="AD174" s="93" t="str">
        <f>IF(ISNUMBER(VLOOKUP($E174,AnrPivot!$A$6:$AI$97,COLUMN()-COLUMN($V$1)+2,FALSE)),VLOOKUP($E174,AnrPivot!$A$6:$AI$97,COLUMN()-COLUMN($V$1)+2,FALSE),"")</f>
        <v/>
      </c>
      <c r="AE174" s="93" t="str">
        <f>IF(ISNUMBER(VLOOKUP($E174,AnrPivot!$A$6:$AI$97,COLUMN()-COLUMN($V$1)+2,FALSE)),VLOOKUP($E174,AnrPivot!$A$6:$AI$97,COLUMN()-COLUMN($V$1)+2,FALSE),"")</f>
        <v/>
      </c>
      <c r="AF174" s="93" t="str">
        <f>IF(ISNUMBER(VLOOKUP($E174,AnrPivot!$A$6:$AI$97,COLUMN()-COLUMN($V$1)+2,FALSE)),VLOOKUP($E174,AnrPivot!$A$6:$AI$97,COLUMN()-COLUMN($V$1)+2,FALSE),"")</f>
        <v/>
      </c>
      <c r="AG174" s="93" t="str">
        <f>IF(ISNUMBER(VLOOKUP($E174,AnrPivot!$A$6:$AI$97,COLUMN()-COLUMN($V$1)+2,FALSE)),VLOOKUP($E174,AnrPivot!$A$6:$AI$97,COLUMN()-COLUMN($V$1)+2,FALSE),"")</f>
        <v/>
      </c>
      <c r="AH174" s="93" t="str">
        <f>IF(ISNUMBER(VLOOKUP($E174,AnrPivot!$A$6:$AI$97,COLUMN()-COLUMN($V$1)+2,FALSE)),VLOOKUP($E174,AnrPivot!$A$6:$AI$97,COLUMN()-COLUMN($V$1)+2,FALSE),"")</f>
        <v/>
      </c>
      <c r="AI174" s="93" t="str">
        <f>IF(ISNUMBER(VLOOKUP($E174,AnrPivot!$A$6:$AI$97,COLUMN()-COLUMN($V$1)+2,FALSE)),VLOOKUP($E174,AnrPivot!$A$6:$AI$97,COLUMN()-COLUMN($V$1)+2,FALSE),"")</f>
        <v/>
      </c>
      <c r="AJ174" s="93" t="str">
        <f>IF(ISNUMBER(VLOOKUP($E174,AnrPivot!$A$6:$AI$97,COLUMN()-COLUMN($V$1)+2,FALSE)),VLOOKUP($E174,AnrPivot!$A$6:$AI$97,COLUMN()-COLUMN($V$1)+2,FALSE),"")</f>
        <v/>
      </c>
      <c r="AK174" s="93" t="str">
        <f>IF(ISNUMBER(VLOOKUP($E174,AnrPivot!$A$6:$AI$97,COLUMN()-COLUMN($V$1)+2,FALSE)),VLOOKUP($E174,AnrPivot!$A$6:$AI$97,COLUMN()-COLUMN($V$1)+2,FALSE),"")</f>
        <v/>
      </c>
      <c r="AL174" s="93" t="str">
        <f>IF(ISNUMBER(VLOOKUP($E174,AnrPivot!$A$6:$AI$97,COLUMN()-COLUMN($V$1)+2,FALSE)),VLOOKUP($E174,AnrPivot!$A$6:$AI$97,COLUMN()-COLUMN($V$1)+2,FALSE),"")</f>
        <v/>
      </c>
      <c r="AM174" s="93" t="str">
        <f>IF(ISNUMBER(VLOOKUP($E174,AnrPivot!$A$6:$AI$97,COLUMN()-COLUMN($V$1)+2,FALSE)),VLOOKUP($E174,AnrPivot!$A$6:$AI$97,COLUMN()-COLUMN($V$1)+2,FALSE),"")</f>
        <v/>
      </c>
      <c r="AN174" s="93" t="str">
        <f>IF(ISNUMBER(VLOOKUP($E174,AnrPivot!$A$6:$AI$97,COLUMN()-COLUMN($V$1)+2,FALSE)),VLOOKUP($E174,AnrPivot!$A$6:$AI$97,COLUMN()-COLUMN($V$1)+2,FALSE),"")</f>
        <v/>
      </c>
      <c r="AO174" s="93" t="str">
        <f>IF(ISNUMBER(VLOOKUP($E174,AnrPivot!$A$6:$AI$97,COLUMN()-COLUMN($V$1)+2,FALSE)),VLOOKUP($E174,AnrPivot!$A$6:$AI$97,COLUMN()-COLUMN($V$1)+2,FALSE),"")</f>
        <v/>
      </c>
      <c r="AP174" s="93" t="str">
        <f>IF(ISNUMBER(VLOOKUP($E174,AnrPivot!$A$6:$AI$97,COLUMN()-COLUMN($V$1)+2,FALSE)),VLOOKUP($E174,AnrPivot!$A$6:$AI$97,COLUMN()-COLUMN($V$1)+2,FALSE),"")</f>
        <v/>
      </c>
      <c r="AQ174" s="93" t="str">
        <f>IF(ISNUMBER(VLOOKUP($E174,AnrPivot!$A$6:$AI$97,COLUMN()-COLUMN($V$1)+2,FALSE)),VLOOKUP($E174,AnrPivot!$A$6:$AI$97,COLUMN()-COLUMN($V$1)+2,FALSE),"")</f>
        <v/>
      </c>
      <c r="AR174" s="93" t="str">
        <f>IF(ISNUMBER(VLOOKUP($E174,AnrPivot!$A$6:$AI$97,COLUMN()-COLUMN($V$1)+2,FALSE)),VLOOKUP($E174,AnrPivot!$A$6:$AI$97,COLUMN()-COLUMN($V$1)+2,FALSE),"")</f>
        <v/>
      </c>
      <c r="AS174" s="93" t="str">
        <f>IF(ISNUMBER(VLOOKUP($E174,AnrPivot!$A$6:$AI$97,COLUMN()-COLUMN($V$1)+2,FALSE)),VLOOKUP($E174,AnrPivot!$A$6:$AI$97,COLUMN()-COLUMN($V$1)+2,FALSE),"")</f>
        <v/>
      </c>
      <c r="AT174" s="93" t="str">
        <f>IF(ISNUMBER(VLOOKUP($E174,AnrPivot!$A$6:$AI$97,COLUMN()-COLUMN($V$1)+2,FALSE)),VLOOKUP($E174,AnrPivot!$A$6:$AI$97,COLUMN()-COLUMN($V$1)+2,FALSE),"")</f>
        <v/>
      </c>
      <c r="AU174" s="93" t="str">
        <f>IF(ISNUMBER(VLOOKUP($E174,AnrPivot!$A$6:$AI$97,COLUMN()-COLUMN($V$1)+2,FALSE)),VLOOKUP($E174,AnrPivot!$A$6:$AI$97,COLUMN()-COLUMN($V$1)+2,FALSE),"")</f>
        <v/>
      </c>
      <c r="AV174" s="93" t="str">
        <f>IF(ISNUMBER(VLOOKUP($E174,AnrPivot!$A$6:$AI$97,COLUMN()-COLUMN($V$1)+2,FALSE)),VLOOKUP($E174,AnrPivot!$A$6:$AI$97,COLUMN()-COLUMN($V$1)+2,FALSE),"")</f>
        <v/>
      </c>
      <c r="AW174" s="93" t="str">
        <f>IF(ISNUMBER(VLOOKUP($E174,AnrPivot!$A$6:$AI$97,COLUMN()-COLUMN($V$1)+2,FALSE)),VLOOKUP($E174,AnrPivot!$A$6:$AI$97,COLUMN()-COLUMN($V$1)+2,FALSE),"")</f>
        <v/>
      </c>
      <c r="AX174" s="93" t="str">
        <f>IF(ISNUMBER(VLOOKUP($E174,AnrPivot!$A$6:$AI$97,COLUMN()-COLUMN($V$1)+2,FALSE)),VLOOKUP($E174,AnrPivot!$A$6:$AI$97,COLUMN()-COLUMN($V$1)+2,FALSE),"")</f>
        <v/>
      </c>
      <c r="AY174" s="93" t="str">
        <f>IF(ISNUMBER(VLOOKUP($E174,AnrPivot!$A$6:$AI$97,COLUMN()-COLUMN($V$1)+2,FALSE)),VLOOKUP($E174,AnrPivot!$A$6:$AI$97,COLUMN()-COLUMN($V$1)+2,FALSE),"")</f>
        <v/>
      </c>
      <c r="AZ174" s="93" t="str">
        <f>IF(ISNUMBER(VLOOKUP($E174,AnrPivot!$A$6:$AI$97,COLUMN()-COLUMN($V$1)+2,FALSE)),VLOOKUP($E174,AnrPivot!$A$6:$AI$97,COLUMN()-COLUMN($V$1)+2,FALSE),"")</f>
        <v/>
      </c>
      <c r="BA174" s="93" t="str">
        <f>IF(ISNUMBER(VLOOKUP($E174,AnrPivot!$A$6:$AI$97,COLUMN()-COLUMN($V$1)+2,FALSE)),VLOOKUP($E174,AnrPivot!$A$6:$AI$97,COLUMN()-COLUMN($V$1)+2,FALSE),"")</f>
        <v/>
      </c>
      <c r="BB174" s="93" t="str">
        <f>IF(ISNUMBER(VLOOKUP($E174,AnrPivot!$A$6:$AI$97,COLUMN()-COLUMN($V$1)+2,FALSE)),VLOOKUP($E174,AnrPivot!$A$6:$AI$97,COLUMN()-COLUMN($V$1)+2,FALSE),"")</f>
        <v/>
      </c>
      <c r="BC174" s="93" t="str">
        <f>IF(ISNUMBER(VLOOKUP($E174,AnrPivot!$A$6:$AI$97,COLUMN()-COLUMN($V$1)+2,FALSE)),VLOOKUP($E174,AnrPivot!$A$6:$AI$97,COLUMN()-COLUMN($V$1)+2,FALSE),"")</f>
        <v/>
      </c>
      <c r="BD174" s="93" t="str">
        <f>IF(ISNUMBER(VLOOKUP($E174,AnrPivot!$A$6:$AI$97,COLUMN()-COLUMN($V$1)+2,FALSE)),VLOOKUP($E174,AnrPivot!$A$6:$AI$97,COLUMN()-COLUMN($V$1)+2,FALSE),"")</f>
        <v/>
      </c>
      <c r="BE174" s="93" t="str">
        <f>IF(ISNUMBER(VLOOKUP($E174,AnrPivot!$A$6:$AI$97,COLUMN()-COLUMN($V$1)+2,FALSE)),VLOOKUP($E174,AnrPivot!$A$6:$AI$97,COLUMN()-COLUMN($V$1)+2,FALSE),"")</f>
        <v/>
      </c>
      <c r="BF174" s="93" t="str">
        <f>IF(ISNUMBER(VLOOKUP($E174,AnrPivot!$A$6:$AI$97,COLUMN()-COLUMN($V$1)+2,FALSE)),VLOOKUP($E174,AnrPivot!$A$6:$AI$97,COLUMN()-COLUMN($V$1)+2,FALSE),"")</f>
        <v/>
      </c>
      <c r="BG174" s="93" t="str">
        <f>IF(ISNUMBER(VLOOKUP($E174,AnrPivot!$A$6:$AI$97,COLUMN()-COLUMN($V$1)+2,FALSE)),VLOOKUP($E174,AnrPivot!$A$6:$AI$97,COLUMN()-COLUMN($V$1)+2,FALSE),"")</f>
        <v/>
      </c>
      <c r="BH174" s="93" t="str">
        <f>IF(ISNUMBER(VLOOKUP($E174,AnrPivot!$A$6:$AI$97,COLUMN()-COLUMN($V$1)+2,FALSE)),VLOOKUP($E174,AnrPivot!$A$6:$AI$97,COLUMN()-COLUMN($V$1)+2,FALSE),"")</f>
        <v/>
      </c>
      <c r="BI174" s="93" t="str">
        <f>IF(ISNUMBER(VLOOKUP($E174,AnrPivot!$A$6:$AI$97,COLUMN()-COLUMN($V$1)+2,FALSE)),VLOOKUP($E174,AnrPivot!$A$6:$AI$97,COLUMN()-COLUMN($V$1)+2,FALSE),"")</f>
        <v/>
      </c>
      <c r="BJ174" s="93" t="str">
        <f>IF(ISNUMBER(VLOOKUP($E174,AnrPivot!$A$6:$AI$97,COLUMN()-COLUMN($V$1)+2,FALSE)),VLOOKUP($E174,AnrPivot!$A$6:$AI$97,COLUMN()-COLUMN($V$1)+2,FALSE),"")</f>
        <v/>
      </c>
    </row>
    <row r="175" spans="1:62">
      <c r="A175" s="247">
        <v>167</v>
      </c>
      <c r="B175" s="68" t="s">
        <v>1195</v>
      </c>
      <c r="C175" s="67"/>
      <c r="D175" s="67"/>
      <c r="E175" s="68"/>
      <c r="F175" s="68"/>
      <c r="G175" s="74"/>
      <c r="H175" s="74"/>
      <c r="I175" s="74"/>
      <c r="J175" s="74"/>
      <c r="K175" s="68"/>
      <c r="L175" s="74"/>
      <c r="M175" s="230"/>
      <c r="N175" s="230" t="e">
        <f>LOOKUP(E175,UNTIS.Wertrechnung!$A$4:$A$142,UNTIS.Wertrechnung!$F$4:$F$142)+LOOKUP(E175,UNTIS.Wertrechnung!$A$4:$A$142,UNTIS.Wertrechnung!$H$4:$H$142)</f>
        <v>#N/A</v>
      </c>
      <c r="O175" s="72" t="e">
        <f t="shared" si="7"/>
        <v>#N/A</v>
      </c>
      <c r="P175" s="247"/>
      <c r="Q175" s="247"/>
      <c r="R175" s="247"/>
      <c r="S175" s="247"/>
      <c r="T175" s="247"/>
      <c r="U175" s="247"/>
      <c r="V175" s="93" t="str">
        <f>IF(ISNUMBER(VLOOKUP($E175,AnrPivot!$A$6:$AI$97,COLUMN()-COLUMN($V$1)+2,FALSE)),VLOOKUP($E175,AnrPivot!$A$6:$AI$97,COLUMN()-COLUMN($V$1)+2,FALSE),"")</f>
        <v/>
      </c>
      <c r="W175" s="93" t="str">
        <f>IF(ISNUMBER(VLOOKUP($E175,AnrPivot!$A$6:$AI$97,COLUMN()-COLUMN($V$1)+2,FALSE)),VLOOKUP($E175,AnrPivot!$A$6:$AI$97,COLUMN()-COLUMN($V$1)+2,FALSE),"")</f>
        <v/>
      </c>
      <c r="X175" s="93" t="str">
        <f>IF(ISNUMBER(VLOOKUP($E175,AnrPivot!$A$6:$AI$97,COLUMN()-COLUMN($V$1)+2,FALSE)),VLOOKUP($E175,AnrPivot!$A$6:$AI$97,COLUMN()-COLUMN($V$1)+2,FALSE),"")</f>
        <v/>
      </c>
      <c r="Y175" s="93" t="str">
        <f>IF(ISNUMBER(VLOOKUP($E175,AnrPivot!$A$6:$AI$97,COLUMN()-COLUMN($V$1)+2,FALSE)),VLOOKUP($E175,AnrPivot!$A$6:$AI$97,COLUMN()-COLUMN($V$1)+2,FALSE),"")</f>
        <v/>
      </c>
      <c r="Z175" s="93" t="str">
        <f>IF(ISNUMBER(VLOOKUP($E175,AnrPivot!$A$6:$AI$97,COLUMN()-COLUMN($V$1)+2,FALSE)),VLOOKUP($E175,AnrPivot!$A$6:$AI$97,COLUMN()-COLUMN($V$1)+2,FALSE),"")</f>
        <v/>
      </c>
      <c r="AA175" s="93" t="str">
        <f>IF(ISNUMBER(VLOOKUP($E175,AnrPivot!$A$6:$AI$97,COLUMN()-COLUMN($V$1)+2,FALSE)),VLOOKUP($E175,AnrPivot!$A$6:$AI$97,COLUMN()-COLUMN($V$1)+2,FALSE),"")</f>
        <v/>
      </c>
      <c r="AB175" s="93" t="str">
        <f>IF(ISNUMBER(VLOOKUP($E175,AnrPivot!$A$6:$AI$97,COLUMN()-COLUMN($V$1)+2,FALSE)),VLOOKUP($E175,AnrPivot!$A$6:$AI$97,COLUMN()-COLUMN($V$1)+2,FALSE),"")</f>
        <v/>
      </c>
      <c r="AC175" s="93" t="str">
        <f>IF(ISNUMBER(VLOOKUP($E175,AnrPivot!$A$6:$AI$97,COLUMN()-COLUMN($V$1)+2,FALSE)),VLOOKUP($E175,AnrPivot!$A$6:$AI$97,COLUMN()-COLUMN($V$1)+2,FALSE),"")</f>
        <v/>
      </c>
      <c r="AD175" s="93" t="str">
        <f>IF(ISNUMBER(VLOOKUP($E175,AnrPivot!$A$6:$AI$97,COLUMN()-COLUMN($V$1)+2,FALSE)),VLOOKUP($E175,AnrPivot!$A$6:$AI$97,COLUMN()-COLUMN($V$1)+2,FALSE),"")</f>
        <v/>
      </c>
      <c r="AE175" s="93" t="str">
        <f>IF(ISNUMBER(VLOOKUP($E175,AnrPivot!$A$6:$AI$97,COLUMN()-COLUMN($V$1)+2,FALSE)),VLOOKUP($E175,AnrPivot!$A$6:$AI$97,COLUMN()-COLUMN($V$1)+2,FALSE),"")</f>
        <v/>
      </c>
      <c r="AF175" s="93" t="str">
        <f>IF(ISNUMBER(VLOOKUP($E175,AnrPivot!$A$6:$AI$97,COLUMN()-COLUMN($V$1)+2,FALSE)),VLOOKUP($E175,AnrPivot!$A$6:$AI$97,COLUMN()-COLUMN($V$1)+2,FALSE),"")</f>
        <v/>
      </c>
      <c r="AG175" s="93" t="str">
        <f>IF(ISNUMBER(VLOOKUP($E175,AnrPivot!$A$6:$AI$97,COLUMN()-COLUMN($V$1)+2,FALSE)),VLOOKUP($E175,AnrPivot!$A$6:$AI$97,COLUMN()-COLUMN($V$1)+2,FALSE),"")</f>
        <v/>
      </c>
      <c r="AH175" s="93" t="str">
        <f>IF(ISNUMBER(VLOOKUP($E175,AnrPivot!$A$6:$AI$97,COLUMN()-COLUMN($V$1)+2,FALSE)),VLOOKUP($E175,AnrPivot!$A$6:$AI$97,COLUMN()-COLUMN($V$1)+2,FALSE),"")</f>
        <v/>
      </c>
      <c r="AI175" s="93" t="str">
        <f>IF(ISNUMBER(VLOOKUP($E175,AnrPivot!$A$6:$AI$97,COLUMN()-COLUMN($V$1)+2,FALSE)),VLOOKUP($E175,AnrPivot!$A$6:$AI$97,COLUMN()-COLUMN($V$1)+2,FALSE),"")</f>
        <v/>
      </c>
      <c r="AJ175" s="93" t="str">
        <f>IF(ISNUMBER(VLOOKUP($E175,AnrPivot!$A$6:$AI$97,COLUMN()-COLUMN($V$1)+2,FALSE)),VLOOKUP($E175,AnrPivot!$A$6:$AI$97,COLUMN()-COLUMN($V$1)+2,FALSE),"")</f>
        <v/>
      </c>
      <c r="AK175" s="93" t="str">
        <f>IF(ISNUMBER(VLOOKUP($E175,AnrPivot!$A$6:$AI$97,COLUMN()-COLUMN($V$1)+2,FALSE)),VLOOKUP($E175,AnrPivot!$A$6:$AI$97,COLUMN()-COLUMN($V$1)+2,FALSE),"")</f>
        <v/>
      </c>
      <c r="AL175" s="93" t="str">
        <f>IF(ISNUMBER(VLOOKUP($E175,AnrPivot!$A$6:$AI$97,COLUMN()-COLUMN($V$1)+2,FALSE)),VLOOKUP($E175,AnrPivot!$A$6:$AI$97,COLUMN()-COLUMN($V$1)+2,FALSE),"")</f>
        <v/>
      </c>
      <c r="AM175" s="93" t="str">
        <f>IF(ISNUMBER(VLOOKUP($E175,AnrPivot!$A$6:$AI$97,COLUMN()-COLUMN($V$1)+2,FALSE)),VLOOKUP($E175,AnrPivot!$A$6:$AI$97,COLUMN()-COLUMN($V$1)+2,FALSE),"")</f>
        <v/>
      </c>
      <c r="AN175" s="93" t="str">
        <f>IF(ISNUMBER(VLOOKUP($E175,AnrPivot!$A$6:$AI$97,COLUMN()-COLUMN($V$1)+2,FALSE)),VLOOKUP($E175,AnrPivot!$A$6:$AI$97,COLUMN()-COLUMN($V$1)+2,FALSE),"")</f>
        <v/>
      </c>
      <c r="AO175" s="93" t="str">
        <f>IF(ISNUMBER(VLOOKUP($E175,AnrPivot!$A$6:$AI$97,COLUMN()-COLUMN($V$1)+2,FALSE)),VLOOKUP($E175,AnrPivot!$A$6:$AI$97,COLUMN()-COLUMN($V$1)+2,FALSE),"")</f>
        <v/>
      </c>
      <c r="AP175" s="93" t="str">
        <f>IF(ISNUMBER(VLOOKUP($E175,AnrPivot!$A$6:$AI$97,COLUMN()-COLUMN($V$1)+2,FALSE)),VLOOKUP($E175,AnrPivot!$A$6:$AI$97,COLUMN()-COLUMN($V$1)+2,FALSE),"")</f>
        <v/>
      </c>
      <c r="AQ175" s="93" t="str">
        <f>IF(ISNUMBER(VLOOKUP($E175,AnrPivot!$A$6:$AI$97,COLUMN()-COLUMN($V$1)+2,FALSE)),VLOOKUP($E175,AnrPivot!$A$6:$AI$97,COLUMN()-COLUMN($V$1)+2,FALSE),"")</f>
        <v/>
      </c>
      <c r="AR175" s="93" t="str">
        <f>IF(ISNUMBER(VLOOKUP($E175,AnrPivot!$A$6:$AI$97,COLUMN()-COLUMN($V$1)+2,FALSE)),VLOOKUP($E175,AnrPivot!$A$6:$AI$97,COLUMN()-COLUMN($V$1)+2,FALSE),"")</f>
        <v/>
      </c>
      <c r="AS175" s="93" t="str">
        <f>IF(ISNUMBER(VLOOKUP($E175,AnrPivot!$A$6:$AI$97,COLUMN()-COLUMN($V$1)+2,FALSE)),VLOOKUP($E175,AnrPivot!$A$6:$AI$97,COLUMN()-COLUMN($V$1)+2,FALSE),"")</f>
        <v/>
      </c>
      <c r="AT175" s="93" t="str">
        <f>IF(ISNUMBER(VLOOKUP($E175,AnrPivot!$A$6:$AI$97,COLUMN()-COLUMN($V$1)+2,FALSE)),VLOOKUP($E175,AnrPivot!$A$6:$AI$97,COLUMN()-COLUMN($V$1)+2,FALSE),"")</f>
        <v/>
      </c>
      <c r="AU175" s="93" t="str">
        <f>IF(ISNUMBER(VLOOKUP($E175,AnrPivot!$A$6:$AI$97,COLUMN()-COLUMN($V$1)+2,FALSE)),VLOOKUP($E175,AnrPivot!$A$6:$AI$97,COLUMN()-COLUMN($V$1)+2,FALSE),"")</f>
        <v/>
      </c>
      <c r="AV175" s="93" t="str">
        <f>IF(ISNUMBER(VLOOKUP($E175,AnrPivot!$A$6:$AI$97,COLUMN()-COLUMN($V$1)+2,FALSE)),VLOOKUP($E175,AnrPivot!$A$6:$AI$97,COLUMN()-COLUMN($V$1)+2,FALSE),"")</f>
        <v/>
      </c>
      <c r="AW175" s="93" t="str">
        <f>IF(ISNUMBER(VLOOKUP($E175,AnrPivot!$A$6:$AI$97,COLUMN()-COLUMN($V$1)+2,FALSE)),VLOOKUP($E175,AnrPivot!$A$6:$AI$97,COLUMN()-COLUMN($V$1)+2,FALSE),"")</f>
        <v/>
      </c>
      <c r="AX175" s="93" t="str">
        <f>IF(ISNUMBER(VLOOKUP($E175,AnrPivot!$A$6:$AI$97,COLUMN()-COLUMN($V$1)+2,FALSE)),VLOOKUP($E175,AnrPivot!$A$6:$AI$97,COLUMN()-COLUMN($V$1)+2,FALSE),"")</f>
        <v/>
      </c>
      <c r="AY175" s="93" t="str">
        <f>IF(ISNUMBER(VLOOKUP($E175,AnrPivot!$A$6:$AI$97,COLUMN()-COLUMN($V$1)+2,FALSE)),VLOOKUP($E175,AnrPivot!$A$6:$AI$97,COLUMN()-COLUMN($V$1)+2,FALSE),"")</f>
        <v/>
      </c>
      <c r="AZ175" s="93" t="str">
        <f>IF(ISNUMBER(VLOOKUP($E175,AnrPivot!$A$6:$AI$97,COLUMN()-COLUMN($V$1)+2,FALSE)),VLOOKUP($E175,AnrPivot!$A$6:$AI$97,COLUMN()-COLUMN($V$1)+2,FALSE),"")</f>
        <v/>
      </c>
      <c r="BA175" s="93" t="str">
        <f>IF(ISNUMBER(VLOOKUP($E175,AnrPivot!$A$6:$AI$97,COLUMN()-COLUMN($V$1)+2,FALSE)),VLOOKUP($E175,AnrPivot!$A$6:$AI$97,COLUMN()-COLUMN($V$1)+2,FALSE),"")</f>
        <v/>
      </c>
      <c r="BB175" s="93" t="str">
        <f>IF(ISNUMBER(VLOOKUP($E175,AnrPivot!$A$6:$AI$97,COLUMN()-COLUMN($V$1)+2,FALSE)),VLOOKUP($E175,AnrPivot!$A$6:$AI$97,COLUMN()-COLUMN($V$1)+2,FALSE),"")</f>
        <v/>
      </c>
      <c r="BC175" s="93" t="str">
        <f>IF(ISNUMBER(VLOOKUP($E175,AnrPivot!$A$6:$AI$97,COLUMN()-COLUMN($V$1)+2,FALSE)),VLOOKUP($E175,AnrPivot!$A$6:$AI$97,COLUMN()-COLUMN($V$1)+2,FALSE),"")</f>
        <v/>
      </c>
      <c r="BD175" s="93" t="str">
        <f>IF(ISNUMBER(VLOOKUP($E175,AnrPivot!$A$6:$AI$97,COLUMN()-COLUMN($V$1)+2,FALSE)),VLOOKUP($E175,AnrPivot!$A$6:$AI$97,COLUMN()-COLUMN($V$1)+2,FALSE),"")</f>
        <v/>
      </c>
      <c r="BE175" s="93" t="str">
        <f>IF(ISNUMBER(VLOOKUP($E175,AnrPivot!$A$6:$AI$97,COLUMN()-COLUMN($V$1)+2,FALSE)),VLOOKUP($E175,AnrPivot!$A$6:$AI$97,COLUMN()-COLUMN($V$1)+2,FALSE),"")</f>
        <v/>
      </c>
      <c r="BF175" s="93" t="str">
        <f>IF(ISNUMBER(VLOOKUP($E175,AnrPivot!$A$6:$AI$97,COLUMN()-COLUMN($V$1)+2,FALSE)),VLOOKUP($E175,AnrPivot!$A$6:$AI$97,COLUMN()-COLUMN($V$1)+2,FALSE),"")</f>
        <v/>
      </c>
      <c r="BG175" s="93" t="str">
        <f>IF(ISNUMBER(VLOOKUP($E175,AnrPivot!$A$6:$AI$97,COLUMN()-COLUMN($V$1)+2,FALSE)),VLOOKUP($E175,AnrPivot!$A$6:$AI$97,COLUMN()-COLUMN($V$1)+2,FALSE),"")</f>
        <v/>
      </c>
      <c r="BH175" s="93" t="str">
        <f>IF(ISNUMBER(VLOOKUP($E175,AnrPivot!$A$6:$AI$97,COLUMN()-COLUMN($V$1)+2,FALSE)),VLOOKUP($E175,AnrPivot!$A$6:$AI$97,COLUMN()-COLUMN($V$1)+2,FALSE),"")</f>
        <v/>
      </c>
      <c r="BI175" s="93" t="str">
        <f>IF(ISNUMBER(VLOOKUP($E175,AnrPivot!$A$6:$AI$97,COLUMN()-COLUMN($V$1)+2,FALSE)),VLOOKUP($E175,AnrPivot!$A$6:$AI$97,COLUMN()-COLUMN($V$1)+2,FALSE),"")</f>
        <v/>
      </c>
      <c r="BJ175" s="93" t="str">
        <f>IF(ISNUMBER(VLOOKUP($E175,AnrPivot!$A$6:$AI$97,COLUMN()-COLUMN($V$1)+2,FALSE)),VLOOKUP($E175,AnrPivot!$A$6:$AI$97,COLUMN()-COLUMN($V$1)+2,FALSE),"")</f>
        <v/>
      </c>
    </row>
    <row r="176" spans="1:62">
      <c r="A176" s="244">
        <v>168</v>
      </c>
      <c r="B176" s="8" t="s">
        <v>1195</v>
      </c>
      <c r="M176" s="229"/>
      <c r="N176" s="229" t="e">
        <f>LOOKUP(E176,UNTIS.Wertrechnung!$A$4:$A$142,UNTIS.Wertrechnung!$F$4:$F$142)+LOOKUP(E176,UNTIS.Wertrechnung!$A$4:$A$142,UNTIS.Wertrechnung!$H$4:$H$142)</f>
        <v>#N/A</v>
      </c>
      <c r="O176" s="78" t="e">
        <f t="shared" si="7"/>
        <v>#N/A</v>
      </c>
      <c r="P176" s="244"/>
      <c r="Q176" s="244"/>
      <c r="R176" s="244"/>
      <c r="S176" s="244"/>
      <c r="T176" s="244"/>
      <c r="U176" s="244"/>
      <c r="V176" s="9" t="str">
        <f>IF(ISNUMBER(VLOOKUP($E176,AnrPivot!$A$6:$AI$89,COLUMN()-COLUMN($V$1)+2,FALSE)),VLOOKUP($E176,AnrPivot!$A$6:$AI$89,COLUMN()-COLUMN($V$1)+2,FALSE),"")</f>
        <v/>
      </c>
      <c r="W176" s="9" t="str">
        <f>IF(ISNUMBER(VLOOKUP($E176,AnrPivot!$A$6:$AI$89,COLUMN()-COLUMN($V$1)+2,FALSE)),VLOOKUP($E176,AnrPivot!$A$6:$AI$89,COLUMN()-COLUMN($V$1)+2,FALSE),"")</f>
        <v/>
      </c>
      <c r="X176" s="9" t="str">
        <f>IF(ISNUMBER(VLOOKUP($E176,AnrPivot!$A$6:$AI$89,COLUMN()-COLUMN($V$1)+2,FALSE)),VLOOKUP($E176,AnrPivot!$A$6:$AI$89,COLUMN()-COLUMN($V$1)+2,FALSE),"")</f>
        <v/>
      </c>
      <c r="Y176" s="9" t="str">
        <f>IF(ISNUMBER(VLOOKUP($E176,AnrPivot!$A$6:$AI$89,COLUMN()-COLUMN($V$1)+2,FALSE)),VLOOKUP($E176,AnrPivot!$A$6:$AI$89,COLUMN()-COLUMN($V$1)+2,FALSE),"")</f>
        <v/>
      </c>
      <c r="Z176" s="9" t="str">
        <f>IF(ISNUMBER(VLOOKUP($E176,AnrPivot!$A$6:$AI$89,COLUMN()-COLUMN($V$1)+2,FALSE)),VLOOKUP($E176,AnrPivot!$A$6:$AI$89,COLUMN()-COLUMN($V$1)+2,FALSE),"")</f>
        <v/>
      </c>
      <c r="AA176" s="9" t="str">
        <f>IF(ISNUMBER(VLOOKUP($E176,AnrPivot!$A$6:$AI$89,COLUMN()-COLUMN($V$1)+2,FALSE)),VLOOKUP($E176,AnrPivot!$A$6:$AI$89,COLUMN()-COLUMN($V$1)+2,FALSE),"")</f>
        <v/>
      </c>
      <c r="AB176" s="9" t="str">
        <f>IF(ISNUMBER(VLOOKUP($E176,AnrPivot!$A$6:$AI$89,COLUMN()-COLUMN($V$1)+2,FALSE)),VLOOKUP($E176,AnrPivot!$A$6:$AI$89,COLUMN()-COLUMN($V$1)+2,FALSE),"")</f>
        <v/>
      </c>
      <c r="AC176" s="9" t="str">
        <f>IF(ISNUMBER(VLOOKUP($E176,AnrPivot!$A$6:$AI$89,COLUMN()-COLUMN($V$1)+2,FALSE)),VLOOKUP($E176,AnrPivot!$A$6:$AI$89,COLUMN()-COLUMN($V$1)+2,FALSE),"")</f>
        <v/>
      </c>
      <c r="AD176" s="9" t="str">
        <f>IF(ISNUMBER(VLOOKUP($E176,AnrPivot!$A$6:$AI$89,COLUMN()-COLUMN($V$1)+2,FALSE)),VLOOKUP($E176,AnrPivot!$A$6:$AI$89,COLUMN()-COLUMN($V$1)+2,FALSE),"")</f>
        <v/>
      </c>
      <c r="AE176" s="9" t="str">
        <f>IF(ISNUMBER(VLOOKUP($E176,AnrPivot!$A$6:$AI$89,COLUMN()-COLUMN($V$1)+2,FALSE)),VLOOKUP($E176,AnrPivot!$A$6:$AI$89,COLUMN()-COLUMN($V$1)+2,FALSE),"")</f>
        <v/>
      </c>
      <c r="AF176" s="9" t="str">
        <f>IF(ISNUMBER(VLOOKUP($E176,AnrPivot!$A$6:$AI$89,COLUMN()-COLUMN($V$1)+2,FALSE)),VLOOKUP($E176,AnrPivot!$A$6:$AI$89,COLUMN()-COLUMN($V$1)+2,FALSE),"")</f>
        <v/>
      </c>
      <c r="AG176" s="9" t="str">
        <f>IF(ISNUMBER(VLOOKUP($E176,AnrPivot!$A$6:$AI$89,COLUMN()-COLUMN($V$1)+2,FALSE)),VLOOKUP($E176,AnrPivot!$A$6:$AI$89,COLUMN()-COLUMN($V$1)+2,FALSE),"")</f>
        <v/>
      </c>
      <c r="AH176" s="9" t="str">
        <f>IF(ISNUMBER(VLOOKUP($E176,AnrPivot!$A$6:$AI$89,COLUMN()-COLUMN($V$1)+2,FALSE)),VLOOKUP($E176,AnrPivot!$A$6:$AI$89,COLUMN()-COLUMN($V$1)+2,FALSE),"")</f>
        <v/>
      </c>
      <c r="AI176" s="9" t="str">
        <f>IF(ISNUMBER(VLOOKUP($E176,AnrPivot!$A$6:$AI$89,COLUMN()-COLUMN($V$1)+2,FALSE)),VLOOKUP($E176,AnrPivot!$A$6:$AI$89,COLUMN()-COLUMN($V$1)+2,FALSE),"")</f>
        <v/>
      </c>
      <c r="AJ176" s="9" t="str">
        <f>IF(ISNUMBER(VLOOKUP($E176,AnrPivot!$A$6:$AI$89,COLUMN()-COLUMN($V$1)+2,FALSE)),VLOOKUP($E176,AnrPivot!$A$6:$AI$89,COLUMN()-COLUMN($V$1)+2,FALSE),"")</f>
        <v/>
      </c>
      <c r="AK176" s="9" t="str">
        <f>IF(ISNUMBER(VLOOKUP($E176,AnrPivot!$A$6:$AI$89,COLUMN()-COLUMN($V$1)+2,FALSE)),VLOOKUP($E176,AnrPivot!$A$6:$AI$89,COLUMN()-COLUMN($V$1)+2,FALSE),"")</f>
        <v/>
      </c>
      <c r="AL176" s="9" t="str">
        <f>IF(ISNUMBER(VLOOKUP($E176,AnrPivot!$A$6:$AI$89,COLUMN()-COLUMN($V$1)+2,FALSE)),VLOOKUP($E176,AnrPivot!$A$6:$AI$89,COLUMN()-COLUMN($V$1)+2,FALSE),"")</f>
        <v/>
      </c>
      <c r="AM176" s="9" t="str">
        <f>IF(ISNUMBER(VLOOKUP($E176,AnrPivot!$A$6:$AI$89,COLUMN()-COLUMN($V$1)+2,FALSE)),VLOOKUP($E176,AnrPivot!$A$6:$AI$89,COLUMN()-COLUMN($V$1)+2,FALSE),"")</f>
        <v/>
      </c>
      <c r="AN176" s="9" t="str">
        <f>IF(ISNUMBER(VLOOKUP($E176,AnrPivot!$A$6:$AI$89,COLUMN()-COLUMN($V$1)+2,FALSE)),VLOOKUP($E176,AnrPivot!$A$6:$AI$89,COLUMN()-COLUMN($V$1)+2,FALSE),"")</f>
        <v/>
      </c>
      <c r="AO176" s="9" t="str">
        <f>IF(ISNUMBER(VLOOKUP($E176,AnrPivot!$A$6:$AI$89,COLUMN()-COLUMN($V$1)+2,FALSE)),VLOOKUP($E176,AnrPivot!$A$6:$AI$89,COLUMN()-COLUMN($V$1)+2,FALSE),"")</f>
        <v/>
      </c>
      <c r="AP176" s="9" t="str">
        <f>IF(ISNUMBER(VLOOKUP($E176,AnrPivot!$A$6:$AI$89,COLUMN()-COLUMN($V$1)+2,FALSE)),VLOOKUP($E176,AnrPivot!$A$6:$AI$89,COLUMN()-COLUMN($V$1)+2,FALSE),"")</f>
        <v/>
      </c>
      <c r="AQ176" s="9" t="str">
        <f>IF(ISNUMBER(VLOOKUP($E176,AnrPivot!$A$6:$AI$89,COLUMN()-COLUMN($V$1)+2,FALSE)),VLOOKUP($E176,AnrPivot!$A$6:$AI$89,COLUMN()-COLUMN($V$1)+2,FALSE),"")</f>
        <v/>
      </c>
      <c r="AR176" s="9" t="str">
        <f>IF(ISNUMBER(VLOOKUP($E176,AnrPivot!$A$6:$AI$89,COLUMN()-COLUMN($V$1)+2,FALSE)),VLOOKUP($E176,AnrPivot!$A$6:$AI$89,COLUMN()-COLUMN($V$1)+2,FALSE),"")</f>
        <v/>
      </c>
      <c r="AS176" s="9" t="str">
        <f>IF(ISNUMBER(VLOOKUP($E176,AnrPivot!$A$6:$AI$89,COLUMN()-COLUMN($V$1)+2,FALSE)),VLOOKUP($E176,AnrPivot!$A$6:$AI$89,COLUMN()-COLUMN($V$1)+2,FALSE),"")</f>
        <v/>
      </c>
      <c r="AT176" s="9" t="str">
        <f>IF(ISNUMBER(VLOOKUP($E176,AnrPivot!$A$6:$AI$89,COLUMN()-COLUMN($V$1)+2,FALSE)),VLOOKUP($E176,AnrPivot!$A$6:$AI$89,COLUMN()-COLUMN($V$1)+2,FALSE),"")</f>
        <v/>
      </c>
      <c r="AU176" s="9" t="str">
        <f>IF(ISNUMBER(VLOOKUP($E176,AnrPivot!$A$6:$AI$89,COLUMN()-COLUMN($V$1)+2,FALSE)),VLOOKUP($E176,AnrPivot!$A$6:$AI$89,COLUMN()-COLUMN($V$1)+2,FALSE),"")</f>
        <v/>
      </c>
      <c r="AV176" s="9" t="str">
        <f>IF(ISNUMBER(VLOOKUP($E176,AnrPivot!$A$6:$AI$89,COLUMN()-COLUMN($V$1)+2,FALSE)),VLOOKUP($E176,AnrPivot!$A$6:$AI$89,COLUMN()-COLUMN($V$1)+2,FALSE),"")</f>
        <v/>
      </c>
      <c r="AW176" s="9" t="str">
        <f>IF(ISNUMBER(VLOOKUP($E176,AnrPivot!$A$6:$AI$89,COLUMN()-COLUMN($V$1)+2,FALSE)),VLOOKUP($E176,AnrPivot!$A$6:$AI$89,COLUMN()-COLUMN($V$1)+2,FALSE),"")</f>
        <v/>
      </c>
      <c r="AX176" s="9" t="str">
        <f>IF(ISNUMBER(VLOOKUP($E176,AnrPivot!$A$6:$AI$89,COLUMN()-COLUMN($V$1)+2,FALSE)),VLOOKUP($E176,AnrPivot!$A$6:$AI$89,COLUMN()-COLUMN($V$1)+2,FALSE),"")</f>
        <v/>
      </c>
      <c r="AY176" s="9" t="str">
        <f>IF(ISNUMBER(VLOOKUP($E176,AnrPivot!$A$6:$AI$89,COLUMN()-COLUMN($V$1)+2,FALSE)),VLOOKUP($E176,AnrPivot!$A$6:$AI$89,COLUMN()-COLUMN($V$1)+2,FALSE),"")</f>
        <v/>
      </c>
      <c r="AZ176" s="9" t="str">
        <f>IF(ISNUMBER(VLOOKUP($E176,AnrPivot!$A$6:$AI$89,COLUMN()-COLUMN($V$1)+2,FALSE)),VLOOKUP($E176,AnrPivot!$A$6:$AI$89,COLUMN()-COLUMN($V$1)+2,FALSE),"")</f>
        <v/>
      </c>
      <c r="BA176" s="9" t="str">
        <f>IF(ISNUMBER(VLOOKUP($E176,AnrPivot!$A$6:$AI$89,COLUMN()-COLUMN($V$1)+2,FALSE)),VLOOKUP($E176,AnrPivot!$A$6:$AI$89,COLUMN()-COLUMN($V$1)+2,FALSE),"")</f>
        <v/>
      </c>
      <c r="BB176" s="9" t="str">
        <f>IF(ISNUMBER(VLOOKUP($E176,AnrPivot!$A$6:$AI$89,COLUMN()-COLUMN($V$1)+2,FALSE)),VLOOKUP($E176,AnrPivot!$A$6:$AI$89,COLUMN()-COLUMN($V$1)+2,FALSE),"")</f>
        <v/>
      </c>
      <c r="BC176" s="9" t="str">
        <f>IF(ISNUMBER(VLOOKUP($E176,AnrPivot!$A$6:$AI$89,COLUMN()-COLUMN($V$1)+2,FALSE)),VLOOKUP($E176,AnrPivot!$A$6:$AI$89,COLUMN()-COLUMN($V$1)+2,FALSE),"")</f>
        <v/>
      </c>
      <c r="BD176" s="9" t="str">
        <f>IF(ISNUMBER(VLOOKUP($E176,AnrPivot!$A$6:$AI$89,COLUMN()-COLUMN($V$1)+2,FALSE)),VLOOKUP($E176,AnrPivot!$A$6:$AI$89,COLUMN()-COLUMN($V$1)+2,FALSE),"")</f>
        <v/>
      </c>
      <c r="BE176" s="9" t="str">
        <f>IF(ISNUMBER(VLOOKUP($E176,AnrPivot!$A$6:$AI$89,COLUMN()-COLUMN($V$1)+2,FALSE)),VLOOKUP($E176,AnrPivot!$A$6:$AI$89,COLUMN()-COLUMN($V$1)+2,FALSE),"")</f>
        <v/>
      </c>
      <c r="BF176" s="9" t="str">
        <f>IF(ISNUMBER(VLOOKUP($E176,AnrPivot!$A$6:$AI$89,COLUMN()-COLUMN($V$1)+2,FALSE)),VLOOKUP($E176,AnrPivot!$A$6:$AI$89,COLUMN()-COLUMN($V$1)+2,FALSE),"")</f>
        <v/>
      </c>
      <c r="BG176" s="9" t="str">
        <f>IF(ISNUMBER(VLOOKUP($E176,AnrPivot!$A$6:$AI$89,COLUMN()-COLUMN($V$1)+2,FALSE)),VLOOKUP($E176,AnrPivot!$A$6:$AI$89,COLUMN()-COLUMN($V$1)+2,FALSE),"")</f>
        <v/>
      </c>
      <c r="BH176" s="9" t="str">
        <f>IF(ISNUMBER(VLOOKUP($E176,AnrPivot!$A$6:$AI$89,COLUMN()-COLUMN($V$1)+2,FALSE)),VLOOKUP($E176,AnrPivot!$A$6:$AI$89,COLUMN()-COLUMN($V$1)+2,FALSE),"")</f>
        <v/>
      </c>
      <c r="BI176" s="9" t="str">
        <f>IF(ISNUMBER(VLOOKUP($E176,AnrPivot!$A$6:$AI$89,COLUMN()-COLUMN($V$1)+2,FALSE)),VLOOKUP($E176,AnrPivot!$A$6:$AI$89,COLUMN()-COLUMN($V$1)+2,FALSE),"")</f>
        <v/>
      </c>
      <c r="BJ176" s="9" t="str">
        <f>IF(ISNUMBER(VLOOKUP($E176,AnrPivot!$A$6:$AI$89,COLUMN()-COLUMN($V$1)+2,FALSE)),VLOOKUP($E176,AnrPivot!$A$6:$AI$89,COLUMN()-COLUMN($V$1)+2,FALSE),"")</f>
        <v/>
      </c>
    </row>
    <row r="177" spans="1:62">
      <c r="A177" s="247">
        <v>169</v>
      </c>
      <c r="B177" s="68" t="s">
        <v>1195</v>
      </c>
      <c r="C177" s="67"/>
      <c r="D177" s="67"/>
      <c r="E177" s="68"/>
      <c r="F177" s="68"/>
      <c r="G177" s="74"/>
      <c r="H177" s="74"/>
      <c r="I177" s="74"/>
      <c r="J177" s="74"/>
      <c r="K177" s="68"/>
      <c r="L177" s="74"/>
      <c r="M177" s="230"/>
      <c r="N177" s="230" t="e">
        <f>LOOKUP(E177,UNTIS.Wertrechnung!$A$4:$A$142,UNTIS.Wertrechnung!$F$4:$F$142)+LOOKUP(E177,UNTIS.Wertrechnung!$A$4:$A$142,UNTIS.Wertrechnung!$H$4:$H$142)</f>
        <v>#N/A</v>
      </c>
      <c r="O177" s="72" t="e">
        <f t="shared" si="7"/>
        <v>#N/A</v>
      </c>
      <c r="P177" s="247"/>
      <c r="Q177" s="247"/>
      <c r="R177" s="247"/>
      <c r="S177" s="247"/>
      <c r="T177" s="247"/>
      <c r="U177" s="247"/>
      <c r="V177" s="93" t="str">
        <f>IF(ISNUMBER(VLOOKUP($E177,AnrPivot!$A$6:$AI$89,COLUMN()-COLUMN($V$1)+2,FALSE)),VLOOKUP($E177,AnrPivot!$A$6:$AI$89,COLUMN()-COLUMN($V$1)+2,FALSE),"")</f>
        <v/>
      </c>
      <c r="W177" s="9" t="str">
        <f>IF(ISNUMBER(VLOOKUP($E177,AnrPivot!$A$6:$AI$89,COLUMN()-COLUMN($V$1)+2,FALSE)),VLOOKUP($E177,AnrPivot!$A$6:$AI$89,COLUMN()-COLUMN($V$1)+2,FALSE),"")</f>
        <v/>
      </c>
      <c r="X177" s="9" t="str">
        <f>IF(ISNUMBER(VLOOKUP($E177,AnrPivot!$A$6:$AI$89,COLUMN()-COLUMN($V$1)+2,FALSE)),VLOOKUP($E177,AnrPivot!$A$6:$AI$89,COLUMN()-COLUMN($V$1)+2,FALSE),"")</f>
        <v/>
      </c>
      <c r="Y177" s="9" t="str">
        <f>IF(ISNUMBER(VLOOKUP($E177,AnrPivot!$A$6:$AI$89,COLUMN()-COLUMN($V$1)+2,FALSE)),VLOOKUP($E177,AnrPivot!$A$6:$AI$89,COLUMN()-COLUMN($V$1)+2,FALSE),"")</f>
        <v/>
      </c>
      <c r="Z177" s="9" t="str">
        <f>IF(ISNUMBER(VLOOKUP($E177,AnrPivot!$A$6:$AI$89,COLUMN()-COLUMN($V$1)+2,FALSE)),VLOOKUP($E177,AnrPivot!$A$6:$AI$89,COLUMN()-COLUMN($V$1)+2,FALSE),"")</f>
        <v/>
      </c>
      <c r="AA177" s="9" t="str">
        <f>IF(ISNUMBER(VLOOKUP($E177,AnrPivot!$A$6:$AI$89,COLUMN()-COLUMN($V$1)+2,FALSE)),VLOOKUP($E177,AnrPivot!$A$6:$AI$89,COLUMN()-COLUMN($V$1)+2,FALSE),"")</f>
        <v/>
      </c>
      <c r="AB177" s="9" t="str">
        <f>IF(ISNUMBER(VLOOKUP($E177,AnrPivot!$A$6:$AI$89,COLUMN()-COLUMN($V$1)+2,FALSE)),VLOOKUP($E177,AnrPivot!$A$6:$AI$89,COLUMN()-COLUMN($V$1)+2,FALSE),"")</f>
        <v/>
      </c>
      <c r="AC177" s="9" t="str">
        <f>IF(ISNUMBER(VLOOKUP($E177,AnrPivot!$A$6:$AI$89,COLUMN()-COLUMN($V$1)+2,FALSE)),VLOOKUP($E177,AnrPivot!$A$6:$AI$89,COLUMN()-COLUMN($V$1)+2,FALSE),"")</f>
        <v/>
      </c>
      <c r="AD177" s="9" t="str">
        <f>IF(ISNUMBER(VLOOKUP($E177,AnrPivot!$A$6:$AI$89,COLUMN()-COLUMN($V$1)+2,FALSE)),VLOOKUP($E177,AnrPivot!$A$6:$AI$89,COLUMN()-COLUMN($V$1)+2,FALSE),"")</f>
        <v/>
      </c>
      <c r="AE177" s="9" t="str">
        <f>IF(ISNUMBER(VLOOKUP($E177,AnrPivot!$A$6:$AI$89,COLUMN()-COLUMN($V$1)+2,FALSE)),VLOOKUP($E177,AnrPivot!$A$6:$AI$89,COLUMN()-COLUMN($V$1)+2,FALSE),"")</f>
        <v/>
      </c>
      <c r="AF177" s="9" t="str">
        <f>IF(ISNUMBER(VLOOKUP($E177,AnrPivot!$A$6:$AI$89,COLUMN()-COLUMN($V$1)+2,FALSE)),VLOOKUP($E177,AnrPivot!$A$6:$AI$89,COLUMN()-COLUMN($V$1)+2,FALSE),"")</f>
        <v/>
      </c>
      <c r="AG177" s="9" t="str">
        <f>IF(ISNUMBER(VLOOKUP($E177,AnrPivot!$A$6:$AI$89,COLUMN()-COLUMN($V$1)+2,FALSE)),VLOOKUP($E177,AnrPivot!$A$6:$AI$89,COLUMN()-COLUMN($V$1)+2,FALSE),"")</f>
        <v/>
      </c>
      <c r="AH177" s="9" t="str">
        <f>IF(ISNUMBER(VLOOKUP($E177,AnrPivot!$A$6:$AI$89,COLUMN()-COLUMN($V$1)+2,FALSE)),VLOOKUP($E177,AnrPivot!$A$6:$AI$89,COLUMN()-COLUMN($V$1)+2,FALSE),"")</f>
        <v/>
      </c>
      <c r="AI177" s="9" t="str">
        <f>IF(ISNUMBER(VLOOKUP($E177,AnrPivot!$A$6:$AI$89,COLUMN()-COLUMN($V$1)+2,FALSE)),VLOOKUP($E177,AnrPivot!$A$6:$AI$89,COLUMN()-COLUMN($V$1)+2,FALSE),"")</f>
        <v/>
      </c>
      <c r="AJ177" s="9" t="str">
        <f>IF(ISNUMBER(VLOOKUP($E177,AnrPivot!$A$6:$AI$89,COLUMN()-COLUMN($V$1)+2,FALSE)),VLOOKUP($E177,AnrPivot!$A$6:$AI$89,COLUMN()-COLUMN($V$1)+2,FALSE),"")</f>
        <v/>
      </c>
      <c r="AK177" s="9" t="str">
        <f>IF(ISNUMBER(VLOOKUP($E177,AnrPivot!$A$6:$AI$89,COLUMN()-COLUMN($V$1)+2,FALSE)),VLOOKUP($E177,AnrPivot!$A$6:$AI$89,COLUMN()-COLUMN($V$1)+2,FALSE),"")</f>
        <v/>
      </c>
      <c r="AL177" s="9" t="str">
        <f>IF(ISNUMBER(VLOOKUP($E177,AnrPivot!$A$6:$AI$89,COLUMN()-COLUMN($V$1)+2,FALSE)),VLOOKUP($E177,AnrPivot!$A$6:$AI$89,COLUMN()-COLUMN($V$1)+2,FALSE),"")</f>
        <v/>
      </c>
      <c r="AM177" s="9" t="str">
        <f>IF(ISNUMBER(VLOOKUP($E177,AnrPivot!$A$6:$AI$89,COLUMN()-COLUMN($V$1)+2,FALSE)),VLOOKUP($E177,AnrPivot!$A$6:$AI$89,COLUMN()-COLUMN($V$1)+2,FALSE),"")</f>
        <v/>
      </c>
      <c r="AN177" s="9" t="str">
        <f>IF(ISNUMBER(VLOOKUP($E177,AnrPivot!$A$6:$AI$89,COLUMN()-COLUMN($V$1)+2,FALSE)),VLOOKUP($E177,AnrPivot!$A$6:$AI$89,COLUMN()-COLUMN($V$1)+2,FALSE),"")</f>
        <v/>
      </c>
      <c r="AO177" s="9" t="str">
        <f>IF(ISNUMBER(VLOOKUP($E177,AnrPivot!$A$6:$AI$89,COLUMN()-COLUMN($V$1)+2,FALSE)),VLOOKUP($E177,AnrPivot!$A$6:$AI$89,COLUMN()-COLUMN($V$1)+2,FALSE),"")</f>
        <v/>
      </c>
      <c r="AP177" s="9" t="str">
        <f>IF(ISNUMBER(VLOOKUP($E177,AnrPivot!$A$6:$AI$89,COLUMN()-COLUMN($V$1)+2,FALSE)),VLOOKUP($E177,AnrPivot!$A$6:$AI$89,COLUMN()-COLUMN($V$1)+2,FALSE),"")</f>
        <v/>
      </c>
      <c r="AQ177" s="9" t="str">
        <f>IF(ISNUMBER(VLOOKUP($E177,AnrPivot!$A$6:$AI$89,COLUMN()-COLUMN($V$1)+2,FALSE)),VLOOKUP($E177,AnrPivot!$A$6:$AI$89,COLUMN()-COLUMN($V$1)+2,FALSE),"")</f>
        <v/>
      </c>
      <c r="AR177" s="9" t="str">
        <f>IF(ISNUMBER(VLOOKUP($E177,AnrPivot!$A$6:$AI$89,COLUMN()-COLUMN($V$1)+2,FALSE)),VLOOKUP($E177,AnrPivot!$A$6:$AI$89,COLUMN()-COLUMN($V$1)+2,FALSE),"")</f>
        <v/>
      </c>
      <c r="AS177" s="9" t="str">
        <f>IF(ISNUMBER(VLOOKUP($E177,AnrPivot!$A$6:$AI$89,COLUMN()-COLUMN($V$1)+2,FALSE)),VLOOKUP($E177,AnrPivot!$A$6:$AI$89,COLUMN()-COLUMN($V$1)+2,FALSE),"")</f>
        <v/>
      </c>
      <c r="AT177" s="9" t="str">
        <f>IF(ISNUMBER(VLOOKUP($E177,AnrPivot!$A$6:$AI$89,COLUMN()-COLUMN($V$1)+2,FALSE)),VLOOKUP($E177,AnrPivot!$A$6:$AI$89,COLUMN()-COLUMN($V$1)+2,FALSE),"")</f>
        <v/>
      </c>
      <c r="AU177" s="9" t="str">
        <f>IF(ISNUMBER(VLOOKUP($E177,AnrPivot!$A$6:$AI$89,COLUMN()-COLUMN($V$1)+2,FALSE)),VLOOKUP($E177,AnrPivot!$A$6:$AI$89,COLUMN()-COLUMN($V$1)+2,FALSE),"")</f>
        <v/>
      </c>
      <c r="AV177" s="9" t="str">
        <f>IF(ISNUMBER(VLOOKUP($E177,AnrPivot!$A$6:$AI$89,COLUMN()-COLUMN($V$1)+2,FALSE)),VLOOKUP($E177,AnrPivot!$A$6:$AI$89,COLUMN()-COLUMN($V$1)+2,FALSE),"")</f>
        <v/>
      </c>
      <c r="AW177" s="9" t="str">
        <f>IF(ISNUMBER(VLOOKUP($E177,AnrPivot!$A$6:$AI$89,COLUMN()-COLUMN($V$1)+2,FALSE)),VLOOKUP($E177,AnrPivot!$A$6:$AI$89,COLUMN()-COLUMN($V$1)+2,FALSE),"")</f>
        <v/>
      </c>
      <c r="AX177" s="9" t="str">
        <f>IF(ISNUMBER(VLOOKUP($E177,AnrPivot!$A$6:$AI$89,COLUMN()-COLUMN($V$1)+2,FALSE)),VLOOKUP($E177,AnrPivot!$A$6:$AI$89,COLUMN()-COLUMN($V$1)+2,FALSE),"")</f>
        <v/>
      </c>
      <c r="AY177" s="9" t="str">
        <f>IF(ISNUMBER(VLOOKUP($E177,AnrPivot!$A$6:$AI$89,COLUMN()-COLUMN($V$1)+2,FALSE)),VLOOKUP($E177,AnrPivot!$A$6:$AI$89,COLUMN()-COLUMN($V$1)+2,FALSE),"")</f>
        <v/>
      </c>
      <c r="AZ177" s="9" t="str">
        <f>IF(ISNUMBER(VLOOKUP($E177,AnrPivot!$A$6:$AI$89,COLUMN()-COLUMN($V$1)+2,FALSE)),VLOOKUP($E177,AnrPivot!$A$6:$AI$89,COLUMN()-COLUMN($V$1)+2,FALSE),"")</f>
        <v/>
      </c>
      <c r="BA177" s="9" t="str">
        <f>IF(ISNUMBER(VLOOKUP($E177,AnrPivot!$A$6:$AI$89,COLUMN()-COLUMN($V$1)+2,FALSE)),VLOOKUP($E177,AnrPivot!$A$6:$AI$89,COLUMN()-COLUMN($V$1)+2,FALSE),"")</f>
        <v/>
      </c>
      <c r="BB177" s="9" t="str">
        <f>IF(ISNUMBER(VLOOKUP($E177,AnrPivot!$A$6:$AI$89,COLUMN()-COLUMN($V$1)+2,FALSE)),VLOOKUP($E177,AnrPivot!$A$6:$AI$89,COLUMN()-COLUMN($V$1)+2,FALSE),"")</f>
        <v/>
      </c>
      <c r="BC177" s="9" t="str">
        <f>IF(ISNUMBER(VLOOKUP($E177,AnrPivot!$A$6:$AI$89,COLUMN()-COLUMN($V$1)+2,FALSE)),VLOOKUP($E177,AnrPivot!$A$6:$AI$89,COLUMN()-COLUMN($V$1)+2,FALSE),"")</f>
        <v/>
      </c>
      <c r="BD177" s="9" t="str">
        <f>IF(ISNUMBER(VLOOKUP($E177,AnrPivot!$A$6:$AI$89,COLUMN()-COLUMN($V$1)+2,FALSE)),VLOOKUP($E177,AnrPivot!$A$6:$AI$89,COLUMN()-COLUMN($V$1)+2,FALSE),"")</f>
        <v/>
      </c>
      <c r="BE177" s="9" t="str">
        <f>IF(ISNUMBER(VLOOKUP($E177,AnrPivot!$A$6:$AI$89,COLUMN()-COLUMN($V$1)+2,FALSE)),VLOOKUP($E177,AnrPivot!$A$6:$AI$89,COLUMN()-COLUMN($V$1)+2,FALSE),"")</f>
        <v/>
      </c>
      <c r="BF177" s="9" t="str">
        <f>IF(ISNUMBER(VLOOKUP($E177,AnrPivot!$A$6:$AI$89,COLUMN()-COLUMN($V$1)+2,FALSE)),VLOOKUP($E177,AnrPivot!$A$6:$AI$89,COLUMN()-COLUMN($V$1)+2,FALSE),"")</f>
        <v/>
      </c>
      <c r="BG177" s="9" t="str">
        <f>IF(ISNUMBER(VLOOKUP($E177,AnrPivot!$A$6:$AI$89,COLUMN()-COLUMN($V$1)+2,FALSE)),VLOOKUP($E177,AnrPivot!$A$6:$AI$89,COLUMN()-COLUMN($V$1)+2,FALSE),"")</f>
        <v/>
      </c>
      <c r="BH177" s="9" t="str">
        <f>IF(ISNUMBER(VLOOKUP($E177,AnrPivot!$A$6:$AI$89,COLUMN()-COLUMN($V$1)+2,FALSE)),VLOOKUP($E177,AnrPivot!$A$6:$AI$89,COLUMN()-COLUMN($V$1)+2,FALSE),"")</f>
        <v/>
      </c>
      <c r="BI177" s="9" t="str">
        <f>IF(ISNUMBER(VLOOKUP($E177,AnrPivot!$A$6:$AI$89,COLUMN()-COLUMN($V$1)+2,FALSE)),VLOOKUP($E177,AnrPivot!$A$6:$AI$89,COLUMN()-COLUMN($V$1)+2,FALSE),"")</f>
        <v/>
      </c>
      <c r="BJ177" s="9" t="str">
        <f>IF(ISNUMBER(VLOOKUP($E177,AnrPivot!$A$6:$AI$89,COLUMN()-COLUMN($V$1)+2,FALSE)),VLOOKUP($E177,AnrPivot!$A$6:$AI$89,COLUMN()-COLUMN($V$1)+2,FALSE),"")</f>
        <v/>
      </c>
    </row>
    <row r="178" spans="1:62">
      <c r="A178" s="244">
        <v>170</v>
      </c>
      <c r="B178" s="8" t="s">
        <v>1195</v>
      </c>
      <c r="M178" s="229"/>
      <c r="N178" s="229" t="e">
        <f>LOOKUP(E178,UNTIS.Wertrechnung!$A$4:$A$142,UNTIS.Wertrechnung!$F$4:$F$142)+LOOKUP(E178,UNTIS.Wertrechnung!$A$4:$A$142,UNTIS.Wertrechnung!$H$4:$H$142)</f>
        <v>#N/A</v>
      </c>
      <c r="O178" s="78" t="e">
        <f t="shared" si="7"/>
        <v>#N/A</v>
      </c>
      <c r="P178" s="244"/>
      <c r="Q178" s="244"/>
      <c r="R178" s="244"/>
      <c r="S178" s="244"/>
      <c r="T178" s="244"/>
      <c r="U178" s="244"/>
      <c r="V178" s="9" t="str">
        <f>IF(ISNUMBER(VLOOKUP($E178,AnrPivot!$A$6:$AI$89,COLUMN()-COLUMN($V$1)+2,FALSE)),VLOOKUP($E178,AnrPivot!$A$6:$AI$89,COLUMN()-COLUMN($V$1)+2,FALSE),"")</f>
        <v/>
      </c>
      <c r="W178" s="9" t="str">
        <f>IF(ISNUMBER(VLOOKUP($E178,AnrPivot!$A$6:$AI$89,COLUMN()-COLUMN($V$1)+2,FALSE)),VLOOKUP($E178,AnrPivot!$A$6:$AI$89,COLUMN()-COLUMN($V$1)+2,FALSE),"")</f>
        <v/>
      </c>
      <c r="X178" s="9" t="str">
        <f>IF(ISNUMBER(VLOOKUP($E178,AnrPivot!$A$6:$AI$89,COLUMN()-COLUMN($V$1)+2,FALSE)),VLOOKUP($E178,AnrPivot!$A$6:$AI$89,COLUMN()-COLUMN($V$1)+2,FALSE),"")</f>
        <v/>
      </c>
      <c r="Y178" s="9" t="str">
        <f>IF(ISNUMBER(VLOOKUP($E178,AnrPivot!$A$6:$AI$89,COLUMN()-COLUMN($V$1)+2,FALSE)),VLOOKUP($E178,AnrPivot!$A$6:$AI$89,COLUMN()-COLUMN($V$1)+2,FALSE),"")</f>
        <v/>
      </c>
      <c r="Z178" s="9" t="str">
        <f>IF(ISNUMBER(VLOOKUP($E178,AnrPivot!$A$6:$AI$89,COLUMN()-COLUMN($V$1)+2,FALSE)),VLOOKUP($E178,AnrPivot!$A$6:$AI$89,COLUMN()-COLUMN($V$1)+2,FALSE),"")</f>
        <v/>
      </c>
      <c r="AA178" s="9" t="str">
        <f>IF(ISNUMBER(VLOOKUP($E178,AnrPivot!$A$6:$AI$89,COLUMN()-COLUMN($V$1)+2,FALSE)),VLOOKUP($E178,AnrPivot!$A$6:$AI$89,COLUMN()-COLUMN($V$1)+2,FALSE),"")</f>
        <v/>
      </c>
      <c r="AB178" s="9" t="str">
        <f>IF(ISNUMBER(VLOOKUP($E178,AnrPivot!$A$6:$AI$89,COLUMN()-COLUMN($V$1)+2,FALSE)),VLOOKUP($E178,AnrPivot!$A$6:$AI$89,COLUMN()-COLUMN($V$1)+2,FALSE),"")</f>
        <v/>
      </c>
      <c r="AC178" s="9" t="str">
        <f>IF(ISNUMBER(VLOOKUP($E178,AnrPivot!$A$6:$AI$89,COLUMN()-COLUMN($V$1)+2,FALSE)),VLOOKUP($E178,AnrPivot!$A$6:$AI$89,COLUMN()-COLUMN($V$1)+2,FALSE),"")</f>
        <v/>
      </c>
      <c r="AD178" s="9" t="str">
        <f>IF(ISNUMBER(VLOOKUP($E178,AnrPivot!$A$6:$AI$89,COLUMN()-COLUMN($V$1)+2,FALSE)),VLOOKUP($E178,AnrPivot!$A$6:$AI$89,COLUMN()-COLUMN($V$1)+2,FALSE),"")</f>
        <v/>
      </c>
      <c r="AE178" s="9" t="str">
        <f>IF(ISNUMBER(VLOOKUP($E178,AnrPivot!$A$6:$AI$89,COLUMN()-COLUMN($V$1)+2,FALSE)),VLOOKUP($E178,AnrPivot!$A$6:$AI$89,COLUMN()-COLUMN($V$1)+2,FALSE),"")</f>
        <v/>
      </c>
      <c r="AF178" s="9" t="str">
        <f>IF(ISNUMBER(VLOOKUP($E178,AnrPivot!$A$6:$AI$89,COLUMN()-COLUMN($V$1)+2,FALSE)),VLOOKUP($E178,AnrPivot!$A$6:$AI$89,COLUMN()-COLUMN($V$1)+2,FALSE),"")</f>
        <v/>
      </c>
      <c r="AG178" s="9" t="str">
        <f>IF(ISNUMBER(VLOOKUP($E178,AnrPivot!$A$6:$AI$89,COLUMN()-COLUMN($V$1)+2,FALSE)),VLOOKUP($E178,AnrPivot!$A$6:$AI$89,COLUMN()-COLUMN($V$1)+2,FALSE),"")</f>
        <v/>
      </c>
      <c r="AH178" s="9" t="str">
        <f>IF(ISNUMBER(VLOOKUP($E178,AnrPivot!$A$6:$AI$89,COLUMN()-COLUMN($V$1)+2,FALSE)),VLOOKUP($E178,AnrPivot!$A$6:$AI$89,COLUMN()-COLUMN($V$1)+2,FALSE),"")</f>
        <v/>
      </c>
      <c r="AI178" s="9" t="str">
        <f>IF(ISNUMBER(VLOOKUP($E178,AnrPivot!$A$6:$AI$89,COLUMN()-COLUMN($V$1)+2,FALSE)),VLOOKUP($E178,AnrPivot!$A$6:$AI$89,COLUMN()-COLUMN($V$1)+2,FALSE),"")</f>
        <v/>
      </c>
      <c r="AJ178" s="9" t="str">
        <f>IF(ISNUMBER(VLOOKUP($E178,AnrPivot!$A$6:$AI$89,COLUMN()-COLUMN($V$1)+2,FALSE)),VLOOKUP($E178,AnrPivot!$A$6:$AI$89,COLUMN()-COLUMN($V$1)+2,FALSE),"")</f>
        <v/>
      </c>
      <c r="AK178" s="9" t="str">
        <f>IF(ISNUMBER(VLOOKUP($E178,AnrPivot!$A$6:$AI$89,COLUMN()-COLUMN($V$1)+2,FALSE)),VLOOKUP($E178,AnrPivot!$A$6:$AI$89,COLUMN()-COLUMN($V$1)+2,FALSE),"")</f>
        <v/>
      </c>
      <c r="AL178" s="9" t="str">
        <f>IF(ISNUMBER(VLOOKUP($E178,AnrPivot!$A$6:$AI$89,COLUMN()-COLUMN($V$1)+2,FALSE)),VLOOKUP($E178,AnrPivot!$A$6:$AI$89,COLUMN()-COLUMN($V$1)+2,FALSE),"")</f>
        <v/>
      </c>
      <c r="AM178" s="9" t="str">
        <f>IF(ISNUMBER(VLOOKUP($E178,AnrPivot!$A$6:$AI$89,COLUMN()-COLUMN($V$1)+2,FALSE)),VLOOKUP($E178,AnrPivot!$A$6:$AI$89,COLUMN()-COLUMN($V$1)+2,FALSE),"")</f>
        <v/>
      </c>
      <c r="AN178" s="9" t="str">
        <f>IF(ISNUMBER(VLOOKUP($E178,AnrPivot!$A$6:$AI$89,COLUMN()-COLUMN($V$1)+2,FALSE)),VLOOKUP($E178,AnrPivot!$A$6:$AI$89,COLUMN()-COLUMN($V$1)+2,FALSE),"")</f>
        <v/>
      </c>
      <c r="AO178" s="9" t="str">
        <f>IF(ISNUMBER(VLOOKUP($E178,AnrPivot!$A$6:$AI$89,COLUMN()-COLUMN($V$1)+2,FALSE)),VLOOKUP($E178,AnrPivot!$A$6:$AI$89,COLUMN()-COLUMN($V$1)+2,FALSE),"")</f>
        <v/>
      </c>
      <c r="AP178" s="9" t="str">
        <f>IF(ISNUMBER(VLOOKUP($E178,AnrPivot!$A$6:$AI$89,COLUMN()-COLUMN($V$1)+2,FALSE)),VLOOKUP($E178,AnrPivot!$A$6:$AI$89,COLUMN()-COLUMN($V$1)+2,FALSE),"")</f>
        <v/>
      </c>
      <c r="AQ178" s="9" t="str">
        <f>IF(ISNUMBER(VLOOKUP($E178,AnrPivot!$A$6:$AI$89,COLUMN()-COLUMN($V$1)+2,FALSE)),VLOOKUP($E178,AnrPivot!$A$6:$AI$89,COLUMN()-COLUMN($V$1)+2,FALSE),"")</f>
        <v/>
      </c>
      <c r="AR178" s="9" t="str">
        <f>IF(ISNUMBER(VLOOKUP($E178,AnrPivot!$A$6:$AI$89,COLUMN()-COLUMN($V$1)+2,FALSE)),VLOOKUP($E178,AnrPivot!$A$6:$AI$89,COLUMN()-COLUMN($V$1)+2,FALSE),"")</f>
        <v/>
      </c>
      <c r="AS178" s="9" t="str">
        <f>IF(ISNUMBER(VLOOKUP($E178,AnrPivot!$A$6:$AI$89,COLUMN()-COLUMN($V$1)+2,FALSE)),VLOOKUP($E178,AnrPivot!$A$6:$AI$89,COLUMN()-COLUMN($V$1)+2,FALSE),"")</f>
        <v/>
      </c>
      <c r="AT178" s="9" t="str">
        <f>IF(ISNUMBER(VLOOKUP($E178,AnrPivot!$A$6:$AI$89,COLUMN()-COLUMN($V$1)+2,FALSE)),VLOOKUP($E178,AnrPivot!$A$6:$AI$89,COLUMN()-COLUMN($V$1)+2,FALSE),"")</f>
        <v/>
      </c>
      <c r="AU178" s="9" t="str">
        <f>IF(ISNUMBER(VLOOKUP($E178,AnrPivot!$A$6:$AI$89,COLUMN()-COLUMN($V$1)+2,FALSE)),VLOOKUP($E178,AnrPivot!$A$6:$AI$89,COLUMN()-COLUMN($V$1)+2,FALSE),"")</f>
        <v/>
      </c>
      <c r="AV178" s="9" t="str">
        <f>IF(ISNUMBER(VLOOKUP($E178,AnrPivot!$A$6:$AI$89,COLUMN()-COLUMN($V$1)+2,FALSE)),VLOOKUP($E178,AnrPivot!$A$6:$AI$89,COLUMN()-COLUMN($V$1)+2,FALSE),"")</f>
        <v/>
      </c>
      <c r="AW178" s="9" t="str">
        <f>IF(ISNUMBER(VLOOKUP($E178,AnrPivot!$A$6:$AI$89,COLUMN()-COLUMN($V$1)+2,FALSE)),VLOOKUP($E178,AnrPivot!$A$6:$AI$89,COLUMN()-COLUMN($V$1)+2,FALSE),"")</f>
        <v/>
      </c>
      <c r="AX178" s="9" t="str">
        <f>IF(ISNUMBER(VLOOKUP($E178,AnrPivot!$A$6:$AI$89,COLUMN()-COLUMN($V$1)+2,FALSE)),VLOOKUP($E178,AnrPivot!$A$6:$AI$89,COLUMN()-COLUMN($V$1)+2,FALSE),"")</f>
        <v/>
      </c>
      <c r="AY178" s="9" t="str">
        <f>IF(ISNUMBER(VLOOKUP($E178,AnrPivot!$A$6:$AI$89,COLUMN()-COLUMN($V$1)+2,FALSE)),VLOOKUP($E178,AnrPivot!$A$6:$AI$89,COLUMN()-COLUMN($V$1)+2,FALSE),"")</f>
        <v/>
      </c>
      <c r="AZ178" s="9" t="str">
        <f>IF(ISNUMBER(VLOOKUP($E178,AnrPivot!$A$6:$AI$89,COLUMN()-COLUMN($V$1)+2,FALSE)),VLOOKUP($E178,AnrPivot!$A$6:$AI$89,COLUMN()-COLUMN($V$1)+2,FALSE),"")</f>
        <v/>
      </c>
      <c r="BA178" s="9" t="str">
        <f>IF(ISNUMBER(VLOOKUP($E178,AnrPivot!$A$6:$AI$89,COLUMN()-COLUMN($V$1)+2,FALSE)),VLOOKUP($E178,AnrPivot!$A$6:$AI$89,COLUMN()-COLUMN($V$1)+2,FALSE),"")</f>
        <v/>
      </c>
      <c r="BB178" s="9" t="str">
        <f>IF(ISNUMBER(VLOOKUP($E178,AnrPivot!$A$6:$AI$89,COLUMN()-COLUMN($V$1)+2,FALSE)),VLOOKUP($E178,AnrPivot!$A$6:$AI$89,COLUMN()-COLUMN($V$1)+2,FALSE),"")</f>
        <v/>
      </c>
      <c r="BC178" s="9" t="str">
        <f>IF(ISNUMBER(VLOOKUP($E178,AnrPivot!$A$6:$AI$89,COLUMN()-COLUMN($V$1)+2,FALSE)),VLOOKUP($E178,AnrPivot!$A$6:$AI$89,COLUMN()-COLUMN($V$1)+2,FALSE),"")</f>
        <v/>
      </c>
      <c r="BD178" s="9" t="str">
        <f>IF(ISNUMBER(VLOOKUP($E178,AnrPivot!$A$6:$AI$89,COLUMN()-COLUMN($V$1)+2,FALSE)),VLOOKUP($E178,AnrPivot!$A$6:$AI$89,COLUMN()-COLUMN($V$1)+2,FALSE),"")</f>
        <v/>
      </c>
      <c r="BE178" s="9" t="str">
        <f>IF(ISNUMBER(VLOOKUP($E178,AnrPivot!$A$6:$AI$89,COLUMN()-COLUMN($V$1)+2,FALSE)),VLOOKUP($E178,AnrPivot!$A$6:$AI$89,COLUMN()-COLUMN($V$1)+2,FALSE),"")</f>
        <v/>
      </c>
      <c r="BF178" s="9" t="str">
        <f>IF(ISNUMBER(VLOOKUP($E178,AnrPivot!$A$6:$AI$89,COLUMN()-COLUMN($V$1)+2,FALSE)),VLOOKUP($E178,AnrPivot!$A$6:$AI$89,COLUMN()-COLUMN($V$1)+2,FALSE),"")</f>
        <v/>
      </c>
      <c r="BG178" s="9" t="str">
        <f>IF(ISNUMBER(VLOOKUP($E178,AnrPivot!$A$6:$AI$89,COLUMN()-COLUMN($V$1)+2,FALSE)),VLOOKUP($E178,AnrPivot!$A$6:$AI$89,COLUMN()-COLUMN($V$1)+2,FALSE),"")</f>
        <v/>
      </c>
      <c r="BH178" s="9" t="str">
        <f>IF(ISNUMBER(VLOOKUP($E178,AnrPivot!$A$6:$AI$89,COLUMN()-COLUMN($V$1)+2,FALSE)),VLOOKUP($E178,AnrPivot!$A$6:$AI$89,COLUMN()-COLUMN($V$1)+2,FALSE),"")</f>
        <v/>
      </c>
      <c r="BI178" s="9" t="str">
        <f>IF(ISNUMBER(VLOOKUP($E178,AnrPivot!$A$6:$AI$89,COLUMN()-COLUMN($V$1)+2,FALSE)),VLOOKUP($E178,AnrPivot!$A$6:$AI$89,COLUMN()-COLUMN($V$1)+2,FALSE),"")</f>
        <v/>
      </c>
      <c r="BJ178" s="9" t="str">
        <f>IF(ISNUMBER(VLOOKUP($E178,AnrPivot!$A$6:$AI$89,COLUMN()-COLUMN($V$1)+2,FALSE)),VLOOKUP($E178,AnrPivot!$A$6:$AI$89,COLUMN()-COLUMN($V$1)+2,FALSE),"")</f>
        <v/>
      </c>
    </row>
    <row r="179" spans="1:62">
      <c r="A179" s="247">
        <v>171</v>
      </c>
      <c r="B179" s="68" t="s">
        <v>1195</v>
      </c>
      <c r="C179" s="67"/>
      <c r="D179" s="67"/>
      <c r="E179" s="68"/>
      <c r="F179" s="68"/>
      <c r="G179" s="74"/>
      <c r="H179" s="74"/>
      <c r="I179" s="74"/>
      <c r="J179" s="74"/>
      <c r="K179" s="68"/>
      <c r="L179" s="74"/>
      <c r="M179" s="144"/>
      <c r="N179" s="145"/>
      <c r="O179" s="72"/>
      <c r="P179" s="247"/>
      <c r="Q179" s="247"/>
      <c r="R179" s="247"/>
      <c r="S179" s="247"/>
      <c r="T179" s="247"/>
      <c r="U179" s="247"/>
      <c r="V179" s="93" t="str">
        <f>IF(ISNUMBER(VLOOKUP($E179,AnrPivot!$A$6:$AI$89,COLUMN()-COLUMN($V$1)+2,FALSE)),VLOOKUP($E179,AnrPivot!$A$6:$AI$89,COLUMN()-COLUMN($V$1)+2,FALSE),"")</f>
        <v/>
      </c>
      <c r="W179" s="9" t="str">
        <f>IF(ISNUMBER(VLOOKUP($E179,AnrPivot!$A$6:$AI$89,COLUMN()-COLUMN($V$1)+2,FALSE)),VLOOKUP($E179,AnrPivot!$A$6:$AI$89,COLUMN()-COLUMN($V$1)+2,FALSE),"")</f>
        <v/>
      </c>
      <c r="X179" s="9" t="str">
        <f>IF(ISNUMBER(VLOOKUP($E179,AnrPivot!$A$6:$AI$89,COLUMN()-COLUMN($V$1)+2,FALSE)),VLOOKUP($E179,AnrPivot!$A$6:$AI$89,COLUMN()-COLUMN($V$1)+2,FALSE),"")</f>
        <v/>
      </c>
      <c r="Y179" s="9" t="str">
        <f>IF(ISNUMBER(VLOOKUP($E179,AnrPivot!$A$6:$AI$89,COLUMN()-COLUMN($V$1)+2,FALSE)),VLOOKUP($E179,AnrPivot!$A$6:$AI$89,COLUMN()-COLUMN($V$1)+2,FALSE),"")</f>
        <v/>
      </c>
      <c r="Z179" s="9" t="str">
        <f>IF(ISNUMBER(VLOOKUP($E179,AnrPivot!$A$6:$AI$89,COLUMN()-COLUMN($V$1)+2,FALSE)),VLOOKUP($E179,AnrPivot!$A$6:$AI$89,COLUMN()-COLUMN($V$1)+2,FALSE),"")</f>
        <v/>
      </c>
      <c r="AA179" s="9" t="str">
        <f>IF(ISNUMBER(VLOOKUP($E179,AnrPivot!$A$6:$AI$89,COLUMN()-COLUMN($V$1)+2,FALSE)),VLOOKUP($E179,AnrPivot!$A$6:$AI$89,COLUMN()-COLUMN($V$1)+2,FALSE),"")</f>
        <v/>
      </c>
      <c r="AB179" s="9" t="str">
        <f>IF(ISNUMBER(VLOOKUP($E179,AnrPivot!$A$6:$AI$89,COLUMN()-COLUMN($V$1)+2,FALSE)),VLOOKUP($E179,AnrPivot!$A$6:$AI$89,COLUMN()-COLUMN($V$1)+2,FALSE),"")</f>
        <v/>
      </c>
      <c r="AC179" s="9" t="str">
        <f>IF(ISNUMBER(VLOOKUP($E179,AnrPivot!$A$6:$AI$89,COLUMN()-COLUMN($V$1)+2,FALSE)),VLOOKUP($E179,AnrPivot!$A$6:$AI$89,COLUMN()-COLUMN($V$1)+2,FALSE),"")</f>
        <v/>
      </c>
      <c r="AD179" s="9" t="str">
        <f>IF(ISNUMBER(VLOOKUP($E179,AnrPivot!$A$6:$AI$89,COLUMN()-COLUMN($V$1)+2,FALSE)),VLOOKUP($E179,AnrPivot!$A$6:$AI$89,COLUMN()-COLUMN($V$1)+2,FALSE),"")</f>
        <v/>
      </c>
      <c r="AE179" s="9" t="str">
        <f>IF(ISNUMBER(VLOOKUP($E179,AnrPivot!$A$6:$AI$89,COLUMN()-COLUMN($V$1)+2,FALSE)),VLOOKUP($E179,AnrPivot!$A$6:$AI$89,COLUMN()-COLUMN($V$1)+2,FALSE),"")</f>
        <v/>
      </c>
      <c r="AF179" s="9" t="str">
        <f>IF(ISNUMBER(VLOOKUP($E179,AnrPivot!$A$6:$AI$89,COLUMN()-COLUMN($V$1)+2,FALSE)),VLOOKUP($E179,AnrPivot!$A$6:$AI$89,COLUMN()-COLUMN($V$1)+2,FALSE),"")</f>
        <v/>
      </c>
      <c r="AG179" s="9" t="str">
        <f>IF(ISNUMBER(VLOOKUP($E179,AnrPivot!$A$6:$AI$89,COLUMN()-COLUMN($V$1)+2,FALSE)),VLOOKUP($E179,AnrPivot!$A$6:$AI$89,COLUMN()-COLUMN($V$1)+2,FALSE),"")</f>
        <v/>
      </c>
      <c r="AH179" s="9" t="str">
        <f>IF(ISNUMBER(VLOOKUP($E179,AnrPivot!$A$6:$AI$89,COLUMN()-COLUMN($V$1)+2,FALSE)),VLOOKUP($E179,AnrPivot!$A$6:$AI$89,COLUMN()-COLUMN($V$1)+2,FALSE),"")</f>
        <v/>
      </c>
      <c r="AI179" s="9" t="str">
        <f>IF(ISNUMBER(VLOOKUP($E179,AnrPivot!$A$6:$AI$89,COLUMN()-COLUMN($V$1)+2,FALSE)),VLOOKUP($E179,AnrPivot!$A$6:$AI$89,COLUMN()-COLUMN($V$1)+2,FALSE),"")</f>
        <v/>
      </c>
      <c r="AJ179" s="9" t="str">
        <f>IF(ISNUMBER(VLOOKUP($E179,AnrPivot!$A$6:$AI$89,COLUMN()-COLUMN($V$1)+2,FALSE)),VLOOKUP($E179,AnrPivot!$A$6:$AI$89,COLUMN()-COLUMN($V$1)+2,FALSE),"")</f>
        <v/>
      </c>
      <c r="AK179" s="9" t="str">
        <f>IF(ISNUMBER(VLOOKUP($E179,AnrPivot!$A$6:$AI$89,COLUMN()-COLUMN($V$1)+2,FALSE)),VLOOKUP($E179,AnrPivot!$A$6:$AI$89,COLUMN()-COLUMN($V$1)+2,FALSE),"")</f>
        <v/>
      </c>
      <c r="AL179" s="9" t="str">
        <f>IF(ISNUMBER(VLOOKUP($E179,AnrPivot!$A$6:$AI$89,COLUMN()-COLUMN($V$1)+2,FALSE)),VLOOKUP($E179,AnrPivot!$A$6:$AI$89,COLUMN()-COLUMN($V$1)+2,FALSE),"")</f>
        <v/>
      </c>
      <c r="AM179" s="9" t="str">
        <f>IF(ISNUMBER(VLOOKUP($E179,AnrPivot!$A$6:$AI$89,COLUMN()-COLUMN($V$1)+2,FALSE)),VLOOKUP($E179,AnrPivot!$A$6:$AI$89,COLUMN()-COLUMN($V$1)+2,FALSE),"")</f>
        <v/>
      </c>
      <c r="AN179" s="9" t="str">
        <f>IF(ISNUMBER(VLOOKUP($E179,AnrPivot!$A$6:$AI$89,COLUMN()-COLUMN($V$1)+2,FALSE)),VLOOKUP($E179,AnrPivot!$A$6:$AI$89,COLUMN()-COLUMN($V$1)+2,FALSE),"")</f>
        <v/>
      </c>
      <c r="AO179" s="9" t="str">
        <f>IF(ISNUMBER(VLOOKUP($E179,AnrPivot!$A$6:$AI$89,COLUMN()-COLUMN($V$1)+2,FALSE)),VLOOKUP($E179,AnrPivot!$A$6:$AI$89,COLUMN()-COLUMN($V$1)+2,FALSE),"")</f>
        <v/>
      </c>
      <c r="AP179" s="9" t="str">
        <f>IF(ISNUMBER(VLOOKUP($E179,AnrPivot!$A$6:$AI$89,COLUMN()-COLUMN($V$1)+2,FALSE)),VLOOKUP($E179,AnrPivot!$A$6:$AI$89,COLUMN()-COLUMN($V$1)+2,FALSE),"")</f>
        <v/>
      </c>
      <c r="AQ179" s="9" t="str">
        <f>IF(ISNUMBER(VLOOKUP($E179,AnrPivot!$A$6:$AI$89,COLUMN()-COLUMN($V$1)+2,FALSE)),VLOOKUP($E179,AnrPivot!$A$6:$AI$89,COLUMN()-COLUMN($V$1)+2,FALSE),"")</f>
        <v/>
      </c>
      <c r="AR179" s="9" t="str">
        <f>IF(ISNUMBER(VLOOKUP($E179,AnrPivot!$A$6:$AI$89,COLUMN()-COLUMN($V$1)+2,FALSE)),VLOOKUP($E179,AnrPivot!$A$6:$AI$89,COLUMN()-COLUMN($V$1)+2,FALSE),"")</f>
        <v/>
      </c>
      <c r="AS179" s="9" t="str">
        <f>IF(ISNUMBER(VLOOKUP($E179,AnrPivot!$A$6:$AI$89,COLUMN()-COLUMN($V$1)+2,FALSE)),VLOOKUP($E179,AnrPivot!$A$6:$AI$89,COLUMN()-COLUMN($V$1)+2,FALSE),"")</f>
        <v/>
      </c>
      <c r="AT179" s="9" t="str">
        <f>IF(ISNUMBER(VLOOKUP($E179,AnrPivot!$A$6:$AI$89,COLUMN()-COLUMN($V$1)+2,FALSE)),VLOOKUP($E179,AnrPivot!$A$6:$AI$89,COLUMN()-COLUMN($V$1)+2,FALSE),"")</f>
        <v/>
      </c>
      <c r="AU179" s="9" t="str">
        <f>IF(ISNUMBER(VLOOKUP($E179,AnrPivot!$A$6:$AI$89,COLUMN()-COLUMN($V$1)+2,FALSE)),VLOOKUP($E179,AnrPivot!$A$6:$AI$89,COLUMN()-COLUMN($V$1)+2,FALSE),"")</f>
        <v/>
      </c>
      <c r="AV179" s="9" t="str">
        <f>IF(ISNUMBER(VLOOKUP($E179,AnrPivot!$A$6:$AI$89,COLUMN()-COLUMN($V$1)+2,FALSE)),VLOOKUP($E179,AnrPivot!$A$6:$AI$89,COLUMN()-COLUMN($V$1)+2,FALSE),"")</f>
        <v/>
      </c>
      <c r="AW179" s="9" t="str">
        <f>IF(ISNUMBER(VLOOKUP($E179,AnrPivot!$A$6:$AI$89,COLUMN()-COLUMN($V$1)+2,FALSE)),VLOOKUP($E179,AnrPivot!$A$6:$AI$89,COLUMN()-COLUMN($V$1)+2,FALSE),"")</f>
        <v/>
      </c>
      <c r="AX179" s="9" t="str">
        <f>IF(ISNUMBER(VLOOKUP($E179,AnrPivot!$A$6:$AI$89,COLUMN()-COLUMN($V$1)+2,FALSE)),VLOOKUP($E179,AnrPivot!$A$6:$AI$89,COLUMN()-COLUMN($V$1)+2,FALSE),"")</f>
        <v/>
      </c>
      <c r="AY179" s="9" t="str">
        <f>IF(ISNUMBER(VLOOKUP($E179,AnrPivot!$A$6:$AI$89,COLUMN()-COLUMN($V$1)+2,FALSE)),VLOOKUP($E179,AnrPivot!$A$6:$AI$89,COLUMN()-COLUMN($V$1)+2,FALSE),"")</f>
        <v/>
      </c>
      <c r="AZ179" s="9" t="str">
        <f>IF(ISNUMBER(VLOOKUP($E179,AnrPivot!$A$6:$AI$89,COLUMN()-COLUMN($V$1)+2,FALSE)),VLOOKUP($E179,AnrPivot!$A$6:$AI$89,COLUMN()-COLUMN($V$1)+2,FALSE),"")</f>
        <v/>
      </c>
      <c r="BA179" s="9" t="str">
        <f>IF(ISNUMBER(VLOOKUP($E179,AnrPivot!$A$6:$AI$89,COLUMN()-COLUMN($V$1)+2,FALSE)),VLOOKUP($E179,AnrPivot!$A$6:$AI$89,COLUMN()-COLUMN($V$1)+2,FALSE),"")</f>
        <v/>
      </c>
      <c r="BB179" s="9" t="str">
        <f>IF(ISNUMBER(VLOOKUP($E179,AnrPivot!$A$6:$AI$89,COLUMN()-COLUMN($V$1)+2,FALSE)),VLOOKUP($E179,AnrPivot!$A$6:$AI$89,COLUMN()-COLUMN($V$1)+2,FALSE),"")</f>
        <v/>
      </c>
      <c r="BC179" s="9" t="str">
        <f>IF(ISNUMBER(VLOOKUP($E179,AnrPivot!$A$6:$AI$89,COLUMN()-COLUMN($V$1)+2,FALSE)),VLOOKUP($E179,AnrPivot!$A$6:$AI$89,COLUMN()-COLUMN($V$1)+2,FALSE),"")</f>
        <v/>
      </c>
      <c r="BD179" s="9" t="str">
        <f>IF(ISNUMBER(VLOOKUP($E179,AnrPivot!$A$6:$AI$89,COLUMN()-COLUMN($V$1)+2,FALSE)),VLOOKUP($E179,AnrPivot!$A$6:$AI$89,COLUMN()-COLUMN($V$1)+2,FALSE),"")</f>
        <v/>
      </c>
      <c r="BE179" s="9" t="str">
        <f>IF(ISNUMBER(VLOOKUP($E179,AnrPivot!$A$6:$AI$89,COLUMN()-COLUMN($V$1)+2,FALSE)),VLOOKUP($E179,AnrPivot!$A$6:$AI$89,COLUMN()-COLUMN($V$1)+2,FALSE),"")</f>
        <v/>
      </c>
      <c r="BF179" s="9" t="str">
        <f>IF(ISNUMBER(VLOOKUP($E179,AnrPivot!$A$6:$AI$89,COLUMN()-COLUMN($V$1)+2,FALSE)),VLOOKUP($E179,AnrPivot!$A$6:$AI$89,COLUMN()-COLUMN($V$1)+2,FALSE),"")</f>
        <v/>
      </c>
      <c r="BG179" s="9" t="str">
        <f>IF(ISNUMBER(VLOOKUP($E179,AnrPivot!$A$6:$AI$89,COLUMN()-COLUMN($V$1)+2,FALSE)),VLOOKUP($E179,AnrPivot!$A$6:$AI$89,COLUMN()-COLUMN($V$1)+2,FALSE),"")</f>
        <v/>
      </c>
      <c r="BH179" s="9" t="str">
        <f>IF(ISNUMBER(VLOOKUP($E179,AnrPivot!$A$6:$AI$89,COLUMN()-COLUMN($V$1)+2,FALSE)),VLOOKUP($E179,AnrPivot!$A$6:$AI$89,COLUMN()-COLUMN($V$1)+2,FALSE),"")</f>
        <v/>
      </c>
      <c r="BI179" s="9" t="str">
        <f>IF(ISNUMBER(VLOOKUP($E179,AnrPivot!$A$6:$AI$89,COLUMN()-COLUMN($V$1)+2,FALSE)),VLOOKUP($E179,AnrPivot!$A$6:$AI$89,COLUMN()-COLUMN($V$1)+2,FALSE),"")</f>
        <v/>
      </c>
      <c r="BJ179" s="9" t="str">
        <f>IF(ISNUMBER(VLOOKUP($E179,AnrPivot!$A$6:$AI$89,COLUMN()-COLUMN($V$1)+2,FALSE)),VLOOKUP($E179,AnrPivot!$A$6:$AI$89,COLUMN()-COLUMN($V$1)+2,FALSE),"")</f>
        <v/>
      </c>
    </row>
    <row r="180" spans="1:62">
      <c r="A180" s="244">
        <v>172</v>
      </c>
      <c r="B180" s="8" t="s">
        <v>1195</v>
      </c>
      <c r="P180" s="244"/>
      <c r="Q180" s="244"/>
      <c r="R180" s="244"/>
      <c r="S180" s="244"/>
      <c r="T180" s="244"/>
      <c r="U180" s="244"/>
      <c r="V180" s="9" t="str">
        <f>IF(ISNUMBER(VLOOKUP($E180,AnrPivot!$A$6:$AI$89,COLUMN()-COLUMN($V$1)+2,FALSE)),VLOOKUP($E180,AnrPivot!$A$6:$AI$89,COLUMN()-COLUMN($V$1)+2,FALSE),"")</f>
        <v/>
      </c>
      <c r="W180" s="9" t="str">
        <f>IF(ISNUMBER(VLOOKUP($E180,AnrPivot!$A$6:$AI$89,COLUMN()-COLUMN($V$1)+2,FALSE)),VLOOKUP($E180,AnrPivot!$A$6:$AI$89,COLUMN()-COLUMN($V$1)+2,FALSE),"")</f>
        <v/>
      </c>
      <c r="X180" s="9" t="str">
        <f>IF(ISNUMBER(VLOOKUP($E180,AnrPivot!$A$6:$AI$89,COLUMN()-COLUMN($V$1)+2,FALSE)),VLOOKUP($E180,AnrPivot!$A$6:$AI$89,COLUMN()-COLUMN($V$1)+2,FALSE),"")</f>
        <v/>
      </c>
      <c r="Y180" s="9" t="str">
        <f>IF(ISNUMBER(VLOOKUP($E180,AnrPivot!$A$6:$AI$89,COLUMN()-COLUMN($V$1)+2,FALSE)),VLOOKUP($E180,AnrPivot!$A$6:$AI$89,COLUMN()-COLUMN($V$1)+2,FALSE),"")</f>
        <v/>
      </c>
      <c r="Z180" s="9" t="str">
        <f>IF(ISNUMBER(VLOOKUP($E180,AnrPivot!$A$6:$AI$89,COLUMN()-COLUMN($V$1)+2,FALSE)),VLOOKUP($E180,AnrPivot!$A$6:$AI$89,COLUMN()-COLUMN($V$1)+2,FALSE),"")</f>
        <v/>
      </c>
      <c r="AA180" s="9" t="str">
        <f>IF(ISNUMBER(VLOOKUP($E180,AnrPivot!$A$6:$AI$89,COLUMN()-COLUMN($V$1)+2,FALSE)),VLOOKUP($E180,AnrPivot!$A$6:$AI$89,COLUMN()-COLUMN($V$1)+2,FALSE),"")</f>
        <v/>
      </c>
      <c r="AB180" s="9" t="str">
        <f>IF(ISNUMBER(VLOOKUP($E180,AnrPivot!$A$6:$AI$89,COLUMN()-COLUMN($V$1)+2,FALSE)),VLOOKUP($E180,AnrPivot!$A$6:$AI$89,COLUMN()-COLUMN($V$1)+2,FALSE),"")</f>
        <v/>
      </c>
      <c r="AC180" s="9" t="str">
        <f>IF(ISNUMBER(VLOOKUP($E180,AnrPivot!$A$6:$AI$89,COLUMN()-COLUMN($V$1)+2,FALSE)),VLOOKUP($E180,AnrPivot!$A$6:$AI$89,COLUMN()-COLUMN($V$1)+2,FALSE),"")</f>
        <v/>
      </c>
      <c r="AD180" s="9" t="str">
        <f>IF(ISNUMBER(VLOOKUP($E180,AnrPivot!$A$6:$AI$89,COLUMN()-COLUMN($V$1)+2,FALSE)),VLOOKUP($E180,AnrPivot!$A$6:$AI$89,COLUMN()-COLUMN($V$1)+2,FALSE),"")</f>
        <v/>
      </c>
      <c r="AE180" s="9" t="str">
        <f>IF(ISNUMBER(VLOOKUP($E180,AnrPivot!$A$6:$AI$89,COLUMN()-COLUMN($V$1)+2,FALSE)),VLOOKUP($E180,AnrPivot!$A$6:$AI$89,COLUMN()-COLUMN($V$1)+2,FALSE),"")</f>
        <v/>
      </c>
      <c r="AF180" s="9" t="str">
        <f>IF(ISNUMBER(VLOOKUP($E180,AnrPivot!$A$6:$AI$89,COLUMN()-COLUMN($V$1)+2,FALSE)),VLOOKUP($E180,AnrPivot!$A$6:$AI$89,COLUMN()-COLUMN($V$1)+2,FALSE),"")</f>
        <v/>
      </c>
      <c r="AG180" s="9" t="str">
        <f>IF(ISNUMBER(VLOOKUP($E180,AnrPivot!$A$6:$AI$89,COLUMN()-COLUMN($V$1)+2,FALSE)),VLOOKUP($E180,AnrPivot!$A$6:$AI$89,COLUMN()-COLUMN($V$1)+2,FALSE),"")</f>
        <v/>
      </c>
      <c r="AH180" s="9" t="str">
        <f>IF(ISNUMBER(VLOOKUP($E180,AnrPivot!$A$6:$AI$89,COLUMN()-COLUMN($V$1)+2,FALSE)),VLOOKUP($E180,AnrPivot!$A$6:$AI$89,COLUMN()-COLUMN($V$1)+2,FALSE),"")</f>
        <v/>
      </c>
      <c r="AI180" s="9" t="str">
        <f>IF(ISNUMBER(VLOOKUP($E180,AnrPivot!$A$6:$AI$89,COLUMN()-COLUMN($V$1)+2,FALSE)),VLOOKUP($E180,AnrPivot!$A$6:$AI$89,COLUMN()-COLUMN($V$1)+2,FALSE),"")</f>
        <v/>
      </c>
      <c r="AJ180" s="9" t="str">
        <f>IF(ISNUMBER(VLOOKUP($E180,AnrPivot!$A$6:$AI$89,COLUMN()-COLUMN($V$1)+2,FALSE)),VLOOKUP($E180,AnrPivot!$A$6:$AI$89,COLUMN()-COLUMN($V$1)+2,FALSE),"")</f>
        <v/>
      </c>
      <c r="AK180" s="9" t="str">
        <f>IF(ISNUMBER(VLOOKUP($E180,AnrPivot!$A$6:$AI$89,COLUMN()-COLUMN($V$1)+2,FALSE)),VLOOKUP($E180,AnrPivot!$A$6:$AI$89,COLUMN()-COLUMN($V$1)+2,FALSE),"")</f>
        <v/>
      </c>
      <c r="AL180" s="9" t="str">
        <f>IF(ISNUMBER(VLOOKUP($E180,AnrPivot!$A$6:$AI$89,COLUMN()-COLUMN($V$1)+2,FALSE)),VLOOKUP($E180,AnrPivot!$A$6:$AI$89,COLUMN()-COLUMN($V$1)+2,FALSE),"")</f>
        <v/>
      </c>
      <c r="AM180" s="9" t="str">
        <f>IF(ISNUMBER(VLOOKUP($E180,AnrPivot!$A$6:$AI$89,COLUMN()-COLUMN($V$1)+2,FALSE)),VLOOKUP($E180,AnrPivot!$A$6:$AI$89,COLUMN()-COLUMN($V$1)+2,FALSE),"")</f>
        <v/>
      </c>
      <c r="AN180" s="9" t="str">
        <f>IF(ISNUMBER(VLOOKUP($E180,AnrPivot!$A$6:$AI$89,COLUMN()-COLUMN($V$1)+2,FALSE)),VLOOKUP($E180,AnrPivot!$A$6:$AI$89,COLUMN()-COLUMN($V$1)+2,FALSE),"")</f>
        <v/>
      </c>
      <c r="AO180" s="9" t="str">
        <f>IF(ISNUMBER(VLOOKUP($E180,AnrPivot!$A$6:$AI$89,COLUMN()-COLUMN($V$1)+2,FALSE)),VLOOKUP($E180,AnrPivot!$A$6:$AI$89,COLUMN()-COLUMN($V$1)+2,FALSE),"")</f>
        <v/>
      </c>
      <c r="AP180" s="9" t="str">
        <f>IF(ISNUMBER(VLOOKUP($E180,AnrPivot!$A$6:$AI$89,COLUMN()-COLUMN($V$1)+2,FALSE)),VLOOKUP($E180,AnrPivot!$A$6:$AI$89,COLUMN()-COLUMN($V$1)+2,FALSE),"")</f>
        <v/>
      </c>
      <c r="AQ180" s="9" t="str">
        <f>IF(ISNUMBER(VLOOKUP($E180,AnrPivot!$A$6:$AI$89,COLUMN()-COLUMN($V$1)+2,FALSE)),VLOOKUP($E180,AnrPivot!$A$6:$AI$89,COLUMN()-COLUMN($V$1)+2,FALSE),"")</f>
        <v/>
      </c>
      <c r="AR180" s="9" t="str">
        <f>IF(ISNUMBER(VLOOKUP($E180,AnrPivot!$A$6:$AI$89,COLUMN()-COLUMN($V$1)+2,FALSE)),VLOOKUP($E180,AnrPivot!$A$6:$AI$89,COLUMN()-COLUMN($V$1)+2,FALSE),"")</f>
        <v/>
      </c>
      <c r="AS180" s="9" t="str">
        <f>IF(ISNUMBER(VLOOKUP($E180,AnrPivot!$A$6:$AI$89,COLUMN()-COLUMN($V$1)+2,FALSE)),VLOOKUP($E180,AnrPivot!$A$6:$AI$89,COLUMN()-COLUMN($V$1)+2,FALSE),"")</f>
        <v/>
      </c>
      <c r="AT180" s="9" t="str">
        <f>IF(ISNUMBER(VLOOKUP($E180,AnrPivot!$A$6:$AI$89,COLUMN()-COLUMN($V$1)+2,FALSE)),VLOOKUP($E180,AnrPivot!$A$6:$AI$89,COLUMN()-COLUMN($V$1)+2,FALSE),"")</f>
        <v/>
      </c>
      <c r="AU180" s="9" t="str">
        <f>IF(ISNUMBER(VLOOKUP($E180,AnrPivot!$A$6:$AI$89,COLUMN()-COLUMN($V$1)+2,FALSE)),VLOOKUP($E180,AnrPivot!$A$6:$AI$89,COLUMN()-COLUMN($V$1)+2,FALSE),"")</f>
        <v/>
      </c>
      <c r="AV180" s="9" t="str">
        <f>IF(ISNUMBER(VLOOKUP($E180,AnrPivot!$A$6:$AI$89,COLUMN()-COLUMN($V$1)+2,FALSE)),VLOOKUP($E180,AnrPivot!$A$6:$AI$89,COLUMN()-COLUMN($V$1)+2,FALSE),"")</f>
        <v/>
      </c>
      <c r="AW180" s="9" t="str">
        <f>IF(ISNUMBER(VLOOKUP($E180,AnrPivot!$A$6:$AI$89,COLUMN()-COLUMN($V$1)+2,FALSE)),VLOOKUP($E180,AnrPivot!$A$6:$AI$89,COLUMN()-COLUMN($V$1)+2,FALSE),"")</f>
        <v/>
      </c>
      <c r="AX180" s="9" t="str">
        <f>IF(ISNUMBER(VLOOKUP($E180,AnrPivot!$A$6:$AI$89,COLUMN()-COLUMN($V$1)+2,FALSE)),VLOOKUP($E180,AnrPivot!$A$6:$AI$89,COLUMN()-COLUMN($V$1)+2,FALSE),"")</f>
        <v/>
      </c>
      <c r="AY180" s="9" t="str">
        <f>IF(ISNUMBER(VLOOKUP($E180,AnrPivot!$A$6:$AI$89,COLUMN()-COLUMN($V$1)+2,FALSE)),VLOOKUP($E180,AnrPivot!$A$6:$AI$89,COLUMN()-COLUMN($V$1)+2,FALSE),"")</f>
        <v/>
      </c>
      <c r="AZ180" s="9" t="str">
        <f>IF(ISNUMBER(VLOOKUP($E180,AnrPivot!$A$6:$AI$89,COLUMN()-COLUMN($V$1)+2,FALSE)),VLOOKUP($E180,AnrPivot!$A$6:$AI$89,COLUMN()-COLUMN($V$1)+2,FALSE),"")</f>
        <v/>
      </c>
      <c r="BA180" s="9" t="str">
        <f>IF(ISNUMBER(VLOOKUP($E180,AnrPivot!$A$6:$AI$89,COLUMN()-COLUMN($V$1)+2,FALSE)),VLOOKUP($E180,AnrPivot!$A$6:$AI$89,COLUMN()-COLUMN($V$1)+2,FALSE),"")</f>
        <v/>
      </c>
      <c r="BB180" s="9" t="str">
        <f>IF(ISNUMBER(VLOOKUP($E180,AnrPivot!$A$6:$AI$89,COLUMN()-COLUMN($V$1)+2,FALSE)),VLOOKUP($E180,AnrPivot!$A$6:$AI$89,COLUMN()-COLUMN($V$1)+2,FALSE),"")</f>
        <v/>
      </c>
      <c r="BC180" s="9" t="str">
        <f>IF(ISNUMBER(VLOOKUP($E180,AnrPivot!$A$6:$AI$89,COLUMN()-COLUMN($V$1)+2,FALSE)),VLOOKUP($E180,AnrPivot!$A$6:$AI$89,COLUMN()-COLUMN($V$1)+2,FALSE),"")</f>
        <v/>
      </c>
      <c r="BD180" s="9" t="str">
        <f>IF(ISNUMBER(VLOOKUP($E180,AnrPivot!$A$6:$AI$89,COLUMN()-COLUMN($V$1)+2,FALSE)),VLOOKUP($E180,AnrPivot!$A$6:$AI$89,COLUMN()-COLUMN($V$1)+2,FALSE),"")</f>
        <v/>
      </c>
      <c r="BE180" s="9" t="str">
        <f>IF(ISNUMBER(VLOOKUP($E180,AnrPivot!$A$6:$AI$89,COLUMN()-COLUMN($V$1)+2,FALSE)),VLOOKUP($E180,AnrPivot!$A$6:$AI$89,COLUMN()-COLUMN($V$1)+2,FALSE),"")</f>
        <v/>
      </c>
      <c r="BF180" s="9" t="str">
        <f>IF(ISNUMBER(VLOOKUP($E180,AnrPivot!$A$6:$AI$89,COLUMN()-COLUMN($V$1)+2,FALSE)),VLOOKUP($E180,AnrPivot!$A$6:$AI$89,COLUMN()-COLUMN($V$1)+2,FALSE),"")</f>
        <v/>
      </c>
      <c r="BG180" s="9" t="str">
        <f>IF(ISNUMBER(VLOOKUP($E180,AnrPivot!$A$6:$AI$89,COLUMN()-COLUMN($V$1)+2,FALSE)),VLOOKUP($E180,AnrPivot!$A$6:$AI$89,COLUMN()-COLUMN($V$1)+2,FALSE),"")</f>
        <v/>
      </c>
      <c r="BH180" s="9" t="str">
        <f>IF(ISNUMBER(VLOOKUP($E180,AnrPivot!$A$6:$AI$89,COLUMN()-COLUMN($V$1)+2,FALSE)),VLOOKUP($E180,AnrPivot!$A$6:$AI$89,COLUMN()-COLUMN($V$1)+2,FALSE),"")</f>
        <v/>
      </c>
      <c r="BI180" s="9" t="str">
        <f>IF(ISNUMBER(VLOOKUP($E180,AnrPivot!$A$6:$AI$89,COLUMN()-COLUMN($V$1)+2,FALSE)),VLOOKUP($E180,AnrPivot!$A$6:$AI$89,COLUMN()-COLUMN($V$1)+2,FALSE),"")</f>
        <v/>
      </c>
      <c r="BJ180" s="9" t="str">
        <f>IF(ISNUMBER(VLOOKUP($E180,AnrPivot!$A$6:$AI$89,COLUMN()-COLUMN($V$1)+2,FALSE)),VLOOKUP($E180,AnrPivot!$A$6:$AI$89,COLUMN()-COLUMN($V$1)+2,FALSE),"")</f>
        <v/>
      </c>
    </row>
    <row r="181" spans="1:62">
      <c r="A181" s="247">
        <v>173</v>
      </c>
      <c r="B181" s="68" t="s">
        <v>1195</v>
      </c>
      <c r="C181" s="67"/>
      <c r="D181" s="67"/>
      <c r="E181" s="68"/>
      <c r="F181" s="68"/>
      <c r="G181" s="74"/>
      <c r="H181" s="74"/>
      <c r="I181" s="74"/>
      <c r="J181" s="74"/>
      <c r="K181" s="68"/>
      <c r="L181" s="74"/>
      <c r="M181" s="144"/>
      <c r="N181" s="145"/>
      <c r="O181" s="72"/>
      <c r="P181" s="247"/>
      <c r="Q181" s="247"/>
      <c r="R181" s="247"/>
      <c r="S181" s="247"/>
      <c r="T181" s="247"/>
      <c r="U181" s="247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</row>
    <row r="182" spans="1:62">
      <c r="A182" s="244">
        <v>174</v>
      </c>
      <c r="B182" s="8" t="s">
        <v>1195</v>
      </c>
      <c r="P182" s="244"/>
      <c r="Q182" s="244"/>
      <c r="R182" s="244"/>
      <c r="S182" s="244"/>
      <c r="T182" s="244"/>
      <c r="U182" s="244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</row>
    <row r="183" spans="1:62">
      <c r="A183" s="247">
        <v>175</v>
      </c>
      <c r="B183" s="68" t="s">
        <v>1195</v>
      </c>
      <c r="C183" s="67"/>
      <c r="D183" s="67"/>
      <c r="E183" s="68"/>
      <c r="F183" s="68"/>
      <c r="G183" s="74"/>
      <c r="H183" s="74"/>
      <c r="I183" s="74"/>
      <c r="J183" s="74"/>
      <c r="K183" s="68"/>
      <c r="L183" s="74"/>
      <c r="M183" s="144"/>
      <c r="N183" s="145"/>
      <c r="O183" s="72"/>
      <c r="P183" s="247"/>
      <c r="Q183" s="247"/>
      <c r="R183" s="247"/>
      <c r="S183" s="247"/>
      <c r="T183" s="247"/>
      <c r="U183" s="247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</row>
    <row r="184" spans="1:62">
      <c r="A184" s="244">
        <v>176</v>
      </c>
      <c r="B184" s="8" t="s">
        <v>1195</v>
      </c>
      <c r="P184" s="244"/>
      <c r="Q184" s="244"/>
      <c r="R184" s="244"/>
      <c r="S184" s="244"/>
      <c r="T184" s="244"/>
      <c r="U184" s="244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</row>
    <row r="185" spans="1:62">
      <c r="A185" s="247">
        <v>177</v>
      </c>
      <c r="B185" s="68" t="s">
        <v>1195</v>
      </c>
      <c r="C185" s="67"/>
      <c r="D185" s="67"/>
      <c r="E185" s="68"/>
      <c r="F185" s="68"/>
      <c r="G185" s="74"/>
      <c r="H185" s="74"/>
      <c r="I185" s="74"/>
      <c r="J185" s="74"/>
      <c r="K185" s="68"/>
      <c r="L185" s="74"/>
      <c r="M185" s="144"/>
      <c r="N185" s="145"/>
      <c r="O185" s="72"/>
      <c r="P185" s="247"/>
      <c r="Q185" s="247"/>
      <c r="R185" s="247"/>
      <c r="S185" s="247"/>
      <c r="T185" s="247"/>
      <c r="U185" s="247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</row>
    <row r="186" spans="1:62">
      <c r="A186" s="244">
        <v>178</v>
      </c>
      <c r="B186" s="8" t="s">
        <v>1195</v>
      </c>
      <c r="P186" s="244"/>
      <c r="Q186" s="244"/>
      <c r="R186" s="244"/>
      <c r="S186" s="244"/>
      <c r="T186" s="244"/>
      <c r="U186" s="244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</row>
    <row r="187" spans="1:62">
      <c r="A187" s="247">
        <v>179</v>
      </c>
      <c r="B187" s="68" t="s">
        <v>1195</v>
      </c>
      <c r="C187" s="67"/>
      <c r="D187" s="67"/>
      <c r="E187" s="68"/>
      <c r="F187" s="68"/>
      <c r="G187" s="74"/>
      <c r="H187" s="74"/>
      <c r="I187" s="74"/>
      <c r="J187" s="74"/>
      <c r="K187" s="68"/>
      <c r="L187" s="74"/>
      <c r="M187" s="144"/>
      <c r="N187" s="145"/>
      <c r="O187" s="72"/>
      <c r="P187" s="247"/>
      <c r="Q187" s="247"/>
      <c r="R187" s="247"/>
      <c r="S187" s="247"/>
      <c r="T187" s="247"/>
      <c r="U187" s="247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</row>
    <row r="188" spans="1:62">
      <c r="A188" s="244">
        <v>180</v>
      </c>
      <c r="B188" s="8" t="s">
        <v>1195</v>
      </c>
      <c r="P188" s="244"/>
      <c r="Q188" s="244"/>
      <c r="R188" s="244"/>
      <c r="S188" s="244"/>
      <c r="T188" s="244"/>
      <c r="U188" s="244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</row>
    <row r="189" spans="1:62">
      <c r="A189" s="247">
        <v>181</v>
      </c>
      <c r="B189" s="68" t="s">
        <v>1195</v>
      </c>
      <c r="C189" s="67"/>
      <c r="D189" s="67"/>
      <c r="E189" s="68"/>
      <c r="F189" s="68"/>
      <c r="G189" s="74"/>
      <c r="H189" s="74"/>
      <c r="I189" s="74"/>
      <c r="J189" s="74"/>
      <c r="K189" s="68"/>
      <c r="L189" s="74"/>
      <c r="M189" s="144"/>
      <c r="N189" s="145"/>
      <c r="O189" s="72"/>
      <c r="P189" s="247"/>
      <c r="Q189" s="247"/>
      <c r="R189" s="247"/>
      <c r="S189" s="247"/>
      <c r="T189" s="247"/>
      <c r="U189" s="247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</row>
    <row r="190" spans="1:62">
      <c r="A190" s="244">
        <v>182</v>
      </c>
      <c r="B190" s="8" t="s">
        <v>1195</v>
      </c>
      <c r="P190" s="244"/>
      <c r="Q190" s="244"/>
      <c r="R190" s="244"/>
      <c r="S190" s="244"/>
      <c r="T190" s="244"/>
      <c r="U190" s="244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</row>
    <row r="191" spans="1:62">
      <c r="A191" s="247">
        <v>183</v>
      </c>
      <c r="B191" s="68" t="s">
        <v>1195</v>
      </c>
      <c r="C191" s="67"/>
      <c r="D191" s="67"/>
      <c r="E191" s="68"/>
      <c r="F191" s="68"/>
      <c r="G191" s="74"/>
      <c r="H191" s="74"/>
      <c r="I191" s="74"/>
      <c r="J191" s="74"/>
      <c r="K191" s="68"/>
      <c r="L191" s="74"/>
      <c r="M191" s="144"/>
      <c r="N191" s="145"/>
      <c r="O191" s="72"/>
      <c r="P191" s="247"/>
      <c r="Q191" s="247"/>
      <c r="R191" s="247"/>
      <c r="S191" s="247"/>
      <c r="T191" s="247"/>
      <c r="U191" s="247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</row>
    <row r="192" spans="1:62">
      <c r="A192" s="244">
        <v>184</v>
      </c>
      <c r="B192" s="8" t="s">
        <v>1195</v>
      </c>
      <c r="P192" s="244"/>
      <c r="Q192" s="244"/>
      <c r="R192" s="244"/>
      <c r="S192" s="244"/>
      <c r="T192" s="244"/>
      <c r="U192" s="244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</row>
    <row r="193" spans="1:58">
      <c r="A193" s="247">
        <v>185</v>
      </c>
      <c r="B193" s="68" t="s">
        <v>1195</v>
      </c>
      <c r="C193" s="67"/>
      <c r="D193" s="67"/>
      <c r="E193" s="68"/>
      <c r="F193" s="68"/>
      <c r="G193" s="74"/>
      <c r="H193" s="74"/>
      <c r="I193" s="74"/>
      <c r="J193" s="74"/>
      <c r="K193" s="68"/>
      <c r="L193" s="74"/>
      <c r="M193" s="144"/>
      <c r="N193" s="145"/>
      <c r="O193" s="72"/>
      <c r="P193" s="247"/>
      <c r="Q193" s="247"/>
      <c r="R193" s="247"/>
      <c r="S193" s="247"/>
      <c r="T193" s="247"/>
      <c r="U193" s="247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</row>
    <row r="194" spans="1:58">
      <c r="A194" s="244">
        <v>186</v>
      </c>
      <c r="B194" s="8" t="s">
        <v>1195</v>
      </c>
      <c r="P194" s="244"/>
      <c r="Q194" s="244"/>
      <c r="R194" s="244"/>
      <c r="S194" s="244"/>
      <c r="T194" s="244"/>
      <c r="U194" s="244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</row>
    <row r="195" spans="1:58">
      <c r="A195" s="247">
        <v>187</v>
      </c>
      <c r="B195" s="68" t="s">
        <v>1195</v>
      </c>
      <c r="C195" s="67"/>
      <c r="D195" s="67"/>
      <c r="E195" s="68"/>
      <c r="F195" s="68"/>
      <c r="G195" s="74"/>
      <c r="H195" s="74"/>
      <c r="I195" s="74"/>
      <c r="J195" s="74"/>
      <c r="K195" s="68"/>
      <c r="L195" s="74"/>
      <c r="M195" s="144"/>
      <c r="N195" s="145"/>
      <c r="O195" s="72"/>
      <c r="P195" s="247"/>
      <c r="Q195" s="247"/>
      <c r="R195" s="247"/>
      <c r="S195" s="247"/>
      <c r="T195" s="247"/>
      <c r="U195" s="247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</row>
    <row r="196" spans="1:58">
      <c r="A196" s="244">
        <v>188</v>
      </c>
      <c r="B196" s="8" t="s">
        <v>1195</v>
      </c>
      <c r="P196" s="244"/>
      <c r="Q196" s="244"/>
      <c r="R196" s="244"/>
      <c r="S196" s="244"/>
      <c r="T196" s="244"/>
      <c r="U196" s="244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</row>
    <row r="197" spans="1:58">
      <c r="A197" s="247">
        <v>189</v>
      </c>
      <c r="B197" s="68" t="s">
        <v>1195</v>
      </c>
      <c r="C197" s="67"/>
      <c r="D197" s="67"/>
      <c r="E197" s="68"/>
      <c r="F197" s="68"/>
      <c r="G197" s="74"/>
      <c r="H197" s="74"/>
      <c r="I197" s="74"/>
      <c r="J197" s="74"/>
      <c r="K197" s="68"/>
      <c r="L197" s="74"/>
      <c r="M197" s="144"/>
      <c r="N197" s="145"/>
      <c r="O197" s="72"/>
      <c r="P197" s="247"/>
      <c r="Q197" s="247"/>
      <c r="R197" s="247"/>
      <c r="S197" s="247"/>
      <c r="T197" s="247"/>
      <c r="U197" s="247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</row>
    <row r="198" spans="1:58">
      <c r="A198" s="244">
        <v>190</v>
      </c>
      <c r="B198" s="8" t="s">
        <v>1195</v>
      </c>
      <c r="P198" s="244"/>
      <c r="Q198" s="244"/>
      <c r="R198" s="244"/>
      <c r="S198" s="244"/>
      <c r="T198" s="244"/>
      <c r="U198" s="244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</row>
    <row r="199" spans="1:58">
      <c r="A199" s="247">
        <v>191</v>
      </c>
      <c r="B199" s="68" t="s">
        <v>1195</v>
      </c>
      <c r="C199" s="67"/>
      <c r="D199" s="67"/>
      <c r="E199" s="68"/>
      <c r="F199" s="68"/>
      <c r="G199" s="74"/>
      <c r="H199" s="74"/>
      <c r="I199" s="74"/>
      <c r="J199" s="74"/>
      <c r="K199" s="68"/>
      <c r="L199" s="74"/>
      <c r="M199" s="144"/>
      <c r="N199" s="145"/>
      <c r="O199" s="72"/>
      <c r="P199" s="247"/>
      <c r="Q199" s="247"/>
      <c r="R199" s="247"/>
      <c r="S199" s="247"/>
      <c r="T199" s="247"/>
      <c r="U199" s="247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</row>
    <row r="200" spans="1:58">
      <c r="A200" s="244">
        <v>192</v>
      </c>
      <c r="B200" s="8" t="s">
        <v>1195</v>
      </c>
      <c r="P200" s="244"/>
      <c r="Q200" s="244"/>
      <c r="R200" s="244"/>
      <c r="S200" s="244"/>
      <c r="T200" s="244"/>
      <c r="U200" s="244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</row>
    <row r="201" spans="1:58">
      <c r="A201" s="247">
        <v>193</v>
      </c>
      <c r="B201" s="68" t="s">
        <v>1195</v>
      </c>
      <c r="C201" s="67"/>
      <c r="D201" s="67"/>
      <c r="E201" s="68"/>
      <c r="F201" s="68"/>
      <c r="G201" s="74"/>
      <c r="H201" s="74"/>
      <c r="I201" s="74"/>
      <c r="J201" s="74"/>
      <c r="K201" s="68"/>
      <c r="L201" s="74"/>
      <c r="M201" s="144"/>
      <c r="N201" s="145"/>
      <c r="O201" s="72"/>
      <c r="P201" s="247"/>
      <c r="Q201" s="247"/>
      <c r="R201" s="247"/>
      <c r="S201" s="247"/>
      <c r="T201" s="247"/>
      <c r="U201" s="247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</row>
    <row r="202" spans="1:58">
      <c r="A202" s="244">
        <v>194</v>
      </c>
      <c r="B202" s="8" t="s">
        <v>1195</v>
      </c>
      <c r="P202" s="244"/>
      <c r="Q202" s="244"/>
      <c r="R202" s="244"/>
      <c r="S202" s="244"/>
      <c r="T202" s="244"/>
      <c r="U202" s="244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</row>
    <row r="203" spans="1:58">
      <c r="A203" s="247">
        <v>195</v>
      </c>
      <c r="B203" s="68" t="s">
        <v>1195</v>
      </c>
      <c r="C203" s="67"/>
      <c r="D203" s="67"/>
      <c r="E203" s="68"/>
      <c r="F203" s="68"/>
      <c r="G203" s="74"/>
      <c r="H203" s="74"/>
      <c r="I203" s="74"/>
      <c r="J203" s="74"/>
      <c r="K203" s="68"/>
      <c r="L203" s="74"/>
      <c r="M203" s="144"/>
      <c r="N203" s="145"/>
      <c r="O203" s="72"/>
      <c r="P203" s="247"/>
      <c r="Q203" s="247"/>
      <c r="R203" s="247"/>
      <c r="S203" s="247"/>
      <c r="T203" s="247"/>
      <c r="U203" s="247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</row>
    <row r="204" spans="1:58">
      <c r="A204" s="244">
        <v>196</v>
      </c>
      <c r="B204" s="8" t="s">
        <v>1195</v>
      </c>
      <c r="P204" s="244"/>
      <c r="Q204" s="244"/>
      <c r="R204" s="244"/>
      <c r="S204" s="244"/>
      <c r="T204" s="244"/>
      <c r="U204" s="244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</row>
    <row r="205" spans="1:58">
      <c r="A205" s="247">
        <v>197</v>
      </c>
      <c r="B205" s="68" t="s">
        <v>1195</v>
      </c>
      <c r="C205" s="67"/>
      <c r="D205" s="67"/>
      <c r="E205" s="68"/>
      <c r="F205" s="68"/>
      <c r="G205" s="74"/>
      <c r="H205" s="74"/>
      <c r="I205" s="74"/>
      <c r="J205" s="74"/>
      <c r="K205" s="68"/>
      <c r="L205" s="74"/>
      <c r="M205" s="144"/>
      <c r="N205" s="145"/>
      <c r="O205" s="72"/>
      <c r="P205" s="247"/>
      <c r="Q205" s="247"/>
      <c r="R205" s="247"/>
      <c r="S205" s="247"/>
      <c r="T205" s="247"/>
      <c r="U205" s="247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</row>
    <row r="206" spans="1:58">
      <c r="A206" s="244">
        <v>198</v>
      </c>
      <c r="B206" s="8" t="s">
        <v>1195</v>
      </c>
      <c r="P206" s="244"/>
      <c r="Q206" s="244"/>
      <c r="R206" s="244"/>
      <c r="S206" s="244"/>
      <c r="T206" s="244"/>
      <c r="U206" s="244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</row>
    <row r="207" spans="1:58">
      <c r="A207" s="247">
        <v>199</v>
      </c>
      <c r="B207" s="68" t="s">
        <v>1195</v>
      </c>
      <c r="C207" s="67"/>
      <c r="D207" s="67"/>
      <c r="E207" s="68"/>
      <c r="F207" s="68"/>
      <c r="G207" s="74"/>
      <c r="H207" s="74"/>
      <c r="I207" s="74"/>
      <c r="J207" s="74"/>
      <c r="K207" s="68"/>
      <c r="L207" s="74"/>
      <c r="M207" s="144"/>
      <c r="N207" s="145"/>
      <c r="O207" s="72"/>
      <c r="P207" s="247"/>
      <c r="Q207" s="247"/>
      <c r="R207" s="247"/>
      <c r="S207" s="247"/>
      <c r="T207" s="247"/>
      <c r="U207" s="247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</row>
    <row r="208" spans="1:58">
      <c r="A208" s="244">
        <v>200</v>
      </c>
      <c r="B208" s="8" t="s">
        <v>1195</v>
      </c>
      <c r="P208" s="244"/>
      <c r="Q208" s="244"/>
      <c r="R208" s="244"/>
      <c r="S208" s="244"/>
      <c r="T208" s="244"/>
      <c r="U208" s="244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</row>
    <row r="209" spans="1:58">
      <c r="A209" s="247">
        <v>201</v>
      </c>
      <c r="B209" s="68" t="s">
        <v>1195</v>
      </c>
      <c r="C209" s="67"/>
      <c r="D209" s="67"/>
      <c r="E209" s="68"/>
      <c r="F209" s="68"/>
      <c r="G209" s="74"/>
      <c r="H209" s="74"/>
      <c r="I209" s="74"/>
      <c r="J209" s="74"/>
      <c r="K209" s="68"/>
      <c r="L209" s="74"/>
      <c r="M209" s="144"/>
      <c r="N209" s="145"/>
      <c r="O209" s="72"/>
      <c r="P209" s="247"/>
      <c r="Q209" s="247"/>
      <c r="R209" s="247"/>
      <c r="S209" s="247"/>
      <c r="T209" s="247"/>
      <c r="U209" s="247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</row>
    <row r="210" spans="1:58">
      <c r="A210" s="244">
        <v>202</v>
      </c>
      <c r="B210" s="8" t="s">
        <v>1195</v>
      </c>
      <c r="P210" s="244"/>
      <c r="Q210" s="244"/>
      <c r="R210" s="244"/>
      <c r="S210" s="244"/>
      <c r="T210" s="244"/>
      <c r="U210" s="244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</row>
    <row r="211" spans="1:58">
      <c r="A211" s="247">
        <v>203</v>
      </c>
      <c r="B211" s="68" t="s">
        <v>1195</v>
      </c>
      <c r="C211" s="67"/>
      <c r="D211" s="67"/>
      <c r="E211" s="68"/>
      <c r="F211" s="68"/>
      <c r="G211" s="74"/>
      <c r="H211" s="74"/>
      <c r="I211" s="74"/>
      <c r="J211" s="74"/>
      <c r="K211" s="68"/>
      <c r="L211" s="74"/>
      <c r="M211" s="144"/>
      <c r="N211" s="145"/>
      <c r="O211" s="72"/>
      <c r="P211" s="247"/>
      <c r="Q211" s="247"/>
      <c r="R211" s="247"/>
      <c r="S211" s="247"/>
      <c r="T211" s="247"/>
      <c r="U211" s="247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</row>
    <row r="212" spans="1:58">
      <c r="A212" s="244">
        <v>204</v>
      </c>
      <c r="B212" s="8" t="s">
        <v>1195</v>
      </c>
      <c r="P212" s="244"/>
      <c r="Q212" s="244"/>
      <c r="R212" s="244"/>
      <c r="S212" s="244"/>
      <c r="T212" s="244"/>
      <c r="U212" s="244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</row>
    <row r="213" spans="1:58">
      <c r="A213" s="247">
        <v>205</v>
      </c>
      <c r="B213" s="68" t="s">
        <v>1195</v>
      </c>
      <c r="C213" s="67"/>
      <c r="D213" s="67"/>
      <c r="E213" s="68"/>
      <c r="F213" s="68"/>
      <c r="G213" s="74"/>
      <c r="H213" s="74"/>
      <c r="I213" s="74"/>
      <c r="J213" s="74"/>
      <c r="K213" s="68"/>
      <c r="L213" s="74"/>
      <c r="M213" s="144"/>
      <c r="N213" s="145"/>
      <c r="O213" s="72"/>
      <c r="P213" s="247"/>
      <c r="Q213" s="247"/>
      <c r="R213" s="247"/>
      <c r="S213" s="247"/>
      <c r="T213" s="247"/>
      <c r="U213" s="247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</row>
    <row r="214" spans="1:58">
      <c r="A214" s="244">
        <v>206</v>
      </c>
      <c r="B214" s="8" t="s">
        <v>1195</v>
      </c>
      <c r="P214" s="244"/>
      <c r="Q214" s="244"/>
      <c r="R214" s="244"/>
      <c r="S214" s="244"/>
      <c r="T214" s="244"/>
      <c r="U214" s="244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</row>
    <row r="215" spans="1:58">
      <c r="A215" s="247">
        <v>207</v>
      </c>
      <c r="B215" s="68" t="s">
        <v>1195</v>
      </c>
      <c r="C215" s="67"/>
      <c r="D215" s="67"/>
      <c r="E215" s="68"/>
      <c r="F215" s="68"/>
      <c r="G215" s="74"/>
      <c r="H215" s="74"/>
      <c r="I215" s="74"/>
      <c r="J215" s="74"/>
      <c r="K215" s="68"/>
      <c r="L215" s="74"/>
      <c r="M215" s="144"/>
      <c r="N215" s="145"/>
      <c r="O215" s="72"/>
      <c r="P215" s="247"/>
      <c r="Q215" s="247"/>
      <c r="R215" s="247"/>
      <c r="S215" s="247"/>
      <c r="T215" s="247"/>
      <c r="U215" s="247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</row>
    <row r="216" spans="1:58">
      <c r="A216" s="244">
        <v>208</v>
      </c>
      <c r="B216" s="8" t="s">
        <v>1195</v>
      </c>
      <c r="P216" s="244"/>
      <c r="Q216" s="244"/>
      <c r="R216" s="244"/>
      <c r="S216" s="244"/>
      <c r="T216" s="244"/>
      <c r="U216" s="244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</row>
    <row r="217" spans="1:58">
      <c r="A217" s="247">
        <v>209</v>
      </c>
      <c r="B217" s="68" t="s">
        <v>1195</v>
      </c>
      <c r="C217" s="67"/>
      <c r="D217" s="67"/>
      <c r="E217" s="68"/>
      <c r="F217" s="68"/>
      <c r="G217" s="74"/>
      <c r="H217" s="74"/>
      <c r="I217" s="74"/>
      <c r="J217" s="74"/>
      <c r="K217" s="68"/>
      <c r="L217" s="74"/>
      <c r="M217" s="144"/>
      <c r="N217" s="145"/>
      <c r="O217" s="72"/>
      <c r="P217" s="247"/>
      <c r="Q217" s="247"/>
      <c r="R217" s="247"/>
      <c r="S217" s="247"/>
      <c r="T217" s="247"/>
      <c r="U217" s="247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</row>
    <row r="218" spans="1:58">
      <c r="A218" s="244">
        <v>210</v>
      </c>
      <c r="B218" s="8" t="s">
        <v>1195</v>
      </c>
      <c r="P218" s="244"/>
      <c r="Q218" s="244"/>
      <c r="R218" s="244"/>
      <c r="S218" s="244"/>
      <c r="T218" s="244"/>
      <c r="U218" s="244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</row>
    <row r="219" spans="1:58">
      <c r="A219" s="247">
        <v>211</v>
      </c>
      <c r="B219" s="68" t="s">
        <v>1195</v>
      </c>
      <c r="C219" s="67"/>
      <c r="D219" s="67"/>
      <c r="E219" s="68"/>
      <c r="F219" s="68"/>
      <c r="G219" s="74"/>
      <c r="H219" s="74"/>
      <c r="I219" s="74"/>
      <c r="J219" s="74"/>
      <c r="K219" s="68"/>
      <c r="L219" s="74"/>
      <c r="M219" s="144"/>
      <c r="N219" s="145"/>
      <c r="O219" s="72"/>
      <c r="P219" s="247"/>
      <c r="Q219" s="247"/>
      <c r="R219" s="247"/>
      <c r="S219" s="247"/>
      <c r="T219" s="247"/>
      <c r="U219" s="247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</row>
    <row r="220" spans="1:58">
      <c r="A220" s="244">
        <v>212</v>
      </c>
      <c r="B220" s="8" t="s">
        <v>1195</v>
      </c>
      <c r="P220" s="244"/>
      <c r="Q220" s="244"/>
      <c r="R220" s="244"/>
      <c r="S220" s="244"/>
      <c r="T220" s="244"/>
      <c r="U220" s="244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</row>
    <row r="221" spans="1:58">
      <c r="A221" s="247">
        <v>213</v>
      </c>
      <c r="B221" s="68" t="s">
        <v>1195</v>
      </c>
      <c r="C221" s="67"/>
      <c r="D221" s="67"/>
      <c r="E221" s="68"/>
      <c r="F221" s="68"/>
      <c r="G221" s="74"/>
      <c r="H221" s="74"/>
      <c r="I221" s="74"/>
      <c r="J221" s="74"/>
      <c r="K221" s="68"/>
      <c r="L221" s="74"/>
      <c r="M221" s="144"/>
      <c r="N221" s="145"/>
      <c r="O221" s="72"/>
      <c r="P221" s="247"/>
      <c r="Q221" s="247"/>
      <c r="R221" s="247"/>
      <c r="S221" s="247"/>
      <c r="T221" s="247"/>
      <c r="U221" s="247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</row>
    <row r="222" spans="1:58">
      <c r="A222" s="244">
        <v>214</v>
      </c>
      <c r="B222" s="8" t="s">
        <v>1195</v>
      </c>
      <c r="P222" s="244"/>
      <c r="Q222" s="244"/>
      <c r="R222" s="244"/>
      <c r="S222" s="244"/>
      <c r="T222" s="244"/>
      <c r="U222" s="244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</row>
    <row r="223" spans="1:58">
      <c r="A223" s="247">
        <v>215</v>
      </c>
      <c r="B223" s="68" t="s">
        <v>1195</v>
      </c>
      <c r="C223" s="67"/>
      <c r="D223" s="67"/>
      <c r="E223" s="68"/>
      <c r="F223" s="68"/>
      <c r="G223" s="74"/>
      <c r="H223" s="74"/>
      <c r="I223" s="74"/>
      <c r="J223" s="74"/>
      <c r="K223" s="68"/>
      <c r="L223" s="74"/>
      <c r="M223" s="144"/>
      <c r="N223" s="145"/>
      <c r="O223" s="72"/>
      <c r="P223" s="247"/>
      <c r="Q223" s="247"/>
      <c r="R223" s="247"/>
      <c r="S223" s="247"/>
      <c r="T223" s="247"/>
      <c r="U223" s="247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</row>
    <row r="224" spans="1:58">
      <c r="A224" s="244">
        <v>216</v>
      </c>
      <c r="B224" s="8" t="s">
        <v>1195</v>
      </c>
      <c r="P224" s="244"/>
      <c r="Q224" s="244"/>
      <c r="R224" s="244"/>
      <c r="S224" s="244"/>
      <c r="T224" s="244"/>
      <c r="U224" s="244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</row>
    <row r="225" spans="1:58">
      <c r="A225" s="247">
        <v>217</v>
      </c>
      <c r="B225" s="68" t="s">
        <v>1195</v>
      </c>
      <c r="C225" s="67"/>
      <c r="D225" s="67"/>
      <c r="E225" s="68"/>
      <c r="F225" s="68"/>
      <c r="G225" s="74"/>
      <c r="H225" s="74"/>
      <c r="I225" s="74"/>
      <c r="J225" s="74"/>
      <c r="K225" s="68"/>
      <c r="L225" s="74"/>
      <c r="M225" s="144"/>
      <c r="N225" s="145"/>
      <c r="O225" s="72"/>
      <c r="P225" s="247"/>
      <c r="Q225" s="247"/>
      <c r="R225" s="247"/>
      <c r="S225" s="247"/>
      <c r="T225" s="247"/>
      <c r="U225" s="247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</row>
    <row r="226" spans="1:58">
      <c r="A226" s="244">
        <v>218</v>
      </c>
      <c r="B226" s="8" t="s">
        <v>1195</v>
      </c>
      <c r="P226" s="244"/>
      <c r="Q226" s="244"/>
      <c r="R226" s="244"/>
      <c r="S226" s="244"/>
      <c r="T226" s="244"/>
      <c r="U226" s="244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</row>
    <row r="227" spans="1:58">
      <c r="A227" s="247">
        <v>219</v>
      </c>
      <c r="B227" s="68" t="s">
        <v>1195</v>
      </c>
      <c r="C227" s="67"/>
      <c r="D227" s="67"/>
      <c r="E227" s="68"/>
      <c r="F227" s="68"/>
      <c r="G227" s="74"/>
      <c r="H227" s="74"/>
      <c r="I227" s="74"/>
      <c r="J227" s="74"/>
      <c r="K227" s="68"/>
      <c r="L227" s="74"/>
      <c r="M227" s="144"/>
      <c r="N227" s="145"/>
      <c r="O227" s="72"/>
      <c r="P227" s="247"/>
      <c r="Q227" s="247"/>
      <c r="R227" s="247"/>
      <c r="S227" s="247"/>
      <c r="T227" s="247"/>
      <c r="U227" s="247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</row>
    <row r="228" spans="1:58">
      <c r="A228" s="244">
        <v>220</v>
      </c>
      <c r="B228" s="8" t="s">
        <v>1195</v>
      </c>
      <c r="P228" s="244"/>
      <c r="Q228" s="244"/>
      <c r="R228" s="244"/>
      <c r="S228" s="244"/>
      <c r="T228" s="244"/>
      <c r="U228" s="244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</row>
    <row r="229" spans="1:58">
      <c r="A229" s="247">
        <v>221</v>
      </c>
      <c r="B229" s="68" t="s">
        <v>1195</v>
      </c>
      <c r="C229" s="67"/>
      <c r="D229" s="67"/>
      <c r="E229" s="68"/>
      <c r="F229" s="68"/>
      <c r="G229" s="74"/>
      <c r="H229" s="74"/>
      <c r="I229" s="74"/>
      <c r="J229" s="74"/>
      <c r="K229" s="68"/>
      <c r="L229" s="74"/>
      <c r="M229" s="144"/>
      <c r="N229" s="145"/>
      <c r="O229" s="72"/>
      <c r="P229" s="247"/>
      <c r="Q229" s="247"/>
      <c r="R229" s="247"/>
      <c r="S229" s="247"/>
      <c r="T229" s="247"/>
      <c r="U229" s="247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</row>
    <row r="230" spans="1:58">
      <c r="A230" s="244">
        <v>222</v>
      </c>
      <c r="B230" s="8" t="s">
        <v>1195</v>
      </c>
      <c r="P230" s="244"/>
      <c r="Q230" s="244"/>
      <c r="R230" s="244"/>
      <c r="S230" s="244"/>
      <c r="T230" s="244"/>
      <c r="U230" s="244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</row>
    <row r="231" spans="1:58">
      <c r="A231" s="247">
        <v>223</v>
      </c>
      <c r="B231" s="68" t="s">
        <v>1195</v>
      </c>
      <c r="C231" s="67"/>
      <c r="D231" s="67"/>
      <c r="E231" s="68"/>
      <c r="F231" s="68"/>
      <c r="G231" s="74"/>
      <c r="H231" s="74"/>
      <c r="I231" s="74"/>
      <c r="J231" s="74"/>
      <c r="K231" s="68"/>
      <c r="L231" s="74"/>
      <c r="M231" s="144"/>
      <c r="N231" s="145"/>
      <c r="O231" s="72"/>
      <c r="P231" s="247"/>
      <c r="Q231" s="247"/>
      <c r="R231" s="247"/>
      <c r="S231" s="247"/>
      <c r="T231" s="247"/>
      <c r="U231" s="247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</row>
    <row r="232" spans="1:58">
      <c r="A232" s="244">
        <v>224</v>
      </c>
      <c r="B232" s="8" t="s">
        <v>1195</v>
      </c>
      <c r="P232" s="244"/>
      <c r="Q232" s="244"/>
      <c r="R232" s="244"/>
      <c r="S232" s="244"/>
      <c r="T232" s="244"/>
      <c r="U232" s="244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</row>
    <row r="233" spans="1:58">
      <c r="A233" s="247">
        <v>225</v>
      </c>
      <c r="B233" s="68" t="s">
        <v>1195</v>
      </c>
      <c r="C233" s="67"/>
      <c r="D233" s="67"/>
      <c r="E233" s="68"/>
      <c r="F233" s="68"/>
      <c r="G233" s="74"/>
      <c r="H233" s="74"/>
      <c r="I233" s="74"/>
      <c r="J233" s="74"/>
      <c r="K233" s="68"/>
      <c r="L233" s="74"/>
      <c r="M233" s="144"/>
      <c r="N233" s="145"/>
      <c r="O233" s="72"/>
      <c r="P233" s="247"/>
      <c r="Q233" s="247"/>
      <c r="R233" s="247"/>
      <c r="S233" s="247"/>
      <c r="T233" s="247"/>
      <c r="U233" s="247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</row>
    <row r="234" spans="1:58">
      <c r="A234" s="244">
        <v>226</v>
      </c>
      <c r="B234" s="8" t="s">
        <v>1195</v>
      </c>
      <c r="P234" s="244"/>
      <c r="Q234" s="244"/>
      <c r="R234" s="244"/>
      <c r="S234" s="244"/>
      <c r="T234" s="244"/>
      <c r="U234" s="244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</row>
    <row r="235" spans="1:58">
      <c r="A235" s="247">
        <v>227</v>
      </c>
      <c r="B235" s="68" t="s">
        <v>1195</v>
      </c>
      <c r="C235" s="67"/>
      <c r="D235" s="67"/>
      <c r="E235" s="68"/>
      <c r="F235" s="68"/>
      <c r="G235" s="74"/>
      <c r="H235" s="74"/>
      <c r="I235" s="74"/>
      <c r="J235" s="74"/>
      <c r="K235" s="68"/>
      <c r="L235" s="74"/>
      <c r="M235" s="144"/>
      <c r="N235" s="145"/>
      <c r="O235" s="72"/>
      <c r="P235" s="247"/>
      <c r="Q235" s="247"/>
      <c r="R235" s="247"/>
      <c r="S235" s="247"/>
      <c r="T235" s="247"/>
      <c r="U235" s="247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</row>
    <row r="236" spans="1:58">
      <c r="A236" s="244">
        <v>228</v>
      </c>
      <c r="B236" s="8" t="s">
        <v>1195</v>
      </c>
      <c r="P236" s="244"/>
      <c r="Q236" s="244"/>
      <c r="R236" s="244"/>
      <c r="S236" s="244"/>
      <c r="T236" s="244"/>
      <c r="U236" s="244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</row>
    <row r="237" spans="1:58">
      <c r="A237" s="247">
        <v>229</v>
      </c>
      <c r="B237" s="68" t="s">
        <v>1195</v>
      </c>
      <c r="C237" s="67"/>
      <c r="D237" s="67"/>
      <c r="E237" s="68"/>
      <c r="F237" s="68"/>
      <c r="G237" s="74"/>
      <c r="H237" s="74"/>
      <c r="I237" s="74"/>
      <c r="J237" s="74"/>
      <c r="K237" s="68"/>
      <c r="L237" s="74"/>
      <c r="M237" s="144"/>
      <c r="N237" s="145"/>
      <c r="O237" s="72"/>
      <c r="P237" s="247"/>
      <c r="Q237" s="247"/>
      <c r="R237" s="247"/>
      <c r="S237" s="247"/>
      <c r="T237" s="247"/>
      <c r="U237" s="247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</row>
    <row r="238" spans="1:58">
      <c r="A238" s="244">
        <v>230</v>
      </c>
      <c r="B238" s="8" t="s">
        <v>1195</v>
      </c>
      <c r="P238" s="244"/>
      <c r="Q238" s="244"/>
      <c r="R238" s="244"/>
      <c r="S238" s="244"/>
      <c r="T238" s="244"/>
      <c r="U238" s="244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</row>
    <row r="239" spans="1:58">
      <c r="A239" s="247">
        <v>231</v>
      </c>
      <c r="B239" s="68" t="s">
        <v>1195</v>
      </c>
      <c r="C239" s="67"/>
      <c r="D239" s="67"/>
      <c r="E239" s="68"/>
      <c r="F239" s="68"/>
      <c r="G239" s="74"/>
      <c r="H239" s="74"/>
      <c r="I239" s="74"/>
      <c r="J239" s="74"/>
      <c r="K239" s="68"/>
      <c r="L239" s="74"/>
      <c r="M239" s="144"/>
      <c r="N239" s="145"/>
      <c r="O239" s="72"/>
      <c r="P239" s="247"/>
      <c r="Q239" s="247"/>
      <c r="R239" s="247"/>
      <c r="S239" s="247"/>
      <c r="T239" s="247"/>
      <c r="U239" s="247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</row>
    <row r="240" spans="1:58">
      <c r="A240" s="244">
        <v>232</v>
      </c>
      <c r="B240" s="8" t="s">
        <v>1195</v>
      </c>
      <c r="P240" s="244"/>
      <c r="Q240" s="244"/>
      <c r="R240" s="244"/>
      <c r="S240" s="244"/>
      <c r="T240" s="244"/>
      <c r="U240" s="244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</row>
    <row r="241" spans="1:58">
      <c r="A241" s="247">
        <v>233</v>
      </c>
      <c r="B241" s="68" t="s">
        <v>1195</v>
      </c>
      <c r="C241" s="67"/>
      <c r="D241" s="67"/>
      <c r="E241" s="68"/>
      <c r="F241" s="68"/>
      <c r="G241" s="74"/>
      <c r="H241" s="74"/>
      <c r="I241" s="74"/>
      <c r="J241" s="74"/>
      <c r="K241" s="68"/>
      <c r="L241" s="74"/>
      <c r="M241" s="144"/>
      <c r="N241" s="145"/>
      <c r="O241" s="72"/>
      <c r="P241" s="247"/>
      <c r="Q241" s="247"/>
      <c r="R241" s="247"/>
      <c r="S241" s="247"/>
      <c r="T241" s="247"/>
      <c r="U241" s="247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</row>
    <row r="242" spans="1:58">
      <c r="A242" s="244">
        <v>234</v>
      </c>
      <c r="B242" s="8" t="s">
        <v>1195</v>
      </c>
      <c r="P242" s="244"/>
      <c r="Q242" s="244"/>
      <c r="R242" s="244"/>
      <c r="S242" s="244"/>
      <c r="T242" s="244"/>
      <c r="U242" s="244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</row>
    <row r="243" spans="1:58">
      <c r="A243" s="247">
        <v>235</v>
      </c>
      <c r="B243" s="68" t="s">
        <v>1195</v>
      </c>
      <c r="C243" s="67"/>
      <c r="D243" s="67"/>
      <c r="E243" s="68"/>
      <c r="F243" s="68"/>
      <c r="G243" s="74"/>
      <c r="H243" s="74"/>
      <c r="I243" s="74"/>
      <c r="J243" s="74"/>
      <c r="K243" s="68"/>
      <c r="L243" s="74"/>
      <c r="M243" s="144"/>
      <c r="N243" s="145"/>
      <c r="O243" s="72"/>
      <c r="P243" s="247"/>
      <c r="Q243" s="247"/>
      <c r="R243" s="247"/>
      <c r="S243" s="247"/>
      <c r="T243" s="247"/>
      <c r="U243" s="247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</row>
    <row r="244" spans="1:58">
      <c r="A244" s="244">
        <v>236</v>
      </c>
      <c r="B244" s="8" t="s">
        <v>1195</v>
      </c>
      <c r="P244" s="244"/>
      <c r="Q244" s="244"/>
      <c r="R244" s="244"/>
      <c r="S244" s="244"/>
      <c r="T244" s="244"/>
      <c r="U244" s="244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</row>
    <row r="245" spans="1:58">
      <c r="A245" s="247">
        <v>237</v>
      </c>
      <c r="B245" s="68" t="s">
        <v>1195</v>
      </c>
      <c r="C245" s="67"/>
      <c r="D245" s="67"/>
      <c r="E245" s="68"/>
      <c r="F245" s="68"/>
      <c r="G245" s="74"/>
      <c r="H245" s="74"/>
      <c r="I245" s="74"/>
      <c r="J245" s="74"/>
      <c r="K245" s="68"/>
      <c r="L245" s="74"/>
      <c r="M245" s="144"/>
      <c r="N245" s="145"/>
      <c r="O245" s="72"/>
      <c r="P245" s="247"/>
      <c r="Q245" s="247"/>
      <c r="R245" s="247"/>
      <c r="S245" s="247"/>
      <c r="T245" s="247"/>
      <c r="U245" s="247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</row>
    <row r="246" spans="1:58">
      <c r="A246" s="244">
        <v>238</v>
      </c>
      <c r="B246" s="8" t="s">
        <v>1195</v>
      </c>
      <c r="P246" s="244"/>
      <c r="Q246" s="244"/>
      <c r="R246" s="244"/>
      <c r="S246" s="244"/>
      <c r="T246" s="244"/>
      <c r="U246" s="244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</row>
    <row r="247" spans="1:58">
      <c r="A247" s="247">
        <v>239</v>
      </c>
      <c r="B247" s="68" t="s">
        <v>1195</v>
      </c>
      <c r="C247" s="67"/>
      <c r="D247" s="67"/>
      <c r="E247" s="68"/>
      <c r="F247" s="68"/>
      <c r="G247" s="74"/>
      <c r="H247" s="74"/>
      <c r="I247" s="74"/>
      <c r="J247" s="74"/>
      <c r="K247" s="68"/>
      <c r="L247" s="74"/>
      <c r="M247" s="144"/>
      <c r="N247" s="145"/>
      <c r="O247" s="72"/>
      <c r="P247" s="247"/>
      <c r="Q247" s="247"/>
      <c r="R247" s="247"/>
      <c r="S247" s="247"/>
      <c r="T247" s="247"/>
      <c r="U247" s="247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</row>
    <row r="248" spans="1:58">
      <c r="A248" s="244">
        <v>240</v>
      </c>
      <c r="B248" s="8" t="s">
        <v>1195</v>
      </c>
      <c r="P248" s="244"/>
      <c r="Q248" s="244"/>
      <c r="R248" s="244"/>
      <c r="S248" s="244"/>
      <c r="T248" s="244"/>
      <c r="U248" s="244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</row>
    <row r="249" spans="1:58">
      <c r="A249" s="247">
        <v>241</v>
      </c>
      <c r="B249" s="68" t="s">
        <v>1195</v>
      </c>
      <c r="C249" s="67"/>
      <c r="D249" s="67"/>
      <c r="E249" s="68"/>
      <c r="F249" s="68"/>
      <c r="G249" s="74"/>
      <c r="H249" s="74"/>
      <c r="I249" s="74"/>
      <c r="J249" s="74"/>
      <c r="K249" s="68"/>
      <c r="L249" s="74"/>
      <c r="M249" s="144"/>
      <c r="N249" s="145"/>
      <c r="O249" s="72"/>
      <c r="P249" s="247"/>
      <c r="Q249" s="247"/>
      <c r="R249" s="247"/>
      <c r="S249" s="247"/>
      <c r="T249" s="247"/>
      <c r="U249" s="247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</row>
    <row r="250" spans="1:58">
      <c r="A250" s="244">
        <v>242</v>
      </c>
      <c r="B250" s="8" t="s">
        <v>1195</v>
      </c>
      <c r="P250" s="244"/>
      <c r="Q250" s="244"/>
      <c r="R250" s="244"/>
      <c r="S250" s="244"/>
      <c r="T250" s="244"/>
      <c r="U250" s="244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</row>
    <row r="251" spans="1:58">
      <c r="A251" s="247">
        <v>243</v>
      </c>
      <c r="B251" s="68" t="s">
        <v>1195</v>
      </c>
      <c r="C251" s="67"/>
      <c r="D251" s="67"/>
      <c r="E251" s="68"/>
      <c r="F251" s="68"/>
      <c r="G251" s="74"/>
      <c r="H251" s="74"/>
      <c r="I251" s="74"/>
      <c r="J251" s="74"/>
      <c r="K251" s="68"/>
      <c r="L251" s="74"/>
      <c r="M251" s="144"/>
      <c r="N251" s="145"/>
      <c r="O251" s="72"/>
      <c r="P251" s="247"/>
      <c r="Q251" s="247"/>
      <c r="R251" s="247"/>
      <c r="S251" s="247"/>
      <c r="T251" s="247"/>
      <c r="U251" s="247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</row>
    <row r="252" spans="1:58">
      <c r="A252" s="244">
        <v>244</v>
      </c>
      <c r="B252" s="8" t="s">
        <v>1195</v>
      </c>
      <c r="P252" s="244"/>
      <c r="Q252" s="244"/>
      <c r="R252" s="244"/>
      <c r="S252" s="244"/>
      <c r="T252" s="244"/>
      <c r="U252" s="244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</row>
    <row r="253" spans="1:58">
      <c r="A253" s="247">
        <v>245</v>
      </c>
      <c r="B253" s="68" t="s">
        <v>1195</v>
      </c>
      <c r="C253" s="67"/>
      <c r="D253" s="67"/>
      <c r="E253" s="68"/>
      <c r="F253" s="68"/>
      <c r="G253" s="74"/>
      <c r="H253" s="74"/>
      <c r="I253" s="74"/>
      <c r="J253" s="74"/>
      <c r="K253" s="68"/>
      <c r="L253" s="74"/>
      <c r="M253" s="144"/>
      <c r="N253" s="145"/>
      <c r="O253" s="72"/>
      <c r="P253" s="247"/>
      <c r="Q253" s="247"/>
      <c r="R253" s="247"/>
      <c r="S253" s="247"/>
      <c r="T253" s="247"/>
      <c r="U253" s="247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</row>
    <row r="254" spans="1:58">
      <c r="A254" s="244">
        <v>246</v>
      </c>
      <c r="B254" s="8" t="s">
        <v>1195</v>
      </c>
      <c r="P254" s="244"/>
      <c r="Q254" s="244"/>
      <c r="R254" s="244"/>
      <c r="S254" s="244"/>
      <c r="T254" s="244"/>
      <c r="U254" s="244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</row>
    <row r="255" spans="1:58">
      <c r="A255" s="247">
        <v>247</v>
      </c>
      <c r="B255" s="68" t="s">
        <v>1195</v>
      </c>
      <c r="C255" s="67"/>
      <c r="D255" s="67"/>
      <c r="E255" s="68"/>
      <c r="F255" s="68"/>
      <c r="G255" s="74"/>
      <c r="H255" s="74"/>
      <c r="I255" s="74"/>
      <c r="J255" s="74"/>
      <c r="K255" s="68"/>
      <c r="L255" s="74"/>
      <c r="M255" s="144"/>
      <c r="N255" s="145"/>
      <c r="O255" s="72"/>
      <c r="P255" s="247"/>
      <c r="Q255" s="247"/>
      <c r="R255" s="247"/>
      <c r="S255" s="247"/>
      <c r="T255" s="247"/>
      <c r="U255" s="247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</row>
    <row r="256" spans="1:58">
      <c r="A256" s="244">
        <v>248</v>
      </c>
      <c r="B256" s="8" t="s">
        <v>1195</v>
      </c>
      <c r="P256" s="244"/>
      <c r="Q256" s="244"/>
      <c r="R256" s="244"/>
      <c r="S256" s="244"/>
      <c r="T256" s="244"/>
      <c r="U256" s="244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</row>
    <row r="257" spans="1:58">
      <c r="A257" s="247">
        <v>249</v>
      </c>
      <c r="B257" s="68" t="s">
        <v>1195</v>
      </c>
      <c r="C257" s="67"/>
      <c r="D257" s="67"/>
      <c r="E257" s="68"/>
      <c r="F257" s="68"/>
      <c r="G257" s="74"/>
      <c r="H257" s="74"/>
      <c r="I257" s="74"/>
      <c r="J257" s="74"/>
      <c r="K257" s="68"/>
      <c r="L257" s="74"/>
      <c r="M257" s="144"/>
      <c r="N257" s="145"/>
      <c r="O257" s="72"/>
      <c r="P257" s="247"/>
      <c r="Q257" s="247"/>
      <c r="R257" s="247"/>
      <c r="S257" s="247"/>
      <c r="T257" s="247"/>
      <c r="U257" s="247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</row>
    <row r="258" spans="1:58">
      <c r="A258" s="244">
        <v>250</v>
      </c>
      <c r="B258" s="8" t="s">
        <v>1195</v>
      </c>
      <c r="P258" s="244"/>
      <c r="Q258" s="244"/>
      <c r="R258" s="244"/>
      <c r="S258" s="244"/>
      <c r="T258" s="244"/>
      <c r="U258" s="244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</row>
    <row r="259" spans="1:58">
      <c r="A259" s="247">
        <v>251</v>
      </c>
      <c r="B259" s="68" t="s">
        <v>1195</v>
      </c>
      <c r="C259" s="67"/>
      <c r="D259" s="67"/>
      <c r="E259" s="68"/>
      <c r="F259" s="68"/>
      <c r="G259" s="74"/>
      <c r="H259" s="74"/>
      <c r="I259" s="74"/>
      <c r="J259" s="74"/>
      <c r="K259" s="68"/>
      <c r="L259" s="74"/>
      <c r="M259" s="144"/>
      <c r="N259" s="145"/>
      <c r="O259" s="72"/>
      <c r="P259" s="247"/>
      <c r="Q259" s="247"/>
      <c r="R259" s="247"/>
      <c r="S259" s="247"/>
      <c r="T259" s="247"/>
      <c r="U259" s="247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</row>
    <row r="260" spans="1:58">
      <c r="A260" s="244">
        <v>252</v>
      </c>
      <c r="B260" s="8" t="s">
        <v>1195</v>
      </c>
      <c r="P260" s="244"/>
      <c r="Q260" s="244"/>
      <c r="R260" s="244"/>
      <c r="S260" s="244"/>
      <c r="T260" s="244"/>
      <c r="U260" s="244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</row>
    <row r="261" spans="1:58">
      <c r="A261" s="247">
        <v>253</v>
      </c>
      <c r="B261" s="68" t="s">
        <v>1195</v>
      </c>
      <c r="C261" s="67"/>
      <c r="D261" s="67"/>
      <c r="E261" s="68"/>
      <c r="F261" s="68"/>
      <c r="G261" s="74"/>
      <c r="H261" s="74"/>
      <c r="I261" s="74"/>
      <c r="J261" s="74"/>
      <c r="K261" s="68"/>
      <c r="L261" s="74"/>
      <c r="M261" s="144"/>
      <c r="N261" s="145"/>
      <c r="O261" s="72"/>
      <c r="P261" s="247"/>
      <c r="Q261" s="247"/>
      <c r="R261" s="247"/>
      <c r="S261" s="247"/>
      <c r="T261" s="247"/>
      <c r="U261" s="247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</row>
    <row r="262" spans="1:58">
      <c r="A262" s="244">
        <v>254</v>
      </c>
      <c r="B262" s="8" t="s">
        <v>1195</v>
      </c>
      <c r="P262" s="244"/>
      <c r="Q262" s="244"/>
      <c r="R262" s="244"/>
      <c r="S262" s="244"/>
      <c r="T262" s="244"/>
      <c r="U262" s="244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</row>
    <row r="263" spans="1:58">
      <c r="A263" s="247">
        <v>255</v>
      </c>
      <c r="B263" s="68" t="s">
        <v>1195</v>
      </c>
      <c r="C263" s="67"/>
      <c r="D263" s="67"/>
      <c r="E263" s="68"/>
      <c r="F263" s="68"/>
      <c r="G263" s="74"/>
      <c r="H263" s="74"/>
      <c r="I263" s="74"/>
      <c r="J263" s="74"/>
      <c r="K263" s="68"/>
      <c r="L263" s="74"/>
      <c r="M263" s="144"/>
      <c r="N263" s="145"/>
      <c r="O263" s="72"/>
      <c r="P263" s="247"/>
      <c r="Q263" s="247"/>
      <c r="R263" s="247"/>
      <c r="S263" s="247"/>
      <c r="T263" s="247"/>
      <c r="U263" s="247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</row>
    <row r="264" spans="1:58">
      <c r="A264" s="244">
        <v>256</v>
      </c>
      <c r="B264" s="8" t="s">
        <v>1195</v>
      </c>
      <c r="P264" s="244"/>
      <c r="Q264" s="244"/>
      <c r="R264" s="244"/>
      <c r="S264" s="244"/>
      <c r="T264" s="244"/>
      <c r="U264" s="244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</row>
    <row r="265" spans="1:58">
      <c r="A265" s="247">
        <v>257</v>
      </c>
      <c r="B265" s="68" t="s">
        <v>1195</v>
      </c>
      <c r="C265" s="67"/>
      <c r="D265" s="67"/>
      <c r="E265" s="68"/>
      <c r="F265" s="68"/>
      <c r="G265" s="74"/>
      <c r="H265" s="74"/>
      <c r="I265" s="74"/>
      <c r="J265" s="74"/>
      <c r="K265" s="68"/>
      <c r="L265" s="74"/>
      <c r="M265" s="144"/>
      <c r="N265" s="145"/>
      <c r="O265" s="72"/>
      <c r="P265" s="247"/>
      <c r="Q265" s="247"/>
      <c r="R265" s="247"/>
      <c r="S265" s="247"/>
      <c r="T265" s="247"/>
      <c r="U265" s="247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</row>
    <row r="266" spans="1:58">
      <c r="A266" s="244">
        <v>258</v>
      </c>
      <c r="B266" s="8" t="s">
        <v>1195</v>
      </c>
      <c r="P266" s="244"/>
      <c r="Q266" s="244"/>
      <c r="R266" s="244"/>
      <c r="S266" s="244"/>
      <c r="T266" s="244"/>
      <c r="U266" s="244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</row>
    <row r="267" spans="1:58">
      <c r="A267" s="247">
        <v>259</v>
      </c>
      <c r="B267" s="68" t="s">
        <v>1195</v>
      </c>
      <c r="C267" s="67"/>
      <c r="D267" s="67"/>
      <c r="E267" s="68"/>
      <c r="F267" s="68"/>
      <c r="G267" s="74"/>
      <c r="H267" s="74"/>
      <c r="I267" s="74"/>
      <c r="J267" s="74"/>
      <c r="K267" s="68"/>
      <c r="L267" s="74"/>
      <c r="M267" s="144"/>
      <c r="N267" s="145"/>
      <c r="O267" s="72"/>
      <c r="P267" s="247"/>
      <c r="Q267" s="247"/>
      <c r="R267" s="247"/>
      <c r="S267" s="247"/>
      <c r="T267" s="247"/>
      <c r="U267" s="247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</row>
    <row r="268" spans="1:58">
      <c r="A268" s="244">
        <v>260</v>
      </c>
      <c r="B268" s="8" t="s">
        <v>1195</v>
      </c>
      <c r="P268" s="244"/>
      <c r="Q268" s="244"/>
      <c r="R268" s="244"/>
      <c r="S268" s="244"/>
      <c r="T268" s="244"/>
      <c r="U268" s="244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</row>
    <row r="269" spans="1:58">
      <c r="A269" s="247">
        <v>261</v>
      </c>
      <c r="B269" s="68" t="s">
        <v>1195</v>
      </c>
      <c r="C269" s="67"/>
      <c r="D269" s="67"/>
      <c r="E269" s="68"/>
      <c r="F269" s="68"/>
      <c r="G269" s="74"/>
      <c r="H269" s="74"/>
      <c r="I269" s="74"/>
      <c r="J269" s="74"/>
      <c r="K269" s="68"/>
      <c r="L269" s="74"/>
      <c r="M269" s="144"/>
      <c r="N269" s="145"/>
      <c r="O269" s="72"/>
      <c r="P269" s="247"/>
      <c r="Q269" s="247"/>
      <c r="R269" s="247"/>
      <c r="S269" s="247"/>
      <c r="T269" s="247"/>
      <c r="U269" s="247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</row>
    <row r="270" spans="1:58">
      <c r="A270" s="244">
        <v>262</v>
      </c>
      <c r="B270" s="8" t="s">
        <v>1195</v>
      </c>
      <c r="P270" s="244"/>
      <c r="Q270" s="244"/>
      <c r="R270" s="244"/>
      <c r="S270" s="244"/>
      <c r="T270" s="244"/>
      <c r="U270" s="244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</row>
    <row r="271" spans="1:58">
      <c r="A271" s="247">
        <v>263</v>
      </c>
      <c r="B271" s="68" t="s">
        <v>1195</v>
      </c>
      <c r="C271" s="67"/>
      <c r="D271" s="67"/>
      <c r="E271" s="68"/>
      <c r="F271" s="68"/>
      <c r="G271" s="74"/>
      <c r="H271" s="74"/>
      <c r="I271" s="74"/>
      <c r="J271" s="74"/>
      <c r="K271" s="68"/>
      <c r="L271" s="74"/>
      <c r="M271" s="144"/>
      <c r="N271" s="145"/>
      <c r="O271" s="72"/>
      <c r="P271" s="247"/>
      <c r="Q271" s="247"/>
      <c r="R271" s="247"/>
      <c r="S271" s="247"/>
      <c r="T271" s="247"/>
      <c r="U271" s="247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</row>
    <row r="272" spans="1:58">
      <c r="A272" s="244">
        <v>264</v>
      </c>
      <c r="B272" s="8" t="s">
        <v>1195</v>
      </c>
      <c r="P272" s="244"/>
      <c r="Q272" s="244"/>
      <c r="R272" s="244"/>
      <c r="S272" s="244"/>
      <c r="T272" s="244"/>
      <c r="U272" s="244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</row>
    <row r="273" spans="1:58">
      <c r="A273" s="247">
        <v>265</v>
      </c>
      <c r="B273" s="68" t="s">
        <v>1195</v>
      </c>
      <c r="C273" s="67"/>
      <c r="D273" s="67"/>
      <c r="E273" s="68"/>
      <c r="F273" s="68"/>
      <c r="G273" s="74"/>
      <c r="H273" s="74"/>
      <c r="I273" s="74"/>
      <c r="J273" s="74"/>
      <c r="K273" s="68"/>
      <c r="L273" s="74"/>
      <c r="M273" s="144"/>
      <c r="N273" s="145"/>
      <c r="O273" s="72"/>
      <c r="P273" s="247"/>
      <c r="Q273" s="247"/>
      <c r="R273" s="247"/>
      <c r="S273" s="247"/>
      <c r="T273" s="247"/>
      <c r="U273" s="247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</row>
    <row r="274" spans="1:58">
      <c r="A274" s="244">
        <v>266</v>
      </c>
      <c r="B274" s="8" t="s">
        <v>1195</v>
      </c>
      <c r="P274" s="244"/>
      <c r="Q274" s="244"/>
      <c r="R274" s="244"/>
      <c r="S274" s="244"/>
      <c r="T274" s="244"/>
      <c r="U274" s="244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</row>
    <row r="275" spans="1:58">
      <c r="A275" s="247">
        <v>267</v>
      </c>
      <c r="B275" s="68" t="s">
        <v>1195</v>
      </c>
      <c r="C275" s="67"/>
      <c r="D275" s="67"/>
      <c r="E275" s="68"/>
      <c r="F275" s="68"/>
      <c r="G275" s="74"/>
      <c r="H275" s="74"/>
      <c r="I275" s="74"/>
      <c r="J275" s="74"/>
      <c r="K275" s="68"/>
      <c r="L275" s="74"/>
      <c r="M275" s="144"/>
      <c r="N275" s="145"/>
      <c r="O275" s="72"/>
      <c r="P275" s="247"/>
      <c r="Q275" s="247"/>
      <c r="R275" s="247"/>
      <c r="S275" s="247"/>
      <c r="T275" s="247"/>
      <c r="U275" s="247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</row>
    <row r="276" spans="1:58">
      <c r="A276" s="244">
        <v>268</v>
      </c>
      <c r="B276" s="8" t="s">
        <v>1195</v>
      </c>
      <c r="P276" s="244"/>
      <c r="Q276" s="244"/>
      <c r="R276" s="244"/>
      <c r="S276" s="244"/>
      <c r="T276" s="244"/>
      <c r="U276" s="244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</row>
    <row r="277" spans="1:58">
      <c r="A277" s="247">
        <v>269</v>
      </c>
      <c r="B277" s="68" t="s">
        <v>1195</v>
      </c>
      <c r="C277" s="67"/>
      <c r="D277" s="67"/>
      <c r="E277" s="68"/>
      <c r="F277" s="68"/>
      <c r="G277" s="74"/>
      <c r="H277" s="74"/>
      <c r="I277" s="74"/>
      <c r="J277" s="74"/>
      <c r="K277" s="68"/>
      <c r="L277" s="74"/>
      <c r="M277" s="144"/>
      <c r="N277" s="145"/>
      <c r="O277" s="72"/>
      <c r="P277" s="247"/>
      <c r="Q277" s="247"/>
      <c r="R277" s="247"/>
      <c r="S277" s="247"/>
      <c r="T277" s="247"/>
      <c r="U277" s="247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</row>
    <row r="278" spans="1:58">
      <c r="A278" s="244">
        <v>270</v>
      </c>
      <c r="B278" s="8" t="s">
        <v>1195</v>
      </c>
      <c r="P278" s="244"/>
      <c r="Q278" s="244"/>
      <c r="R278" s="244"/>
      <c r="S278" s="244"/>
      <c r="T278" s="244"/>
      <c r="U278" s="244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</row>
    <row r="279" spans="1:58">
      <c r="A279" s="247">
        <v>271</v>
      </c>
      <c r="B279" s="68" t="s">
        <v>1195</v>
      </c>
      <c r="C279" s="67"/>
      <c r="D279" s="67"/>
      <c r="E279" s="68"/>
      <c r="F279" s="68"/>
      <c r="G279" s="74"/>
      <c r="H279" s="74"/>
      <c r="I279" s="74"/>
      <c r="J279" s="74"/>
      <c r="K279" s="68"/>
      <c r="L279" s="74"/>
      <c r="M279" s="144"/>
      <c r="N279" s="145"/>
      <c r="O279" s="72"/>
      <c r="P279" s="247"/>
      <c r="Q279" s="247"/>
      <c r="R279" s="247"/>
      <c r="S279" s="247"/>
      <c r="T279" s="247"/>
      <c r="U279" s="247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</row>
    <row r="280" spans="1:58">
      <c r="A280" s="244">
        <v>272</v>
      </c>
      <c r="B280" s="8" t="s">
        <v>1195</v>
      </c>
      <c r="P280" s="244"/>
      <c r="Q280" s="244"/>
      <c r="R280" s="244"/>
      <c r="S280" s="244"/>
      <c r="T280" s="244"/>
      <c r="U280" s="244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</row>
    <row r="281" spans="1:58">
      <c r="A281" s="247">
        <v>273</v>
      </c>
      <c r="B281" s="68" t="s">
        <v>1195</v>
      </c>
      <c r="C281" s="67"/>
      <c r="D281" s="67"/>
      <c r="E281" s="68"/>
      <c r="F281" s="68"/>
      <c r="G281" s="74"/>
      <c r="H281" s="74"/>
      <c r="I281" s="74"/>
      <c r="J281" s="74"/>
      <c r="K281" s="68"/>
      <c r="L281" s="74"/>
      <c r="M281" s="144"/>
      <c r="N281" s="145"/>
      <c r="O281" s="72"/>
      <c r="P281" s="247"/>
      <c r="Q281" s="247"/>
      <c r="R281" s="247"/>
      <c r="S281" s="247"/>
      <c r="T281" s="247"/>
      <c r="U281" s="247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</row>
    <row r="282" spans="1:58">
      <c r="A282" s="244">
        <v>274</v>
      </c>
      <c r="B282" s="8" t="s">
        <v>1195</v>
      </c>
      <c r="P282" s="244"/>
      <c r="Q282" s="244"/>
      <c r="R282" s="244"/>
      <c r="S282" s="244"/>
      <c r="T282" s="244"/>
      <c r="U282" s="244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</row>
    <row r="283" spans="1:58">
      <c r="A283" s="247">
        <v>275</v>
      </c>
      <c r="B283" s="68" t="s">
        <v>1195</v>
      </c>
      <c r="C283" s="67"/>
      <c r="D283" s="67"/>
      <c r="E283" s="68"/>
      <c r="F283" s="68"/>
      <c r="G283" s="74"/>
      <c r="H283" s="74"/>
      <c r="I283" s="74"/>
      <c r="J283" s="74"/>
      <c r="K283" s="68"/>
      <c r="L283" s="74"/>
      <c r="M283" s="144"/>
      <c r="N283" s="145"/>
      <c r="O283" s="72"/>
      <c r="P283" s="247"/>
      <c r="Q283" s="247"/>
      <c r="R283" s="247"/>
      <c r="S283" s="247"/>
      <c r="T283" s="247"/>
      <c r="U283" s="247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</row>
    <row r="284" spans="1:58">
      <c r="A284" s="244">
        <v>276</v>
      </c>
      <c r="B284" s="8" t="s">
        <v>1195</v>
      </c>
      <c r="P284" s="244"/>
      <c r="Q284" s="244"/>
      <c r="R284" s="244"/>
      <c r="S284" s="244"/>
      <c r="T284" s="244"/>
      <c r="U284" s="244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</row>
    <row r="285" spans="1:58">
      <c r="A285" s="247">
        <v>277</v>
      </c>
      <c r="B285" s="68" t="s">
        <v>1195</v>
      </c>
      <c r="C285" s="67"/>
      <c r="D285" s="67"/>
      <c r="E285" s="68"/>
      <c r="F285" s="68"/>
      <c r="G285" s="74"/>
      <c r="H285" s="74"/>
      <c r="I285" s="74"/>
      <c r="J285" s="74"/>
      <c r="K285" s="68"/>
      <c r="L285" s="74"/>
      <c r="M285" s="144"/>
      <c r="N285" s="145"/>
      <c r="O285" s="72"/>
      <c r="P285" s="247"/>
      <c r="Q285" s="247"/>
      <c r="R285" s="247"/>
      <c r="S285" s="247"/>
      <c r="T285" s="247"/>
      <c r="U285" s="247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</row>
    <row r="286" spans="1:58">
      <c r="A286" s="244">
        <v>278</v>
      </c>
      <c r="B286" s="8" t="s">
        <v>1195</v>
      </c>
      <c r="P286" s="244"/>
      <c r="Q286" s="244"/>
      <c r="R286" s="244"/>
      <c r="S286" s="244"/>
      <c r="T286" s="244"/>
      <c r="U286" s="244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</row>
    <row r="287" spans="1:58">
      <c r="A287" s="247">
        <v>279</v>
      </c>
      <c r="B287" s="68" t="s">
        <v>1195</v>
      </c>
      <c r="C287" s="67"/>
      <c r="D287" s="67"/>
      <c r="E287" s="68"/>
      <c r="F287" s="68"/>
      <c r="G287" s="74"/>
      <c r="H287" s="74"/>
      <c r="I287" s="74"/>
      <c r="J287" s="74"/>
      <c r="K287" s="68"/>
      <c r="L287" s="74"/>
      <c r="M287" s="144"/>
      <c r="N287" s="145"/>
      <c r="O287" s="72"/>
      <c r="P287" s="247"/>
      <c r="Q287" s="247"/>
      <c r="R287" s="247"/>
      <c r="S287" s="247"/>
      <c r="T287" s="247"/>
      <c r="U287" s="247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</row>
    <row r="288" spans="1:58">
      <c r="A288" s="244">
        <v>280</v>
      </c>
      <c r="B288" s="8" t="s">
        <v>1195</v>
      </c>
      <c r="P288" s="244"/>
      <c r="Q288" s="244"/>
      <c r="R288" s="244"/>
      <c r="S288" s="244"/>
      <c r="T288" s="244"/>
      <c r="U288" s="244"/>
      <c r="V288" s="244"/>
    </row>
    <row r="289" spans="1:22">
      <c r="A289" s="247">
        <v>281</v>
      </c>
      <c r="B289" s="68" t="s">
        <v>1195</v>
      </c>
      <c r="C289" s="67"/>
      <c r="D289" s="67"/>
      <c r="E289" s="68"/>
      <c r="F289" s="68"/>
      <c r="G289" s="74"/>
      <c r="H289" s="74"/>
      <c r="I289" s="74"/>
      <c r="J289" s="74"/>
      <c r="K289" s="68"/>
      <c r="L289" s="74"/>
      <c r="M289" s="144"/>
      <c r="N289" s="145"/>
      <c r="O289" s="72"/>
      <c r="P289" s="247"/>
      <c r="Q289" s="247"/>
      <c r="R289" s="247"/>
      <c r="S289" s="247"/>
      <c r="T289" s="247"/>
      <c r="U289" s="247"/>
      <c r="V289" s="247"/>
    </row>
    <row r="290" spans="1:22">
      <c r="A290" s="244">
        <v>282</v>
      </c>
      <c r="B290" s="8" t="s">
        <v>1195</v>
      </c>
      <c r="P290" s="244"/>
      <c r="Q290" s="244"/>
      <c r="R290" s="244"/>
      <c r="S290" s="244"/>
      <c r="T290" s="244"/>
      <c r="U290" s="244"/>
      <c r="V290" s="244"/>
    </row>
    <row r="291" spans="1:22">
      <c r="A291" s="247">
        <v>283</v>
      </c>
      <c r="B291" s="68" t="s">
        <v>1195</v>
      </c>
      <c r="C291" s="67"/>
      <c r="D291" s="67"/>
      <c r="E291" s="68"/>
      <c r="F291" s="68"/>
      <c r="G291" s="74"/>
      <c r="H291" s="74"/>
      <c r="I291" s="74"/>
      <c r="J291" s="74"/>
      <c r="K291" s="68"/>
      <c r="L291" s="74"/>
      <c r="M291" s="144"/>
      <c r="N291" s="145"/>
      <c r="O291" s="72"/>
      <c r="P291" s="247"/>
      <c r="Q291" s="247"/>
      <c r="R291" s="247"/>
      <c r="S291" s="247"/>
      <c r="T291" s="247"/>
      <c r="U291" s="247"/>
      <c r="V291" s="247"/>
    </row>
    <row r="292" spans="1:22">
      <c r="A292" s="244">
        <v>284</v>
      </c>
      <c r="B292" s="8" t="s">
        <v>1195</v>
      </c>
      <c r="P292" s="244"/>
      <c r="Q292" s="244"/>
      <c r="R292" s="244"/>
      <c r="S292" s="244"/>
      <c r="T292" s="244"/>
      <c r="U292" s="244"/>
      <c r="V292" s="244"/>
    </row>
    <row r="293" spans="1:22">
      <c r="A293" s="247">
        <v>285</v>
      </c>
      <c r="B293" s="68" t="s">
        <v>1195</v>
      </c>
      <c r="C293" s="67"/>
      <c r="D293" s="67"/>
      <c r="E293" s="68"/>
      <c r="F293" s="68"/>
      <c r="G293" s="74"/>
      <c r="H293" s="74"/>
      <c r="I293" s="74"/>
      <c r="J293" s="74"/>
      <c r="K293" s="68"/>
      <c r="L293" s="74"/>
      <c r="M293" s="144"/>
      <c r="N293" s="145"/>
      <c r="O293" s="72"/>
      <c r="P293" s="247"/>
      <c r="Q293" s="247"/>
      <c r="R293" s="247"/>
      <c r="S293" s="247"/>
      <c r="T293" s="247"/>
      <c r="U293" s="247"/>
      <c r="V293" s="247"/>
    </row>
    <row r="294" spans="1:22">
      <c r="A294" s="244">
        <v>286</v>
      </c>
      <c r="B294" s="8" t="s">
        <v>1195</v>
      </c>
      <c r="P294" s="244"/>
      <c r="Q294" s="244"/>
      <c r="R294" s="244"/>
      <c r="S294" s="244"/>
      <c r="T294" s="244"/>
      <c r="U294" s="244"/>
      <c r="V294" s="244"/>
    </row>
    <row r="295" spans="1:22">
      <c r="A295" s="247">
        <v>287</v>
      </c>
      <c r="B295" s="68" t="s">
        <v>1195</v>
      </c>
      <c r="C295" s="67"/>
      <c r="D295" s="67"/>
      <c r="E295" s="68"/>
      <c r="F295" s="68"/>
      <c r="G295" s="74"/>
      <c r="H295" s="74"/>
      <c r="I295" s="74"/>
      <c r="J295" s="74"/>
      <c r="K295" s="68"/>
      <c r="L295" s="74"/>
      <c r="M295" s="144"/>
      <c r="N295" s="145"/>
      <c r="O295" s="72"/>
      <c r="P295" s="247"/>
      <c r="Q295" s="247"/>
      <c r="R295" s="247"/>
      <c r="S295" s="247"/>
      <c r="T295" s="247"/>
      <c r="U295" s="247"/>
      <c r="V295" s="247"/>
    </row>
    <row r="296" spans="1:22">
      <c r="A296" s="244">
        <v>288</v>
      </c>
      <c r="B296" s="8" t="s">
        <v>1195</v>
      </c>
      <c r="P296" s="244"/>
      <c r="Q296" s="244"/>
      <c r="R296" s="244"/>
      <c r="S296" s="244"/>
      <c r="T296" s="244"/>
      <c r="U296" s="244"/>
      <c r="V296" s="244"/>
    </row>
    <row r="297" spans="1:22">
      <c r="A297" s="247">
        <v>289</v>
      </c>
      <c r="B297" s="68" t="s">
        <v>1195</v>
      </c>
      <c r="C297" s="67"/>
      <c r="D297" s="67"/>
      <c r="E297" s="68"/>
      <c r="F297" s="68"/>
      <c r="G297" s="74"/>
      <c r="H297" s="74"/>
      <c r="I297" s="74"/>
      <c r="J297" s="74"/>
      <c r="K297" s="68"/>
      <c r="L297" s="74"/>
      <c r="M297" s="144"/>
      <c r="N297" s="145"/>
      <c r="O297" s="72"/>
      <c r="P297" s="247"/>
      <c r="Q297" s="247"/>
      <c r="R297" s="247"/>
      <c r="S297" s="247"/>
      <c r="T297" s="247"/>
      <c r="U297" s="247"/>
      <c r="V297" s="247"/>
    </row>
    <row r="298" spans="1:22">
      <c r="A298" s="244">
        <v>290</v>
      </c>
      <c r="B298" s="8" t="s">
        <v>1195</v>
      </c>
      <c r="P298" s="244"/>
      <c r="Q298" s="244"/>
      <c r="R298" s="244"/>
      <c r="S298" s="244"/>
      <c r="T298" s="244"/>
      <c r="U298" s="244"/>
      <c r="V298" s="244"/>
    </row>
    <row r="299" spans="1:22">
      <c r="A299" s="247">
        <v>291</v>
      </c>
      <c r="B299" s="68" t="s">
        <v>1195</v>
      </c>
      <c r="C299" s="67"/>
      <c r="D299" s="67"/>
      <c r="E299" s="68"/>
      <c r="F299" s="68"/>
      <c r="G299" s="74"/>
      <c r="H299" s="74"/>
      <c r="I299" s="74"/>
      <c r="J299" s="74"/>
      <c r="K299" s="68"/>
      <c r="L299" s="74"/>
      <c r="M299" s="144"/>
      <c r="N299" s="145"/>
      <c r="O299" s="72"/>
      <c r="P299" s="247"/>
      <c r="Q299" s="247"/>
      <c r="R299" s="247"/>
      <c r="S299" s="247"/>
      <c r="T299" s="247"/>
      <c r="U299" s="247"/>
      <c r="V299" s="247"/>
    </row>
    <row r="300" spans="1:22">
      <c r="A300" s="244">
        <v>292</v>
      </c>
      <c r="B300" s="8" t="s">
        <v>1195</v>
      </c>
      <c r="P300" s="244"/>
      <c r="Q300" s="244"/>
      <c r="R300" s="244"/>
      <c r="S300" s="244"/>
      <c r="T300" s="244"/>
      <c r="U300" s="244"/>
      <c r="V300" s="244"/>
    </row>
    <row r="301" spans="1:22">
      <c r="A301" s="247">
        <v>293</v>
      </c>
      <c r="B301" s="68" t="s">
        <v>1195</v>
      </c>
      <c r="C301" s="67"/>
      <c r="D301" s="67"/>
      <c r="E301" s="68"/>
      <c r="F301" s="68"/>
      <c r="G301" s="74"/>
      <c r="H301" s="74"/>
      <c r="I301" s="74"/>
      <c r="J301" s="74"/>
      <c r="K301" s="68"/>
      <c r="L301" s="74"/>
      <c r="M301" s="144"/>
      <c r="N301" s="145"/>
      <c r="O301" s="72"/>
      <c r="P301" s="247"/>
      <c r="Q301" s="247"/>
      <c r="R301" s="247"/>
      <c r="S301" s="247"/>
      <c r="T301" s="247"/>
      <c r="U301" s="247"/>
      <c r="V301" s="247"/>
    </row>
    <row r="302" spans="1:22">
      <c r="A302" s="244">
        <v>294</v>
      </c>
      <c r="B302" s="8" t="s">
        <v>1195</v>
      </c>
      <c r="P302" s="244"/>
      <c r="Q302" s="244"/>
      <c r="R302" s="244"/>
      <c r="S302" s="244"/>
      <c r="T302" s="244"/>
      <c r="U302" s="244"/>
      <c r="V302" s="244"/>
    </row>
    <row r="303" spans="1:22">
      <c r="A303" s="247">
        <v>295</v>
      </c>
      <c r="B303" s="68" t="s">
        <v>1195</v>
      </c>
      <c r="C303" s="67"/>
      <c r="D303" s="67"/>
      <c r="E303" s="68"/>
      <c r="F303" s="68"/>
      <c r="G303" s="74"/>
      <c r="H303" s="74"/>
      <c r="I303" s="74"/>
      <c r="J303" s="74"/>
      <c r="K303" s="68"/>
      <c r="L303" s="74"/>
      <c r="M303" s="144"/>
      <c r="N303" s="145"/>
      <c r="O303" s="72"/>
      <c r="P303" s="247"/>
      <c r="Q303" s="247"/>
      <c r="R303" s="247"/>
      <c r="S303" s="247"/>
      <c r="T303" s="247"/>
      <c r="U303" s="247"/>
      <c r="V303" s="247"/>
    </row>
    <row r="304" spans="1:22">
      <c r="A304" s="244">
        <v>296</v>
      </c>
      <c r="B304" s="8" t="s">
        <v>1195</v>
      </c>
      <c r="P304" s="244"/>
      <c r="Q304" s="244"/>
      <c r="R304" s="244"/>
      <c r="S304" s="244"/>
      <c r="T304" s="244"/>
      <c r="U304" s="244"/>
      <c r="V304" s="244"/>
    </row>
    <row r="305" spans="1:22">
      <c r="A305" s="247">
        <v>297</v>
      </c>
      <c r="B305" s="68" t="s">
        <v>1195</v>
      </c>
      <c r="C305" s="67"/>
      <c r="D305" s="67"/>
      <c r="E305" s="68"/>
      <c r="F305" s="68"/>
      <c r="G305" s="74"/>
      <c r="H305" s="74"/>
      <c r="I305" s="74"/>
      <c r="J305" s="74"/>
      <c r="K305" s="68"/>
      <c r="L305" s="74"/>
      <c r="M305" s="144"/>
      <c r="N305" s="145"/>
      <c r="O305" s="72"/>
      <c r="P305" s="247"/>
      <c r="Q305" s="247"/>
      <c r="R305" s="247"/>
      <c r="S305" s="247"/>
      <c r="T305" s="247"/>
      <c r="U305" s="247"/>
      <c r="V305" s="247"/>
    </row>
    <row r="306" spans="1:22">
      <c r="A306" s="244">
        <v>298</v>
      </c>
      <c r="B306" s="8" t="s">
        <v>1195</v>
      </c>
      <c r="P306" s="244"/>
      <c r="Q306" s="244"/>
      <c r="R306" s="244"/>
      <c r="S306" s="244"/>
      <c r="T306" s="244"/>
      <c r="U306" s="244"/>
      <c r="V306" s="244"/>
    </row>
    <row r="307" spans="1:22">
      <c r="A307" s="247">
        <v>299</v>
      </c>
      <c r="B307" s="68" t="s">
        <v>1195</v>
      </c>
      <c r="C307" s="67"/>
      <c r="D307" s="67"/>
      <c r="E307" s="68"/>
      <c r="F307" s="68"/>
      <c r="G307" s="74"/>
      <c r="H307" s="74"/>
      <c r="I307" s="74"/>
      <c r="J307" s="74"/>
      <c r="K307" s="68"/>
      <c r="L307" s="74"/>
      <c r="M307" s="144"/>
      <c r="N307" s="145"/>
      <c r="O307" s="72"/>
      <c r="P307" s="247"/>
      <c r="Q307" s="247"/>
      <c r="R307" s="247"/>
      <c r="S307" s="247"/>
      <c r="T307" s="247"/>
      <c r="U307" s="247"/>
      <c r="V307" s="247"/>
    </row>
    <row r="308" spans="1:22">
      <c r="A308" s="244">
        <v>300</v>
      </c>
      <c r="B308" s="8" t="s">
        <v>1195</v>
      </c>
      <c r="P308" s="244"/>
      <c r="Q308" s="244"/>
      <c r="R308" s="244"/>
      <c r="S308" s="244"/>
      <c r="T308" s="244"/>
      <c r="U308" s="244"/>
      <c r="V308" s="244"/>
    </row>
    <row r="309" spans="1:22">
      <c r="A309" s="247">
        <v>301</v>
      </c>
      <c r="B309" s="68" t="s">
        <v>1195</v>
      </c>
      <c r="C309" s="67"/>
      <c r="D309" s="67"/>
      <c r="E309" s="68"/>
      <c r="F309" s="68"/>
      <c r="G309" s="74"/>
      <c r="H309" s="74"/>
      <c r="I309" s="74"/>
      <c r="J309" s="74"/>
      <c r="K309" s="68"/>
      <c r="L309" s="74"/>
      <c r="M309" s="144"/>
      <c r="N309" s="145"/>
      <c r="O309" s="72"/>
      <c r="P309" s="247"/>
      <c r="Q309" s="247"/>
      <c r="R309" s="247"/>
      <c r="S309" s="247"/>
      <c r="T309" s="247"/>
      <c r="U309" s="247"/>
      <c r="V309" s="247"/>
    </row>
    <row r="310" spans="1:22">
      <c r="A310" s="244">
        <v>302</v>
      </c>
      <c r="B310" s="8" t="s">
        <v>1195</v>
      </c>
      <c r="P310" s="244"/>
      <c r="Q310" s="244"/>
      <c r="R310" s="244"/>
      <c r="S310" s="244"/>
      <c r="T310" s="244"/>
      <c r="U310" s="244"/>
      <c r="V310" s="244"/>
    </row>
    <row r="311" spans="1:22">
      <c r="A311" s="247">
        <v>303</v>
      </c>
      <c r="B311" s="68" t="s">
        <v>1195</v>
      </c>
      <c r="C311" s="67"/>
      <c r="D311" s="67"/>
      <c r="E311" s="68"/>
      <c r="F311" s="68"/>
      <c r="G311" s="74"/>
      <c r="H311" s="74"/>
      <c r="I311" s="74"/>
      <c r="J311" s="74"/>
      <c r="K311" s="68"/>
      <c r="L311" s="74"/>
      <c r="M311" s="144"/>
      <c r="N311" s="145"/>
      <c r="O311" s="72"/>
      <c r="P311" s="247"/>
      <c r="Q311" s="247"/>
      <c r="R311" s="247"/>
      <c r="S311" s="247"/>
      <c r="T311" s="247"/>
      <c r="U311" s="247"/>
      <c r="V311" s="247"/>
    </row>
    <row r="312" spans="1:22">
      <c r="A312" s="244">
        <v>304</v>
      </c>
      <c r="B312" s="8" t="s">
        <v>1195</v>
      </c>
      <c r="P312" s="244"/>
      <c r="Q312" s="244"/>
      <c r="R312" s="244"/>
      <c r="S312" s="244"/>
      <c r="T312" s="244"/>
      <c r="U312" s="244"/>
      <c r="V312" s="244"/>
    </row>
    <row r="313" spans="1:22">
      <c r="A313" s="247">
        <v>305</v>
      </c>
      <c r="B313" s="68" t="s">
        <v>1195</v>
      </c>
      <c r="C313" s="67"/>
      <c r="D313" s="67"/>
      <c r="E313" s="68"/>
      <c r="F313" s="68"/>
      <c r="G313" s="74"/>
      <c r="H313" s="74"/>
      <c r="I313" s="74"/>
      <c r="J313" s="74"/>
      <c r="K313" s="68"/>
      <c r="L313" s="74"/>
      <c r="M313" s="144"/>
      <c r="N313" s="145"/>
      <c r="O313" s="72"/>
      <c r="P313" s="247"/>
      <c r="Q313" s="247"/>
      <c r="R313" s="247"/>
      <c r="S313" s="247"/>
      <c r="T313" s="247"/>
      <c r="U313" s="247"/>
      <c r="V313" s="247"/>
    </row>
    <row r="314" spans="1:22">
      <c r="A314" s="244">
        <v>306</v>
      </c>
      <c r="B314" s="8" t="s">
        <v>1195</v>
      </c>
      <c r="P314" s="244"/>
      <c r="Q314" s="244"/>
      <c r="R314" s="244"/>
      <c r="S314" s="244"/>
      <c r="T314" s="244"/>
      <c r="U314" s="244"/>
      <c r="V314" s="244"/>
    </row>
    <row r="315" spans="1:22">
      <c r="A315" s="247">
        <v>307</v>
      </c>
      <c r="B315" s="68" t="s">
        <v>1195</v>
      </c>
      <c r="C315" s="67"/>
      <c r="D315" s="67"/>
      <c r="E315" s="68"/>
      <c r="F315" s="68"/>
      <c r="G315" s="74"/>
      <c r="H315" s="74"/>
      <c r="I315" s="74"/>
      <c r="J315" s="74"/>
      <c r="K315" s="68"/>
      <c r="L315" s="74"/>
      <c r="M315" s="144"/>
      <c r="N315" s="145"/>
      <c r="O315" s="72"/>
      <c r="P315" s="247"/>
      <c r="Q315" s="247"/>
      <c r="R315" s="247"/>
      <c r="S315" s="247"/>
      <c r="T315" s="247"/>
      <c r="U315" s="247"/>
      <c r="V315" s="247"/>
    </row>
    <row r="316" spans="1:22">
      <c r="A316" s="244">
        <v>308</v>
      </c>
      <c r="B316" s="8" t="s">
        <v>1195</v>
      </c>
      <c r="P316" s="244"/>
      <c r="Q316" s="244"/>
      <c r="R316" s="244"/>
      <c r="S316" s="244"/>
      <c r="T316" s="244"/>
      <c r="U316" s="244"/>
      <c r="V316" s="244"/>
    </row>
    <row r="317" spans="1:22">
      <c r="A317" s="247">
        <v>309</v>
      </c>
      <c r="B317" s="68" t="s">
        <v>1195</v>
      </c>
      <c r="C317" s="67"/>
      <c r="D317" s="67"/>
      <c r="E317" s="68"/>
      <c r="F317" s="68"/>
      <c r="G317" s="74"/>
      <c r="H317" s="74"/>
      <c r="I317" s="74"/>
      <c r="J317" s="74"/>
      <c r="K317" s="68"/>
      <c r="L317" s="74"/>
      <c r="M317" s="144"/>
      <c r="N317" s="145"/>
      <c r="O317" s="72"/>
      <c r="P317" s="247"/>
      <c r="Q317" s="247"/>
      <c r="R317" s="247"/>
      <c r="S317" s="247"/>
      <c r="T317" s="247"/>
      <c r="U317" s="247"/>
      <c r="V317" s="247"/>
    </row>
    <row r="318" spans="1:22">
      <c r="A318" s="244">
        <v>310</v>
      </c>
      <c r="B318" s="8" t="s">
        <v>1195</v>
      </c>
      <c r="P318" s="244"/>
      <c r="Q318" s="244"/>
      <c r="R318" s="244"/>
      <c r="S318" s="244"/>
      <c r="T318" s="244"/>
      <c r="U318" s="244"/>
      <c r="V318" s="244"/>
    </row>
    <row r="319" spans="1:22">
      <c r="A319" s="247">
        <v>311</v>
      </c>
      <c r="B319" s="68" t="s">
        <v>1195</v>
      </c>
      <c r="C319" s="67"/>
      <c r="D319" s="67"/>
      <c r="E319" s="68"/>
      <c r="F319" s="68"/>
      <c r="G319" s="74"/>
      <c r="H319" s="74"/>
      <c r="I319" s="74"/>
      <c r="J319" s="74"/>
      <c r="K319" s="68"/>
      <c r="L319" s="74"/>
      <c r="M319" s="144"/>
      <c r="N319" s="145"/>
      <c r="O319" s="72"/>
      <c r="P319" s="247"/>
      <c r="Q319" s="247"/>
      <c r="R319" s="247"/>
      <c r="S319" s="247"/>
      <c r="T319" s="247"/>
      <c r="U319" s="247"/>
      <c r="V319" s="247"/>
    </row>
    <row r="320" spans="1:22">
      <c r="A320" s="244">
        <v>312</v>
      </c>
      <c r="B320" s="8" t="s">
        <v>1195</v>
      </c>
      <c r="P320" s="244"/>
      <c r="Q320" s="244"/>
      <c r="R320" s="244"/>
      <c r="S320" s="244"/>
      <c r="T320" s="244"/>
      <c r="U320" s="244"/>
      <c r="V320" s="244"/>
    </row>
    <row r="321" spans="1:22">
      <c r="A321" s="247">
        <v>313</v>
      </c>
      <c r="B321" s="68" t="s">
        <v>1195</v>
      </c>
      <c r="C321" s="67"/>
      <c r="D321" s="67"/>
      <c r="E321" s="68"/>
      <c r="F321" s="68"/>
      <c r="G321" s="74"/>
      <c r="H321" s="74"/>
      <c r="I321" s="74"/>
      <c r="J321" s="74"/>
      <c r="K321" s="68"/>
      <c r="L321" s="74"/>
      <c r="M321" s="144"/>
      <c r="N321" s="145"/>
      <c r="O321" s="72"/>
      <c r="P321" s="247"/>
      <c r="Q321" s="247"/>
      <c r="R321" s="247"/>
      <c r="S321" s="247"/>
      <c r="T321" s="247"/>
      <c r="U321" s="247"/>
      <c r="V321" s="247"/>
    </row>
    <row r="322" spans="1:22">
      <c r="A322" s="244">
        <v>314</v>
      </c>
      <c r="B322" s="8" t="s">
        <v>1195</v>
      </c>
      <c r="P322" s="244"/>
      <c r="Q322" s="244"/>
      <c r="R322" s="244"/>
      <c r="S322" s="244"/>
      <c r="T322" s="244"/>
      <c r="U322" s="244"/>
      <c r="V322" s="244"/>
    </row>
    <row r="323" spans="1:22">
      <c r="A323" s="247">
        <v>315</v>
      </c>
      <c r="B323" s="68" t="s">
        <v>1195</v>
      </c>
      <c r="C323" s="67"/>
      <c r="D323" s="67"/>
      <c r="E323" s="68"/>
      <c r="F323" s="68"/>
      <c r="G323" s="74"/>
      <c r="H323" s="74"/>
      <c r="I323" s="74"/>
      <c r="J323" s="74"/>
      <c r="K323" s="68"/>
      <c r="L323" s="74"/>
      <c r="M323" s="144"/>
      <c r="N323" s="145"/>
      <c r="O323" s="72"/>
      <c r="P323" s="247"/>
      <c r="Q323" s="247"/>
      <c r="R323" s="247"/>
      <c r="S323" s="247"/>
      <c r="T323" s="247"/>
      <c r="U323" s="247"/>
      <c r="V323" s="247"/>
    </row>
    <row r="324" spans="1:22">
      <c r="A324" s="244">
        <v>316</v>
      </c>
      <c r="B324" s="8" t="s">
        <v>1195</v>
      </c>
      <c r="P324" s="244"/>
      <c r="Q324" s="244"/>
      <c r="R324" s="244"/>
      <c r="S324" s="244"/>
      <c r="T324" s="244"/>
      <c r="U324" s="244"/>
      <c r="V324" s="244"/>
    </row>
    <row r="325" spans="1:22">
      <c r="A325" s="247">
        <v>317</v>
      </c>
      <c r="B325" s="68" t="s">
        <v>1195</v>
      </c>
      <c r="C325" s="67"/>
      <c r="D325" s="67"/>
      <c r="E325" s="68"/>
      <c r="F325" s="68"/>
      <c r="G325" s="74"/>
      <c r="H325" s="74"/>
      <c r="I325" s="74"/>
      <c r="J325" s="74"/>
      <c r="K325" s="68"/>
      <c r="L325" s="74"/>
      <c r="M325" s="144"/>
      <c r="N325" s="145"/>
      <c r="O325" s="72"/>
      <c r="P325" s="247"/>
      <c r="Q325" s="247"/>
      <c r="R325" s="247"/>
      <c r="S325" s="247"/>
      <c r="T325" s="247"/>
      <c r="U325" s="247"/>
      <c r="V325" s="247"/>
    </row>
    <row r="326" spans="1:22">
      <c r="A326" s="244">
        <v>318</v>
      </c>
      <c r="B326" s="8" t="s">
        <v>1195</v>
      </c>
      <c r="P326" s="244"/>
      <c r="Q326" s="244"/>
      <c r="R326" s="244"/>
      <c r="S326" s="244"/>
      <c r="T326" s="244"/>
      <c r="U326" s="244"/>
      <c r="V326" s="244"/>
    </row>
    <row r="327" spans="1:22">
      <c r="A327" s="247">
        <v>319</v>
      </c>
      <c r="B327" s="68" t="s">
        <v>1195</v>
      </c>
      <c r="C327" s="67"/>
      <c r="D327" s="67"/>
      <c r="E327" s="68"/>
      <c r="F327" s="68"/>
      <c r="G327" s="74"/>
      <c r="H327" s="74"/>
      <c r="I327" s="74"/>
      <c r="J327" s="74"/>
      <c r="K327" s="68"/>
      <c r="L327" s="74"/>
      <c r="M327" s="144"/>
      <c r="N327" s="145"/>
      <c r="O327" s="72"/>
      <c r="P327" s="247"/>
      <c r="Q327" s="247"/>
      <c r="R327" s="247"/>
      <c r="S327" s="247"/>
      <c r="T327" s="247"/>
      <c r="U327" s="247"/>
      <c r="V327" s="247"/>
    </row>
    <row r="328" spans="1:22">
      <c r="A328" s="244">
        <v>320</v>
      </c>
      <c r="B328" s="8" t="s">
        <v>1195</v>
      </c>
      <c r="P328" s="244"/>
      <c r="Q328" s="244"/>
      <c r="R328" s="244"/>
      <c r="S328" s="244"/>
      <c r="T328" s="244"/>
      <c r="U328" s="244"/>
      <c r="V328" s="244"/>
    </row>
    <row r="329" spans="1:22">
      <c r="A329" s="247">
        <v>321</v>
      </c>
      <c r="B329" s="68" t="s">
        <v>1195</v>
      </c>
      <c r="C329" s="67"/>
      <c r="D329" s="67"/>
      <c r="E329" s="68"/>
      <c r="F329" s="68"/>
      <c r="G329" s="74"/>
      <c r="H329" s="74"/>
      <c r="I329" s="74"/>
      <c r="J329" s="74"/>
      <c r="K329" s="68"/>
      <c r="L329" s="74"/>
      <c r="M329" s="144"/>
      <c r="N329" s="145"/>
      <c r="O329" s="72"/>
      <c r="P329" s="247"/>
      <c r="Q329" s="247"/>
      <c r="R329" s="247"/>
      <c r="S329" s="247"/>
      <c r="T329" s="247"/>
      <c r="U329" s="247"/>
      <c r="V329" s="247"/>
    </row>
    <row r="330" spans="1:22">
      <c r="A330" s="244">
        <v>322</v>
      </c>
      <c r="B330" s="8" t="s">
        <v>1195</v>
      </c>
      <c r="P330" s="244"/>
      <c r="Q330" s="244"/>
      <c r="R330" s="244"/>
      <c r="S330" s="244"/>
      <c r="T330" s="244"/>
      <c r="U330" s="244"/>
      <c r="V330" s="244"/>
    </row>
    <row r="331" spans="1:22">
      <c r="A331" s="247">
        <v>323</v>
      </c>
      <c r="B331" s="68" t="s">
        <v>1195</v>
      </c>
      <c r="C331" s="67"/>
      <c r="D331" s="67"/>
      <c r="E331" s="68"/>
      <c r="F331" s="68"/>
      <c r="G331" s="74"/>
      <c r="H331" s="74"/>
      <c r="I331" s="74"/>
      <c r="J331" s="74"/>
      <c r="K331" s="68"/>
      <c r="L331" s="74"/>
      <c r="M331" s="144"/>
      <c r="N331" s="145"/>
      <c r="O331" s="72"/>
      <c r="P331" s="247"/>
      <c r="Q331" s="247"/>
      <c r="R331" s="247"/>
      <c r="S331" s="247"/>
      <c r="T331" s="247"/>
      <c r="U331" s="247"/>
      <c r="V331" s="247"/>
    </row>
    <row r="332" spans="1:22">
      <c r="A332" s="244">
        <v>324</v>
      </c>
      <c r="B332" s="8" t="s">
        <v>1195</v>
      </c>
      <c r="P332" s="244"/>
      <c r="Q332" s="244"/>
      <c r="R332" s="244"/>
      <c r="S332" s="244"/>
      <c r="T332" s="244"/>
      <c r="U332" s="244"/>
      <c r="V332" s="244"/>
    </row>
    <row r="333" spans="1:22">
      <c r="A333" s="247">
        <v>325</v>
      </c>
      <c r="B333" s="68" t="s">
        <v>1195</v>
      </c>
      <c r="C333" s="67"/>
      <c r="D333" s="67"/>
      <c r="E333" s="68"/>
      <c r="F333" s="68"/>
      <c r="G333" s="74"/>
      <c r="H333" s="74"/>
      <c r="I333" s="74"/>
      <c r="J333" s="74"/>
      <c r="K333" s="68"/>
      <c r="L333" s="74"/>
      <c r="M333" s="144"/>
      <c r="N333" s="145"/>
      <c r="O333" s="72"/>
      <c r="P333" s="247"/>
      <c r="Q333" s="247"/>
      <c r="R333" s="247"/>
      <c r="S333" s="247"/>
      <c r="T333" s="247"/>
      <c r="U333" s="247"/>
      <c r="V333" s="247"/>
    </row>
    <row r="334" spans="1:22">
      <c r="A334" s="244">
        <v>326</v>
      </c>
      <c r="B334" s="8" t="s">
        <v>1195</v>
      </c>
      <c r="P334" s="244"/>
      <c r="Q334" s="244"/>
      <c r="R334" s="244"/>
      <c r="S334" s="244"/>
      <c r="T334" s="244"/>
      <c r="U334" s="244"/>
      <c r="V334" s="244"/>
    </row>
    <row r="335" spans="1:22">
      <c r="A335" s="247">
        <v>327</v>
      </c>
      <c r="B335" s="68" t="s">
        <v>1195</v>
      </c>
      <c r="C335" s="67"/>
      <c r="D335" s="67"/>
      <c r="E335" s="68"/>
      <c r="F335" s="68"/>
      <c r="G335" s="74"/>
      <c r="H335" s="74"/>
      <c r="I335" s="74"/>
      <c r="J335" s="74"/>
      <c r="K335" s="68"/>
      <c r="L335" s="74"/>
      <c r="M335" s="144"/>
      <c r="N335" s="145"/>
      <c r="O335" s="72"/>
      <c r="P335" s="247"/>
      <c r="Q335" s="247"/>
      <c r="R335" s="247"/>
      <c r="S335" s="247"/>
      <c r="T335" s="247"/>
      <c r="U335" s="247"/>
      <c r="V335" s="247"/>
    </row>
    <row r="336" spans="1:22">
      <c r="A336" s="244">
        <v>328</v>
      </c>
      <c r="B336" s="8" t="s">
        <v>1195</v>
      </c>
      <c r="P336" s="244"/>
      <c r="Q336" s="244"/>
      <c r="R336" s="244"/>
      <c r="S336" s="244"/>
      <c r="T336" s="244"/>
      <c r="U336" s="244"/>
      <c r="V336" s="244"/>
    </row>
    <row r="337" spans="1:22">
      <c r="A337" s="247">
        <v>329</v>
      </c>
      <c r="B337" s="68" t="s">
        <v>1195</v>
      </c>
      <c r="C337" s="67"/>
      <c r="D337" s="67"/>
      <c r="E337" s="68"/>
      <c r="F337" s="68"/>
      <c r="G337" s="74"/>
      <c r="H337" s="74"/>
      <c r="I337" s="74"/>
      <c r="J337" s="74"/>
      <c r="K337" s="68"/>
      <c r="L337" s="74"/>
      <c r="M337" s="144"/>
      <c r="N337" s="145"/>
      <c r="O337" s="72"/>
      <c r="P337" s="247"/>
      <c r="Q337" s="247"/>
      <c r="R337" s="247"/>
      <c r="S337" s="247"/>
      <c r="T337" s="247"/>
      <c r="U337" s="247"/>
      <c r="V337" s="247"/>
    </row>
    <row r="338" spans="1:22">
      <c r="A338" s="244">
        <v>330</v>
      </c>
      <c r="B338" s="8" t="s">
        <v>1195</v>
      </c>
      <c r="P338" s="244"/>
      <c r="Q338" s="244"/>
      <c r="R338" s="244"/>
      <c r="S338" s="244"/>
      <c r="T338" s="244"/>
      <c r="U338" s="244"/>
      <c r="V338" s="244"/>
    </row>
    <row r="339" spans="1:22">
      <c r="A339" s="247">
        <v>331</v>
      </c>
      <c r="B339" s="68" t="s">
        <v>1195</v>
      </c>
      <c r="C339" s="67"/>
      <c r="D339" s="67"/>
      <c r="E339" s="68"/>
      <c r="F339" s="68"/>
      <c r="G339" s="74"/>
      <c r="H339" s="74"/>
      <c r="I339" s="74"/>
      <c r="J339" s="74"/>
      <c r="K339" s="68"/>
      <c r="L339" s="74"/>
      <c r="M339" s="144"/>
      <c r="N339" s="145"/>
      <c r="O339" s="72"/>
      <c r="P339" s="247"/>
      <c r="Q339" s="247"/>
      <c r="R339" s="247"/>
      <c r="S339" s="247"/>
      <c r="T339" s="247"/>
      <c r="U339" s="247"/>
      <c r="V339" s="247"/>
    </row>
    <row r="340" spans="1:22">
      <c r="A340" s="244">
        <v>332</v>
      </c>
      <c r="B340" s="8" t="s">
        <v>1195</v>
      </c>
      <c r="P340" s="244"/>
      <c r="Q340" s="244"/>
      <c r="R340" s="244"/>
      <c r="S340" s="244"/>
      <c r="T340" s="244"/>
      <c r="U340" s="244"/>
      <c r="V340" s="244"/>
    </row>
    <row r="341" spans="1:22">
      <c r="A341" s="247">
        <v>333</v>
      </c>
      <c r="B341" s="68" t="s">
        <v>1195</v>
      </c>
      <c r="C341" s="67"/>
      <c r="D341" s="67"/>
      <c r="E341" s="68"/>
      <c r="F341" s="68"/>
      <c r="G341" s="74"/>
      <c r="H341" s="74"/>
      <c r="I341" s="74"/>
      <c r="J341" s="74"/>
      <c r="K341" s="68"/>
      <c r="L341" s="74"/>
      <c r="M341" s="144"/>
      <c r="N341" s="145"/>
      <c r="O341" s="72"/>
      <c r="P341" s="247"/>
      <c r="Q341" s="247"/>
      <c r="R341" s="247"/>
      <c r="S341" s="247"/>
      <c r="T341" s="247"/>
      <c r="U341" s="247"/>
      <c r="V341" s="247"/>
    </row>
    <row r="342" spans="1:22">
      <c r="A342" s="244">
        <v>334</v>
      </c>
      <c r="B342" s="8" t="s">
        <v>1195</v>
      </c>
      <c r="P342" s="244"/>
      <c r="Q342" s="244"/>
      <c r="R342" s="244"/>
      <c r="S342" s="244"/>
      <c r="T342" s="244"/>
      <c r="U342" s="244"/>
      <c r="V342" s="244"/>
    </row>
    <row r="343" spans="1:22">
      <c r="A343" s="247">
        <v>335</v>
      </c>
      <c r="B343" s="68" t="s">
        <v>1195</v>
      </c>
      <c r="C343" s="67"/>
      <c r="D343" s="67"/>
      <c r="E343" s="68"/>
      <c r="F343" s="68"/>
      <c r="G343" s="74"/>
      <c r="H343" s="74"/>
      <c r="I343" s="74"/>
      <c r="J343" s="74"/>
      <c r="K343" s="68"/>
      <c r="L343" s="74"/>
      <c r="M343" s="144"/>
      <c r="N343" s="145"/>
      <c r="O343" s="72"/>
      <c r="P343" s="247"/>
      <c r="Q343" s="247"/>
      <c r="R343" s="247"/>
      <c r="S343" s="247"/>
      <c r="T343" s="247"/>
      <c r="U343" s="247"/>
      <c r="V343" s="247"/>
    </row>
    <row r="344" spans="1:22">
      <c r="A344" s="244">
        <v>336</v>
      </c>
      <c r="B344" s="8" t="s">
        <v>1195</v>
      </c>
      <c r="P344" s="244"/>
      <c r="Q344" s="244"/>
      <c r="R344" s="244"/>
      <c r="S344" s="244"/>
      <c r="T344" s="244"/>
      <c r="U344" s="244"/>
      <c r="V344" s="244"/>
    </row>
    <row r="345" spans="1:22">
      <c r="A345" s="247">
        <v>337</v>
      </c>
      <c r="B345" s="68" t="s">
        <v>1195</v>
      </c>
      <c r="C345" s="67"/>
      <c r="D345" s="67"/>
      <c r="E345" s="68"/>
      <c r="F345" s="68"/>
      <c r="G345" s="74"/>
      <c r="H345" s="74"/>
      <c r="I345" s="74"/>
      <c r="J345" s="74"/>
      <c r="K345" s="68"/>
      <c r="L345" s="74"/>
      <c r="M345" s="144"/>
      <c r="N345" s="145"/>
      <c r="O345" s="72"/>
      <c r="P345" s="247"/>
      <c r="Q345" s="247"/>
      <c r="R345" s="247"/>
      <c r="S345" s="247"/>
      <c r="T345" s="247"/>
      <c r="U345" s="247"/>
      <c r="V345" s="247"/>
    </row>
    <row r="346" spans="1:22">
      <c r="A346" s="244">
        <v>338</v>
      </c>
      <c r="B346" s="8" t="s">
        <v>1195</v>
      </c>
      <c r="P346" s="244"/>
      <c r="Q346" s="244"/>
      <c r="R346" s="244"/>
      <c r="S346" s="244"/>
      <c r="T346" s="244"/>
      <c r="U346" s="244"/>
      <c r="V346" s="244"/>
    </row>
    <row r="347" spans="1:22">
      <c r="A347" s="247">
        <v>339</v>
      </c>
      <c r="B347" s="68" t="s">
        <v>1195</v>
      </c>
      <c r="C347" s="67"/>
      <c r="D347" s="67"/>
      <c r="E347" s="68"/>
      <c r="F347" s="68"/>
      <c r="G347" s="74"/>
      <c r="H347" s="74"/>
      <c r="I347" s="74"/>
      <c r="J347" s="74"/>
      <c r="K347" s="68"/>
      <c r="L347" s="74"/>
      <c r="M347" s="144"/>
      <c r="N347" s="145"/>
      <c r="O347" s="72"/>
      <c r="P347" s="247"/>
      <c r="Q347" s="247"/>
      <c r="R347" s="247"/>
      <c r="S347" s="247"/>
      <c r="T347" s="247"/>
      <c r="U347" s="247"/>
      <c r="V347" s="247"/>
    </row>
    <row r="348" spans="1:22">
      <c r="A348" s="244">
        <v>340</v>
      </c>
      <c r="B348" s="8" t="s">
        <v>1195</v>
      </c>
      <c r="P348" s="244"/>
      <c r="Q348" s="244"/>
      <c r="R348" s="244"/>
      <c r="S348" s="244"/>
      <c r="T348" s="244"/>
      <c r="U348" s="244"/>
      <c r="V348" s="244"/>
    </row>
    <row r="349" spans="1:22">
      <c r="A349" s="247">
        <v>341</v>
      </c>
      <c r="B349" s="68" t="s">
        <v>1195</v>
      </c>
      <c r="C349" s="67"/>
      <c r="D349" s="67"/>
      <c r="E349" s="68"/>
      <c r="F349" s="68"/>
      <c r="G349" s="74"/>
      <c r="H349" s="74"/>
      <c r="I349" s="74"/>
      <c r="J349" s="74"/>
      <c r="K349" s="68"/>
      <c r="L349" s="74"/>
      <c r="M349" s="144"/>
      <c r="N349" s="145"/>
      <c r="O349" s="72"/>
      <c r="P349" s="247"/>
      <c r="Q349" s="247"/>
      <c r="R349" s="247"/>
      <c r="S349" s="247"/>
      <c r="T349" s="247"/>
      <c r="U349" s="247"/>
      <c r="V349" s="247"/>
    </row>
    <row r="350" spans="1:22">
      <c r="A350" s="244">
        <v>342</v>
      </c>
      <c r="B350" s="8" t="s">
        <v>1195</v>
      </c>
      <c r="P350" s="244"/>
      <c r="Q350" s="244"/>
      <c r="R350" s="244"/>
      <c r="S350" s="244"/>
      <c r="T350" s="244"/>
      <c r="U350" s="244"/>
      <c r="V350" s="244"/>
    </row>
    <row r="351" spans="1:22">
      <c r="A351" s="247">
        <v>343</v>
      </c>
      <c r="B351" s="68" t="s">
        <v>1195</v>
      </c>
      <c r="C351" s="67"/>
      <c r="D351" s="67"/>
      <c r="E351" s="68"/>
      <c r="F351" s="68"/>
      <c r="G351" s="74"/>
      <c r="H351" s="74"/>
      <c r="I351" s="74"/>
      <c r="J351" s="74"/>
      <c r="K351" s="68"/>
      <c r="L351" s="74"/>
      <c r="M351" s="144"/>
      <c r="N351" s="145"/>
      <c r="O351" s="72"/>
      <c r="P351" s="247"/>
      <c r="Q351" s="247"/>
      <c r="R351" s="247"/>
      <c r="S351" s="247"/>
      <c r="T351" s="247"/>
      <c r="U351" s="247"/>
      <c r="V351" s="247"/>
    </row>
    <row r="352" spans="1:22">
      <c r="A352" s="244">
        <v>344</v>
      </c>
      <c r="B352" s="8" t="s">
        <v>1195</v>
      </c>
      <c r="P352" s="244"/>
      <c r="Q352" s="244"/>
      <c r="R352" s="244"/>
      <c r="S352" s="244"/>
      <c r="T352" s="244"/>
      <c r="U352" s="244"/>
      <c r="V352" s="244"/>
    </row>
    <row r="353" spans="1:22">
      <c r="A353" s="247">
        <v>345</v>
      </c>
      <c r="B353" s="68" t="s">
        <v>1195</v>
      </c>
      <c r="C353" s="67"/>
      <c r="D353" s="67"/>
      <c r="E353" s="68"/>
      <c r="F353" s="68"/>
      <c r="G353" s="74"/>
      <c r="H353" s="74"/>
      <c r="I353" s="74"/>
      <c r="J353" s="74"/>
      <c r="K353" s="68"/>
      <c r="L353" s="74"/>
      <c r="M353" s="144"/>
      <c r="N353" s="145"/>
      <c r="O353" s="72"/>
      <c r="P353" s="247"/>
      <c r="Q353" s="247"/>
      <c r="R353" s="247"/>
      <c r="S353" s="247"/>
      <c r="T353" s="247"/>
      <c r="U353" s="247"/>
      <c r="V353" s="247"/>
    </row>
    <row r="354" spans="1:22">
      <c r="A354" s="244">
        <v>346</v>
      </c>
      <c r="B354" s="8" t="s">
        <v>1195</v>
      </c>
      <c r="P354" s="244"/>
      <c r="Q354" s="244"/>
      <c r="R354" s="244"/>
      <c r="S354" s="244"/>
      <c r="T354" s="244"/>
      <c r="U354" s="244"/>
      <c r="V354" s="244"/>
    </row>
    <row r="355" spans="1:22">
      <c r="A355" s="247">
        <v>347</v>
      </c>
      <c r="B355" s="68" t="s">
        <v>1195</v>
      </c>
      <c r="C355" s="67"/>
      <c r="D355" s="67"/>
      <c r="E355" s="68"/>
      <c r="F355" s="68"/>
      <c r="G355" s="74"/>
      <c r="H355" s="74"/>
      <c r="I355" s="74"/>
      <c r="J355" s="74"/>
      <c r="K355" s="68"/>
      <c r="L355" s="74"/>
      <c r="M355" s="144"/>
      <c r="N355" s="145"/>
      <c r="O355" s="72"/>
      <c r="P355" s="247"/>
      <c r="Q355" s="247"/>
      <c r="R355" s="247"/>
      <c r="S355" s="247"/>
      <c r="T355" s="247"/>
      <c r="U355" s="247"/>
      <c r="V355" s="247"/>
    </row>
    <row r="356" spans="1:22">
      <c r="A356" s="244">
        <v>348</v>
      </c>
      <c r="B356" s="8" t="s">
        <v>1195</v>
      </c>
      <c r="P356" s="244"/>
      <c r="Q356" s="244"/>
      <c r="R356" s="244"/>
      <c r="S356" s="244"/>
      <c r="T356" s="244"/>
      <c r="U356" s="244"/>
      <c r="V356" s="244"/>
    </row>
    <row r="357" spans="1:22">
      <c r="A357" s="247">
        <v>349</v>
      </c>
      <c r="B357" s="68" t="s">
        <v>1195</v>
      </c>
      <c r="C357" s="67"/>
      <c r="D357" s="67"/>
      <c r="E357" s="68"/>
      <c r="F357" s="68"/>
      <c r="G357" s="74"/>
      <c r="H357" s="74"/>
      <c r="I357" s="74"/>
      <c r="J357" s="74"/>
      <c r="K357" s="68"/>
      <c r="L357" s="74"/>
      <c r="M357" s="144"/>
      <c r="N357" s="145"/>
      <c r="O357" s="72"/>
      <c r="P357" s="247"/>
      <c r="Q357" s="247"/>
      <c r="R357" s="247"/>
      <c r="S357" s="247"/>
      <c r="T357" s="247"/>
      <c r="U357" s="247"/>
      <c r="V357" s="247"/>
    </row>
    <row r="358" spans="1:22">
      <c r="A358" s="244">
        <v>350</v>
      </c>
      <c r="B358" s="8" t="s">
        <v>1195</v>
      </c>
      <c r="P358" s="244"/>
      <c r="Q358" s="244"/>
      <c r="R358" s="244"/>
      <c r="S358" s="244"/>
      <c r="T358" s="244"/>
      <c r="U358" s="244"/>
      <c r="V358" s="244"/>
    </row>
    <row r="359" spans="1:22">
      <c r="A359" s="247">
        <v>351</v>
      </c>
      <c r="B359" s="68" t="s">
        <v>1195</v>
      </c>
      <c r="C359" s="67"/>
      <c r="D359" s="67"/>
      <c r="E359" s="68"/>
      <c r="F359" s="68"/>
      <c r="G359" s="74"/>
      <c r="H359" s="74"/>
      <c r="I359" s="74"/>
      <c r="J359" s="74"/>
      <c r="K359" s="68"/>
      <c r="L359" s="74"/>
      <c r="M359" s="144"/>
      <c r="N359" s="145"/>
      <c r="O359" s="72"/>
      <c r="P359" s="247"/>
      <c r="Q359" s="247"/>
      <c r="R359" s="247"/>
      <c r="S359" s="247"/>
      <c r="T359" s="247"/>
      <c r="U359" s="247"/>
      <c r="V359" s="247"/>
    </row>
    <row r="360" spans="1:22">
      <c r="A360" s="244">
        <v>352</v>
      </c>
      <c r="B360" s="8" t="s">
        <v>1195</v>
      </c>
      <c r="P360" s="244"/>
      <c r="Q360" s="244"/>
      <c r="R360" s="244"/>
      <c r="S360" s="244"/>
      <c r="T360" s="244"/>
      <c r="U360" s="244"/>
      <c r="V360" s="244"/>
    </row>
    <row r="361" spans="1:22">
      <c r="A361" s="247">
        <v>353</v>
      </c>
      <c r="B361" s="68" t="s">
        <v>1195</v>
      </c>
      <c r="C361" s="67"/>
      <c r="D361" s="67"/>
      <c r="E361" s="68"/>
      <c r="F361" s="68"/>
      <c r="G361" s="74"/>
      <c r="H361" s="74"/>
      <c r="I361" s="74"/>
      <c r="J361" s="74"/>
      <c r="K361" s="68"/>
      <c r="L361" s="74"/>
      <c r="M361" s="144"/>
      <c r="N361" s="145"/>
      <c r="O361" s="72"/>
      <c r="P361" s="247"/>
      <c r="Q361" s="247"/>
      <c r="R361" s="247"/>
      <c r="S361" s="247"/>
      <c r="T361" s="247"/>
      <c r="U361" s="247"/>
      <c r="V361" s="247"/>
    </row>
    <row r="362" spans="1:22">
      <c r="A362" s="244"/>
      <c r="B362" s="8" t="s">
        <v>1195</v>
      </c>
      <c r="P362" s="244"/>
      <c r="Q362" s="244"/>
      <c r="R362" s="244"/>
      <c r="S362" s="244"/>
      <c r="T362" s="244"/>
      <c r="U362" s="244"/>
      <c r="V362" s="244"/>
    </row>
    <row r="363" spans="1:22">
      <c r="A363" s="247"/>
      <c r="B363" s="68" t="s">
        <v>1195</v>
      </c>
      <c r="C363" s="67"/>
      <c r="D363" s="67"/>
      <c r="E363" s="68"/>
      <c r="F363" s="68"/>
      <c r="G363" s="74"/>
      <c r="H363" s="74"/>
      <c r="I363" s="74"/>
      <c r="J363" s="74"/>
      <c r="K363" s="68"/>
      <c r="L363" s="74"/>
      <c r="M363" s="144"/>
      <c r="N363" s="145"/>
      <c r="O363" s="72"/>
      <c r="P363" s="247"/>
      <c r="Q363" s="247"/>
      <c r="R363" s="247"/>
      <c r="S363" s="247"/>
      <c r="T363" s="247"/>
      <c r="U363" s="247"/>
      <c r="V363" s="247"/>
    </row>
    <row r="364" spans="1:22">
      <c r="A364" s="244"/>
      <c r="B364" s="8" t="s">
        <v>1195</v>
      </c>
      <c r="P364" s="244"/>
      <c r="Q364" s="244"/>
      <c r="R364" s="244"/>
      <c r="S364" s="244"/>
      <c r="T364" s="244"/>
      <c r="U364" s="244"/>
      <c r="V364" s="244"/>
    </row>
    <row r="365" spans="1:22">
      <c r="A365" s="247"/>
      <c r="B365" s="68" t="s">
        <v>1195</v>
      </c>
      <c r="C365" s="67"/>
      <c r="D365" s="67"/>
      <c r="E365" s="68"/>
      <c r="F365" s="68"/>
      <c r="G365" s="74"/>
      <c r="H365" s="74"/>
      <c r="I365" s="74"/>
      <c r="J365" s="74"/>
      <c r="K365" s="68"/>
      <c r="L365" s="74"/>
      <c r="M365" s="144"/>
      <c r="N365" s="145"/>
      <c r="O365" s="72"/>
      <c r="P365" s="247"/>
      <c r="Q365" s="247"/>
      <c r="R365" s="247"/>
      <c r="S365" s="247"/>
      <c r="T365" s="247"/>
      <c r="U365" s="247"/>
      <c r="V365" s="247"/>
    </row>
    <row r="366" spans="1:22">
      <c r="A366" s="244"/>
      <c r="B366" s="8" t="s">
        <v>1195</v>
      </c>
      <c r="P366" s="244"/>
      <c r="Q366" s="244"/>
      <c r="R366" s="244"/>
      <c r="S366" s="244"/>
      <c r="T366" s="244"/>
      <c r="U366" s="244"/>
      <c r="V366" s="244"/>
    </row>
    <row r="367" spans="1:22">
      <c r="A367" s="247"/>
      <c r="B367" s="68" t="s">
        <v>1195</v>
      </c>
      <c r="C367" s="67"/>
      <c r="D367" s="67"/>
      <c r="E367" s="68"/>
      <c r="F367" s="68"/>
      <c r="G367" s="74"/>
      <c r="H367" s="74"/>
      <c r="I367" s="74"/>
      <c r="J367" s="74"/>
      <c r="K367" s="68"/>
      <c r="L367" s="74"/>
      <c r="M367" s="144"/>
      <c r="N367" s="145"/>
      <c r="O367" s="72"/>
      <c r="P367" s="247"/>
      <c r="Q367" s="247"/>
      <c r="R367" s="247"/>
      <c r="S367" s="247"/>
      <c r="T367" s="247"/>
      <c r="U367" s="247"/>
      <c r="V367" s="247"/>
    </row>
    <row r="368" spans="1:22">
      <c r="A368" s="244"/>
      <c r="B368" s="8" t="s">
        <v>1195</v>
      </c>
      <c r="P368" s="244"/>
      <c r="Q368" s="244"/>
      <c r="R368" s="244"/>
      <c r="S368" s="244"/>
      <c r="T368" s="244"/>
      <c r="U368" s="244"/>
      <c r="V368" s="244"/>
    </row>
    <row r="369" spans="1:22">
      <c r="A369" s="247"/>
      <c r="B369" s="68" t="s">
        <v>1195</v>
      </c>
      <c r="C369" s="67"/>
      <c r="D369" s="67"/>
      <c r="E369" s="68"/>
      <c r="F369" s="68"/>
      <c r="G369" s="74"/>
      <c r="H369" s="74"/>
      <c r="I369" s="74"/>
      <c r="J369" s="74"/>
      <c r="K369" s="68"/>
      <c r="L369" s="74"/>
      <c r="M369" s="144"/>
      <c r="N369" s="145"/>
      <c r="O369" s="72"/>
      <c r="P369" s="247"/>
      <c r="Q369" s="247"/>
      <c r="R369" s="247"/>
      <c r="S369" s="247"/>
      <c r="T369" s="247"/>
      <c r="U369" s="247"/>
      <c r="V369" s="247"/>
    </row>
    <row r="370" spans="1:22">
      <c r="A370" s="244"/>
      <c r="B370" s="8" t="s">
        <v>1195</v>
      </c>
      <c r="P370" s="244"/>
      <c r="Q370" s="244"/>
      <c r="R370" s="244"/>
      <c r="S370" s="244"/>
      <c r="T370" s="244"/>
      <c r="U370" s="244"/>
      <c r="V370" s="244"/>
    </row>
    <row r="371" spans="1:22">
      <c r="A371" s="247"/>
      <c r="B371" s="68" t="s">
        <v>1195</v>
      </c>
      <c r="C371" s="67"/>
      <c r="D371" s="67"/>
      <c r="E371" s="68"/>
      <c r="F371" s="68"/>
      <c r="G371" s="74"/>
      <c r="H371" s="74"/>
      <c r="I371" s="74"/>
      <c r="J371" s="74"/>
      <c r="K371" s="68"/>
      <c r="L371" s="74"/>
      <c r="M371" s="144"/>
      <c r="N371" s="145"/>
      <c r="O371" s="72"/>
      <c r="P371" s="247"/>
      <c r="Q371" s="247"/>
      <c r="R371" s="247"/>
      <c r="S371" s="247"/>
      <c r="T371" s="247"/>
      <c r="U371" s="247"/>
      <c r="V371" s="247"/>
    </row>
    <row r="372" spans="1:22">
      <c r="A372" s="244"/>
      <c r="B372" s="8" t="s">
        <v>1195</v>
      </c>
      <c r="P372" s="244"/>
      <c r="Q372" s="244"/>
      <c r="R372" s="244"/>
      <c r="S372" s="244"/>
      <c r="T372" s="244"/>
      <c r="U372" s="244"/>
      <c r="V372" s="244"/>
    </row>
    <row r="373" spans="1:22">
      <c r="A373" s="247"/>
      <c r="B373" s="68" t="s">
        <v>1195</v>
      </c>
      <c r="C373" s="67"/>
      <c r="D373" s="67"/>
      <c r="E373" s="68"/>
      <c r="F373" s="68"/>
      <c r="G373" s="74"/>
      <c r="H373" s="74"/>
      <c r="I373" s="74"/>
      <c r="J373" s="74"/>
      <c r="K373" s="68"/>
      <c r="L373" s="74"/>
      <c r="M373" s="144"/>
      <c r="N373" s="145"/>
      <c r="O373" s="72"/>
      <c r="P373" s="247"/>
      <c r="Q373" s="247"/>
      <c r="R373" s="247"/>
      <c r="S373" s="247"/>
      <c r="T373" s="247"/>
      <c r="U373" s="247"/>
      <c r="V373" s="247"/>
    </row>
    <row r="374" spans="1:22">
      <c r="A374" s="244"/>
      <c r="B374" s="8" t="s">
        <v>1195</v>
      </c>
      <c r="P374" s="244"/>
      <c r="Q374" s="244"/>
      <c r="R374" s="244"/>
      <c r="S374" s="244"/>
      <c r="T374" s="244"/>
      <c r="U374" s="244"/>
      <c r="V374" s="244"/>
    </row>
    <row r="375" spans="1:22">
      <c r="A375" s="247"/>
      <c r="B375" s="68" t="s">
        <v>1195</v>
      </c>
      <c r="C375" s="67"/>
      <c r="D375" s="67"/>
      <c r="E375" s="68"/>
      <c r="F375" s="68"/>
      <c r="G375" s="74"/>
      <c r="H375" s="74"/>
      <c r="I375" s="74"/>
      <c r="J375" s="74"/>
      <c r="K375" s="68"/>
      <c r="L375" s="74"/>
      <c r="M375" s="144"/>
      <c r="N375" s="145"/>
      <c r="O375" s="72"/>
      <c r="P375" s="247"/>
      <c r="Q375" s="247"/>
      <c r="R375" s="247"/>
      <c r="S375" s="247"/>
      <c r="T375" s="247"/>
      <c r="U375" s="247"/>
      <c r="V375" s="247"/>
    </row>
    <row r="376" spans="1:22">
      <c r="A376" s="244"/>
      <c r="B376" s="8" t="s">
        <v>1195</v>
      </c>
      <c r="P376" s="244"/>
      <c r="Q376" s="244"/>
      <c r="R376" s="244"/>
      <c r="S376" s="244"/>
      <c r="T376" s="244"/>
      <c r="U376" s="244"/>
      <c r="V376" s="244"/>
    </row>
    <row r="377" spans="1:22">
      <c r="A377" s="247"/>
      <c r="B377" s="68" t="s">
        <v>1195</v>
      </c>
      <c r="C377" s="67"/>
      <c r="D377" s="67"/>
      <c r="E377" s="68"/>
      <c r="F377" s="68"/>
      <c r="G377" s="74"/>
      <c r="H377" s="74"/>
      <c r="I377" s="74"/>
      <c r="J377" s="74"/>
      <c r="K377" s="68"/>
      <c r="L377" s="74"/>
      <c r="M377" s="144"/>
      <c r="N377" s="145"/>
      <c r="O377" s="72"/>
      <c r="P377" s="247"/>
      <c r="Q377" s="247"/>
      <c r="R377" s="247"/>
      <c r="S377" s="247"/>
      <c r="T377" s="247"/>
      <c r="U377" s="247"/>
      <c r="V377" s="247"/>
    </row>
    <row r="378" spans="1:22">
      <c r="A378" s="244"/>
      <c r="B378" s="8" t="s">
        <v>1195</v>
      </c>
      <c r="P378" s="244"/>
      <c r="Q378" s="244"/>
      <c r="R378" s="244"/>
      <c r="S378" s="244"/>
      <c r="T378" s="244"/>
      <c r="U378" s="244"/>
      <c r="V378" s="244"/>
    </row>
    <row r="379" spans="1:22">
      <c r="A379" s="247"/>
      <c r="B379" s="68" t="s">
        <v>1195</v>
      </c>
      <c r="C379" s="67"/>
      <c r="D379" s="67"/>
      <c r="E379" s="68"/>
      <c r="F379" s="68"/>
      <c r="G379" s="74"/>
      <c r="H379" s="74"/>
      <c r="I379" s="74"/>
      <c r="J379" s="74"/>
      <c r="K379" s="68"/>
      <c r="L379" s="74"/>
      <c r="M379" s="144"/>
      <c r="N379" s="145"/>
      <c r="O379" s="72"/>
      <c r="P379" s="247"/>
      <c r="Q379" s="247"/>
      <c r="R379" s="247"/>
      <c r="S379" s="247"/>
      <c r="T379" s="247"/>
      <c r="U379" s="247"/>
      <c r="V379" s="247"/>
    </row>
    <row r="380" spans="1:22">
      <c r="A380" s="244"/>
      <c r="B380" s="8" t="s">
        <v>1195</v>
      </c>
      <c r="P380" s="244"/>
      <c r="Q380" s="244"/>
      <c r="R380" s="244"/>
      <c r="S380" s="244"/>
      <c r="T380" s="244"/>
      <c r="U380" s="244"/>
      <c r="V380" s="244"/>
    </row>
    <row r="381" spans="1:22">
      <c r="A381" s="247"/>
      <c r="B381" s="68" t="s">
        <v>1195</v>
      </c>
      <c r="C381" s="67"/>
      <c r="D381" s="67"/>
      <c r="E381" s="68"/>
      <c r="F381" s="68"/>
      <c r="G381" s="74"/>
      <c r="H381" s="74"/>
      <c r="I381" s="74"/>
      <c r="J381" s="74"/>
      <c r="K381" s="68"/>
      <c r="L381" s="74"/>
      <c r="M381" s="144"/>
      <c r="N381" s="145"/>
      <c r="O381" s="72"/>
      <c r="P381" s="247"/>
      <c r="Q381" s="247"/>
      <c r="R381" s="247"/>
      <c r="S381" s="247"/>
      <c r="T381" s="247"/>
      <c r="U381" s="247"/>
      <c r="V381" s="247"/>
    </row>
    <row r="382" spans="1:22">
      <c r="A382" s="244"/>
      <c r="B382" s="8" t="s">
        <v>1195</v>
      </c>
      <c r="P382" s="244"/>
      <c r="Q382" s="244"/>
      <c r="R382" s="244"/>
      <c r="S382" s="244"/>
      <c r="T382" s="244"/>
      <c r="U382" s="244"/>
      <c r="V382" s="244"/>
    </row>
    <row r="383" spans="1:22">
      <c r="A383" s="247"/>
      <c r="B383" s="68" t="s">
        <v>1195</v>
      </c>
      <c r="C383" s="67"/>
      <c r="D383" s="67"/>
      <c r="E383" s="68"/>
      <c r="F383" s="68"/>
      <c r="G383" s="74"/>
      <c r="H383" s="74"/>
      <c r="I383" s="74"/>
      <c r="J383" s="74"/>
      <c r="K383" s="68"/>
      <c r="L383" s="74"/>
      <c r="M383" s="144"/>
      <c r="N383" s="145"/>
      <c r="O383" s="72"/>
      <c r="P383" s="247"/>
      <c r="Q383" s="247"/>
      <c r="R383" s="247"/>
      <c r="S383" s="247"/>
      <c r="T383" s="247"/>
      <c r="U383" s="247"/>
      <c r="V383" s="247"/>
    </row>
    <row r="384" spans="1:22">
      <c r="A384" s="244"/>
      <c r="B384" s="8" t="s">
        <v>1195</v>
      </c>
      <c r="P384" s="244"/>
      <c r="Q384" s="244"/>
      <c r="R384" s="244"/>
      <c r="S384" s="244"/>
      <c r="T384" s="244"/>
      <c r="U384" s="244"/>
      <c r="V384" s="244"/>
    </row>
    <row r="385" spans="1:22">
      <c r="A385" s="247"/>
      <c r="B385" s="68" t="s">
        <v>1195</v>
      </c>
      <c r="C385" s="67"/>
      <c r="D385" s="67"/>
      <c r="E385" s="68"/>
      <c r="F385" s="68"/>
      <c r="G385" s="74"/>
      <c r="H385" s="74"/>
      <c r="I385" s="74"/>
      <c r="J385" s="74"/>
      <c r="K385" s="68"/>
      <c r="L385" s="74"/>
      <c r="M385" s="144"/>
      <c r="N385" s="145"/>
      <c r="O385" s="72"/>
      <c r="P385" s="247"/>
      <c r="Q385" s="247"/>
      <c r="R385" s="247"/>
      <c r="S385" s="247"/>
      <c r="T385" s="247"/>
      <c r="U385" s="247"/>
      <c r="V385" s="247"/>
    </row>
    <row r="386" spans="1:22">
      <c r="A386" s="244"/>
      <c r="B386" s="8" t="s">
        <v>1195</v>
      </c>
      <c r="P386" s="244"/>
      <c r="Q386" s="244"/>
      <c r="R386" s="244"/>
      <c r="S386" s="244"/>
      <c r="T386" s="244"/>
      <c r="U386" s="244"/>
      <c r="V386" s="244"/>
    </row>
    <row r="387" spans="1:22">
      <c r="A387" s="247"/>
      <c r="B387" s="68" t="s">
        <v>1195</v>
      </c>
      <c r="C387" s="67"/>
      <c r="D387" s="67"/>
      <c r="E387" s="68"/>
      <c r="F387" s="68"/>
      <c r="G387" s="74"/>
      <c r="H387" s="74"/>
      <c r="I387" s="74"/>
      <c r="J387" s="74"/>
      <c r="K387" s="68"/>
      <c r="L387" s="74"/>
      <c r="M387" s="144"/>
      <c r="N387" s="145"/>
      <c r="O387" s="72"/>
      <c r="P387" s="247"/>
      <c r="Q387" s="247"/>
      <c r="R387" s="247"/>
      <c r="S387" s="247"/>
      <c r="T387" s="247"/>
      <c r="U387" s="247"/>
      <c r="V387" s="247"/>
    </row>
    <row r="388" spans="1:22">
      <c r="A388" s="244"/>
      <c r="B388" s="8" t="s">
        <v>1195</v>
      </c>
      <c r="P388" s="244"/>
      <c r="Q388" s="244"/>
      <c r="R388" s="244"/>
      <c r="S388" s="244"/>
      <c r="T388" s="244"/>
      <c r="U388" s="244"/>
      <c r="V388" s="244"/>
    </row>
    <row r="389" spans="1:22">
      <c r="A389" s="247"/>
      <c r="B389" s="68" t="s">
        <v>1195</v>
      </c>
      <c r="C389" s="67"/>
      <c r="D389" s="67"/>
      <c r="E389" s="68"/>
      <c r="F389" s="68"/>
      <c r="G389" s="74"/>
      <c r="H389" s="74"/>
      <c r="I389" s="74"/>
      <c r="J389" s="74"/>
      <c r="K389" s="68"/>
      <c r="L389" s="74"/>
      <c r="M389" s="144"/>
      <c r="N389" s="145"/>
      <c r="O389" s="72"/>
      <c r="P389" s="247"/>
      <c r="Q389" s="247"/>
      <c r="R389" s="247"/>
      <c r="S389" s="247"/>
      <c r="T389" s="247"/>
      <c r="U389" s="247"/>
      <c r="V389" s="247"/>
    </row>
    <row r="390" spans="1:22">
      <c r="A390" s="244"/>
      <c r="B390" s="8" t="s">
        <v>1195</v>
      </c>
      <c r="P390" s="244"/>
      <c r="Q390" s="244"/>
      <c r="R390" s="244"/>
      <c r="S390" s="244"/>
      <c r="T390" s="244"/>
      <c r="U390" s="244"/>
      <c r="V390" s="244"/>
    </row>
    <row r="391" spans="1:22">
      <c r="A391" s="247"/>
      <c r="B391" s="68" t="s">
        <v>1195</v>
      </c>
      <c r="C391" s="67"/>
      <c r="D391" s="67"/>
      <c r="E391" s="68"/>
      <c r="F391" s="68"/>
      <c r="G391" s="74"/>
      <c r="H391" s="74"/>
      <c r="I391" s="74"/>
      <c r="J391" s="74"/>
      <c r="K391" s="68"/>
      <c r="L391" s="74"/>
      <c r="M391" s="144"/>
      <c r="N391" s="145"/>
      <c r="O391" s="72"/>
      <c r="P391" s="247"/>
      <c r="Q391" s="247"/>
      <c r="R391" s="247"/>
      <c r="S391" s="247"/>
      <c r="T391" s="247"/>
      <c r="U391" s="247"/>
      <c r="V391" s="247"/>
    </row>
    <row r="392" spans="1:22">
      <c r="A392" s="244"/>
      <c r="B392" s="8" t="s">
        <v>1195</v>
      </c>
      <c r="P392" s="244"/>
      <c r="Q392" s="244"/>
      <c r="R392" s="244"/>
      <c r="S392" s="244"/>
      <c r="T392" s="244"/>
      <c r="U392" s="244"/>
      <c r="V392" s="244"/>
    </row>
    <row r="393" spans="1:22">
      <c r="A393" s="247"/>
      <c r="B393" s="68" t="s">
        <v>1195</v>
      </c>
      <c r="C393" s="67"/>
      <c r="D393" s="67"/>
      <c r="E393" s="68"/>
      <c r="F393" s="68"/>
      <c r="G393" s="74"/>
      <c r="H393" s="74"/>
      <c r="I393" s="74"/>
      <c r="J393" s="74"/>
      <c r="K393" s="68"/>
      <c r="L393" s="74"/>
      <c r="M393" s="144"/>
      <c r="N393" s="145"/>
      <c r="O393" s="72"/>
      <c r="P393" s="247"/>
      <c r="Q393" s="247"/>
      <c r="R393" s="247"/>
      <c r="S393" s="247"/>
      <c r="T393" s="247"/>
      <c r="U393" s="247"/>
      <c r="V393" s="247"/>
    </row>
    <row r="394" spans="1:22">
      <c r="A394" s="244"/>
      <c r="B394" s="8" t="s">
        <v>1195</v>
      </c>
      <c r="P394" s="244"/>
      <c r="Q394" s="244"/>
      <c r="R394" s="244"/>
      <c r="S394" s="244"/>
      <c r="T394" s="244"/>
      <c r="U394" s="244"/>
      <c r="V394" s="244"/>
    </row>
    <row r="395" spans="1:22">
      <c r="A395" s="247"/>
      <c r="B395" s="68" t="s">
        <v>1195</v>
      </c>
      <c r="C395" s="67"/>
      <c r="D395" s="67"/>
      <c r="E395" s="68"/>
      <c r="F395" s="68"/>
      <c r="G395" s="74"/>
      <c r="H395" s="74"/>
      <c r="I395" s="74"/>
      <c r="J395" s="74"/>
      <c r="K395" s="68"/>
      <c r="L395" s="74"/>
      <c r="M395" s="144"/>
      <c r="N395" s="145"/>
      <c r="O395" s="72"/>
      <c r="P395" s="247"/>
      <c r="Q395" s="247"/>
      <c r="R395" s="247"/>
      <c r="S395" s="247"/>
      <c r="T395" s="247"/>
      <c r="U395" s="247"/>
      <c r="V395" s="247"/>
    </row>
    <row r="396" spans="1:22">
      <c r="A396" s="244"/>
      <c r="B396" s="8" t="s">
        <v>1195</v>
      </c>
      <c r="P396" s="244"/>
      <c r="Q396" s="244"/>
      <c r="R396" s="244"/>
      <c r="S396" s="244"/>
      <c r="T396" s="244"/>
      <c r="U396" s="244"/>
      <c r="V396" s="244"/>
    </row>
    <row r="397" spans="1:22">
      <c r="A397" s="247"/>
      <c r="B397" s="68" t="s">
        <v>1195</v>
      </c>
      <c r="C397" s="67"/>
      <c r="D397" s="67"/>
      <c r="E397" s="68"/>
      <c r="F397" s="68"/>
      <c r="G397" s="74"/>
      <c r="H397" s="74"/>
      <c r="I397" s="74"/>
      <c r="J397" s="74"/>
      <c r="K397" s="68"/>
      <c r="L397" s="74"/>
      <c r="M397" s="144"/>
      <c r="N397" s="145"/>
      <c r="O397" s="72"/>
      <c r="P397" s="247"/>
      <c r="Q397" s="247"/>
      <c r="R397" s="247"/>
      <c r="S397" s="247"/>
      <c r="T397" s="247"/>
      <c r="U397" s="247"/>
      <c r="V397" s="247"/>
    </row>
    <row r="398" spans="1:22">
      <c r="A398" s="244"/>
      <c r="B398" s="8" t="s">
        <v>1195</v>
      </c>
      <c r="P398" s="244"/>
      <c r="Q398" s="244"/>
      <c r="R398" s="244"/>
      <c r="S398" s="244"/>
      <c r="T398" s="244"/>
      <c r="U398" s="244"/>
      <c r="V398" s="244"/>
    </row>
    <row r="399" spans="1:22">
      <c r="A399" s="247"/>
      <c r="B399" s="68" t="s">
        <v>1195</v>
      </c>
      <c r="C399" s="67"/>
      <c r="D399" s="67"/>
      <c r="E399" s="68"/>
      <c r="F399" s="68"/>
      <c r="G399" s="74"/>
      <c r="H399" s="74"/>
      <c r="I399" s="74"/>
      <c r="J399" s="74"/>
      <c r="K399" s="68"/>
      <c r="L399" s="74"/>
      <c r="M399" s="144"/>
      <c r="N399" s="145"/>
      <c r="O399" s="72"/>
      <c r="P399" s="247"/>
      <c r="Q399" s="247"/>
      <c r="R399" s="247"/>
      <c r="S399" s="247"/>
      <c r="T399" s="247"/>
      <c r="U399" s="247"/>
      <c r="V399" s="247"/>
    </row>
    <row r="400" spans="1:22">
      <c r="A400" s="244"/>
      <c r="B400" s="8" t="s">
        <v>1195</v>
      </c>
      <c r="P400" s="244"/>
      <c r="Q400" s="244"/>
      <c r="R400" s="244"/>
      <c r="S400" s="244"/>
      <c r="T400" s="244"/>
      <c r="U400" s="244"/>
      <c r="V400" s="244"/>
    </row>
    <row r="401" spans="1:22">
      <c r="A401" s="247"/>
      <c r="B401" s="68" t="s">
        <v>1195</v>
      </c>
      <c r="C401" s="67"/>
      <c r="D401" s="67"/>
      <c r="E401" s="68"/>
      <c r="F401" s="68"/>
      <c r="G401" s="74"/>
      <c r="H401" s="74"/>
      <c r="I401" s="74"/>
      <c r="J401" s="74"/>
      <c r="K401" s="68"/>
      <c r="L401" s="74"/>
      <c r="M401" s="144"/>
      <c r="N401" s="145"/>
      <c r="O401" s="72"/>
      <c r="P401" s="247"/>
      <c r="Q401" s="247"/>
      <c r="R401" s="247"/>
      <c r="S401" s="247"/>
      <c r="T401" s="247"/>
      <c r="U401" s="247"/>
      <c r="V401" s="247"/>
    </row>
    <row r="402" spans="1:22">
      <c r="A402" s="244"/>
      <c r="B402" s="8" t="s">
        <v>1195</v>
      </c>
      <c r="P402" s="244"/>
      <c r="Q402" s="244"/>
      <c r="R402" s="244"/>
      <c r="S402" s="244"/>
      <c r="T402" s="244"/>
      <c r="U402" s="244"/>
      <c r="V402" s="244"/>
    </row>
    <row r="403" spans="1:22">
      <c r="A403" s="247"/>
      <c r="B403" s="68" t="s">
        <v>1195</v>
      </c>
      <c r="C403" s="67"/>
      <c r="D403" s="67"/>
      <c r="E403" s="68"/>
      <c r="F403" s="68"/>
      <c r="G403" s="74"/>
      <c r="H403" s="74"/>
      <c r="I403" s="74"/>
      <c r="J403" s="74"/>
      <c r="K403" s="68"/>
      <c r="L403" s="74"/>
      <c r="M403" s="144"/>
      <c r="N403" s="145"/>
      <c r="O403" s="72"/>
      <c r="P403" s="247"/>
      <c r="Q403" s="247"/>
      <c r="R403" s="247"/>
      <c r="S403" s="247"/>
      <c r="T403" s="247"/>
      <c r="U403" s="247"/>
      <c r="V403" s="247"/>
    </row>
    <row r="404" spans="1:22">
      <c r="A404" s="244"/>
      <c r="B404" s="8" t="s">
        <v>1195</v>
      </c>
      <c r="P404" s="244"/>
      <c r="Q404" s="244"/>
      <c r="R404" s="244"/>
      <c r="S404" s="244"/>
      <c r="T404" s="244"/>
      <c r="U404" s="244"/>
      <c r="V404" s="244"/>
    </row>
    <row r="405" spans="1:22">
      <c r="A405" s="247"/>
      <c r="B405" s="68" t="s">
        <v>1195</v>
      </c>
      <c r="C405" s="67"/>
      <c r="D405" s="67"/>
      <c r="E405" s="68"/>
      <c r="F405" s="68"/>
      <c r="G405" s="74"/>
      <c r="H405" s="74"/>
      <c r="I405" s="74"/>
      <c r="J405" s="74"/>
      <c r="K405" s="68"/>
      <c r="L405" s="74"/>
      <c r="M405" s="144"/>
      <c r="N405" s="145"/>
      <c r="O405" s="72"/>
      <c r="P405" s="247"/>
      <c r="Q405" s="247"/>
      <c r="R405" s="247"/>
      <c r="S405" s="247"/>
      <c r="T405" s="247"/>
      <c r="U405" s="247"/>
      <c r="V405" s="247"/>
    </row>
    <row r="406" spans="1:22">
      <c r="A406" s="244"/>
      <c r="B406" s="8" t="s">
        <v>1195</v>
      </c>
      <c r="P406" s="244"/>
      <c r="Q406" s="244"/>
      <c r="R406" s="244"/>
      <c r="S406" s="244"/>
      <c r="T406" s="244"/>
      <c r="U406" s="244"/>
      <c r="V406" s="244"/>
    </row>
    <row r="407" spans="1:22">
      <c r="A407" s="247"/>
      <c r="B407" s="68" t="s">
        <v>1195</v>
      </c>
      <c r="C407" s="67"/>
      <c r="D407" s="67"/>
      <c r="E407" s="68"/>
      <c r="F407" s="68"/>
      <c r="G407" s="74"/>
      <c r="H407" s="74"/>
      <c r="I407" s="74"/>
      <c r="J407" s="74"/>
      <c r="K407" s="68"/>
      <c r="L407" s="74"/>
      <c r="M407" s="144"/>
      <c r="N407" s="145"/>
      <c r="O407" s="72"/>
      <c r="P407" s="247"/>
      <c r="Q407" s="247"/>
      <c r="R407" s="247"/>
      <c r="S407" s="247"/>
      <c r="T407" s="247"/>
      <c r="U407" s="247"/>
      <c r="V407" s="247"/>
    </row>
    <row r="408" spans="1:22">
      <c r="A408" s="244"/>
      <c r="B408" s="8" t="s">
        <v>1195</v>
      </c>
      <c r="P408" s="244"/>
      <c r="Q408" s="244"/>
      <c r="R408" s="244"/>
      <c r="S408" s="244"/>
      <c r="T408" s="244"/>
      <c r="U408" s="244"/>
      <c r="V408" s="244"/>
    </row>
    <row r="409" spans="1:22">
      <c r="A409" s="247"/>
      <c r="B409" s="68" t="s">
        <v>1195</v>
      </c>
      <c r="C409" s="67"/>
      <c r="D409" s="67"/>
      <c r="E409" s="68"/>
      <c r="F409" s="68"/>
      <c r="G409" s="74"/>
      <c r="H409" s="74"/>
      <c r="I409" s="74"/>
      <c r="J409" s="74"/>
      <c r="K409" s="68"/>
      <c r="L409" s="74"/>
      <c r="M409" s="144"/>
      <c r="N409" s="145"/>
      <c r="O409" s="72"/>
      <c r="P409" s="247"/>
      <c r="Q409" s="247"/>
      <c r="R409" s="247"/>
      <c r="S409" s="247"/>
      <c r="T409" s="247"/>
      <c r="U409" s="247"/>
      <c r="V409" s="247"/>
    </row>
    <row r="410" spans="1:22">
      <c r="A410" s="244"/>
      <c r="B410" s="8" t="s">
        <v>1195</v>
      </c>
      <c r="P410" s="244"/>
      <c r="Q410" s="244"/>
      <c r="R410" s="244"/>
      <c r="S410" s="244"/>
      <c r="T410" s="244"/>
      <c r="U410" s="244"/>
      <c r="V410" s="244"/>
    </row>
    <row r="411" spans="1:22">
      <c r="A411" s="247"/>
      <c r="B411" s="68" t="s">
        <v>1195</v>
      </c>
      <c r="C411" s="67"/>
      <c r="D411" s="67"/>
      <c r="E411" s="68"/>
      <c r="F411" s="68"/>
      <c r="G411" s="74"/>
      <c r="H411" s="74"/>
      <c r="I411" s="74"/>
      <c r="J411" s="74"/>
      <c r="K411" s="68"/>
      <c r="L411" s="74"/>
      <c r="M411" s="144"/>
      <c r="N411" s="145"/>
      <c r="O411" s="72"/>
      <c r="P411" s="247"/>
      <c r="Q411" s="247"/>
      <c r="R411" s="247"/>
      <c r="S411" s="247"/>
      <c r="T411" s="247"/>
      <c r="U411" s="247"/>
      <c r="V411" s="247"/>
    </row>
    <row r="412" spans="1:22">
      <c r="A412" s="244"/>
      <c r="B412" s="8" t="s">
        <v>1195</v>
      </c>
      <c r="P412" s="244"/>
      <c r="Q412" s="244"/>
      <c r="R412" s="244"/>
      <c r="S412" s="244"/>
      <c r="T412" s="244"/>
      <c r="U412" s="244"/>
      <c r="V412" s="244"/>
    </row>
    <row r="413" spans="1:22">
      <c r="A413" s="247"/>
      <c r="B413" s="68" t="s">
        <v>1195</v>
      </c>
      <c r="C413" s="67"/>
      <c r="D413" s="67"/>
      <c r="E413" s="68"/>
      <c r="F413" s="68"/>
      <c r="G413" s="74"/>
      <c r="H413" s="74"/>
      <c r="I413" s="74"/>
      <c r="J413" s="74"/>
      <c r="K413" s="68"/>
      <c r="L413" s="74"/>
      <c r="M413" s="144"/>
      <c r="N413" s="145"/>
      <c r="O413" s="72"/>
      <c r="P413" s="247"/>
      <c r="Q413" s="247"/>
      <c r="R413" s="247"/>
      <c r="S413" s="247"/>
      <c r="T413" s="247"/>
      <c r="U413" s="247"/>
      <c r="V413" s="247"/>
    </row>
    <row r="414" spans="1:22">
      <c r="A414" s="244"/>
      <c r="B414" s="8" t="s">
        <v>1195</v>
      </c>
      <c r="P414" s="244"/>
      <c r="Q414" s="244"/>
      <c r="R414" s="244"/>
      <c r="S414" s="244"/>
      <c r="T414" s="244"/>
      <c r="U414" s="244"/>
      <c r="V414" s="244"/>
    </row>
    <row r="415" spans="1:22">
      <c r="A415" s="247"/>
      <c r="B415" s="68" t="s">
        <v>1195</v>
      </c>
      <c r="C415" s="67"/>
      <c r="D415" s="67"/>
      <c r="E415" s="68"/>
      <c r="F415" s="68"/>
      <c r="G415" s="74"/>
      <c r="H415" s="74"/>
      <c r="I415" s="74"/>
      <c r="J415" s="74"/>
      <c r="K415" s="68"/>
      <c r="L415" s="74"/>
      <c r="M415" s="144"/>
      <c r="N415" s="145"/>
      <c r="O415" s="72"/>
      <c r="P415" s="247"/>
      <c r="Q415" s="247"/>
      <c r="R415" s="247"/>
      <c r="S415" s="247"/>
      <c r="T415" s="247"/>
      <c r="U415" s="247"/>
      <c r="V415" s="247"/>
    </row>
    <row r="416" spans="1:22">
      <c r="A416" s="244"/>
      <c r="B416" s="8" t="s">
        <v>1195</v>
      </c>
      <c r="P416" s="244"/>
      <c r="Q416" s="244"/>
      <c r="R416" s="244"/>
      <c r="S416" s="244"/>
      <c r="T416" s="244"/>
      <c r="U416" s="244"/>
      <c r="V416" s="244"/>
    </row>
    <row r="417" spans="1:22">
      <c r="A417" s="247"/>
      <c r="B417" s="68" t="s">
        <v>1195</v>
      </c>
      <c r="C417" s="67"/>
      <c r="D417" s="67"/>
      <c r="E417" s="68"/>
      <c r="F417" s="68"/>
      <c r="G417" s="74"/>
      <c r="H417" s="74"/>
      <c r="I417" s="74"/>
      <c r="J417" s="74"/>
      <c r="K417" s="68"/>
      <c r="L417" s="74"/>
      <c r="M417" s="144"/>
      <c r="N417" s="145"/>
      <c r="O417" s="72"/>
      <c r="P417" s="247"/>
      <c r="Q417" s="247"/>
      <c r="R417" s="247"/>
      <c r="S417" s="247"/>
      <c r="T417" s="247"/>
      <c r="U417" s="247"/>
      <c r="V417" s="247"/>
    </row>
    <row r="418" spans="1:22">
      <c r="A418" s="244"/>
      <c r="B418" s="8" t="s">
        <v>1195</v>
      </c>
      <c r="P418" s="244"/>
      <c r="Q418" s="244"/>
      <c r="R418" s="244"/>
      <c r="S418" s="244"/>
      <c r="T418" s="244"/>
      <c r="U418" s="244"/>
      <c r="V418" s="244"/>
    </row>
    <row r="419" spans="1:22">
      <c r="A419" s="247"/>
      <c r="B419" s="68" t="s">
        <v>1195</v>
      </c>
      <c r="C419" s="67"/>
      <c r="D419" s="67"/>
      <c r="E419" s="68"/>
      <c r="F419" s="68"/>
      <c r="G419" s="74"/>
      <c r="H419" s="74"/>
      <c r="I419" s="74"/>
      <c r="J419" s="74"/>
      <c r="K419" s="68"/>
      <c r="L419" s="74"/>
      <c r="M419" s="144"/>
      <c r="N419" s="145"/>
      <c r="O419" s="72"/>
      <c r="P419" s="247"/>
      <c r="Q419" s="247"/>
      <c r="R419" s="247"/>
      <c r="S419" s="247"/>
      <c r="T419" s="247"/>
      <c r="U419" s="247"/>
      <c r="V419" s="247"/>
    </row>
    <row r="420" spans="1:22">
      <c r="A420" s="244"/>
      <c r="B420" s="8" t="s">
        <v>1195</v>
      </c>
      <c r="P420" s="244"/>
      <c r="Q420" s="244"/>
      <c r="R420" s="244"/>
      <c r="S420" s="244"/>
      <c r="T420" s="244"/>
      <c r="U420" s="244"/>
      <c r="V420" s="244"/>
    </row>
    <row r="421" spans="1:22">
      <c r="A421" s="247"/>
      <c r="B421" s="68" t="s">
        <v>1195</v>
      </c>
      <c r="C421" s="67"/>
      <c r="D421" s="67"/>
      <c r="E421" s="68"/>
      <c r="F421" s="68"/>
      <c r="G421" s="74"/>
      <c r="H421" s="74"/>
      <c r="I421" s="74"/>
      <c r="J421" s="74"/>
      <c r="K421" s="68"/>
      <c r="L421" s="74"/>
      <c r="M421" s="144"/>
      <c r="N421" s="145"/>
      <c r="O421" s="72"/>
      <c r="P421" s="247"/>
      <c r="Q421" s="247"/>
      <c r="R421" s="247"/>
      <c r="S421" s="247"/>
      <c r="T421" s="247"/>
      <c r="U421" s="247"/>
      <c r="V421" s="247"/>
    </row>
    <row r="422" spans="1:22">
      <c r="A422" s="244"/>
      <c r="B422" s="8" t="s">
        <v>1195</v>
      </c>
      <c r="P422" s="244"/>
      <c r="Q422" s="244"/>
      <c r="R422" s="244"/>
      <c r="S422" s="244"/>
      <c r="T422" s="244"/>
      <c r="U422" s="244"/>
      <c r="V422" s="244"/>
    </row>
    <row r="423" spans="1:22">
      <c r="A423" s="247"/>
      <c r="B423" s="68" t="s">
        <v>1195</v>
      </c>
      <c r="C423" s="67"/>
      <c r="D423" s="67"/>
      <c r="E423" s="68"/>
      <c r="F423" s="68"/>
      <c r="G423" s="74"/>
      <c r="H423" s="74"/>
      <c r="I423" s="74"/>
      <c r="J423" s="74"/>
      <c r="K423" s="68"/>
      <c r="L423" s="74"/>
      <c r="M423" s="144"/>
      <c r="N423" s="145"/>
      <c r="O423" s="72"/>
      <c r="P423" s="247"/>
      <c r="Q423" s="247"/>
      <c r="R423" s="247"/>
      <c r="S423" s="247"/>
      <c r="T423" s="247"/>
      <c r="U423" s="247"/>
      <c r="V423" s="247"/>
    </row>
    <row r="424" spans="1:22">
      <c r="A424" s="244"/>
      <c r="B424" s="8" t="s">
        <v>1195</v>
      </c>
      <c r="P424" s="244"/>
      <c r="Q424" s="244"/>
      <c r="R424" s="244"/>
      <c r="S424" s="244"/>
      <c r="T424" s="244"/>
      <c r="U424" s="244"/>
      <c r="V424" s="244"/>
    </row>
    <row r="425" spans="1:22">
      <c r="A425" s="247"/>
      <c r="B425" s="68" t="s">
        <v>1195</v>
      </c>
      <c r="C425" s="67"/>
      <c r="D425" s="67"/>
      <c r="E425" s="68"/>
      <c r="F425" s="68"/>
      <c r="G425" s="74"/>
      <c r="H425" s="74"/>
      <c r="I425" s="74"/>
      <c r="J425" s="74"/>
      <c r="K425" s="68"/>
      <c r="L425" s="74"/>
      <c r="M425" s="144"/>
      <c r="N425" s="145"/>
      <c r="O425" s="72"/>
      <c r="P425" s="247"/>
      <c r="Q425" s="247"/>
      <c r="R425" s="247"/>
      <c r="S425" s="247"/>
      <c r="T425" s="247"/>
      <c r="U425" s="247"/>
      <c r="V425" s="247"/>
    </row>
    <row r="426" spans="1:22">
      <c r="A426" s="244"/>
      <c r="B426" s="8" t="s">
        <v>1195</v>
      </c>
      <c r="P426" s="244"/>
      <c r="Q426" s="244"/>
      <c r="R426" s="244"/>
      <c r="S426" s="244"/>
      <c r="T426" s="244"/>
      <c r="U426" s="244"/>
      <c r="V426" s="244"/>
    </row>
    <row r="427" spans="1:22">
      <c r="A427" s="247"/>
      <c r="B427" s="68" t="s">
        <v>1195</v>
      </c>
      <c r="C427" s="67"/>
      <c r="D427" s="67"/>
      <c r="E427" s="68"/>
      <c r="F427" s="68"/>
      <c r="G427" s="74"/>
      <c r="H427" s="74"/>
      <c r="I427" s="74"/>
      <c r="J427" s="74"/>
      <c r="K427" s="68"/>
      <c r="L427" s="74"/>
      <c r="M427" s="144"/>
      <c r="N427" s="145"/>
      <c r="O427" s="72"/>
      <c r="P427" s="247"/>
      <c r="Q427" s="247"/>
      <c r="R427" s="247"/>
      <c r="S427" s="247"/>
      <c r="T427" s="247"/>
      <c r="U427" s="247"/>
      <c r="V427" s="247"/>
    </row>
    <row r="428" spans="1:22">
      <c r="A428" s="244"/>
      <c r="B428" s="8" t="s">
        <v>1195</v>
      </c>
      <c r="P428" s="244"/>
      <c r="Q428" s="244"/>
      <c r="R428" s="244"/>
      <c r="S428" s="244"/>
      <c r="T428" s="244"/>
      <c r="U428" s="244"/>
      <c r="V428" s="244"/>
    </row>
    <row r="429" spans="1:22">
      <c r="A429" s="247"/>
      <c r="B429" s="68" t="s">
        <v>1195</v>
      </c>
      <c r="C429" s="67"/>
      <c r="D429" s="67"/>
      <c r="E429" s="68"/>
      <c r="F429" s="68"/>
      <c r="G429" s="74"/>
      <c r="H429" s="74"/>
      <c r="I429" s="74"/>
      <c r="J429" s="74"/>
      <c r="K429" s="68"/>
      <c r="L429" s="74"/>
      <c r="M429" s="144"/>
      <c r="N429" s="145"/>
      <c r="O429" s="72"/>
      <c r="P429" s="247"/>
      <c r="Q429" s="247"/>
      <c r="R429" s="247"/>
      <c r="S429" s="247"/>
      <c r="T429" s="247"/>
      <c r="U429" s="247"/>
      <c r="V429" s="247"/>
    </row>
    <row r="430" spans="1:22">
      <c r="A430" s="244"/>
      <c r="B430" s="8" t="s">
        <v>1195</v>
      </c>
      <c r="P430" s="244"/>
      <c r="Q430" s="244"/>
      <c r="R430" s="244"/>
      <c r="S430" s="244"/>
      <c r="T430" s="244"/>
      <c r="U430" s="244"/>
      <c r="V430" s="244"/>
    </row>
    <row r="431" spans="1:22">
      <c r="A431" s="247"/>
      <c r="B431" s="68" t="s">
        <v>1195</v>
      </c>
      <c r="C431" s="67"/>
      <c r="D431" s="67"/>
      <c r="E431" s="68"/>
      <c r="F431" s="68"/>
      <c r="G431" s="74"/>
      <c r="H431" s="74"/>
      <c r="I431" s="74"/>
      <c r="J431" s="74"/>
      <c r="K431" s="68"/>
      <c r="L431" s="74"/>
      <c r="M431" s="144"/>
      <c r="N431" s="145"/>
      <c r="O431" s="72"/>
      <c r="P431" s="247"/>
      <c r="Q431" s="247"/>
      <c r="R431" s="247"/>
      <c r="S431" s="247"/>
      <c r="T431" s="247"/>
      <c r="U431" s="247"/>
      <c r="V431" s="247"/>
    </row>
    <row r="432" spans="1:22">
      <c r="A432" s="244"/>
      <c r="B432" s="8" t="s">
        <v>1195</v>
      </c>
      <c r="P432" s="244"/>
      <c r="Q432" s="244"/>
      <c r="R432" s="244"/>
      <c r="S432" s="244"/>
      <c r="T432" s="244"/>
      <c r="U432" s="244"/>
      <c r="V432" s="244"/>
    </row>
    <row r="433" spans="1:22">
      <c r="A433" s="247"/>
      <c r="B433" s="68" t="s">
        <v>1195</v>
      </c>
      <c r="C433" s="67"/>
      <c r="D433" s="67"/>
      <c r="E433" s="68"/>
      <c r="F433" s="68"/>
      <c r="G433" s="74"/>
      <c r="H433" s="74"/>
      <c r="I433" s="74"/>
      <c r="J433" s="74"/>
      <c r="K433" s="68"/>
      <c r="L433" s="74"/>
      <c r="M433" s="144"/>
      <c r="N433" s="145"/>
      <c r="O433" s="72"/>
      <c r="P433" s="247"/>
      <c r="Q433" s="247"/>
      <c r="R433" s="247"/>
      <c r="S433" s="247"/>
      <c r="T433" s="247"/>
      <c r="U433" s="247"/>
      <c r="V433" s="247"/>
    </row>
    <row r="434" spans="1:22">
      <c r="A434" s="244"/>
      <c r="B434" s="8" t="s">
        <v>1195</v>
      </c>
      <c r="P434" s="244"/>
      <c r="Q434" s="244"/>
      <c r="R434" s="244"/>
      <c r="S434" s="244"/>
      <c r="T434" s="244"/>
      <c r="U434" s="244"/>
      <c r="V434" s="244"/>
    </row>
    <row r="435" spans="1:22">
      <c r="A435" s="247"/>
      <c r="B435" s="68" t="s">
        <v>1195</v>
      </c>
      <c r="C435" s="67"/>
      <c r="D435" s="67"/>
      <c r="E435" s="68"/>
      <c r="F435" s="68"/>
      <c r="G435" s="74"/>
      <c r="H435" s="74"/>
      <c r="I435" s="74"/>
      <c r="J435" s="74"/>
      <c r="K435" s="68"/>
      <c r="L435" s="74"/>
      <c r="M435" s="144"/>
      <c r="N435" s="145"/>
      <c r="O435" s="72"/>
      <c r="P435" s="247"/>
      <c r="Q435" s="247"/>
      <c r="R435" s="247"/>
      <c r="S435" s="247"/>
      <c r="T435" s="247"/>
      <c r="U435" s="247"/>
      <c r="V435" s="247"/>
    </row>
    <row r="436" spans="1:22">
      <c r="A436" s="244"/>
      <c r="B436" s="8" t="s">
        <v>1195</v>
      </c>
      <c r="P436" s="244"/>
      <c r="Q436" s="244"/>
      <c r="R436" s="244"/>
      <c r="S436" s="244"/>
      <c r="T436" s="244"/>
      <c r="U436" s="244"/>
      <c r="V436" s="244"/>
    </row>
    <row r="437" spans="1:22">
      <c r="A437" s="247"/>
      <c r="B437" s="68" t="s">
        <v>1195</v>
      </c>
      <c r="C437" s="67"/>
      <c r="D437" s="67"/>
      <c r="E437" s="68"/>
      <c r="F437" s="68"/>
      <c r="G437" s="74"/>
      <c r="H437" s="74"/>
      <c r="I437" s="74"/>
      <c r="J437" s="74"/>
      <c r="K437" s="68"/>
      <c r="L437" s="74"/>
      <c r="M437" s="144"/>
      <c r="N437" s="145"/>
      <c r="O437" s="72"/>
      <c r="P437" s="247"/>
      <c r="Q437" s="247"/>
      <c r="R437" s="247"/>
      <c r="S437" s="247"/>
      <c r="T437" s="247"/>
      <c r="U437" s="247"/>
      <c r="V437" s="247"/>
    </row>
    <row r="438" spans="1:22">
      <c r="A438" s="244"/>
      <c r="B438" s="8" t="s">
        <v>1195</v>
      </c>
      <c r="P438" s="244"/>
      <c r="Q438" s="244"/>
      <c r="R438" s="244"/>
      <c r="S438" s="244"/>
      <c r="T438" s="244"/>
      <c r="U438" s="244"/>
      <c r="V438" s="244"/>
    </row>
    <row r="439" spans="1:22">
      <c r="A439" s="247"/>
      <c r="B439" s="68" t="s">
        <v>1195</v>
      </c>
      <c r="C439" s="67"/>
      <c r="D439" s="67"/>
      <c r="E439" s="68"/>
      <c r="F439" s="68"/>
      <c r="G439" s="74"/>
      <c r="H439" s="74"/>
      <c r="I439" s="74"/>
      <c r="J439" s="74"/>
      <c r="K439" s="68"/>
      <c r="L439" s="74"/>
      <c r="M439" s="144"/>
      <c r="N439" s="145"/>
      <c r="O439" s="72"/>
      <c r="P439" s="247"/>
      <c r="Q439" s="247"/>
      <c r="R439" s="247"/>
      <c r="S439" s="247"/>
      <c r="T439" s="247"/>
      <c r="U439" s="247"/>
      <c r="V439" s="247"/>
    </row>
    <row r="440" spans="1:22">
      <c r="A440" s="244"/>
      <c r="B440" s="8" t="s">
        <v>1195</v>
      </c>
      <c r="P440" s="244"/>
      <c r="Q440" s="244"/>
      <c r="R440" s="244"/>
      <c r="S440" s="244"/>
      <c r="T440" s="244"/>
      <c r="U440" s="244"/>
      <c r="V440" s="244"/>
    </row>
    <row r="441" spans="1:22">
      <c r="A441" s="247"/>
      <c r="B441" s="68" t="s">
        <v>1195</v>
      </c>
      <c r="C441" s="67"/>
      <c r="D441" s="67"/>
      <c r="E441" s="68"/>
      <c r="F441" s="68"/>
      <c r="G441" s="74"/>
      <c r="H441" s="74"/>
      <c r="I441" s="74"/>
      <c r="J441" s="74"/>
      <c r="K441" s="68"/>
      <c r="L441" s="74"/>
      <c r="M441" s="144"/>
      <c r="N441" s="145"/>
      <c r="O441" s="72"/>
      <c r="P441" s="247"/>
      <c r="Q441" s="247"/>
      <c r="R441" s="247"/>
      <c r="S441" s="247"/>
      <c r="T441" s="247"/>
      <c r="U441" s="247"/>
      <c r="V441" s="247"/>
    </row>
    <row r="442" spans="1:22">
      <c r="A442" s="244"/>
      <c r="B442" s="8" t="s">
        <v>1195</v>
      </c>
      <c r="P442" s="244"/>
      <c r="Q442" s="244"/>
      <c r="R442" s="244"/>
      <c r="S442" s="244"/>
      <c r="T442" s="244"/>
      <c r="U442" s="244"/>
      <c r="V442" s="244"/>
    </row>
    <row r="443" spans="1:22">
      <c r="A443" s="247"/>
      <c r="B443" s="68" t="s">
        <v>1195</v>
      </c>
      <c r="C443" s="67"/>
      <c r="D443" s="67"/>
      <c r="E443" s="68"/>
      <c r="F443" s="68"/>
      <c r="G443" s="74"/>
      <c r="H443" s="74"/>
      <c r="I443" s="74"/>
      <c r="J443" s="74"/>
      <c r="K443" s="68"/>
      <c r="L443" s="74"/>
      <c r="M443" s="144"/>
      <c r="N443" s="145"/>
      <c r="O443" s="72"/>
      <c r="P443" s="247"/>
      <c r="Q443" s="247"/>
      <c r="R443" s="247"/>
      <c r="S443" s="247"/>
      <c r="T443" s="247"/>
      <c r="U443" s="247"/>
      <c r="V443" s="247"/>
    </row>
    <row r="444" spans="1:22">
      <c r="A444" s="244"/>
      <c r="B444" s="8" t="s">
        <v>1195</v>
      </c>
      <c r="P444" s="244"/>
      <c r="Q444" s="244"/>
      <c r="R444" s="244"/>
      <c r="S444" s="244"/>
      <c r="T444" s="244"/>
      <c r="U444" s="244"/>
      <c r="V444" s="244"/>
    </row>
    <row r="445" spans="1:22">
      <c r="A445" s="247"/>
      <c r="B445" s="68" t="s">
        <v>1195</v>
      </c>
      <c r="C445" s="67"/>
      <c r="D445" s="67"/>
      <c r="E445" s="68"/>
      <c r="F445" s="68"/>
      <c r="G445" s="74"/>
      <c r="H445" s="74"/>
      <c r="I445" s="74"/>
      <c r="J445" s="74"/>
      <c r="K445" s="68"/>
      <c r="L445" s="74"/>
      <c r="M445" s="144"/>
      <c r="N445" s="145"/>
      <c r="O445" s="72"/>
      <c r="P445" s="247"/>
      <c r="Q445" s="247"/>
      <c r="R445" s="247"/>
      <c r="S445" s="247"/>
      <c r="T445" s="247"/>
      <c r="U445" s="247"/>
      <c r="V445" s="247"/>
    </row>
    <row r="446" spans="1:22">
      <c r="A446" s="244"/>
      <c r="B446" s="8" t="s">
        <v>1195</v>
      </c>
      <c r="P446" s="244"/>
      <c r="Q446" s="244"/>
      <c r="R446" s="244"/>
      <c r="S446" s="244"/>
      <c r="T446" s="244"/>
      <c r="U446" s="244"/>
      <c r="V446" s="244"/>
    </row>
    <row r="447" spans="1:22">
      <c r="A447" s="247"/>
      <c r="B447" s="68" t="s">
        <v>1195</v>
      </c>
      <c r="C447" s="67"/>
      <c r="D447" s="67"/>
      <c r="E447" s="68"/>
      <c r="F447" s="68"/>
      <c r="G447" s="74"/>
      <c r="H447" s="74"/>
      <c r="I447" s="74"/>
      <c r="J447" s="74"/>
      <c r="K447" s="68"/>
      <c r="L447" s="74"/>
      <c r="M447" s="144"/>
      <c r="N447" s="145"/>
      <c r="O447" s="72"/>
      <c r="P447" s="247"/>
      <c r="Q447" s="247"/>
      <c r="R447" s="247"/>
      <c r="S447" s="247"/>
      <c r="T447" s="247"/>
      <c r="U447" s="247"/>
      <c r="V447" s="247"/>
    </row>
    <row r="448" spans="1:22">
      <c r="A448" s="244"/>
      <c r="B448" s="8" t="s">
        <v>1195</v>
      </c>
      <c r="P448" s="244"/>
      <c r="Q448" s="244"/>
      <c r="R448" s="244"/>
      <c r="S448" s="244"/>
      <c r="T448" s="244"/>
      <c r="U448" s="244"/>
      <c r="V448" s="244"/>
    </row>
    <row r="449" spans="1:22">
      <c r="A449" s="247"/>
      <c r="B449" s="68" t="s">
        <v>1195</v>
      </c>
      <c r="C449" s="67"/>
      <c r="D449" s="67"/>
      <c r="E449" s="68"/>
      <c r="F449" s="68"/>
      <c r="G449" s="74"/>
      <c r="H449" s="74"/>
      <c r="I449" s="74"/>
      <c r="J449" s="74"/>
      <c r="K449" s="68"/>
      <c r="L449" s="74"/>
      <c r="M449" s="144"/>
      <c r="N449" s="145"/>
      <c r="O449" s="72"/>
      <c r="P449" s="247"/>
      <c r="Q449" s="247"/>
      <c r="R449" s="247"/>
      <c r="S449" s="247"/>
      <c r="T449" s="247"/>
      <c r="U449" s="247"/>
      <c r="V449" s="247"/>
    </row>
    <row r="450" spans="1:22">
      <c r="A450" s="244"/>
      <c r="B450" s="8" t="s">
        <v>1195</v>
      </c>
      <c r="P450" s="244"/>
      <c r="Q450" s="244"/>
      <c r="R450" s="244"/>
      <c r="S450" s="244"/>
      <c r="T450" s="244"/>
      <c r="U450" s="244"/>
      <c r="V450" s="244"/>
    </row>
    <row r="451" spans="1:22">
      <c r="A451" s="247"/>
      <c r="B451" s="68" t="s">
        <v>1195</v>
      </c>
      <c r="C451" s="67"/>
      <c r="D451" s="67"/>
      <c r="E451" s="68"/>
      <c r="F451" s="68"/>
      <c r="G451" s="74"/>
      <c r="H451" s="74"/>
      <c r="I451" s="74"/>
      <c r="J451" s="74"/>
      <c r="K451" s="68"/>
      <c r="L451" s="74"/>
      <c r="M451" s="144"/>
      <c r="N451" s="145"/>
      <c r="O451" s="72"/>
      <c r="P451" s="247"/>
      <c r="Q451" s="247"/>
      <c r="R451" s="247"/>
      <c r="S451" s="247"/>
      <c r="T451" s="247"/>
      <c r="U451" s="247"/>
      <c r="V451" s="247"/>
    </row>
    <row r="452" spans="1:22">
      <c r="A452" s="244"/>
      <c r="B452" s="8" t="s">
        <v>1195</v>
      </c>
      <c r="P452" s="244"/>
      <c r="Q452" s="244"/>
      <c r="R452" s="244"/>
      <c r="S452" s="244"/>
      <c r="T452" s="244"/>
      <c r="U452" s="244"/>
      <c r="V452" s="244"/>
    </row>
    <row r="453" spans="1:22">
      <c r="A453" s="247"/>
      <c r="B453" s="68" t="s">
        <v>1195</v>
      </c>
      <c r="C453" s="67"/>
      <c r="D453" s="67"/>
      <c r="E453" s="68"/>
      <c r="F453" s="68"/>
      <c r="G453" s="74"/>
      <c r="H453" s="74"/>
      <c r="I453" s="74"/>
      <c r="J453" s="74"/>
      <c r="K453" s="68"/>
      <c r="L453" s="74"/>
      <c r="M453" s="144"/>
      <c r="N453" s="145"/>
      <c r="O453" s="72"/>
      <c r="P453" s="247"/>
      <c r="Q453" s="247"/>
      <c r="R453" s="247"/>
      <c r="S453" s="247"/>
      <c r="T453" s="247"/>
      <c r="U453" s="247"/>
      <c r="V453" s="247"/>
    </row>
    <row r="454" spans="1:22">
      <c r="A454" s="244"/>
      <c r="B454" s="8" t="s">
        <v>1195</v>
      </c>
      <c r="P454" s="244"/>
      <c r="Q454" s="244"/>
      <c r="R454" s="244"/>
      <c r="S454" s="244"/>
      <c r="T454" s="244"/>
      <c r="U454" s="244"/>
      <c r="V454" s="244"/>
    </row>
    <row r="455" spans="1:22">
      <c r="A455" s="247"/>
      <c r="B455" s="68" t="s">
        <v>1195</v>
      </c>
      <c r="C455" s="67"/>
      <c r="D455" s="67"/>
      <c r="E455" s="68"/>
      <c r="F455" s="68"/>
      <c r="G455" s="74"/>
      <c r="H455" s="74"/>
      <c r="I455" s="74"/>
      <c r="J455" s="74"/>
      <c r="K455" s="68"/>
      <c r="L455" s="74"/>
      <c r="M455" s="144"/>
      <c r="N455" s="145"/>
      <c r="O455" s="72"/>
      <c r="P455" s="247"/>
      <c r="Q455" s="247"/>
      <c r="R455" s="247"/>
      <c r="S455" s="247"/>
      <c r="T455" s="247"/>
      <c r="U455" s="247"/>
      <c r="V455" s="247"/>
    </row>
    <row r="456" spans="1:22">
      <c r="A456" s="244"/>
      <c r="B456" s="8" t="s">
        <v>1195</v>
      </c>
      <c r="P456" s="244"/>
      <c r="Q456" s="244"/>
      <c r="R456" s="244"/>
      <c r="S456" s="244"/>
      <c r="T456" s="244"/>
      <c r="U456" s="244"/>
      <c r="V456" s="244"/>
    </row>
    <row r="457" spans="1:22">
      <c r="A457" s="247"/>
      <c r="B457" s="68" t="s">
        <v>1195</v>
      </c>
      <c r="C457" s="67"/>
      <c r="D457" s="67"/>
      <c r="E457" s="68"/>
      <c r="F457" s="68"/>
      <c r="G457" s="74"/>
      <c r="H457" s="74"/>
      <c r="I457" s="74"/>
      <c r="J457" s="74"/>
      <c r="K457" s="68"/>
      <c r="L457" s="74"/>
      <c r="M457" s="144"/>
      <c r="N457" s="145"/>
      <c r="O457" s="72"/>
      <c r="P457" s="247"/>
      <c r="Q457" s="247"/>
      <c r="R457" s="247"/>
      <c r="S457" s="247"/>
      <c r="T457" s="247"/>
      <c r="U457" s="247"/>
      <c r="V457" s="247"/>
    </row>
    <row r="458" spans="1:22">
      <c r="A458" s="244"/>
      <c r="B458" s="8" t="s">
        <v>1195</v>
      </c>
      <c r="P458" s="244"/>
      <c r="Q458" s="244"/>
      <c r="R458" s="244"/>
      <c r="S458" s="244"/>
      <c r="T458" s="244"/>
      <c r="U458" s="244"/>
      <c r="V458" s="244"/>
    </row>
    <row r="459" spans="1:22">
      <c r="A459" s="247"/>
      <c r="B459" s="68" t="s">
        <v>1195</v>
      </c>
      <c r="C459" s="67"/>
      <c r="D459" s="67"/>
      <c r="E459" s="68"/>
      <c r="F459" s="68"/>
      <c r="G459" s="74"/>
      <c r="H459" s="74"/>
      <c r="I459" s="74"/>
      <c r="J459" s="74"/>
      <c r="K459" s="68"/>
      <c r="L459" s="74"/>
      <c r="M459" s="144"/>
      <c r="N459" s="145"/>
      <c r="O459" s="72"/>
      <c r="P459" s="247"/>
      <c r="Q459" s="247"/>
      <c r="R459" s="247"/>
      <c r="S459" s="247"/>
      <c r="T459" s="247"/>
      <c r="U459" s="247"/>
      <c r="V459" s="247"/>
    </row>
    <row r="460" spans="1:22">
      <c r="A460" s="244"/>
      <c r="B460" s="8" t="s">
        <v>1195</v>
      </c>
      <c r="P460" s="244"/>
      <c r="Q460" s="244"/>
      <c r="R460" s="244"/>
      <c r="S460" s="244"/>
      <c r="T460" s="244"/>
      <c r="U460" s="244"/>
      <c r="V460" s="244"/>
    </row>
    <row r="461" spans="1:22">
      <c r="A461" s="247"/>
      <c r="B461" s="68" t="s">
        <v>1195</v>
      </c>
      <c r="C461" s="67"/>
      <c r="D461" s="67"/>
      <c r="E461" s="68"/>
      <c r="F461" s="68"/>
      <c r="G461" s="74"/>
      <c r="H461" s="74"/>
      <c r="I461" s="74"/>
      <c r="J461" s="74"/>
      <c r="K461" s="68"/>
      <c r="L461" s="74"/>
      <c r="M461" s="144"/>
      <c r="N461" s="145"/>
      <c r="O461" s="72"/>
      <c r="P461" s="247"/>
      <c r="Q461" s="247"/>
      <c r="R461" s="247"/>
      <c r="S461" s="247"/>
      <c r="T461" s="247"/>
      <c r="U461" s="247"/>
      <c r="V461" s="247"/>
    </row>
    <row r="462" spans="1:22">
      <c r="A462" s="244"/>
      <c r="B462" s="8" t="s">
        <v>1195</v>
      </c>
      <c r="P462" s="244"/>
      <c r="Q462" s="244"/>
      <c r="R462" s="244"/>
      <c r="S462" s="244"/>
      <c r="T462" s="244"/>
      <c r="U462" s="244"/>
      <c r="V462" s="244"/>
    </row>
    <row r="463" spans="1:22">
      <c r="A463" s="247"/>
      <c r="B463" s="68" t="s">
        <v>1195</v>
      </c>
      <c r="C463" s="67"/>
      <c r="D463" s="67"/>
      <c r="E463" s="68"/>
      <c r="F463" s="68"/>
      <c r="G463" s="74"/>
      <c r="H463" s="74"/>
      <c r="I463" s="74"/>
      <c r="J463" s="74"/>
      <c r="K463" s="68"/>
      <c r="L463" s="74"/>
      <c r="M463" s="144"/>
      <c r="N463" s="145"/>
      <c r="O463" s="72"/>
      <c r="P463" s="247"/>
      <c r="Q463" s="247"/>
      <c r="R463" s="247"/>
      <c r="S463" s="247"/>
      <c r="T463" s="247"/>
      <c r="U463" s="247"/>
      <c r="V463" s="247"/>
    </row>
    <row r="464" spans="1:22">
      <c r="A464" s="244"/>
      <c r="B464" s="8" t="s">
        <v>1195</v>
      </c>
      <c r="P464" s="244"/>
      <c r="Q464" s="244"/>
      <c r="R464" s="244"/>
      <c r="S464" s="244"/>
      <c r="T464" s="244"/>
      <c r="U464" s="244"/>
      <c r="V464" s="244"/>
    </row>
    <row r="465" spans="1:22">
      <c r="A465" s="247"/>
      <c r="B465" s="68" t="s">
        <v>1195</v>
      </c>
      <c r="C465" s="67"/>
      <c r="D465" s="67"/>
      <c r="E465" s="68"/>
      <c r="F465" s="68"/>
      <c r="G465" s="74"/>
      <c r="H465" s="74"/>
      <c r="I465" s="74"/>
      <c r="J465" s="74"/>
      <c r="K465" s="68"/>
      <c r="L465" s="74"/>
      <c r="M465" s="144"/>
      <c r="N465" s="145"/>
      <c r="O465" s="72"/>
      <c r="P465" s="247"/>
      <c r="Q465" s="247"/>
      <c r="R465" s="247"/>
      <c r="S465" s="247"/>
      <c r="T465" s="247"/>
      <c r="U465" s="247"/>
      <c r="V465" s="247"/>
    </row>
    <row r="466" spans="1:22">
      <c r="A466" s="244"/>
      <c r="B466" s="8" t="s">
        <v>1195</v>
      </c>
      <c r="P466" s="244"/>
      <c r="Q466" s="244"/>
      <c r="R466" s="244"/>
      <c r="S466" s="244"/>
      <c r="T466" s="244"/>
      <c r="U466" s="244"/>
      <c r="V466" s="244"/>
    </row>
    <row r="467" spans="1:22">
      <c r="A467" s="247"/>
      <c r="B467" s="68" t="s">
        <v>1195</v>
      </c>
      <c r="C467" s="67"/>
      <c r="D467" s="67"/>
      <c r="E467" s="68"/>
      <c r="F467" s="68"/>
      <c r="G467" s="74"/>
      <c r="H467" s="74"/>
      <c r="I467" s="74"/>
      <c r="J467" s="74"/>
      <c r="K467" s="68"/>
      <c r="L467" s="74"/>
      <c r="M467" s="144"/>
      <c r="N467" s="145"/>
      <c r="O467" s="72"/>
      <c r="P467" s="247"/>
      <c r="Q467" s="247"/>
      <c r="R467" s="247"/>
      <c r="S467" s="247"/>
      <c r="T467" s="247"/>
      <c r="U467" s="247"/>
      <c r="V467" s="247"/>
    </row>
    <row r="468" spans="1:22">
      <c r="A468" s="244"/>
      <c r="B468" s="8" t="s">
        <v>1195</v>
      </c>
      <c r="P468" s="244"/>
      <c r="Q468" s="244"/>
      <c r="R468" s="244"/>
      <c r="S468" s="244"/>
      <c r="T468" s="244"/>
      <c r="U468" s="244"/>
      <c r="V468" s="244"/>
    </row>
    <row r="469" spans="1:22">
      <c r="A469" s="247"/>
      <c r="B469" s="68" t="s">
        <v>1195</v>
      </c>
      <c r="C469" s="67"/>
      <c r="D469" s="67"/>
      <c r="E469" s="68"/>
      <c r="F469" s="68"/>
      <c r="G469" s="74"/>
      <c r="H469" s="74"/>
      <c r="I469" s="74"/>
      <c r="J469" s="74"/>
      <c r="K469" s="68"/>
      <c r="L469" s="74"/>
      <c r="M469" s="144"/>
      <c r="N469" s="145"/>
      <c r="O469" s="72"/>
      <c r="P469" s="247"/>
      <c r="Q469" s="247"/>
      <c r="R469" s="247"/>
      <c r="S469" s="247"/>
      <c r="T469" s="247"/>
      <c r="U469" s="247"/>
      <c r="V469" s="247"/>
    </row>
    <row r="470" spans="1:22">
      <c r="A470" s="244"/>
      <c r="B470" s="8" t="s">
        <v>1195</v>
      </c>
      <c r="P470" s="244"/>
      <c r="Q470" s="244"/>
      <c r="R470" s="244"/>
      <c r="S470" s="244"/>
      <c r="T470" s="244"/>
      <c r="U470" s="244"/>
      <c r="V470" s="244"/>
    </row>
    <row r="471" spans="1:22">
      <c r="A471" s="247"/>
      <c r="B471" s="68" t="s">
        <v>1195</v>
      </c>
      <c r="C471" s="67"/>
      <c r="D471" s="67"/>
      <c r="E471" s="68"/>
      <c r="F471" s="68"/>
      <c r="G471" s="74"/>
      <c r="H471" s="74"/>
      <c r="I471" s="74"/>
      <c r="J471" s="74"/>
      <c r="K471" s="68"/>
      <c r="L471" s="74"/>
      <c r="M471" s="144"/>
      <c r="N471" s="145"/>
      <c r="O471" s="72"/>
      <c r="P471" s="247"/>
      <c r="Q471" s="247"/>
      <c r="R471" s="247"/>
      <c r="S471" s="247"/>
      <c r="T471" s="247"/>
      <c r="U471" s="247"/>
      <c r="V471" s="247"/>
    </row>
    <row r="472" spans="1:22">
      <c r="A472" s="244"/>
      <c r="B472" s="8" t="s">
        <v>1195</v>
      </c>
      <c r="P472" s="244"/>
      <c r="Q472" s="244"/>
      <c r="R472" s="244"/>
      <c r="S472" s="244"/>
      <c r="T472" s="244"/>
      <c r="U472" s="244"/>
      <c r="V472" s="244"/>
    </row>
    <row r="473" spans="1:22">
      <c r="A473" s="247"/>
      <c r="B473" s="68" t="s">
        <v>1195</v>
      </c>
      <c r="C473" s="67"/>
      <c r="D473" s="67"/>
      <c r="E473" s="68"/>
      <c r="F473" s="68"/>
      <c r="G473" s="74"/>
      <c r="H473" s="74"/>
      <c r="I473" s="74"/>
      <c r="J473" s="74"/>
      <c r="K473" s="68"/>
      <c r="L473" s="74"/>
      <c r="M473" s="144"/>
      <c r="N473" s="145"/>
      <c r="O473" s="72"/>
      <c r="P473" s="247"/>
      <c r="Q473" s="247"/>
      <c r="R473" s="247"/>
      <c r="S473" s="247"/>
      <c r="T473" s="247"/>
      <c r="U473" s="247"/>
      <c r="V473" s="247"/>
    </row>
    <row r="474" spans="1:22">
      <c r="A474" s="244"/>
      <c r="B474" s="8" t="s">
        <v>1195</v>
      </c>
      <c r="P474" s="244"/>
      <c r="Q474" s="244"/>
      <c r="R474" s="244"/>
      <c r="S474" s="244"/>
      <c r="T474" s="244"/>
      <c r="U474" s="244"/>
      <c r="V474" s="244"/>
    </row>
    <row r="475" spans="1:22">
      <c r="A475" s="247"/>
      <c r="B475" s="68" t="s">
        <v>1195</v>
      </c>
      <c r="C475" s="67"/>
      <c r="D475" s="67"/>
      <c r="E475" s="68"/>
      <c r="F475" s="68"/>
      <c r="G475" s="74"/>
      <c r="H475" s="74"/>
      <c r="I475" s="74"/>
      <c r="J475" s="74"/>
      <c r="K475" s="68"/>
      <c r="L475" s="74"/>
      <c r="M475" s="144"/>
      <c r="N475" s="145"/>
      <c r="O475" s="72"/>
      <c r="P475" s="247"/>
      <c r="Q475" s="247"/>
      <c r="R475" s="247"/>
      <c r="S475" s="247"/>
      <c r="T475" s="247"/>
      <c r="U475" s="247"/>
      <c r="V475" s="247"/>
    </row>
    <row r="476" spans="1:22">
      <c r="A476" s="244"/>
      <c r="B476" s="8" t="s">
        <v>1195</v>
      </c>
      <c r="P476" s="244"/>
      <c r="Q476" s="244"/>
      <c r="R476" s="244"/>
      <c r="S476" s="244"/>
      <c r="T476" s="244"/>
      <c r="U476" s="244"/>
      <c r="V476" s="244"/>
    </row>
    <row r="477" spans="1:22">
      <c r="A477" s="247"/>
      <c r="B477" s="68" t="s">
        <v>1195</v>
      </c>
      <c r="C477" s="67"/>
      <c r="D477" s="67"/>
      <c r="E477" s="68"/>
      <c r="F477" s="68"/>
      <c r="G477" s="74"/>
      <c r="H477" s="74"/>
      <c r="I477" s="74"/>
      <c r="J477" s="74"/>
      <c r="K477" s="68"/>
      <c r="L477" s="74"/>
      <c r="M477" s="144"/>
      <c r="N477" s="145"/>
      <c r="O477" s="72"/>
      <c r="P477" s="247"/>
      <c r="Q477" s="247"/>
      <c r="R477" s="247"/>
      <c r="S477" s="247"/>
      <c r="T477" s="247"/>
      <c r="U477" s="247"/>
      <c r="V477" s="247"/>
    </row>
    <row r="478" spans="1:22">
      <c r="A478" s="244"/>
      <c r="B478" s="8" t="s">
        <v>1195</v>
      </c>
      <c r="P478" s="244"/>
      <c r="Q478" s="244"/>
      <c r="R478" s="244"/>
      <c r="S478" s="244"/>
      <c r="T478" s="244"/>
      <c r="U478" s="244"/>
      <c r="V478" s="244"/>
    </row>
    <row r="479" spans="1:22">
      <c r="A479" s="247"/>
      <c r="B479" s="68" t="s">
        <v>1195</v>
      </c>
      <c r="C479" s="67"/>
      <c r="D479" s="67"/>
      <c r="E479" s="68"/>
      <c r="F479" s="68"/>
      <c r="G479" s="74"/>
      <c r="H479" s="74"/>
      <c r="I479" s="74"/>
      <c r="J479" s="74"/>
      <c r="K479" s="68"/>
      <c r="L479" s="74"/>
      <c r="M479" s="144"/>
      <c r="N479" s="145"/>
      <c r="O479" s="72"/>
      <c r="P479" s="247"/>
      <c r="Q479" s="247"/>
      <c r="R479" s="247"/>
      <c r="S479" s="247"/>
      <c r="T479" s="247"/>
      <c r="U479" s="247"/>
      <c r="V479" s="247"/>
    </row>
    <row r="480" spans="1:22">
      <c r="A480" s="244"/>
      <c r="B480" s="8" t="s">
        <v>1195</v>
      </c>
      <c r="P480" s="244"/>
      <c r="Q480" s="244"/>
      <c r="R480" s="244"/>
      <c r="S480" s="244"/>
      <c r="T480" s="244"/>
      <c r="U480" s="244"/>
      <c r="V480" s="244"/>
    </row>
    <row r="481" spans="1:22">
      <c r="A481" s="247"/>
      <c r="B481" s="68" t="s">
        <v>1195</v>
      </c>
      <c r="C481" s="67"/>
      <c r="D481" s="67"/>
      <c r="E481" s="68"/>
      <c r="F481" s="68"/>
      <c r="G481" s="74"/>
      <c r="H481" s="74"/>
      <c r="I481" s="74"/>
      <c r="J481" s="74"/>
      <c r="K481" s="68"/>
      <c r="L481" s="74"/>
      <c r="M481" s="144"/>
      <c r="N481" s="145"/>
      <c r="O481" s="72"/>
      <c r="P481" s="247"/>
      <c r="Q481" s="247"/>
      <c r="R481" s="247"/>
      <c r="S481" s="247"/>
      <c r="T481" s="247"/>
      <c r="U481" s="247"/>
      <c r="V481" s="247"/>
    </row>
    <row r="482" spans="1:22">
      <c r="A482" s="244"/>
      <c r="B482" s="8" t="s">
        <v>1195</v>
      </c>
      <c r="P482" s="244"/>
      <c r="Q482" s="244"/>
      <c r="R482" s="244"/>
      <c r="S482" s="244"/>
      <c r="T482" s="244"/>
      <c r="U482" s="244"/>
      <c r="V482" s="244"/>
    </row>
    <row r="483" spans="1:22">
      <c r="A483" s="247"/>
      <c r="B483" s="68" t="s">
        <v>1195</v>
      </c>
      <c r="C483" s="67"/>
      <c r="D483" s="67"/>
      <c r="E483" s="68"/>
      <c r="F483" s="68"/>
      <c r="G483" s="74"/>
      <c r="H483" s="74"/>
      <c r="I483" s="74"/>
      <c r="J483" s="74"/>
      <c r="K483" s="68"/>
      <c r="L483" s="74"/>
      <c r="M483" s="144"/>
      <c r="N483" s="145"/>
      <c r="O483" s="72"/>
      <c r="P483" s="247"/>
      <c r="Q483" s="247"/>
      <c r="R483" s="247"/>
      <c r="S483" s="247"/>
      <c r="T483" s="247"/>
      <c r="U483" s="247"/>
      <c r="V483" s="247"/>
    </row>
    <row r="484" spans="1:22">
      <c r="A484" s="244"/>
      <c r="B484" s="8" t="s">
        <v>1195</v>
      </c>
      <c r="P484" s="244"/>
      <c r="Q484" s="244"/>
      <c r="R484" s="244"/>
      <c r="S484" s="244"/>
      <c r="T484" s="244"/>
      <c r="U484" s="244"/>
      <c r="V484" s="244"/>
    </row>
    <row r="485" spans="1:22">
      <c r="A485" s="247"/>
      <c r="B485" s="68" t="s">
        <v>1195</v>
      </c>
      <c r="C485" s="67"/>
      <c r="D485" s="67"/>
      <c r="E485" s="68"/>
      <c r="F485" s="68"/>
      <c r="G485" s="74"/>
      <c r="H485" s="74"/>
      <c r="I485" s="74"/>
      <c r="J485" s="74"/>
      <c r="K485" s="68"/>
      <c r="L485" s="74"/>
      <c r="M485" s="144"/>
      <c r="N485" s="145"/>
      <c r="O485" s="72"/>
      <c r="P485" s="247"/>
      <c r="Q485" s="247"/>
      <c r="R485" s="247"/>
      <c r="S485" s="247"/>
      <c r="T485" s="247"/>
      <c r="U485" s="247"/>
      <c r="V485" s="247"/>
    </row>
    <row r="486" spans="1:22">
      <c r="A486" s="244"/>
      <c r="B486" s="8" t="s">
        <v>1195</v>
      </c>
      <c r="P486" s="244"/>
      <c r="Q486" s="244"/>
      <c r="R486" s="244"/>
      <c r="S486" s="244"/>
      <c r="T486" s="244"/>
      <c r="U486" s="244"/>
      <c r="V486" s="244"/>
    </row>
    <row r="487" spans="1:22">
      <c r="A487" s="247"/>
      <c r="B487" s="68" t="s">
        <v>1195</v>
      </c>
      <c r="C487" s="67"/>
      <c r="D487" s="67"/>
      <c r="E487" s="68"/>
      <c r="F487" s="68"/>
      <c r="G487" s="74"/>
      <c r="H487" s="74"/>
      <c r="I487" s="74"/>
      <c r="J487" s="74"/>
      <c r="K487" s="68"/>
      <c r="L487" s="74"/>
      <c r="M487" s="144"/>
      <c r="N487" s="145"/>
      <c r="O487" s="72"/>
      <c r="P487" s="247"/>
      <c r="Q487" s="247"/>
      <c r="R487" s="247"/>
      <c r="S487" s="247"/>
      <c r="T487" s="247"/>
      <c r="U487" s="247"/>
      <c r="V487" s="247"/>
    </row>
    <row r="488" spans="1:22">
      <c r="A488" s="244"/>
      <c r="B488" s="8" t="s">
        <v>1195</v>
      </c>
      <c r="P488" s="244"/>
      <c r="Q488" s="244"/>
      <c r="R488" s="244"/>
      <c r="S488" s="244"/>
      <c r="T488" s="244"/>
      <c r="U488" s="244"/>
      <c r="V488" s="244"/>
    </row>
    <row r="489" spans="1:22">
      <c r="A489" s="247"/>
      <c r="B489" s="68" t="s">
        <v>1195</v>
      </c>
      <c r="C489" s="67"/>
      <c r="D489" s="67"/>
      <c r="E489" s="68"/>
      <c r="F489" s="68"/>
      <c r="G489" s="74"/>
      <c r="H489" s="74"/>
      <c r="I489" s="74"/>
      <c r="J489" s="74"/>
      <c r="K489" s="68"/>
      <c r="L489" s="74"/>
      <c r="M489" s="144"/>
      <c r="N489" s="145"/>
      <c r="O489" s="72"/>
      <c r="P489" s="247"/>
      <c r="Q489" s="247"/>
      <c r="R489" s="247"/>
      <c r="S489" s="247"/>
      <c r="T489" s="247"/>
      <c r="U489" s="247"/>
      <c r="V489" s="247"/>
    </row>
    <row r="490" spans="1:22">
      <c r="A490" s="244"/>
      <c r="B490" s="8" t="s">
        <v>1195</v>
      </c>
      <c r="P490" s="244"/>
      <c r="Q490" s="244"/>
      <c r="R490" s="244"/>
      <c r="S490" s="244"/>
      <c r="T490" s="244"/>
      <c r="U490" s="244"/>
      <c r="V490" s="244"/>
    </row>
    <row r="491" spans="1:22">
      <c r="A491" s="247"/>
      <c r="B491" s="68" t="s">
        <v>1195</v>
      </c>
      <c r="C491" s="67"/>
      <c r="D491" s="67"/>
      <c r="E491" s="68"/>
      <c r="F491" s="68"/>
      <c r="G491" s="74"/>
      <c r="H491" s="74"/>
      <c r="I491" s="74"/>
      <c r="J491" s="74"/>
      <c r="K491" s="68"/>
      <c r="L491" s="74"/>
      <c r="M491" s="144"/>
      <c r="N491" s="145"/>
      <c r="O491" s="72"/>
      <c r="P491" s="247"/>
      <c r="Q491" s="247"/>
      <c r="R491" s="247"/>
      <c r="S491" s="247"/>
      <c r="T491" s="247"/>
      <c r="U491" s="247"/>
      <c r="V491" s="247"/>
    </row>
    <row r="492" spans="1:22">
      <c r="A492" s="244"/>
      <c r="B492" s="8" t="s">
        <v>1195</v>
      </c>
      <c r="P492" s="244"/>
      <c r="Q492" s="244"/>
      <c r="R492" s="244"/>
      <c r="S492" s="244"/>
      <c r="T492" s="244"/>
      <c r="U492" s="244"/>
      <c r="V492" s="244"/>
    </row>
    <row r="493" spans="1:22">
      <c r="A493" s="247"/>
      <c r="B493" s="68" t="s">
        <v>1195</v>
      </c>
      <c r="C493" s="67"/>
      <c r="D493" s="67"/>
      <c r="E493" s="68"/>
      <c r="F493" s="68"/>
      <c r="G493" s="74"/>
      <c r="H493" s="74"/>
      <c r="I493" s="74"/>
      <c r="J493" s="74"/>
      <c r="K493" s="68"/>
      <c r="L493" s="74"/>
      <c r="M493" s="144"/>
      <c r="N493" s="145"/>
      <c r="O493" s="72"/>
      <c r="P493" s="247"/>
      <c r="Q493" s="247"/>
      <c r="R493" s="247"/>
      <c r="S493" s="247"/>
      <c r="T493" s="247"/>
      <c r="U493" s="247"/>
      <c r="V493" s="247"/>
    </row>
    <row r="494" spans="1:22">
      <c r="A494" s="244"/>
      <c r="B494" s="8" t="s">
        <v>1195</v>
      </c>
      <c r="P494" s="244"/>
      <c r="Q494" s="244"/>
      <c r="R494" s="244"/>
      <c r="S494" s="244"/>
      <c r="T494" s="244"/>
      <c r="U494" s="244"/>
      <c r="V494" s="244"/>
    </row>
    <row r="495" spans="1:22">
      <c r="A495" s="247"/>
      <c r="B495" s="68" t="s">
        <v>1195</v>
      </c>
      <c r="C495" s="67"/>
      <c r="D495" s="67"/>
      <c r="E495" s="68"/>
      <c r="F495" s="68"/>
      <c r="G495" s="74"/>
      <c r="H495" s="74"/>
      <c r="I495" s="74"/>
      <c r="J495" s="74"/>
      <c r="K495" s="68"/>
      <c r="L495" s="74"/>
      <c r="M495" s="144"/>
      <c r="N495" s="145"/>
      <c r="O495" s="72"/>
      <c r="P495" s="247"/>
      <c r="Q495" s="247"/>
      <c r="R495" s="247"/>
      <c r="S495" s="247"/>
      <c r="T495" s="247"/>
      <c r="U495" s="247"/>
      <c r="V495" s="247"/>
    </row>
    <row r="496" spans="1:22">
      <c r="A496" s="244"/>
      <c r="B496" s="8" t="s">
        <v>1195</v>
      </c>
      <c r="P496" s="244"/>
      <c r="Q496" s="244"/>
      <c r="R496" s="244"/>
      <c r="S496" s="244"/>
      <c r="T496" s="244"/>
      <c r="U496" s="244"/>
      <c r="V496" s="244"/>
    </row>
    <row r="497" spans="1:22">
      <c r="A497" s="247"/>
      <c r="B497" s="68" t="s">
        <v>1195</v>
      </c>
      <c r="C497" s="67"/>
      <c r="D497" s="67"/>
      <c r="E497" s="68"/>
      <c r="F497" s="68"/>
      <c r="G497" s="74"/>
      <c r="H497" s="74"/>
      <c r="I497" s="74"/>
      <c r="J497" s="74"/>
      <c r="K497" s="68"/>
      <c r="L497" s="74"/>
      <c r="M497" s="144"/>
      <c r="N497" s="145"/>
      <c r="O497" s="72"/>
      <c r="P497" s="247"/>
      <c r="Q497" s="247"/>
      <c r="R497" s="247"/>
      <c r="S497" s="247"/>
      <c r="T497" s="247"/>
      <c r="U497" s="247"/>
      <c r="V497" s="247"/>
    </row>
    <row r="498" spans="1:22">
      <c r="A498" s="244"/>
      <c r="B498" s="8" t="s">
        <v>1195</v>
      </c>
      <c r="P498" s="244"/>
      <c r="Q498" s="244"/>
      <c r="R498" s="244"/>
      <c r="S498" s="244"/>
      <c r="T498" s="244"/>
      <c r="U498" s="244"/>
      <c r="V498" s="244"/>
    </row>
    <row r="499" spans="1:22">
      <c r="A499" s="247"/>
      <c r="B499" s="68" t="s">
        <v>1195</v>
      </c>
      <c r="C499" s="67"/>
      <c r="D499" s="67"/>
      <c r="E499" s="68"/>
      <c r="F499" s="68"/>
      <c r="G499" s="74"/>
      <c r="H499" s="74"/>
      <c r="I499" s="74"/>
      <c r="J499" s="74"/>
      <c r="K499" s="68"/>
      <c r="L499" s="74"/>
      <c r="M499" s="144"/>
      <c r="N499" s="145"/>
      <c r="O499" s="72"/>
      <c r="P499" s="247"/>
      <c r="Q499" s="247"/>
      <c r="R499" s="247"/>
      <c r="S499" s="247"/>
      <c r="T499" s="247"/>
      <c r="U499" s="247"/>
      <c r="V499" s="247"/>
    </row>
    <row r="500" spans="1:22">
      <c r="A500" s="244"/>
      <c r="B500" s="8" t="s">
        <v>1195</v>
      </c>
      <c r="P500" s="244"/>
      <c r="Q500" s="244"/>
      <c r="R500" s="244"/>
      <c r="S500" s="244"/>
      <c r="T500" s="244"/>
      <c r="U500" s="244"/>
      <c r="V500" s="244"/>
    </row>
    <row r="501" spans="1:22">
      <c r="A501" s="247"/>
      <c r="B501" s="68" t="s">
        <v>1195</v>
      </c>
      <c r="C501" s="67"/>
      <c r="D501" s="67"/>
      <c r="E501" s="68"/>
      <c r="F501" s="68"/>
      <c r="G501" s="74"/>
      <c r="H501" s="74"/>
      <c r="I501" s="74"/>
      <c r="J501" s="74"/>
      <c r="K501" s="68"/>
      <c r="L501" s="74"/>
      <c r="M501" s="144"/>
      <c r="N501" s="145"/>
      <c r="O501" s="72"/>
      <c r="P501" s="247"/>
      <c r="Q501" s="247"/>
      <c r="R501" s="247"/>
      <c r="S501" s="247"/>
      <c r="T501" s="247"/>
      <c r="U501" s="247"/>
      <c r="V501" s="247"/>
    </row>
    <row r="502" spans="1:22">
      <c r="A502" s="244"/>
      <c r="B502" s="8" t="s">
        <v>1195</v>
      </c>
      <c r="P502" s="244"/>
      <c r="Q502" s="244"/>
      <c r="R502" s="244"/>
      <c r="S502" s="244"/>
      <c r="T502" s="244"/>
      <c r="U502" s="244"/>
      <c r="V502" s="244"/>
    </row>
    <row r="503" spans="1:22">
      <c r="A503" s="247"/>
      <c r="B503" s="68" t="s">
        <v>1195</v>
      </c>
      <c r="C503" s="67"/>
      <c r="D503" s="67"/>
      <c r="E503" s="68"/>
      <c r="F503" s="68"/>
      <c r="G503" s="74"/>
      <c r="H503" s="74"/>
      <c r="I503" s="74"/>
      <c r="J503" s="74"/>
      <c r="K503" s="68"/>
      <c r="L503" s="74"/>
      <c r="M503" s="144"/>
      <c r="N503" s="145"/>
      <c r="O503" s="72"/>
      <c r="P503" s="247"/>
      <c r="Q503" s="247"/>
      <c r="R503" s="247"/>
      <c r="S503" s="247"/>
      <c r="T503" s="247"/>
      <c r="U503" s="247"/>
      <c r="V503" s="247"/>
    </row>
    <row r="504" spans="1:22">
      <c r="A504" s="244"/>
      <c r="B504" s="8" t="s">
        <v>1195</v>
      </c>
      <c r="P504" s="244"/>
      <c r="Q504" s="244"/>
      <c r="R504" s="244"/>
      <c r="S504" s="244"/>
      <c r="T504" s="244"/>
      <c r="U504" s="244"/>
      <c r="V504" s="244"/>
    </row>
    <row r="505" spans="1:22">
      <c r="A505" s="247"/>
      <c r="B505" s="68" t="s">
        <v>1195</v>
      </c>
      <c r="C505" s="67"/>
      <c r="D505" s="67"/>
      <c r="E505" s="68"/>
      <c r="F505" s="68"/>
      <c r="G505" s="74"/>
      <c r="H505" s="74"/>
      <c r="I505" s="74"/>
      <c r="J505" s="74"/>
      <c r="K505" s="68"/>
      <c r="L505" s="74"/>
      <c r="M505" s="144"/>
      <c r="N505" s="145"/>
      <c r="O505" s="72"/>
      <c r="P505" s="247"/>
      <c r="Q505" s="247"/>
      <c r="R505" s="247"/>
      <c r="S505" s="247"/>
      <c r="T505" s="247"/>
      <c r="U505" s="247"/>
      <c r="V505" s="247"/>
    </row>
    <row r="506" spans="1:22">
      <c r="A506" s="244"/>
      <c r="B506" s="8" t="s">
        <v>1195</v>
      </c>
      <c r="P506" s="244"/>
      <c r="Q506" s="244"/>
      <c r="R506" s="244"/>
      <c r="S506" s="244"/>
      <c r="T506" s="244"/>
      <c r="U506" s="244"/>
      <c r="V506" s="244"/>
    </row>
    <row r="507" spans="1:22">
      <c r="A507" s="247"/>
      <c r="B507" s="68" t="s">
        <v>1195</v>
      </c>
      <c r="C507" s="67"/>
      <c r="D507" s="67"/>
      <c r="E507" s="68"/>
      <c r="F507" s="68"/>
      <c r="G507" s="74"/>
      <c r="H507" s="74"/>
      <c r="I507" s="74"/>
      <c r="J507" s="74"/>
      <c r="K507" s="68"/>
      <c r="L507" s="74"/>
      <c r="M507" s="144"/>
      <c r="N507" s="145"/>
      <c r="O507" s="72"/>
      <c r="P507" s="247"/>
      <c r="Q507" s="247"/>
      <c r="R507" s="247"/>
      <c r="S507" s="247"/>
      <c r="T507" s="247"/>
      <c r="U507" s="247"/>
      <c r="V507" s="247"/>
    </row>
    <row r="508" spans="1:22">
      <c r="A508" s="244"/>
      <c r="B508" s="8" t="s">
        <v>1195</v>
      </c>
      <c r="P508" s="244"/>
      <c r="Q508" s="244"/>
      <c r="R508" s="244"/>
      <c r="S508" s="244"/>
      <c r="T508" s="244"/>
      <c r="U508" s="244"/>
      <c r="V508" s="244"/>
    </row>
    <row r="509" spans="1:22">
      <c r="A509" s="247"/>
      <c r="B509" s="68" t="s">
        <v>1195</v>
      </c>
      <c r="C509" s="67"/>
      <c r="D509" s="67"/>
      <c r="E509" s="68"/>
      <c r="F509" s="68"/>
      <c r="G509" s="74"/>
      <c r="H509" s="74"/>
      <c r="I509" s="74"/>
      <c r="J509" s="74"/>
      <c r="K509" s="68"/>
      <c r="L509" s="74"/>
      <c r="M509" s="144"/>
      <c r="N509" s="145"/>
      <c r="O509" s="72"/>
      <c r="P509" s="247"/>
      <c r="Q509" s="247"/>
      <c r="R509" s="247"/>
      <c r="S509" s="247"/>
      <c r="T509" s="247"/>
      <c r="U509" s="247"/>
      <c r="V509" s="247"/>
    </row>
    <row r="510" spans="1:22">
      <c r="A510" s="244"/>
      <c r="B510" s="8" t="s">
        <v>1195</v>
      </c>
      <c r="P510" s="244"/>
      <c r="Q510" s="244"/>
      <c r="R510" s="244"/>
      <c r="S510" s="244"/>
      <c r="T510" s="244"/>
      <c r="U510" s="244"/>
      <c r="V510" s="244"/>
    </row>
    <row r="511" spans="1:22">
      <c r="A511" s="247"/>
      <c r="B511" s="68" t="s">
        <v>1195</v>
      </c>
      <c r="C511" s="67"/>
      <c r="D511" s="67"/>
      <c r="E511" s="68"/>
      <c r="F511" s="68"/>
      <c r="G511" s="74"/>
      <c r="H511" s="74"/>
      <c r="I511" s="74"/>
      <c r="J511" s="74"/>
      <c r="K511" s="68"/>
      <c r="L511" s="74"/>
      <c r="M511" s="144"/>
      <c r="N511" s="145"/>
      <c r="O511" s="72"/>
      <c r="P511" s="247"/>
      <c r="Q511" s="247"/>
      <c r="R511" s="247"/>
      <c r="S511" s="247"/>
      <c r="T511" s="247"/>
      <c r="U511" s="247"/>
      <c r="V511" s="247"/>
    </row>
    <row r="512" spans="1:22">
      <c r="A512" s="244"/>
      <c r="B512" s="8" t="s">
        <v>1195</v>
      </c>
      <c r="P512" s="244"/>
      <c r="Q512" s="244"/>
      <c r="R512" s="244"/>
      <c r="S512" s="244"/>
      <c r="T512" s="244"/>
      <c r="U512" s="244"/>
      <c r="V512" s="244"/>
    </row>
    <row r="513" spans="1:22">
      <c r="A513" s="247"/>
      <c r="B513" s="68" t="s">
        <v>1195</v>
      </c>
      <c r="C513" s="67"/>
      <c r="D513" s="67"/>
      <c r="E513" s="68"/>
      <c r="F513" s="68"/>
      <c r="G513" s="74"/>
      <c r="H513" s="74"/>
      <c r="I513" s="74"/>
      <c r="J513" s="74"/>
      <c r="K513" s="68"/>
      <c r="L513" s="74"/>
      <c r="M513" s="144"/>
      <c r="N513" s="145"/>
      <c r="O513" s="72"/>
      <c r="P513" s="247"/>
      <c r="Q513" s="247"/>
      <c r="R513" s="247"/>
      <c r="S513" s="247"/>
      <c r="T513" s="247"/>
      <c r="U513" s="247"/>
      <c r="V513" s="247"/>
    </row>
    <row r="514" spans="1:22">
      <c r="A514" s="244"/>
      <c r="B514" s="8" t="s">
        <v>1195</v>
      </c>
      <c r="P514" s="244"/>
      <c r="Q514" s="244"/>
      <c r="R514" s="244"/>
      <c r="S514" s="244"/>
      <c r="T514" s="244"/>
      <c r="U514" s="244"/>
      <c r="V514" s="244"/>
    </row>
    <row r="515" spans="1:22">
      <c r="A515" s="247"/>
      <c r="B515" s="68" t="s">
        <v>1195</v>
      </c>
      <c r="C515" s="67"/>
      <c r="D515" s="67"/>
      <c r="E515" s="68"/>
      <c r="F515" s="68"/>
      <c r="G515" s="74"/>
      <c r="H515" s="74"/>
      <c r="I515" s="74"/>
      <c r="J515" s="74"/>
      <c r="K515" s="68"/>
      <c r="L515" s="74"/>
      <c r="M515" s="144"/>
      <c r="N515" s="145"/>
      <c r="O515" s="72"/>
      <c r="P515" s="247"/>
      <c r="Q515" s="247"/>
      <c r="R515" s="247"/>
      <c r="S515" s="247"/>
      <c r="T515" s="247"/>
      <c r="U515" s="247"/>
      <c r="V515" s="247"/>
    </row>
    <row r="516" spans="1:22">
      <c r="A516" s="244"/>
      <c r="B516" s="8" t="s">
        <v>1195</v>
      </c>
      <c r="P516" s="244"/>
      <c r="Q516" s="244"/>
      <c r="R516" s="244"/>
      <c r="S516" s="244"/>
      <c r="T516" s="244"/>
      <c r="U516" s="244"/>
      <c r="V516" s="244"/>
    </row>
    <row r="517" spans="1:22">
      <c r="A517" s="247"/>
      <c r="B517" s="68" t="s">
        <v>1195</v>
      </c>
      <c r="C517" s="67"/>
      <c r="D517" s="67"/>
      <c r="E517" s="68"/>
      <c r="F517" s="68"/>
      <c r="G517" s="74"/>
      <c r="H517" s="74"/>
      <c r="I517" s="74"/>
      <c r="J517" s="74"/>
      <c r="K517" s="68"/>
      <c r="L517" s="74"/>
      <c r="M517" s="144"/>
      <c r="N517" s="145"/>
      <c r="O517" s="72"/>
      <c r="P517" s="247"/>
      <c r="Q517" s="247"/>
      <c r="R517" s="247"/>
      <c r="S517" s="247"/>
      <c r="T517" s="247"/>
      <c r="U517" s="247"/>
      <c r="V517" s="247"/>
    </row>
    <row r="518" spans="1:22">
      <c r="A518" s="244"/>
      <c r="B518" s="8" t="s">
        <v>1195</v>
      </c>
      <c r="P518" s="244"/>
      <c r="Q518" s="244"/>
      <c r="R518" s="244"/>
      <c r="S518" s="244"/>
      <c r="T518" s="244"/>
      <c r="U518" s="244"/>
      <c r="V518" s="244"/>
    </row>
    <row r="519" spans="1:22">
      <c r="A519" s="247"/>
      <c r="B519" s="68" t="s">
        <v>1195</v>
      </c>
      <c r="C519" s="67"/>
      <c r="D519" s="67"/>
      <c r="E519" s="68"/>
      <c r="F519" s="68"/>
      <c r="G519" s="74"/>
      <c r="H519" s="74"/>
      <c r="I519" s="74"/>
      <c r="J519" s="74"/>
      <c r="K519" s="68"/>
      <c r="L519" s="74"/>
      <c r="M519" s="144"/>
      <c r="N519" s="145"/>
      <c r="O519" s="72"/>
      <c r="P519" s="247"/>
      <c r="Q519" s="247"/>
      <c r="R519" s="247"/>
      <c r="S519" s="247"/>
      <c r="T519" s="247"/>
      <c r="U519" s="247"/>
      <c r="V519" s="247"/>
    </row>
    <row r="520" spans="1:22">
      <c r="A520" s="244"/>
      <c r="B520" s="8" t="s">
        <v>1195</v>
      </c>
      <c r="P520" s="244"/>
      <c r="Q520" s="244"/>
      <c r="R520" s="244"/>
      <c r="S520" s="244"/>
      <c r="T520" s="244"/>
      <c r="U520" s="244"/>
      <c r="V520" s="244"/>
    </row>
    <row r="521" spans="1:22">
      <c r="A521" s="247"/>
      <c r="B521" s="68" t="s">
        <v>1195</v>
      </c>
      <c r="C521" s="67"/>
      <c r="D521" s="67"/>
      <c r="E521" s="68"/>
      <c r="F521" s="68"/>
      <c r="G521" s="74"/>
      <c r="H521" s="74"/>
      <c r="I521" s="74"/>
      <c r="J521" s="74"/>
      <c r="K521" s="68"/>
      <c r="L521" s="74"/>
      <c r="M521" s="144"/>
      <c r="N521" s="145"/>
      <c r="O521" s="72"/>
      <c r="P521" s="247"/>
      <c r="Q521" s="247"/>
      <c r="R521" s="247"/>
      <c r="S521" s="247"/>
      <c r="T521" s="247"/>
      <c r="U521" s="247"/>
      <c r="V521" s="247"/>
    </row>
    <row r="522" spans="1:22">
      <c r="A522" s="244"/>
      <c r="B522" s="8" t="s">
        <v>1195</v>
      </c>
      <c r="P522" s="244"/>
      <c r="Q522" s="244"/>
      <c r="R522" s="244"/>
      <c r="S522" s="244"/>
      <c r="T522" s="244"/>
      <c r="U522" s="244"/>
      <c r="V522" s="244"/>
    </row>
    <row r="523" spans="1:22">
      <c r="A523" s="247"/>
      <c r="B523" s="68" t="s">
        <v>1195</v>
      </c>
      <c r="C523" s="67"/>
      <c r="D523" s="67"/>
      <c r="E523" s="68"/>
      <c r="F523" s="68"/>
      <c r="G523" s="74"/>
      <c r="H523" s="74"/>
      <c r="I523" s="74"/>
      <c r="J523" s="74"/>
      <c r="K523" s="68"/>
      <c r="L523" s="74"/>
      <c r="M523" s="144"/>
      <c r="N523" s="145"/>
      <c r="O523" s="72"/>
      <c r="P523" s="247"/>
      <c r="Q523" s="247"/>
      <c r="R523" s="247"/>
      <c r="S523" s="247"/>
      <c r="T523" s="247"/>
      <c r="U523" s="247"/>
      <c r="V523" s="247"/>
    </row>
    <row r="524" spans="1:22">
      <c r="A524" s="244"/>
      <c r="B524" s="8" t="s">
        <v>1195</v>
      </c>
      <c r="P524" s="244"/>
      <c r="Q524" s="244"/>
      <c r="R524" s="244"/>
      <c r="S524" s="244"/>
      <c r="T524" s="244"/>
      <c r="U524" s="244"/>
      <c r="V524" s="244"/>
    </row>
    <row r="525" spans="1:22">
      <c r="A525" s="247"/>
      <c r="B525" s="68" t="s">
        <v>1195</v>
      </c>
      <c r="C525" s="67"/>
      <c r="D525" s="67"/>
      <c r="E525" s="68"/>
      <c r="F525" s="68"/>
      <c r="G525" s="74"/>
      <c r="H525" s="74"/>
      <c r="I525" s="74"/>
      <c r="J525" s="74"/>
      <c r="K525" s="68"/>
      <c r="L525" s="74"/>
      <c r="M525" s="144"/>
      <c r="N525" s="145"/>
      <c r="O525" s="72"/>
      <c r="P525" s="247"/>
      <c r="Q525" s="247"/>
      <c r="R525" s="247"/>
      <c r="S525" s="247"/>
      <c r="T525" s="247"/>
      <c r="U525" s="247"/>
      <c r="V525" s="247"/>
    </row>
    <row r="526" spans="1:22">
      <c r="A526" s="244"/>
      <c r="B526" s="8" t="s">
        <v>1195</v>
      </c>
      <c r="P526" s="244"/>
      <c r="Q526" s="244"/>
      <c r="R526" s="244"/>
      <c r="S526" s="244"/>
      <c r="T526" s="244"/>
      <c r="U526" s="244"/>
      <c r="V526" s="244"/>
    </row>
    <row r="527" spans="1:22">
      <c r="A527" s="247"/>
      <c r="B527" s="68" t="s">
        <v>1195</v>
      </c>
      <c r="C527" s="67"/>
      <c r="D527" s="67"/>
      <c r="E527" s="68"/>
      <c r="F527" s="68"/>
      <c r="G527" s="74"/>
      <c r="H527" s="74"/>
      <c r="I527" s="74"/>
      <c r="J527" s="74"/>
      <c r="K527" s="68"/>
      <c r="L527" s="74"/>
      <c r="M527" s="144"/>
      <c r="N527" s="145"/>
      <c r="O527" s="72"/>
      <c r="P527" s="247"/>
      <c r="Q527" s="247"/>
      <c r="R527" s="247"/>
      <c r="S527" s="247"/>
      <c r="T527" s="247"/>
      <c r="U527" s="247"/>
      <c r="V527" s="247"/>
    </row>
    <row r="528" spans="1:22">
      <c r="A528" s="244"/>
      <c r="B528" s="8" t="s">
        <v>1195</v>
      </c>
      <c r="P528" s="244"/>
      <c r="Q528" s="244"/>
      <c r="R528" s="244"/>
      <c r="S528" s="244"/>
      <c r="T528" s="244"/>
      <c r="U528" s="244"/>
      <c r="V528" s="244"/>
    </row>
    <row r="529" spans="1:22">
      <c r="A529" s="247"/>
      <c r="B529" s="68" t="s">
        <v>1195</v>
      </c>
      <c r="C529" s="67"/>
      <c r="D529" s="67"/>
      <c r="E529" s="68"/>
      <c r="F529" s="68"/>
      <c r="G529" s="74"/>
      <c r="H529" s="74"/>
      <c r="I529" s="74"/>
      <c r="J529" s="74"/>
      <c r="K529" s="68"/>
      <c r="L529" s="74"/>
      <c r="M529" s="144"/>
      <c r="N529" s="145"/>
      <c r="O529" s="72"/>
      <c r="P529" s="247"/>
      <c r="Q529" s="247"/>
      <c r="R529" s="247"/>
      <c r="S529" s="247"/>
      <c r="T529" s="247"/>
      <c r="U529" s="247"/>
      <c r="V529" s="247"/>
    </row>
    <row r="530" spans="1:22">
      <c r="A530" s="244"/>
      <c r="B530" s="8" t="s">
        <v>1195</v>
      </c>
      <c r="P530" s="244"/>
      <c r="Q530" s="244"/>
      <c r="R530" s="244"/>
      <c r="S530" s="244"/>
      <c r="T530" s="244"/>
      <c r="U530" s="244"/>
      <c r="V530" s="244"/>
    </row>
    <row r="531" spans="1:22">
      <c r="A531" s="247"/>
      <c r="B531" s="68" t="s">
        <v>1195</v>
      </c>
      <c r="C531" s="67"/>
      <c r="D531" s="67"/>
      <c r="E531" s="68"/>
      <c r="F531" s="68"/>
      <c r="G531" s="74"/>
      <c r="H531" s="74"/>
      <c r="I531" s="74"/>
      <c r="J531" s="74"/>
      <c r="K531" s="68"/>
      <c r="L531" s="74"/>
      <c r="M531" s="144"/>
      <c r="N531" s="145"/>
      <c r="O531" s="72"/>
      <c r="P531" s="247"/>
      <c r="Q531" s="247"/>
      <c r="R531" s="247"/>
      <c r="S531" s="247"/>
      <c r="T531" s="247"/>
      <c r="U531" s="247"/>
      <c r="V531" s="247"/>
    </row>
    <row r="532" spans="1:22">
      <c r="A532" s="244"/>
      <c r="B532" s="8" t="s">
        <v>1195</v>
      </c>
      <c r="P532" s="244"/>
      <c r="Q532" s="244"/>
      <c r="R532" s="244"/>
      <c r="S532" s="244"/>
      <c r="T532" s="244"/>
      <c r="U532" s="244"/>
      <c r="V532" s="244"/>
    </row>
    <row r="533" spans="1:22">
      <c r="A533" s="247"/>
      <c r="B533" s="68" t="s">
        <v>1195</v>
      </c>
      <c r="C533" s="67"/>
      <c r="D533" s="67"/>
      <c r="E533" s="68"/>
      <c r="F533" s="68"/>
      <c r="G533" s="74"/>
      <c r="H533" s="74"/>
      <c r="I533" s="74"/>
      <c r="J533" s="74"/>
      <c r="K533" s="68"/>
      <c r="L533" s="74"/>
      <c r="M533" s="144"/>
      <c r="N533" s="145"/>
      <c r="O533" s="72"/>
      <c r="P533" s="247"/>
      <c r="Q533" s="247"/>
      <c r="R533" s="247"/>
      <c r="S533" s="247"/>
      <c r="T533" s="247"/>
      <c r="U533" s="247"/>
      <c r="V533" s="247"/>
    </row>
    <row r="534" spans="1:22">
      <c r="A534" s="244"/>
      <c r="B534" s="8" t="s">
        <v>1195</v>
      </c>
      <c r="P534" s="244"/>
      <c r="Q534" s="244"/>
      <c r="R534" s="244"/>
      <c r="S534" s="244"/>
      <c r="T534" s="244"/>
      <c r="U534" s="244"/>
      <c r="V534" s="244"/>
    </row>
    <row r="535" spans="1:22">
      <c r="A535" s="247"/>
      <c r="B535" s="68" t="s">
        <v>1195</v>
      </c>
      <c r="C535" s="67"/>
      <c r="D535" s="67"/>
      <c r="E535" s="68"/>
      <c r="F535" s="68"/>
      <c r="G535" s="74"/>
      <c r="H535" s="74"/>
      <c r="I535" s="74"/>
      <c r="J535" s="74"/>
      <c r="K535" s="68"/>
      <c r="L535" s="74"/>
      <c r="M535" s="144"/>
      <c r="N535" s="145"/>
      <c r="O535" s="72"/>
      <c r="P535" s="247"/>
      <c r="Q535" s="247"/>
      <c r="R535" s="247"/>
      <c r="S535" s="247"/>
      <c r="T535" s="247"/>
      <c r="U535" s="247"/>
      <c r="V535" s="247"/>
    </row>
    <row r="536" spans="1:22">
      <c r="A536" s="244"/>
      <c r="B536" s="8" t="s">
        <v>1195</v>
      </c>
      <c r="P536" s="244"/>
      <c r="Q536" s="244"/>
      <c r="R536" s="244"/>
      <c r="S536" s="244"/>
      <c r="T536" s="244"/>
      <c r="U536" s="244"/>
      <c r="V536" s="244"/>
    </row>
    <row r="537" spans="1:22">
      <c r="A537" s="247"/>
      <c r="B537" s="68" t="s">
        <v>1195</v>
      </c>
      <c r="C537" s="67"/>
      <c r="D537" s="67"/>
      <c r="E537" s="68"/>
      <c r="F537" s="68"/>
      <c r="G537" s="74"/>
      <c r="H537" s="74"/>
      <c r="I537" s="74"/>
      <c r="J537" s="74"/>
      <c r="K537" s="68"/>
      <c r="L537" s="74"/>
      <c r="M537" s="144"/>
      <c r="N537" s="145"/>
      <c r="O537" s="72"/>
      <c r="P537" s="247"/>
      <c r="Q537" s="247"/>
      <c r="R537" s="247"/>
      <c r="S537" s="247"/>
      <c r="T537" s="247"/>
      <c r="U537" s="247"/>
      <c r="V537" s="247"/>
    </row>
    <row r="538" spans="1:22">
      <c r="A538" s="244"/>
      <c r="B538" s="8" t="s">
        <v>1195</v>
      </c>
      <c r="P538" s="244"/>
      <c r="Q538" s="244"/>
      <c r="R538" s="244"/>
      <c r="S538" s="244"/>
      <c r="T538" s="244"/>
      <c r="U538" s="244"/>
      <c r="V538" s="244"/>
    </row>
    <row r="539" spans="1:22">
      <c r="A539" s="247"/>
      <c r="B539" s="68" t="s">
        <v>1195</v>
      </c>
      <c r="C539" s="67"/>
      <c r="D539" s="67"/>
      <c r="E539" s="68"/>
      <c r="F539" s="68"/>
      <c r="G539" s="74"/>
      <c r="H539" s="74"/>
      <c r="I539" s="74"/>
      <c r="J539" s="74"/>
      <c r="K539" s="68"/>
      <c r="L539" s="74"/>
      <c r="M539" s="144"/>
      <c r="N539" s="145"/>
      <c r="O539" s="72"/>
      <c r="P539" s="247"/>
      <c r="Q539" s="247"/>
      <c r="R539" s="247"/>
      <c r="S539" s="247"/>
      <c r="T539" s="247"/>
      <c r="U539" s="247"/>
      <c r="V539" s="247"/>
    </row>
    <row r="540" spans="1:22">
      <c r="A540" s="244"/>
      <c r="B540" s="8" t="s">
        <v>1195</v>
      </c>
      <c r="P540" s="244"/>
      <c r="Q540" s="244"/>
      <c r="R540" s="244"/>
      <c r="S540" s="244"/>
      <c r="T540" s="244"/>
      <c r="U540" s="244"/>
      <c r="V540" s="244"/>
    </row>
    <row r="541" spans="1:22">
      <c r="A541" s="247"/>
      <c r="B541" s="68" t="s">
        <v>1195</v>
      </c>
      <c r="C541" s="67"/>
      <c r="D541" s="67"/>
      <c r="E541" s="68"/>
      <c r="F541" s="68"/>
      <c r="G541" s="74"/>
      <c r="H541" s="74"/>
      <c r="I541" s="74"/>
      <c r="J541" s="74"/>
      <c r="K541" s="68"/>
      <c r="L541" s="74"/>
      <c r="M541" s="144"/>
      <c r="N541" s="145"/>
      <c r="O541" s="72"/>
      <c r="P541" s="247"/>
      <c r="Q541" s="247"/>
      <c r="R541" s="247"/>
      <c r="S541" s="247"/>
      <c r="T541" s="247"/>
      <c r="U541" s="247"/>
      <c r="V541" s="247"/>
    </row>
    <row r="542" spans="1:22">
      <c r="A542" s="244"/>
      <c r="B542" s="8" t="s">
        <v>1195</v>
      </c>
      <c r="P542" s="244"/>
      <c r="Q542" s="244"/>
      <c r="R542" s="244"/>
      <c r="S542" s="244"/>
      <c r="T542" s="244"/>
      <c r="U542" s="244"/>
      <c r="V542" s="244"/>
    </row>
    <row r="543" spans="1:22">
      <c r="A543" s="247"/>
      <c r="B543" s="68" t="s">
        <v>1195</v>
      </c>
      <c r="C543" s="67"/>
      <c r="D543" s="67"/>
      <c r="E543" s="68"/>
      <c r="F543" s="68"/>
      <c r="G543" s="74"/>
      <c r="H543" s="74"/>
      <c r="I543" s="74"/>
      <c r="J543" s="74"/>
      <c r="K543" s="68"/>
      <c r="L543" s="74"/>
      <c r="M543" s="144"/>
      <c r="N543" s="145"/>
      <c r="O543" s="72"/>
      <c r="P543" s="247"/>
      <c r="Q543" s="247"/>
      <c r="R543" s="247"/>
      <c r="S543" s="247"/>
      <c r="T543" s="247"/>
      <c r="U543" s="247"/>
      <c r="V543" s="247"/>
    </row>
    <row r="544" spans="1:22">
      <c r="A544" s="244"/>
      <c r="B544" s="8" t="s">
        <v>1195</v>
      </c>
      <c r="P544" s="244"/>
      <c r="Q544" s="244"/>
      <c r="R544" s="244"/>
      <c r="S544" s="244"/>
      <c r="T544" s="244"/>
      <c r="U544" s="244"/>
      <c r="V544" s="244"/>
    </row>
    <row r="545" spans="1:22">
      <c r="A545" s="247"/>
      <c r="B545" s="68" t="s">
        <v>1195</v>
      </c>
      <c r="C545" s="67"/>
      <c r="D545" s="67"/>
      <c r="E545" s="68"/>
      <c r="F545" s="68"/>
      <c r="G545" s="74"/>
      <c r="H545" s="74"/>
      <c r="I545" s="74"/>
      <c r="J545" s="74"/>
      <c r="K545" s="68"/>
      <c r="L545" s="74"/>
      <c r="M545" s="144"/>
      <c r="N545" s="145"/>
      <c r="O545" s="72"/>
      <c r="P545" s="247"/>
      <c r="Q545" s="247"/>
      <c r="R545" s="247"/>
      <c r="S545" s="247"/>
      <c r="T545" s="247"/>
      <c r="U545" s="247"/>
      <c r="V545" s="247"/>
    </row>
    <row r="546" spans="1:22">
      <c r="A546" s="244"/>
      <c r="B546" s="8" t="s">
        <v>1195</v>
      </c>
      <c r="P546" s="244"/>
      <c r="Q546" s="244"/>
      <c r="R546" s="244"/>
      <c r="S546" s="244"/>
      <c r="T546" s="244"/>
      <c r="U546" s="244"/>
      <c r="V546" s="244"/>
    </row>
    <row r="547" spans="1:22">
      <c r="A547" s="247"/>
      <c r="B547" s="68" t="s">
        <v>1195</v>
      </c>
      <c r="C547" s="67"/>
      <c r="D547" s="67"/>
      <c r="E547" s="68"/>
      <c r="F547" s="68"/>
      <c r="G547" s="74"/>
      <c r="H547" s="74"/>
      <c r="I547" s="74"/>
      <c r="J547" s="74"/>
      <c r="K547" s="68"/>
      <c r="L547" s="74"/>
      <c r="M547" s="144"/>
      <c r="N547" s="145"/>
      <c r="O547" s="72"/>
      <c r="P547" s="247"/>
      <c r="Q547" s="247"/>
      <c r="R547" s="247"/>
      <c r="S547" s="247"/>
      <c r="T547" s="247"/>
      <c r="U547" s="247"/>
      <c r="V547" s="247"/>
    </row>
    <row r="548" spans="1:22">
      <c r="A548" s="244"/>
      <c r="B548" s="8" t="s">
        <v>1195</v>
      </c>
      <c r="P548" s="244"/>
      <c r="Q548" s="244"/>
      <c r="R548" s="244"/>
      <c r="S548" s="244"/>
      <c r="T548" s="244"/>
      <c r="U548" s="244"/>
      <c r="V548" s="244"/>
    </row>
    <row r="549" spans="1:22">
      <c r="A549" s="247"/>
      <c r="B549" s="68" t="s">
        <v>1195</v>
      </c>
      <c r="C549" s="67"/>
      <c r="D549" s="67"/>
      <c r="E549" s="68"/>
      <c r="F549" s="68"/>
      <c r="G549" s="74"/>
      <c r="H549" s="74"/>
      <c r="I549" s="74"/>
      <c r="J549" s="74"/>
      <c r="K549" s="68"/>
      <c r="L549" s="74"/>
      <c r="M549" s="144"/>
      <c r="N549" s="145"/>
      <c r="O549" s="72"/>
      <c r="P549" s="247"/>
      <c r="Q549" s="247"/>
      <c r="R549" s="247"/>
      <c r="S549" s="247"/>
      <c r="T549" s="247"/>
      <c r="U549" s="247"/>
      <c r="V549" s="247"/>
    </row>
    <row r="550" spans="1:22">
      <c r="A550" s="244"/>
      <c r="B550" s="8" t="s">
        <v>1195</v>
      </c>
      <c r="P550" s="244"/>
      <c r="Q550" s="244"/>
      <c r="R550" s="244"/>
      <c r="S550" s="244"/>
      <c r="T550" s="244"/>
      <c r="U550" s="244"/>
      <c r="V550" s="244"/>
    </row>
    <row r="551" spans="1:22">
      <c r="A551" s="247"/>
      <c r="B551" s="68" t="s">
        <v>1195</v>
      </c>
      <c r="C551" s="67"/>
      <c r="D551" s="67"/>
      <c r="E551" s="68"/>
      <c r="F551" s="68"/>
      <c r="G551" s="74"/>
      <c r="H551" s="74"/>
      <c r="I551" s="74"/>
      <c r="J551" s="74"/>
      <c r="K551" s="68"/>
      <c r="L551" s="74"/>
      <c r="M551" s="144"/>
      <c r="N551" s="145"/>
      <c r="O551" s="72"/>
      <c r="P551" s="247"/>
      <c r="Q551" s="247"/>
      <c r="R551" s="247"/>
      <c r="S551" s="247"/>
      <c r="T551" s="247"/>
      <c r="U551" s="247"/>
      <c r="V551" s="247"/>
    </row>
    <row r="552" spans="1:22">
      <c r="A552" s="244"/>
      <c r="B552" s="8" t="s">
        <v>1195</v>
      </c>
      <c r="P552" s="244"/>
      <c r="Q552" s="244"/>
      <c r="R552" s="244"/>
      <c r="S552" s="244"/>
      <c r="T552" s="244"/>
      <c r="U552" s="244"/>
      <c r="V552" s="244"/>
    </row>
    <row r="553" spans="1:22">
      <c r="A553" s="247"/>
      <c r="B553" s="68" t="s">
        <v>1195</v>
      </c>
      <c r="C553" s="67"/>
      <c r="D553" s="67"/>
      <c r="E553" s="68"/>
      <c r="F553" s="68"/>
      <c r="G553" s="74"/>
      <c r="H553" s="74"/>
      <c r="I553" s="74"/>
      <c r="J553" s="74"/>
      <c r="K553" s="68"/>
      <c r="L553" s="74"/>
      <c r="M553" s="144"/>
      <c r="N553" s="145"/>
      <c r="O553" s="72"/>
      <c r="P553" s="247"/>
      <c r="Q553" s="247"/>
      <c r="R553" s="247"/>
      <c r="S553" s="247"/>
      <c r="T553" s="247"/>
      <c r="U553" s="247"/>
      <c r="V553" s="247"/>
    </row>
    <row r="554" spans="1:22">
      <c r="A554" s="244"/>
      <c r="B554" s="8" t="s">
        <v>1195</v>
      </c>
      <c r="P554" s="244"/>
      <c r="Q554" s="244"/>
      <c r="R554" s="244"/>
      <c r="S554" s="244"/>
      <c r="T554" s="244"/>
      <c r="U554" s="244"/>
      <c r="V554" s="244"/>
    </row>
    <row r="555" spans="1:22">
      <c r="A555" s="247"/>
      <c r="B555" s="68" t="s">
        <v>1195</v>
      </c>
      <c r="C555" s="67"/>
      <c r="D555" s="67"/>
      <c r="E555" s="68"/>
      <c r="F555" s="68"/>
      <c r="G555" s="74"/>
      <c r="H555" s="74"/>
      <c r="I555" s="74"/>
      <c r="J555" s="74"/>
      <c r="K555" s="68"/>
      <c r="L555" s="74"/>
      <c r="M555" s="144"/>
      <c r="N555" s="145"/>
      <c r="O555" s="72"/>
      <c r="P555" s="247"/>
      <c r="Q555" s="247"/>
      <c r="R555" s="247"/>
      <c r="S555" s="247"/>
      <c r="T555" s="247"/>
      <c r="U555" s="247"/>
      <c r="V555" s="247"/>
    </row>
    <row r="556" spans="1:22">
      <c r="A556" s="244"/>
      <c r="B556" s="8" t="s">
        <v>1195</v>
      </c>
      <c r="P556" s="244"/>
      <c r="Q556" s="244"/>
      <c r="R556" s="244"/>
      <c r="S556" s="244"/>
      <c r="T556" s="244"/>
      <c r="U556" s="244"/>
      <c r="V556" s="244"/>
    </row>
    <row r="557" spans="1:22">
      <c r="A557" s="247"/>
      <c r="B557" s="68" t="s">
        <v>1195</v>
      </c>
      <c r="C557" s="67"/>
      <c r="D557" s="67"/>
      <c r="E557" s="68"/>
      <c r="F557" s="68"/>
      <c r="G557" s="74"/>
      <c r="H557" s="74"/>
      <c r="I557" s="74"/>
      <c r="J557" s="74"/>
      <c r="K557" s="68"/>
      <c r="L557" s="74"/>
      <c r="M557" s="144"/>
      <c r="N557" s="145"/>
      <c r="O557" s="72"/>
      <c r="P557" s="247"/>
      <c r="Q557" s="247"/>
      <c r="R557" s="247"/>
      <c r="S557" s="247"/>
      <c r="T557" s="247"/>
      <c r="U557" s="247"/>
      <c r="V557" s="247"/>
    </row>
    <row r="558" spans="1:22">
      <c r="A558" s="244"/>
      <c r="B558" s="8" t="s">
        <v>1195</v>
      </c>
      <c r="P558" s="244"/>
      <c r="Q558" s="244"/>
      <c r="R558" s="244"/>
      <c r="S558" s="244"/>
      <c r="T558" s="244"/>
      <c r="U558" s="244"/>
      <c r="V558" s="244"/>
    </row>
    <row r="559" spans="1:22">
      <c r="A559" s="247"/>
      <c r="B559" s="68" t="s">
        <v>1195</v>
      </c>
      <c r="C559" s="67"/>
      <c r="D559" s="67"/>
      <c r="E559" s="68"/>
      <c r="F559" s="68"/>
      <c r="G559" s="74"/>
      <c r="H559" s="74"/>
      <c r="I559" s="74"/>
      <c r="J559" s="74"/>
      <c r="K559" s="68"/>
      <c r="L559" s="74"/>
      <c r="M559" s="144"/>
      <c r="N559" s="145"/>
      <c r="O559" s="72"/>
      <c r="P559" s="247"/>
      <c r="Q559" s="247"/>
      <c r="R559" s="247"/>
      <c r="S559" s="247"/>
      <c r="T559" s="247"/>
      <c r="U559" s="247"/>
      <c r="V559" s="247"/>
    </row>
    <row r="560" spans="1:22">
      <c r="A560" s="244"/>
      <c r="B560" s="8" t="s">
        <v>1195</v>
      </c>
      <c r="P560" s="244"/>
      <c r="Q560" s="244"/>
      <c r="R560" s="244"/>
      <c r="S560" s="244"/>
      <c r="T560" s="244"/>
      <c r="U560" s="244"/>
      <c r="V560" s="244"/>
    </row>
    <row r="561" spans="1:22">
      <c r="A561" s="247"/>
      <c r="B561" s="68" t="s">
        <v>1195</v>
      </c>
      <c r="C561" s="67"/>
      <c r="D561" s="67"/>
      <c r="E561" s="68"/>
      <c r="F561" s="68"/>
      <c r="G561" s="74"/>
      <c r="H561" s="74"/>
      <c r="I561" s="74"/>
      <c r="J561" s="74"/>
      <c r="K561" s="68"/>
      <c r="L561" s="74"/>
      <c r="M561" s="144"/>
      <c r="N561" s="145"/>
      <c r="O561" s="72"/>
      <c r="P561" s="247"/>
      <c r="Q561" s="247"/>
      <c r="R561" s="247"/>
      <c r="S561" s="247"/>
      <c r="T561" s="247"/>
      <c r="U561" s="247"/>
      <c r="V561" s="247"/>
    </row>
    <row r="562" spans="1:22">
      <c r="A562" s="244"/>
      <c r="B562" s="8" t="s">
        <v>1195</v>
      </c>
      <c r="P562" s="244"/>
      <c r="Q562" s="244"/>
      <c r="R562" s="244"/>
      <c r="S562" s="244"/>
      <c r="T562" s="244"/>
      <c r="U562" s="244"/>
      <c r="V562" s="244"/>
    </row>
    <row r="563" spans="1:22">
      <c r="A563" s="247"/>
      <c r="B563" s="68" t="s">
        <v>1195</v>
      </c>
      <c r="C563" s="67"/>
      <c r="D563" s="67"/>
      <c r="E563" s="68"/>
      <c r="F563" s="68"/>
      <c r="G563" s="74"/>
      <c r="H563" s="74"/>
      <c r="I563" s="74"/>
      <c r="J563" s="74"/>
      <c r="K563" s="68"/>
      <c r="L563" s="74"/>
      <c r="M563" s="144"/>
      <c r="N563" s="145"/>
      <c r="O563" s="72"/>
      <c r="P563" s="247"/>
      <c r="Q563" s="247"/>
      <c r="R563" s="247"/>
      <c r="S563" s="247"/>
      <c r="T563" s="247"/>
      <c r="U563" s="247"/>
      <c r="V563" s="247"/>
    </row>
    <row r="564" spans="1:22">
      <c r="A564" s="244"/>
      <c r="B564" s="8" t="s">
        <v>1195</v>
      </c>
      <c r="P564" s="244"/>
      <c r="Q564" s="244"/>
      <c r="R564" s="244"/>
      <c r="S564" s="244"/>
      <c r="T564" s="244"/>
      <c r="U564" s="244"/>
      <c r="V564" s="244"/>
    </row>
    <row r="565" spans="1:22">
      <c r="A565" s="247"/>
      <c r="B565" s="68" t="s">
        <v>1195</v>
      </c>
      <c r="C565" s="67"/>
      <c r="D565" s="67"/>
      <c r="E565" s="68"/>
      <c r="F565" s="68"/>
      <c r="G565" s="74"/>
      <c r="H565" s="74"/>
      <c r="I565" s="74"/>
      <c r="J565" s="74"/>
      <c r="K565" s="68"/>
      <c r="L565" s="74"/>
      <c r="M565" s="144"/>
      <c r="N565" s="145"/>
      <c r="O565" s="72"/>
      <c r="P565" s="247"/>
      <c r="Q565" s="247"/>
      <c r="R565" s="247"/>
      <c r="S565" s="247"/>
      <c r="T565" s="247"/>
      <c r="U565" s="247"/>
      <c r="V565" s="247"/>
    </row>
    <row r="566" spans="1:22">
      <c r="A566" s="244"/>
      <c r="B566" s="8" t="s">
        <v>1195</v>
      </c>
      <c r="P566" s="244"/>
      <c r="Q566" s="244"/>
      <c r="R566" s="244"/>
      <c r="S566" s="244"/>
      <c r="T566" s="244"/>
      <c r="U566" s="244"/>
      <c r="V566" s="244"/>
    </row>
    <row r="567" spans="1:22">
      <c r="A567" s="247"/>
      <c r="B567" s="68" t="s">
        <v>1195</v>
      </c>
      <c r="C567" s="67"/>
      <c r="D567" s="67"/>
      <c r="E567" s="68"/>
      <c r="F567" s="68"/>
      <c r="G567" s="74"/>
      <c r="H567" s="74"/>
      <c r="I567" s="74"/>
      <c r="J567" s="74"/>
      <c r="K567" s="68"/>
      <c r="L567" s="74"/>
      <c r="M567" s="144"/>
      <c r="N567" s="145"/>
      <c r="O567" s="72"/>
      <c r="P567" s="247"/>
      <c r="Q567" s="247"/>
      <c r="R567" s="247"/>
      <c r="S567" s="247"/>
      <c r="T567" s="247"/>
      <c r="U567" s="247"/>
      <c r="V567" s="247"/>
    </row>
    <row r="568" spans="1:22">
      <c r="A568" s="244"/>
      <c r="B568" s="8" t="s">
        <v>1195</v>
      </c>
      <c r="P568" s="244"/>
      <c r="Q568" s="244"/>
      <c r="R568" s="244"/>
      <c r="S568" s="244"/>
      <c r="T568" s="244"/>
      <c r="U568" s="244"/>
      <c r="V568" s="244"/>
    </row>
    <row r="569" spans="1:22">
      <c r="A569" s="247"/>
      <c r="B569" s="68" t="s">
        <v>1195</v>
      </c>
      <c r="C569" s="67"/>
      <c r="D569" s="67"/>
      <c r="E569" s="68"/>
      <c r="F569" s="68"/>
      <c r="G569" s="74"/>
      <c r="H569" s="74"/>
      <c r="I569" s="74"/>
      <c r="J569" s="74"/>
      <c r="K569" s="68"/>
      <c r="L569" s="74"/>
      <c r="M569" s="144"/>
      <c r="N569" s="145"/>
      <c r="O569" s="72"/>
      <c r="P569" s="247"/>
      <c r="Q569" s="247"/>
      <c r="R569" s="247"/>
      <c r="S569" s="247"/>
      <c r="T569" s="247"/>
      <c r="U569" s="247"/>
      <c r="V569" s="247"/>
    </row>
    <row r="570" spans="1:22">
      <c r="A570" s="244"/>
      <c r="B570" s="8" t="s">
        <v>1195</v>
      </c>
      <c r="P570" s="244"/>
      <c r="Q570" s="244"/>
      <c r="R570" s="244"/>
      <c r="S570" s="244"/>
      <c r="T570" s="244"/>
      <c r="U570" s="244"/>
      <c r="V570" s="244"/>
    </row>
    <row r="571" spans="1:22">
      <c r="A571" s="247"/>
      <c r="B571" s="68" t="s">
        <v>1195</v>
      </c>
      <c r="C571" s="67"/>
      <c r="D571" s="67"/>
      <c r="E571" s="68"/>
      <c r="F571" s="68"/>
      <c r="G571" s="74"/>
      <c r="H571" s="74"/>
      <c r="I571" s="74"/>
      <c r="J571" s="74"/>
      <c r="K571" s="68"/>
      <c r="L571" s="74"/>
      <c r="M571" s="144"/>
      <c r="N571" s="145"/>
      <c r="O571" s="72"/>
      <c r="P571" s="247"/>
      <c r="Q571" s="247"/>
      <c r="R571" s="247"/>
      <c r="S571" s="247"/>
      <c r="T571" s="247"/>
      <c r="U571" s="247"/>
      <c r="V571" s="247"/>
    </row>
    <row r="572" spans="1:22">
      <c r="A572" s="244"/>
      <c r="B572" s="8" t="s">
        <v>1195</v>
      </c>
      <c r="P572" s="244"/>
      <c r="Q572" s="244"/>
      <c r="R572" s="244"/>
      <c r="S572" s="244"/>
      <c r="T572" s="244"/>
      <c r="U572" s="244"/>
      <c r="V572" s="244"/>
    </row>
    <row r="573" spans="1:22">
      <c r="A573" s="247"/>
      <c r="B573" s="68" t="s">
        <v>1195</v>
      </c>
      <c r="C573" s="67"/>
      <c r="D573" s="67"/>
      <c r="E573" s="68"/>
      <c r="F573" s="68"/>
      <c r="G573" s="74"/>
      <c r="H573" s="74"/>
      <c r="I573" s="74"/>
      <c r="J573" s="74"/>
      <c r="K573" s="68"/>
      <c r="L573" s="74"/>
      <c r="M573" s="144"/>
      <c r="N573" s="145"/>
      <c r="O573" s="72"/>
      <c r="P573" s="247"/>
      <c r="Q573" s="247"/>
      <c r="R573" s="247"/>
      <c r="S573" s="247"/>
      <c r="T573" s="247"/>
      <c r="U573" s="247"/>
      <c r="V573" s="247"/>
    </row>
    <row r="574" spans="1:22">
      <c r="A574" s="244"/>
      <c r="B574" s="8" t="s">
        <v>1195</v>
      </c>
      <c r="P574" s="244"/>
      <c r="Q574" s="244"/>
      <c r="R574" s="244"/>
      <c r="S574" s="244"/>
      <c r="T574" s="244"/>
      <c r="U574" s="244"/>
      <c r="V574" s="244"/>
    </row>
    <row r="575" spans="1:22">
      <c r="A575" s="247"/>
      <c r="B575" s="68" t="s">
        <v>1195</v>
      </c>
      <c r="C575" s="67"/>
      <c r="D575" s="67"/>
      <c r="E575" s="68"/>
      <c r="F575" s="68"/>
      <c r="G575" s="74"/>
      <c r="H575" s="74"/>
      <c r="I575" s="74"/>
      <c r="J575" s="74"/>
      <c r="K575" s="68"/>
      <c r="L575" s="74"/>
      <c r="M575" s="144"/>
      <c r="N575" s="145"/>
      <c r="O575" s="72"/>
      <c r="P575" s="247"/>
      <c r="Q575" s="247"/>
      <c r="R575" s="247"/>
      <c r="S575" s="247"/>
      <c r="T575" s="247"/>
      <c r="U575" s="247"/>
      <c r="V575" s="247"/>
    </row>
    <row r="576" spans="1:22">
      <c r="A576" s="244"/>
      <c r="B576" s="8" t="s">
        <v>1195</v>
      </c>
      <c r="P576" s="244"/>
      <c r="Q576" s="244"/>
      <c r="R576" s="244"/>
      <c r="S576" s="244"/>
      <c r="T576" s="244"/>
      <c r="U576" s="244"/>
      <c r="V576" s="244"/>
    </row>
    <row r="577" spans="1:22">
      <c r="A577" s="247"/>
      <c r="B577" s="68" t="s">
        <v>1195</v>
      </c>
      <c r="C577" s="67"/>
      <c r="D577" s="67"/>
      <c r="E577" s="68"/>
      <c r="F577" s="68"/>
      <c r="G577" s="74"/>
      <c r="H577" s="74"/>
      <c r="I577" s="74"/>
      <c r="J577" s="74"/>
      <c r="K577" s="68"/>
      <c r="L577" s="74"/>
      <c r="M577" s="144"/>
      <c r="N577" s="145"/>
      <c r="O577" s="72"/>
      <c r="P577" s="247"/>
      <c r="Q577" s="247"/>
      <c r="R577" s="247"/>
      <c r="S577" s="247"/>
      <c r="T577" s="247"/>
      <c r="U577" s="247"/>
      <c r="V577" s="247"/>
    </row>
    <row r="578" spans="1:22">
      <c r="A578" s="244"/>
      <c r="B578" s="8" t="s">
        <v>1195</v>
      </c>
      <c r="P578" s="244"/>
      <c r="Q578" s="244"/>
      <c r="R578" s="244"/>
      <c r="S578" s="244"/>
      <c r="T578" s="244"/>
      <c r="U578" s="244"/>
      <c r="V578" s="244"/>
    </row>
    <row r="579" spans="1:22">
      <c r="A579" s="247"/>
      <c r="B579" s="68" t="s">
        <v>1195</v>
      </c>
      <c r="C579" s="67"/>
      <c r="D579" s="67"/>
      <c r="E579" s="68"/>
      <c r="F579" s="68"/>
      <c r="G579" s="74"/>
      <c r="H579" s="74"/>
      <c r="I579" s="74"/>
      <c r="J579" s="74"/>
      <c r="K579" s="68"/>
      <c r="L579" s="74"/>
      <c r="M579" s="144"/>
      <c r="N579" s="145"/>
      <c r="O579" s="72"/>
      <c r="P579" s="247"/>
      <c r="Q579" s="247"/>
      <c r="R579" s="247"/>
      <c r="S579" s="247"/>
      <c r="T579" s="247"/>
      <c r="U579" s="247"/>
      <c r="V579" s="247"/>
    </row>
    <row r="580" spans="1:22">
      <c r="A580" s="244"/>
      <c r="B580" s="8" t="s">
        <v>1195</v>
      </c>
      <c r="P580" s="244"/>
      <c r="Q580" s="244"/>
      <c r="R580" s="244"/>
      <c r="S580" s="244"/>
      <c r="T580" s="244"/>
      <c r="U580" s="244"/>
      <c r="V580" s="244"/>
    </row>
    <row r="581" spans="1:22">
      <c r="A581" s="247"/>
      <c r="B581" s="68" t="s">
        <v>1195</v>
      </c>
      <c r="C581" s="67"/>
      <c r="D581" s="67"/>
      <c r="E581" s="68"/>
      <c r="F581" s="68"/>
      <c r="G581" s="74"/>
      <c r="H581" s="74"/>
      <c r="I581" s="74"/>
      <c r="J581" s="74"/>
      <c r="K581" s="68"/>
      <c r="L581" s="74"/>
      <c r="M581" s="144"/>
      <c r="N581" s="145"/>
      <c r="O581" s="72"/>
      <c r="P581" s="247"/>
      <c r="Q581" s="247"/>
      <c r="R581" s="247"/>
      <c r="S581" s="247"/>
      <c r="T581" s="247"/>
      <c r="U581" s="247"/>
      <c r="V581" s="247"/>
    </row>
    <row r="582" spans="1:22">
      <c r="A582" s="244"/>
      <c r="B582" s="8" t="s">
        <v>1195</v>
      </c>
      <c r="P582" s="244"/>
      <c r="Q582" s="244"/>
      <c r="R582" s="244"/>
      <c r="S582" s="244"/>
      <c r="T582" s="244"/>
      <c r="U582" s="244"/>
      <c r="V582" s="244"/>
    </row>
    <row r="583" spans="1:22">
      <c r="A583" s="247"/>
      <c r="B583" s="68" t="s">
        <v>1195</v>
      </c>
      <c r="C583" s="67"/>
      <c r="D583" s="67"/>
      <c r="E583" s="68"/>
      <c r="F583" s="68"/>
      <c r="G583" s="74"/>
      <c r="H583" s="74"/>
      <c r="I583" s="74"/>
      <c r="J583" s="74"/>
      <c r="K583" s="68"/>
      <c r="L583" s="74"/>
      <c r="M583" s="144"/>
      <c r="N583" s="145"/>
      <c r="O583" s="72"/>
      <c r="P583" s="247"/>
      <c r="Q583" s="247"/>
      <c r="R583" s="247"/>
      <c r="S583" s="247"/>
      <c r="T583" s="247"/>
      <c r="U583" s="247"/>
      <c r="V583" s="247"/>
    </row>
    <row r="584" spans="1:22">
      <c r="A584" s="244"/>
      <c r="B584" s="8" t="s">
        <v>1195</v>
      </c>
      <c r="P584" s="244"/>
      <c r="Q584" s="244"/>
      <c r="R584" s="244"/>
      <c r="S584" s="244"/>
      <c r="T584" s="244"/>
      <c r="U584" s="244"/>
      <c r="V584" s="244"/>
    </row>
    <row r="585" spans="1:22">
      <c r="A585" s="247"/>
      <c r="B585" s="68" t="s">
        <v>1195</v>
      </c>
      <c r="C585" s="67"/>
      <c r="D585" s="67"/>
      <c r="E585" s="68"/>
      <c r="F585" s="68"/>
      <c r="G585" s="74"/>
      <c r="H585" s="74"/>
      <c r="I585" s="74"/>
      <c r="J585" s="74"/>
      <c r="K585" s="68"/>
      <c r="L585" s="74"/>
      <c r="M585" s="144"/>
      <c r="N585" s="145"/>
      <c r="O585" s="72"/>
      <c r="P585" s="247"/>
      <c r="Q585" s="247"/>
      <c r="R585" s="247"/>
      <c r="S585" s="247"/>
      <c r="T585" s="247"/>
      <c r="U585" s="247"/>
      <c r="V585" s="247"/>
    </row>
    <row r="586" spans="1:22">
      <c r="A586" s="244"/>
      <c r="B586" s="8" t="s">
        <v>1195</v>
      </c>
      <c r="P586" s="244"/>
      <c r="Q586" s="244"/>
      <c r="R586" s="244"/>
      <c r="S586" s="244"/>
      <c r="T586" s="244"/>
      <c r="U586" s="244"/>
      <c r="V586" s="244"/>
    </row>
    <row r="587" spans="1:22">
      <c r="A587" s="247"/>
      <c r="B587" s="68" t="s">
        <v>1195</v>
      </c>
      <c r="C587" s="67"/>
      <c r="D587" s="67"/>
      <c r="E587" s="68"/>
      <c r="F587" s="68"/>
      <c r="G587" s="74"/>
      <c r="H587" s="74"/>
      <c r="I587" s="74"/>
      <c r="J587" s="74"/>
      <c r="K587" s="68"/>
      <c r="L587" s="74"/>
      <c r="M587" s="144"/>
      <c r="N587" s="145"/>
      <c r="O587" s="72"/>
      <c r="P587" s="247"/>
      <c r="Q587" s="247"/>
      <c r="R587" s="247"/>
      <c r="S587" s="247"/>
      <c r="T587" s="247"/>
      <c r="U587" s="247"/>
      <c r="V587" s="247"/>
    </row>
    <row r="588" spans="1:22">
      <c r="A588" s="244"/>
      <c r="B588" s="8" t="s">
        <v>1195</v>
      </c>
      <c r="P588" s="244"/>
      <c r="Q588" s="244"/>
      <c r="R588" s="244"/>
      <c r="S588" s="244"/>
      <c r="T588" s="244"/>
      <c r="U588" s="244"/>
      <c r="V588" s="244"/>
    </row>
    <row r="589" spans="1:22">
      <c r="A589" s="247"/>
      <c r="B589" s="68" t="s">
        <v>1195</v>
      </c>
      <c r="C589" s="67"/>
      <c r="D589" s="67"/>
      <c r="E589" s="68"/>
      <c r="F589" s="68"/>
      <c r="G589" s="74"/>
      <c r="H589" s="74"/>
      <c r="I589" s="74"/>
      <c r="J589" s="74"/>
      <c r="K589" s="68"/>
      <c r="L589" s="74"/>
      <c r="M589" s="144"/>
      <c r="N589" s="145"/>
      <c r="O589" s="72"/>
      <c r="P589" s="247"/>
      <c r="Q589" s="247"/>
      <c r="R589" s="247"/>
      <c r="S589" s="247"/>
      <c r="T589" s="247"/>
      <c r="U589" s="247"/>
      <c r="V589" s="247"/>
    </row>
    <row r="590" spans="1:22">
      <c r="A590" s="244"/>
      <c r="B590" s="8" t="s">
        <v>1195</v>
      </c>
      <c r="P590" s="244"/>
      <c r="Q590" s="244"/>
      <c r="R590" s="244"/>
      <c r="S590" s="244"/>
      <c r="T590" s="244"/>
      <c r="U590" s="244"/>
      <c r="V590" s="244"/>
    </row>
    <row r="591" spans="1:22">
      <c r="A591" s="247"/>
      <c r="B591" s="68" t="s">
        <v>1195</v>
      </c>
      <c r="C591" s="67"/>
      <c r="D591" s="67"/>
      <c r="E591" s="68"/>
      <c r="F591" s="68"/>
      <c r="G591" s="74"/>
      <c r="H591" s="74"/>
      <c r="I591" s="74"/>
      <c r="J591" s="74"/>
      <c r="K591" s="68"/>
      <c r="L591" s="74"/>
      <c r="M591" s="144"/>
      <c r="N591" s="145"/>
      <c r="O591" s="72"/>
      <c r="P591" s="247"/>
      <c r="Q591" s="247"/>
      <c r="R591" s="247"/>
      <c r="S591" s="247"/>
      <c r="T591" s="247"/>
      <c r="U591" s="247"/>
      <c r="V591" s="247"/>
    </row>
    <row r="592" spans="1:22">
      <c r="A592" s="244"/>
      <c r="B592" s="8" t="s">
        <v>1195</v>
      </c>
      <c r="P592" s="244"/>
      <c r="Q592" s="244"/>
      <c r="R592" s="244"/>
      <c r="S592" s="244"/>
      <c r="T592" s="244"/>
      <c r="U592" s="244"/>
      <c r="V592" s="244"/>
    </row>
    <row r="593" spans="1:22">
      <c r="A593" s="247"/>
      <c r="B593" s="68" t="s">
        <v>1195</v>
      </c>
      <c r="C593" s="67"/>
      <c r="D593" s="67"/>
      <c r="E593" s="68"/>
      <c r="F593" s="68"/>
      <c r="G593" s="74"/>
      <c r="H593" s="74"/>
      <c r="I593" s="74"/>
      <c r="J593" s="74"/>
      <c r="K593" s="68"/>
      <c r="L593" s="74"/>
      <c r="M593" s="144"/>
      <c r="N593" s="145"/>
      <c r="O593" s="72"/>
      <c r="P593" s="247"/>
      <c r="Q593" s="247"/>
      <c r="R593" s="247"/>
      <c r="S593" s="247"/>
      <c r="T593" s="247"/>
      <c r="U593" s="247"/>
      <c r="V593" s="247"/>
    </row>
    <row r="594" spans="1:22">
      <c r="A594" s="244"/>
      <c r="B594" s="8" t="s">
        <v>1195</v>
      </c>
      <c r="P594" s="244"/>
      <c r="Q594" s="244"/>
      <c r="R594" s="244"/>
      <c r="S594" s="244"/>
      <c r="T594" s="244"/>
      <c r="U594" s="244"/>
      <c r="V594" s="244"/>
    </row>
    <row r="595" spans="1:22">
      <c r="A595" s="247"/>
      <c r="B595" s="68" t="s">
        <v>1195</v>
      </c>
      <c r="C595" s="67"/>
      <c r="D595" s="67"/>
      <c r="E595" s="68"/>
      <c r="F595" s="68"/>
      <c r="G595" s="74"/>
      <c r="H595" s="74"/>
      <c r="I595" s="74"/>
      <c r="J595" s="74"/>
      <c r="K595" s="68"/>
      <c r="L595" s="74"/>
      <c r="M595" s="144"/>
      <c r="N595" s="145"/>
      <c r="O595" s="72"/>
      <c r="P595" s="247"/>
      <c r="Q595" s="247"/>
      <c r="R595" s="247"/>
      <c r="S595" s="247"/>
      <c r="T595" s="247"/>
      <c r="U595" s="247"/>
      <c r="V595" s="247"/>
    </row>
    <row r="596" spans="1:22">
      <c r="A596" s="244"/>
      <c r="B596" s="8" t="s">
        <v>1195</v>
      </c>
      <c r="P596" s="244"/>
      <c r="Q596" s="244"/>
      <c r="R596" s="244"/>
      <c r="S596" s="244"/>
      <c r="T596" s="244"/>
      <c r="U596" s="244"/>
      <c r="V596" s="244"/>
    </row>
    <row r="597" spans="1:22">
      <c r="A597" s="247"/>
      <c r="B597" s="68" t="s">
        <v>1195</v>
      </c>
      <c r="C597" s="67"/>
      <c r="D597" s="67"/>
      <c r="E597" s="68"/>
      <c r="F597" s="68"/>
      <c r="G597" s="74"/>
      <c r="H597" s="74"/>
      <c r="I597" s="74"/>
      <c r="J597" s="74"/>
      <c r="K597" s="68"/>
      <c r="L597" s="74"/>
      <c r="M597" s="144"/>
      <c r="N597" s="145"/>
      <c r="O597" s="72"/>
      <c r="P597" s="247"/>
      <c r="Q597" s="247"/>
      <c r="R597" s="247"/>
      <c r="S597" s="247"/>
      <c r="T597" s="247"/>
      <c r="U597" s="247"/>
      <c r="V597" s="247"/>
    </row>
    <row r="598" spans="1:22">
      <c r="A598" s="244"/>
      <c r="B598" s="8" t="s">
        <v>1195</v>
      </c>
      <c r="P598" s="244"/>
      <c r="Q598" s="244"/>
      <c r="R598" s="244"/>
      <c r="S598" s="244"/>
      <c r="T598" s="244"/>
      <c r="U598" s="244"/>
      <c r="V598" s="244"/>
    </row>
    <row r="599" spans="1:22">
      <c r="A599" s="247"/>
      <c r="B599" s="68" t="s">
        <v>1195</v>
      </c>
      <c r="C599" s="67"/>
      <c r="D599" s="67"/>
      <c r="E599" s="68"/>
      <c r="F599" s="68"/>
      <c r="G599" s="74"/>
      <c r="H599" s="74"/>
      <c r="I599" s="74"/>
      <c r="J599" s="74"/>
      <c r="K599" s="68"/>
      <c r="L599" s="74"/>
      <c r="M599" s="144"/>
      <c r="N599" s="145"/>
      <c r="O599" s="72"/>
      <c r="P599" s="247"/>
      <c r="Q599" s="247"/>
      <c r="R599" s="247"/>
      <c r="S599" s="247"/>
      <c r="T599" s="247"/>
      <c r="U599" s="247"/>
      <c r="V599" s="247"/>
    </row>
    <row r="600" spans="1:22">
      <c r="A600" s="244"/>
      <c r="B600" s="8" t="s">
        <v>1195</v>
      </c>
      <c r="P600" s="244"/>
      <c r="Q600" s="244"/>
      <c r="R600" s="244"/>
      <c r="S600" s="244"/>
      <c r="T600" s="244"/>
      <c r="U600" s="244"/>
      <c r="V600" s="244"/>
    </row>
    <row r="601" spans="1:22">
      <c r="A601" s="247"/>
      <c r="B601" s="68" t="s">
        <v>1195</v>
      </c>
      <c r="C601" s="67"/>
      <c r="D601" s="67"/>
      <c r="E601" s="68"/>
      <c r="F601" s="68"/>
      <c r="G601" s="74"/>
      <c r="H601" s="74"/>
      <c r="I601" s="74"/>
      <c r="J601" s="74"/>
      <c r="K601" s="68"/>
      <c r="L601" s="74"/>
      <c r="M601" s="144"/>
      <c r="N601" s="145"/>
      <c r="O601" s="72"/>
      <c r="P601" s="247"/>
      <c r="Q601" s="247"/>
      <c r="R601" s="247"/>
      <c r="S601" s="247"/>
      <c r="T601" s="247"/>
      <c r="U601" s="247"/>
      <c r="V601" s="247"/>
    </row>
    <row r="602" spans="1:22">
      <c r="A602" s="244"/>
      <c r="B602" s="8" t="s">
        <v>1195</v>
      </c>
      <c r="P602" s="244"/>
      <c r="Q602" s="244"/>
      <c r="R602" s="244"/>
      <c r="S602" s="244"/>
      <c r="T602" s="244"/>
      <c r="U602" s="244"/>
      <c r="V602" s="244"/>
    </row>
    <row r="603" spans="1:22">
      <c r="A603" s="247"/>
      <c r="B603" s="68" t="s">
        <v>1195</v>
      </c>
      <c r="C603" s="67"/>
      <c r="D603" s="67"/>
      <c r="E603" s="68"/>
      <c r="F603" s="68"/>
      <c r="G603" s="74"/>
      <c r="H603" s="74"/>
      <c r="I603" s="74"/>
      <c r="J603" s="74"/>
      <c r="K603" s="68"/>
      <c r="L603" s="74"/>
      <c r="M603" s="144"/>
      <c r="N603" s="145"/>
      <c r="O603" s="72"/>
      <c r="P603" s="247"/>
      <c r="Q603" s="247"/>
      <c r="R603" s="247"/>
      <c r="S603" s="247"/>
      <c r="T603" s="247"/>
      <c r="U603" s="247"/>
      <c r="V603" s="247"/>
    </row>
    <row r="604" spans="1:22">
      <c r="A604" s="244"/>
      <c r="B604" s="8" t="s">
        <v>1195</v>
      </c>
      <c r="P604" s="244"/>
      <c r="Q604" s="244"/>
      <c r="R604" s="244"/>
      <c r="S604" s="244"/>
      <c r="T604" s="244"/>
      <c r="U604" s="244"/>
      <c r="V604" s="244"/>
    </row>
    <row r="605" spans="1:22">
      <c r="A605" s="247"/>
      <c r="B605" s="68" t="s">
        <v>1195</v>
      </c>
      <c r="C605" s="67"/>
      <c r="D605" s="67"/>
      <c r="E605" s="68"/>
      <c r="F605" s="68"/>
      <c r="G605" s="74"/>
      <c r="H605" s="74"/>
      <c r="I605" s="74"/>
      <c r="J605" s="74"/>
      <c r="K605" s="68"/>
      <c r="L605" s="74"/>
      <c r="M605" s="144"/>
      <c r="N605" s="145"/>
      <c r="O605" s="72"/>
      <c r="P605" s="247"/>
      <c r="Q605" s="247"/>
      <c r="R605" s="247"/>
      <c r="S605" s="247"/>
      <c r="T605" s="247"/>
      <c r="U605" s="247"/>
      <c r="V605" s="247"/>
    </row>
    <row r="606" spans="1:22">
      <c r="A606" s="244"/>
      <c r="B606" s="8" t="s">
        <v>1195</v>
      </c>
      <c r="P606" s="244"/>
      <c r="Q606" s="244"/>
      <c r="R606" s="244"/>
      <c r="S606" s="244"/>
      <c r="T606" s="244"/>
      <c r="U606" s="244"/>
      <c r="V606" s="244"/>
    </row>
    <row r="607" spans="1:22">
      <c r="A607" s="247"/>
      <c r="B607" s="68" t="s">
        <v>1195</v>
      </c>
      <c r="C607" s="67"/>
      <c r="D607" s="67"/>
      <c r="E607" s="68"/>
      <c r="F607" s="68"/>
      <c r="G607" s="74"/>
      <c r="H607" s="74"/>
      <c r="I607" s="74"/>
      <c r="J607" s="74"/>
      <c r="K607" s="68"/>
      <c r="L607" s="74"/>
      <c r="M607" s="144"/>
      <c r="N607" s="145"/>
      <c r="O607" s="72"/>
      <c r="P607" s="247"/>
      <c r="Q607" s="247"/>
      <c r="R607" s="247"/>
      <c r="S607" s="247"/>
      <c r="T607" s="247"/>
      <c r="U607" s="247"/>
      <c r="V607" s="247"/>
    </row>
    <row r="608" spans="1:22">
      <c r="A608" s="244"/>
      <c r="B608" s="8" t="s">
        <v>1195</v>
      </c>
      <c r="P608" s="244"/>
      <c r="Q608" s="244"/>
      <c r="R608" s="244"/>
      <c r="S608" s="244"/>
      <c r="T608" s="244"/>
      <c r="U608" s="244"/>
      <c r="V608" s="244"/>
    </row>
    <row r="609" spans="1:22">
      <c r="A609" s="247"/>
      <c r="B609" s="68" t="s">
        <v>1195</v>
      </c>
      <c r="C609" s="67"/>
      <c r="D609" s="67"/>
      <c r="E609" s="68"/>
      <c r="F609" s="68"/>
      <c r="G609" s="74"/>
      <c r="H609" s="74"/>
      <c r="I609" s="74"/>
      <c r="J609" s="74"/>
      <c r="K609" s="68"/>
      <c r="L609" s="74"/>
      <c r="M609" s="144"/>
      <c r="N609" s="145"/>
      <c r="O609" s="72"/>
      <c r="P609" s="247"/>
      <c r="Q609" s="247"/>
      <c r="R609" s="247"/>
      <c r="S609" s="247"/>
      <c r="T609" s="247"/>
      <c r="U609" s="247"/>
      <c r="V609" s="247"/>
    </row>
    <row r="610" spans="1:22">
      <c r="A610" s="244"/>
      <c r="B610" s="8" t="s">
        <v>1195</v>
      </c>
      <c r="P610" s="244"/>
      <c r="Q610" s="244"/>
      <c r="R610" s="244"/>
      <c r="S610" s="244"/>
      <c r="T610" s="244"/>
      <c r="U610" s="244"/>
      <c r="V610" s="244"/>
    </row>
    <row r="611" spans="1:22">
      <c r="A611" s="247"/>
      <c r="B611" s="68" t="s">
        <v>1195</v>
      </c>
      <c r="C611" s="67"/>
      <c r="D611" s="67"/>
      <c r="E611" s="68"/>
      <c r="F611" s="68"/>
      <c r="G611" s="74"/>
      <c r="H611" s="74"/>
      <c r="I611" s="74"/>
      <c r="J611" s="74"/>
      <c r="K611" s="68"/>
      <c r="L611" s="74"/>
      <c r="M611" s="144"/>
      <c r="N611" s="145"/>
      <c r="O611" s="72"/>
      <c r="P611" s="247"/>
      <c r="Q611" s="247"/>
      <c r="R611" s="247"/>
      <c r="S611" s="247"/>
      <c r="T611" s="247"/>
      <c r="U611" s="247"/>
      <c r="V611" s="247"/>
    </row>
    <row r="612" spans="1:22">
      <c r="A612" s="244"/>
      <c r="B612" s="8" t="s">
        <v>1195</v>
      </c>
      <c r="P612" s="244"/>
      <c r="Q612" s="244"/>
      <c r="R612" s="244"/>
      <c r="S612" s="244"/>
      <c r="T612" s="244"/>
      <c r="U612" s="244"/>
      <c r="V612" s="244"/>
    </row>
    <row r="613" spans="1:22">
      <c r="A613" s="247"/>
      <c r="B613" s="68" t="s">
        <v>1195</v>
      </c>
      <c r="C613" s="67"/>
      <c r="D613" s="67"/>
      <c r="E613" s="68"/>
      <c r="F613" s="68"/>
      <c r="G613" s="74"/>
      <c r="H613" s="74"/>
      <c r="I613" s="74"/>
      <c r="J613" s="74"/>
      <c r="K613" s="68"/>
      <c r="L613" s="74"/>
      <c r="M613" s="144"/>
      <c r="N613" s="145"/>
      <c r="O613" s="72"/>
      <c r="P613" s="247"/>
      <c r="Q613" s="247"/>
      <c r="R613" s="247"/>
      <c r="S613" s="247"/>
      <c r="T613" s="247"/>
      <c r="U613" s="247"/>
      <c r="V613" s="247"/>
    </row>
    <row r="614" spans="1:22">
      <c r="A614" s="244"/>
      <c r="B614" s="8" t="s">
        <v>1195</v>
      </c>
      <c r="P614" s="244"/>
      <c r="Q614" s="244"/>
      <c r="R614" s="244"/>
      <c r="S614" s="244"/>
      <c r="T614" s="244"/>
      <c r="U614" s="244"/>
      <c r="V614" s="244"/>
    </row>
    <row r="615" spans="1:22">
      <c r="A615" s="247"/>
      <c r="B615" s="68" t="s">
        <v>1195</v>
      </c>
      <c r="C615" s="67"/>
      <c r="D615" s="67"/>
      <c r="E615" s="68"/>
      <c r="F615" s="68"/>
      <c r="G615" s="74"/>
      <c r="H615" s="74"/>
      <c r="I615" s="74"/>
      <c r="J615" s="74"/>
      <c r="K615" s="68"/>
      <c r="L615" s="74"/>
      <c r="M615" s="144"/>
      <c r="N615" s="145"/>
      <c r="O615" s="72"/>
      <c r="P615" s="247"/>
      <c r="Q615" s="247"/>
      <c r="R615" s="247"/>
      <c r="S615" s="247"/>
      <c r="T615" s="247"/>
      <c r="U615" s="247"/>
      <c r="V615" s="247"/>
    </row>
    <row r="616" spans="1:22">
      <c r="A616" s="244"/>
      <c r="B616" s="8" t="s">
        <v>1195</v>
      </c>
      <c r="P616" s="244"/>
      <c r="Q616" s="244"/>
      <c r="R616" s="244"/>
      <c r="S616" s="244"/>
      <c r="T616" s="244"/>
      <c r="U616" s="244"/>
      <c r="V616" s="244"/>
    </row>
    <row r="617" spans="1:22">
      <c r="A617" s="247"/>
      <c r="B617" s="68" t="s">
        <v>1195</v>
      </c>
      <c r="C617" s="67"/>
      <c r="D617" s="67"/>
      <c r="E617" s="68"/>
      <c r="F617" s="68"/>
      <c r="G617" s="74"/>
      <c r="H617" s="74"/>
      <c r="I617" s="74"/>
      <c r="J617" s="74"/>
      <c r="K617" s="68"/>
      <c r="L617" s="74"/>
      <c r="M617" s="144"/>
      <c r="N617" s="145"/>
      <c r="O617" s="72"/>
      <c r="P617" s="247"/>
      <c r="Q617" s="247"/>
      <c r="R617" s="247"/>
      <c r="S617" s="247"/>
      <c r="T617" s="247"/>
      <c r="U617" s="247"/>
      <c r="V617" s="247"/>
    </row>
    <row r="618" spans="1:22">
      <c r="A618" s="244"/>
      <c r="B618" s="8" t="s">
        <v>1195</v>
      </c>
      <c r="P618" s="244"/>
      <c r="Q618" s="244"/>
      <c r="R618" s="244"/>
      <c r="S618" s="244"/>
      <c r="T618" s="244"/>
      <c r="U618" s="244"/>
      <c r="V618" s="244"/>
    </row>
    <row r="619" spans="1:22">
      <c r="A619" s="247"/>
      <c r="B619" s="68" t="s">
        <v>1195</v>
      </c>
      <c r="C619" s="67"/>
      <c r="D619" s="67"/>
      <c r="E619" s="68"/>
      <c r="F619" s="68"/>
      <c r="G619" s="74"/>
      <c r="H619" s="74"/>
      <c r="I619" s="74"/>
      <c r="J619" s="74"/>
      <c r="K619" s="68"/>
      <c r="L619" s="74"/>
      <c r="M619" s="144"/>
      <c r="N619" s="145"/>
      <c r="O619" s="72"/>
      <c r="P619" s="247"/>
      <c r="Q619" s="247"/>
      <c r="R619" s="247"/>
      <c r="S619" s="247"/>
      <c r="T619" s="247"/>
      <c r="U619" s="247"/>
      <c r="V619" s="247"/>
    </row>
    <row r="620" spans="1:22">
      <c r="A620" s="244"/>
      <c r="B620" s="8" t="s">
        <v>1195</v>
      </c>
      <c r="P620" s="244"/>
      <c r="Q620" s="244"/>
      <c r="R620" s="244"/>
      <c r="S620" s="244"/>
      <c r="T620" s="244"/>
      <c r="U620" s="244"/>
      <c r="V620" s="244"/>
    </row>
    <row r="621" spans="1:22">
      <c r="A621" s="247"/>
      <c r="B621" s="68" t="s">
        <v>1195</v>
      </c>
      <c r="C621" s="67"/>
      <c r="D621" s="67"/>
      <c r="E621" s="68"/>
      <c r="F621" s="68"/>
      <c r="G621" s="74"/>
      <c r="H621" s="74"/>
      <c r="I621" s="74"/>
      <c r="J621" s="74"/>
      <c r="K621" s="68"/>
      <c r="L621" s="74"/>
      <c r="M621" s="144"/>
      <c r="N621" s="145"/>
      <c r="O621" s="72"/>
      <c r="P621" s="247"/>
      <c r="Q621" s="247"/>
      <c r="R621" s="247"/>
      <c r="S621" s="247"/>
      <c r="T621" s="247"/>
      <c r="U621" s="247"/>
      <c r="V621" s="247"/>
    </row>
    <row r="622" spans="1:22">
      <c r="A622" s="244"/>
      <c r="B622" s="8" t="s">
        <v>1195</v>
      </c>
      <c r="P622" s="244"/>
      <c r="Q622" s="244"/>
      <c r="R622" s="244"/>
      <c r="S622" s="244"/>
      <c r="T622" s="244"/>
      <c r="U622" s="244"/>
      <c r="V622" s="244"/>
    </row>
    <row r="623" spans="1:22">
      <c r="A623" s="247"/>
      <c r="B623" s="68" t="s">
        <v>1195</v>
      </c>
      <c r="C623" s="67"/>
      <c r="D623" s="67"/>
      <c r="E623" s="68"/>
      <c r="F623" s="68"/>
      <c r="G623" s="74"/>
      <c r="H623" s="74"/>
      <c r="I623" s="74"/>
      <c r="J623" s="74"/>
      <c r="K623" s="68"/>
      <c r="L623" s="74"/>
      <c r="M623" s="144"/>
      <c r="N623" s="145"/>
      <c r="O623" s="72"/>
      <c r="P623" s="247"/>
      <c r="Q623" s="247"/>
      <c r="R623" s="247"/>
      <c r="S623" s="247"/>
      <c r="T623" s="247"/>
      <c r="U623" s="247"/>
      <c r="V623" s="247"/>
    </row>
    <row r="624" spans="1:22">
      <c r="A624" s="244"/>
      <c r="B624" s="8" t="s">
        <v>1195</v>
      </c>
      <c r="P624" s="244"/>
      <c r="Q624" s="244"/>
      <c r="R624" s="244"/>
      <c r="S624" s="244"/>
      <c r="T624" s="244"/>
      <c r="U624" s="244"/>
      <c r="V624" s="244"/>
    </row>
    <row r="625" spans="1:22">
      <c r="A625" s="247"/>
      <c r="B625" s="68" t="s">
        <v>1195</v>
      </c>
      <c r="C625" s="67"/>
      <c r="D625" s="67"/>
      <c r="E625" s="68"/>
      <c r="F625" s="68"/>
      <c r="G625" s="74"/>
      <c r="H625" s="74"/>
      <c r="I625" s="74"/>
      <c r="J625" s="74"/>
      <c r="K625" s="68"/>
      <c r="L625" s="74"/>
      <c r="M625" s="144"/>
      <c r="N625" s="145"/>
      <c r="O625" s="72"/>
      <c r="P625" s="247"/>
      <c r="Q625" s="247"/>
      <c r="R625" s="247"/>
      <c r="S625" s="247"/>
      <c r="T625" s="247"/>
      <c r="U625" s="247"/>
      <c r="V625" s="247"/>
    </row>
    <row r="626" spans="1:22">
      <c r="A626" s="244"/>
      <c r="B626" s="8" t="s">
        <v>1195</v>
      </c>
      <c r="P626" s="244"/>
      <c r="Q626" s="244"/>
      <c r="R626" s="244"/>
      <c r="S626" s="244"/>
      <c r="T626" s="244"/>
      <c r="U626" s="244"/>
      <c r="V626" s="244"/>
    </row>
    <row r="627" spans="1:22">
      <c r="A627" s="247"/>
      <c r="B627" s="68" t="s">
        <v>1195</v>
      </c>
      <c r="C627" s="67"/>
      <c r="D627" s="67"/>
      <c r="E627" s="68"/>
      <c r="F627" s="68"/>
      <c r="G627" s="74"/>
      <c r="H627" s="74"/>
      <c r="I627" s="74"/>
      <c r="J627" s="74"/>
      <c r="K627" s="68"/>
      <c r="L627" s="74"/>
      <c r="M627" s="144"/>
      <c r="N627" s="145"/>
      <c r="O627" s="72"/>
      <c r="P627" s="247"/>
      <c r="Q627" s="247"/>
      <c r="R627" s="247"/>
      <c r="S627" s="247"/>
      <c r="T627" s="247"/>
      <c r="U627" s="247"/>
      <c r="V627" s="247"/>
    </row>
    <row r="628" spans="1:22">
      <c r="A628" s="244"/>
      <c r="B628" s="8" t="s">
        <v>1195</v>
      </c>
      <c r="P628" s="244"/>
      <c r="Q628" s="244"/>
      <c r="R628" s="244"/>
      <c r="S628" s="244"/>
      <c r="T628" s="244"/>
      <c r="U628" s="244"/>
      <c r="V628" s="244"/>
    </row>
    <row r="629" spans="1:22">
      <c r="A629" s="247"/>
      <c r="B629" s="68" t="s">
        <v>1195</v>
      </c>
      <c r="C629" s="67"/>
      <c r="D629" s="67"/>
      <c r="E629" s="68"/>
      <c r="F629" s="68"/>
      <c r="G629" s="74"/>
      <c r="H629" s="74"/>
      <c r="I629" s="74"/>
      <c r="J629" s="74"/>
      <c r="K629" s="68"/>
      <c r="L629" s="74"/>
      <c r="M629" s="144"/>
      <c r="N629" s="145"/>
      <c r="O629" s="72"/>
      <c r="P629" s="247"/>
      <c r="Q629" s="247"/>
      <c r="R629" s="247"/>
      <c r="S629" s="247"/>
      <c r="T629" s="247"/>
      <c r="U629" s="247"/>
      <c r="V629" s="247"/>
    </row>
    <row r="630" spans="1:22">
      <c r="A630" s="244"/>
      <c r="B630" s="8" t="s">
        <v>1195</v>
      </c>
      <c r="P630" s="244"/>
      <c r="Q630" s="244"/>
      <c r="R630" s="244"/>
      <c r="S630" s="244"/>
      <c r="T630" s="244"/>
      <c r="U630" s="244"/>
      <c r="V630" s="244"/>
    </row>
    <row r="631" spans="1:22">
      <c r="A631" s="247"/>
      <c r="B631" s="68" t="s">
        <v>1195</v>
      </c>
      <c r="C631" s="67"/>
      <c r="D631" s="67"/>
      <c r="E631" s="68"/>
      <c r="F631" s="68"/>
      <c r="G631" s="74"/>
      <c r="H631" s="74"/>
      <c r="I631" s="74"/>
      <c r="J631" s="74"/>
      <c r="K631" s="68"/>
      <c r="L631" s="74"/>
      <c r="M631" s="144"/>
      <c r="N631" s="145"/>
      <c r="O631" s="72"/>
      <c r="P631" s="247"/>
      <c r="Q631" s="247"/>
      <c r="R631" s="247"/>
      <c r="S631" s="247"/>
      <c r="T631" s="247"/>
      <c r="U631" s="247"/>
      <c r="V631" s="247"/>
    </row>
    <row r="632" spans="1:22">
      <c r="A632" s="244"/>
      <c r="B632" s="8" t="s">
        <v>1195</v>
      </c>
      <c r="P632" s="244"/>
      <c r="Q632" s="244"/>
      <c r="R632" s="244"/>
      <c r="S632" s="244"/>
      <c r="T632" s="244"/>
      <c r="U632" s="244"/>
      <c r="V632" s="244"/>
    </row>
    <row r="633" spans="1:22">
      <c r="A633" s="247"/>
      <c r="B633" s="68" t="s">
        <v>1195</v>
      </c>
      <c r="C633" s="67"/>
      <c r="D633" s="67"/>
      <c r="E633" s="68"/>
      <c r="F633" s="68"/>
      <c r="G633" s="74"/>
      <c r="H633" s="74"/>
      <c r="I633" s="74"/>
      <c r="J633" s="74"/>
      <c r="K633" s="68"/>
      <c r="L633" s="74"/>
      <c r="M633" s="144"/>
      <c r="N633" s="145"/>
      <c r="O633" s="72"/>
      <c r="P633" s="247"/>
      <c r="Q633" s="247"/>
      <c r="R633" s="247"/>
      <c r="S633" s="247"/>
      <c r="T633" s="247"/>
      <c r="U633" s="247"/>
      <c r="V633" s="247"/>
    </row>
    <row r="634" spans="1:22">
      <c r="A634" s="244"/>
      <c r="B634" s="8" t="s">
        <v>1195</v>
      </c>
      <c r="P634" s="244"/>
      <c r="Q634" s="244"/>
      <c r="R634" s="244"/>
      <c r="S634" s="244"/>
      <c r="T634" s="244"/>
      <c r="U634" s="244"/>
      <c r="V634" s="244"/>
    </row>
    <row r="635" spans="1:22">
      <c r="A635" s="247"/>
      <c r="B635" s="68" t="s">
        <v>1195</v>
      </c>
      <c r="C635" s="67"/>
      <c r="D635" s="67"/>
      <c r="E635" s="68"/>
      <c r="F635" s="68"/>
      <c r="G635" s="74"/>
      <c r="H635" s="74"/>
      <c r="I635" s="74"/>
      <c r="J635" s="74"/>
      <c r="K635" s="68"/>
      <c r="L635" s="74"/>
      <c r="M635" s="144"/>
      <c r="N635" s="145"/>
      <c r="O635" s="72"/>
      <c r="P635" s="247"/>
      <c r="Q635" s="247"/>
      <c r="R635" s="247"/>
      <c r="S635" s="247"/>
      <c r="T635" s="247"/>
      <c r="U635" s="247"/>
      <c r="V635" s="247"/>
    </row>
    <row r="636" spans="1:22">
      <c r="A636" s="244"/>
      <c r="B636" s="8" t="s">
        <v>1195</v>
      </c>
      <c r="P636" s="244"/>
      <c r="Q636" s="244"/>
      <c r="R636" s="244"/>
      <c r="S636" s="244"/>
      <c r="T636" s="244"/>
      <c r="U636" s="244"/>
      <c r="V636" s="244"/>
    </row>
    <row r="637" spans="1:22">
      <c r="A637" s="247"/>
      <c r="B637" s="68" t="s">
        <v>1195</v>
      </c>
      <c r="C637" s="67"/>
      <c r="D637" s="67"/>
      <c r="E637" s="68"/>
      <c r="F637" s="68"/>
      <c r="G637" s="74"/>
      <c r="H637" s="74"/>
      <c r="I637" s="74"/>
      <c r="J637" s="74"/>
      <c r="K637" s="68"/>
      <c r="L637" s="74"/>
      <c r="M637" s="144"/>
      <c r="N637" s="145"/>
      <c r="O637" s="72"/>
      <c r="P637" s="247"/>
      <c r="Q637" s="247"/>
      <c r="R637" s="247"/>
      <c r="S637" s="247"/>
      <c r="T637" s="247"/>
      <c r="U637" s="247"/>
      <c r="V637" s="247"/>
    </row>
    <row r="638" spans="1:22">
      <c r="A638" s="244"/>
      <c r="B638" s="8" t="s">
        <v>1195</v>
      </c>
      <c r="P638" s="244"/>
      <c r="Q638" s="244"/>
      <c r="R638" s="244"/>
      <c r="S638" s="244"/>
      <c r="T638" s="244"/>
      <c r="U638" s="244"/>
      <c r="V638" s="244"/>
    </row>
    <row r="639" spans="1:22">
      <c r="A639" s="247"/>
      <c r="B639" s="68" t="s">
        <v>1195</v>
      </c>
      <c r="C639" s="67"/>
      <c r="D639" s="67"/>
      <c r="E639" s="68"/>
      <c r="F639" s="68"/>
      <c r="G639" s="74"/>
      <c r="H639" s="74"/>
      <c r="I639" s="74"/>
      <c r="J639" s="74"/>
      <c r="K639" s="68"/>
      <c r="L639" s="74"/>
      <c r="M639" s="144"/>
      <c r="N639" s="145"/>
      <c r="O639" s="72"/>
      <c r="P639" s="247"/>
      <c r="Q639" s="247"/>
      <c r="R639" s="247"/>
      <c r="S639" s="247"/>
      <c r="T639" s="247"/>
      <c r="U639" s="247"/>
      <c r="V639" s="247"/>
    </row>
    <row r="640" spans="1:22">
      <c r="A640" s="244"/>
      <c r="B640" s="8" t="s">
        <v>1195</v>
      </c>
      <c r="P640" s="244"/>
      <c r="Q640" s="244"/>
      <c r="R640" s="244"/>
      <c r="S640" s="244"/>
      <c r="T640" s="244"/>
      <c r="U640" s="244"/>
      <c r="V640" s="244"/>
    </row>
    <row r="641" spans="1:22">
      <c r="A641" s="247"/>
      <c r="B641" s="68" t="s">
        <v>1195</v>
      </c>
      <c r="C641" s="67"/>
      <c r="D641" s="67"/>
      <c r="E641" s="68"/>
      <c r="F641" s="68"/>
      <c r="G641" s="74"/>
      <c r="H641" s="74"/>
      <c r="I641" s="74"/>
      <c r="J641" s="74"/>
      <c r="K641" s="68"/>
      <c r="L641" s="74"/>
      <c r="M641" s="144"/>
      <c r="N641" s="145"/>
      <c r="O641" s="72"/>
      <c r="P641" s="247"/>
      <c r="Q641" s="247"/>
      <c r="R641" s="247"/>
      <c r="S641" s="247"/>
      <c r="T641" s="247"/>
      <c r="U641" s="247"/>
      <c r="V641" s="247"/>
    </row>
    <row r="642" spans="1:22">
      <c r="A642" s="244"/>
      <c r="B642" s="8" t="s">
        <v>1195</v>
      </c>
      <c r="P642" s="244"/>
      <c r="Q642" s="244"/>
      <c r="R642" s="244"/>
      <c r="S642" s="244"/>
      <c r="T642" s="244"/>
      <c r="U642" s="244"/>
      <c r="V642" s="244"/>
    </row>
    <row r="643" spans="1:22">
      <c r="A643" s="247"/>
      <c r="B643" s="68" t="s">
        <v>1195</v>
      </c>
      <c r="C643" s="67"/>
      <c r="D643" s="67"/>
      <c r="E643" s="68"/>
      <c r="F643" s="68"/>
      <c r="G643" s="74"/>
      <c r="H643" s="74"/>
      <c r="I643" s="74"/>
      <c r="J643" s="74"/>
      <c r="K643" s="68"/>
      <c r="L643" s="74"/>
      <c r="M643" s="144"/>
      <c r="N643" s="145"/>
      <c r="O643" s="72"/>
      <c r="P643" s="247"/>
      <c r="Q643" s="247"/>
      <c r="R643" s="247"/>
      <c r="S643" s="247"/>
      <c r="T643" s="247"/>
      <c r="U643" s="247"/>
      <c r="V643" s="247"/>
    </row>
    <row r="644" spans="1:22">
      <c r="A644" s="244"/>
      <c r="B644" s="8" t="s">
        <v>1195</v>
      </c>
      <c r="P644" s="244"/>
      <c r="Q644" s="244"/>
      <c r="R644" s="244"/>
      <c r="S644" s="244"/>
      <c r="T644" s="244"/>
      <c r="U644" s="244"/>
      <c r="V644" s="244"/>
    </row>
    <row r="645" spans="1:22">
      <c r="A645" s="247"/>
      <c r="B645" s="68" t="s">
        <v>1195</v>
      </c>
      <c r="C645" s="67"/>
      <c r="D645" s="67"/>
      <c r="E645" s="68"/>
      <c r="F645" s="68"/>
      <c r="G645" s="74"/>
      <c r="H645" s="74"/>
      <c r="I645" s="74"/>
      <c r="J645" s="74"/>
      <c r="K645" s="68"/>
      <c r="L645" s="74"/>
      <c r="M645" s="144"/>
      <c r="N645" s="145"/>
      <c r="O645" s="72"/>
      <c r="P645" s="247"/>
      <c r="Q645" s="247"/>
      <c r="R645" s="247"/>
      <c r="S645" s="247"/>
      <c r="T645" s="247"/>
      <c r="U645" s="247"/>
      <c r="V645" s="247"/>
    </row>
    <row r="646" spans="1:22">
      <c r="A646" s="244"/>
      <c r="B646" s="8" t="s">
        <v>1195</v>
      </c>
      <c r="P646" s="244"/>
      <c r="Q646" s="244"/>
      <c r="R646" s="244"/>
      <c r="S646" s="244"/>
      <c r="T646" s="244"/>
      <c r="U646" s="244"/>
      <c r="V646" s="244"/>
    </row>
    <row r="647" spans="1:22">
      <c r="A647" s="247"/>
      <c r="B647" s="68" t="s">
        <v>1195</v>
      </c>
      <c r="C647" s="67"/>
      <c r="D647" s="67"/>
      <c r="E647" s="68"/>
      <c r="F647" s="68"/>
      <c r="G647" s="74"/>
      <c r="H647" s="74"/>
      <c r="I647" s="74"/>
      <c r="J647" s="74"/>
      <c r="K647" s="68"/>
      <c r="L647" s="74"/>
      <c r="M647" s="144"/>
      <c r="N647" s="145"/>
      <c r="O647" s="72"/>
      <c r="P647" s="247"/>
      <c r="Q647" s="247"/>
      <c r="R647" s="247"/>
      <c r="S647" s="247"/>
      <c r="T647" s="247"/>
      <c r="U647" s="247"/>
      <c r="V647" s="247"/>
    </row>
    <row r="648" spans="1:22">
      <c r="A648" s="244"/>
      <c r="B648" s="8" t="s">
        <v>1195</v>
      </c>
      <c r="P648" s="244"/>
      <c r="Q648" s="244"/>
      <c r="R648" s="244"/>
      <c r="S648" s="244"/>
      <c r="T648" s="244"/>
      <c r="U648" s="244"/>
      <c r="V648" s="244"/>
    </row>
    <row r="649" spans="1:22">
      <c r="A649" s="247"/>
      <c r="B649" s="68" t="s">
        <v>1195</v>
      </c>
      <c r="C649" s="67"/>
      <c r="D649" s="67"/>
      <c r="E649" s="68"/>
      <c r="F649" s="68"/>
      <c r="G649" s="74"/>
      <c r="H649" s="74"/>
      <c r="I649" s="74"/>
      <c r="J649" s="74"/>
      <c r="K649" s="68"/>
      <c r="L649" s="74"/>
      <c r="M649" s="144"/>
      <c r="N649" s="145"/>
      <c r="O649" s="72"/>
      <c r="P649" s="247"/>
      <c r="Q649" s="247"/>
      <c r="R649" s="247"/>
      <c r="S649" s="247"/>
      <c r="T649" s="247"/>
      <c r="U649" s="247"/>
      <c r="V649" s="247"/>
    </row>
    <row r="650" spans="1:22">
      <c r="A650" s="244"/>
      <c r="B650" s="8" t="s">
        <v>1195</v>
      </c>
      <c r="P650" s="244"/>
      <c r="Q650" s="244"/>
      <c r="R650" s="244"/>
      <c r="S650" s="244"/>
      <c r="T650" s="244"/>
      <c r="U650" s="244"/>
      <c r="V650" s="244"/>
    </row>
    <row r="651" spans="1:22">
      <c r="A651" s="247"/>
      <c r="B651" s="68" t="s">
        <v>1195</v>
      </c>
      <c r="C651" s="67"/>
      <c r="D651" s="67"/>
      <c r="E651" s="68"/>
      <c r="F651" s="68"/>
      <c r="G651" s="74"/>
      <c r="H651" s="74"/>
      <c r="I651" s="74"/>
      <c r="J651" s="74"/>
      <c r="K651" s="68"/>
      <c r="L651" s="74"/>
      <c r="M651" s="144"/>
      <c r="N651" s="145"/>
      <c r="O651" s="72"/>
      <c r="P651" s="247"/>
      <c r="Q651" s="247"/>
      <c r="R651" s="247"/>
      <c r="S651" s="247"/>
      <c r="T651" s="247"/>
      <c r="U651" s="247"/>
      <c r="V651" s="247"/>
    </row>
    <row r="652" spans="1:22">
      <c r="A652" s="244"/>
      <c r="B652" s="8" t="s">
        <v>1195</v>
      </c>
      <c r="P652" s="244"/>
      <c r="Q652" s="244"/>
      <c r="R652" s="244"/>
      <c r="S652" s="244"/>
      <c r="T652" s="244"/>
      <c r="U652" s="244"/>
      <c r="V652" s="244"/>
    </row>
    <row r="653" spans="1:22">
      <c r="A653" s="247"/>
      <c r="B653" s="68" t="s">
        <v>1195</v>
      </c>
      <c r="C653" s="67"/>
      <c r="D653" s="67"/>
      <c r="E653" s="68"/>
      <c r="F653" s="68"/>
      <c r="G653" s="74"/>
      <c r="H653" s="74"/>
      <c r="I653" s="74"/>
      <c r="J653" s="74"/>
      <c r="K653" s="68"/>
      <c r="L653" s="74"/>
      <c r="M653" s="144"/>
      <c r="N653" s="145"/>
      <c r="O653" s="72"/>
      <c r="P653" s="247"/>
      <c r="Q653" s="247"/>
      <c r="R653" s="247"/>
      <c r="S653" s="247"/>
      <c r="T653" s="247"/>
      <c r="U653" s="247"/>
      <c r="V653" s="247"/>
    </row>
    <row r="654" spans="1:22">
      <c r="A654" s="244"/>
      <c r="B654" s="8" t="s">
        <v>1195</v>
      </c>
      <c r="P654" s="244"/>
      <c r="Q654" s="244"/>
      <c r="R654" s="244"/>
      <c r="S654" s="244"/>
      <c r="T654" s="244"/>
      <c r="U654" s="244"/>
      <c r="V654" s="244"/>
    </row>
    <row r="655" spans="1:22">
      <c r="A655" s="247"/>
      <c r="B655" s="68" t="s">
        <v>1195</v>
      </c>
      <c r="C655" s="67"/>
      <c r="D655" s="67"/>
      <c r="E655" s="68"/>
      <c r="F655" s="68"/>
      <c r="G655" s="74"/>
      <c r="H655" s="74"/>
      <c r="I655" s="74"/>
      <c r="J655" s="74"/>
      <c r="K655" s="68"/>
      <c r="L655" s="74"/>
      <c r="M655" s="144"/>
      <c r="N655" s="145"/>
      <c r="O655" s="72"/>
      <c r="P655" s="247"/>
      <c r="Q655" s="247"/>
      <c r="R655" s="247"/>
      <c r="S655" s="247"/>
      <c r="T655" s="247"/>
      <c r="U655" s="247"/>
      <c r="V655" s="247"/>
    </row>
    <row r="656" spans="1:22">
      <c r="A656" s="244"/>
      <c r="B656" s="8" t="s">
        <v>1195</v>
      </c>
      <c r="P656" s="244"/>
      <c r="Q656" s="244"/>
      <c r="R656" s="244"/>
      <c r="S656" s="244"/>
      <c r="T656" s="244"/>
      <c r="U656" s="244"/>
      <c r="V656" s="244"/>
    </row>
    <row r="657" spans="1:22">
      <c r="A657" s="247"/>
      <c r="B657" s="68" t="s">
        <v>1195</v>
      </c>
      <c r="C657" s="67"/>
      <c r="D657" s="67"/>
      <c r="E657" s="68"/>
      <c r="F657" s="68"/>
      <c r="G657" s="74"/>
      <c r="H657" s="74"/>
      <c r="I657" s="74"/>
      <c r="J657" s="74"/>
      <c r="K657" s="68"/>
      <c r="L657" s="74"/>
      <c r="M657" s="144"/>
      <c r="N657" s="145"/>
      <c r="O657" s="72"/>
      <c r="P657" s="247"/>
      <c r="Q657" s="247"/>
      <c r="R657" s="247"/>
      <c r="S657" s="247"/>
      <c r="T657" s="247"/>
      <c r="U657" s="247"/>
      <c r="V657" s="247"/>
    </row>
    <row r="658" spans="1:22">
      <c r="A658" s="244"/>
      <c r="B658" s="8" t="s">
        <v>1195</v>
      </c>
      <c r="P658" s="244"/>
      <c r="Q658" s="244"/>
      <c r="R658" s="244"/>
      <c r="S658" s="244"/>
      <c r="T658" s="244"/>
      <c r="U658" s="244"/>
      <c r="V658" s="244"/>
    </row>
    <row r="659" spans="1:22">
      <c r="A659" s="247"/>
      <c r="B659" s="68" t="s">
        <v>1195</v>
      </c>
      <c r="C659" s="67"/>
      <c r="D659" s="67"/>
      <c r="E659" s="68"/>
      <c r="F659" s="68"/>
      <c r="G659" s="74"/>
      <c r="H659" s="74"/>
      <c r="I659" s="74"/>
      <c r="J659" s="74"/>
      <c r="K659" s="68"/>
      <c r="L659" s="74"/>
      <c r="M659" s="144"/>
      <c r="N659" s="145"/>
      <c r="O659" s="72"/>
      <c r="P659" s="247"/>
      <c r="Q659" s="247"/>
      <c r="R659" s="247"/>
      <c r="S659" s="247"/>
      <c r="T659" s="247"/>
      <c r="U659" s="247"/>
      <c r="V659" s="247"/>
    </row>
    <row r="660" spans="1:22">
      <c r="A660" s="244"/>
      <c r="B660" s="8" t="s">
        <v>1195</v>
      </c>
      <c r="P660" s="244"/>
      <c r="Q660" s="244"/>
      <c r="R660" s="244"/>
      <c r="S660" s="244"/>
      <c r="T660" s="244"/>
      <c r="U660" s="244"/>
      <c r="V660" s="244"/>
    </row>
    <row r="661" spans="1:22">
      <c r="A661" s="247"/>
      <c r="B661" s="68" t="s">
        <v>1195</v>
      </c>
      <c r="C661" s="67"/>
      <c r="D661" s="67"/>
      <c r="E661" s="68"/>
      <c r="F661" s="68"/>
      <c r="G661" s="74"/>
      <c r="H661" s="74"/>
      <c r="I661" s="74"/>
      <c r="J661" s="74"/>
      <c r="K661" s="68"/>
      <c r="L661" s="74"/>
      <c r="M661" s="144"/>
      <c r="N661" s="145"/>
      <c r="O661" s="72"/>
      <c r="P661" s="247"/>
      <c r="Q661" s="247"/>
      <c r="R661" s="247"/>
      <c r="S661" s="247"/>
      <c r="T661" s="247"/>
      <c r="U661" s="247"/>
      <c r="V661" s="247"/>
    </row>
    <row r="662" spans="1:22">
      <c r="A662" s="244"/>
      <c r="B662" s="8" t="s">
        <v>1195</v>
      </c>
      <c r="P662" s="244"/>
      <c r="Q662" s="244"/>
      <c r="R662" s="244"/>
      <c r="S662" s="244"/>
      <c r="T662" s="244"/>
      <c r="U662" s="244"/>
      <c r="V662" s="244"/>
    </row>
    <row r="663" spans="1:22">
      <c r="A663" s="247"/>
      <c r="B663" s="68" t="s">
        <v>1195</v>
      </c>
      <c r="C663" s="67"/>
      <c r="D663" s="67"/>
      <c r="E663" s="68"/>
      <c r="F663" s="68"/>
      <c r="G663" s="74"/>
      <c r="H663" s="74"/>
      <c r="I663" s="74"/>
      <c r="J663" s="74"/>
      <c r="K663" s="68"/>
      <c r="L663" s="74"/>
      <c r="M663" s="144"/>
      <c r="N663" s="145"/>
      <c r="O663" s="72"/>
      <c r="P663" s="247"/>
      <c r="Q663" s="247"/>
      <c r="R663" s="247"/>
      <c r="S663" s="247"/>
      <c r="T663" s="247"/>
      <c r="U663" s="247"/>
      <c r="V663" s="247"/>
    </row>
    <row r="664" spans="1:22">
      <c r="A664" s="244"/>
      <c r="B664" s="8" t="s">
        <v>1195</v>
      </c>
      <c r="P664" s="244"/>
      <c r="Q664" s="244"/>
      <c r="R664" s="244"/>
      <c r="S664" s="244"/>
      <c r="T664" s="244"/>
      <c r="U664" s="244"/>
      <c r="V664" s="244"/>
    </row>
    <row r="665" spans="1:22">
      <c r="A665" s="247"/>
      <c r="B665" s="68" t="s">
        <v>1195</v>
      </c>
      <c r="C665" s="67"/>
      <c r="D665" s="67"/>
      <c r="E665" s="68"/>
      <c r="F665" s="68"/>
      <c r="G665" s="74"/>
      <c r="H665" s="74"/>
      <c r="I665" s="74"/>
      <c r="J665" s="74"/>
      <c r="K665" s="68"/>
      <c r="L665" s="74"/>
      <c r="M665" s="144"/>
      <c r="N665" s="145"/>
      <c r="O665" s="72"/>
      <c r="P665" s="247"/>
      <c r="Q665" s="247"/>
      <c r="R665" s="247"/>
      <c r="S665" s="247"/>
      <c r="T665" s="247"/>
      <c r="U665" s="247"/>
      <c r="V665" s="247"/>
    </row>
    <row r="666" spans="1:22">
      <c r="A666" s="244"/>
      <c r="B666" s="8" t="s">
        <v>1195</v>
      </c>
      <c r="P666" s="244"/>
      <c r="Q666" s="244"/>
      <c r="R666" s="244"/>
      <c r="S666" s="244"/>
      <c r="T666" s="244"/>
      <c r="U666" s="244"/>
      <c r="V666" s="244"/>
    </row>
    <row r="667" spans="1:22">
      <c r="A667" s="247"/>
      <c r="B667" s="68" t="s">
        <v>1195</v>
      </c>
      <c r="C667" s="67"/>
      <c r="D667" s="67"/>
      <c r="E667" s="68"/>
      <c r="F667" s="68"/>
      <c r="G667" s="74"/>
      <c r="H667" s="74"/>
      <c r="I667" s="74"/>
      <c r="J667" s="74"/>
      <c r="K667" s="68"/>
      <c r="L667" s="74"/>
      <c r="M667" s="144"/>
      <c r="N667" s="145"/>
      <c r="O667" s="72"/>
      <c r="P667" s="247"/>
      <c r="Q667" s="247"/>
      <c r="R667" s="247"/>
      <c r="S667" s="247"/>
      <c r="T667" s="247"/>
      <c r="U667" s="247"/>
      <c r="V667" s="247"/>
    </row>
    <row r="668" spans="1:22">
      <c r="A668" s="244"/>
      <c r="B668" s="8" t="s">
        <v>1195</v>
      </c>
      <c r="P668" s="244"/>
      <c r="Q668" s="244"/>
      <c r="R668" s="244"/>
      <c r="S668" s="244"/>
      <c r="T668" s="244"/>
      <c r="U668" s="244"/>
      <c r="V668" s="244"/>
    </row>
    <row r="669" spans="1:22">
      <c r="A669" s="247"/>
      <c r="B669" s="68" t="s">
        <v>1195</v>
      </c>
      <c r="C669" s="67"/>
      <c r="D669" s="67"/>
      <c r="E669" s="68"/>
      <c r="F669" s="68"/>
      <c r="G669" s="74"/>
      <c r="H669" s="74"/>
      <c r="I669" s="74"/>
      <c r="J669" s="74"/>
      <c r="K669" s="68"/>
      <c r="L669" s="74"/>
      <c r="M669" s="144"/>
      <c r="N669" s="145"/>
      <c r="O669" s="72"/>
      <c r="P669" s="247"/>
      <c r="Q669" s="247"/>
      <c r="R669" s="247"/>
      <c r="S669" s="247"/>
      <c r="T669" s="247"/>
      <c r="U669" s="247"/>
      <c r="V669" s="247"/>
    </row>
    <row r="670" spans="1:22">
      <c r="A670" s="244"/>
      <c r="B670" s="8" t="s">
        <v>1195</v>
      </c>
      <c r="P670" s="244"/>
      <c r="Q670" s="244"/>
      <c r="R670" s="244"/>
      <c r="S670" s="244"/>
      <c r="T670" s="244"/>
      <c r="U670" s="244"/>
      <c r="V670" s="244"/>
    </row>
    <row r="671" spans="1:22">
      <c r="A671" s="247"/>
      <c r="B671" s="68" t="s">
        <v>1195</v>
      </c>
      <c r="C671" s="67"/>
      <c r="D671" s="67"/>
      <c r="E671" s="68"/>
      <c r="F671" s="68"/>
      <c r="G671" s="74"/>
      <c r="H671" s="74"/>
      <c r="I671" s="74"/>
      <c r="J671" s="74"/>
      <c r="K671" s="68"/>
      <c r="L671" s="74"/>
      <c r="M671" s="144"/>
      <c r="N671" s="145"/>
      <c r="O671" s="72"/>
      <c r="P671" s="247"/>
      <c r="Q671" s="247"/>
      <c r="R671" s="247"/>
      <c r="S671" s="247"/>
      <c r="T671" s="247"/>
      <c r="U671" s="247"/>
      <c r="V671" s="247"/>
    </row>
    <row r="672" spans="1:22">
      <c r="A672" s="244"/>
      <c r="B672" s="8" t="s">
        <v>1195</v>
      </c>
      <c r="P672" s="244"/>
      <c r="Q672" s="244"/>
      <c r="R672" s="244"/>
      <c r="S672" s="244"/>
      <c r="T672" s="244"/>
      <c r="U672" s="244"/>
      <c r="V672" s="244"/>
    </row>
    <row r="673" spans="1:22">
      <c r="A673" s="247"/>
      <c r="B673" s="68" t="s">
        <v>1195</v>
      </c>
      <c r="C673" s="67"/>
      <c r="D673" s="67"/>
      <c r="E673" s="68"/>
      <c r="F673" s="68"/>
      <c r="G673" s="74"/>
      <c r="H673" s="74"/>
      <c r="I673" s="74"/>
      <c r="J673" s="74"/>
      <c r="K673" s="68"/>
      <c r="L673" s="74"/>
      <c r="M673" s="144"/>
      <c r="N673" s="145"/>
      <c r="O673" s="72"/>
      <c r="P673" s="247"/>
      <c r="Q673" s="247"/>
      <c r="R673" s="247"/>
      <c r="S673" s="247"/>
      <c r="T673" s="247"/>
      <c r="U673" s="247"/>
      <c r="V673" s="247"/>
    </row>
    <row r="674" spans="1:22">
      <c r="A674" s="244"/>
      <c r="B674" s="8" t="s">
        <v>1195</v>
      </c>
      <c r="P674" s="244"/>
      <c r="Q674" s="244"/>
      <c r="R674" s="244"/>
      <c r="S674" s="244"/>
      <c r="T674" s="244"/>
      <c r="U674" s="244"/>
      <c r="V674" s="244"/>
    </row>
    <row r="675" spans="1:22">
      <c r="A675" s="247"/>
      <c r="B675" s="68" t="s">
        <v>1195</v>
      </c>
      <c r="C675" s="67"/>
      <c r="D675" s="67"/>
      <c r="E675" s="68"/>
      <c r="F675" s="68"/>
      <c r="G675" s="74"/>
      <c r="H675" s="74"/>
      <c r="I675" s="74"/>
      <c r="J675" s="74"/>
      <c r="K675" s="68"/>
      <c r="L675" s="74"/>
      <c r="M675" s="144"/>
      <c r="N675" s="145"/>
      <c r="O675" s="72"/>
      <c r="P675" s="247"/>
      <c r="Q675" s="247"/>
      <c r="R675" s="247"/>
      <c r="S675" s="247"/>
      <c r="T675" s="247"/>
      <c r="U675" s="247"/>
      <c r="V675" s="247"/>
    </row>
    <row r="676" spans="1:22">
      <c r="A676" s="244"/>
      <c r="B676" s="8" t="s">
        <v>1195</v>
      </c>
      <c r="P676" s="244"/>
      <c r="Q676" s="244"/>
      <c r="R676" s="244"/>
      <c r="S676" s="244"/>
      <c r="T676" s="244"/>
      <c r="U676" s="244"/>
      <c r="V676" s="244"/>
    </row>
    <row r="677" spans="1:22">
      <c r="A677" s="247"/>
      <c r="B677" s="68" t="s">
        <v>1195</v>
      </c>
      <c r="C677" s="67"/>
      <c r="D677" s="67"/>
      <c r="E677" s="68"/>
      <c r="F677" s="68"/>
      <c r="G677" s="74"/>
      <c r="H677" s="74"/>
      <c r="I677" s="74"/>
      <c r="J677" s="74"/>
      <c r="K677" s="68"/>
      <c r="L677" s="74"/>
      <c r="M677" s="144"/>
      <c r="N677" s="145"/>
      <c r="O677" s="72"/>
      <c r="P677" s="247"/>
      <c r="Q677" s="247"/>
      <c r="R677" s="247"/>
      <c r="S677" s="247"/>
      <c r="T677" s="247"/>
      <c r="U677" s="247"/>
      <c r="V677" s="247"/>
    </row>
    <row r="678" spans="1:22">
      <c r="A678" s="244"/>
      <c r="B678" s="8" t="s">
        <v>1195</v>
      </c>
      <c r="P678" s="244"/>
      <c r="Q678" s="244"/>
      <c r="R678" s="244"/>
      <c r="S678" s="244"/>
      <c r="T678" s="244"/>
      <c r="U678" s="244"/>
      <c r="V678" s="244"/>
    </row>
    <row r="679" spans="1:22">
      <c r="A679" s="247"/>
      <c r="B679" s="68" t="s">
        <v>1195</v>
      </c>
      <c r="C679" s="67"/>
      <c r="D679" s="67"/>
      <c r="E679" s="68"/>
      <c r="F679" s="68"/>
      <c r="G679" s="74"/>
      <c r="H679" s="74"/>
      <c r="I679" s="74"/>
      <c r="J679" s="74"/>
      <c r="K679" s="68"/>
      <c r="L679" s="74"/>
      <c r="M679" s="144"/>
      <c r="N679" s="145"/>
      <c r="O679" s="72"/>
      <c r="P679" s="247"/>
      <c r="Q679" s="247"/>
      <c r="R679" s="247"/>
      <c r="S679" s="247"/>
      <c r="T679" s="247"/>
      <c r="U679" s="247"/>
      <c r="V679" s="247"/>
    </row>
    <row r="680" spans="1:22">
      <c r="A680" s="244"/>
      <c r="B680" s="8" t="s">
        <v>1195</v>
      </c>
      <c r="P680" s="244"/>
      <c r="Q680" s="244"/>
      <c r="R680" s="244"/>
      <c r="S680" s="244"/>
      <c r="T680" s="244"/>
      <c r="U680" s="244"/>
      <c r="V680" s="244"/>
    </row>
    <row r="681" spans="1:22">
      <c r="A681" s="247"/>
      <c r="B681" s="68" t="s">
        <v>1195</v>
      </c>
      <c r="C681" s="67"/>
      <c r="D681" s="67"/>
      <c r="E681" s="68"/>
      <c r="F681" s="68"/>
      <c r="G681" s="74"/>
      <c r="H681" s="74"/>
      <c r="I681" s="74"/>
      <c r="J681" s="74"/>
      <c r="K681" s="68"/>
      <c r="L681" s="74"/>
      <c r="M681" s="144"/>
      <c r="N681" s="145"/>
      <c r="O681" s="72"/>
      <c r="P681" s="247"/>
      <c r="Q681" s="247"/>
      <c r="R681" s="247"/>
      <c r="S681" s="247"/>
      <c r="T681" s="247"/>
      <c r="U681" s="247"/>
      <c r="V681" s="247"/>
    </row>
    <row r="682" spans="1:22">
      <c r="A682" s="244"/>
      <c r="B682" s="8" t="s">
        <v>1195</v>
      </c>
      <c r="P682" s="244"/>
      <c r="Q682" s="244"/>
      <c r="R682" s="244"/>
      <c r="S682" s="244"/>
      <c r="T682" s="244"/>
      <c r="U682" s="244"/>
      <c r="V682" s="244"/>
    </row>
    <row r="683" spans="1:22">
      <c r="A683" s="247"/>
      <c r="B683" s="68" t="s">
        <v>1195</v>
      </c>
      <c r="C683" s="67"/>
      <c r="D683" s="67"/>
      <c r="E683" s="68"/>
      <c r="F683" s="68"/>
      <c r="G683" s="74"/>
      <c r="H683" s="74"/>
      <c r="I683" s="74"/>
      <c r="J683" s="74"/>
      <c r="K683" s="68"/>
      <c r="L683" s="74"/>
      <c r="M683" s="144"/>
      <c r="N683" s="145"/>
      <c r="O683" s="72"/>
      <c r="P683" s="247"/>
      <c r="Q683" s="247"/>
      <c r="R683" s="247"/>
      <c r="S683" s="247"/>
      <c r="T683" s="247"/>
      <c r="U683" s="247"/>
      <c r="V683" s="247"/>
    </row>
    <row r="684" spans="1:22">
      <c r="A684" s="244"/>
      <c r="B684" s="8" t="s">
        <v>1195</v>
      </c>
      <c r="P684" s="244"/>
      <c r="Q684" s="244"/>
      <c r="R684" s="244"/>
      <c r="S684" s="244"/>
      <c r="T684" s="244"/>
      <c r="U684" s="244"/>
      <c r="V684" s="244"/>
    </row>
    <row r="685" spans="1:22">
      <c r="A685" s="247"/>
      <c r="B685" s="68" t="s">
        <v>1195</v>
      </c>
      <c r="C685" s="67"/>
      <c r="D685" s="67"/>
      <c r="E685" s="68"/>
      <c r="F685" s="68"/>
      <c r="G685" s="74"/>
      <c r="H685" s="74"/>
      <c r="I685" s="74"/>
      <c r="J685" s="74"/>
      <c r="K685" s="68"/>
      <c r="L685" s="74"/>
      <c r="M685" s="144"/>
      <c r="N685" s="145"/>
      <c r="O685" s="72"/>
      <c r="P685" s="247"/>
      <c r="Q685" s="247"/>
      <c r="R685" s="247"/>
      <c r="S685" s="247"/>
      <c r="T685" s="247"/>
      <c r="U685" s="247"/>
      <c r="V685" s="247"/>
    </row>
    <row r="686" spans="1:22">
      <c r="A686" s="244"/>
      <c r="B686" s="8" t="s">
        <v>1195</v>
      </c>
      <c r="P686" s="244"/>
      <c r="Q686" s="244"/>
      <c r="R686" s="244"/>
      <c r="S686" s="244"/>
      <c r="T686" s="244"/>
      <c r="U686" s="244"/>
      <c r="V686" s="244"/>
    </row>
    <row r="687" spans="1:22">
      <c r="A687" s="247"/>
      <c r="B687" s="68" t="s">
        <v>1195</v>
      </c>
      <c r="C687" s="67"/>
      <c r="D687" s="67"/>
      <c r="E687" s="68"/>
      <c r="F687" s="68"/>
      <c r="G687" s="74"/>
      <c r="H687" s="74"/>
      <c r="I687" s="74"/>
      <c r="J687" s="74"/>
      <c r="K687" s="68"/>
      <c r="L687" s="74"/>
      <c r="M687" s="144"/>
      <c r="N687" s="145"/>
      <c r="O687" s="72"/>
      <c r="P687" s="247"/>
      <c r="Q687" s="247"/>
      <c r="R687" s="247"/>
      <c r="S687" s="247"/>
      <c r="T687" s="247"/>
      <c r="U687" s="247"/>
      <c r="V687" s="247"/>
    </row>
    <row r="688" spans="1:22">
      <c r="A688" s="244"/>
      <c r="B688" s="8" t="s">
        <v>1195</v>
      </c>
      <c r="P688" s="244"/>
      <c r="Q688" s="244"/>
      <c r="R688" s="244"/>
      <c r="S688" s="244"/>
      <c r="T688" s="244"/>
      <c r="U688" s="244"/>
      <c r="V688" s="244"/>
    </row>
    <row r="689" spans="1:22">
      <c r="A689" s="247"/>
      <c r="B689" s="68" t="s">
        <v>1195</v>
      </c>
      <c r="C689" s="67"/>
      <c r="D689" s="67"/>
      <c r="E689" s="68"/>
      <c r="F689" s="68"/>
      <c r="G689" s="74"/>
      <c r="H689" s="74"/>
      <c r="I689" s="74"/>
      <c r="J689" s="74"/>
      <c r="K689" s="68"/>
      <c r="L689" s="74"/>
      <c r="M689" s="144"/>
      <c r="N689" s="145"/>
      <c r="O689" s="72"/>
      <c r="P689" s="247"/>
      <c r="Q689" s="247"/>
      <c r="R689" s="247"/>
      <c r="S689" s="247"/>
      <c r="T689" s="247"/>
      <c r="U689" s="247"/>
      <c r="V689" s="247"/>
    </row>
    <row r="690" spans="1:22">
      <c r="A690" s="244"/>
      <c r="B690" s="8" t="s">
        <v>1195</v>
      </c>
      <c r="P690" s="244"/>
      <c r="Q690" s="244"/>
      <c r="R690" s="244"/>
      <c r="S690" s="244"/>
      <c r="T690" s="244"/>
      <c r="U690" s="244"/>
      <c r="V690" s="244"/>
    </row>
    <row r="691" spans="1:22">
      <c r="A691" s="247"/>
      <c r="B691" s="68" t="s">
        <v>1195</v>
      </c>
      <c r="C691" s="67"/>
      <c r="D691" s="67"/>
      <c r="E691" s="68"/>
      <c r="F691" s="68"/>
      <c r="G691" s="74"/>
      <c r="H691" s="74"/>
      <c r="I691" s="74"/>
      <c r="J691" s="74"/>
      <c r="K691" s="68"/>
      <c r="L691" s="74"/>
      <c r="M691" s="144"/>
      <c r="N691" s="145"/>
      <c r="O691" s="72"/>
      <c r="P691" s="247"/>
      <c r="Q691" s="247"/>
      <c r="R691" s="247"/>
      <c r="S691" s="247"/>
      <c r="T691" s="247"/>
      <c r="U691" s="247"/>
      <c r="V691" s="247"/>
    </row>
    <row r="692" spans="1:22">
      <c r="A692" s="244"/>
      <c r="B692" s="8" t="s">
        <v>1195</v>
      </c>
      <c r="P692" s="244"/>
      <c r="Q692" s="244"/>
      <c r="R692" s="244"/>
      <c r="S692" s="244"/>
      <c r="T692" s="244"/>
      <c r="U692" s="244"/>
      <c r="V692" s="244"/>
    </row>
    <row r="693" spans="1:22">
      <c r="A693" s="247"/>
      <c r="B693" s="68" t="s">
        <v>1195</v>
      </c>
      <c r="C693" s="67"/>
      <c r="D693" s="67"/>
      <c r="E693" s="68"/>
      <c r="F693" s="68"/>
      <c r="G693" s="74"/>
      <c r="H693" s="74"/>
      <c r="I693" s="74"/>
      <c r="J693" s="74"/>
      <c r="K693" s="68"/>
      <c r="L693" s="74"/>
      <c r="M693" s="144"/>
      <c r="N693" s="145"/>
      <c r="O693" s="72"/>
      <c r="P693" s="247"/>
      <c r="Q693" s="247"/>
      <c r="R693" s="247"/>
      <c r="S693" s="247"/>
      <c r="T693" s="247"/>
      <c r="U693" s="247"/>
      <c r="V693" s="247"/>
    </row>
    <row r="694" spans="1:22">
      <c r="A694" s="244"/>
      <c r="B694" s="8" t="s">
        <v>1195</v>
      </c>
      <c r="P694" s="244"/>
      <c r="Q694" s="244"/>
      <c r="R694" s="244"/>
      <c r="S694" s="244"/>
      <c r="T694" s="244"/>
      <c r="U694" s="244"/>
      <c r="V694" s="244"/>
    </row>
    <row r="695" spans="1:22">
      <c r="A695" s="247"/>
      <c r="B695" s="68" t="s">
        <v>1195</v>
      </c>
      <c r="C695" s="67"/>
      <c r="D695" s="67"/>
      <c r="E695" s="68"/>
      <c r="F695" s="68"/>
      <c r="G695" s="74"/>
      <c r="H695" s="74"/>
      <c r="I695" s="74"/>
      <c r="J695" s="74"/>
      <c r="K695" s="68"/>
      <c r="L695" s="74"/>
      <c r="M695" s="144"/>
      <c r="N695" s="145"/>
      <c r="O695" s="72"/>
      <c r="P695" s="247"/>
      <c r="Q695" s="247"/>
      <c r="R695" s="247"/>
      <c r="S695" s="247"/>
      <c r="T695" s="247"/>
      <c r="U695" s="247"/>
      <c r="V695" s="247"/>
    </row>
    <row r="696" spans="1:22">
      <c r="A696" s="244"/>
      <c r="B696" s="8" t="s">
        <v>1195</v>
      </c>
      <c r="P696" s="244"/>
      <c r="Q696" s="244"/>
      <c r="R696" s="244"/>
      <c r="S696" s="244"/>
      <c r="T696" s="244"/>
      <c r="U696" s="244"/>
      <c r="V696" s="244"/>
    </row>
    <row r="697" spans="1:22">
      <c r="A697" s="247"/>
      <c r="B697" s="68" t="s">
        <v>1195</v>
      </c>
      <c r="C697" s="67"/>
      <c r="D697" s="67"/>
      <c r="E697" s="68"/>
      <c r="F697" s="68"/>
      <c r="G697" s="74"/>
      <c r="H697" s="74"/>
      <c r="I697" s="74"/>
      <c r="J697" s="74"/>
      <c r="K697" s="68"/>
      <c r="L697" s="74"/>
      <c r="M697" s="144"/>
      <c r="N697" s="145"/>
      <c r="O697" s="72"/>
      <c r="P697" s="247"/>
      <c r="Q697" s="247"/>
      <c r="R697" s="247"/>
      <c r="S697" s="247"/>
      <c r="T697" s="247"/>
      <c r="U697" s="247"/>
      <c r="V697" s="247"/>
    </row>
    <row r="698" spans="1:22">
      <c r="A698" s="244"/>
      <c r="B698" s="8" t="s">
        <v>1195</v>
      </c>
      <c r="P698" s="244"/>
      <c r="Q698" s="244"/>
      <c r="R698" s="244"/>
      <c r="S698" s="244"/>
      <c r="T698" s="244"/>
      <c r="U698" s="244"/>
      <c r="V698" s="244"/>
    </row>
    <row r="699" spans="1:22">
      <c r="A699" s="247"/>
      <c r="B699" s="68" t="s">
        <v>1195</v>
      </c>
      <c r="C699" s="67"/>
      <c r="D699" s="67"/>
      <c r="E699" s="68"/>
      <c r="F699" s="68"/>
      <c r="G699" s="74"/>
      <c r="H699" s="74"/>
      <c r="I699" s="74"/>
      <c r="J699" s="74"/>
      <c r="K699" s="68"/>
      <c r="L699" s="74"/>
      <c r="M699" s="144"/>
      <c r="N699" s="145"/>
      <c r="O699" s="72"/>
      <c r="P699" s="247"/>
      <c r="Q699" s="247"/>
      <c r="R699" s="247"/>
      <c r="S699" s="247"/>
      <c r="T699" s="247"/>
      <c r="U699" s="247"/>
      <c r="V699" s="247"/>
    </row>
    <row r="700" spans="1:22">
      <c r="A700" s="244"/>
      <c r="B700" s="8" t="s">
        <v>1195</v>
      </c>
      <c r="P700" s="244"/>
      <c r="Q700" s="244"/>
      <c r="R700" s="244"/>
      <c r="S700" s="244"/>
      <c r="T700" s="244"/>
      <c r="U700" s="244"/>
      <c r="V700" s="244"/>
    </row>
    <row r="701" spans="1:22">
      <c r="A701" s="247"/>
      <c r="B701" s="68" t="s">
        <v>1195</v>
      </c>
      <c r="C701" s="67"/>
      <c r="D701" s="67"/>
      <c r="E701" s="68"/>
      <c r="F701" s="68"/>
      <c r="G701" s="74"/>
      <c r="H701" s="74"/>
      <c r="I701" s="74"/>
      <c r="J701" s="74"/>
      <c r="K701" s="68"/>
      <c r="L701" s="74"/>
      <c r="M701" s="144"/>
      <c r="N701" s="145"/>
      <c r="O701" s="72"/>
      <c r="P701" s="247"/>
      <c r="Q701" s="247"/>
      <c r="R701" s="247"/>
      <c r="S701" s="247"/>
      <c r="T701" s="247"/>
      <c r="U701" s="247"/>
      <c r="V701" s="247"/>
    </row>
    <row r="702" spans="1:22">
      <c r="A702" s="244"/>
      <c r="B702" s="8" t="s">
        <v>1195</v>
      </c>
      <c r="P702" s="244"/>
      <c r="Q702" s="244"/>
      <c r="R702" s="244"/>
      <c r="S702" s="244"/>
      <c r="T702" s="244"/>
      <c r="U702" s="244"/>
      <c r="V702" s="244"/>
    </row>
    <row r="703" spans="1:22">
      <c r="A703" s="247"/>
      <c r="B703" s="68" t="s">
        <v>1195</v>
      </c>
      <c r="C703" s="67"/>
      <c r="D703" s="67"/>
      <c r="E703" s="68"/>
      <c r="F703" s="68"/>
      <c r="G703" s="74"/>
      <c r="H703" s="74"/>
      <c r="I703" s="74"/>
      <c r="J703" s="74"/>
      <c r="K703" s="68"/>
      <c r="L703" s="74"/>
      <c r="M703" s="144"/>
      <c r="N703" s="145"/>
      <c r="O703" s="72"/>
      <c r="P703" s="247"/>
      <c r="Q703" s="247"/>
      <c r="R703" s="247"/>
      <c r="S703" s="247"/>
      <c r="T703" s="247"/>
      <c r="U703" s="247"/>
      <c r="V703" s="247"/>
    </row>
    <row r="704" spans="1:22">
      <c r="A704" s="244"/>
      <c r="B704" s="8" t="s">
        <v>1195</v>
      </c>
      <c r="P704" s="244"/>
      <c r="Q704" s="244"/>
      <c r="R704" s="244"/>
      <c r="S704" s="244"/>
      <c r="T704" s="244"/>
      <c r="U704" s="244"/>
      <c r="V704" s="244"/>
    </row>
    <row r="705" spans="1:22">
      <c r="A705" s="247"/>
      <c r="B705" s="68" t="s">
        <v>1195</v>
      </c>
      <c r="C705" s="67"/>
      <c r="D705" s="67"/>
      <c r="E705" s="68"/>
      <c r="F705" s="68"/>
      <c r="G705" s="74"/>
      <c r="H705" s="74"/>
      <c r="I705" s="74"/>
      <c r="J705" s="74"/>
      <c r="K705" s="68"/>
      <c r="L705" s="74"/>
      <c r="M705" s="144"/>
      <c r="N705" s="145"/>
      <c r="O705" s="72"/>
      <c r="P705" s="247"/>
      <c r="Q705" s="247"/>
      <c r="R705" s="247"/>
      <c r="S705" s="247"/>
      <c r="T705" s="247"/>
      <c r="U705" s="247"/>
      <c r="V705" s="247"/>
    </row>
    <row r="706" spans="1:22">
      <c r="A706" s="244"/>
      <c r="B706" s="8" t="s">
        <v>1195</v>
      </c>
      <c r="P706" s="244"/>
      <c r="Q706" s="244"/>
      <c r="R706" s="244"/>
      <c r="S706" s="244"/>
      <c r="T706" s="244"/>
      <c r="U706" s="244"/>
      <c r="V706" s="244"/>
    </row>
    <row r="707" spans="1:22">
      <c r="A707" s="247"/>
      <c r="B707" s="68" t="s">
        <v>1195</v>
      </c>
      <c r="C707" s="67"/>
      <c r="D707" s="67"/>
      <c r="E707" s="68"/>
      <c r="F707" s="68"/>
      <c r="G707" s="74"/>
      <c r="H707" s="74"/>
      <c r="I707" s="74"/>
      <c r="J707" s="74"/>
      <c r="K707" s="68"/>
      <c r="L707" s="74"/>
      <c r="M707" s="144"/>
      <c r="N707" s="145"/>
      <c r="O707" s="72"/>
      <c r="P707" s="247"/>
      <c r="Q707" s="247"/>
      <c r="R707" s="247"/>
      <c r="S707" s="247"/>
      <c r="T707" s="247"/>
      <c r="U707" s="247"/>
      <c r="V707" s="247"/>
    </row>
    <row r="708" spans="1:22">
      <c r="A708" s="244"/>
      <c r="B708" s="8" t="s">
        <v>1195</v>
      </c>
      <c r="P708" s="244"/>
      <c r="Q708" s="244"/>
      <c r="R708" s="244"/>
      <c r="S708" s="244"/>
      <c r="T708" s="244"/>
      <c r="U708" s="244"/>
      <c r="V708" s="244"/>
    </row>
    <row r="709" spans="1:22">
      <c r="A709" s="247"/>
      <c r="B709" s="68" t="s">
        <v>1195</v>
      </c>
      <c r="C709" s="67"/>
      <c r="D709" s="67"/>
      <c r="E709" s="68"/>
      <c r="F709" s="68"/>
      <c r="G709" s="74"/>
      <c r="H709" s="74"/>
      <c r="I709" s="74"/>
      <c r="J709" s="74"/>
      <c r="K709" s="68"/>
      <c r="L709" s="74"/>
      <c r="M709" s="144"/>
      <c r="N709" s="145"/>
      <c r="O709" s="72"/>
      <c r="P709" s="247"/>
      <c r="Q709" s="247"/>
      <c r="R709" s="247"/>
      <c r="S709" s="247"/>
      <c r="T709" s="247"/>
      <c r="U709" s="247"/>
      <c r="V709" s="247"/>
    </row>
    <row r="710" spans="1:22">
      <c r="A710" s="244"/>
      <c r="B710" s="8" t="s">
        <v>1195</v>
      </c>
      <c r="P710" s="244"/>
      <c r="Q710" s="244"/>
      <c r="R710" s="244"/>
      <c r="S710" s="244"/>
      <c r="T710" s="244"/>
      <c r="U710" s="244"/>
      <c r="V710" s="244"/>
    </row>
    <row r="711" spans="1:22">
      <c r="A711" s="247"/>
      <c r="B711" s="68" t="s">
        <v>1195</v>
      </c>
      <c r="C711" s="67"/>
      <c r="D711" s="67"/>
      <c r="E711" s="68"/>
      <c r="F711" s="68"/>
      <c r="G711" s="74"/>
      <c r="H711" s="74"/>
      <c r="I711" s="74"/>
      <c r="J711" s="74"/>
      <c r="K711" s="68"/>
      <c r="L711" s="74"/>
      <c r="M711" s="144"/>
      <c r="N711" s="145"/>
      <c r="O711" s="72"/>
      <c r="P711" s="247"/>
      <c r="Q711" s="247"/>
      <c r="R711" s="247"/>
      <c r="S711" s="247"/>
      <c r="T711" s="247"/>
      <c r="U711" s="247"/>
      <c r="V711" s="247"/>
    </row>
    <row r="712" spans="1:22">
      <c r="A712" s="244"/>
      <c r="B712" s="8" t="s">
        <v>1195</v>
      </c>
      <c r="P712" s="244"/>
      <c r="Q712" s="244"/>
      <c r="R712" s="244"/>
      <c r="S712" s="244"/>
      <c r="T712" s="244"/>
      <c r="U712" s="244"/>
      <c r="V712" s="244"/>
    </row>
    <row r="713" spans="1:22">
      <c r="A713" s="247"/>
      <c r="B713" s="68" t="s">
        <v>1195</v>
      </c>
      <c r="C713" s="67"/>
      <c r="D713" s="67"/>
      <c r="E713" s="68"/>
      <c r="F713" s="68"/>
      <c r="G713" s="74"/>
      <c r="H713" s="74"/>
      <c r="I713" s="74"/>
      <c r="J713" s="74"/>
      <c r="K713" s="68"/>
      <c r="L713" s="74"/>
      <c r="M713" s="144"/>
      <c r="N713" s="145"/>
      <c r="O713" s="72"/>
      <c r="P713" s="247"/>
      <c r="Q713" s="247"/>
      <c r="R713" s="247"/>
      <c r="S713" s="247"/>
      <c r="T713" s="247"/>
      <c r="U713" s="247"/>
      <c r="V713" s="247"/>
    </row>
    <row r="714" spans="1:22">
      <c r="A714" s="244"/>
      <c r="B714" s="8" t="s">
        <v>1195</v>
      </c>
      <c r="P714" s="244"/>
      <c r="Q714" s="244"/>
      <c r="R714" s="244"/>
      <c r="S714" s="244"/>
      <c r="T714" s="244"/>
      <c r="U714" s="244"/>
      <c r="V714" s="244"/>
    </row>
    <row r="715" spans="1:22">
      <c r="A715" s="247"/>
      <c r="B715" s="68" t="s">
        <v>1195</v>
      </c>
      <c r="C715" s="67"/>
      <c r="D715" s="67"/>
      <c r="E715" s="68"/>
      <c r="F715" s="68"/>
      <c r="G715" s="74"/>
      <c r="H715" s="74"/>
      <c r="I715" s="74"/>
      <c r="J715" s="74"/>
      <c r="K715" s="68"/>
      <c r="L715" s="74"/>
      <c r="M715" s="144"/>
      <c r="N715" s="145"/>
      <c r="O715" s="72"/>
      <c r="P715" s="247"/>
      <c r="Q715" s="247"/>
      <c r="R715" s="247"/>
      <c r="S715" s="247"/>
      <c r="T715" s="247"/>
      <c r="U715" s="247"/>
      <c r="V715" s="247"/>
    </row>
    <row r="716" spans="1:22">
      <c r="A716" s="244"/>
      <c r="B716" s="8" t="s">
        <v>1195</v>
      </c>
      <c r="P716" s="244"/>
      <c r="Q716" s="244"/>
      <c r="R716" s="244"/>
      <c r="S716" s="244"/>
      <c r="T716" s="244"/>
      <c r="U716" s="244"/>
      <c r="V716" s="244"/>
    </row>
    <row r="717" spans="1:22">
      <c r="A717" s="247"/>
      <c r="B717" s="68" t="s">
        <v>1195</v>
      </c>
      <c r="C717" s="67"/>
      <c r="D717" s="67"/>
      <c r="E717" s="68"/>
      <c r="F717" s="68"/>
      <c r="G717" s="74"/>
      <c r="H717" s="74"/>
      <c r="I717" s="74"/>
      <c r="J717" s="74"/>
      <c r="K717" s="68"/>
      <c r="L717" s="74"/>
      <c r="M717" s="144"/>
      <c r="N717" s="145"/>
      <c r="O717" s="72"/>
      <c r="P717" s="247"/>
      <c r="Q717" s="247"/>
      <c r="R717" s="247"/>
      <c r="S717" s="247"/>
      <c r="T717" s="247"/>
      <c r="U717" s="247"/>
      <c r="V717" s="247"/>
    </row>
    <row r="718" spans="1:22">
      <c r="A718" s="244"/>
      <c r="B718" s="8" t="s">
        <v>1195</v>
      </c>
      <c r="P718" s="244"/>
      <c r="Q718" s="244"/>
      <c r="R718" s="244"/>
      <c r="S718" s="244"/>
      <c r="T718" s="244"/>
      <c r="U718" s="244"/>
      <c r="V718" s="244"/>
    </row>
    <row r="719" spans="1:22">
      <c r="A719" s="247"/>
      <c r="B719" s="68" t="s">
        <v>1195</v>
      </c>
      <c r="C719" s="67"/>
      <c r="D719" s="67"/>
      <c r="E719" s="68"/>
      <c r="F719" s="68"/>
      <c r="G719" s="74"/>
      <c r="H719" s="74"/>
      <c r="I719" s="74"/>
      <c r="J719" s="74"/>
      <c r="K719" s="68"/>
      <c r="L719" s="74"/>
      <c r="M719" s="144"/>
      <c r="N719" s="145"/>
      <c r="O719" s="72"/>
      <c r="P719" s="247"/>
      <c r="Q719" s="247"/>
      <c r="R719" s="247"/>
      <c r="S719" s="247"/>
      <c r="T719" s="247"/>
      <c r="U719" s="247"/>
      <c r="V719" s="247"/>
    </row>
    <row r="720" spans="1:22">
      <c r="A720" s="244"/>
      <c r="B720" s="8" t="s">
        <v>1195</v>
      </c>
      <c r="P720" s="244"/>
      <c r="Q720" s="244"/>
      <c r="R720" s="244"/>
      <c r="S720" s="244"/>
      <c r="T720" s="244"/>
      <c r="U720" s="244"/>
      <c r="V720" s="244"/>
    </row>
    <row r="721" spans="1:22">
      <c r="A721" s="247"/>
      <c r="B721" s="68" t="s">
        <v>1195</v>
      </c>
      <c r="C721" s="67"/>
      <c r="D721" s="67"/>
      <c r="E721" s="68"/>
      <c r="F721" s="68"/>
      <c r="G721" s="74"/>
      <c r="H721" s="74"/>
      <c r="I721" s="74"/>
      <c r="J721" s="74"/>
      <c r="K721" s="68"/>
      <c r="L721" s="74"/>
      <c r="M721" s="144"/>
      <c r="N721" s="145"/>
      <c r="O721" s="72"/>
      <c r="P721" s="247"/>
      <c r="Q721" s="247"/>
      <c r="R721" s="247"/>
      <c r="S721" s="247"/>
      <c r="T721" s="247"/>
      <c r="U721" s="247"/>
      <c r="V721" s="247"/>
    </row>
    <row r="722" spans="1:22">
      <c r="A722" s="244"/>
      <c r="B722" s="8" t="s">
        <v>1195</v>
      </c>
      <c r="P722" s="244"/>
      <c r="Q722" s="244"/>
      <c r="R722" s="244"/>
      <c r="S722" s="244"/>
      <c r="T722" s="244"/>
      <c r="U722" s="244"/>
      <c r="V722" s="244"/>
    </row>
    <row r="723" spans="1:22">
      <c r="A723" s="247"/>
      <c r="B723" s="68" t="s">
        <v>1195</v>
      </c>
      <c r="C723" s="67"/>
      <c r="D723" s="67"/>
      <c r="E723" s="68"/>
      <c r="F723" s="68"/>
      <c r="G723" s="74"/>
      <c r="H723" s="74"/>
      <c r="I723" s="74"/>
      <c r="J723" s="74"/>
      <c r="K723" s="68"/>
      <c r="L723" s="74"/>
      <c r="M723" s="144"/>
      <c r="N723" s="145"/>
      <c r="O723" s="72"/>
      <c r="P723" s="247"/>
      <c r="Q723" s="247"/>
      <c r="R723" s="247"/>
      <c r="S723" s="247"/>
      <c r="T723" s="247"/>
      <c r="U723" s="247"/>
      <c r="V723" s="247"/>
    </row>
    <row r="724" spans="1:22">
      <c r="A724" s="244"/>
      <c r="B724" s="8" t="s">
        <v>1195</v>
      </c>
      <c r="P724" s="244"/>
      <c r="Q724" s="244"/>
      <c r="R724" s="244"/>
      <c r="S724" s="244"/>
      <c r="T724" s="244"/>
      <c r="U724" s="244"/>
      <c r="V724" s="244"/>
    </row>
    <row r="725" spans="1:22">
      <c r="A725" s="247"/>
      <c r="B725" s="68" t="s">
        <v>1195</v>
      </c>
      <c r="C725" s="67"/>
      <c r="D725" s="67"/>
      <c r="E725" s="68"/>
      <c r="F725" s="68"/>
      <c r="G725" s="74"/>
      <c r="H725" s="74"/>
      <c r="I725" s="74"/>
      <c r="J725" s="74"/>
      <c r="K725" s="68"/>
      <c r="L725" s="74"/>
      <c r="M725" s="144"/>
      <c r="N725" s="145"/>
      <c r="O725" s="72"/>
      <c r="P725" s="247"/>
      <c r="Q725" s="247"/>
      <c r="R725" s="247"/>
      <c r="S725" s="247"/>
      <c r="T725" s="247"/>
      <c r="U725" s="247"/>
      <c r="V725" s="247"/>
    </row>
    <row r="726" spans="1:22">
      <c r="A726" s="244"/>
      <c r="B726" s="8" t="s">
        <v>1195</v>
      </c>
      <c r="P726" s="244"/>
      <c r="Q726" s="244"/>
      <c r="R726" s="244"/>
      <c r="S726" s="244"/>
      <c r="T726" s="244"/>
      <c r="U726" s="244"/>
      <c r="V726" s="244"/>
    </row>
    <row r="727" spans="1:22">
      <c r="A727" s="247"/>
      <c r="B727" s="68" t="s">
        <v>1195</v>
      </c>
      <c r="C727" s="67"/>
      <c r="D727" s="67"/>
      <c r="E727" s="68"/>
      <c r="F727" s="68"/>
      <c r="G727" s="74"/>
      <c r="H727" s="74"/>
      <c r="I727" s="74"/>
      <c r="J727" s="74"/>
      <c r="K727" s="68"/>
      <c r="L727" s="74"/>
      <c r="M727" s="144"/>
      <c r="N727" s="145"/>
      <c r="O727" s="72"/>
      <c r="P727" s="247"/>
      <c r="Q727" s="247"/>
      <c r="R727" s="247"/>
      <c r="S727" s="247"/>
      <c r="T727" s="247"/>
      <c r="U727" s="247"/>
      <c r="V727" s="247"/>
    </row>
    <row r="728" spans="1:22">
      <c r="A728" s="244"/>
      <c r="B728" s="8" t="s">
        <v>1195</v>
      </c>
      <c r="P728" s="244"/>
      <c r="Q728" s="244"/>
      <c r="R728" s="244"/>
      <c r="S728" s="244"/>
      <c r="T728" s="244"/>
      <c r="U728" s="244"/>
      <c r="V728" s="244"/>
    </row>
    <row r="729" spans="1:22">
      <c r="A729" s="247"/>
      <c r="B729" s="68" t="s">
        <v>1195</v>
      </c>
      <c r="C729" s="67"/>
      <c r="D729" s="67"/>
      <c r="E729" s="68"/>
      <c r="F729" s="68"/>
      <c r="G729" s="74"/>
      <c r="H729" s="74"/>
      <c r="I729" s="74"/>
      <c r="J729" s="74"/>
      <c r="K729" s="68"/>
      <c r="L729" s="74"/>
      <c r="M729" s="144"/>
      <c r="N729" s="145"/>
      <c r="O729" s="72"/>
      <c r="P729" s="247"/>
      <c r="Q729" s="247"/>
      <c r="R729" s="247"/>
      <c r="S729" s="247"/>
      <c r="T729" s="247"/>
      <c r="U729" s="247"/>
      <c r="V729" s="247"/>
    </row>
    <row r="730" spans="1:22">
      <c r="A730" s="244"/>
      <c r="B730" s="8" t="s">
        <v>1195</v>
      </c>
      <c r="P730" s="244"/>
      <c r="Q730" s="244"/>
      <c r="R730" s="244"/>
      <c r="S730" s="244"/>
      <c r="T730" s="244"/>
      <c r="U730" s="244"/>
      <c r="V730" s="244"/>
    </row>
    <row r="731" spans="1:22">
      <c r="A731" s="247"/>
      <c r="B731" s="68" t="s">
        <v>1195</v>
      </c>
      <c r="C731" s="67"/>
      <c r="D731" s="67"/>
      <c r="E731" s="68"/>
      <c r="F731" s="68"/>
      <c r="G731" s="74"/>
      <c r="H731" s="74"/>
      <c r="I731" s="74"/>
      <c r="J731" s="74"/>
      <c r="K731" s="68"/>
      <c r="L731" s="74"/>
      <c r="M731" s="144"/>
      <c r="N731" s="145"/>
      <c r="O731" s="72"/>
      <c r="P731" s="247"/>
      <c r="Q731" s="247"/>
      <c r="R731" s="247"/>
      <c r="S731" s="247"/>
      <c r="T731" s="247"/>
      <c r="U731" s="247"/>
      <c r="V731" s="247"/>
    </row>
    <row r="732" spans="1:22">
      <c r="A732" s="244"/>
      <c r="B732" s="8" t="s">
        <v>1195</v>
      </c>
      <c r="P732" s="244"/>
      <c r="Q732" s="244"/>
      <c r="R732" s="244"/>
      <c r="S732" s="244"/>
      <c r="T732" s="244"/>
      <c r="U732" s="244"/>
      <c r="V732" s="244"/>
    </row>
    <row r="733" spans="1:22">
      <c r="A733" s="247"/>
      <c r="B733" s="68" t="s">
        <v>1195</v>
      </c>
      <c r="C733" s="67"/>
      <c r="D733" s="67"/>
      <c r="E733" s="68"/>
      <c r="F733" s="68"/>
      <c r="G733" s="74"/>
      <c r="H733" s="74"/>
      <c r="I733" s="74"/>
      <c r="J733" s="74"/>
      <c r="K733" s="68"/>
      <c r="L733" s="74"/>
      <c r="M733" s="144"/>
      <c r="N733" s="145"/>
      <c r="O733" s="72"/>
      <c r="P733" s="247"/>
      <c r="Q733" s="247"/>
      <c r="R733" s="247"/>
      <c r="S733" s="247"/>
      <c r="T733" s="247"/>
      <c r="U733" s="247"/>
      <c r="V733" s="247"/>
    </row>
    <row r="734" spans="1:22">
      <c r="A734" s="244"/>
      <c r="B734" s="8" t="s">
        <v>1195</v>
      </c>
      <c r="P734" s="244"/>
      <c r="Q734" s="244"/>
      <c r="R734" s="244"/>
      <c r="S734" s="244"/>
      <c r="T734" s="244"/>
      <c r="U734" s="244"/>
      <c r="V734" s="244"/>
    </row>
    <row r="735" spans="1:22">
      <c r="A735" s="247"/>
      <c r="B735" s="68" t="s">
        <v>1195</v>
      </c>
      <c r="C735" s="67"/>
      <c r="D735" s="67"/>
      <c r="E735" s="68"/>
      <c r="F735" s="68"/>
      <c r="G735" s="74"/>
      <c r="H735" s="74"/>
      <c r="I735" s="74"/>
      <c r="J735" s="74"/>
      <c r="K735" s="68"/>
      <c r="L735" s="74"/>
      <c r="M735" s="144"/>
      <c r="N735" s="145"/>
      <c r="O735" s="72"/>
      <c r="P735" s="247"/>
      <c r="Q735" s="247"/>
      <c r="R735" s="247"/>
      <c r="S735" s="247"/>
      <c r="T735" s="247"/>
      <c r="U735" s="247"/>
      <c r="V735" s="247"/>
    </row>
    <row r="736" spans="1:22">
      <c r="A736" s="244"/>
      <c r="B736" s="8" t="s">
        <v>1195</v>
      </c>
      <c r="P736" s="244"/>
      <c r="Q736" s="244"/>
      <c r="R736" s="244"/>
      <c r="S736" s="244"/>
      <c r="T736" s="244"/>
      <c r="U736" s="244"/>
      <c r="V736" s="244"/>
    </row>
    <row r="737" spans="1:22">
      <c r="A737" s="247"/>
      <c r="B737" s="68" t="s">
        <v>1195</v>
      </c>
      <c r="C737" s="67"/>
      <c r="D737" s="67"/>
      <c r="E737" s="68"/>
      <c r="F737" s="68"/>
      <c r="G737" s="74"/>
      <c r="H737" s="74"/>
      <c r="I737" s="74"/>
      <c r="J737" s="74"/>
      <c r="K737" s="68"/>
      <c r="L737" s="74"/>
      <c r="M737" s="144"/>
      <c r="N737" s="145"/>
      <c r="O737" s="72"/>
      <c r="P737" s="247"/>
      <c r="Q737" s="247"/>
      <c r="R737" s="247"/>
      <c r="S737" s="247"/>
      <c r="T737" s="247"/>
      <c r="U737" s="247"/>
      <c r="V737" s="247"/>
    </row>
    <row r="738" spans="1:22">
      <c r="A738" s="244"/>
      <c r="B738" s="8" t="s">
        <v>1195</v>
      </c>
      <c r="P738" s="244"/>
      <c r="Q738" s="244"/>
      <c r="R738" s="244"/>
      <c r="S738" s="244"/>
      <c r="T738" s="244"/>
      <c r="U738" s="244"/>
      <c r="V738" s="244"/>
    </row>
    <row r="739" spans="1:22">
      <c r="A739" s="247"/>
      <c r="B739" s="68" t="s">
        <v>1195</v>
      </c>
      <c r="C739" s="67"/>
      <c r="D739" s="67"/>
      <c r="E739" s="68"/>
      <c r="F739" s="68"/>
      <c r="G739" s="74"/>
      <c r="H739" s="74"/>
      <c r="I739" s="74"/>
      <c r="J739" s="74"/>
      <c r="K739" s="68"/>
      <c r="L739" s="74"/>
      <c r="M739" s="144"/>
      <c r="N739" s="145"/>
      <c r="O739" s="72"/>
      <c r="P739" s="247"/>
      <c r="Q739" s="247"/>
      <c r="R739" s="247"/>
      <c r="S739" s="247"/>
      <c r="T739" s="247"/>
      <c r="U739" s="247"/>
      <c r="V739" s="247"/>
    </row>
    <row r="740" spans="1:22">
      <c r="A740" s="244"/>
      <c r="B740" s="8" t="s">
        <v>1195</v>
      </c>
      <c r="P740" s="244"/>
      <c r="Q740" s="244"/>
      <c r="R740" s="244"/>
      <c r="S740" s="244"/>
      <c r="T740" s="244"/>
      <c r="U740" s="244"/>
      <c r="V740" s="244"/>
    </row>
    <row r="741" spans="1:22">
      <c r="A741" s="247"/>
      <c r="B741" s="68" t="s">
        <v>1195</v>
      </c>
      <c r="C741" s="67"/>
      <c r="D741" s="67"/>
      <c r="E741" s="68"/>
      <c r="F741" s="68"/>
      <c r="G741" s="74"/>
      <c r="H741" s="74"/>
      <c r="I741" s="74"/>
      <c r="J741" s="74"/>
      <c r="K741" s="68"/>
      <c r="L741" s="74"/>
      <c r="M741" s="144"/>
      <c r="N741" s="145"/>
      <c r="O741" s="72"/>
      <c r="P741" s="247"/>
      <c r="Q741" s="247"/>
      <c r="R741" s="247"/>
      <c r="S741" s="247"/>
      <c r="T741" s="247"/>
      <c r="U741" s="247"/>
      <c r="V741" s="247"/>
    </row>
    <row r="742" spans="1:22">
      <c r="A742" s="244"/>
      <c r="B742" s="8" t="s">
        <v>1195</v>
      </c>
      <c r="P742" s="244"/>
      <c r="Q742" s="244"/>
      <c r="R742" s="244"/>
      <c r="S742" s="244"/>
      <c r="T742" s="244"/>
      <c r="U742" s="244"/>
      <c r="V742" s="244"/>
    </row>
    <row r="743" spans="1:22">
      <c r="A743" s="247"/>
      <c r="B743" s="68" t="s">
        <v>1195</v>
      </c>
      <c r="C743" s="67"/>
      <c r="D743" s="67"/>
      <c r="E743" s="68"/>
      <c r="F743" s="68"/>
      <c r="G743" s="74"/>
      <c r="H743" s="74"/>
      <c r="I743" s="74"/>
      <c r="J743" s="74"/>
      <c r="K743" s="68"/>
      <c r="L743" s="74"/>
      <c r="M743" s="144"/>
      <c r="N743" s="145"/>
      <c r="O743" s="72"/>
      <c r="P743" s="247"/>
      <c r="Q743" s="247"/>
      <c r="R743" s="247"/>
      <c r="S743" s="247"/>
      <c r="T743" s="247"/>
      <c r="U743" s="247"/>
      <c r="V743" s="247"/>
    </row>
    <row r="744" spans="1:22">
      <c r="A744" s="244"/>
      <c r="B744" s="8" t="s">
        <v>1195</v>
      </c>
      <c r="P744" s="244"/>
      <c r="Q744" s="244"/>
      <c r="R744" s="244"/>
      <c r="S744" s="244"/>
      <c r="T744" s="244"/>
      <c r="U744" s="244"/>
      <c r="V744" s="244"/>
    </row>
    <row r="745" spans="1:22">
      <c r="A745" s="247"/>
      <c r="B745" s="68" t="s">
        <v>1195</v>
      </c>
      <c r="C745" s="67"/>
      <c r="D745" s="67"/>
      <c r="E745" s="68"/>
      <c r="F745" s="68"/>
      <c r="G745" s="74"/>
      <c r="H745" s="74"/>
      <c r="I745" s="74"/>
      <c r="J745" s="74"/>
      <c r="K745" s="68"/>
      <c r="L745" s="74"/>
      <c r="M745" s="144"/>
      <c r="N745" s="145"/>
      <c r="O745" s="72"/>
      <c r="P745" s="247"/>
      <c r="Q745" s="247"/>
      <c r="R745" s="247"/>
      <c r="S745" s="247"/>
      <c r="T745" s="247"/>
      <c r="U745" s="247"/>
      <c r="V745" s="247"/>
    </row>
    <row r="746" spans="1:22">
      <c r="A746" s="244"/>
      <c r="B746" s="8" t="s">
        <v>1195</v>
      </c>
      <c r="P746" s="244"/>
      <c r="Q746" s="244"/>
      <c r="R746" s="244"/>
      <c r="S746" s="244"/>
      <c r="T746" s="244"/>
      <c r="U746" s="244"/>
      <c r="V746" s="244"/>
    </row>
    <row r="747" spans="1:22">
      <c r="A747" s="247"/>
      <c r="B747" s="68" t="s">
        <v>1195</v>
      </c>
      <c r="C747" s="67"/>
      <c r="D747" s="67"/>
      <c r="E747" s="68"/>
      <c r="F747" s="68"/>
      <c r="G747" s="74"/>
      <c r="H747" s="74"/>
      <c r="I747" s="74"/>
      <c r="J747" s="74"/>
      <c r="K747" s="68"/>
      <c r="L747" s="74"/>
      <c r="M747" s="144"/>
      <c r="N747" s="145"/>
      <c r="O747" s="72"/>
      <c r="P747" s="247"/>
      <c r="Q747" s="247"/>
      <c r="R747" s="247"/>
      <c r="S747" s="247"/>
      <c r="T747" s="247"/>
      <c r="U747" s="247"/>
      <c r="V747" s="247"/>
    </row>
    <row r="748" spans="1:22">
      <c r="A748" s="244"/>
      <c r="B748" s="8" t="s">
        <v>1195</v>
      </c>
      <c r="P748" s="244"/>
      <c r="Q748" s="244"/>
      <c r="R748" s="244"/>
      <c r="S748" s="244"/>
      <c r="T748" s="244"/>
      <c r="U748" s="244"/>
      <c r="V748" s="244"/>
    </row>
    <row r="749" spans="1:22">
      <c r="A749" s="247"/>
      <c r="B749" s="68" t="s">
        <v>1195</v>
      </c>
      <c r="C749" s="67"/>
      <c r="D749" s="67"/>
      <c r="E749" s="68"/>
      <c r="F749" s="68"/>
      <c r="G749" s="74"/>
      <c r="H749" s="74"/>
      <c r="I749" s="74"/>
      <c r="J749" s="74"/>
      <c r="K749" s="68"/>
      <c r="L749" s="74"/>
      <c r="M749" s="144"/>
      <c r="N749" s="145"/>
      <c r="O749" s="72"/>
      <c r="P749" s="247"/>
      <c r="Q749" s="247"/>
      <c r="R749" s="247"/>
      <c r="S749" s="247"/>
      <c r="T749" s="247"/>
      <c r="U749" s="247"/>
      <c r="V749" s="247"/>
    </row>
    <row r="750" spans="1:22">
      <c r="A750" s="244"/>
      <c r="B750" s="8" t="s">
        <v>1195</v>
      </c>
      <c r="P750" s="244"/>
      <c r="Q750" s="244"/>
      <c r="R750" s="244"/>
      <c r="S750" s="244"/>
      <c r="T750" s="244"/>
      <c r="U750" s="244"/>
      <c r="V750" s="244"/>
    </row>
    <row r="751" spans="1:22">
      <c r="A751" s="247"/>
      <c r="B751" s="68" t="s">
        <v>1195</v>
      </c>
      <c r="C751" s="67"/>
      <c r="D751" s="67"/>
      <c r="E751" s="68"/>
      <c r="F751" s="68"/>
      <c r="G751" s="74"/>
      <c r="H751" s="74"/>
      <c r="I751" s="74"/>
      <c r="J751" s="74"/>
      <c r="K751" s="68"/>
      <c r="L751" s="74"/>
      <c r="M751" s="144"/>
      <c r="N751" s="145"/>
      <c r="O751" s="72"/>
      <c r="P751" s="247"/>
      <c r="Q751" s="247"/>
      <c r="R751" s="247"/>
      <c r="S751" s="247"/>
      <c r="T751" s="247"/>
      <c r="U751" s="247"/>
      <c r="V751" s="247"/>
    </row>
    <row r="752" spans="1:22">
      <c r="A752" s="244"/>
      <c r="B752" s="8" t="s">
        <v>1195</v>
      </c>
      <c r="P752" s="244"/>
      <c r="Q752" s="244"/>
      <c r="R752" s="244"/>
      <c r="S752" s="244"/>
      <c r="T752" s="244"/>
      <c r="U752" s="244"/>
      <c r="V752" s="244"/>
    </row>
    <row r="753" spans="1:22">
      <c r="A753" s="247"/>
      <c r="B753" s="68" t="s">
        <v>1195</v>
      </c>
      <c r="C753" s="67"/>
      <c r="D753" s="67"/>
      <c r="E753" s="68"/>
      <c r="F753" s="68"/>
      <c r="G753" s="74"/>
      <c r="H753" s="74"/>
      <c r="I753" s="74"/>
      <c r="J753" s="74"/>
      <c r="K753" s="68"/>
      <c r="L753" s="74"/>
      <c r="M753" s="144"/>
      <c r="N753" s="145"/>
      <c r="O753" s="72"/>
      <c r="P753" s="247"/>
      <c r="Q753" s="247"/>
      <c r="R753" s="247"/>
      <c r="S753" s="247"/>
      <c r="T753" s="247"/>
      <c r="U753" s="247"/>
      <c r="V753" s="247"/>
    </row>
    <row r="754" spans="1:22">
      <c r="A754" s="244"/>
      <c r="B754" s="8" t="s">
        <v>1195</v>
      </c>
      <c r="P754" s="244"/>
      <c r="Q754" s="244"/>
      <c r="R754" s="244"/>
      <c r="S754" s="244"/>
      <c r="T754" s="244"/>
      <c r="U754" s="244"/>
      <c r="V754" s="244"/>
    </row>
    <row r="755" spans="1:22">
      <c r="A755" s="247"/>
      <c r="B755" s="68" t="s">
        <v>1195</v>
      </c>
      <c r="C755" s="67"/>
      <c r="D755" s="67"/>
      <c r="E755" s="68"/>
      <c r="F755" s="68"/>
      <c r="G755" s="74"/>
      <c r="H755" s="74"/>
      <c r="I755" s="74"/>
      <c r="J755" s="74"/>
      <c r="K755" s="68"/>
      <c r="L755" s="74"/>
      <c r="M755" s="144"/>
      <c r="N755" s="145"/>
      <c r="O755" s="72"/>
      <c r="P755" s="247"/>
      <c r="Q755" s="247"/>
      <c r="R755" s="247"/>
      <c r="S755" s="247"/>
      <c r="T755" s="247"/>
      <c r="U755" s="247"/>
      <c r="V755" s="247"/>
    </row>
    <row r="756" spans="1:22">
      <c r="A756" s="244"/>
      <c r="B756" s="8" t="s">
        <v>1195</v>
      </c>
      <c r="P756" s="244"/>
      <c r="Q756" s="244"/>
      <c r="R756" s="244"/>
      <c r="S756" s="244"/>
      <c r="T756" s="244"/>
      <c r="U756" s="244"/>
      <c r="V756" s="244"/>
    </row>
    <row r="757" spans="1:22">
      <c r="A757" s="247"/>
      <c r="B757" s="68" t="s">
        <v>1195</v>
      </c>
      <c r="C757" s="67"/>
      <c r="D757" s="67"/>
      <c r="E757" s="68"/>
      <c r="F757" s="68"/>
      <c r="G757" s="74"/>
      <c r="H757" s="74"/>
      <c r="I757" s="74"/>
      <c r="J757" s="74"/>
      <c r="K757" s="68"/>
      <c r="L757" s="74"/>
      <c r="M757" s="144"/>
      <c r="N757" s="145"/>
      <c r="O757" s="72"/>
      <c r="P757" s="247"/>
      <c r="Q757" s="247"/>
      <c r="R757" s="247"/>
      <c r="S757" s="247"/>
      <c r="T757" s="247"/>
      <c r="U757" s="247"/>
      <c r="V757" s="247"/>
    </row>
    <row r="758" spans="1:22">
      <c r="A758" s="244"/>
      <c r="B758" s="8" t="s">
        <v>1195</v>
      </c>
      <c r="P758" s="244"/>
      <c r="Q758" s="244"/>
      <c r="R758" s="244"/>
      <c r="S758" s="244"/>
      <c r="T758" s="244"/>
      <c r="U758" s="244"/>
      <c r="V758" s="244"/>
    </row>
    <row r="759" spans="1:22">
      <c r="A759" s="247"/>
      <c r="B759" s="68" t="s">
        <v>1195</v>
      </c>
      <c r="C759" s="67"/>
      <c r="D759" s="67"/>
      <c r="E759" s="68"/>
      <c r="F759" s="68"/>
      <c r="G759" s="74"/>
      <c r="H759" s="74"/>
      <c r="I759" s="74"/>
      <c r="J759" s="74"/>
      <c r="K759" s="68"/>
      <c r="L759" s="74"/>
      <c r="M759" s="144"/>
      <c r="N759" s="145"/>
      <c r="O759" s="72"/>
      <c r="P759" s="247"/>
      <c r="Q759" s="247"/>
      <c r="R759" s="247"/>
      <c r="S759" s="247"/>
      <c r="T759" s="247"/>
      <c r="U759" s="247"/>
      <c r="V759" s="247"/>
    </row>
    <row r="760" spans="1:22">
      <c r="A760" s="244"/>
      <c r="B760" s="8" t="s">
        <v>1195</v>
      </c>
      <c r="P760" s="244"/>
      <c r="Q760" s="244"/>
      <c r="R760" s="244"/>
      <c r="S760" s="244"/>
      <c r="T760" s="244"/>
      <c r="U760" s="244"/>
      <c r="V760" s="244"/>
    </row>
    <row r="761" spans="1:22">
      <c r="A761" s="247"/>
      <c r="B761" s="68" t="s">
        <v>1195</v>
      </c>
      <c r="C761" s="67"/>
      <c r="D761" s="67"/>
      <c r="E761" s="68"/>
      <c r="F761" s="68"/>
      <c r="G761" s="74"/>
      <c r="H761" s="74"/>
      <c r="I761" s="74"/>
      <c r="J761" s="74"/>
      <c r="K761" s="68"/>
      <c r="L761" s="74"/>
      <c r="M761" s="144"/>
      <c r="N761" s="145"/>
      <c r="O761" s="72"/>
      <c r="P761" s="247"/>
      <c r="Q761" s="247"/>
      <c r="R761" s="247"/>
      <c r="S761" s="247"/>
      <c r="T761" s="247"/>
      <c r="U761" s="247"/>
      <c r="V761" s="247"/>
    </row>
    <row r="762" spans="1:22">
      <c r="A762" s="244"/>
      <c r="B762" s="8" t="s">
        <v>1195</v>
      </c>
      <c r="P762" s="244"/>
      <c r="Q762" s="244"/>
      <c r="R762" s="244"/>
      <c r="S762" s="244"/>
      <c r="T762" s="244"/>
      <c r="U762" s="244"/>
      <c r="V762" s="244"/>
    </row>
    <row r="763" spans="1:22">
      <c r="A763" s="247"/>
      <c r="B763" s="68" t="s">
        <v>1195</v>
      </c>
      <c r="C763" s="67"/>
      <c r="D763" s="67"/>
      <c r="E763" s="68"/>
      <c r="F763" s="68"/>
      <c r="G763" s="74"/>
      <c r="H763" s="74"/>
      <c r="I763" s="74"/>
      <c r="J763" s="74"/>
      <c r="K763" s="68"/>
      <c r="L763" s="74"/>
      <c r="M763" s="144"/>
      <c r="N763" s="145"/>
      <c r="O763" s="72"/>
      <c r="P763" s="247"/>
      <c r="Q763" s="247"/>
      <c r="R763" s="247"/>
      <c r="S763" s="247"/>
      <c r="T763" s="247"/>
      <c r="U763" s="247"/>
      <c r="V763" s="247"/>
    </row>
    <row r="764" spans="1:22">
      <c r="A764" s="244"/>
      <c r="B764" s="8" t="s">
        <v>1195</v>
      </c>
      <c r="P764" s="244"/>
      <c r="Q764" s="244"/>
      <c r="R764" s="244"/>
      <c r="S764" s="244"/>
      <c r="T764" s="244"/>
      <c r="U764" s="244"/>
      <c r="V764" s="244"/>
    </row>
    <row r="765" spans="1:22">
      <c r="A765" s="247"/>
      <c r="B765" s="68" t="s">
        <v>1195</v>
      </c>
      <c r="C765" s="67"/>
      <c r="D765" s="67"/>
      <c r="E765" s="68"/>
      <c r="F765" s="68"/>
      <c r="G765" s="74"/>
      <c r="H765" s="74"/>
      <c r="I765" s="74"/>
      <c r="J765" s="74"/>
      <c r="K765" s="68"/>
      <c r="L765" s="74"/>
      <c r="M765" s="144"/>
      <c r="N765" s="145"/>
      <c r="O765" s="72"/>
      <c r="P765" s="247"/>
      <c r="Q765" s="247"/>
      <c r="R765" s="247"/>
      <c r="S765" s="247"/>
      <c r="T765" s="247"/>
      <c r="U765" s="247"/>
      <c r="V765" s="247"/>
    </row>
    <row r="766" spans="1:22">
      <c r="A766" s="244"/>
      <c r="B766" s="8" t="s">
        <v>1195</v>
      </c>
      <c r="P766" s="244"/>
      <c r="Q766" s="244"/>
      <c r="R766" s="244"/>
      <c r="S766" s="244"/>
      <c r="T766" s="244"/>
      <c r="U766" s="244"/>
      <c r="V766" s="244"/>
    </row>
    <row r="767" spans="1:22">
      <c r="A767" s="247"/>
      <c r="B767" s="68" t="s">
        <v>1195</v>
      </c>
      <c r="C767" s="67"/>
      <c r="D767" s="67"/>
      <c r="E767" s="68"/>
      <c r="F767" s="68"/>
      <c r="G767" s="74"/>
      <c r="H767" s="74"/>
      <c r="I767" s="74"/>
      <c r="J767" s="74"/>
      <c r="K767" s="68"/>
      <c r="L767" s="74"/>
      <c r="M767" s="144"/>
      <c r="N767" s="145"/>
      <c r="O767" s="72"/>
      <c r="P767" s="247"/>
      <c r="Q767" s="247"/>
      <c r="R767" s="247"/>
      <c r="S767" s="247"/>
      <c r="T767" s="247"/>
      <c r="U767" s="247"/>
      <c r="V767" s="247"/>
    </row>
    <row r="768" spans="1:22">
      <c r="A768" s="244"/>
      <c r="B768" s="8" t="s">
        <v>1195</v>
      </c>
      <c r="P768" s="244"/>
      <c r="Q768" s="244"/>
      <c r="R768" s="244"/>
      <c r="S768" s="244"/>
      <c r="T768" s="244"/>
      <c r="U768" s="244"/>
      <c r="V768" s="244"/>
    </row>
    <row r="769" spans="1:22">
      <c r="A769" s="247"/>
      <c r="B769" s="68" t="s">
        <v>1195</v>
      </c>
      <c r="C769" s="67"/>
      <c r="D769" s="67"/>
      <c r="E769" s="68"/>
      <c r="F769" s="68"/>
      <c r="G769" s="74"/>
      <c r="H769" s="74"/>
      <c r="I769" s="74"/>
      <c r="J769" s="74"/>
      <c r="K769" s="68"/>
      <c r="L769" s="74"/>
      <c r="M769" s="144"/>
      <c r="N769" s="145"/>
      <c r="O769" s="72"/>
      <c r="P769" s="247"/>
      <c r="Q769" s="247"/>
      <c r="R769" s="247"/>
      <c r="S769" s="247"/>
      <c r="T769" s="247"/>
      <c r="U769" s="247"/>
      <c r="V769" s="247"/>
    </row>
    <row r="770" spans="1:22">
      <c r="A770" s="244"/>
      <c r="B770" s="8" t="s">
        <v>1195</v>
      </c>
      <c r="P770" s="244"/>
      <c r="Q770" s="244"/>
      <c r="R770" s="244"/>
      <c r="S770" s="244"/>
      <c r="T770" s="244"/>
      <c r="U770" s="244"/>
      <c r="V770" s="244"/>
    </row>
    <row r="771" spans="1:22">
      <c r="A771" s="247"/>
      <c r="B771" s="68" t="s">
        <v>1195</v>
      </c>
      <c r="C771" s="67"/>
      <c r="D771" s="67"/>
      <c r="E771" s="68"/>
      <c r="F771" s="68"/>
      <c r="G771" s="74"/>
      <c r="H771" s="74"/>
      <c r="I771" s="74"/>
      <c r="J771" s="74"/>
      <c r="K771" s="68"/>
      <c r="L771" s="74"/>
      <c r="M771" s="144"/>
      <c r="N771" s="145"/>
      <c r="O771" s="72"/>
      <c r="P771" s="247"/>
      <c r="Q771" s="247"/>
      <c r="R771" s="247"/>
      <c r="S771" s="247"/>
      <c r="T771" s="247"/>
      <c r="U771" s="247"/>
      <c r="V771" s="247"/>
    </row>
    <row r="772" spans="1:22">
      <c r="A772" s="244"/>
      <c r="B772" s="8" t="s">
        <v>1195</v>
      </c>
      <c r="P772" s="244"/>
      <c r="Q772" s="244"/>
      <c r="R772" s="244"/>
      <c r="S772" s="244"/>
      <c r="T772" s="244"/>
      <c r="U772" s="244"/>
      <c r="V772" s="244"/>
    </row>
    <row r="773" spans="1:22">
      <c r="A773" s="247"/>
      <c r="B773" s="68" t="s">
        <v>1195</v>
      </c>
      <c r="C773" s="67"/>
      <c r="D773" s="67"/>
      <c r="E773" s="68"/>
      <c r="F773" s="68"/>
      <c r="G773" s="74"/>
      <c r="H773" s="74"/>
      <c r="I773" s="74"/>
      <c r="J773" s="74"/>
      <c r="K773" s="68"/>
      <c r="L773" s="74"/>
      <c r="M773" s="144"/>
      <c r="N773" s="145"/>
      <c r="O773" s="72"/>
      <c r="P773" s="247"/>
      <c r="Q773" s="247"/>
      <c r="R773" s="247"/>
      <c r="S773" s="247"/>
      <c r="T773" s="247"/>
      <c r="U773" s="247"/>
      <c r="V773" s="247"/>
    </row>
    <row r="774" spans="1:22">
      <c r="A774" s="244"/>
      <c r="B774" s="8" t="s">
        <v>1195</v>
      </c>
      <c r="P774" s="244"/>
      <c r="Q774" s="244"/>
      <c r="R774" s="244"/>
      <c r="S774" s="244"/>
      <c r="T774" s="244"/>
      <c r="U774" s="244"/>
      <c r="V774" s="244"/>
    </row>
    <row r="775" spans="1:22">
      <c r="A775" s="247"/>
      <c r="B775" s="68" t="s">
        <v>1195</v>
      </c>
      <c r="C775" s="67"/>
      <c r="D775" s="67"/>
      <c r="E775" s="68"/>
      <c r="F775" s="68"/>
      <c r="G775" s="74"/>
      <c r="H775" s="74"/>
      <c r="I775" s="74"/>
      <c r="J775" s="74"/>
      <c r="K775" s="68"/>
      <c r="L775" s="74"/>
      <c r="M775" s="144"/>
      <c r="N775" s="145"/>
      <c r="O775" s="72"/>
      <c r="P775" s="247"/>
      <c r="Q775" s="247"/>
      <c r="R775" s="247"/>
      <c r="S775" s="247"/>
      <c r="T775" s="247"/>
      <c r="U775" s="247"/>
      <c r="V775" s="247"/>
    </row>
    <row r="776" spans="1:22">
      <c r="A776" s="244"/>
      <c r="B776" s="8" t="s">
        <v>1195</v>
      </c>
      <c r="P776" s="244"/>
      <c r="Q776" s="244"/>
      <c r="R776" s="244"/>
      <c r="S776" s="244"/>
      <c r="T776" s="244"/>
      <c r="U776" s="244"/>
      <c r="V776" s="244"/>
    </row>
    <row r="777" spans="1:22">
      <c r="A777" s="247"/>
      <c r="B777" s="68" t="s">
        <v>1195</v>
      </c>
      <c r="C777" s="67"/>
      <c r="D777" s="67"/>
      <c r="E777" s="68"/>
      <c r="F777" s="68"/>
      <c r="G777" s="74"/>
      <c r="H777" s="74"/>
      <c r="I777" s="74"/>
      <c r="J777" s="74"/>
      <c r="K777" s="68"/>
      <c r="L777" s="74"/>
      <c r="M777" s="144"/>
      <c r="N777" s="145"/>
      <c r="O777" s="72"/>
      <c r="P777" s="247"/>
      <c r="Q777" s="247"/>
      <c r="R777" s="247"/>
      <c r="S777" s="247"/>
      <c r="T777" s="247"/>
      <c r="U777" s="247"/>
      <c r="V777" s="247"/>
    </row>
    <row r="778" spans="1:22">
      <c r="A778" s="244"/>
      <c r="B778" s="8" t="s">
        <v>1195</v>
      </c>
      <c r="P778" s="244"/>
      <c r="Q778" s="244"/>
      <c r="R778" s="244"/>
      <c r="S778" s="244"/>
      <c r="T778" s="244"/>
      <c r="U778" s="244"/>
      <c r="V778" s="244"/>
    </row>
    <row r="779" spans="1:22">
      <c r="A779" s="247"/>
      <c r="B779" s="68" t="s">
        <v>1195</v>
      </c>
      <c r="C779" s="67"/>
      <c r="D779" s="67"/>
      <c r="E779" s="68"/>
      <c r="F779" s="68"/>
      <c r="G779" s="74"/>
      <c r="H779" s="74"/>
      <c r="I779" s="74"/>
      <c r="J779" s="74"/>
      <c r="K779" s="68"/>
      <c r="L779" s="74"/>
      <c r="M779" s="144"/>
      <c r="N779" s="145"/>
      <c r="O779" s="72"/>
      <c r="P779" s="247"/>
      <c r="Q779" s="247"/>
      <c r="R779" s="247"/>
      <c r="S779" s="247"/>
      <c r="T779" s="247"/>
      <c r="U779" s="247"/>
      <c r="V779" s="247"/>
    </row>
    <row r="780" spans="1:22">
      <c r="A780" s="244"/>
      <c r="B780" s="8" t="s">
        <v>1195</v>
      </c>
      <c r="P780" s="244"/>
      <c r="Q780" s="244"/>
      <c r="R780" s="244"/>
      <c r="S780" s="244"/>
      <c r="T780" s="244"/>
      <c r="U780" s="244"/>
      <c r="V780" s="244"/>
    </row>
    <row r="781" spans="1:22">
      <c r="A781" s="247"/>
      <c r="B781" s="68" t="s">
        <v>1195</v>
      </c>
      <c r="C781" s="67"/>
      <c r="D781" s="67"/>
      <c r="E781" s="68"/>
      <c r="F781" s="68"/>
      <c r="G781" s="74"/>
      <c r="H781" s="74"/>
      <c r="I781" s="74"/>
      <c r="J781" s="74"/>
      <c r="K781" s="68"/>
      <c r="L781" s="74"/>
      <c r="M781" s="144"/>
      <c r="N781" s="145"/>
      <c r="O781" s="72"/>
      <c r="P781" s="247"/>
      <c r="Q781" s="247"/>
      <c r="R781" s="247"/>
      <c r="S781" s="247"/>
      <c r="T781" s="247"/>
      <c r="U781" s="247"/>
      <c r="V781" s="247"/>
    </row>
    <row r="782" spans="1:22">
      <c r="A782" s="244"/>
      <c r="B782" s="8" t="s">
        <v>1195</v>
      </c>
      <c r="P782" s="244"/>
      <c r="Q782" s="244"/>
      <c r="R782" s="244"/>
      <c r="S782" s="244"/>
      <c r="T782" s="244"/>
      <c r="U782" s="244"/>
      <c r="V782" s="244"/>
    </row>
    <row r="783" spans="1:22">
      <c r="A783" s="247"/>
      <c r="B783" s="68" t="s">
        <v>1195</v>
      </c>
      <c r="C783" s="67"/>
      <c r="D783" s="67"/>
      <c r="E783" s="68"/>
      <c r="F783" s="68"/>
      <c r="G783" s="74"/>
      <c r="H783" s="74"/>
      <c r="I783" s="74"/>
      <c r="J783" s="74"/>
      <c r="K783" s="68"/>
      <c r="L783" s="74"/>
      <c r="M783" s="144"/>
      <c r="N783" s="145"/>
      <c r="O783" s="72"/>
      <c r="P783" s="247"/>
      <c r="Q783" s="247"/>
      <c r="R783" s="247"/>
      <c r="S783" s="247"/>
      <c r="T783" s="247"/>
      <c r="U783" s="247"/>
      <c r="V783" s="247"/>
    </row>
    <row r="784" spans="1:22">
      <c r="A784" s="244"/>
      <c r="B784" s="8" t="s">
        <v>1195</v>
      </c>
      <c r="P784" s="244"/>
      <c r="Q784" s="244"/>
      <c r="R784" s="244"/>
      <c r="S784" s="244"/>
      <c r="T784" s="244"/>
      <c r="U784" s="244"/>
      <c r="V784" s="244"/>
    </row>
    <row r="785" spans="1:22">
      <c r="A785" s="247"/>
      <c r="B785" s="68" t="s">
        <v>1195</v>
      </c>
      <c r="C785" s="67"/>
      <c r="D785" s="67"/>
      <c r="E785" s="68"/>
      <c r="F785" s="68"/>
      <c r="G785" s="74"/>
      <c r="H785" s="74"/>
      <c r="I785" s="74"/>
      <c r="J785" s="74"/>
      <c r="K785" s="68"/>
      <c r="L785" s="74"/>
      <c r="M785" s="144"/>
      <c r="N785" s="145"/>
      <c r="O785" s="72"/>
      <c r="P785" s="247"/>
      <c r="Q785" s="247"/>
      <c r="R785" s="247"/>
      <c r="S785" s="247"/>
      <c r="T785" s="247"/>
      <c r="U785" s="247"/>
      <c r="V785" s="247"/>
    </row>
    <row r="786" spans="1:22">
      <c r="A786" s="244"/>
      <c r="B786" s="8" t="s">
        <v>1195</v>
      </c>
      <c r="P786" s="244"/>
      <c r="Q786" s="244"/>
      <c r="R786" s="244"/>
      <c r="S786" s="244"/>
      <c r="T786" s="244"/>
      <c r="U786" s="244"/>
      <c r="V786" s="244"/>
    </row>
    <row r="787" spans="1:22">
      <c r="A787" s="247"/>
      <c r="B787" s="68" t="s">
        <v>1195</v>
      </c>
      <c r="C787" s="67"/>
      <c r="D787" s="67"/>
      <c r="E787" s="68"/>
      <c r="F787" s="68"/>
      <c r="G787" s="74"/>
      <c r="H787" s="74"/>
      <c r="I787" s="74"/>
      <c r="J787" s="74"/>
      <c r="K787" s="68"/>
      <c r="L787" s="74"/>
      <c r="M787" s="144"/>
      <c r="N787" s="145"/>
      <c r="O787" s="72"/>
      <c r="P787" s="247"/>
      <c r="Q787" s="247"/>
      <c r="R787" s="247"/>
      <c r="S787" s="247"/>
      <c r="T787" s="247"/>
      <c r="U787" s="247"/>
      <c r="V787" s="247"/>
    </row>
    <row r="788" spans="1:22">
      <c r="A788" s="244"/>
      <c r="B788" s="8" t="s">
        <v>1195</v>
      </c>
      <c r="P788" s="244"/>
      <c r="Q788" s="244"/>
      <c r="R788" s="244"/>
      <c r="S788" s="244"/>
      <c r="T788" s="244"/>
      <c r="U788" s="244"/>
      <c r="V788" s="244"/>
    </row>
    <row r="789" spans="1:22">
      <c r="A789" s="247"/>
      <c r="B789" s="68" t="s">
        <v>1195</v>
      </c>
      <c r="C789" s="67"/>
      <c r="D789" s="67"/>
      <c r="E789" s="68"/>
      <c r="F789" s="68"/>
      <c r="G789" s="74"/>
      <c r="H789" s="74"/>
      <c r="I789" s="74"/>
      <c r="J789" s="74"/>
      <c r="K789" s="68"/>
      <c r="L789" s="74"/>
      <c r="M789" s="144"/>
      <c r="N789" s="145"/>
      <c r="O789" s="72"/>
      <c r="P789" s="247"/>
      <c r="Q789" s="247"/>
      <c r="R789" s="247"/>
      <c r="S789" s="247"/>
      <c r="T789" s="247"/>
      <c r="U789" s="247"/>
      <c r="V789" s="247"/>
    </row>
    <row r="790" spans="1:22">
      <c r="A790" s="244"/>
      <c r="B790" s="8" t="s">
        <v>1195</v>
      </c>
      <c r="P790" s="244"/>
      <c r="Q790" s="244"/>
      <c r="R790" s="244"/>
      <c r="S790" s="244"/>
      <c r="T790" s="244"/>
      <c r="U790" s="244"/>
      <c r="V790" s="244"/>
    </row>
    <row r="791" spans="1:22">
      <c r="A791" s="247"/>
      <c r="B791" s="68" t="s">
        <v>1195</v>
      </c>
      <c r="C791" s="67"/>
      <c r="D791" s="67"/>
      <c r="E791" s="68"/>
      <c r="F791" s="68"/>
      <c r="G791" s="74"/>
      <c r="H791" s="74"/>
      <c r="I791" s="74"/>
      <c r="J791" s="74"/>
      <c r="K791" s="68"/>
      <c r="L791" s="74"/>
      <c r="M791" s="144"/>
      <c r="N791" s="145"/>
      <c r="O791" s="72"/>
      <c r="P791" s="247"/>
      <c r="Q791" s="247"/>
      <c r="R791" s="247"/>
      <c r="S791" s="247"/>
      <c r="T791" s="247"/>
      <c r="U791" s="247"/>
      <c r="V791" s="247"/>
    </row>
    <row r="792" spans="1:22">
      <c r="A792" s="244"/>
      <c r="B792" s="8" t="s">
        <v>1195</v>
      </c>
      <c r="P792" s="244"/>
      <c r="Q792" s="244"/>
      <c r="R792" s="244"/>
      <c r="S792" s="244"/>
      <c r="T792" s="244"/>
      <c r="U792" s="244"/>
      <c r="V792" s="244"/>
    </row>
    <row r="793" spans="1:22">
      <c r="A793" s="247"/>
      <c r="B793" s="68" t="s">
        <v>1195</v>
      </c>
      <c r="C793" s="67"/>
      <c r="D793" s="67"/>
      <c r="E793" s="68"/>
      <c r="F793" s="68"/>
      <c r="G793" s="74"/>
      <c r="H793" s="74"/>
      <c r="I793" s="74"/>
      <c r="J793" s="74"/>
      <c r="K793" s="68"/>
      <c r="L793" s="74"/>
      <c r="M793" s="144"/>
      <c r="N793" s="145"/>
      <c r="O793" s="72"/>
      <c r="P793" s="247"/>
      <c r="Q793" s="247"/>
      <c r="R793" s="247"/>
      <c r="S793" s="247"/>
      <c r="T793" s="247"/>
      <c r="U793" s="247"/>
      <c r="V793" s="247"/>
    </row>
    <row r="794" spans="1:22">
      <c r="A794" s="244"/>
      <c r="B794" s="8" t="s">
        <v>1195</v>
      </c>
      <c r="P794" s="244"/>
      <c r="Q794" s="244"/>
      <c r="R794" s="244"/>
      <c r="S794" s="244"/>
      <c r="T794" s="244"/>
      <c r="U794" s="244"/>
      <c r="V794" s="244"/>
    </row>
    <row r="795" spans="1:22">
      <c r="A795" s="247"/>
      <c r="B795" s="68" t="s">
        <v>1195</v>
      </c>
      <c r="C795" s="67"/>
      <c r="D795" s="67"/>
      <c r="E795" s="68"/>
      <c r="F795" s="68"/>
      <c r="G795" s="74"/>
      <c r="H795" s="74"/>
      <c r="I795" s="74"/>
      <c r="J795" s="74"/>
      <c r="K795" s="68"/>
      <c r="L795" s="74"/>
      <c r="M795" s="144"/>
      <c r="N795" s="145"/>
      <c r="O795" s="72"/>
      <c r="P795" s="247"/>
      <c r="Q795" s="247"/>
      <c r="R795" s="247"/>
      <c r="S795" s="247"/>
      <c r="T795" s="247"/>
      <c r="U795" s="247"/>
      <c r="V795" s="247"/>
    </row>
    <row r="796" spans="1:22">
      <c r="A796" s="244"/>
      <c r="B796" s="8" t="s">
        <v>1195</v>
      </c>
      <c r="P796" s="244"/>
      <c r="Q796" s="244"/>
      <c r="R796" s="244"/>
      <c r="S796" s="244"/>
      <c r="T796" s="244"/>
      <c r="U796" s="244"/>
      <c r="V796" s="244"/>
    </row>
    <row r="797" spans="1:22">
      <c r="A797" s="247"/>
      <c r="B797" s="68" t="s">
        <v>1195</v>
      </c>
      <c r="C797" s="67"/>
      <c r="D797" s="67"/>
      <c r="E797" s="68"/>
      <c r="F797" s="68"/>
      <c r="G797" s="74"/>
      <c r="H797" s="74"/>
      <c r="I797" s="74"/>
      <c r="J797" s="74"/>
      <c r="K797" s="68"/>
      <c r="L797" s="74"/>
      <c r="M797" s="144"/>
      <c r="N797" s="145"/>
      <c r="O797" s="72"/>
      <c r="P797" s="247"/>
      <c r="Q797" s="247"/>
      <c r="R797" s="247"/>
      <c r="S797" s="247"/>
      <c r="T797" s="247"/>
      <c r="U797" s="247"/>
      <c r="V797" s="247"/>
    </row>
    <row r="798" spans="1:22">
      <c r="A798" s="244"/>
      <c r="B798" s="8" t="s">
        <v>1195</v>
      </c>
      <c r="P798" s="244"/>
      <c r="Q798" s="244"/>
      <c r="R798" s="244"/>
      <c r="S798" s="244"/>
      <c r="T798" s="244"/>
      <c r="U798" s="244"/>
      <c r="V798" s="244"/>
    </row>
    <row r="799" spans="1:22">
      <c r="A799" s="247"/>
      <c r="B799" s="68" t="s">
        <v>1195</v>
      </c>
      <c r="C799" s="67"/>
      <c r="D799" s="67"/>
      <c r="E799" s="68"/>
      <c r="F799" s="68"/>
      <c r="G799" s="74"/>
      <c r="H799" s="74"/>
      <c r="I799" s="74"/>
      <c r="J799" s="74"/>
      <c r="K799" s="68"/>
      <c r="L799" s="74"/>
      <c r="M799" s="144"/>
      <c r="N799" s="145"/>
      <c r="O799" s="72"/>
      <c r="P799" s="247"/>
      <c r="Q799" s="247"/>
      <c r="R799" s="247"/>
      <c r="S799" s="247"/>
      <c r="T799" s="247"/>
      <c r="U799" s="247"/>
      <c r="V799" s="247"/>
    </row>
    <row r="800" spans="1:22">
      <c r="A800" s="244"/>
      <c r="B800" s="8" t="s">
        <v>1195</v>
      </c>
      <c r="P800" s="244"/>
      <c r="Q800" s="244"/>
      <c r="R800" s="244"/>
      <c r="S800" s="244"/>
      <c r="T800" s="244"/>
      <c r="U800" s="244"/>
      <c r="V800" s="244"/>
    </row>
    <row r="801" spans="1:22">
      <c r="A801" s="247"/>
      <c r="B801" s="68" t="s">
        <v>1195</v>
      </c>
      <c r="C801" s="67"/>
      <c r="D801" s="67"/>
      <c r="E801" s="68"/>
      <c r="F801" s="68"/>
      <c r="G801" s="74"/>
      <c r="H801" s="74"/>
      <c r="I801" s="74"/>
      <c r="J801" s="74"/>
      <c r="K801" s="68"/>
      <c r="L801" s="74"/>
      <c r="M801" s="144"/>
      <c r="N801" s="145"/>
      <c r="O801" s="72"/>
      <c r="P801" s="247"/>
      <c r="Q801" s="247"/>
      <c r="R801" s="247"/>
      <c r="S801" s="247"/>
      <c r="T801" s="247"/>
      <c r="U801" s="247"/>
      <c r="V801" s="247"/>
    </row>
    <row r="802" spans="1:22">
      <c r="A802" s="244"/>
      <c r="B802" s="8" t="s">
        <v>1195</v>
      </c>
      <c r="P802" s="244"/>
      <c r="Q802" s="244"/>
      <c r="R802" s="244"/>
      <c r="S802" s="244"/>
      <c r="T802" s="244"/>
      <c r="U802" s="244"/>
      <c r="V802" s="244"/>
    </row>
    <row r="803" spans="1:22">
      <c r="A803" s="247"/>
      <c r="B803" s="68" t="s">
        <v>1195</v>
      </c>
      <c r="C803" s="67"/>
      <c r="D803" s="67"/>
      <c r="E803" s="68"/>
      <c r="F803" s="68"/>
      <c r="G803" s="74"/>
      <c r="H803" s="74"/>
      <c r="I803" s="74"/>
      <c r="J803" s="74"/>
      <c r="K803" s="68"/>
      <c r="L803" s="74"/>
      <c r="M803" s="144"/>
      <c r="N803" s="145"/>
      <c r="O803" s="72"/>
      <c r="P803" s="247"/>
      <c r="Q803" s="247"/>
      <c r="R803" s="247"/>
      <c r="S803" s="247"/>
      <c r="T803" s="247"/>
      <c r="U803" s="247"/>
      <c r="V803" s="247"/>
    </row>
    <row r="804" spans="1:22">
      <c r="A804" s="244"/>
      <c r="B804" s="8" t="s">
        <v>1195</v>
      </c>
      <c r="P804" s="244"/>
      <c r="Q804" s="244"/>
      <c r="R804" s="244"/>
      <c r="S804" s="244"/>
      <c r="T804" s="244"/>
      <c r="U804" s="244"/>
      <c r="V804" s="244"/>
    </row>
    <row r="805" spans="1:22">
      <c r="A805" s="247"/>
      <c r="B805" s="68" t="s">
        <v>1195</v>
      </c>
      <c r="C805" s="67"/>
      <c r="D805" s="67"/>
      <c r="E805" s="68"/>
      <c r="F805" s="68"/>
      <c r="G805" s="74"/>
      <c r="H805" s="74"/>
      <c r="I805" s="74"/>
      <c r="J805" s="74"/>
      <c r="K805" s="68"/>
      <c r="L805" s="74"/>
      <c r="M805" s="144"/>
      <c r="N805" s="145"/>
      <c r="O805" s="72"/>
      <c r="P805" s="247"/>
      <c r="Q805" s="247"/>
      <c r="R805" s="247"/>
      <c r="S805" s="247"/>
      <c r="T805" s="247"/>
      <c r="U805" s="247"/>
      <c r="V805" s="247"/>
    </row>
    <row r="806" spans="1:22">
      <c r="A806" s="244"/>
      <c r="B806" s="8" t="s">
        <v>1195</v>
      </c>
      <c r="P806" s="244"/>
      <c r="Q806" s="244"/>
      <c r="R806" s="244"/>
      <c r="S806" s="244"/>
      <c r="T806" s="244"/>
      <c r="U806" s="244"/>
      <c r="V806" s="244"/>
    </row>
    <row r="807" spans="1:22">
      <c r="A807" s="247"/>
      <c r="B807" s="68" t="s">
        <v>1195</v>
      </c>
      <c r="C807" s="67"/>
      <c r="D807" s="67"/>
      <c r="E807" s="68"/>
      <c r="F807" s="68"/>
      <c r="G807" s="74"/>
      <c r="H807" s="74"/>
      <c r="I807" s="74"/>
      <c r="J807" s="74"/>
      <c r="K807" s="68"/>
      <c r="L807" s="74"/>
      <c r="M807" s="144"/>
      <c r="N807" s="145"/>
      <c r="O807" s="72"/>
      <c r="P807" s="247"/>
      <c r="Q807" s="247"/>
      <c r="R807" s="247"/>
      <c r="S807" s="247"/>
      <c r="T807" s="247"/>
      <c r="U807" s="247"/>
      <c r="V807" s="247"/>
    </row>
    <row r="808" spans="1:22">
      <c r="A808" s="244"/>
      <c r="B808" s="8" t="s">
        <v>1195</v>
      </c>
      <c r="P808" s="244"/>
      <c r="Q808" s="244"/>
      <c r="R808" s="244"/>
      <c r="S808" s="244"/>
      <c r="T808" s="244"/>
      <c r="U808" s="244"/>
      <c r="V808" s="244"/>
    </row>
    <row r="809" spans="1:22">
      <c r="A809" s="247"/>
      <c r="B809" s="68" t="s">
        <v>1195</v>
      </c>
      <c r="C809" s="67"/>
      <c r="D809" s="67"/>
      <c r="E809" s="68"/>
      <c r="F809" s="68"/>
      <c r="G809" s="74"/>
      <c r="H809" s="74"/>
      <c r="I809" s="74"/>
      <c r="J809" s="74"/>
      <c r="K809" s="68"/>
      <c r="L809" s="74"/>
      <c r="M809" s="144"/>
      <c r="N809" s="145"/>
      <c r="O809" s="72"/>
      <c r="P809" s="247"/>
      <c r="Q809" s="247"/>
      <c r="R809" s="247"/>
      <c r="S809" s="247"/>
      <c r="T809" s="247"/>
      <c r="U809" s="247"/>
      <c r="V809" s="247"/>
    </row>
    <row r="810" spans="1:22">
      <c r="A810" s="244"/>
      <c r="B810" s="8" t="s">
        <v>1195</v>
      </c>
      <c r="P810" s="244"/>
      <c r="Q810" s="244"/>
      <c r="R810" s="244"/>
      <c r="S810" s="244"/>
      <c r="T810" s="244"/>
      <c r="U810" s="244"/>
      <c r="V810" s="244"/>
    </row>
    <row r="811" spans="1:22">
      <c r="A811" s="247"/>
      <c r="B811" s="68" t="s">
        <v>1195</v>
      </c>
      <c r="C811" s="67"/>
      <c r="D811" s="67"/>
      <c r="E811" s="68"/>
      <c r="F811" s="68"/>
      <c r="G811" s="74"/>
      <c r="H811" s="74"/>
      <c r="I811" s="74"/>
      <c r="J811" s="74"/>
      <c r="K811" s="68"/>
      <c r="L811" s="74"/>
      <c r="M811" s="144"/>
      <c r="N811" s="145"/>
      <c r="O811" s="72"/>
      <c r="P811" s="247"/>
      <c r="Q811" s="247"/>
      <c r="R811" s="247"/>
      <c r="S811" s="247"/>
      <c r="T811" s="247"/>
      <c r="U811" s="247"/>
      <c r="V811" s="247"/>
    </row>
    <row r="812" spans="1:22">
      <c r="A812" s="244"/>
      <c r="B812" s="8" t="s">
        <v>1195</v>
      </c>
      <c r="P812" s="244"/>
      <c r="Q812" s="244"/>
      <c r="R812" s="244"/>
      <c r="S812" s="244"/>
      <c r="T812" s="244"/>
      <c r="U812" s="244"/>
      <c r="V812" s="244"/>
    </row>
    <row r="813" spans="1:22">
      <c r="A813" s="247"/>
      <c r="B813" s="68" t="s">
        <v>1195</v>
      </c>
      <c r="C813" s="67"/>
      <c r="D813" s="67"/>
      <c r="E813" s="68"/>
      <c r="F813" s="68"/>
      <c r="G813" s="74"/>
      <c r="H813" s="74"/>
      <c r="I813" s="74"/>
      <c r="J813" s="74"/>
      <c r="K813" s="68"/>
      <c r="L813" s="74"/>
      <c r="M813" s="144"/>
      <c r="N813" s="145"/>
      <c r="O813" s="72"/>
      <c r="P813" s="247"/>
      <c r="Q813" s="247"/>
      <c r="R813" s="247"/>
      <c r="S813" s="247"/>
      <c r="T813" s="247"/>
      <c r="U813" s="247"/>
      <c r="V813" s="247"/>
    </row>
    <row r="814" spans="1:22">
      <c r="A814" s="244"/>
      <c r="B814" s="8" t="s">
        <v>1195</v>
      </c>
      <c r="P814" s="244"/>
      <c r="Q814" s="244"/>
      <c r="R814" s="244"/>
      <c r="S814" s="244"/>
      <c r="T814" s="244"/>
      <c r="U814" s="244"/>
      <c r="V814" s="244"/>
    </row>
    <row r="815" spans="1:22">
      <c r="A815" s="247"/>
      <c r="B815" s="68" t="s">
        <v>1195</v>
      </c>
      <c r="C815" s="67"/>
      <c r="D815" s="67"/>
      <c r="E815" s="68"/>
      <c r="F815" s="68"/>
      <c r="G815" s="74"/>
      <c r="H815" s="74"/>
      <c r="I815" s="74"/>
      <c r="J815" s="74"/>
      <c r="K815" s="68"/>
      <c r="L815" s="74"/>
      <c r="M815" s="144"/>
      <c r="N815" s="145"/>
      <c r="O815" s="72"/>
      <c r="P815" s="247"/>
      <c r="Q815" s="247"/>
      <c r="R815" s="247"/>
      <c r="S815" s="247"/>
      <c r="T815" s="247"/>
      <c r="U815" s="247"/>
      <c r="V815" s="247"/>
    </row>
    <row r="816" spans="1:22">
      <c r="A816" s="244"/>
      <c r="B816" s="8" t="s">
        <v>1195</v>
      </c>
      <c r="P816" s="244"/>
      <c r="Q816" s="244"/>
      <c r="R816" s="244"/>
      <c r="S816" s="244"/>
      <c r="T816" s="244"/>
      <c r="U816" s="244"/>
      <c r="V816" s="244"/>
    </row>
    <row r="817" spans="1:22">
      <c r="A817" s="247"/>
      <c r="B817" s="68" t="s">
        <v>1195</v>
      </c>
      <c r="C817" s="67"/>
      <c r="D817" s="67"/>
      <c r="E817" s="68"/>
      <c r="F817" s="68"/>
      <c r="G817" s="74"/>
      <c r="H817" s="74"/>
      <c r="I817" s="74"/>
      <c r="J817" s="74"/>
      <c r="K817" s="68"/>
      <c r="L817" s="74"/>
      <c r="M817" s="144"/>
      <c r="N817" s="145"/>
      <c r="O817" s="72"/>
      <c r="P817" s="247"/>
      <c r="Q817" s="247"/>
      <c r="R817" s="247"/>
      <c r="S817" s="247"/>
      <c r="T817" s="247"/>
      <c r="U817" s="247"/>
      <c r="V817" s="247"/>
    </row>
    <row r="818" spans="1:22">
      <c r="A818" s="244"/>
      <c r="B818" s="8" t="s">
        <v>1195</v>
      </c>
      <c r="P818" s="244"/>
      <c r="Q818" s="244"/>
      <c r="R818" s="244"/>
      <c r="S818" s="244"/>
      <c r="T818" s="244"/>
      <c r="U818" s="244"/>
      <c r="V818" s="244"/>
    </row>
    <row r="819" spans="1:22">
      <c r="A819" s="247"/>
      <c r="B819" s="68" t="s">
        <v>1195</v>
      </c>
      <c r="C819" s="67"/>
      <c r="D819" s="67"/>
      <c r="E819" s="68"/>
      <c r="F819" s="68"/>
      <c r="G819" s="74"/>
      <c r="H819" s="74"/>
      <c r="I819" s="74"/>
      <c r="J819" s="74"/>
      <c r="K819" s="68"/>
      <c r="L819" s="74"/>
      <c r="M819" s="144"/>
      <c r="N819" s="145"/>
      <c r="O819" s="72"/>
      <c r="P819" s="247"/>
      <c r="Q819" s="247"/>
      <c r="R819" s="247"/>
      <c r="S819" s="247"/>
      <c r="T819" s="247"/>
      <c r="U819" s="247"/>
      <c r="V819" s="247"/>
    </row>
    <row r="820" spans="1:22">
      <c r="A820" s="244"/>
      <c r="B820" s="8" t="s">
        <v>1195</v>
      </c>
      <c r="P820" s="244"/>
      <c r="Q820" s="244"/>
      <c r="R820" s="244"/>
      <c r="S820" s="244"/>
      <c r="T820" s="244"/>
      <c r="U820" s="244"/>
      <c r="V820" s="244"/>
    </row>
    <row r="821" spans="1:22">
      <c r="A821" s="247"/>
      <c r="B821" s="68" t="s">
        <v>1195</v>
      </c>
      <c r="C821" s="67"/>
      <c r="D821" s="67"/>
      <c r="E821" s="68"/>
      <c r="F821" s="68"/>
      <c r="G821" s="74"/>
      <c r="H821" s="74"/>
      <c r="I821" s="74"/>
      <c r="J821" s="74"/>
      <c r="K821" s="68"/>
      <c r="L821" s="74"/>
      <c r="M821" s="144"/>
      <c r="N821" s="145"/>
      <c r="O821" s="72"/>
      <c r="P821" s="247"/>
      <c r="Q821" s="247"/>
      <c r="R821" s="247"/>
      <c r="S821" s="247"/>
      <c r="T821" s="247"/>
      <c r="U821" s="247"/>
      <c r="V821" s="247"/>
    </row>
    <row r="822" spans="1:22">
      <c r="A822" s="244"/>
      <c r="B822" s="8" t="s">
        <v>1195</v>
      </c>
      <c r="P822" s="244"/>
      <c r="Q822" s="244"/>
      <c r="R822" s="244"/>
      <c r="S822" s="244"/>
      <c r="T822" s="244"/>
      <c r="U822" s="244"/>
      <c r="V822" s="244"/>
    </row>
    <row r="823" spans="1:22">
      <c r="A823" s="247"/>
      <c r="B823" s="68" t="s">
        <v>1195</v>
      </c>
      <c r="C823" s="67"/>
      <c r="D823" s="67"/>
      <c r="E823" s="68"/>
      <c r="F823" s="68"/>
      <c r="G823" s="74"/>
      <c r="H823" s="74"/>
      <c r="I823" s="74"/>
      <c r="J823" s="74"/>
      <c r="K823" s="68"/>
      <c r="L823" s="74"/>
      <c r="M823" s="144"/>
      <c r="N823" s="145"/>
      <c r="O823" s="72"/>
      <c r="P823" s="247"/>
      <c r="Q823" s="247"/>
      <c r="R823" s="247"/>
      <c r="S823" s="247"/>
      <c r="T823" s="247"/>
      <c r="U823" s="247"/>
      <c r="V823" s="247"/>
    </row>
    <row r="824" spans="1:22">
      <c r="A824" s="244"/>
      <c r="B824" s="8" t="s">
        <v>1195</v>
      </c>
      <c r="P824" s="244"/>
      <c r="Q824" s="244"/>
      <c r="R824" s="244"/>
      <c r="S824" s="244"/>
      <c r="T824" s="244"/>
      <c r="U824" s="244"/>
      <c r="V824" s="244"/>
    </row>
    <row r="825" spans="1:22">
      <c r="A825" s="247"/>
      <c r="B825" s="68" t="s">
        <v>1195</v>
      </c>
      <c r="C825" s="67"/>
      <c r="D825" s="67"/>
      <c r="E825" s="68"/>
      <c r="F825" s="68"/>
      <c r="G825" s="74"/>
      <c r="H825" s="74"/>
      <c r="I825" s="74"/>
      <c r="J825" s="74"/>
      <c r="K825" s="68"/>
      <c r="L825" s="74"/>
      <c r="M825" s="144"/>
      <c r="N825" s="145"/>
      <c r="O825" s="72"/>
      <c r="P825" s="247"/>
      <c r="Q825" s="247"/>
      <c r="R825" s="247"/>
      <c r="S825" s="247"/>
      <c r="T825" s="247"/>
      <c r="U825" s="247"/>
      <c r="V825" s="247"/>
    </row>
    <row r="826" spans="1:22">
      <c r="A826" s="244"/>
      <c r="B826" s="8" t="s">
        <v>1195</v>
      </c>
      <c r="P826" s="244"/>
      <c r="Q826" s="244"/>
      <c r="R826" s="244"/>
      <c r="S826" s="244"/>
      <c r="T826" s="244"/>
      <c r="U826" s="244"/>
      <c r="V826" s="244"/>
    </row>
    <row r="827" spans="1:22">
      <c r="A827" s="247"/>
      <c r="B827" s="68" t="s">
        <v>1195</v>
      </c>
      <c r="C827" s="67"/>
      <c r="D827" s="67"/>
      <c r="E827" s="68"/>
      <c r="F827" s="68"/>
      <c r="G827" s="74"/>
      <c r="H827" s="74"/>
      <c r="I827" s="74"/>
      <c r="J827" s="74"/>
      <c r="K827" s="68"/>
      <c r="L827" s="74"/>
      <c r="M827" s="144"/>
      <c r="N827" s="145"/>
      <c r="O827" s="72"/>
      <c r="P827" s="247"/>
      <c r="Q827" s="247"/>
      <c r="R827" s="247"/>
      <c r="S827" s="247"/>
      <c r="T827" s="247"/>
      <c r="U827" s="247"/>
      <c r="V827" s="247"/>
    </row>
    <row r="828" spans="1:22">
      <c r="A828" s="244"/>
      <c r="B828" s="8" t="s">
        <v>1195</v>
      </c>
      <c r="P828" s="244"/>
      <c r="Q828" s="244"/>
      <c r="R828" s="244"/>
      <c r="S828" s="244"/>
      <c r="T828" s="244"/>
      <c r="U828" s="244"/>
      <c r="V828" s="244"/>
    </row>
    <row r="829" spans="1:22">
      <c r="A829" s="247"/>
      <c r="B829" s="68" t="s">
        <v>1195</v>
      </c>
      <c r="C829" s="67"/>
      <c r="D829" s="67"/>
      <c r="E829" s="68"/>
      <c r="F829" s="68"/>
      <c r="G829" s="74"/>
      <c r="H829" s="74"/>
      <c r="I829" s="74"/>
      <c r="J829" s="74"/>
      <c r="K829" s="68"/>
      <c r="L829" s="74"/>
      <c r="M829" s="144"/>
      <c r="N829" s="145"/>
      <c r="O829" s="72"/>
      <c r="P829" s="247"/>
      <c r="Q829" s="247"/>
      <c r="R829" s="247"/>
      <c r="S829" s="247"/>
      <c r="T829" s="247"/>
      <c r="U829" s="247"/>
      <c r="V829" s="247"/>
    </row>
    <row r="830" spans="1:22">
      <c r="A830" s="244"/>
      <c r="B830" s="8" t="s">
        <v>1195</v>
      </c>
      <c r="P830" s="244"/>
      <c r="Q830" s="244"/>
      <c r="R830" s="244"/>
      <c r="S830" s="244"/>
      <c r="T830" s="244"/>
      <c r="U830" s="244"/>
      <c r="V830" s="244"/>
    </row>
    <row r="831" spans="1:22">
      <c r="A831" s="247"/>
      <c r="B831" s="68" t="s">
        <v>1195</v>
      </c>
      <c r="C831" s="67"/>
      <c r="D831" s="67"/>
      <c r="E831" s="68"/>
      <c r="F831" s="68"/>
      <c r="G831" s="74"/>
      <c r="H831" s="74"/>
      <c r="I831" s="74"/>
      <c r="J831" s="74"/>
      <c r="K831" s="68"/>
      <c r="L831" s="74"/>
      <c r="M831" s="144"/>
      <c r="N831" s="145"/>
      <c r="O831" s="72"/>
      <c r="P831" s="247"/>
      <c r="Q831" s="247"/>
      <c r="R831" s="247"/>
      <c r="S831" s="247"/>
      <c r="T831" s="247"/>
      <c r="U831" s="247"/>
      <c r="V831" s="247"/>
    </row>
    <row r="832" spans="1:22">
      <c r="A832" s="244"/>
      <c r="B832" s="8" t="s">
        <v>1195</v>
      </c>
      <c r="P832" s="244"/>
      <c r="Q832" s="244"/>
      <c r="R832" s="244"/>
      <c r="S832" s="244"/>
      <c r="T832" s="244"/>
      <c r="U832" s="244"/>
      <c r="V832" s="244"/>
    </row>
    <row r="833" spans="1:22">
      <c r="A833" s="247"/>
      <c r="B833" s="68" t="s">
        <v>1195</v>
      </c>
      <c r="C833" s="67"/>
      <c r="D833" s="67"/>
      <c r="E833" s="68"/>
      <c r="F833" s="68"/>
      <c r="G833" s="74"/>
      <c r="H833" s="74"/>
      <c r="I833" s="74"/>
      <c r="J833" s="74"/>
      <c r="K833" s="68"/>
      <c r="L833" s="74"/>
      <c r="M833" s="144"/>
      <c r="N833" s="145"/>
      <c r="O833" s="72"/>
      <c r="P833" s="247"/>
      <c r="Q833" s="247"/>
      <c r="R833" s="247"/>
      <c r="S833" s="247"/>
      <c r="T833" s="247"/>
      <c r="U833" s="247"/>
      <c r="V833" s="247"/>
    </row>
    <row r="834" spans="1:22">
      <c r="A834" s="244"/>
      <c r="B834" s="8" t="s">
        <v>1195</v>
      </c>
      <c r="P834" s="244"/>
      <c r="Q834" s="244"/>
      <c r="R834" s="244"/>
      <c r="S834" s="244"/>
      <c r="T834" s="244"/>
      <c r="U834" s="244"/>
      <c r="V834" s="244"/>
    </row>
    <row r="835" spans="1:22">
      <c r="A835" s="247"/>
      <c r="B835" s="68" t="s">
        <v>1195</v>
      </c>
      <c r="C835" s="67"/>
      <c r="D835" s="67"/>
      <c r="E835" s="68"/>
      <c r="F835" s="68"/>
      <c r="G835" s="74"/>
      <c r="H835" s="74"/>
      <c r="I835" s="74"/>
      <c r="J835" s="74"/>
      <c r="K835" s="68"/>
      <c r="L835" s="74"/>
      <c r="M835" s="144"/>
      <c r="N835" s="145"/>
      <c r="O835" s="72"/>
      <c r="P835" s="247"/>
      <c r="Q835" s="247"/>
      <c r="R835" s="247"/>
      <c r="S835" s="247"/>
      <c r="T835" s="247"/>
      <c r="U835" s="247"/>
      <c r="V835" s="247"/>
    </row>
    <row r="836" spans="1:22">
      <c r="A836" s="244"/>
      <c r="B836" s="8" t="s">
        <v>1195</v>
      </c>
      <c r="P836" s="244"/>
      <c r="Q836" s="244"/>
      <c r="R836" s="244"/>
      <c r="S836" s="244"/>
      <c r="T836" s="244"/>
      <c r="U836" s="244"/>
      <c r="V836" s="244"/>
    </row>
    <row r="837" spans="1:22">
      <c r="A837" s="247"/>
      <c r="B837" s="68" t="s">
        <v>1195</v>
      </c>
      <c r="C837" s="67"/>
      <c r="D837" s="67"/>
      <c r="E837" s="68"/>
      <c r="F837" s="68"/>
      <c r="G837" s="74"/>
      <c r="H837" s="74"/>
      <c r="I837" s="74"/>
      <c r="J837" s="74"/>
      <c r="K837" s="68"/>
      <c r="L837" s="74"/>
      <c r="M837" s="144"/>
      <c r="N837" s="145"/>
      <c r="O837" s="72"/>
      <c r="P837" s="247"/>
      <c r="Q837" s="247"/>
      <c r="R837" s="247"/>
      <c r="S837" s="247"/>
      <c r="T837" s="247"/>
      <c r="U837" s="247"/>
      <c r="V837" s="247"/>
    </row>
    <row r="838" spans="1:22">
      <c r="A838" s="244"/>
      <c r="B838" s="8" t="s">
        <v>1195</v>
      </c>
      <c r="P838" s="244"/>
      <c r="Q838" s="244"/>
      <c r="R838" s="244"/>
      <c r="S838" s="244"/>
      <c r="T838" s="244"/>
      <c r="U838" s="244"/>
      <c r="V838" s="244"/>
    </row>
    <row r="839" spans="1:22">
      <c r="A839" s="247"/>
      <c r="B839" s="68" t="s">
        <v>1195</v>
      </c>
      <c r="C839" s="67"/>
      <c r="D839" s="67"/>
      <c r="E839" s="68"/>
      <c r="F839" s="68"/>
      <c r="G839" s="74"/>
      <c r="H839" s="74"/>
      <c r="I839" s="74"/>
      <c r="J839" s="74"/>
      <c r="K839" s="68"/>
      <c r="L839" s="74"/>
      <c r="M839" s="144"/>
      <c r="N839" s="145"/>
      <c r="O839" s="72"/>
      <c r="P839" s="247"/>
      <c r="Q839" s="247"/>
      <c r="R839" s="247"/>
      <c r="S839" s="247"/>
      <c r="T839" s="247"/>
      <c r="U839" s="247"/>
      <c r="V839" s="247"/>
    </row>
    <row r="840" spans="1:22">
      <c r="A840" s="244"/>
      <c r="B840" s="8" t="s">
        <v>1195</v>
      </c>
      <c r="P840" s="244"/>
      <c r="Q840" s="244"/>
      <c r="R840" s="244"/>
      <c r="S840" s="244"/>
      <c r="T840" s="244"/>
      <c r="U840" s="244"/>
      <c r="V840" s="244"/>
    </row>
    <row r="841" spans="1:22">
      <c r="A841" s="247"/>
      <c r="B841" s="68" t="s">
        <v>1195</v>
      </c>
      <c r="C841" s="67"/>
      <c r="D841" s="67"/>
      <c r="E841" s="68"/>
      <c r="F841" s="68"/>
      <c r="G841" s="74"/>
      <c r="H841" s="74"/>
      <c r="I841" s="74"/>
      <c r="J841" s="74"/>
      <c r="K841" s="68"/>
      <c r="L841" s="74"/>
      <c r="M841" s="144"/>
      <c r="N841" s="145"/>
      <c r="O841" s="72"/>
      <c r="P841" s="247"/>
      <c r="Q841" s="247"/>
      <c r="R841" s="247"/>
      <c r="S841" s="247"/>
      <c r="T841" s="247"/>
      <c r="U841" s="247"/>
      <c r="V841" s="247"/>
    </row>
    <row r="842" spans="1:22">
      <c r="A842" s="244"/>
      <c r="B842" s="8" t="s">
        <v>1195</v>
      </c>
      <c r="P842" s="244"/>
      <c r="Q842" s="244"/>
      <c r="R842" s="244"/>
      <c r="S842" s="244"/>
      <c r="T842" s="244"/>
      <c r="U842" s="244"/>
      <c r="V842" s="244"/>
    </row>
    <row r="843" spans="1:22">
      <c r="A843" s="247"/>
      <c r="B843" s="68" t="s">
        <v>1195</v>
      </c>
      <c r="C843" s="67"/>
      <c r="D843" s="67"/>
      <c r="E843" s="68"/>
      <c r="F843" s="68"/>
      <c r="G843" s="74"/>
      <c r="H843" s="74"/>
      <c r="I843" s="74"/>
      <c r="J843" s="74"/>
      <c r="K843" s="68"/>
      <c r="L843" s="74"/>
      <c r="M843" s="144"/>
      <c r="N843" s="145"/>
      <c r="O843" s="72"/>
      <c r="P843" s="247"/>
      <c r="Q843" s="247"/>
      <c r="R843" s="247"/>
      <c r="S843" s="247"/>
      <c r="T843" s="247"/>
      <c r="U843" s="247"/>
      <c r="V843" s="247"/>
    </row>
    <row r="844" spans="1:22">
      <c r="A844" s="244"/>
      <c r="B844" s="8" t="s">
        <v>1195</v>
      </c>
      <c r="P844" s="244"/>
      <c r="Q844" s="244"/>
      <c r="R844" s="244"/>
      <c r="S844" s="244"/>
      <c r="T844" s="244"/>
      <c r="U844" s="244"/>
      <c r="V844" s="244"/>
    </row>
    <row r="845" spans="1:22">
      <c r="A845" s="247"/>
      <c r="B845" s="68" t="s">
        <v>1195</v>
      </c>
      <c r="C845" s="67"/>
      <c r="D845" s="67"/>
      <c r="E845" s="68"/>
      <c r="F845" s="68"/>
      <c r="G845" s="74"/>
      <c r="H845" s="74"/>
      <c r="I845" s="74"/>
      <c r="J845" s="74"/>
      <c r="K845" s="68"/>
      <c r="L845" s="74"/>
      <c r="M845" s="144"/>
      <c r="N845" s="145"/>
      <c r="O845" s="72"/>
      <c r="P845" s="247"/>
      <c r="Q845" s="247"/>
      <c r="R845" s="247"/>
      <c r="S845" s="247"/>
      <c r="T845" s="247"/>
      <c r="U845" s="247"/>
      <c r="V845" s="247"/>
    </row>
    <row r="846" spans="1:22">
      <c r="A846" s="244"/>
      <c r="B846" s="8" t="s">
        <v>1195</v>
      </c>
      <c r="P846" s="244"/>
      <c r="Q846" s="244"/>
      <c r="R846" s="244"/>
      <c r="S846" s="244"/>
      <c r="T846" s="244"/>
      <c r="U846" s="244"/>
      <c r="V846" s="244"/>
    </row>
    <row r="847" spans="1:22">
      <c r="A847" s="247"/>
      <c r="B847" s="68" t="s">
        <v>1195</v>
      </c>
      <c r="C847" s="67"/>
      <c r="D847" s="67"/>
      <c r="E847" s="68"/>
      <c r="F847" s="68"/>
      <c r="G847" s="74"/>
      <c r="H847" s="74"/>
      <c r="I847" s="74"/>
      <c r="J847" s="74"/>
      <c r="K847" s="68"/>
      <c r="L847" s="74"/>
      <c r="M847" s="144"/>
      <c r="N847" s="145"/>
      <c r="O847" s="72"/>
      <c r="P847" s="247"/>
      <c r="Q847" s="247"/>
      <c r="R847" s="247"/>
      <c r="S847" s="247"/>
      <c r="T847" s="247"/>
      <c r="U847" s="247"/>
      <c r="V847" s="247"/>
    </row>
    <row r="848" spans="1:22">
      <c r="A848" s="244"/>
      <c r="B848" s="8" t="s">
        <v>1195</v>
      </c>
      <c r="P848" s="244"/>
      <c r="Q848" s="244"/>
      <c r="R848" s="244"/>
      <c r="S848" s="244"/>
      <c r="T848" s="244"/>
      <c r="U848" s="244"/>
      <c r="V848" s="244"/>
    </row>
    <row r="849" spans="1:22">
      <c r="A849" s="247"/>
      <c r="B849" s="68" t="s">
        <v>1195</v>
      </c>
      <c r="C849" s="67"/>
      <c r="D849" s="67"/>
      <c r="E849" s="68"/>
      <c r="F849" s="68"/>
      <c r="G849" s="74"/>
      <c r="H849" s="74"/>
      <c r="I849" s="74"/>
      <c r="J849" s="74"/>
      <c r="K849" s="68"/>
      <c r="L849" s="74"/>
      <c r="M849" s="144"/>
      <c r="N849" s="145"/>
      <c r="O849" s="72"/>
      <c r="P849" s="247"/>
      <c r="Q849" s="247"/>
      <c r="R849" s="247"/>
      <c r="S849" s="247"/>
      <c r="T849" s="247"/>
      <c r="U849" s="247"/>
      <c r="V849" s="247"/>
    </row>
    <row r="850" spans="1:22">
      <c r="A850" s="244"/>
      <c r="B850" s="8" t="s">
        <v>1195</v>
      </c>
      <c r="P850" s="244"/>
      <c r="Q850" s="244"/>
      <c r="R850" s="244"/>
      <c r="S850" s="244"/>
      <c r="T850" s="244"/>
      <c r="U850" s="244"/>
      <c r="V850" s="244"/>
    </row>
    <row r="851" spans="1:22">
      <c r="A851" s="247"/>
      <c r="B851" s="68" t="s">
        <v>1195</v>
      </c>
      <c r="C851" s="67"/>
      <c r="D851" s="67"/>
      <c r="E851" s="68"/>
      <c r="F851" s="68"/>
      <c r="G851" s="74"/>
      <c r="H851" s="74"/>
      <c r="I851" s="74"/>
      <c r="J851" s="74"/>
      <c r="K851" s="68"/>
      <c r="L851" s="74"/>
      <c r="M851" s="144"/>
      <c r="N851" s="145"/>
      <c r="O851" s="72"/>
      <c r="P851" s="247"/>
      <c r="Q851" s="247"/>
      <c r="R851" s="247"/>
      <c r="S851" s="247"/>
      <c r="T851" s="247"/>
      <c r="U851" s="247"/>
      <c r="V851" s="247"/>
    </row>
    <row r="852" spans="1:22">
      <c r="A852" s="244"/>
      <c r="B852" s="8" t="s">
        <v>1195</v>
      </c>
      <c r="P852" s="244"/>
      <c r="Q852" s="244"/>
      <c r="R852" s="244"/>
      <c r="S852" s="244"/>
      <c r="T852" s="244"/>
      <c r="U852" s="244"/>
      <c r="V852" s="244"/>
    </row>
    <row r="853" spans="1:22">
      <c r="A853" s="247"/>
      <c r="B853" s="68" t="s">
        <v>1195</v>
      </c>
      <c r="C853" s="67"/>
      <c r="D853" s="67"/>
      <c r="E853" s="68"/>
      <c r="F853" s="68"/>
      <c r="G853" s="74"/>
      <c r="H853" s="74"/>
      <c r="I853" s="74"/>
      <c r="J853" s="74"/>
      <c r="K853" s="68"/>
      <c r="L853" s="74"/>
      <c r="M853" s="144"/>
      <c r="N853" s="145"/>
      <c r="O853" s="72"/>
      <c r="P853" s="247"/>
      <c r="Q853" s="247"/>
      <c r="R853" s="247"/>
      <c r="S853" s="247"/>
      <c r="T853" s="247"/>
      <c r="U853" s="247"/>
      <c r="V853" s="247"/>
    </row>
    <row r="854" spans="1:22">
      <c r="A854" s="244"/>
      <c r="B854" s="8" t="s">
        <v>1195</v>
      </c>
      <c r="P854" s="244"/>
      <c r="Q854" s="244"/>
      <c r="R854" s="244"/>
      <c r="S854" s="244"/>
      <c r="T854" s="244"/>
      <c r="U854" s="244"/>
      <c r="V854" s="244"/>
    </row>
    <row r="855" spans="1:22">
      <c r="A855" s="247"/>
      <c r="B855" s="68" t="s">
        <v>1195</v>
      </c>
      <c r="C855" s="67"/>
      <c r="D855" s="67"/>
      <c r="E855" s="68"/>
      <c r="F855" s="68"/>
      <c r="G855" s="74"/>
      <c r="H855" s="74"/>
      <c r="I855" s="74"/>
      <c r="J855" s="74"/>
      <c r="K855" s="68"/>
      <c r="L855" s="74"/>
      <c r="M855" s="144"/>
      <c r="N855" s="145"/>
      <c r="O855" s="72"/>
      <c r="P855" s="247"/>
      <c r="Q855" s="247"/>
      <c r="R855" s="247"/>
      <c r="S855" s="247"/>
      <c r="T855" s="247"/>
      <c r="U855" s="247"/>
      <c r="V855" s="247"/>
    </row>
    <row r="856" spans="1:22">
      <c r="A856" s="244"/>
      <c r="B856" s="8" t="s">
        <v>1195</v>
      </c>
      <c r="P856" s="244"/>
      <c r="Q856" s="244"/>
      <c r="R856" s="244"/>
      <c r="S856" s="244"/>
      <c r="T856" s="244"/>
      <c r="U856" s="244"/>
      <c r="V856" s="244"/>
    </row>
    <row r="857" spans="1:22">
      <c r="A857" s="247"/>
      <c r="B857" s="68" t="s">
        <v>1195</v>
      </c>
      <c r="C857" s="67"/>
      <c r="D857" s="67"/>
      <c r="E857" s="68"/>
      <c r="F857" s="68"/>
      <c r="G857" s="74"/>
      <c r="H857" s="74"/>
      <c r="I857" s="74"/>
      <c r="J857" s="74"/>
      <c r="K857" s="68"/>
      <c r="L857" s="74"/>
      <c r="M857" s="144"/>
      <c r="N857" s="145"/>
      <c r="O857" s="72"/>
      <c r="P857" s="247"/>
      <c r="Q857" s="247"/>
      <c r="R857" s="247"/>
      <c r="S857" s="247"/>
      <c r="T857" s="247"/>
      <c r="U857" s="247"/>
      <c r="V857" s="247"/>
    </row>
    <row r="858" spans="1:22">
      <c r="A858" s="244"/>
      <c r="B858" s="8" t="s">
        <v>1195</v>
      </c>
      <c r="P858" s="244"/>
      <c r="Q858" s="244"/>
      <c r="R858" s="244"/>
      <c r="S858" s="244"/>
      <c r="T858" s="244"/>
      <c r="U858" s="244"/>
      <c r="V858" s="244"/>
    </row>
    <row r="859" spans="1:22">
      <c r="A859" s="247"/>
      <c r="B859" s="68" t="s">
        <v>1195</v>
      </c>
      <c r="C859" s="67"/>
      <c r="D859" s="67"/>
      <c r="E859" s="68"/>
      <c r="F859" s="68"/>
      <c r="G859" s="74"/>
      <c r="H859" s="74"/>
      <c r="I859" s="74"/>
      <c r="J859" s="74"/>
      <c r="K859" s="68"/>
      <c r="L859" s="74"/>
      <c r="M859" s="144"/>
      <c r="N859" s="145"/>
      <c r="O859" s="72"/>
      <c r="P859" s="247"/>
      <c r="Q859" s="247"/>
      <c r="R859" s="247"/>
      <c r="S859" s="247"/>
      <c r="T859" s="247"/>
      <c r="U859" s="247"/>
      <c r="V859" s="247"/>
    </row>
    <row r="860" spans="1:22">
      <c r="A860" s="244"/>
      <c r="B860" s="8" t="s">
        <v>1195</v>
      </c>
      <c r="P860" s="244"/>
      <c r="Q860" s="244"/>
      <c r="R860" s="244"/>
      <c r="S860" s="244"/>
      <c r="T860" s="244"/>
      <c r="U860" s="244"/>
      <c r="V860" s="244"/>
    </row>
    <row r="861" spans="1:22">
      <c r="A861" s="247"/>
      <c r="B861" s="68" t="s">
        <v>1195</v>
      </c>
      <c r="C861" s="67"/>
      <c r="D861" s="67"/>
      <c r="E861" s="68"/>
      <c r="F861" s="68"/>
      <c r="G861" s="74"/>
      <c r="H861" s="74"/>
      <c r="I861" s="74"/>
      <c r="J861" s="74"/>
      <c r="K861" s="68"/>
      <c r="L861" s="74"/>
      <c r="M861" s="144"/>
      <c r="N861" s="145"/>
      <c r="O861" s="72"/>
      <c r="P861" s="247"/>
      <c r="Q861" s="247"/>
      <c r="R861" s="247"/>
      <c r="S861" s="247"/>
      <c r="T861" s="247"/>
      <c r="U861" s="247"/>
      <c r="V861" s="247"/>
    </row>
    <row r="862" spans="1:22">
      <c r="A862" s="244"/>
      <c r="B862" s="8" t="s">
        <v>1195</v>
      </c>
      <c r="P862" s="244"/>
      <c r="Q862" s="244"/>
      <c r="R862" s="244"/>
      <c r="S862" s="244"/>
      <c r="T862" s="244"/>
      <c r="U862" s="244"/>
      <c r="V862" s="244"/>
    </row>
    <row r="863" spans="1:22">
      <c r="A863" s="247"/>
      <c r="B863" s="68" t="s">
        <v>1195</v>
      </c>
      <c r="C863" s="67"/>
      <c r="D863" s="67"/>
      <c r="E863" s="68"/>
      <c r="F863" s="68"/>
      <c r="G863" s="74"/>
      <c r="H863" s="74"/>
      <c r="I863" s="74"/>
      <c r="J863" s="74"/>
      <c r="K863" s="68"/>
      <c r="L863" s="74"/>
      <c r="M863" s="144"/>
      <c r="N863" s="145"/>
      <c r="O863" s="72"/>
      <c r="P863" s="247"/>
      <c r="Q863" s="247"/>
      <c r="R863" s="247"/>
      <c r="S863" s="247"/>
      <c r="T863" s="247"/>
      <c r="U863" s="247"/>
      <c r="V863" s="247"/>
    </row>
    <row r="864" spans="1:22">
      <c r="A864" s="244"/>
      <c r="B864" s="8" t="s">
        <v>1195</v>
      </c>
      <c r="P864" s="244"/>
      <c r="Q864" s="244"/>
      <c r="R864" s="244"/>
      <c r="S864" s="244"/>
      <c r="T864" s="244"/>
      <c r="U864" s="244"/>
      <c r="V864" s="244"/>
    </row>
    <row r="865" spans="1:22">
      <c r="A865" s="247"/>
      <c r="B865" s="68" t="s">
        <v>1195</v>
      </c>
      <c r="C865" s="67"/>
      <c r="D865" s="67"/>
      <c r="E865" s="68"/>
      <c r="F865" s="68"/>
      <c r="G865" s="74"/>
      <c r="H865" s="74"/>
      <c r="I865" s="74"/>
      <c r="J865" s="74"/>
      <c r="K865" s="68"/>
      <c r="L865" s="74"/>
      <c r="M865" s="144"/>
      <c r="N865" s="145"/>
      <c r="O865" s="72"/>
      <c r="P865" s="247"/>
      <c r="Q865" s="247"/>
      <c r="R865" s="247"/>
      <c r="S865" s="247"/>
      <c r="T865" s="247"/>
      <c r="U865" s="247"/>
      <c r="V865" s="247"/>
    </row>
    <row r="866" spans="1:22">
      <c r="A866" s="244"/>
      <c r="B866" s="8" t="s">
        <v>1195</v>
      </c>
      <c r="P866" s="244"/>
      <c r="Q866" s="244"/>
      <c r="R866" s="244"/>
      <c r="S866" s="244"/>
      <c r="T866" s="244"/>
      <c r="U866" s="244"/>
      <c r="V866" s="244"/>
    </row>
    <row r="867" spans="1:22">
      <c r="A867" s="247"/>
      <c r="B867" s="68" t="s">
        <v>1195</v>
      </c>
      <c r="C867" s="67"/>
      <c r="D867" s="67"/>
      <c r="E867" s="68"/>
      <c r="F867" s="68"/>
      <c r="G867" s="74"/>
      <c r="H867" s="74"/>
      <c r="I867" s="74"/>
      <c r="J867" s="74"/>
      <c r="K867" s="68"/>
      <c r="L867" s="74"/>
      <c r="M867" s="144"/>
      <c r="N867" s="145"/>
      <c r="O867" s="72"/>
      <c r="P867" s="247"/>
      <c r="Q867" s="247"/>
      <c r="R867" s="247"/>
      <c r="S867" s="247"/>
      <c r="T867" s="247"/>
      <c r="U867" s="247"/>
      <c r="V867" s="247"/>
    </row>
    <row r="868" spans="1:22">
      <c r="A868" s="244"/>
      <c r="B868" s="8" t="s">
        <v>1195</v>
      </c>
      <c r="P868" s="244"/>
      <c r="Q868" s="244"/>
      <c r="R868" s="244"/>
      <c r="S868" s="244"/>
      <c r="T868" s="244"/>
      <c r="U868" s="244"/>
      <c r="V868" s="244"/>
    </row>
    <row r="869" spans="1:22">
      <c r="A869" s="247"/>
      <c r="B869" s="68" t="s">
        <v>1195</v>
      </c>
      <c r="C869" s="67"/>
      <c r="D869" s="67"/>
      <c r="E869" s="68"/>
      <c r="F869" s="68"/>
      <c r="G869" s="74"/>
      <c r="H869" s="74"/>
      <c r="I869" s="74"/>
      <c r="J869" s="74"/>
      <c r="K869" s="68"/>
      <c r="L869" s="74"/>
      <c r="M869" s="144"/>
      <c r="N869" s="145"/>
      <c r="O869" s="72"/>
      <c r="P869" s="247"/>
      <c r="Q869" s="247"/>
      <c r="R869" s="247"/>
      <c r="S869" s="247"/>
      <c r="T869" s="247"/>
      <c r="U869" s="247"/>
      <c r="V869" s="247"/>
    </row>
    <row r="870" spans="1:22">
      <c r="A870" s="244"/>
      <c r="B870" s="8" t="s">
        <v>1195</v>
      </c>
      <c r="P870" s="244"/>
      <c r="Q870" s="244"/>
      <c r="R870" s="244"/>
      <c r="S870" s="244"/>
      <c r="T870" s="244"/>
      <c r="U870" s="244"/>
      <c r="V870" s="244"/>
    </row>
    <row r="871" spans="1:22">
      <c r="A871" s="247"/>
      <c r="B871" s="68" t="s">
        <v>1195</v>
      </c>
      <c r="C871" s="67"/>
      <c r="D871" s="67"/>
      <c r="E871" s="68"/>
      <c r="F871" s="68"/>
      <c r="G871" s="74"/>
      <c r="H871" s="74"/>
      <c r="I871" s="74"/>
      <c r="J871" s="74"/>
      <c r="K871" s="68"/>
      <c r="L871" s="74"/>
      <c r="M871" s="144"/>
      <c r="N871" s="145"/>
      <c r="O871" s="72"/>
      <c r="P871" s="247"/>
      <c r="Q871" s="247"/>
      <c r="R871" s="247"/>
      <c r="S871" s="247"/>
      <c r="T871" s="247"/>
      <c r="U871" s="247"/>
      <c r="V871" s="247"/>
    </row>
    <row r="872" spans="1:22">
      <c r="A872" s="244"/>
      <c r="B872" s="8" t="s">
        <v>1195</v>
      </c>
      <c r="P872" s="244"/>
      <c r="Q872" s="244"/>
      <c r="R872" s="244"/>
      <c r="S872" s="244"/>
      <c r="T872" s="244"/>
      <c r="U872" s="244"/>
      <c r="V872" s="244"/>
    </row>
    <row r="873" spans="1:22">
      <c r="A873" s="247"/>
      <c r="B873" s="68" t="s">
        <v>1195</v>
      </c>
      <c r="C873" s="67"/>
      <c r="D873" s="67"/>
      <c r="E873" s="68"/>
      <c r="F873" s="68"/>
      <c r="G873" s="74"/>
      <c r="H873" s="74"/>
      <c r="I873" s="74"/>
      <c r="J873" s="74"/>
      <c r="K873" s="68"/>
      <c r="L873" s="74"/>
      <c r="M873" s="144"/>
      <c r="N873" s="145"/>
      <c r="O873" s="72"/>
      <c r="P873" s="247"/>
      <c r="Q873" s="247"/>
      <c r="R873" s="247"/>
      <c r="S873" s="247"/>
      <c r="T873" s="247"/>
      <c r="U873" s="247"/>
      <c r="V873" s="247"/>
    </row>
    <row r="874" spans="1:22">
      <c r="A874" s="244"/>
      <c r="B874" s="8" t="s">
        <v>1195</v>
      </c>
      <c r="P874" s="244"/>
      <c r="Q874" s="244"/>
      <c r="R874" s="244"/>
      <c r="S874" s="244"/>
      <c r="T874" s="244"/>
      <c r="U874" s="244"/>
      <c r="V874" s="244"/>
    </row>
    <row r="875" spans="1:22">
      <c r="A875" s="247"/>
      <c r="B875" s="68" t="s">
        <v>1195</v>
      </c>
      <c r="C875" s="67"/>
      <c r="D875" s="67"/>
      <c r="E875" s="68"/>
      <c r="F875" s="68"/>
      <c r="G875" s="74"/>
      <c r="H875" s="74"/>
      <c r="I875" s="74"/>
      <c r="J875" s="74"/>
      <c r="K875" s="68"/>
      <c r="L875" s="74"/>
      <c r="M875" s="144"/>
      <c r="N875" s="145"/>
      <c r="O875" s="72"/>
      <c r="P875" s="247"/>
      <c r="Q875" s="247"/>
      <c r="R875" s="247"/>
      <c r="S875" s="247"/>
      <c r="T875" s="247"/>
      <c r="U875" s="247"/>
      <c r="V875" s="247"/>
    </row>
    <row r="876" spans="1:22">
      <c r="A876" s="244"/>
      <c r="B876" s="8" t="s">
        <v>1195</v>
      </c>
      <c r="P876" s="244"/>
      <c r="Q876" s="244"/>
      <c r="R876" s="244"/>
      <c r="S876" s="244"/>
      <c r="T876" s="244"/>
      <c r="U876" s="244"/>
      <c r="V876" s="244"/>
    </row>
    <row r="877" spans="1:22">
      <c r="A877" s="247"/>
      <c r="B877" s="68" t="s">
        <v>1195</v>
      </c>
      <c r="C877" s="67"/>
      <c r="D877" s="67"/>
      <c r="E877" s="68"/>
      <c r="F877" s="68"/>
      <c r="G877" s="74"/>
      <c r="H877" s="74"/>
      <c r="I877" s="74"/>
      <c r="J877" s="74"/>
      <c r="K877" s="68"/>
      <c r="L877" s="74"/>
      <c r="M877" s="144"/>
      <c r="N877" s="145"/>
      <c r="O877" s="72"/>
      <c r="P877" s="247"/>
      <c r="Q877" s="247"/>
      <c r="R877" s="247"/>
      <c r="S877" s="247"/>
      <c r="T877" s="247"/>
      <c r="U877" s="247"/>
      <c r="V877" s="247"/>
    </row>
    <row r="878" spans="1:22">
      <c r="A878" s="244"/>
      <c r="B878" s="8" t="s">
        <v>1195</v>
      </c>
      <c r="P878" s="244"/>
      <c r="Q878" s="244"/>
      <c r="R878" s="244"/>
      <c r="S878" s="244"/>
      <c r="T878" s="244"/>
      <c r="U878" s="244"/>
      <c r="V878" s="244"/>
    </row>
    <row r="879" spans="1:22">
      <c r="A879" s="247"/>
      <c r="B879" s="68" t="s">
        <v>1195</v>
      </c>
      <c r="C879" s="67"/>
      <c r="D879" s="67"/>
      <c r="E879" s="68"/>
      <c r="F879" s="68"/>
      <c r="G879" s="74"/>
      <c r="H879" s="74"/>
      <c r="I879" s="74"/>
      <c r="J879" s="74"/>
      <c r="K879" s="68"/>
      <c r="L879" s="74"/>
      <c r="M879" s="144"/>
      <c r="N879" s="145"/>
      <c r="O879" s="72"/>
      <c r="P879" s="247"/>
      <c r="Q879" s="247"/>
      <c r="R879" s="247"/>
      <c r="S879" s="247"/>
      <c r="T879" s="247"/>
      <c r="U879" s="247"/>
      <c r="V879" s="247"/>
    </row>
    <row r="880" spans="1:22">
      <c r="A880" s="244"/>
      <c r="B880" s="8" t="s">
        <v>1195</v>
      </c>
      <c r="P880" s="244"/>
      <c r="Q880" s="244"/>
      <c r="R880" s="244"/>
      <c r="S880" s="244"/>
      <c r="T880" s="244"/>
      <c r="U880" s="244"/>
      <c r="V880" s="244"/>
    </row>
    <row r="881" spans="1:22">
      <c r="A881" s="247"/>
      <c r="B881" s="68" t="s">
        <v>1195</v>
      </c>
      <c r="C881" s="67"/>
      <c r="D881" s="67"/>
      <c r="E881" s="68"/>
      <c r="F881" s="68"/>
      <c r="G881" s="74"/>
      <c r="H881" s="74"/>
      <c r="I881" s="74"/>
      <c r="J881" s="74"/>
      <c r="K881" s="68"/>
      <c r="L881" s="74"/>
      <c r="M881" s="144"/>
      <c r="N881" s="145"/>
      <c r="O881" s="72"/>
      <c r="P881" s="247"/>
      <c r="Q881" s="247"/>
      <c r="R881" s="247"/>
      <c r="S881" s="247"/>
      <c r="T881" s="247"/>
      <c r="U881" s="247"/>
      <c r="V881" s="247"/>
    </row>
    <row r="882" spans="1:22">
      <c r="A882" s="244"/>
      <c r="B882" s="8" t="s">
        <v>1195</v>
      </c>
      <c r="P882" s="244"/>
      <c r="Q882" s="244"/>
      <c r="R882" s="244"/>
      <c r="S882" s="244"/>
      <c r="T882" s="244"/>
      <c r="U882" s="244"/>
      <c r="V882" s="244"/>
    </row>
    <row r="883" spans="1:22">
      <c r="A883" s="247"/>
      <c r="B883" s="68" t="s">
        <v>1195</v>
      </c>
      <c r="C883" s="67"/>
      <c r="D883" s="67"/>
      <c r="E883" s="68"/>
      <c r="F883" s="68"/>
      <c r="G883" s="74"/>
      <c r="H883" s="74"/>
      <c r="I883" s="74"/>
      <c r="J883" s="74"/>
      <c r="K883" s="68"/>
      <c r="L883" s="74"/>
      <c r="M883" s="144"/>
      <c r="N883" s="145"/>
      <c r="O883" s="72"/>
      <c r="P883" s="247"/>
      <c r="Q883" s="247"/>
      <c r="R883" s="247"/>
      <c r="S883" s="247"/>
      <c r="T883" s="247"/>
      <c r="U883" s="247"/>
      <c r="V883" s="247"/>
    </row>
    <row r="884" spans="1:22">
      <c r="A884" s="244"/>
      <c r="B884" s="8" t="s">
        <v>1195</v>
      </c>
      <c r="P884" s="244"/>
      <c r="Q884" s="244"/>
      <c r="R884" s="244"/>
      <c r="S884" s="244"/>
      <c r="T884" s="244"/>
      <c r="U884" s="244"/>
      <c r="V884" s="244"/>
    </row>
    <row r="885" spans="1:22">
      <c r="A885" s="247"/>
      <c r="B885" s="68" t="s">
        <v>1195</v>
      </c>
      <c r="C885" s="67"/>
      <c r="D885" s="67"/>
      <c r="E885" s="68"/>
      <c r="F885" s="68"/>
      <c r="G885" s="74"/>
      <c r="H885" s="74"/>
      <c r="I885" s="74"/>
      <c r="J885" s="74"/>
      <c r="K885" s="68"/>
      <c r="L885" s="74"/>
      <c r="M885" s="144"/>
      <c r="N885" s="145"/>
      <c r="O885" s="72"/>
      <c r="P885" s="247"/>
      <c r="Q885" s="247"/>
      <c r="R885" s="247"/>
      <c r="S885" s="247"/>
      <c r="T885" s="247"/>
      <c r="U885" s="247"/>
      <c r="V885" s="247"/>
    </row>
    <row r="886" spans="1:22">
      <c r="A886" s="244"/>
      <c r="B886" s="8" t="s">
        <v>1195</v>
      </c>
      <c r="P886" s="244"/>
      <c r="Q886" s="244"/>
      <c r="R886" s="244"/>
      <c r="S886" s="244"/>
      <c r="T886" s="244"/>
      <c r="U886" s="244"/>
      <c r="V886" s="244"/>
    </row>
    <row r="887" spans="1:22">
      <c r="A887" s="247"/>
      <c r="B887" s="68" t="s">
        <v>1195</v>
      </c>
      <c r="C887" s="67"/>
      <c r="D887" s="67"/>
      <c r="E887" s="68"/>
      <c r="F887" s="68"/>
      <c r="G887" s="74"/>
      <c r="H887" s="74"/>
      <c r="I887" s="74"/>
      <c r="J887" s="74"/>
      <c r="K887" s="68"/>
      <c r="L887" s="74"/>
      <c r="M887" s="144"/>
      <c r="N887" s="145"/>
      <c r="O887" s="72"/>
      <c r="P887" s="247"/>
      <c r="Q887" s="247"/>
      <c r="R887" s="247"/>
      <c r="S887" s="247"/>
      <c r="T887" s="247"/>
      <c r="U887" s="247"/>
      <c r="V887" s="247"/>
    </row>
    <row r="888" spans="1:22">
      <c r="A888" s="244"/>
      <c r="B888" s="8" t="s">
        <v>1195</v>
      </c>
      <c r="P888" s="244"/>
      <c r="Q888" s="244"/>
      <c r="R888" s="244"/>
      <c r="S888" s="244"/>
      <c r="T888" s="244"/>
      <c r="U888" s="244"/>
      <c r="V888" s="244"/>
    </row>
    <row r="889" spans="1:22">
      <c r="A889" s="247"/>
      <c r="B889" s="68" t="s">
        <v>1195</v>
      </c>
      <c r="C889" s="67"/>
      <c r="D889" s="67"/>
      <c r="E889" s="68"/>
      <c r="F889" s="68"/>
      <c r="G889" s="74"/>
      <c r="H889" s="74"/>
      <c r="I889" s="74"/>
      <c r="J889" s="74"/>
      <c r="K889" s="68"/>
      <c r="L889" s="74"/>
      <c r="M889" s="144"/>
      <c r="N889" s="145"/>
      <c r="O889" s="72"/>
      <c r="P889" s="247"/>
      <c r="Q889" s="247"/>
      <c r="R889" s="247"/>
      <c r="S889" s="247"/>
      <c r="T889" s="247"/>
      <c r="U889" s="247"/>
      <c r="V889" s="247"/>
    </row>
    <row r="890" spans="1:22">
      <c r="A890" s="244"/>
      <c r="B890" s="8" t="s">
        <v>1195</v>
      </c>
      <c r="P890" s="244"/>
      <c r="Q890" s="244"/>
      <c r="R890" s="244"/>
      <c r="S890" s="244"/>
      <c r="T890" s="244"/>
      <c r="U890" s="244"/>
      <c r="V890" s="244"/>
    </row>
    <row r="891" spans="1:22">
      <c r="A891" s="247"/>
      <c r="B891" s="68" t="s">
        <v>1195</v>
      </c>
      <c r="C891" s="67"/>
      <c r="D891" s="67"/>
      <c r="E891" s="68"/>
      <c r="F891" s="68"/>
      <c r="G891" s="74"/>
      <c r="H891" s="74"/>
      <c r="I891" s="74"/>
      <c r="J891" s="74"/>
      <c r="K891" s="68"/>
      <c r="L891" s="74"/>
      <c r="M891" s="144"/>
      <c r="N891" s="145"/>
      <c r="O891" s="72"/>
      <c r="P891" s="247"/>
      <c r="Q891" s="247"/>
      <c r="R891" s="247"/>
      <c r="S891" s="247"/>
      <c r="T891" s="247"/>
      <c r="U891" s="247"/>
      <c r="V891" s="247"/>
    </row>
    <row r="892" spans="1:22">
      <c r="A892" s="244"/>
      <c r="B892" s="8" t="s">
        <v>1195</v>
      </c>
      <c r="P892" s="244"/>
      <c r="Q892" s="244"/>
      <c r="R892" s="244"/>
      <c r="S892" s="244"/>
      <c r="T892" s="244"/>
      <c r="U892" s="244"/>
      <c r="V892" s="244"/>
    </row>
    <row r="893" spans="1:22">
      <c r="A893" s="247"/>
      <c r="B893" s="68" t="s">
        <v>1195</v>
      </c>
      <c r="C893" s="67"/>
      <c r="D893" s="67"/>
      <c r="E893" s="68"/>
      <c r="F893" s="68"/>
      <c r="G893" s="74"/>
      <c r="H893" s="74"/>
      <c r="I893" s="74"/>
      <c r="J893" s="74"/>
      <c r="K893" s="68"/>
      <c r="L893" s="74"/>
      <c r="M893" s="144"/>
      <c r="N893" s="145"/>
      <c r="O893" s="72"/>
      <c r="P893" s="247"/>
      <c r="Q893" s="247"/>
      <c r="R893" s="247"/>
      <c r="S893" s="247"/>
      <c r="T893" s="247"/>
      <c r="U893" s="247"/>
      <c r="V893" s="247"/>
    </row>
    <row r="894" spans="1:22">
      <c r="A894" s="244"/>
      <c r="B894" s="8" t="s">
        <v>1195</v>
      </c>
      <c r="P894" s="244"/>
      <c r="Q894" s="244"/>
      <c r="R894" s="244"/>
      <c r="S894" s="244"/>
      <c r="T894" s="244"/>
      <c r="U894" s="244"/>
      <c r="V894" s="244"/>
    </row>
    <row r="895" spans="1:22">
      <c r="A895" s="247"/>
      <c r="B895" s="68" t="s">
        <v>1195</v>
      </c>
      <c r="C895" s="67"/>
      <c r="D895" s="67"/>
      <c r="E895" s="68"/>
      <c r="F895" s="68"/>
      <c r="G895" s="74"/>
      <c r="H895" s="74"/>
      <c r="I895" s="74"/>
      <c r="J895" s="74"/>
      <c r="K895" s="68"/>
      <c r="L895" s="74"/>
      <c r="M895" s="144"/>
      <c r="N895" s="145"/>
      <c r="O895" s="72"/>
      <c r="P895" s="247"/>
      <c r="Q895" s="247"/>
      <c r="R895" s="247"/>
      <c r="S895" s="247"/>
      <c r="T895" s="247"/>
      <c r="U895" s="247"/>
      <c r="V895" s="247"/>
    </row>
    <row r="896" spans="1:22">
      <c r="A896" s="244"/>
      <c r="B896" s="8" t="s">
        <v>1195</v>
      </c>
      <c r="P896" s="244"/>
      <c r="Q896" s="244"/>
      <c r="R896" s="244"/>
      <c r="S896" s="244"/>
      <c r="T896" s="244"/>
      <c r="U896" s="244"/>
      <c r="V896" s="244"/>
    </row>
    <row r="897" spans="1:22">
      <c r="A897" s="247"/>
      <c r="B897" s="68" t="s">
        <v>1195</v>
      </c>
      <c r="C897" s="67"/>
      <c r="D897" s="67"/>
      <c r="E897" s="68"/>
      <c r="F897" s="68"/>
      <c r="G897" s="74"/>
      <c r="H897" s="74"/>
      <c r="I897" s="74"/>
      <c r="J897" s="74"/>
      <c r="K897" s="68"/>
      <c r="L897" s="74"/>
      <c r="M897" s="144"/>
      <c r="N897" s="145"/>
      <c r="O897" s="72"/>
      <c r="P897" s="247"/>
      <c r="Q897" s="247"/>
      <c r="R897" s="247"/>
      <c r="S897" s="247"/>
      <c r="T897" s="247"/>
      <c r="U897" s="247"/>
      <c r="V897" s="247"/>
    </row>
    <row r="898" spans="1:22">
      <c r="A898" s="244"/>
      <c r="B898" s="8" t="s">
        <v>1195</v>
      </c>
      <c r="P898" s="244"/>
      <c r="Q898" s="244"/>
      <c r="R898" s="244"/>
      <c r="S898" s="244"/>
      <c r="T898" s="244"/>
      <c r="U898" s="244"/>
      <c r="V898" s="244"/>
    </row>
    <row r="899" spans="1:22">
      <c r="A899" s="247"/>
      <c r="B899" s="68" t="s">
        <v>1195</v>
      </c>
      <c r="C899" s="67"/>
      <c r="D899" s="67"/>
      <c r="E899" s="68"/>
      <c r="F899" s="68"/>
      <c r="G899" s="74"/>
      <c r="H899" s="74"/>
      <c r="I899" s="74"/>
      <c r="J899" s="74"/>
      <c r="K899" s="68"/>
      <c r="L899" s="74"/>
      <c r="M899" s="144"/>
      <c r="N899" s="145"/>
      <c r="O899" s="72"/>
      <c r="P899" s="247"/>
      <c r="Q899" s="247"/>
      <c r="R899" s="247"/>
      <c r="S899" s="247"/>
      <c r="T899" s="247"/>
      <c r="U899" s="247"/>
      <c r="V899" s="247"/>
    </row>
    <row r="900" spans="1:22">
      <c r="A900" s="244"/>
      <c r="B900" s="8" t="s">
        <v>1195</v>
      </c>
      <c r="P900" s="244"/>
      <c r="Q900" s="244"/>
      <c r="R900" s="244"/>
      <c r="S900" s="244"/>
      <c r="T900" s="244"/>
      <c r="U900" s="244"/>
      <c r="V900" s="244"/>
    </row>
    <row r="901" spans="1:22">
      <c r="A901" s="247"/>
      <c r="B901" s="68" t="s">
        <v>1195</v>
      </c>
      <c r="C901" s="67"/>
      <c r="D901" s="67"/>
      <c r="E901" s="68"/>
      <c r="F901" s="68"/>
      <c r="G901" s="74"/>
      <c r="H901" s="74"/>
      <c r="I901" s="74"/>
      <c r="J901" s="74"/>
      <c r="K901" s="68"/>
      <c r="L901" s="74"/>
      <c r="M901" s="144"/>
      <c r="N901" s="145"/>
      <c r="O901" s="72"/>
      <c r="P901" s="247"/>
      <c r="Q901" s="247"/>
      <c r="R901" s="247"/>
      <c r="S901" s="247"/>
      <c r="T901" s="247"/>
      <c r="U901" s="247"/>
      <c r="V901" s="247"/>
    </row>
    <row r="902" spans="1:22">
      <c r="A902" s="244"/>
      <c r="B902" s="8" t="s">
        <v>1195</v>
      </c>
      <c r="P902" s="244"/>
      <c r="Q902" s="244"/>
      <c r="R902" s="244"/>
      <c r="S902" s="244"/>
      <c r="T902" s="244"/>
      <c r="U902" s="244"/>
      <c r="V902" s="244"/>
    </row>
    <row r="903" spans="1:22">
      <c r="A903" s="247"/>
      <c r="B903" s="68" t="s">
        <v>1195</v>
      </c>
      <c r="C903" s="67"/>
      <c r="D903" s="67"/>
      <c r="E903" s="68"/>
      <c r="F903" s="68"/>
      <c r="G903" s="74"/>
      <c r="H903" s="74"/>
      <c r="I903" s="74"/>
      <c r="J903" s="74"/>
      <c r="K903" s="68"/>
      <c r="L903" s="74"/>
      <c r="M903" s="144"/>
      <c r="N903" s="145"/>
      <c r="O903" s="72"/>
      <c r="P903" s="247"/>
      <c r="Q903" s="247"/>
      <c r="R903" s="247"/>
      <c r="S903" s="247"/>
      <c r="T903" s="247"/>
      <c r="U903" s="247"/>
      <c r="V903" s="247"/>
    </row>
    <row r="904" spans="1:22">
      <c r="A904" s="244"/>
      <c r="B904" s="8" t="s">
        <v>1195</v>
      </c>
      <c r="P904" s="244"/>
      <c r="Q904" s="244"/>
      <c r="R904" s="244"/>
      <c r="S904" s="244"/>
      <c r="T904" s="244"/>
      <c r="U904" s="244"/>
      <c r="V904" s="244"/>
    </row>
    <row r="905" spans="1:22">
      <c r="A905" s="247"/>
      <c r="B905" s="68" t="s">
        <v>1195</v>
      </c>
      <c r="C905" s="67"/>
      <c r="D905" s="67"/>
      <c r="E905" s="68"/>
      <c r="F905" s="68"/>
      <c r="G905" s="74"/>
      <c r="H905" s="74"/>
      <c r="I905" s="74"/>
      <c r="J905" s="74"/>
      <c r="K905" s="68"/>
      <c r="L905" s="74"/>
      <c r="M905" s="144"/>
      <c r="N905" s="145"/>
      <c r="O905" s="72"/>
      <c r="P905" s="247"/>
      <c r="Q905" s="247"/>
      <c r="R905" s="247"/>
      <c r="S905" s="247"/>
      <c r="T905" s="247"/>
      <c r="U905" s="247"/>
      <c r="V905" s="247"/>
    </row>
    <row r="906" spans="1:22">
      <c r="A906" s="244"/>
      <c r="B906" s="8" t="s">
        <v>1195</v>
      </c>
      <c r="P906" s="244"/>
      <c r="Q906" s="244"/>
      <c r="R906" s="244"/>
      <c r="S906" s="244"/>
      <c r="T906" s="244"/>
      <c r="U906" s="244"/>
      <c r="V906" s="244"/>
    </row>
    <row r="907" spans="1:22">
      <c r="A907" s="247"/>
      <c r="B907" s="68" t="s">
        <v>1195</v>
      </c>
      <c r="C907" s="67"/>
      <c r="D907" s="67"/>
      <c r="E907" s="68"/>
      <c r="F907" s="68"/>
      <c r="G907" s="74"/>
      <c r="H907" s="74"/>
      <c r="I907" s="74"/>
      <c r="J907" s="74"/>
      <c r="K907" s="68"/>
      <c r="L907" s="74"/>
      <c r="M907" s="144"/>
      <c r="N907" s="145"/>
      <c r="O907" s="72"/>
      <c r="P907" s="247"/>
      <c r="Q907" s="247"/>
      <c r="R907" s="247"/>
      <c r="S907" s="247"/>
      <c r="T907" s="247"/>
      <c r="U907" s="247"/>
      <c r="V907" s="247"/>
    </row>
    <row r="908" spans="1:22">
      <c r="A908" s="244"/>
      <c r="B908" s="8" t="s">
        <v>1195</v>
      </c>
      <c r="P908" s="244"/>
      <c r="Q908" s="244"/>
      <c r="R908" s="244"/>
      <c r="S908" s="244"/>
      <c r="T908" s="244"/>
      <c r="U908" s="244"/>
      <c r="V908" s="244"/>
    </row>
    <row r="909" spans="1:22">
      <c r="A909" s="247"/>
      <c r="B909" s="68" t="s">
        <v>1195</v>
      </c>
      <c r="C909" s="67"/>
      <c r="D909" s="67"/>
      <c r="E909" s="68"/>
      <c r="F909" s="68"/>
      <c r="G909" s="74"/>
      <c r="H909" s="74"/>
      <c r="I909" s="74"/>
      <c r="J909" s="74"/>
      <c r="K909" s="68"/>
      <c r="L909" s="74"/>
      <c r="M909" s="144"/>
      <c r="N909" s="145"/>
      <c r="O909" s="72"/>
      <c r="P909" s="247"/>
      <c r="Q909" s="247"/>
      <c r="R909" s="247"/>
      <c r="S909" s="247"/>
      <c r="T909" s="247"/>
      <c r="U909" s="247"/>
      <c r="V909" s="247"/>
    </row>
    <row r="910" spans="1:22">
      <c r="A910" s="244"/>
      <c r="B910" s="8" t="s">
        <v>1195</v>
      </c>
      <c r="P910" s="244"/>
      <c r="Q910" s="244"/>
      <c r="R910" s="244"/>
      <c r="S910" s="244"/>
      <c r="T910" s="244"/>
      <c r="U910" s="244"/>
      <c r="V910" s="244"/>
    </row>
    <row r="911" spans="1:22">
      <c r="A911" s="247"/>
      <c r="B911" s="68" t="s">
        <v>1195</v>
      </c>
      <c r="C911" s="67"/>
      <c r="D911" s="67"/>
      <c r="E911" s="68"/>
      <c r="F911" s="68"/>
      <c r="G911" s="74"/>
      <c r="H911" s="74"/>
      <c r="I911" s="74"/>
      <c r="J911" s="74"/>
      <c r="K911" s="68"/>
      <c r="L911" s="74"/>
      <c r="M911" s="144"/>
      <c r="N911" s="145"/>
      <c r="O911" s="72"/>
      <c r="P911" s="247"/>
      <c r="Q911" s="247"/>
      <c r="R911" s="247"/>
      <c r="S911" s="247"/>
      <c r="T911" s="247"/>
      <c r="U911" s="247"/>
      <c r="V911" s="247"/>
    </row>
    <row r="912" spans="1:22">
      <c r="A912" s="244"/>
      <c r="B912" s="8" t="s">
        <v>1195</v>
      </c>
      <c r="P912" s="244"/>
      <c r="Q912" s="244"/>
      <c r="R912" s="244"/>
      <c r="S912" s="244"/>
      <c r="T912" s="244"/>
      <c r="U912" s="244"/>
      <c r="V912" s="244"/>
    </row>
    <row r="913" spans="1:22">
      <c r="A913" s="247"/>
      <c r="B913" s="68" t="s">
        <v>1195</v>
      </c>
      <c r="C913" s="67"/>
      <c r="D913" s="67"/>
      <c r="E913" s="68"/>
      <c r="F913" s="68"/>
      <c r="G913" s="74"/>
      <c r="H913" s="74"/>
      <c r="I913" s="74"/>
      <c r="J913" s="74"/>
      <c r="K913" s="68"/>
      <c r="L913" s="74"/>
      <c r="M913" s="144"/>
      <c r="N913" s="145"/>
      <c r="O913" s="72"/>
      <c r="P913" s="247"/>
      <c r="Q913" s="247"/>
      <c r="R913" s="247"/>
      <c r="S913" s="247"/>
      <c r="T913" s="247"/>
      <c r="U913" s="247"/>
      <c r="V913" s="247"/>
    </row>
    <row r="914" spans="1:22">
      <c r="A914" s="244"/>
      <c r="B914" s="8" t="s">
        <v>1195</v>
      </c>
      <c r="P914" s="244"/>
      <c r="Q914" s="244"/>
      <c r="R914" s="244"/>
      <c r="S914" s="244"/>
      <c r="T914" s="244"/>
      <c r="U914" s="244"/>
      <c r="V914" s="244"/>
    </row>
    <row r="915" spans="1:22">
      <c r="A915" s="247"/>
      <c r="B915" s="68" t="s">
        <v>1195</v>
      </c>
      <c r="C915" s="67"/>
      <c r="D915" s="67"/>
      <c r="E915" s="68"/>
      <c r="F915" s="68"/>
      <c r="G915" s="74"/>
      <c r="H915" s="74"/>
      <c r="I915" s="74"/>
      <c r="J915" s="74"/>
      <c r="K915" s="68"/>
      <c r="L915" s="74"/>
      <c r="M915" s="144"/>
      <c r="N915" s="145"/>
      <c r="O915" s="72"/>
      <c r="P915" s="247"/>
      <c r="Q915" s="247"/>
      <c r="R915" s="247"/>
      <c r="S915" s="247"/>
      <c r="T915" s="247"/>
      <c r="U915" s="247"/>
      <c r="V915" s="247"/>
    </row>
    <row r="916" spans="1:22">
      <c r="A916" s="244"/>
      <c r="B916" s="8" t="s">
        <v>1195</v>
      </c>
      <c r="P916" s="244"/>
      <c r="Q916" s="244"/>
      <c r="R916" s="244"/>
      <c r="S916" s="244"/>
      <c r="T916" s="244"/>
      <c r="U916" s="244"/>
      <c r="V916" s="244"/>
    </row>
    <row r="917" spans="1:22">
      <c r="A917" s="247"/>
      <c r="B917" s="68" t="s">
        <v>1195</v>
      </c>
      <c r="C917" s="67"/>
      <c r="D917" s="67"/>
      <c r="E917" s="68"/>
      <c r="F917" s="68"/>
      <c r="G917" s="74"/>
      <c r="H917" s="74"/>
      <c r="I917" s="74"/>
      <c r="J917" s="74"/>
      <c r="K917" s="68"/>
      <c r="L917" s="74"/>
      <c r="M917" s="144"/>
      <c r="N917" s="145"/>
      <c r="O917" s="72"/>
      <c r="P917" s="247"/>
      <c r="Q917" s="247"/>
      <c r="R917" s="247"/>
      <c r="S917" s="247"/>
      <c r="T917" s="247"/>
      <c r="U917" s="247"/>
      <c r="V917" s="247"/>
    </row>
    <row r="918" spans="1:22">
      <c r="A918" s="244"/>
      <c r="B918" s="8" t="s">
        <v>1195</v>
      </c>
      <c r="P918" s="244"/>
      <c r="Q918" s="244"/>
      <c r="R918" s="244"/>
      <c r="S918" s="244"/>
      <c r="T918" s="244"/>
      <c r="U918" s="244"/>
      <c r="V918" s="244"/>
    </row>
    <row r="919" spans="1:22">
      <c r="A919" s="247"/>
      <c r="B919" s="68" t="s">
        <v>1195</v>
      </c>
      <c r="C919" s="67"/>
      <c r="D919" s="67"/>
      <c r="E919" s="68"/>
      <c r="F919" s="68"/>
      <c r="G919" s="74"/>
      <c r="H919" s="74"/>
      <c r="I919" s="74"/>
      <c r="J919" s="74"/>
      <c r="K919" s="68"/>
      <c r="L919" s="74"/>
      <c r="M919" s="144"/>
      <c r="N919" s="145"/>
      <c r="O919" s="72"/>
      <c r="P919" s="247"/>
      <c r="Q919" s="247"/>
      <c r="R919" s="247"/>
      <c r="S919" s="247"/>
      <c r="T919" s="247"/>
      <c r="U919" s="247"/>
      <c r="V919" s="247"/>
    </row>
    <row r="920" spans="1:22">
      <c r="A920" s="244"/>
      <c r="B920" s="8" t="s">
        <v>1195</v>
      </c>
      <c r="P920" s="244"/>
      <c r="Q920" s="244"/>
      <c r="R920" s="244"/>
      <c r="S920" s="244"/>
      <c r="T920" s="244"/>
      <c r="U920" s="244"/>
      <c r="V920" s="244"/>
    </row>
    <row r="921" spans="1:22">
      <c r="A921" s="247"/>
      <c r="B921" s="68" t="s">
        <v>1195</v>
      </c>
      <c r="C921" s="67"/>
      <c r="D921" s="67"/>
      <c r="E921" s="68"/>
      <c r="F921" s="68"/>
      <c r="G921" s="74"/>
      <c r="H921" s="74"/>
      <c r="I921" s="74"/>
      <c r="J921" s="74"/>
      <c r="K921" s="68"/>
      <c r="L921" s="74"/>
      <c r="M921" s="144"/>
      <c r="N921" s="145"/>
      <c r="O921" s="72"/>
      <c r="P921" s="247"/>
      <c r="Q921" s="247"/>
      <c r="R921" s="247"/>
      <c r="S921" s="247"/>
      <c r="T921" s="247"/>
      <c r="U921" s="247"/>
      <c r="V921" s="247"/>
    </row>
    <row r="922" spans="1:22">
      <c r="A922" s="244"/>
      <c r="B922" s="8" t="s">
        <v>1195</v>
      </c>
      <c r="P922" s="244"/>
      <c r="Q922" s="244"/>
      <c r="R922" s="244"/>
      <c r="S922" s="244"/>
      <c r="T922" s="244"/>
      <c r="U922" s="244"/>
      <c r="V922" s="244"/>
    </row>
    <row r="923" spans="1:22">
      <c r="A923" s="247"/>
      <c r="B923" s="68" t="s">
        <v>1195</v>
      </c>
      <c r="C923" s="67"/>
      <c r="D923" s="67"/>
      <c r="E923" s="68"/>
      <c r="F923" s="68"/>
      <c r="G923" s="74"/>
      <c r="H923" s="74"/>
      <c r="I923" s="74"/>
      <c r="J923" s="74"/>
      <c r="K923" s="68"/>
      <c r="L923" s="74"/>
      <c r="M923" s="144"/>
      <c r="N923" s="145"/>
      <c r="O923" s="72"/>
      <c r="P923" s="247"/>
      <c r="Q923" s="247"/>
      <c r="R923" s="247"/>
      <c r="S923" s="247"/>
      <c r="T923" s="247"/>
      <c r="U923" s="247"/>
      <c r="V923" s="247"/>
    </row>
    <row r="924" spans="1:22">
      <c r="A924" s="244"/>
      <c r="B924" s="8" t="s">
        <v>1195</v>
      </c>
      <c r="P924" s="244"/>
      <c r="Q924" s="244"/>
      <c r="R924" s="244"/>
      <c r="S924" s="244"/>
      <c r="T924" s="244"/>
      <c r="U924" s="244"/>
      <c r="V924" s="244"/>
    </row>
    <row r="925" spans="1:22">
      <c r="A925" s="247"/>
      <c r="B925" s="68" t="s">
        <v>1195</v>
      </c>
      <c r="C925" s="67"/>
      <c r="D925" s="67"/>
      <c r="E925" s="68"/>
      <c r="F925" s="68"/>
      <c r="G925" s="74"/>
      <c r="H925" s="74"/>
      <c r="I925" s="74"/>
      <c r="J925" s="74"/>
      <c r="K925" s="68"/>
      <c r="L925" s="74"/>
      <c r="M925" s="144"/>
      <c r="N925" s="145"/>
      <c r="O925" s="72"/>
      <c r="P925" s="247"/>
      <c r="Q925" s="247"/>
      <c r="R925" s="247"/>
      <c r="S925" s="247"/>
      <c r="T925" s="247"/>
      <c r="U925" s="247"/>
      <c r="V925" s="247"/>
    </row>
    <row r="926" spans="1:22">
      <c r="A926" s="244"/>
      <c r="B926" s="8" t="s">
        <v>1195</v>
      </c>
      <c r="P926" s="244"/>
      <c r="Q926" s="244"/>
      <c r="R926" s="244"/>
      <c r="S926" s="244"/>
      <c r="T926" s="244"/>
      <c r="U926" s="244"/>
      <c r="V926" s="244"/>
    </row>
    <row r="927" spans="1:22">
      <c r="A927" s="247"/>
      <c r="B927" s="68" t="s">
        <v>1195</v>
      </c>
      <c r="C927" s="67"/>
      <c r="D927" s="67"/>
      <c r="E927" s="68"/>
      <c r="F927" s="68"/>
      <c r="G927" s="74"/>
      <c r="H927" s="74"/>
      <c r="I927" s="74"/>
      <c r="J927" s="74"/>
      <c r="K927" s="68"/>
      <c r="L927" s="74"/>
      <c r="M927" s="144"/>
      <c r="N927" s="145"/>
      <c r="O927" s="72"/>
      <c r="P927" s="247"/>
      <c r="Q927" s="247"/>
      <c r="R927" s="247"/>
      <c r="S927" s="247"/>
      <c r="T927" s="247"/>
      <c r="U927" s="247"/>
      <c r="V927" s="247"/>
    </row>
    <row r="928" spans="1:22">
      <c r="A928" s="244"/>
      <c r="B928" s="8" t="s">
        <v>1195</v>
      </c>
      <c r="P928" s="244"/>
      <c r="Q928" s="244"/>
      <c r="R928" s="244"/>
      <c r="S928" s="244"/>
      <c r="T928" s="244"/>
      <c r="U928" s="244"/>
      <c r="V928" s="244"/>
    </row>
    <row r="929" spans="1:22">
      <c r="A929" s="247"/>
      <c r="B929" s="68" t="s">
        <v>1195</v>
      </c>
      <c r="C929" s="67"/>
      <c r="D929" s="67"/>
      <c r="E929" s="68"/>
      <c r="F929" s="68"/>
      <c r="G929" s="74"/>
      <c r="H929" s="74"/>
      <c r="I929" s="74"/>
      <c r="J929" s="74"/>
      <c r="K929" s="68"/>
      <c r="L929" s="74"/>
      <c r="M929" s="144"/>
      <c r="N929" s="145"/>
      <c r="O929" s="72"/>
      <c r="P929" s="247"/>
      <c r="Q929" s="247"/>
      <c r="R929" s="247"/>
      <c r="S929" s="247"/>
      <c r="T929" s="247"/>
      <c r="U929" s="247"/>
      <c r="V929" s="247"/>
    </row>
    <row r="930" spans="1:22">
      <c r="A930" s="244"/>
      <c r="B930" s="8" t="s">
        <v>1195</v>
      </c>
      <c r="P930" s="244"/>
      <c r="Q930" s="244"/>
      <c r="R930" s="244"/>
      <c r="S930" s="244"/>
      <c r="T930" s="244"/>
      <c r="U930" s="244"/>
      <c r="V930" s="244"/>
    </row>
    <row r="931" spans="1:22">
      <c r="A931" s="247"/>
      <c r="B931" s="68" t="s">
        <v>1195</v>
      </c>
      <c r="C931" s="67"/>
      <c r="D931" s="67"/>
      <c r="E931" s="68"/>
      <c r="F931" s="68"/>
      <c r="G931" s="74"/>
      <c r="H931" s="74"/>
      <c r="I931" s="74"/>
      <c r="J931" s="74"/>
      <c r="K931" s="68"/>
      <c r="L931" s="74"/>
      <c r="M931" s="144"/>
      <c r="N931" s="145"/>
      <c r="O931" s="72"/>
      <c r="P931" s="247"/>
      <c r="Q931" s="247"/>
      <c r="R931" s="247"/>
      <c r="S931" s="247"/>
      <c r="T931" s="247"/>
      <c r="U931" s="247"/>
      <c r="V931" s="247"/>
    </row>
    <row r="932" spans="1:22">
      <c r="A932" s="244"/>
      <c r="B932" s="8" t="s">
        <v>1195</v>
      </c>
      <c r="P932" s="244"/>
      <c r="Q932" s="244"/>
      <c r="R932" s="244"/>
      <c r="S932" s="244"/>
      <c r="T932" s="244"/>
      <c r="U932" s="244"/>
      <c r="V932" s="244"/>
    </row>
    <row r="933" spans="1:22">
      <c r="A933" s="247"/>
      <c r="B933" s="68" t="s">
        <v>1195</v>
      </c>
      <c r="C933" s="67"/>
      <c r="D933" s="67"/>
      <c r="E933" s="68"/>
      <c r="F933" s="68"/>
      <c r="G933" s="74"/>
      <c r="H933" s="74"/>
      <c r="I933" s="74"/>
      <c r="J933" s="74"/>
      <c r="K933" s="68"/>
      <c r="L933" s="74"/>
      <c r="M933" s="144"/>
      <c r="N933" s="145"/>
      <c r="O933" s="72"/>
      <c r="P933" s="247"/>
      <c r="Q933" s="247"/>
      <c r="R933" s="247"/>
      <c r="S933" s="247"/>
      <c r="T933" s="247"/>
      <c r="U933" s="247"/>
      <c r="V933" s="247"/>
    </row>
    <row r="934" spans="1:22">
      <c r="A934" s="244"/>
      <c r="B934" s="8" t="s">
        <v>1195</v>
      </c>
      <c r="P934" s="244"/>
      <c r="Q934" s="244"/>
      <c r="R934" s="244"/>
      <c r="S934" s="244"/>
      <c r="T934" s="244"/>
      <c r="U934" s="244"/>
      <c r="V934" s="244"/>
    </row>
    <row r="935" spans="1:22">
      <c r="A935" s="247"/>
      <c r="B935" s="68" t="s">
        <v>1195</v>
      </c>
      <c r="C935" s="67"/>
      <c r="D935" s="67"/>
      <c r="E935" s="68"/>
      <c r="F935" s="68"/>
      <c r="G935" s="74"/>
      <c r="H935" s="74"/>
      <c r="I935" s="74"/>
      <c r="J935" s="74"/>
      <c r="K935" s="68"/>
      <c r="L935" s="74"/>
      <c r="M935" s="144"/>
      <c r="N935" s="145"/>
      <c r="O935" s="72"/>
      <c r="P935" s="247"/>
      <c r="Q935" s="247"/>
      <c r="R935" s="247"/>
      <c r="S935" s="247"/>
      <c r="T935" s="247"/>
      <c r="U935" s="247"/>
      <c r="V935" s="247"/>
    </row>
    <row r="936" spans="1:22">
      <c r="A936" s="244"/>
      <c r="B936" s="8" t="s">
        <v>1195</v>
      </c>
      <c r="P936" s="244"/>
      <c r="Q936" s="244"/>
      <c r="R936" s="244"/>
      <c r="S936" s="244"/>
      <c r="T936" s="244"/>
      <c r="U936" s="244"/>
      <c r="V936" s="244"/>
    </row>
    <row r="937" spans="1:22">
      <c r="A937" s="247"/>
      <c r="B937" s="68" t="s">
        <v>1195</v>
      </c>
      <c r="C937" s="67"/>
      <c r="D937" s="67"/>
      <c r="E937" s="68"/>
      <c r="F937" s="68"/>
      <c r="G937" s="74"/>
      <c r="H937" s="74"/>
      <c r="I937" s="74"/>
      <c r="J937" s="74"/>
      <c r="K937" s="68"/>
      <c r="L937" s="74"/>
      <c r="M937" s="144"/>
      <c r="N937" s="145"/>
      <c r="O937" s="72"/>
      <c r="P937" s="247"/>
      <c r="Q937" s="247"/>
      <c r="R937" s="247"/>
      <c r="S937" s="247"/>
      <c r="T937" s="247"/>
      <c r="U937" s="247"/>
      <c r="V937" s="247"/>
    </row>
    <row r="938" spans="1:22">
      <c r="A938" s="244"/>
      <c r="B938" s="8" t="s">
        <v>1195</v>
      </c>
      <c r="P938" s="244"/>
      <c r="Q938" s="244"/>
      <c r="R938" s="244"/>
      <c r="S938" s="244"/>
      <c r="T938" s="244"/>
      <c r="U938" s="244"/>
      <c r="V938" s="244"/>
    </row>
    <row r="939" spans="1:22">
      <c r="A939" s="247"/>
      <c r="B939" s="68" t="s">
        <v>1195</v>
      </c>
      <c r="C939" s="67"/>
      <c r="D939" s="67"/>
      <c r="E939" s="68"/>
      <c r="F939" s="68"/>
      <c r="G939" s="74"/>
      <c r="H939" s="74"/>
      <c r="I939" s="74"/>
      <c r="J939" s="74"/>
      <c r="K939" s="68"/>
      <c r="L939" s="74"/>
      <c r="M939" s="144"/>
      <c r="N939" s="145"/>
      <c r="O939" s="72"/>
      <c r="P939" s="247"/>
      <c r="Q939" s="247"/>
      <c r="R939" s="247"/>
      <c r="S939" s="247"/>
      <c r="T939" s="247"/>
      <c r="U939" s="247"/>
      <c r="V939" s="247"/>
    </row>
    <row r="940" spans="1:22">
      <c r="A940" s="244"/>
      <c r="B940" s="8" t="s">
        <v>1195</v>
      </c>
      <c r="P940" s="244"/>
      <c r="Q940" s="244"/>
      <c r="R940" s="244"/>
      <c r="S940" s="244"/>
      <c r="T940" s="244"/>
      <c r="U940" s="244"/>
      <c r="V940" s="244"/>
    </row>
    <row r="941" spans="1:22">
      <c r="A941" s="247"/>
      <c r="B941" s="68" t="s">
        <v>1195</v>
      </c>
      <c r="C941" s="67"/>
      <c r="D941" s="67"/>
      <c r="E941" s="68"/>
      <c r="F941" s="68"/>
      <c r="G941" s="74"/>
      <c r="H941" s="74"/>
      <c r="I941" s="74"/>
      <c r="J941" s="74"/>
      <c r="K941" s="68"/>
      <c r="L941" s="74"/>
      <c r="M941" s="144"/>
      <c r="N941" s="145"/>
      <c r="O941" s="72"/>
      <c r="P941" s="247"/>
      <c r="Q941" s="247"/>
      <c r="R941" s="247"/>
      <c r="S941" s="247"/>
      <c r="T941" s="247"/>
      <c r="U941" s="247"/>
      <c r="V941" s="247"/>
    </row>
    <row r="942" spans="1:22">
      <c r="A942" s="244"/>
      <c r="B942" s="8" t="s">
        <v>1195</v>
      </c>
      <c r="P942" s="244"/>
      <c r="Q942" s="244"/>
      <c r="R942" s="244"/>
      <c r="S942" s="244"/>
      <c r="T942" s="244"/>
      <c r="U942" s="244"/>
      <c r="V942" s="244"/>
    </row>
    <row r="943" spans="1:22">
      <c r="A943" s="247"/>
      <c r="B943" s="68" t="s">
        <v>1195</v>
      </c>
      <c r="C943" s="67"/>
      <c r="D943" s="67"/>
      <c r="E943" s="68"/>
      <c r="F943" s="68"/>
      <c r="G943" s="74"/>
      <c r="H943" s="74"/>
      <c r="I943" s="74"/>
      <c r="J943" s="74"/>
      <c r="K943" s="68"/>
      <c r="L943" s="74"/>
      <c r="M943" s="144"/>
      <c r="N943" s="145"/>
      <c r="O943" s="72"/>
      <c r="P943" s="247"/>
      <c r="Q943" s="247"/>
      <c r="R943" s="247"/>
      <c r="S943" s="247"/>
      <c r="T943" s="247"/>
      <c r="U943" s="247"/>
      <c r="V943" s="247"/>
    </row>
    <row r="944" spans="1:22">
      <c r="A944" s="244"/>
      <c r="B944" s="8" t="s">
        <v>1195</v>
      </c>
      <c r="P944" s="244"/>
      <c r="Q944" s="244"/>
      <c r="R944" s="244"/>
      <c r="S944" s="244"/>
      <c r="T944" s="244"/>
      <c r="U944" s="244"/>
      <c r="V944" s="244"/>
    </row>
    <row r="945" spans="1:22">
      <c r="A945" s="247"/>
      <c r="B945" s="68" t="s">
        <v>1195</v>
      </c>
      <c r="C945" s="67"/>
      <c r="D945" s="67"/>
      <c r="E945" s="68"/>
      <c r="F945" s="68"/>
      <c r="G945" s="74"/>
      <c r="H945" s="74"/>
      <c r="I945" s="74"/>
      <c r="J945" s="74"/>
      <c r="K945" s="68"/>
      <c r="L945" s="74"/>
      <c r="M945" s="144"/>
      <c r="N945" s="145"/>
      <c r="O945" s="72"/>
      <c r="P945" s="247"/>
      <c r="Q945" s="247"/>
      <c r="R945" s="247"/>
      <c r="S945" s="247"/>
      <c r="T945" s="247"/>
      <c r="U945" s="247"/>
      <c r="V945" s="247"/>
    </row>
    <row r="946" spans="1:22">
      <c r="A946" s="244"/>
      <c r="B946" s="8" t="s">
        <v>1195</v>
      </c>
      <c r="P946" s="244"/>
      <c r="Q946" s="244"/>
      <c r="R946" s="244"/>
      <c r="S946" s="244"/>
      <c r="T946" s="244"/>
      <c r="U946" s="244"/>
      <c r="V946" s="244"/>
    </row>
    <row r="947" spans="1:22">
      <c r="A947" s="247"/>
      <c r="B947" s="68" t="s">
        <v>1195</v>
      </c>
      <c r="C947" s="67"/>
      <c r="D947" s="67"/>
      <c r="E947" s="68"/>
      <c r="F947" s="68"/>
      <c r="G947" s="74"/>
      <c r="H947" s="74"/>
      <c r="I947" s="74"/>
      <c r="J947" s="74"/>
      <c r="K947" s="68"/>
      <c r="L947" s="74"/>
      <c r="M947" s="144"/>
      <c r="N947" s="145"/>
      <c r="O947" s="72"/>
      <c r="P947" s="247"/>
      <c r="Q947" s="247"/>
      <c r="R947" s="247"/>
      <c r="S947" s="247"/>
      <c r="T947" s="247"/>
      <c r="U947" s="247"/>
      <c r="V947" s="247"/>
    </row>
    <row r="948" spans="1:22">
      <c r="A948" s="244"/>
      <c r="B948" s="8" t="s">
        <v>1195</v>
      </c>
      <c r="P948" s="244"/>
      <c r="Q948" s="244"/>
      <c r="R948" s="244"/>
      <c r="S948" s="244"/>
      <c r="T948" s="244"/>
      <c r="U948" s="244"/>
      <c r="V948" s="244"/>
    </row>
    <row r="949" spans="1:22">
      <c r="A949" s="247"/>
      <c r="B949" s="68" t="s">
        <v>1195</v>
      </c>
      <c r="C949" s="67"/>
      <c r="D949" s="67"/>
      <c r="E949" s="68"/>
      <c r="F949" s="68"/>
      <c r="G949" s="74"/>
      <c r="H949" s="74"/>
      <c r="I949" s="74"/>
      <c r="J949" s="74"/>
      <c r="K949" s="68"/>
      <c r="L949" s="74"/>
      <c r="M949" s="144"/>
      <c r="N949" s="145"/>
      <c r="O949" s="72"/>
      <c r="P949" s="247"/>
      <c r="Q949" s="247"/>
      <c r="R949" s="247"/>
      <c r="S949" s="247"/>
      <c r="T949" s="247"/>
      <c r="U949" s="247"/>
      <c r="V949" s="247"/>
    </row>
    <row r="950" spans="1:22">
      <c r="A950" s="244"/>
      <c r="B950" s="8" t="s">
        <v>1195</v>
      </c>
      <c r="P950" s="244"/>
      <c r="Q950" s="244"/>
      <c r="R950" s="244"/>
      <c r="S950" s="244"/>
      <c r="T950" s="244"/>
      <c r="U950" s="244"/>
      <c r="V950" s="244"/>
    </row>
    <row r="951" spans="1:22">
      <c r="A951" s="247"/>
      <c r="B951" s="68" t="s">
        <v>1195</v>
      </c>
      <c r="C951" s="67"/>
      <c r="D951" s="67"/>
      <c r="E951" s="68"/>
      <c r="F951" s="68"/>
      <c r="G951" s="74"/>
      <c r="H951" s="74"/>
      <c r="I951" s="74"/>
      <c r="J951" s="74"/>
      <c r="K951" s="68"/>
      <c r="L951" s="74"/>
      <c r="M951" s="144"/>
      <c r="N951" s="145"/>
      <c r="O951" s="72"/>
      <c r="P951" s="247"/>
      <c r="Q951" s="247"/>
      <c r="R951" s="247"/>
      <c r="S951" s="247"/>
      <c r="T951" s="247"/>
      <c r="U951" s="247"/>
      <c r="V951" s="247"/>
    </row>
    <row r="952" spans="1:22">
      <c r="A952" s="244"/>
      <c r="B952" s="8" t="s">
        <v>1195</v>
      </c>
      <c r="P952" s="244"/>
      <c r="Q952" s="244"/>
      <c r="R952" s="244"/>
      <c r="S952" s="244"/>
      <c r="T952" s="244"/>
      <c r="U952" s="244"/>
      <c r="V952" s="244"/>
    </row>
    <row r="953" spans="1:22">
      <c r="A953" s="247"/>
      <c r="B953" s="68" t="s">
        <v>1195</v>
      </c>
      <c r="C953" s="67"/>
      <c r="D953" s="67"/>
      <c r="E953" s="68"/>
      <c r="F953" s="68"/>
      <c r="G953" s="74"/>
      <c r="H953" s="74"/>
      <c r="I953" s="74"/>
      <c r="J953" s="74"/>
      <c r="K953" s="68"/>
      <c r="L953" s="74"/>
      <c r="M953" s="144"/>
      <c r="N953" s="145"/>
      <c r="O953" s="72"/>
      <c r="P953" s="247"/>
      <c r="Q953" s="247"/>
      <c r="R953" s="247"/>
      <c r="S953" s="247"/>
      <c r="T953" s="247"/>
      <c r="U953" s="247"/>
      <c r="V953" s="247"/>
    </row>
    <row r="954" spans="1:22">
      <c r="A954" s="244"/>
      <c r="B954" s="8" t="s">
        <v>1195</v>
      </c>
      <c r="P954" s="244"/>
      <c r="Q954" s="244"/>
      <c r="R954" s="244"/>
      <c r="S954" s="244"/>
      <c r="T954" s="244"/>
      <c r="U954" s="244"/>
      <c r="V954" s="244"/>
    </row>
    <row r="955" spans="1:22">
      <c r="A955" s="247"/>
      <c r="B955" s="68" t="s">
        <v>1195</v>
      </c>
      <c r="C955" s="67"/>
      <c r="D955" s="67"/>
      <c r="E955" s="68"/>
      <c r="F955" s="68"/>
      <c r="G955" s="74"/>
      <c r="H955" s="74"/>
      <c r="I955" s="74"/>
      <c r="J955" s="74"/>
      <c r="K955" s="68"/>
      <c r="L955" s="74"/>
      <c r="M955" s="144"/>
      <c r="N955" s="145"/>
      <c r="O955" s="72"/>
      <c r="P955" s="247"/>
      <c r="Q955" s="247"/>
      <c r="R955" s="247"/>
      <c r="S955" s="247"/>
      <c r="T955" s="247"/>
      <c r="U955" s="247"/>
      <c r="V955" s="247"/>
    </row>
    <row r="956" spans="1:22">
      <c r="A956" s="244"/>
      <c r="B956" s="8" t="s">
        <v>1195</v>
      </c>
      <c r="P956" s="244"/>
      <c r="Q956" s="244"/>
      <c r="R956" s="244"/>
      <c r="S956" s="244"/>
      <c r="T956" s="244"/>
      <c r="U956" s="244"/>
      <c r="V956" s="244"/>
    </row>
    <row r="957" spans="1:22">
      <c r="A957" s="247"/>
      <c r="B957" s="68" t="s">
        <v>1195</v>
      </c>
      <c r="C957" s="67"/>
      <c r="D957" s="67"/>
      <c r="E957" s="68"/>
      <c r="F957" s="68"/>
      <c r="G957" s="74"/>
      <c r="H957" s="74"/>
      <c r="I957" s="74"/>
      <c r="J957" s="74"/>
      <c r="K957" s="68"/>
      <c r="L957" s="74"/>
      <c r="M957" s="144"/>
      <c r="N957" s="145"/>
      <c r="O957" s="72"/>
      <c r="P957" s="247"/>
      <c r="Q957" s="247"/>
      <c r="R957" s="247"/>
      <c r="S957" s="247"/>
      <c r="T957" s="247"/>
      <c r="U957" s="247"/>
      <c r="V957" s="247"/>
    </row>
    <row r="958" spans="1:22">
      <c r="A958" s="244"/>
      <c r="B958" s="8" t="s">
        <v>1195</v>
      </c>
      <c r="P958" s="244"/>
      <c r="Q958" s="244"/>
      <c r="R958" s="244"/>
      <c r="S958" s="244"/>
      <c r="T958" s="244"/>
      <c r="U958" s="244"/>
      <c r="V958" s="244"/>
    </row>
    <row r="959" spans="1:22">
      <c r="A959" s="247"/>
      <c r="B959" s="68" t="s">
        <v>1195</v>
      </c>
      <c r="C959" s="67"/>
      <c r="D959" s="67"/>
      <c r="E959" s="68"/>
      <c r="F959" s="68"/>
      <c r="G959" s="74"/>
      <c r="H959" s="74"/>
      <c r="I959" s="74"/>
      <c r="J959" s="74"/>
      <c r="K959" s="68"/>
      <c r="L959" s="74"/>
      <c r="M959" s="144"/>
      <c r="N959" s="145"/>
      <c r="O959" s="72"/>
      <c r="P959" s="247"/>
      <c r="Q959" s="247"/>
      <c r="R959" s="247"/>
      <c r="S959" s="247"/>
      <c r="T959" s="247"/>
      <c r="U959" s="247"/>
      <c r="V959" s="247"/>
    </row>
    <row r="960" spans="1:22">
      <c r="A960" s="244"/>
      <c r="B960" s="8" t="s">
        <v>1195</v>
      </c>
      <c r="P960" s="244"/>
      <c r="Q960" s="244"/>
      <c r="R960" s="244"/>
      <c r="S960" s="244"/>
      <c r="T960" s="244"/>
      <c r="U960" s="244"/>
      <c r="V960" s="244"/>
    </row>
    <row r="961" spans="1:22">
      <c r="A961" s="247"/>
      <c r="B961" s="68" t="s">
        <v>1195</v>
      </c>
      <c r="C961" s="67"/>
      <c r="D961" s="67"/>
      <c r="E961" s="68"/>
      <c r="F961" s="68"/>
      <c r="G961" s="74"/>
      <c r="H961" s="74"/>
      <c r="I961" s="74"/>
      <c r="J961" s="74"/>
      <c r="K961" s="68"/>
      <c r="L961" s="74"/>
      <c r="M961" s="144"/>
      <c r="N961" s="145"/>
      <c r="O961" s="72"/>
      <c r="P961" s="247"/>
      <c r="Q961" s="247"/>
      <c r="R961" s="247"/>
      <c r="S961" s="247"/>
      <c r="T961" s="247"/>
      <c r="U961" s="247"/>
      <c r="V961" s="247"/>
    </row>
    <row r="962" spans="1:22">
      <c r="A962" s="244"/>
      <c r="B962" s="8" t="s">
        <v>1195</v>
      </c>
      <c r="P962" s="244"/>
      <c r="Q962" s="244"/>
      <c r="R962" s="244"/>
      <c r="S962" s="244"/>
      <c r="T962" s="244"/>
      <c r="U962" s="244"/>
      <c r="V962" s="244"/>
    </row>
    <row r="963" spans="1:22">
      <c r="A963" s="247"/>
      <c r="B963" s="68" t="s">
        <v>1195</v>
      </c>
      <c r="C963" s="67"/>
      <c r="D963" s="67"/>
      <c r="E963" s="68"/>
      <c r="F963" s="68"/>
      <c r="G963" s="74"/>
      <c r="H963" s="74"/>
      <c r="I963" s="74"/>
      <c r="J963" s="74"/>
      <c r="K963" s="68"/>
      <c r="L963" s="74"/>
      <c r="M963" s="144"/>
      <c r="N963" s="145"/>
      <c r="O963" s="72"/>
      <c r="P963" s="247"/>
      <c r="Q963" s="247"/>
      <c r="R963" s="247"/>
      <c r="S963" s="247"/>
      <c r="T963" s="247"/>
      <c r="U963" s="247"/>
      <c r="V963" s="247"/>
    </row>
    <row r="964" spans="1:22">
      <c r="A964" s="244"/>
      <c r="B964" s="8" t="s">
        <v>1195</v>
      </c>
      <c r="P964" s="244"/>
      <c r="Q964" s="244"/>
      <c r="R964" s="244"/>
      <c r="S964" s="244"/>
      <c r="T964" s="244"/>
      <c r="U964" s="244"/>
      <c r="V964" s="244"/>
    </row>
    <row r="965" spans="1:22">
      <c r="A965" s="247"/>
      <c r="B965" s="68" t="s">
        <v>1195</v>
      </c>
      <c r="C965" s="67"/>
      <c r="D965" s="67"/>
      <c r="E965" s="68"/>
      <c r="F965" s="68"/>
      <c r="G965" s="74"/>
      <c r="H965" s="74"/>
      <c r="I965" s="74"/>
      <c r="J965" s="74"/>
      <c r="K965" s="68"/>
      <c r="L965" s="74"/>
      <c r="M965" s="144"/>
      <c r="N965" s="145"/>
      <c r="O965" s="72"/>
      <c r="P965" s="247"/>
      <c r="Q965" s="247"/>
      <c r="R965" s="247"/>
      <c r="S965" s="247"/>
      <c r="T965" s="247"/>
      <c r="U965" s="247"/>
      <c r="V965" s="247"/>
    </row>
    <row r="966" spans="1:22">
      <c r="A966" s="244"/>
      <c r="B966" s="8" t="s">
        <v>1195</v>
      </c>
      <c r="P966" s="244"/>
      <c r="Q966" s="244"/>
      <c r="R966" s="244"/>
      <c r="S966" s="244"/>
      <c r="T966" s="244"/>
      <c r="U966" s="244"/>
      <c r="V966" s="244"/>
    </row>
    <row r="967" spans="1:22">
      <c r="A967" s="247"/>
      <c r="B967" s="68" t="s">
        <v>1195</v>
      </c>
      <c r="C967" s="67"/>
      <c r="D967" s="67"/>
      <c r="E967" s="68"/>
      <c r="F967" s="68"/>
      <c r="G967" s="74"/>
      <c r="H967" s="74"/>
      <c r="I967" s="74"/>
      <c r="J967" s="74"/>
      <c r="K967" s="68"/>
      <c r="L967" s="74"/>
      <c r="M967" s="144"/>
      <c r="N967" s="145"/>
      <c r="O967" s="72"/>
      <c r="P967" s="247"/>
      <c r="Q967" s="247"/>
      <c r="R967" s="247"/>
      <c r="S967" s="247"/>
      <c r="T967" s="247"/>
      <c r="U967" s="247"/>
      <c r="V967" s="247"/>
    </row>
    <row r="968" spans="1:22">
      <c r="A968" s="244"/>
      <c r="B968" s="8" t="s">
        <v>1195</v>
      </c>
      <c r="P968" s="244"/>
      <c r="Q968" s="244"/>
      <c r="R968" s="244"/>
      <c r="S968" s="244"/>
      <c r="T968" s="244"/>
      <c r="U968" s="244"/>
      <c r="V968" s="244"/>
    </row>
    <row r="969" spans="1:22">
      <c r="A969" s="247"/>
      <c r="B969" s="68" t="s">
        <v>1195</v>
      </c>
      <c r="C969" s="67"/>
      <c r="D969" s="67"/>
      <c r="E969" s="68"/>
      <c r="F969" s="68"/>
      <c r="G969" s="74"/>
      <c r="H969" s="74"/>
      <c r="I969" s="74"/>
      <c r="J969" s="74"/>
      <c r="K969" s="68"/>
      <c r="L969" s="74"/>
      <c r="M969" s="144"/>
      <c r="N969" s="145"/>
      <c r="O969" s="72"/>
      <c r="P969" s="247"/>
      <c r="Q969" s="247"/>
      <c r="R969" s="247"/>
      <c r="S969" s="247"/>
      <c r="T969" s="247"/>
      <c r="U969" s="247"/>
      <c r="V969" s="247"/>
    </row>
    <row r="970" spans="1:22">
      <c r="A970" s="244"/>
      <c r="B970" s="8" t="s">
        <v>1195</v>
      </c>
      <c r="P970" s="244"/>
      <c r="Q970" s="244"/>
      <c r="R970" s="244"/>
      <c r="S970" s="244"/>
      <c r="T970" s="244"/>
      <c r="U970" s="244"/>
      <c r="V970" s="244"/>
    </row>
    <row r="971" spans="1:22">
      <c r="A971" s="247"/>
      <c r="B971" s="68" t="s">
        <v>1195</v>
      </c>
      <c r="C971" s="67"/>
      <c r="D971" s="67"/>
      <c r="E971" s="68"/>
      <c r="F971" s="68"/>
      <c r="G971" s="74"/>
      <c r="H971" s="74"/>
      <c r="I971" s="74"/>
      <c r="J971" s="74"/>
      <c r="K971" s="68"/>
      <c r="L971" s="74"/>
      <c r="M971" s="144"/>
      <c r="N971" s="145"/>
      <c r="O971" s="72"/>
      <c r="P971" s="247"/>
      <c r="Q971" s="247"/>
      <c r="R971" s="247"/>
      <c r="S971" s="247"/>
      <c r="T971" s="247"/>
      <c r="U971" s="247"/>
      <c r="V971" s="247"/>
    </row>
    <row r="972" spans="1:22">
      <c r="A972" s="244"/>
      <c r="B972" s="8" t="s">
        <v>1195</v>
      </c>
      <c r="P972" s="244"/>
      <c r="Q972" s="244"/>
      <c r="R972" s="244"/>
      <c r="S972" s="244"/>
      <c r="T972" s="244"/>
      <c r="U972" s="244"/>
      <c r="V972" s="244"/>
    </row>
    <row r="973" spans="1:22">
      <c r="A973" s="247"/>
      <c r="B973" s="68" t="s">
        <v>1195</v>
      </c>
      <c r="C973" s="67"/>
      <c r="D973" s="67"/>
      <c r="E973" s="68"/>
      <c r="F973" s="68"/>
      <c r="G973" s="74"/>
      <c r="H973" s="74"/>
      <c r="I973" s="74"/>
      <c r="J973" s="74"/>
      <c r="K973" s="68"/>
      <c r="L973" s="74"/>
      <c r="M973" s="144"/>
      <c r="N973" s="145"/>
      <c r="O973" s="72"/>
      <c r="P973" s="247"/>
      <c r="Q973" s="247"/>
      <c r="R973" s="247"/>
      <c r="S973" s="247"/>
      <c r="T973" s="247"/>
      <c r="U973" s="247"/>
      <c r="V973" s="247"/>
    </row>
    <row r="974" spans="1:22">
      <c r="A974" s="244"/>
      <c r="B974" s="8" t="s">
        <v>1195</v>
      </c>
      <c r="P974" s="244"/>
      <c r="Q974" s="244"/>
      <c r="R974" s="244"/>
      <c r="S974" s="244"/>
      <c r="T974" s="244"/>
      <c r="U974" s="244"/>
      <c r="V974" s="244"/>
    </row>
    <row r="975" spans="1:22">
      <c r="A975" s="247"/>
      <c r="B975" s="68" t="s">
        <v>1195</v>
      </c>
      <c r="C975" s="67"/>
      <c r="D975" s="67"/>
      <c r="E975" s="68"/>
      <c r="F975" s="68"/>
      <c r="G975" s="74"/>
      <c r="H975" s="74"/>
      <c r="I975" s="74"/>
      <c r="J975" s="74"/>
      <c r="K975" s="68"/>
      <c r="L975" s="74"/>
      <c r="M975" s="144"/>
      <c r="N975" s="145"/>
      <c r="O975" s="72"/>
      <c r="P975" s="247"/>
      <c r="Q975" s="247"/>
      <c r="R975" s="247"/>
      <c r="S975" s="247"/>
      <c r="T975" s="247"/>
      <c r="U975" s="247"/>
      <c r="V975" s="247"/>
    </row>
    <row r="976" spans="1:22">
      <c r="A976" s="244"/>
      <c r="B976" s="8" t="s">
        <v>1195</v>
      </c>
      <c r="P976" s="244"/>
      <c r="Q976" s="244"/>
      <c r="R976" s="244"/>
      <c r="S976" s="244"/>
      <c r="T976" s="244"/>
      <c r="U976" s="244"/>
      <c r="V976" s="244"/>
    </row>
    <row r="977" spans="1:22">
      <c r="A977" s="247"/>
      <c r="B977" s="68" t="s">
        <v>1195</v>
      </c>
      <c r="C977" s="67"/>
      <c r="D977" s="67"/>
      <c r="E977" s="68"/>
      <c r="F977" s="68"/>
      <c r="G977" s="74"/>
      <c r="H977" s="74"/>
      <c r="I977" s="74"/>
      <c r="J977" s="74"/>
      <c r="K977" s="68"/>
      <c r="L977" s="74"/>
      <c r="M977" s="144"/>
      <c r="N977" s="145"/>
      <c r="O977" s="72"/>
      <c r="P977" s="247"/>
      <c r="Q977" s="247"/>
      <c r="R977" s="247"/>
      <c r="S977" s="247"/>
      <c r="T977" s="247"/>
      <c r="U977" s="247"/>
      <c r="V977" s="247"/>
    </row>
    <row r="978" spans="1:22">
      <c r="A978" s="244"/>
      <c r="B978" s="8" t="s">
        <v>1195</v>
      </c>
      <c r="P978" s="244"/>
      <c r="Q978" s="244"/>
      <c r="R978" s="244"/>
      <c r="S978" s="244"/>
      <c r="T978" s="244"/>
      <c r="U978" s="244"/>
      <c r="V978" s="244"/>
    </row>
    <row r="979" spans="1:22">
      <c r="A979" s="247"/>
      <c r="B979" s="68" t="s">
        <v>1195</v>
      </c>
      <c r="C979" s="67"/>
      <c r="D979" s="67"/>
      <c r="E979" s="68"/>
      <c r="F979" s="68"/>
      <c r="G979" s="74"/>
      <c r="H979" s="74"/>
      <c r="I979" s="74"/>
      <c r="J979" s="74"/>
      <c r="K979" s="68"/>
      <c r="L979" s="74"/>
      <c r="M979" s="144"/>
      <c r="N979" s="145"/>
      <c r="O979" s="72"/>
      <c r="P979" s="247"/>
      <c r="Q979" s="247"/>
      <c r="R979" s="247"/>
      <c r="S979" s="247"/>
      <c r="T979" s="247"/>
      <c r="U979" s="247"/>
      <c r="V979" s="247"/>
    </row>
    <row r="980" spans="1:22">
      <c r="A980" s="244"/>
      <c r="B980" s="8" t="s">
        <v>1195</v>
      </c>
      <c r="P980" s="244"/>
      <c r="Q980" s="244"/>
      <c r="R980" s="244"/>
      <c r="S980" s="244"/>
      <c r="T980" s="244"/>
      <c r="U980" s="244"/>
      <c r="V980" s="244"/>
    </row>
    <row r="981" spans="1:22">
      <c r="A981" s="247"/>
      <c r="B981" s="68" t="s">
        <v>1195</v>
      </c>
      <c r="C981" s="67"/>
      <c r="D981" s="67"/>
      <c r="E981" s="68"/>
      <c r="F981" s="68"/>
      <c r="G981" s="74"/>
      <c r="H981" s="74"/>
      <c r="I981" s="74"/>
      <c r="J981" s="74"/>
      <c r="K981" s="68"/>
      <c r="L981" s="74"/>
      <c r="M981" s="144"/>
      <c r="N981" s="145"/>
      <c r="O981" s="72"/>
      <c r="P981" s="247"/>
      <c r="Q981" s="247"/>
      <c r="R981" s="247"/>
      <c r="S981" s="247"/>
      <c r="T981" s="247"/>
      <c r="U981" s="247"/>
      <c r="V981" s="247"/>
    </row>
    <row r="982" spans="1:22">
      <c r="A982" s="244"/>
      <c r="B982" s="8" t="s">
        <v>1195</v>
      </c>
      <c r="P982" s="244"/>
      <c r="Q982" s="244"/>
      <c r="R982" s="244"/>
      <c r="S982" s="244"/>
      <c r="T982" s="244"/>
      <c r="U982" s="244"/>
      <c r="V982" s="244"/>
    </row>
    <row r="983" spans="1:22">
      <c r="A983" s="247"/>
      <c r="B983" s="68" t="s">
        <v>1195</v>
      </c>
      <c r="C983" s="67"/>
      <c r="D983" s="67"/>
      <c r="E983" s="68"/>
      <c r="F983" s="68"/>
      <c r="G983" s="74"/>
      <c r="H983" s="74"/>
      <c r="I983" s="74"/>
      <c r="J983" s="74"/>
      <c r="K983" s="68"/>
      <c r="L983" s="74"/>
      <c r="M983" s="144"/>
      <c r="N983" s="145"/>
      <c r="O983" s="72"/>
      <c r="P983" s="247"/>
      <c r="Q983" s="247"/>
      <c r="R983" s="247"/>
      <c r="S983" s="247"/>
      <c r="T983" s="247"/>
      <c r="U983" s="247"/>
      <c r="V983" s="247"/>
    </row>
    <row r="984" spans="1:22">
      <c r="A984" s="244"/>
      <c r="B984" s="8" t="s">
        <v>1195</v>
      </c>
      <c r="P984" s="244"/>
      <c r="Q984" s="244"/>
      <c r="R984" s="244"/>
      <c r="S984" s="244"/>
      <c r="T984" s="244"/>
      <c r="U984" s="244"/>
      <c r="V984" s="244"/>
    </row>
    <row r="985" spans="1:22">
      <c r="A985" s="247"/>
      <c r="B985" s="68" t="s">
        <v>1195</v>
      </c>
      <c r="C985" s="67"/>
      <c r="D985" s="67"/>
      <c r="E985" s="68"/>
      <c r="F985" s="68"/>
      <c r="G985" s="74"/>
      <c r="H985" s="74"/>
      <c r="I985" s="74"/>
      <c r="J985" s="74"/>
      <c r="K985" s="68"/>
      <c r="L985" s="74"/>
      <c r="M985" s="144"/>
      <c r="N985" s="145"/>
      <c r="O985" s="72"/>
      <c r="P985" s="247"/>
      <c r="Q985" s="247"/>
      <c r="R985" s="247"/>
      <c r="S985" s="247"/>
      <c r="T985" s="247"/>
      <c r="U985" s="247"/>
      <c r="V985" s="247"/>
    </row>
    <row r="986" spans="1:22">
      <c r="A986" s="244"/>
      <c r="B986" s="8" t="s">
        <v>1195</v>
      </c>
      <c r="P986" s="244"/>
      <c r="Q986" s="244"/>
      <c r="R986" s="244"/>
      <c r="S986" s="244"/>
      <c r="T986" s="244"/>
      <c r="U986" s="244"/>
      <c r="V986" s="244"/>
    </row>
    <row r="987" spans="1:22">
      <c r="A987" s="247"/>
      <c r="B987" s="68" t="s">
        <v>1195</v>
      </c>
      <c r="C987" s="67"/>
      <c r="D987" s="67"/>
      <c r="E987" s="68"/>
      <c r="F987" s="68"/>
      <c r="G987" s="74"/>
      <c r="H987" s="74"/>
      <c r="I987" s="74"/>
      <c r="J987" s="74"/>
      <c r="K987" s="68"/>
      <c r="L987" s="74"/>
      <c r="M987" s="144"/>
      <c r="N987" s="145"/>
      <c r="O987" s="72"/>
      <c r="P987" s="247"/>
      <c r="Q987" s="247"/>
      <c r="R987" s="247"/>
      <c r="S987" s="247"/>
      <c r="T987" s="247"/>
      <c r="U987" s="247"/>
      <c r="V987" s="247"/>
    </row>
    <row r="988" spans="1:22">
      <c r="A988" s="244"/>
      <c r="B988" s="8" t="s">
        <v>1195</v>
      </c>
      <c r="P988" s="244"/>
      <c r="Q988" s="244"/>
      <c r="R988" s="244"/>
      <c r="S988" s="244"/>
      <c r="T988" s="244"/>
      <c r="U988" s="244"/>
      <c r="V988" s="244"/>
    </row>
    <row r="989" spans="1:22">
      <c r="A989" s="247"/>
      <c r="B989" s="68" t="s">
        <v>1195</v>
      </c>
      <c r="C989" s="67"/>
      <c r="D989" s="67"/>
      <c r="E989" s="68"/>
      <c r="F989" s="68"/>
      <c r="G989" s="74"/>
      <c r="H989" s="74"/>
      <c r="I989" s="74"/>
      <c r="J989" s="74"/>
      <c r="K989" s="68"/>
      <c r="L989" s="74"/>
      <c r="M989" s="144"/>
      <c r="N989" s="145"/>
      <c r="O989" s="72"/>
      <c r="P989" s="247"/>
      <c r="Q989" s="247"/>
      <c r="R989" s="247"/>
      <c r="S989" s="247"/>
      <c r="T989" s="247"/>
      <c r="U989" s="247"/>
      <c r="V989" s="247"/>
    </row>
    <row r="990" spans="1:22">
      <c r="A990" s="244"/>
      <c r="B990" s="8" t="s">
        <v>1195</v>
      </c>
      <c r="P990" s="244"/>
      <c r="Q990" s="244"/>
      <c r="R990" s="244"/>
      <c r="S990" s="244"/>
      <c r="T990" s="244"/>
      <c r="U990" s="244"/>
      <c r="V990" s="244"/>
    </row>
    <row r="991" spans="1:22">
      <c r="A991" s="247"/>
      <c r="B991" s="68" t="s">
        <v>1195</v>
      </c>
      <c r="C991" s="67"/>
      <c r="D991" s="67"/>
      <c r="E991" s="68"/>
      <c r="F991" s="68"/>
      <c r="G991" s="74"/>
      <c r="H991" s="74"/>
      <c r="I991" s="74"/>
      <c r="J991" s="74"/>
      <c r="K991" s="68"/>
      <c r="L991" s="74"/>
      <c r="M991" s="144"/>
      <c r="N991" s="145"/>
      <c r="O991" s="72"/>
      <c r="P991" s="247"/>
      <c r="Q991" s="247"/>
      <c r="R991" s="247"/>
      <c r="S991" s="247"/>
      <c r="T991" s="247"/>
      <c r="U991" s="247"/>
      <c r="V991" s="247"/>
    </row>
    <row r="992" spans="1:22">
      <c r="A992" s="244"/>
      <c r="B992" s="8" t="s">
        <v>1195</v>
      </c>
      <c r="P992" s="244"/>
      <c r="Q992" s="244"/>
      <c r="R992" s="244"/>
      <c r="S992" s="244"/>
      <c r="T992" s="244"/>
      <c r="U992" s="244"/>
      <c r="V992" s="244"/>
    </row>
    <row r="993" spans="1:22">
      <c r="A993" s="247"/>
      <c r="B993" s="68" t="s">
        <v>1195</v>
      </c>
      <c r="C993" s="67"/>
      <c r="D993" s="67"/>
      <c r="E993" s="68"/>
      <c r="F993" s="68"/>
      <c r="G993" s="74"/>
      <c r="H993" s="74"/>
      <c r="I993" s="74"/>
      <c r="J993" s="74"/>
      <c r="K993" s="68"/>
      <c r="L993" s="74"/>
      <c r="M993" s="144"/>
      <c r="N993" s="145"/>
      <c r="O993" s="72"/>
      <c r="P993" s="247"/>
      <c r="Q993" s="247"/>
      <c r="R993" s="247"/>
      <c r="S993" s="247"/>
      <c r="T993" s="247"/>
      <c r="U993" s="247"/>
      <c r="V993" s="247"/>
    </row>
    <row r="994" spans="1:22">
      <c r="A994" s="244"/>
      <c r="B994" s="8" t="s">
        <v>1195</v>
      </c>
      <c r="P994" s="244"/>
      <c r="Q994" s="244"/>
      <c r="R994" s="244"/>
      <c r="S994" s="244"/>
      <c r="T994" s="244"/>
      <c r="U994" s="244"/>
      <c r="V994" s="244"/>
    </row>
    <row r="995" spans="1:22">
      <c r="A995" s="247"/>
      <c r="B995" s="68" t="s">
        <v>1195</v>
      </c>
      <c r="C995" s="67"/>
      <c r="D995" s="67"/>
      <c r="E995" s="68"/>
      <c r="F995" s="68"/>
      <c r="G995" s="74"/>
      <c r="H995" s="74"/>
      <c r="I995" s="74"/>
      <c r="J995" s="74"/>
      <c r="K995" s="68"/>
      <c r="L995" s="74"/>
      <c r="M995" s="144"/>
      <c r="N995" s="145"/>
      <c r="O995" s="72"/>
      <c r="P995" s="247"/>
      <c r="Q995" s="247"/>
      <c r="R995" s="247"/>
      <c r="S995" s="247"/>
      <c r="T995" s="247"/>
      <c r="U995" s="247"/>
      <c r="V995" s="247"/>
    </row>
    <row r="996" spans="1:22">
      <c r="A996" s="244"/>
      <c r="B996" s="8" t="s">
        <v>1195</v>
      </c>
      <c r="P996" s="244"/>
      <c r="Q996" s="244"/>
      <c r="R996" s="244"/>
      <c r="S996" s="244"/>
      <c r="T996" s="244"/>
      <c r="U996" s="244"/>
      <c r="V996" s="244"/>
    </row>
    <row r="997" spans="1:22">
      <c r="A997" s="247"/>
      <c r="B997" s="68" t="s">
        <v>1195</v>
      </c>
      <c r="C997" s="67"/>
      <c r="D997" s="67"/>
      <c r="E997" s="68"/>
      <c r="F997" s="68"/>
      <c r="G997" s="74"/>
      <c r="H997" s="74"/>
      <c r="I997" s="74"/>
      <c r="J997" s="74"/>
      <c r="K997" s="68"/>
      <c r="L997" s="74"/>
      <c r="M997" s="144"/>
      <c r="N997" s="145"/>
      <c r="O997" s="72"/>
      <c r="P997" s="247"/>
      <c r="Q997" s="247"/>
      <c r="R997" s="247"/>
      <c r="S997" s="247"/>
      <c r="T997" s="247"/>
      <c r="U997" s="247"/>
      <c r="V997" s="247"/>
    </row>
    <row r="998" spans="1:22">
      <c r="A998" s="244"/>
      <c r="B998" s="8" t="s">
        <v>1195</v>
      </c>
      <c r="P998" s="244"/>
      <c r="Q998" s="244"/>
      <c r="R998" s="244"/>
      <c r="S998" s="244"/>
      <c r="T998" s="244"/>
      <c r="U998" s="244"/>
      <c r="V998" s="244"/>
    </row>
    <row r="999" spans="1:22">
      <c r="A999" s="247"/>
      <c r="B999" s="68" t="s">
        <v>1195</v>
      </c>
      <c r="C999" s="67"/>
      <c r="D999" s="67"/>
      <c r="E999" s="68"/>
      <c r="F999" s="68"/>
      <c r="G999" s="74"/>
      <c r="H999" s="74"/>
      <c r="I999" s="74"/>
      <c r="J999" s="74"/>
      <c r="K999" s="68"/>
      <c r="L999" s="74"/>
      <c r="M999" s="144"/>
      <c r="N999" s="145"/>
      <c r="O999" s="72"/>
      <c r="P999" s="247"/>
      <c r="Q999" s="247"/>
      <c r="R999" s="247"/>
      <c r="S999" s="247"/>
      <c r="T999" s="247"/>
      <c r="U999" s="247"/>
      <c r="V999" s="247"/>
    </row>
    <row r="1000" spans="1:22">
      <c r="A1000" s="244"/>
      <c r="B1000" s="8" t="s">
        <v>1195</v>
      </c>
      <c r="P1000" s="244"/>
      <c r="Q1000" s="244"/>
      <c r="R1000" s="244"/>
      <c r="S1000" s="244"/>
      <c r="T1000" s="244"/>
      <c r="U1000" s="244"/>
      <c r="V1000" s="244"/>
    </row>
    <row r="1001" spans="1:22">
      <c r="A1001" s="247"/>
      <c r="B1001" s="68" t="s">
        <v>1195</v>
      </c>
      <c r="C1001" s="67"/>
      <c r="D1001" s="67"/>
      <c r="E1001" s="68"/>
      <c r="F1001" s="68"/>
      <c r="G1001" s="74"/>
      <c r="H1001" s="74"/>
      <c r="I1001" s="74"/>
      <c r="J1001" s="74"/>
      <c r="K1001" s="68"/>
      <c r="L1001" s="74"/>
      <c r="M1001" s="144"/>
      <c r="N1001" s="145"/>
      <c r="O1001" s="72"/>
      <c r="P1001" s="247"/>
      <c r="Q1001" s="247"/>
      <c r="R1001" s="247"/>
      <c r="S1001" s="247"/>
      <c r="T1001" s="247"/>
      <c r="U1001" s="247"/>
      <c r="V1001" s="247"/>
    </row>
    <row r="1002" spans="1:22">
      <c r="A1002" s="244"/>
      <c r="B1002" s="8" t="s">
        <v>1195</v>
      </c>
      <c r="P1002" s="244"/>
      <c r="Q1002" s="244"/>
      <c r="R1002" s="244"/>
      <c r="S1002" s="244"/>
      <c r="T1002" s="244"/>
      <c r="U1002" s="244"/>
      <c r="V1002" s="244"/>
    </row>
    <row r="1003" spans="1:22">
      <c r="A1003" s="247"/>
      <c r="B1003" s="68" t="s">
        <v>1195</v>
      </c>
      <c r="C1003" s="67"/>
      <c r="D1003" s="67"/>
      <c r="E1003" s="68"/>
      <c r="F1003" s="68"/>
      <c r="G1003" s="74"/>
      <c r="H1003" s="74"/>
      <c r="I1003" s="74"/>
      <c r="J1003" s="74"/>
      <c r="K1003" s="68"/>
      <c r="L1003" s="74"/>
      <c r="M1003" s="144"/>
      <c r="N1003" s="145"/>
      <c r="O1003" s="72"/>
      <c r="P1003" s="247"/>
      <c r="Q1003" s="247"/>
      <c r="R1003" s="247"/>
      <c r="S1003" s="247"/>
      <c r="T1003" s="247"/>
      <c r="U1003" s="247"/>
      <c r="V1003" s="247"/>
    </row>
    <row r="1004" spans="1:22">
      <c r="A1004" s="244"/>
      <c r="B1004" s="8" t="s">
        <v>1195</v>
      </c>
      <c r="P1004" s="244"/>
      <c r="Q1004" s="244"/>
      <c r="R1004" s="244"/>
      <c r="S1004" s="244"/>
      <c r="T1004" s="244"/>
      <c r="U1004" s="244"/>
      <c r="V1004" s="244"/>
    </row>
    <row r="1005" spans="1:22">
      <c r="A1005" s="247"/>
      <c r="B1005" s="68" t="s">
        <v>1195</v>
      </c>
      <c r="C1005" s="67"/>
      <c r="D1005" s="67"/>
      <c r="E1005" s="68"/>
      <c r="F1005" s="68"/>
      <c r="G1005" s="74"/>
      <c r="H1005" s="74"/>
      <c r="I1005" s="74"/>
      <c r="J1005" s="74"/>
      <c r="K1005" s="68"/>
      <c r="L1005" s="74"/>
      <c r="M1005" s="144"/>
      <c r="N1005" s="145"/>
      <c r="O1005" s="72"/>
      <c r="P1005" s="247"/>
      <c r="Q1005" s="247"/>
      <c r="R1005" s="247"/>
      <c r="S1005" s="247"/>
      <c r="T1005" s="247"/>
      <c r="U1005" s="247"/>
      <c r="V1005" s="247"/>
    </row>
    <row r="1006" spans="1:22">
      <c r="A1006" s="244"/>
      <c r="B1006" s="8" t="s">
        <v>1195</v>
      </c>
      <c r="P1006" s="244"/>
      <c r="Q1006" s="244"/>
      <c r="R1006" s="244"/>
      <c r="S1006" s="244"/>
      <c r="T1006" s="244"/>
      <c r="U1006" s="244"/>
      <c r="V1006" s="244"/>
    </row>
    <row r="1007" spans="1:22">
      <c r="A1007" s="247"/>
      <c r="B1007" s="68" t="s">
        <v>1195</v>
      </c>
      <c r="C1007" s="67"/>
      <c r="D1007" s="67"/>
      <c r="E1007" s="68"/>
      <c r="F1007" s="68"/>
      <c r="G1007" s="74"/>
      <c r="H1007" s="74"/>
      <c r="I1007" s="74"/>
      <c r="J1007" s="74"/>
      <c r="K1007" s="68"/>
      <c r="L1007" s="74"/>
      <c r="M1007" s="144"/>
      <c r="N1007" s="145"/>
      <c r="O1007" s="72"/>
      <c r="P1007" s="247"/>
      <c r="Q1007" s="247"/>
      <c r="R1007" s="247"/>
      <c r="S1007" s="247"/>
      <c r="T1007" s="247"/>
      <c r="U1007" s="247"/>
      <c r="V1007" s="247"/>
    </row>
    <row r="1008" spans="1:22">
      <c r="A1008" s="244"/>
      <c r="B1008" s="8" t="s">
        <v>1195</v>
      </c>
      <c r="P1008" s="244"/>
      <c r="Q1008" s="244"/>
      <c r="R1008" s="244"/>
      <c r="S1008" s="244"/>
      <c r="T1008" s="244"/>
      <c r="U1008" s="244"/>
      <c r="V1008" s="244"/>
    </row>
    <row r="1009" spans="1:22">
      <c r="A1009" s="247"/>
      <c r="B1009" s="68" t="s">
        <v>1195</v>
      </c>
      <c r="C1009" s="67"/>
      <c r="D1009" s="67"/>
      <c r="E1009" s="68"/>
      <c r="F1009" s="68"/>
      <c r="G1009" s="74"/>
      <c r="H1009" s="74"/>
      <c r="I1009" s="74"/>
      <c r="J1009" s="74"/>
      <c r="K1009" s="68"/>
      <c r="L1009" s="74"/>
      <c r="M1009" s="144"/>
      <c r="N1009" s="145"/>
      <c r="O1009" s="72"/>
      <c r="P1009" s="247"/>
      <c r="Q1009" s="247"/>
      <c r="R1009" s="247"/>
      <c r="S1009" s="247"/>
      <c r="T1009" s="247"/>
      <c r="U1009" s="247"/>
      <c r="V1009" s="247"/>
    </row>
    <row r="1010" spans="1:22">
      <c r="A1010" s="244"/>
      <c r="B1010" s="8" t="s">
        <v>1195</v>
      </c>
      <c r="P1010" s="244"/>
      <c r="Q1010" s="244"/>
      <c r="R1010" s="244"/>
      <c r="S1010" s="244"/>
      <c r="T1010" s="244"/>
      <c r="U1010" s="244"/>
      <c r="V1010" s="244"/>
    </row>
    <row r="1011" spans="1:22">
      <c r="A1011" s="247"/>
      <c r="B1011" s="68" t="s">
        <v>1195</v>
      </c>
      <c r="C1011" s="67"/>
      <c r="D1011" s="67"/>
      <c r="E1011" s="68"/>
      <c r="F1011" s="68"/>
      <c r="G1011" s="74"/>
      <c r="H1011" s="74"/>
      <c r="I1011" s="74"/>
      <c r="J1011" s="74"/>
      <c r="K1011" s="68"/>
      <c r="L1011" s="74"/>
      <c r="M1011" s="144"/>
      <c r="N1011" s="145"/>
      <c r="O1011" s="72"/>
      <c r="P1011" s="247"/>
      <c r="Q1011" s="247"/>
      <c r="R1011" s="247"/>
      <c r="S1011" s="247"/>
      <c r="T1011" s="247"/>
      <c r="U1011" s="247"/>
      <c r="V1011" s="247"/>
    </row>
    <row r="1012" spans="1:22">
      <c r="A1012" s="244"/>
      <c r="B1012" s="8" t="s">
        <v>1195</v>
      </c>
      <c r="P1012" s="244"/>
      <c r="Q1012" s="244"/>
      <c r="R1012" s="244"/>
      <c r="S1012" s="244"/>
      <c r="T1012" s="244"/>
      <c r="U1012" s="244"/>
      <c r="V1012" s="244"/>
    </row>
    <row r="1013" spans="1:22">
      <c r="A1013" s="247"/>
      <c r="B1013" s="68" t="s">
        <v>1195</v>
      </c>
      <c r="C1013" s="67"/>
      <c r="D1013" s="67"/>
      <c r="E1013" s="68"/>
      <c r="F1013" s="68"/>
      <c r="G1013" s="74"/>
      <c r="H1013" s="74"/>
      <c r="I1013" s="74"/>
      <c r="J1013" s="74"/>
      <c r="K1013" s="68"/>
      <c r="L1013" s="74"/>
      <c r="M1013" s="144"/>
      <c r="N1013" s="145"/>
      <c r="O1013" s="72"/>
      <c r="P1013" s="247"/>
      <c r="Q1013" s="247"/>
      <c r="R1013" s="247"/>
      <c r="S1013" s="247"/>
      <c r="T1013" s="247"/>
      <c r="U1013" s="247"/>
      <c r="V1013" s="247"/>
    </row>
    <row r="1014" spans="1:22">
      <c r="A1014" s="244"/>
      <c r="B1014" s="8" t="s">
        <v>1195</v>
      </c>
      <c r="P1014" s="244"/>
      <c r="Q1014" s="244"/>
      <c r="R1014" s="244"/>
      <c r="S1014" s="244"/>
      <c r="T1014" s="244"/>
      <c r="U1014" s="244"/>
      <c r="V1014" s="244"/>
    </row>
    <row r="1015" spans="1:22">
      <c r="A1015" s="247"/>
      <c r="B1015" s="68" t="s">
        <v>1195</v>
      </c>
      <c r="C1015" s="67"/>
      <c r="D1015" s="67"/>
      <c r="E1015" s="68"/>
      <c r="F1015" s="68"/>
      <c r="G1015" s="74"/>
      <c r="H1015" s="74"/>
      <c r="I1015" s="74"/>
      <c r="J1015" s="74"/>
      <c r="K1015" s="68"/>
      <c r="L1015" s="74"/>
      <c r="M1015" s="144"/>
      <c r="N1015" s="145"/>
      <c r="O1015" s="72"/>
      <c r="P1015" s="247"/>
      <c r="Q1015" s="247"/>
      <c r="R1015" s="247"/>
      <c r="S1015" s="247"/>
      <c r="T1015" s="247"/>
      <c r="U1015" s="247"/>
      <c r="V1015" s="247"/>
    </row>
    <row r="1016" spans="1:22">
      <c r="A1016" s="244"/>
      <c r="B1016" s="8" t="s">
        <v>1195</v>
      </c>
      <c r="P1016" s="244"/>
      <c r="Q1016" s="244"/>
      <c r="R1016" s="244"/>
      <c r="S1016" s="244"/>
      <c r="T1016" s="244"/>
      <c r="U1016" s="244"/>
      <c r="V1016" s="244"/>
    </row>
    <row r="1017" spans="1:22">
      <c r="A1017" s="247"/>
      <c r="B1017" s="68" t="s">
        <v>1195</v>
      </c>
      <c r="C1017" s="67"/>
      <c r="D1017" s="67"/>
      <c r="E1017" s="68"/>
      <c r="F1017" s="68"/>
      <c r="G1017" s="74"/>
      <c r="H1017" s="74"/>
      <c r="I1017" s="74"/>
      <c r="J1017" s="74"/>
      <c r="K1017" s="68"/>
      <c r="L1017" s="74"/>
      <c r="M1017" s="144"/>
      <c r="N1017" s="145"/>
      <c r="O1017" s="72"/>
      <c r="P1017" s="247"/>
      <c r="Q1017" s="247"/>
      <c r="R1017" s="247"/>
      <c r="S1017" s="247"/>
      <c r="T1017" s="247"/>
      <c r="U1017" s="247"/>
      <c r="V1017" s="247"/>
    </row>
    <row r="1018" spans="1:22">
      <c r="A1018" s="244"/>
      <c r="B1018" s="8" t="s">
        <v>1195</v>
      </c>
      <c r="P1018" s="244"/>
      <c r="Q1018" s="244"/>
      <c r="R1018" s="244"/>
      <c r="S1018" s="244"/>
      <c r="T1018" s="244"/>
      <c r="U1018" s="244"/>
      <c r="V1018" s="244"/>
    </row>
    <row r="1019" spans="1:22">
      <c r="A1019" s="247"/>
      <c r="B1019" s="68" t="s">
        <v>1195</v>
      </c>
      <c r="C1019" s="67"/>
      <c r="D1019" s="67"/>
      <c r="E1019" s="68"/>
      <c r="F1019" s="68"/>
      <c r="G1019" s="74"/>
      <c r="H1019" s="74"/>
      <c r="I1019" s="74"/>
      <c r="J1019" s="74"/>
      <c r="K1019" s="68"/>
      <c r="L1019" s="74"/>
      <c r="M1019" s="144"/>
      <c r="N1019" s="145"/>
      <c r="O1019" s="72"/>
      <c r="P1019" s="247"/>
      <c r="Q1019" s="247"/>
      <c r="R1019" s="247"/>
      <c r="S1019" s="247"/>
      <c r="T1019" s="247"/>
      <c r="U1019" s="247"/>
      <c r="V1019" s="247"/>
    </row>
  </sheetData>
  <sortState xmlns:xlrd2="http://schemas.microsoft.com/office/spreadsheetml/2017/richdata2" ref="A4:K172">
    <sortCondition ref="E4:E172"/>
  </sortState>
  <dataConsolidate/>
  <mergeCells count="2">
    <mergeCell ref="A1:K1"/>
    <mergeCell ref="V1:AZ1"/>
  </mergeCells>
  <printOptions gridLines="1"/>
  <pageMargins left="0.70866141732283472" right="0.70866141732283472" top="0.78740157480314965" bottom="0.78740157480314965" header="0.31496062992125984" footer="0.31496062992125984"/>
  <pageSetup paperSize="9" scale="45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4">
    <pageSetUpPr fitToPage="1"/>
  </sheetPr>
  <dimension ref="A1:GS14"/>
  <sheetViews>
    <sheetView topLeftCell="A7" zoomScale="115" zoomScaleNormal="115" workbookViewId="0">
      <selection activeCell="A5" sqref="A5"/>
    </sheetView>
  </sheetViews>
  <sheetFormatPr baseColWidth="10" defaultColWidth="10.7265625" defaultRowHeight="14.5"/>
  <cols>
    <col min="1" max="1" width="16.453125" customWidth="1"/>
    <col min="2" max="7" width="4.54296875" hidden="1" customWidth="1"/>
    <col min="8" max="8" width="14.54296875" customWidth="1"/>
    <col min="9" max="9" width="3" hidden="1" customWidth="1"/>
    <col min="10" max="10" width="11.453125" style="117" customWidth="1"/>
    <col min="11" max="11" width="11.453125" hidden="1" customWidth="1"/>
    <col min="12" max="12" width="11.453125" customWidth="1"/>
    <col min="13" max="13" width="4.54296875" hidden="1" customWidth="1"/>
    <col min="14" max="23" width="3.453125" customWidth="1"/>
    <col min="24" max="24" width="3.453125" style="250" customWidth="1"/>
    <col min="25" max="38" width="3.453125" customWidth="1"/>
    <col min="39" max="43" width="4.26953125" customWidth="1"/>
    <col min="44" max="48" width="4.1796875" customWidth="1"/>
    <col min="49" max="50" width="4.1796875" hidden="1" customWidth="1"/>
    <col min="51" max="200" width="11.453125" hidden="1" customWidth="1"/>
  </cols>
  <sheetData>
    <row r="1" spans="1:201" ht="26">
      <c r="A1" s="837" t="str">
        <f>"Einsatzplanung 2019/2020 für " &amp; $A$5</f>
        <v>Einsatzplanung 2019/2020 für SET</v>
      </c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837"/>
      <c r="P1" s="837"/>
      <c r="Q1" s="837"/>
      <c r="R1" s="837"/>
      <c r="S1" s="837"/>
      <c r="T1" s="837"/>
      <c r="U1" s="837"/>
      <c r="V1" s="837"/>
      <c r="W1" s="837"/>
      <c r="X1" s="837"/>
      <c r="Y1" s="837"/>
      <c r="Z1" s="837"/>
      <c r="AA1" s="837"/>
      <c r="AB1" s="837"/>
      <c r="AC1" s="837"/>
      <c r="AD1" s="837"/>
      <c r="AE1" s="837"/>
      <c r="AF1" s="837"/>
      <c r="AG1" s="837"/>
      <c r="AH1" s="837"/>
      <c r="AI1" s="837"/>
      <c r="AJ1" s="837"/>
      <c r="AK1" s="837"/>
      <c r="AL1" s="837"/>
      <c r="AM1" s="837"/>
      <c r="AN1" s="837"/>
      <c r="AO1" s="837"/>
      <c r="AP1" s="837"/>
      <c r="AQ1" s="837"/>
      <c r="AR1" s="837"/>
      <c r="AS1" s="837"/>
      <c r="AT1" s="837"/>
      <c r="AU1" s="837"/>
      <c r="AV1" s="837"/>
    </row>
    <row r="2" spans="1:201">
      <c r="A2" s="836" t="str">
        <f ca="1">"Stand: "&amp;TEXT(TODAY(), "TT.MM.JJJ")</f>
        <v>Stand: 01.05.2021</v>
      </c>
      <c r="B2" s="836"/>
      <c r="C2" s="836"/>
      <c r="D2" s="836"/>
      <c r="E2" s="836"/>
      <c r="F2" s="836"/>
      <c r="G2" s="836"/>
      <c r="H2" s="836"/>
      <c r="I2" s="836"/>
      <c r="J2" s="836"/>
      <c r="K2" s="836"/>
      <c r="L2" s="836"/>
      <c r="M2" s="836"/>
      <c r="N2" s="836"/>
      <c r="O2" s="836"/>
      <c r="P2" s="836"/>
      <c r="Q2" s="836"/>
      <c r="R2" s="836"/>
      <c r="S2" s="836"/>
      <c r="T2" s="836"/>
      <c r="U2" s="836"/>
      <c r="V2" s="836"/>
      <c r="W2" s="836"/>
      <c r="X2" s="836"/>
      <c r="Y2" s="836"/>
      <c r="Z2" s="836"/>
      <c r="AA2" s="836"/>
      <c r="AB2" s="836"/>
      <c r="AC2" s="836"/>
      <c r="AD2" s="836"/>
      <c r="AE2" s="836"/>
      <c r="AF2" s="836"/>
      <c r="AG2" s="836"/>
      <c r="AH2" s="836"/>
      <c r="AI2" s="836"/>
      <c r="AJ2" s="836"/>
      <c r="AK2" s="836"/>
      <c r="AL2" s="836"/>
      <c r="AM2" s="836"/>
      <c r="AN2" s="836"/>
      <c r="AO2" s="836"/>
      <c r="AP2" s="836"/>
      <c r="AQ2" s="836"/>
      <c r="AR2" s="836"/>
      <c r="AS2" s="836"/>
      <c r="AT2" s="836"/>
      <c r="AU2" s="836"/>
      <c r="AV2" s="836"/>
    </row>
    <row r="3" spans="1:201">
      <c r="N3" s="39"/>
      <c r="O3" s="39"/>
      <c r="P3" s="39"/>
      <c r="Q3" s="39"/>
      <c r="R3" s="39"/>
      <c r="S3" s="39"/>
      <c r="T3" s="39"/>
      <c r="U3" s="39"/>
      <c r="V3" s="39"/>
      <c r="W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</row>
    <row r="4" spans="1:201" ht="100.5" customHeight="1">
      <c r="A4" s="81" t="s">
        <v>363</v>
      </c>
      <c r="B4" s="81" t="s">
        <v>364</v>
      </c>
      <c r="C4" s="82" t="s">
        <v>365</v>
      </c>
      <c r="D4" s="82" t="s">
        <v>366</v>
      </c>
      <c r="E4" s="82" t="s">
        <v>367</v>
      </c>
      <c r="F4" s="82" t="s">
        <v>368</v>
      </c>
      <c r="G4" s="83" t="s">
        <v>191</v>
      </c>
      <c r="H4" s="84" t="s">
        <v>749</v>
      </c>
      <c r="I4" s="84" t="s">
        <v>591</v>
      </c>
      <c r="J4" s="118" t="s">
        <v>629</v>
      </c>
      <c r="K4" s="85" t="s">
        <v>630</v>
      </c>
      <c r="L4" s="86" t="s">
        <v>1152</v>
      </c>
      <c r="M4" s="83" t="s">
        <v>1027</v>
      </c>
      <c r="N4" s="87" t="str">
        <f>AnrPivot!B5</f>
        <v>200 Alter</v>
      </c>
      <c r="O4" s="87" t="str">
        <f>AnrPivot!C5</f>
        <v>210 SchwBeh</v>
      </c>
      <c r="P4" s="87" t="str">
        <f>AnrPivot!D5</f>
        <v>240 PLAN</v>
      </c>
      <c r="Q4" s="87" t="str">
        <f>AnrPivot!E5</f>
        <v>310 OBAS Uni</v>
      </c>
      <c r="R4" s="87" t="str">
        <f>AnrPivot!F5</f>
        <v>330 Ausb_OBAS</v>
      </c>
      <c r="S4" s="87" t="str">
        <f>AnrPivot!G5</f>
        <v>500 AV</v>
      </c>
      <c r="T4" s="87" t="str">
        <f>AnrPivot!H5</f>
        <v>500 BauHMM</v>
      </c>
      <c r="U4" s="87" t="str">
        <f>AnrPivot!I5</f>
        <v>500 BFS_IFK</v>
      </c>
      <c r="V4" s="87" t="str">
        <f>AnrPivot!J5</f>
        <v>500 digitAG</v>
      </c>
      <c r="W4" s="87" t="str">
        <f>AnrPivot!K5</f>
        <v>500 ErnPfl</v>
      </c>
      <c r="X4" s="116" t="str">
        <f>AnrPivot!L5</f>
        <v>500 ET&amp;IT</v>
      </c>
      <c r="Y4" s="87" t="str">
        <f>AnrPivot!M5</f>
        <v>500 FOS</v>
      </c>
      <c r="Z4" s="87" t="str">
        <f>AnrPivot!N5</f>
        <v>500 GesSoz</v>
      </c>
      <c r="AA4" s="87" t="str">
        <f>AnrPivot!O5</f>
        <v>500 JVA</v>
      </c>
      <c r="AB4" s="87" t="str">
        <f>AnrPivot!P5</f>
        <v>500 KPF_SZA</v>
      </c>
      <c r="AC4" s="87" t="str">
        <f>AnrPivot!Q5</f>
        <v>500 Lehrerrat</v>
      </c>
      <c r="AD4" s="87" t="str">
        <f>AnrPivot!R5</f>
        <v>500 RNZ</v>
      </c>
      <c r="AE4" s="87" t="str">
        <f>AnrPivot!S5</f>
        <v>500 Sport</v>
      </c>
      <c r="AF4" s="87" t="str">
        <f>AnrPivot!T5</f>
        <v>500 VertP</v>
      </c>
      <c r="AG4" s="87" t="str">
        <f>AnrPivot!U5</f>
        <v>500 Zeugn</v>
      </c>
      <c r="AH4" s="87" t="str">
        <f>AnrPivot!V5</f>
        <v>510 AST</v>
      </c>
      <c r="AI4" s="87" t="str">
        <f>AnrPivot!W5</f>
        <v>510 SchuLt</v>
      </c>
      <c r="AJ4" s="87" t="str">
        <f>AnrPivot!X5</f>
        <v>530 Ber</v>
      </c>
      <c r="AK4" s="87" t="str">
        <f>AnrPivot!Y5</f>
        <v>530 SV</v>
      </c>
      <c r="AL4" s="87" t="str">
        <f>AnrPivot!Z5</f>
        <v>590 KAoA</v>
      </c>
      <c r="AM4" s="87" t="str">
        <f>AnrPivot!AA5</f>
        <v>605 FachL</v>
      </c>
      <c r="AN4" s="87" t="str">
        <f>AnrPivot!AB5</f>
        <v>635 Medienber</v>
      </c>
      <c r="AO4" s="87" t="str">
        <f>AnrPivot!AC5</f>
        <v>640 FachB</v>
      </c>
      <c r="AP4" s="87" t="str">
        <f>AnrPivot!AD5</f>
        <v>765 PraxSem</v>
      </c>
      <c r="AQ4" s="87" t="str">
        <f>AnrPivot!AE5</f>
        <v>900 ABB</v>
      </c>
      <c r="AR4" s="87" t="str">
        <f>AnrPivot!AF5</f>
        <v>936 LOGI</v>
      </c>
      <c r="AS4" s="87" t="str">
        <f>AnrPivot!AG5</f>
        <v>970 JVAj</v>
      </c>
      <c r="AT4" s="87" t="e">
        <f>AnrPivot!#REF!</f>
        <v>#REF!</v>
      </c>
      <c r="AU4" s="87" t="e">
        <f>AnrPivot!#REF!</f>
        <v>#REF!</v>
      </c>
      <c r="AV4" s="87" t="e">
        <f>AnrPivot!#REF!</f>
        <v>#REF!</v>
      </c>
      <c r="AW4" s="87" t="e">
        <f>AnrPivot!#REF!</f>
        <v>#REF!</v>
      </c>
      <c r="AX4" s="87" t="e">
        <f>AnrPivot!#REF!</f>
        <v>#REF!</v>
      </c>
    </row>
    <row r="5" spans="1:201">
      <c r="A5" s="88" t="s">
        <v>530</v>
      </c>
      <c r="B5" s="88"/>
      <c r="C5" s="88"/>
      <c r="D5" s="88"/>
      <c r="E5" s="88"/>
      <c r="F5" s="88"/>
      <c r="G5" s="88"/>
      <c r="H5" s="88">
        <f>IF(NOT($GS$6),"falsches Kürzel",VLOOKUP($A$5,Lehrerliste!$E$4:$P$170,8,FALSE))</f>
        <v>15</v>
      </c>
      <c r="I5" s="88">
        <f>VLOOKUP($A$5,Lehrerliste!$E$5:$P$170,8,FALSE)</f>
        <v>15</v>
      </c>
      <c r="J5" s="119">
        <f>IF(NOT($GS$6),"---",VLOOKUP($A$5,Lehrerliste!$E$4:$P$170,9,FALSE))</f>
        <v>13.5</v>
      </c>
      <c r="K5" s="88">
        <f>VLOOKUP($A$5,Lehrerliste!$E$5:$P$170,8,FALSE)</f>
        <v>15</v>
      </c>
      <c r="L5" s="88" t="e">
        <f>IF(NOT($GS$6),"---",HLOOKUP("Gesamtergebnis",N4:AZ5,2,FALSE))</f>
        <v>#N/A</v>
      </c>
      <c r="M5" s="88">
        <f>VLOOKUP($A$5,Lehrerliste!$E$5:$P$170,8,FALSE)</f>
        <v>15</v>
      </c>
      <c r="N5" s="89">
        <f>IF(NOT($GS$7),0,VLOOKUP($A$5,AnrPivot!$A$6:$AG$89,COLUMN()-14+2,TRUE))</f>
        <v>0</v>
      </c>
      <c r="O5" s="89">
        <f>IF(NOT($GS$7),0,VLOOKUP($A$5,AnrPivot!$A$6:$AG$89,COLUMN()-14+2,TRUE))</f>
        <v>0</v>
      </c>
      <c r="P5" s="89">
        <f>IF(NOT($GS$7),0,VLOOKUP($A$5,AnrPivot!$A$6:$AG$89,COLUMN()-14+2,TRUE))</f>
        <v>0</v>
      </c>
      <c r="Q5" s="89">
        <f>IF(NOT($GS$7),0,VLOOKUP($A$5,AnrPivot!$A$6:$AG$89,COLUMN()-14+2,TRUE))</f>
        <v>0</v>
      </c>
      <c r="R5" s="89">
        <f>IF(NOT($GS$7),0,VLOOKUP($A$5,AnrPivot!$A$6:$AG$89,COLUMN()-14+2,TRUE))</f>
        <v>0</v>
      </c>
      <c r="S5" s="89">
        <f>IF(NOT($GS$7),0,VLOOKUP($A$5,AnrPivot!$A$6:$AG$89,COLUMN()-14+2,TRUE))</f>
        <v>0</v>
      </c>
      <c r="T5" s="89">
        <f>IF(NOT($GS$7),0,VLOOKUP($A$5,AnrPivot!$A$6:$AG$89,COLUMN()-14+2,TRUE))</f>
        <v>0</v>
      </c>
      <c r="U5" s="89">
        <f>IF(NOT($GS$7),0,VLOOKUP($A$5,AnrPivot!$A$6:$AG$89,COLUMN()-14+2,TRUE))</f>
        <v>0</v>
      </c>
      <c r="V5" s="89">
        <f>IF(NOT($GS$7),0,VLOOKUP($A$5,AnrPivot!$A$6:$AG$89,COLUMN()-14+2,TRUE))</f>
        <v>0</v>
      </c>
      <c r="W5" s="89">
        <f>IF(NOT($GS$7),0,VLOOKUP($A$5,AnrPivot!$A$6:$AG$89,COLUMN()-14+2,TRUE))</f>
        <v>0</v>
      </c>
      <c r="X5" s="89">
        <f>IF(NOT($GS$7),0,VLOOKUP($A$5,AnrPivot!$A$6:$AG$89,COLUMN()-14+2,TRUE))</f>
        <v>0</v>
      </c>
      <c r="Y5" s="89">
        <f>IF(NOT($GS$7),0,VLOOKUP($A$5,AnrPivot!$A$6:$AG$89,COLUMN()-14+2,TRUE))</f>
        <v>1</v>
      </c>
      <c r="Z5" s="89">
        <f>IF(NOT($GS$7),0,VLOOKUP($A$5,AnrPivot!$A$6:$AG$89,COLUMN()-14+2,TRUE))</f>
        <v>0</v>
      </c>
      <c r="AA5" s="89">
        <f>IF(NOT($GS$7),0,VLOOKUP($A$5,AnrPivot!$A$6:$AG$89,COLUMN()-14+2,TRUE))</f>
        <v>0</v>
      </c>
      <c r="AB5" s="89">
        <f>IF(NOT($GS$7),0,VLOOKUP($A$5,AnrPivot!$A$6:$AG$89,COLUMN()-14+2,TRUE))</f>
        <v>0</v>
      </c>
      <c r="AC5" s="89">
        <f>IF(NOT($GS$7),0,VLOOKUP($A$5,AnrPivot!$A$6:$AG$89,COLUMN()-14+2,TRUE))</f>
        <v>0</v>
      </c>
      <c r="AD5" s="89">
        <f>IF(NOT($GS$7),0,VLOOKUP($A$5,AnrPivot!$A$6:$AG$89,COLUMN()-14+2,TRUE))</f>
        <v>0</v>
      </c>
      <c r="AE5" s="89">
        <f>IF(NOT($GS$7),0,VLOOKUP($A$5,AnrPivot!$A$6:$AG$89,COLUMN()-14+2,TRUE))</f>
        <v>0</v>
      </c>
      <c r="AF5" s="89">
        <f>IF(NOT($GS$7),0,VLOOKUP($A$5,AnrPivot!$A$6:$AG$89,COLUMN()-14+2,TRUE))</f>
        <v>0</v>
      </c>
      <c r="AG5" s="89">
        <f>IF(NOT($GS$7),0,VLOOKUP($A$5,AnrPivot!$A$6:$AG$89,COLUMN()-14+2,TRUE))</f>
        <v>0.5</v>
      </c>
      <c r="AH5" s="89">
        <f>IF(NOT($GS$7),0,VLOOKUP($A$5,AnrPivot!$A$6:$AG$89,COLUMN()-14+2,TRUE))</f>
        <v>0</v>
      </c>
      <c r="AI5" s="89">
        <f>IF(NOT($GS$7),0,VLOOKUP($A$5,AnrPivot!$A$6:$AG$89,COLUMN()-14+2,TRUE))</f>
        <v>0</v>
      </c>
      <c r="AJ5" s="89">
        <f>IF(NOT($GS$7),0,VLOOKUP($A$5,AnrPivot!$A$6:$AG$89,COLUMN()-14+2,TRUE))</f>
        <v>0</v>
      </c>
      <c r="AK5" s="89">
        <f>IF(NOT($GS$7),0,VLOOKUP($A$5,AnrPivot!$A$6:$AG$89,COLUMN()-14+2,TRUE))</f>
        <v>0</v>
      </c>
      <c r="AL5" s="89">
        <f>IF(NOT($GS$7),0,VLOOKUP($A$5,AnrPivot!$A$6:$AG$89,COLUMN()-14+2,TRUE))</f>
        <v>0</v>
      </c>
      <c r="AM5" s="89">
        <f>IF(NOT($GS$7),0,VLOOKUP($A$5,AnrPivot!$A$6:$AG$89,COLUMN()-14+2,TRUE))</f>
        <v>0</v>
      </c>
      <c r="AN5" s="89">
        <f>IF(NOT($GS$7),0,VLOOKUP($A$5,AnrPivot!$A$6:$AG$89,COLUMN()-14+2,TRUE))</f>
        <v>0</v>
      </c>
      <c r="AO5" s="89">
        <f>IF(NOT($GS$7),0,VLOOKUP($A$5,AnrPivot!$A$6:$AG$89,COLUMN()-14+2,TRUE))</f>
        <v>0</v>
      </c>
      <c r="AP5" s="89">
        <f>IF(NOT($GS$7),0,VLOOKUP($A$5,AnrPivot!$A$6:$AG$89,COLUMN()-14+2,TRUE))</f>
        <v>0</v>
      </c>
      <c r="AQ5" s="89">
        <f>IF(NOT($GS$7),0,VLOOKUP($A$5,AnrPivot!$A$6:$AG$89,COLUMN()-14+2,TRUE))</f>
        <v>0</v>
      </c>
      <c r="AR5" s="89">
        <f>IF(NOT($GS$7),0,VLOOKUP($A$5,AnrPivot!$A$6:$AG$89,COLUMN()-14+2,TRUE))</f>
        <v>0</v>
      </c>
      <c r="AS5" s="89">
        <f>IF(NOT($GS$7),0,VLOOKUP($A$5,AnrPivot!$A$6:$AG$89,COLUMN()-14+2,TRUE))</f>
        <v>0</v>
      </c>
      <c r="AT5" s="89" t="e">
        <f>IF(NOT($GS$7),0,VLOOKUP($A$5,AnrPivot!$A$6:$AG$89,COLUMN()-14+2,TRUE))</f>
        <v>#REF!</v>
      </c>
      <c r="AU5" s="89" t="e">
        <f>IF(NOT($GS$7),0,VLOOKUP($A$5,AnrPivot!$A$6:$AG$89,COLUMN()-14+2,TRUE))</f>
        <v>#REF!</v>
      </c>
      <c r="AV5" s="89" t="e">
        <f>IF(NOT($GS$7),0,VLOOKUP($A$5,AnrPivot!$A$6:$AG$89,COLUMN()-14+2,TRUE))</f>
        <v>#REF!</v>
      </c>
      <c r="AW5" s="89" t="e">
        <f>IF(NOT($GS$6),0,VLOOKUP($A$5,AnrPivot!$A$6:$AG$89,COLUMN()-14+2,TRUE))</f>
        <v>#REF!</v>
      </c>
      <c r="AX5" s="89" t="e">
        <f>IF(NOT($GS$6),0,VLOOKUP($A$5,AnrPivot!$A$6:$AG$89,COLUMN()-14+2,TRUE))</f>
        <v>#REF!</v>
      </c>
      <c r="AY5" s="89" t="e">
        <f>IF(NOT($GS$6),0,VLOOKUP($A$5,AnrPivot!$A$6:$AG$89,COLUMN()-14+2,TRUE))</f>
        <v>#REF!</v>
      </c>
      <c r="AZ5" s="89" t="e">
        <f>IF(NOT($GS$6),0,VLOOKUP($A$5,AnrPivot!$A$6:$AG$89,COLUMN()-14+2,TRUE))</f>
        <v>#REF!</v>
      </c>
      <c r="BA5" s="89" t="e">
        <f>IF(NOT($GS$6),0,VLOOKUP($A$5,AnrPivot!$A$6:$AG$89,COLUMN()-14+2,TRUE))</f>
        <v>#REF!</v>
      </c>
      <c r="BB5" s="89" t="e">
        <f>IF(NOT($GS$6),0,VLOOKUP($A$5,AnrPivot!$A$6:$AG$89,COLUMN()-14+2,TRUE))</f>
        <v>#REF!</v>
      </c>
      <c r="BC5" s="89" t="e">
        <f>IF(NOT($GS$6),0,VLOOKUP($A$5,AnrPivot!$A$6:$AG$89,COLUMN()-14+2,TRUE))</f>
        <v>#REF!</v>
      </c>
      <c r="BD5" s="89" t="e">
        <f>IF(NOT($GS$6),0,VLOOKUP($A$5,AnrPivot!$A$6:$AG$89,COLUMN()-14+2,TRUE))</f>
        <v>#REF!</v>
      </c>
      <c r="BE5" s="89" t="e">
        <f>IF(NOT($GS$6),0,VLOOKUP($A$5,AnrPivot!$A$6:$AG$89,COLUMN()-14+2,TRUE))</f>
        <v>#REF!</v>
      </c>
      <c r="BF5" s="89" t="e">
        <f>IF(NOT($GS$6),0,VLOOKUP($A$5,AnrPivot!$A$6:$AG$89,COLUMN()-14+2,TRUE))</f>
        <v>#REF!</v>
      </c>
      <c r="BG5" s="89" t="e">
        <f>IF(NOT($GS$6),0,VLOOKUP($A$5,AnrPivot!$A$6:$AG$89,COLUMN()-14+2,TRUE))</f>
        <v>#REF!</v>
      </c>
      <c r="BH5" s="89" t="e">
        <f>IF(NOT($GS$6),0,VLOOKUP($A$5,AnrPivot!$A$6:$AG$89,COLUMN()-14+2,TRUE))</f>
        <v>#REF!</v>
      </c>
      <c r="BI5" s="89" t="e">
        <f>IF(NOT($GS$6),0,VLOOKUP($A$5,AnrPivot!$A$6:$AG$89,COLUMN()-14+2,TRUE))</f>
        <v>#REF!</v>
      </c>
      <c r="BJ5" s="89" t="e">
        <f>IF(NOT($GS$6),0,VLOOKUP($A$5,AnrPivot!$A$6:$AG$89,COLUMN()-14+2,TRUE))</f>
        <v>#REF!</v>
      </c>
      <c r="BK5" s="89" t="e">
        <f>IF(NOT($GS$6),0,VLOOKUP($A$5,AnrPivot!$A$6:$AG$89,COLUMN()-14+2,TRUE))</f>
        <v>#REF!</v>
      </c>
      <c r="BL5" s="89" t="e">
        <f>IF(NOT($GS$6),0,VLOOKUP($A$5,AnrPivot!$A$6:$AG$89,COLUMN()-14+2,TRUE))</f>
        <v>#REF!</v>
      </c>
      <c r="BM5" s="89" t="e">
        <f>IF(NOT($GS$6),0,VLOOKUP($A$5,AnrPivot!$A$6:$AG$89,COLUMN()-14+2,TRUE))</f>
        <v>#REF!</v>
      </c>
      <c r="BN5" s="89" t="e">
        <f>IF(NOT($GS$6),0,VLOOKUP($A$5,AnrPivot!$A$6:$AG$89,COLUMN()-14+2,TRUE))</f>
        <v>#REF!</v>
      </c>
      <c r="BO5" s="89" t="e">
        <f>IF(NOT($GS$6),0,VLOOKUP($A$5,AnrPivot!$A$6:$AG$89,COLUMN()-14+2,TRUE))</f>
        <v>#REF!</v>
      </c>
      <c r="BP5" s="89" t="e">
        <f>IF(NOT($GS$6),0,VLOOKUP($A$5,AnrPivot!$A$6:$AG$89,COLUMN()-14+2,TRUE))</f>
        <v>#REF!</v>
      </c>
      <c r="BQ5" s="89" t="e">
        <f>IF(NOT($GS$6),0,VLOOKUP($A$5,AnrPivot!$A$6:$AG$89,COLUMN()-14+2,TRUE))</f>
        <v>#REF!</v>
      </c>
      <c r="BR5" s="89" t="e">
        <f>IF(NOT($GS$6),0,VLOOKUP($A$5,AnrPivot!$A$6:$AG$89,COLUMN()-14+2,TRUE))</f>
        <v>#REF!</v>
      </c>
      <c r="BS5" s="89" t="e">
        <f>IF(NOT($GS$6),0,VLOOKUP($A$5,AnrPivot!$A$6:$AG$89,COLUMN()-14+2,TRUE))</f>
        <v>#REF!</v>
      </c>
      <c r="BT5" s="89" t="e">
        <f>IF(NOT($GS$6),0,VLOOKUP($A$5,AnrPivot!$A$6:$AG$89,COLUMN()-14+2,TRUE))</f>
        <v>#REF!</v>
      </c>
      <c r="BU5" s="89" t="e">
        <f>IF(NOT($GS$6),0,VLOOKUP($A$5,AnrPivot!$A$6:$AG$89,COLUMN()-14+2,TRUE))</f>
        <v>#REF!</v>
      </c>
      <c r="BV5" s="89" t="e">
        <f>IF(NOT($GS$6),0,VLOOKUP($A$5,AnrPivot!$A$6:$AG$89,COLUMN()-14+2,TRUE))</f>
        <v>#REF!</v>
      </c>
      <c r="BW5" s="89" t="e">
        <f>IF(NOT($GS$6),0,VLOOKUP($A$5,AnrPivot!$A$6:$AG$89,COLUMN()-14+2,TRUE))</f>
        <v>#REF!</v>
      </c>
      <c r="BX5" s="89" t="e">
        <f>IF(NOT($GS$6),0,VLOOKUP($A$5,AnrPivot!$A$6:$AG$89,COLUMN()-14+2,TRUE))</f>
        <v>#REF!</v>
      </c>
      <c r="BY5" s="89" t="e">
        <f>IF(NOT($GS$6),0,VLOOKUP($A$5,AnrPivot!$A$6:$AG$89,COLUMN()-14+2,TRUE))</f>
        <v>#REF!</v>
      </c>
      <c r="BZ5" s="89" t="e">
        <f>IF(NOT($GS$6),0,VLOOKUP($A$5,AnrPivot!$A$6:$AG$89,COLUMN()-14+2,TRUE))</f>
        <v>#REF!</v>
      </c>
      <c r="CA5" s="89" t="e">
        <f>IF(NOT($GS$6),0,VLOOKUP($A$5,AnrPivot!$A$6:$AG$89,COLUMN()-14+2,TRUE))</f>
        <v>#REF!</v>
      </c>
      <c r="CB5" s="89" t="e">
        <f>IF(NOT($GS$6),0,VLOOKUP($A$5,AnrPivot!$A$6:$AG$89,COLUMN()-14+2,TRUE))</f>
        <v>#REF!</v>
      </c>
      <c r="CC5" s="89" t="e">
        <f>IF(NOT($GS$6),0,VLOOKUP($A$5,AnrPivot!$A$6:$AG$89,COLUMN()-14+2,TRUE))</f>
        <v>#REF!</v>
      </c>
      <c r="CD5" s="89" t="e">
        <f>IF(NOT($GS$6),0,VLOOKUP($A$5,AnrPivot!$A$6:$AG$89,COLUMN()-14+2,TRUE))</f>
        <v>#REF!</v>
      </c>
      <c r="CE5" s="89" t="e">
        <f>IF(NOT($GS$6),0,VLOOKUP($A$5,AnrPivot!$A$6:$AG$89,COLUMN()-14+2,TRUE))</f>
        <v>#REF!</v>
      </c>
      <c r="CF5" s="89" t="e">
        <f>IF(NOT($GS$6),0,VLOOKUP($A$5,AnrPivot!$A$6:$AG$89,COLUMN()-14+2,TRUE))</f>
        <v>#REF!</v>
      </c>
      <c r="CG5" s="89" t="e">
        <f>IF(NOT($GS$6),0,VLOOKUP($A$5,AnrPivot!$A$6:$AG$89,COLUMN()-14+2,TRUE))</f>
        <v>#REF!</v>
      </c>
      <c r="CH5" s="89" t="e">
        <f>IF(NOT($GS$6),0,VLOOKUP($A$5,AnrPivot!$A$6:$AG$89,COLUMN()-14+2,TRUE))</f>
        <v>#REF!</v>
      </c>
      <c r="CI5" s="89" t="e">
        <f>IF(NOT($GS$6),0,VLOOKUP($A$5,AnrPivot!$A$6:$AG$89,COLUMN()-14+2,TRUE))</f>
        <v>#REF!</v>
      </c>
      <c r="CJ5" s="89" t="e">
        <f>IF(NOT($GS$6),0,VLOOKUP($A$5,AnrPivot!$A$6:$AG$89,COLUMN()-14+2,TRUE))</f>
        <v>#REF!</v>
      </c>
      <c r="CK5" s="89" t="e">
        <f>IF(NOT($GS$6),0,VLOOKUP($A$5,AnrPivot!$A$6:$AG$89,COLUMN()-14+2,TRUE))</f>
        <v>#REF!</v>
      </c>
      <c r="CL5" s="89" t="e">
        <f>IF(NOT($GS$6),0,VLOOKUP($A$5,AnrPivot!$A$6:$AG$89,COLUMN()-14+2,TRUE))</f>
        <v>#REF!</v>
      </c>
      <c r="CM5" s="89" t="e">
        <f>IF(NOT($GS$6),0,VLOOKUP($A$5,AnrPivot!$A$6:$AG$89,COLUMN()-14+2,TRUE))</f>
        <v>#REF!</v>
      </c>
      <c r="CN5" s="89" t="e">
        <f>IF(NOT($GS$6),0,VLOOKUP($A$5,AnrPivot!$A$6:$AG$89,COLUMN()-14+2,TRUE))</f>
        <v>#REF!</v>
      </c>
      <c r="CO5" s="89" t="e">
        <f>IF(NOT($GS$6),0,VLOOKUP($A$5,AnrPivot!$A$6:$AG$89,COLUMN()-14+2,TRUE))</f>
        <v>#REF!</v>
      </c>
      <c r="CP5" s="89" t="e">
        <f>IF(NOT($GS$6),0,VLOOKUP($A$5,AnrPivot!$A$6:$AG$89,COLUMN()-14+2,TRUE))</f>
        <v>#REF!</v>
      </c>
      <c r="CQ5" s="89" t="e">
        <f>IF(NOT($GS$6),0,VLOOKUP($A$5,AnrPivot!$A$6:$AG$89,COLUMN()-14+2,TRUE))</f>
        <v>#REF!</v>
      </c>
      <c r="CR5" s="89" t="e">
        <f>IF(NOT($GS$6),0,VLOOKUP($A$5,AnrPivot!$A$6:$AG$89,COLUMN()-14+2,TRUE))</f>
        <v>#REF!</v>
      </c>
      <c r="CS5" s="89" t="e">
        <f>IF(NOT($GS$6),0,VLOOKUP($A$5,AnrPivot!$A$6:$AG$89,COLUMN()-14+2,TRUE))</f>
        <v>#REF!</v>
      </c>
      <c r="CT5" s="89" t="e">
        <f>IF(NOT($GS$6),0,VLOOKUP($A$5,AnrPivot!$A$6:$AG$89,COLUMN()-14+2,TRUE))</f>
        <v>#REF!</v>
      </c>
      <c r="CU5" s="89" t="e">
        <f>IF(NOT($GS$6),0,VLOOKUP($A$5,AnrPivot!$A$6:$AG$89,COLUMN()-14+2,TRUE))</f>
        <v>#REF!</v>
      </c>
      <c r="CV5" s="89" t="e">
        <f>IF(NOT($GS$6),0,VLOOKUP($A$5,AnrPivot!$A$6:$AG$89,COLUMN()-14+2,TRUE))</f>
        <v>#REF!</v>
      </c>
      <c r="CW5" s="89" t="e">
        <f>IF(NOT($GS$6),0,VLOOKUP($A$5,AnrPivot!$A$6:$AG$89,COLUMN()-14+2,TRUE))</f>
        <v>#REF!</v>
      </c>
      <c r="CX5" s="89" t="e">
        <f>IF(NOT($GS$6),0,VLOOKUP($A$5,AnrPivot!$A$6:$AG$89,COLUMN()-14+2,TRUE))</f>
        <v>#REF!</v>
      </c>
      <c r="CY5" s="89" t="e">
        <f>IF(NOT($GS$6),0,VLOOKUP($A$5,AnrPivot!$A$6:$AG$89,COLUMN()-14+2,TRUE))</f>
        <v>#REF!</v>
      </c>
      <c r="CZ5" s="89" t="e">
        <f>IF(NOT($GS$6),0,VLOOKUP($A$5,AnrPivot!$A$6:$AG$89,COLUMN()-14+2,TRUE))</f>
        <v>#REF!</v>
      </c>
      <c r="DA5" s="89" t="e">
        <f>IF(NOT($GS$6),0,VLOOKUP($A$5,AnrPivot!$A$6:$AG$89,COLUMN()-14+2,TRUE))</f>
        <v>#REF!</v>
      </c>
      <c r="DB5" s="89" t="e">
        <f>IF(NOT($GS$6),0,VLOOKUP($A$5,AnrPivot!$A$6:$AG$89,COLUMN()-14+2,TRUE))</f>
        <v>#REF!</v>
      </c>
      <c r="DC5" s="89" t="e">
        <f>IF(NOT($GS$6),0,VLOOKUP($A$5,AnrPivot!$A$6:$AG$89,COLUMN()-14+2,TRUE))</f>
        <v>#REF!</v>
      </c>
      <c r="DD5" s="89" t="e">
        <f>IF(NOT($GS$6),0,VLOOKUP($A$5,AnrPivot!$A$6:$AG$89,COLUMN()-14+2,TRUE))</f>
        <v>#REF!</v>
      </c>
      <c r="DE5" s="89" t="e">
        <f>IF(NOT($GS$6),0,VLOOKUP($A$5,AnrPivot!$A$6:$AG$89,COLUMN()-14+2,TRUE))</f>
        <v>#REF!</v>
      </c>
      <c r="DF5" s="89" t="e">
        <f>IF(NOT($GS$6),0,VLOOKUP($A$5,AnrPivot!$A$6:$AG$89,COLUMN()-14+2,TRUE))</f>
        <v>#REF!</v>
      </c>
      <c r="DG5" s="89" t="e">
        <f>IF(NOT($GS$6),0,VLOOKUP($A$5,AnrPivot!$A$6:$AG$89,COLUMN()-14+2,TRUE))</f>
        <v>#REF!</v>
      </c>
      <c r="DH5" s="89" t="e">
        <f>IF(NOT($GS$6),0,VLOOKUP($A$5,AnrPivot!$A$6:$AG$89,COLUMN()-14+2,TRUE))</f>
        <v>#REF!</v>
      </c>
      <c r="DI5" s="89" t="e">
        <f>IF(NOT($GS$6),0,VLOOKUP($A$5,AnrPivot!$A$6:$AG$89,COLUMN()-14+2,TRUE))</f>
        <v>#REF!</v>
      </c>
      <c r="DJ5" s="89" t="e">
        <f>IF(NOT($GS$6),0,VLOOKUP($A$5,AnrPivot!$A$6:$AG$89,COLUMN()-14+2,TRUE))</f>
        <v>#REF!</v>
      </c>
      <c r="DK5" s="89" t="e">
        <f>IF(NOT($GS$6),0,VLOOKUP($A$5,AnrPivot!$A$6:$AG$89,COLUMN()-14+2,TRUE))</f>
        <v>#REF!</v>
      </c>
      <c r="DL5" s="89" t="e">
        <f>IF(NOT($GS$6),0,VLOOKUP($A$5,AnrPivot!$A$6:$AG$89,COLUMN()-14+2,TRUE))</f>
        <v>#REF!</v>
      </c>
      <c r="DM5" s="89" t="e">
        <f>IF(NOT($GS$6),0,VLOOKUP($A$5,AnrPivot!$A$6:$AG$89,COLUMN()-14+2,TRUE))</f>
        <v>#REF!</v>
      </c>
      <c r="DN5" s="89" t="e">
        <f>IF(NOT($GS$6),0,VLOOKUP($A$5,AnrPivot!$A$6:$AG$89,COLUMN()-14+2,TRUE))</f>
        <v>#REF!</v>
      </c>
      <c r="DO5" s="89" t="e">
        <f>IF(NOT($GS$6),0,VLOOKUP($A$5,AnrPivot!$A$6:$AG$89,COLUMN()-14+2,TRUE))</f>
        <v>#REF!</v>
      </c>
      <c r="DP5" s="89" t="e">
        <f>IF(NOT($GS$6),0,VLOOKUP($A$5,AnrPivot!$A$6:$AG$89,COLUMN()-14+2,TRUE))</f>
        <v>#REF!</v>
      </c>
      <c r="DQ5" s="89" t="e">
        <f>IF(NOT($GS$6),0,VLOOKUP($A$5,AnrPivot!$A$6:$AG$89,COLUMN()-14+2,TRUE))</f>
        <v>#REF!</v>
      </c>
      <c r="DR5" s="89" t="e">
        <f>IF(NOT($GS$6),0,VLOOKUP($A$5,AnrPivot!$A$6:$AG$89,COLUMN()-14+2,TRUE))</f>
        <v>#REF!</v>
      </c>
      <c r="DS5" s="89" t="e">
        <f>IF(NOT($GS$6),0,VLOOKUP($A$5,AnrPivot!$A$6:$AG$89,COLUMN()-14+2,TRUE))</f>
        <v>#REF!</v>
      </c>
      <c r="DT5" s="89" t="e">
        <f>IF(NOT($GS$6),0,VLOOKUP($A$5,AnrPivot!$A$6:$AG$89,COLUMN()-14+2,TRUE))</f>
        <v>#REF!</v>
      </c>
      <c r="DU5" s="89" t="e">
        <f>IF(NOT($GS$6),0,VLOOKUP($A$5,AnrPivot!$A$6:$AG$89,COLUMN()-14+2,TRUE))</f>
        <v>#REF!</v>
      </c>
      <c r="DV5" s="89" t="e">
        <f>IF(NOT($GS$6),0,VLOOKUP($A$5,AnrPivot!$A$6:$AG$89,COLUMN()-14+2,TRUE))</f>
        <v>#REF!</v>
      </c>
      <c r="DW5" s="89" t="e">
        <f>IF(NOT($GS$6),0,VLOOKUP($A$5,AnrPivot!$A$6:$AG$89,COLUMN()-14+2,TRUE))</f>
        <v>#REF!</v>
      </c>
      <c r="DX5" s="89" t="e">
        <f>IF(NOT($GS$6),0,VLOOKUP($A$5,AnrPivot!$A$6:$AG$89,COLUMN()-14+2,TRUE))</f>
        <v>#REF!</v>
      </c>
      <c r="DY5" s="89" t="e">
        <f>IF(NOT($GS$6),0,VLOOKUP($A$5,AnrPivot!$A$6:$AG$89,COLUMN()-14+2,TRUE))</f>
        <v>#REF!</v>
      </c>
      <c r="DZ5" s="89" t="e">
        <f>IF(NOT($GS$6),0,VLOOKUP($A$5,AnrPivot!$A$6:$AG$89,COLUMN()-14+2,TRUE))</f>
        <v>#REF!</v>
      </c>
      <c r="EA5" s="89" t="e">
        <f>IF(NOT($GS$6),0,VLOOKUP($A$5,AnrPivot!$A$6:$AG$89,COLUMN()-14+2,TRUE))</f>
        <v>#REF!</v>
      </c>
      <c r="EB5" s="89" t="e">
        <f>IF(NOT($GS$6),0,VLOOKUP($A$5,AnrPivot!$A$6:$AG$89,COLUMN()-14+2,TRUE))</f>
        <v>#REF!</v>
      </c>
      <c r="EC5" s="89" t="e">
        <f>IF(NOT($GS$6),0,VLOOKUP($A$5,AnrPivot!$A$6:$AG$89,COLUMN()-14+2,TRUE))</f>
        <v>#REF!</v>
      </c>
      <c r="ED5" s="89" t="e">
        <f>IF(NOT($GS$6),0,VLOOKUP($A$5,AnrPivot!$A$6:$AG$89,COLUMN()-14+2,TRUE))</f>
        <v>#REF!</v>
      </c>
      <c r="EE5" s="89" t="e">
        <f>IF(NOT($GS$6),0,VLOOKUP($A$5,AnrPivot!$A$6:$AG$89,COLUMN()-14+2,TRUE))</f>
        <v>#REF!</v>
      </c>
      <c r="EF5" s="89" t="e">
        <f>IF(NOT($GS$6),0,VLOOKUP($A$5,AnrPivot!$A$6:$AG$89,COLUMN()-14+2,TRUE))</f>
        <v>#REF!</v>
      </c>
      <c r="EG5" s="89" t="e">
        <f>IF(NOT($GS$6),0,VLOOKUP($A$5,AnrPivot!$A$6:$AG$89,COLUMN()-14+2,TRUE))</f>
        <v>#REF!</v>
      </c>
      <c r="EH5" s="89" t="e">
        <f>IF(NOT($GS$6),0,VLOOKUP($A$5,AnrPivot!$A$6:$AG$89,COLUMN()-14+2,TRUE))</f>
        <v>#REF!</v>
      </c>
      <c r="EI5" s="89" t="e">
        <f>IF(NOT($GS$6),0,VLOOKUP($A$5,AnrPivot!$A$6:$AG$89,COLUMN()-14+2,TRUE))</f>
        <v>#REF!</v>
      </c>
      <c r="EJ5" s="89" t="e">
        <f>IF(NOT($GS$6),0,VLOOKUP($A$5,AnrPivot!$A$6:$AG$89,COLUMN()-14+2,TRUE))</f>
        <v>#REF!</v>
      </c>
      <c r="EK5" s="89" t="e">
        <f>IF(NOT($GS$6),0,VLOOKUP($A$5,AnrPivot!$A$6:$AG$89,COLUMN()-14+2,TRUE))</f>
        <v>#REF!</v>
      </c>
      <c r="EL5" s="89" t="e">
        <f>IF(NOT($GS$6),0,VLOOKUP($A$5,AnrPivot!$A$6:$AG$89,COLUMN()-14+2,TRUE))</f>
        <v>#REF!</v>
      </c>
      <c r="EM5" s="89" t="e">
        <f>IF(NOT($GS$6),0,VLOOKUP($A$5,AnrPivot!$A$6:$AG$89,COLUMN()-14+2,TRUE))</f>
        <v>#REF!</v>
      </c>
      <c r="EN5" s="89" t="e">
        <f>IF(NOT($GS$6),0,VLOOKUP($A$5,AnrPivot!$A$6:$AG$89,COLUMN()-14+2,TRUE))</f>
        <v>#REF!</v>
      </c>
      <c r="EO5" s="89" t="e">
        <f>IF(NOT($GS$6),0,VLOOKUP($A$5,AnrPivot!$A$6:$AG$89,COLUMN()-14+2,TRUE))</f>
        <v>#REF!</v>
      </c>
      <c r="EP5" s="89" t="e">
        <f>IF(NOT($GS$6),0,VLOOKUP($A$5,AnrPivot!$A$6:$AG$89,COLUMN()-14+2,TRUE))</f>
        <v>#REF!</v>
      </c>
      <c r="EQ5" s="89" t="e">
        <f>IF(NOT($GS$6),0,VLOOKUP($A$5,AnrPivot!$A$6:$AG$89,COLUMN()-14+2,TRUE))</f>
        <v>#REF!</v>
      </c>
      <c r="ER5" s="89" t="e">
        <f>IF(NOT($GS$6),0,VLOOKUP($A$5,AnrPivot!$A$6:$AG$89,COLUMN()-14+2,TRUE))</f>
        <v>#REF!</v>
      </c>
      <c r="ES5" s="89" t="e">
        <f>IF(NOT($GS$6),0,VLOOKUP($A$5,AnrPivot!$A$6:$AG$89,COLUMN()-14+2,TRUE))</f>
        <v>#REF!</v>
      </c>
      <c r="ET5" s="89" t="e">
        <f>IF(NOT($GS$6),0,VLOOKUP($A$5,AnrPivot!$A$6:$AG$89,COLUMN()-14+2,TRUE))</f>
        <v>#REF!</v>
      </c>
      <c r="EU5" s="89" t="e">
        <f>IF(NOT($GS$6),0,VLOOKUP($A$5,AnrPivot!$A$6:$AG$89,COLUMN()-14+2,TRUE))</f>
        <v>#REF!</v>
      </c>
      <c r="EV5" s="89" t="e">
        <f>IF(NOT($GS$6),0,VLOOKUP($A$5,AnrPivot!$A$6:$AG$89,COLUMN()-14+2,TRUE))</f>
        <v>#REF!</v>
      </c>
      <c r="EW5" s="89" t="e">
        <f>IF(NOT($GS$6),0,VLOOKUP($A$5,AnrPivot!$A$6:$AG$89,COLUMN()-14+2,TRUE))</f>
        <v>#REF!</v>
      </c>
      <c r="EX5" s="89" t="e">
        <f>IF(NOT($GS$6),0,VLOOKUP($A$5,AnrPivot!$A$6:$AG$89,COLUMN()-14+2,TRUE))</f>
        <v>#REF!</v>
      </c>
      <c r="EY5" s="89" t="e">
        <f>IF(NOT($GS$6),0,VLOOKUP($A$5,AnrPivot!$A$6:$AG$89,COLUMN()-14+2,TRUE))</f>
        <v>#REF!</v>
      </c>
      <c r="EZ5" s="89" t="e">
        <f>IF(NOT($GS$6),0,VLOOKUP($A$5,AnrPivot!$A$6:$AG$89,COLUMN()-14+2,TRUE))</f>
        <v>#REF!</v>
      </c>
      <c r="FA5" s="89" t="e">
        <f>IF(NOT($GS$6),0,VLOOKUP($A$5,AnrPivot!$A$6:$AG$89,COLUMN()-14+2,TRUE))</f>
        <v>#REF!</v>
      </c>
      <c r="FB5" s="89" t="e">
        <f>IF(NOT($GS$6),0,VLOOKUP($A$5,AnrPivot!$A$6:$AG$89,COLUMN()-14+2,TRUE))</f>
        <v>#REF!</v>
      </c>
      <c r="FC5" s="89" t="e">
        <f>IF(NOT($GS$6),0,VLOOKUP($A$5,AnrPivot!$A$6:$AG$89,COLUMN()-14+2,TRUE))</f>
        <v>#REF!</v>
      </c>
      <c r="FD5" s="89" t="e">
        <f>IF(NOT($GS$6),0,VLOOKUP($A$5,AnrPivot!$A$6:$AG$89,COLUMN()-14+2,TRUE))</f>
        <v>#REF!</v>
      </c>
      <c r="FE5" s="89" t="e">
        <f>IF(NOT($GS$6),0,VLOOKUP($A$5,AnrPivot!$A$6:$AG$89,COLUMN()-14+2,TRUE))</f>
        <v>#REF!</v>
      </c>
      <c r="FF5" s="89" t="e">
        <f>IF(NOT($GS$6),0,VLOOKUP($A$5,AnrPivot!$A$6:$AG$89,COLUMN()-14+2,TRUE))</f>
        <v>#REF!</v>
      </c>
      <c r="FG5" s="89" t="e">
        <f>IF(NOT($GS$6),0,VLOOKUP($A$5,AnrPivot!$A$6:$AG$89,COLUMN()-14+2,TRUE))</f>
        <v>#REF!</v>
      </c>
      <c r="FH5" s="89" t="e">
        <f>IF(NOT($GS$6),0,VLOOKUP($A$5,AnrPivot!$A$6:$AG$89,COLUMN()-14+2,TRUE))</f>
        <v>#REF!</v>
      </c>
      <c r="FI5" s="89" t="e">
        <f>IF(NOT($GS$6),0,VLOOKUP($A$5,AnrPivot!$A$6:$AG$89,COLUMN()-14+2,TRUE))</f>
        <v>#REF!</v>
      </c>
      <c r="FJ5" s="89" t="e">
        <f>IF(NOT($GS$6),0,VLOOKUP($A$5,AnrPivot!$A$6:$AG$89,COLUMN()-14+2,TRUE))</f>
        <v>#REF!</v>
      </c>
      <c r="FK5" s="89" t="e">
        <f>IF(NOT($GS$6),0,VLOOKUP($A$5,AnrPivot!$A$6:$AG$89,COLUMN()-14+2,TRUE))</f>
        <v>#REF!</v>
      </c>
      <c r="FL5" s="89" t="e">
        <f>IF(NOT($GS$6),0,VLOOKUP($A$5,AnrPivot!$A$6:$AG$89,COLUMN()-14+2,TRUE))</f>
        <v>#REF!</v>
      </c>
      <c r="FM5" s="89" t="e">
        <f>IF(NOT($GS$6),0,VLOOKUP($A$5,AnrPivot!$A$6:$AG$89,COLUMN()-14+2,TRUE))</f>
        <v>#REF!</v>
      </c>
      <c r="FN5" s="89" t="e">
        <f>IF(NOT($GS$6),0,VLOOKUP($A$5,AnrPivot!$A$6:$AG$89,COLUMN()-14+2,TRUE))</f>
        <v>#REF!</v>
      </c>
      <c r="FO5" s="89" t="e">
        <f>IF(NOT($GS$6),0,VLOOKUP($A$5,AnrPivot!$A$6:$AG$89,COLUMN()-14+2,TRUE))</f>
        <v>#REF!</v>
      </c>
      <c r="FP5" s="89" t="e">
        <f>IF(NOT($GS$6),0,VLOOKUP($A$5,AnrPivot!$A$6:$AG$89,COLUMN()-14+2,TRUE))</f>
        <v>#REF!</v>
      </c>
      <c r="FQ5" s="89" t="e">
        <f>IF(NOT($GS$6),0,VLOOKUP($A$5,AnrPivot!$A$6:$AG$89,COLUMN()-14+2,TRUE))</f>
        <v>#REF!</v>
      </c>
      <c r="FR5" s="89" t="e">
        <f>IF(NOT($GS$6),0,VLOOKUP($A$5,AnrPivot!$A$6:$AG$89,COLUMN()-14+2,TRUE))</f>
        <v>#REF!</v>
      </c>
      <c r="FS5" s="89" t="e">
        <f>IF(NOT($GS$6),0,VLOOKUP($A$5,AnrPivot!$A$6:$AG$89,COLUMN()-14+2,TRUE))</f>
        <v>#REF!</v>
      </c>
      <c r="FT5" s="89" t="e">
        <f>IF(NOT($GS$6),0,VLOOKUP($A$5,AnrPivot!$A$6:$AG$89,COLUMN()-14+2,TRUE))</f>
        <v>#REF!</v>
      </c>
      <c r="FU5" s="89" t="e">
        <f>IF(NOT($GS$6),0,VLOOKUP($A$5,AnrPivot!$A$6:$AG$89,COLUMN()-14+2,TRUE))</f>
        <v>#REF!</v>
      </c>
      <c r="FV5" s="89" t="e">
        <f>IF(NOT($GS$6),0,VLOOKUP($A$5,AnrPivot!$A$6:$AG$89,COLUMN()-14+2,TRUE))</f>
        <v>#REF!</v>
      </c>
      <c r="FW5" s="89" t="e">
        <f>IF(NOT($GS$6),0,VLOOKUP($A$5,AnrPivot!$A$6:$AG$89,COLUMN()-14+2,TRUE))</f>
        <v>#REF!</v>
      </c>
      <c r="FX5" s="89" t="e">
        <f>IF(NOT($GS$6),0,VLOOKUP($A$5,AnrPivot!$A$6:$AG$89,COLUMN()-14+2,TRUE))</f>
        <v>#REF!</v>
      </c>
      <c r="FY5" s="89" t="e">
        <f>IF(NOT($GS$6),0,VLOOKUP($A$5,AnrPivot!$A$6:$AG$89,COLUMN()-14+2,TRUE))</f>
        <v>#REF!</v>
      </c>
      <c r="FZ5" s="89" t="e">
        <f>IF(NOT($GS$6),0,VLOOKUP($A$5,AnrPivot!$A$6:$AG$89,COLUMN()-14+2,TRUE))</f>
        <v>#REF!</v>
      </c>
      <c r="GA5" s="89" t="e">
        <f>IF(NOT($GS$6),0,VLOOKUP($A$5,AnrPivot!$A$6:$AG$89,COLUMN()-14+2,TRUE))</f>
        <v>#REF!</v>
      </c>
      <c r="GB5" s="89" t="e">
        <f>IF(NOT($GS$6),0,VLOOKUP($A$5,AnrPivot!$A$6:$AG$89,COLUMN()-14+2,TRUE))</f>
        <v>#REF!</v>
      </c>
      <c r="GC5" s="89" t="e">
        <f>IF(NOT($GS$6),0,VLOOKUP($A$5,AnrPivot!$A$6:$AG$89,COLUMN()-14+2,TRUE))</f>
        <v>#REF!</v>
      </c>
      <c r="GD5" s="89" t="e">
        <f>IF(NOT($GS$6),0,VLOOKUP($A$5,AnrPivot!$A$6:$AG$89,COLUMN()-14+2,TRUE))</f>
        <v>#REF!</v>
      </c>
      <c r="GE5" s="89" t="e">
        <f>IF(NOT($GS$6),0,VLOOKUP($A$5,AnrPivot!$A$6:$AG$89,COLUMN()-14+2,TRUE))</f>
        <v>#REF!</v>
      </c>
      <c r="GF5" s="89" t="e">
        <f>IF(NOT($GS$6),0,VLOOKUP($A$5,AnrPivot!$A$6:$AG$89,COLUMN()-14+2,TRUE))</f>
        <v>#REF!</v>
      </c>
      <c r="GG5" s="89" t="e">
        <f>IF(NOT($GS$6),0,VLOOKUP($A$5,AnrPivot!$A$6:$AG$89,COLUMN()-14+2,TRUE))</f>
        <v>#REF!</v>
      </c>
      <c r="GH5" s="89" t="e">
        <f>IF(NOT($GS$6),0,VLOOKUP($A$5,AnrPivot!$A$6:$AG$89,COLUMN()-14+2,TRUE))</f>
        <v>#REF!</v>
      </c>
      <c r="GI5" s="89" t="e">
        <f>IF(NOT($GS$6),0,VLOOKUP($A$5,AnrPivot!$A$6:$AG$89,COLUMN()-14+2,TRUE))</f>
        <v>#REF!</v>
      </c>
      <c r="GJ5" s="89" t="e">
        <f>IF(NOT($GS$6),0,VLOOKUP($A$5,AnrPivot!$A$6:$AG$89,COLUMN()-14+2,TRUE))</f>
        <v>#REF!</v>
      </c>
      <c r="GK5" s="89" t="e">
        <f>IF(NOT($GS$6),0,VLOOKUP($A$5,AnrPivot!$A$6:$AG$89,COLUMN()-14+2,TRUE))</f>
        <v>#REF!</v>
      </c>
      <c r="GL5" s="89" t="e">
        <f>IF(NOT($GS$6),0,VLOOKUP($A$5,AnrPivot!$A$6:$AG$89,COLUMN()-14+2,TRUE))</f>
        <v>#REF!</v>
      </c>
      <c r="GM5" s="89" t="e">
        <f>IF(NOT($GS$6),0,VLOOKUP($A$5,AnrPivot!$A$6:$AG$89,COLUMN()-14+2,TRUE))</f>
        <v>#REF!</v>
      </c>
      <c r="GN5" s="89" t="e">
        <f>IF(NOT($GS$6),0,VLOOKUP($A$5,AnrPivot!$A$6:$AG$89,COLUMN()-14+2,TRUE))</f>
        <v>#REF!</v>
      </c>
      <c r="GO5" s="89" t="e">
        <f>IF(NOT($GS$6),0,VLOOKUP($A$5,AnrPivot!$A$6:$AG$89,COLUMN()-14+2,TRUE))</f>
        <v>#REF!</v>
      </c>
      <c r="GP5" s="89" t="e">
        <f>IF(NOT($GS$6),0,VLOOKUP($A$5,AnrPivot!$A$6:$AG$89,COLUMN()-14+2,TRUE))</f>
        <v>#REF!</v>
      </c>
      <c r="GQ5" s="89" t="e">
        <f>IF(NOT($GS$6),0,VLOOKUP($A$5,AnrPivot!$A$6:$AG$89,COLUMN()-14+2,TRUE))</f>
        <v>#REF!</v>
      </c>
      <c r="GR5" s="89" t="e">
        <f>IF(NOT($GS$6),0,VLOOKUP($A$5,AnrPivot!$A$6:$AG$89,COLUMN()-14+2,TRUE))</f>
        <v>#REF!</v>
      </c>
    </row>
    <row r="6" spans="1:201">
      <c r="N6" s="39" t="str">
        <f>IF(ISNONTEXT( VLOOKUP($A$5,Lehrerliste!$E$4:$K$173,7,FALSE)),"", VLOOKUP($A$5,Lehrerliste!$E$4:$K$173,7,FALSE))</f>
        <v/>
      </c>
      <c r="AS6" s="90"/>
      <c r="GS6" t="b">
        <f>IF(ISERROR(VLOOKUP($A$5,Lehrerliste!$E$4:$P$170,8,FALSE)),FALSE,TRUE)</f>
        <v>1</v>
      </c>
    </row>
    <row r="7" spans="1:201">
      <c r="A7" s="79" t="s">
        <v>1026</v>
      </c>
      <c r="B7" s="79"/>
      <c r="C7" s="79"/>
      <c r="D7" s="79"/>
      <c r="E7" s="79"/>
      <c r="F7" s="79"/>
      <c r="G7" s="79"/>
      <c r="H7" s="80" t="s">
        <v>1028</v>
      </c>
      <c r="I7" s="79"/>
      <c r="J7" s="120" t="s">
        <v>2</v>
      </c>
      <c r="K7" s="79"/>
      <c r="L7" s="79" t="s">
        <v>1</v>
      </c>
      <c r="M7" s="79"/>
      <c r="N7" s="833" t="s">
        <v>193</v>
      </c>
      <c r="O7" s="833"/>
      <c r="P7" s="833"/>
      <c r="Q7" s="833"/>
      <c r="R7" s="833"/>
      <c r="S7" s="833" t="s">
        <v>1424</v>
      </c>
      <c r="T7" s="833"/>
      <c r="U7" s="833"/>
      <c r="V7" s="833"/>
      <c r="W7" s="833"/>
      <c r="X7" s="834" t="s">
        <v>191</v>
      </c>
      <c r="Y7" s="835"/>
      <c r="Z7" s="835"/>
      <c r="AA7" s="835"/>
      <c r="AB7" s="835"/>
      <c r="AC7" s="835"/>
      <c r="AD7" s="835"/>
      <c r="AE7" s="835"/>
      <c r="AF7" s="835"/>
      <c r="AG7" s="835"/>
      <c r="AH7" s="835"/>
      <c r="AI7" s="835"/>
      <c r="AJ7" s="835"/>
      <c r="AK7" s="835"/>
      <c r="AL7" s="835"/>
      <c r="AM7" s="835"/>
      <c r="AN7" s="835"/>
      <c r="AO7" s="835"/>
      <c r="AP7" s="835"/>
      <c r="AQ7" s="835"/>
      <c r="AR7" s="835"/>
      <c r="AS7" s="835"/>
      <c r="AT7" s="835"/>
      <c r="AU7" s="835"/>
      <c r="AV7" s="835"/>
      <c r="GS7" t="b">
        <f>IF(ISERROR(VLOOKUP($A$5,AnrPivot!$A$6:$AG$89,1,FALSE)),FALSE,TRUE)</f>
        <v>1</v>
      </c>
    </row>
    <row r="8" spans="1:201">
      <c r="A8" s="247" t="s">
        <v>125</v>
      </c>
      <c r="B8" s="247"/>
      <c r="C8" s="247"/>
      <c r="D8" s="247"/>
      <c r="E8" s="247"/>
      <c r="F8" s="247"/>
      <c r="G8" s="247"/>
      <c r="H8" s="247" t="s">
        <v>178</v>
      </c>
      <c r="I8" s="247"/>
      <c r="J8" s="121" t="s">
        <v>38</v>
      </c>
      <c r="K8" s="247"/>
      <c r="L8" s="247" t="s">
        <v>530</v>
      </c>
      <c r="M8" s="247"/>
      <c r="N8" s="247" t="s">
        <v>121</v>
      </c>
      <c r="O8" s="247"/>
      <c r="P8" s="247"/>
      <c r="Q8" s="247"/>
      <c r="R8" s="247"/>
      <c r="S8" s="247">
        <v>3</v>
      </c>
      <c r="T8" s="247"/>
      <c r="U8" s="247"/>
      <c r="V8" s="247"/>
      <c r="W8" s="247"/>
      <c r="X8" s="248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7"/>
      <c r="BO8" s="247"/>
      <c r="BP8" s="247"/>
      <c r="BQ8" s="247"/>
      <c r="BR8" s="247"/>
      <c r="BS8" s="247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  <c r="FS8" s="247"/>
      <c r="FT8" s="247"/>
      <c r="FU8" s="247"/>
      <c r="FV8" s="247"/>
      <c r="FW8" s="247"/>
      <c r="FX8" s="247"/>
      <c r="FY8" s="247"/>
      <c r="FZ8" s="247"/>
      <c r="GA8" s="247"/>
      <c r="GB8" s="247"/>
      <c r="GC8" s="247"/>
      <c r="GD8" s="247"/>
      <c r="GE8" s="247"/>
      <c r="GF8" s="247"/>
      <c r="GG8" s="247"/>
      <c r="GH8" s="247"/>
      <c r="GI8" s="247"/>
      <c r="GJ8" s="247"/>
      <c r="GK8" s="247"/>
      <c r="GL8" s="247"/>
      <c r="GM8" s="247"/>
      <c r="GN8" s="247"/>
      <c r="GO8" s="247"/>
      <c r="GP8" s="247"/>
      <c r="GQ8" s="247"/>
      <c r="GR8" s="247"/>
    </row>
    <row r="9" spans="1:201">
      <c r="A9" s="244" t="s">
        <v>1290</v>
      </c>
      <c r="B9" s="244"/>
      <c r="C9" s="244"/>
      <c r="D9" s="244"/>
      <c r="E9" s="244"/>
      <c r="F9" s="244"/>
      <c r="G9" s="244"/>
      <c r="H9" s="244" t="s">
        <v>178</v>
      </c>
      <c r="I9" s="244"/>
      <c r="J9" s="122" t="s">
        <v>37</v>
      </c>
      <c r="K9" s="244"/>
      <c r="L9" s="244" t="s">
        <v>530</v>
      </c>
      <c r="M9" s="244"/>
      <c r="N9" s="244" t="s">
        <v>55</v>
      </c>
      <c r="O9" s="244"/>
      <c r="P9" s="244"/>
      <c r="Q9" s="244"/>
      <c r="R9" s="244"/>
      <c r="S9" s="244">
        <v>1</v>
      </c>
      <c r="T9" s="244"/>
      <c r="U9" s="244"/>
      <c r="V9" s="244"/>
      <c r="W9" s="244"/>
      <c r="X9" s="249"/>
      <c r="Y9" s="244"/>
      <c r="Z9" s="244"/>
      <c r="AA9" s="244"/>
      <c r="AB9" s="244"/>
      <c r="AC9" s="244"/>
      <c r="AD9" s="244"/>
      <c r="AE9" s="244"/>
      <c r="AF9" s="244"/>
      <c r="AG9" s="244"/>
      <c r="AH9" s="244"/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  <c r="BH9" s="244"/>
      <c r="BI9" s="244"/>
      <c r="BJ9" s="244"/>
      <c r="BK9" s="244"/>
      <c r="BL9" s="244"/>
      <c r="BM9" s="244"/>
      <c r="BN9" s="244"/>
      <c r="BO9" s="244"/>
      <c r="BP9" s="244"/>
      <c r="BQ9" s="244"/>
      <c r="BR9" s="244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44"/>
      <c r="CD9" s="244"/>
      <c r="CE9" s="244"/>
      <c r="CF9" s="244"/>
      <c r="CG9" s="244"/>
      <c r="CH9" s="244"/>
      <c r="CI9" s="244"/>
      <c r="CJ9" s="244"/>
      <c r="CK9" s="244"/>
      <c r="CL9" s="244"/>
      <c r="CM9" s="244"/>
      <c r="CN9" s="244"/>
      <c r="CO9" s="244"/>
      <c r="CP9" s="244"/>
      <c r="CQ9" s="244"/>
      <c r="CR9" s="244"/>
      <c r="CS9" s="244"/>
      <c r="CT9" s="244"/>
      <c r="CU9" s="244"/>
      <c r="CV9" s="244"/>
      <c r="CW9" s="244"/>
      <c r="CX9" s="244"/>
      <c r="CY9" s="244"/>
      <c r="CZ9" s="244"/>
      <c r="DA9" s="244"/>
      <c r="DB9" s="244"/>
      <c r="DC9" s="244"/>
      <c r="DD9" s="244"/>
      <c r="DE9" s="244"/>
      <c r="DF9" s="244"/>
      <c r="DG9" s="244"/>
      <c r="DH9" s="244"/>
      <c r="DI9" s="244"/>
      <c r="DJ9" s="244"/>
      <c r="DK9" s="244"/>
      <c r="DL9" s="244"/>
      <c r="DM9" s="244"/>
      <c r="DN9" s="244"/>
      <c r="DO9" s="244"/>
      <c r="DP9" s="244"/>
      <c r="DQ9" s="244"/>
      <c r="DR9" s="244"/>
      <c r="DS9" s="244"/>
      <c r="DT9" s="244"/>
      <c r="DU9" s="244"/>
      <c r="DV9" s="244"/>
      <c r="DW9" s="244"/>
      <c r="DX9" s="244"/>
      <c r="DY9" s="244"/>
      <c r="DZ9" s="244"/>
      <c r="EA9" s="244"/>
      <c r="EB9" s="244"/>
      <c r="EC9" s="244"/>
      <c r="ED9" s="244"/>
      <c r="EE9" s="244"/>
      <c r="EF9" s="244"/>
      <c r="EG9" s="244"/>
      <c r="EH9" s="244"/>
      <c r="EI9" s="244"/>
      <c r="EJ9" s="244"/>
      <c r="EK9" s="244"/>
      <c r="EL9" s="244"/>
      <c r="EM9" s="244"/>
      <c r="EN9" s="244"/>
      <c r="EO9" s="244"/>
      <c r="EP9" s="244"/>
      <c r="EQ9" s="244"/>
      <c r="ER9" s="244"/>
      <c r="ES9" s="244"/>
      <c r="ET9" s="244"/>
      <c r="EU9" s="244"/>
      <c r="EV9" s="244"/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</row>
    <row r="10" spans="1:201">
      <c r="A10" s="247" t="s">
        <v>1291</v>
      </c>
      <c r="B10" s="247"/>
      <c r="C10" s="247"/>
      <c r="D10" s="247"/>
      <c r="E10" s="247"/>
      <c r="F10" s="247"/>
      <c r="G10" s="247"/>
      <c r="H10" s="247" t="s">
        <v>178</v>
      </c>
      <c r="I10" s="247"/>
      <c r="J10" s="121" t="s">
        <v>37</v>
      </c>
      <c r="K10" s="247"/>
      <c r="L10" s="247" t="s">
        <v>530</v>
      </c>
      <c r="M10" s="247"/>
      <c r="N10" s="247" t="s">
        <v>55</v>
      </c>
      <c r="O10" s="247"/>
      <c r="P10" s="247"/>
      <c r="Q10" s="247"/>
      <c r="R10" s="247"/>
      <c r="S10" s="247">
        <v>1</v>
      </c>
      <c r="T10" s="247"/>
      <c r="U10" s="247"/>
      <c r="V10" s="247"/>
      <c r="W10" s="247"/>
      <c r="X10" s="248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7"/>
      <c r="BO10" s="247"/>
      <c r="BP10" s="247"/>
      <c r="BQ10" s="247"/>
      <c r="BR10" s="247"/>
      <c r="BS10" s="247"/>
      <c r="BT10" s="247"/>
      <c r="BU10" s="247"/>
      <c r="BV10" s="247"/>
      <c r="BW10" s="247"/>
      <c r="BX10" s="247"/>
      <c r="BY10" s="247"/>
      <c r="BZ10" s="247"/>
      <c r="CA10" s="247"/>
      <c r="CB10" s="247"/>
      <c r="CC10" s="247"/>
      <c r="CD10" s="247"/>
      <c r="CE10" s="247"/>
      <c r="CF10" s="247"/>
      <c r="CG10" s="247"/>
      <c r="CH10" s="247"/>
      <c r="CI10" s="247"/>
      <c r="CJ10" s="247"/>
      <c r="CK10" s="247"/>
      <c r="CL10" s="247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</row>
    <row r="11" spans="1:201">
      <c r="A11" s="244" t="s">
        <v>1356</v>
      </c>
      <c r="B11" s="244"/>
      <c r="C11" s="244"/>
      <c r="D11" s="244"/>
      <c r="E11" s="244"/>
      <c r="F11" s="244"/>
      <c r="G11" s="244"/>
      <c r="H11" s="244" t="s">
        <v>178</v>
      </c>
      <c r="I11" s="244"/>
      <c r="J11" s="122" t="s">
        <v>37</v>
      </c>
      <c r="K11" s="244"/>
      <c r="L11" s="244" t="s">
        <v>530</v>
      </c>
      <c r="M11" s="244"/>
      <c r="N11" s="244" t="s">
        <v>55</v>
      </c>
      <c r="O11" s="244"/>
      <c r="P11" s="244"/>
      <c r="Q11" s="244"/>
      <c r="R11" s="244"/>
      <c r="S11" s="244">
        <v>2</v>
      </c>
      <c r="T11" s="244"/>
      <c r="U11" s="244"/>
      <c r="V11" s="244"/>
      <c r="W11" s="244"/>
      <c r="X11" s="249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  <c r="BH11" s="244"/>
      <c r="BI11" s="244"/>
      <c r="BJ11" s="244"/>
      <c r="BK11" s="244"/>
      <c r="BL11" s="244"/>
      <c r="BM11" s="244"/>
      <c r="BN11" s="244"/>
      <c r="BO11" s="244"/>
      <c r="BP11" s="244"/>
      <c r="BQ11" s="244"/>
      <c r="BR11" s="244"/>
      <c r="BS11" s="244"/>
      <c r="BT11" s="244"/>
      <c r="BU11" s="244"/>
      <c r="BV11" s="244"/>
      <c r="BW11" s="244"/>
      <c r="BX11" s="244"/>
      <c r="BY11" s="244"/>
      <c r="BZ11" s="244"/>
      <c r="CA11" s="244"/>
      <c r="CB11" s="244"/>
      <c r="CC11" s="244"/>
      <c r="CD11" s="244"/>
      <c r="CE11" s="244"/>
      <c r="CF11" s="244"/>
      <c r="CG11" s="244"/>
      <c r="CH11" s="244"/>
      <c r="CI11" s="244"/>
      <c r="CJ11" s="244"/>
      <c r="CK11" s="244"/>
      <c r="CL11" s="244"/>
      <c r="CM11" s="244"/>
      <c r="CN11" s="244"/>
      <c r="CO11" s="244"/>
      <c r="CP11" s="244"/>
      <c r="CQ11" s="244"/>
      <c r="CR11" s="244"/>
      <c r="CS11" s="244"/>
      <c r="CT11" s="244"/>
      <c r="CU11" s="244"/>
      <c r="CV11" s="244"/>
      <c r="CW11" s="244"/>
      <c r="CX11" s="244"/>
      <c r="CY11" s="244"/>
      <c r="CZ11" s="244"/>
      <c r="DA11" s="244"/>
      <c r="DB11" s="244"/>
      <c r="DC11" s="244"/>
      <c r="DD11" s="244"/>
      <c r="DE11" s="244"/>
      <c r="DF11" s="244"/>
      <c r="DG11" s="244"/>
      <c r="DH11" s="244"/>
      <c r="DI11" s="244"/>
      <c r="DJ11" s="244"/>
      <c r="DK11" s="244"/>
      <c r="DL11" s="244"/>
      <c r="DM11" s="244"/>
      <c r="DN11" s="244"/>
      <c r="DO11" s="244"/>
      <c r="DP11" s="244"/>
      <c r="DQ11" s="244"/>
      <c r="DR11" s="244"/>
      <c r="DS11" s="244"/>
      <c r="DT11" s="244"/>
      <c r="DU11" s="244"/>
      <c r="DV11" s="244"/>
      <c r="DW11" s="244"/>
      <c r="DX11" s="244"/>
      <c r="DY11" s="244"/>
      <c r="DZ11" s="244"/>
      <c r="EA11" s="244"/>
      <c r="EB11" s="244"/>
      <c r="EC11" s="244"/>
      <c r="ED11" s="244"/>
      <c r="EE11" s="244"/>
      <c r="EF11" s="244"/>
      <c r="EG11" s="244"/>
      <c r="EH11" s="244"/>
      <c r="EI11" s="244"/>
      <c r="EJ11" s="244"/>
      <c r="EK11" s="244"/>
      <c r="EL11" s="244"/>
      <c r="EM11" s="244"/>
      <c r="EN11" s="244"/>
      <c r="EO11" s="244"/>
      <c r="EP11" s="244"/>
      <c r="EQ11" s="244"/>
      <c r="ER11" s="244"/>
      <c r="ES11" s="244"/>
      <c r="ET11" s="244"/>
      <c r="EU11" s="244"/>
      <c r="EV11" s="244"/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</row>
    <row r="12" spans="1:201">
      <c r="A12" s="247" t="s">
        <v>127</v>
      </c>
      <c r="B12" s="247"/>
      <c r="C12" s="247"/>
      <c r="D12" s="247"/>
      <c r="E12" s="247"/>
      <c r="F12" s="247"/>
      <c r="G12" s="247"/>
      <c r="H12" s="247" t="s">
        <v>178</v>
      </c>
      <c r="I12" s="247"/>
      <c r="J12" s="121" t="s">
        <v>37</v>
      </c>
      <c r="K12" s="247"/>
      <c r="L12" s="247" t="s">
        <v>530</v>
      </c>
      <c r="M12" s="247"/>
      <c r="N12" s="247" t="s">
        <v>55</v>
      </c>
      <c r="O12" s="247"/>
      <c r="P12" s="247"/>
      <c r="Q12" s="247"/>
      <c r="R12" s="247"/>
      <c r="S12" s="247">
        <v>1</v>
      </c>
      <c r="T12" s="247"/>
      <c r="U12" s="247"/>
      <c r="V12" s="247"/>
      <c r="W12" s="247"/>
      <c r="X12" s="248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7"/>
      <c r="DW12" s="247"/>
      <c r="DX12" s="247"/>
      <c r="DY12" s="247"/>
      <c r="DZ12" s="247"/>
      <c r="EA12" s="247"/>
      <c r="EB12" s="247"/>
      <c r="EC12" s="247"/>
      <c r="ED12" s="247"/>
      <c r="EE12" s="247"/>
      <c r="EF12" s="247"/>
      <c r="EG12" s="247"/>
      <c r="EH12" s="247"/>
      <c r="EI12" s="247"/>
      <c r="EJ12" s="247"/>
      <c r="EK12" s="247"/>
      <c r="EL12" s="247"/>
      <c r="EM12" s="247"/>
      <c r="EN12" s="247"/>
      <c r="EO12" s="247"/>
      <c r="EP12" s="247"/>
      <c r="EQ12" s="247"/>
      <c r="ER12" s="247"/>
      <c r="ES12" s="247"/>
      <c r="ET12" s="247"/>
      <c r="EU12" s="247"/>
      <c r="EV12" s="247"/>
      <c r="EW12" s="247"/>
      <c r="EX12" s="247"/>
      <c r="EY12" s="247"/>
      <c r="EZ12" s="247"/>
      <c r="FA12" s="247"/>
      <c r="FB12" s="247"/>
      <c r="FC12" s="247"/>
      <c r="FD12" s="247"/>
      <c r="FE12" s="247"/>
      <c r="FF12" s="247"/>
      <c r="FG12" s="247"/>
      <c r="FH12" s="247"/>
      <c r="FI12" s="247"/>
      <c r="FJ12" s="247"/>
      <c r="FK12" s="247"/>
      <c r="FL12" s="247"/>
      <c r="FM12" s="247"/>
      <c r="FN12" s="247"/>
      <c r="FO12" s="247"/>
      <c r="FP12" s="247"/>
      <c r="FQ12" s="247"/>
      <c r="FR12" s="247"/>
      <c r="FS12" s="247"/>
      <c r="FT12" s="247"/>
      <c r="FU12" s="247"/>
      <c r="FV12" s="247"/>
      <c r="FW12" s="247"/>
      <c r="FX12" s="247"/>
      <c r="FY12" s="247"/>
      <c r="FZ12" s="247"/>
      <c r="GA12" s="247"/>
      <c r="GB12" s="247"/>
      <c r="GC12" s="247"/>
      <c r="GD12" s="247"/>
      <c r="GE12" s="247"/>
      <c r="GF12" s="247"/>
      <c r="GG12" s="247"/>
      <c r="GH12" s="247"/>
      <c r="GI12" s="247"/>
      <c r="GJ12" s="247"/>
      <c r="GK12" s="247"/>
      <c r="GL12" s="247"/>
      <c r="GM12" s="247"/>
      <c r="GN12" s="247"/>
      <c r="GO12" s="247"/>
      <c r="GP12" s="247"/>
      <c r="GQ12" s="247"/>
      <c r="GR12" s="247"/>
    </row>
    <row r="13" spans="1:201">
      <c r="A13" s="244" t="s">
        <v>834</v>
      </c>
      <c r="B13" s="244"/>
      <c r="C13" s="244"/>
      <c r="D13" s="244"/>
      <c r="E13" s="244"/>
      <c r="F13" s="244"/>
      <c r="G13" s="244"/>
      <c r="H13" s="244" t="s">
        <v>178</v>
      </c>
      <c r="I13" s="244"/>
      <c r="J13" s="122" t="s">
        <v>37</v>
      </c>
      <c r="K13" s="244"/>
      <c r="L13" s="244" t="s">
        <v>530</v>
      </c>
      <c r="M13" s="244"/>
      <c r="N13" s="244" t="s">
        <v>245</v>
      </c>
      <c r="O13" s="244"/>
      <c r="P13" s="244"/>
      <c r="Q13" s="244"/>
      <c r="R13" s="244"/>
      <c r="S13" s="244">
        <v>3</v>
      </c>
      <c r="T13" s="244"/>
      <c r="U13" s="244"/>
      <c r="V13" s="244"/>
      <c r="W13" s="244"/>
      <c r="X13" s="249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/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44"/>
      <c r="CB13" s="244"/>
      <c r="CC13" s="244"/>
      <c r="CD13" s="244"/>
      <c r="CE13" s="244"/>
      <c r="CF13" s="244"/>
      <c r="CG13" s="244"/>
      <c r="CH13" s="244"/>
      <c r="CI13" s="244"/>
      <c r="CJ13" s="244"/>
      <c r="CK13" s="244"/>
      <c r="CL13" s="244"/>
      <c r="CM13" s="244"/>
      <c r="CN13" s="244"/>
      <c r="CO13" s="244"/>
      <c r="CP13" s="244"/>
      <c r="CQ13" s="244"/>
      <c r="CR13" s="244"/>
      <c r="CS13" s="244"/>
      <c r="CT13" s="244"/>
      <c r="CU13" s="244"/>
      <c r="CV13" s="244"/>
      <c r="CW13" s="244"/>
      <c r="CX13" s="244"/>
      <c r="CY13" s="244"/>
      <c r="CZ13" s="244"/>
      <c r="DA13" s="244"/>
      <c r="DB13" s="244"/>
      <c r="DC13" s="244"/>
      <c r="DD13" s="244"/>
      <c r="DE13" s="244"/>
      <c r="DF13" s="244"/>
      <c r="DG13" s="244"/>
      <c r="DH13" s="244"/>
      <c r="DI13" s="244"/>
      <c r="DJ13" s="244"/>
      <c r="DK13" s="244"/>
      <c r="DL13" s="244"/>
      <c r="DM13" s="244"/>
      <c r="DN13" s="244"/>
      <c r="DO13" s="244"/>
      <c r="DP13" s="244"/>
      <c r="DQ13" s="244"/>
      <c r="DR13" s="244"/>
      <c r="DS13" s="244"/>
      <c r="DT13" s="244"/>
      <c r="DU13" s="244"/>
      <c r="DV13" s="244"/>
      <c r="DW13" s="244"/>
      <c r="DX13" s="244"/>
      <c r="DY13" s="244"/>
      <c r="DZ13" s="244"/>
      <c r="EA13" s="244"/>
      <c r="EB13" s="244"/>
      <c r="EC13" s="244"/>
      <c r="ED13" s="244"/>
      <c r="EE13" s="244"/>
      <c r="EF13" s="244"/>
      <c r="EG13" s="244"/>
      <c r="EH13" s="244"/>
      <c r="EI13" s="244"/>
      <c r="EJ13" s="244"/>
      <c r="EK13" s="244"/>
      <c r="EL13" s="244"/>
      <c r="EM13" s="244"/>
      <c r="EN13" s="244"/>
      <c r="EO13" s="244"/>
      <c r="EP13" s="244"/>
      <c r="EQ13" s="244"/>
      <c r="ER13" s="244"/>
      <c r="ES13" s="244"/>
      <c r="ET13" s="244"/>
      <c r="EU13" s="244"/>
      <c r="EV13" s="244"/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</row>
    <row r="14" spans="1:201">
      <c r="A14" s="247" t="s">
        <v>834</v>
      </c>
      <c r="B14" s="247"/>
      <c r="C14" s="247"/>
      <c r="D14" s="247"/>
      <c r="E14" s="247"/>
      <c r="F14" s="247"/>
      <c r="G14" s="247"/>
      <c r="H14" s="247" t="s">
        <v>233</v>
      </c>
      <c r="I14" s="247"/>
      <c r="J14" s="121" t="s">
        <v>234</v>
      </c>
      <c r="K14" s="247"/>
      <c r="L14" s="247" t="s">
        <v>530</v>
      </c>
      <c r="M14" s="247"/>
      <c r="N14" s="247" t="s">
        <v>245</v>
      </c>
      <c r="O14" s="247"/>
      <c r="P14" s="247"/>
      <c r="Q14" s="247"/>
      <c r="R14" s="247"/>
      <c r="S14" s="247">
        <v>3</v>
      </c>
      <c r="T14" s="247"/>
      <c r="U14" s="247"/>
      <c r="V14" s="247"/>
      <c r="W14" s="247"/>
      <c r="X14" s="248">
        <v>2</v>
      </c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7"/>
      <c r="CH14" s="247"/>
      <c r="CI14" s="247"/>
      <c r="CJ14" s="247"/>
      <c r="CK14" s="247"/>
      <c r="CL14" s="247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B14" s="247"/>
      <c r="DC14" s="247"/>
      <c r="DD14" s="247"/>
      <c r="DE14" s="247"/>
      <c r="DF14" s="247"/>
      <c r="DG14" s="247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7"/>
      <c r="DV14" s="247"/>
      <c r="DW14" s="247"/>
      <c r="DX14" s="247"/>
      <c r="DY14" s="247"/>
      <c r="DZ14" s="247"/>
      <c r="EA14" s="247"/>
      <c r="EB14" s="247"/>
      <c r="EC14" s="247"/>
      <c r="ED14" s="247"/>
      <c r="EE14" s="247"/>
      <c r="EF14" s="247"/>
      <c r="EG14" s="247"/>
      <c r="EH14" s="247"/>
      <c r="EI14" s="247"/>
      <c r="EJ14" s="247"/>
      <c r="EK14" s="247"/>
      <c r="EL14" s="247"/>
      <c r="EM14" s="247"/>
      <c r="EN14" s="247"/>
      <c r="EO14" s="247"/>
      <c r="EP14" s="247"/>
      <c r="EQ14" s="247"/>
      <c r="ER14" s="247"/>
      <c r="ES14" s="247"/>
      <c r="ET14" s="247"/>
      <c r="EU14" s="247"/>
      <c r="EV14" s="247"/>
      <c r="EW14" s="247"/>
      <c r="EX14" s="247"/>
      <c r="EY14" s="247"/>
      <c r="EZ14" s="247"/>
      <c r="FA14" s="247"/>
      <c r="FB14" s="247"/>
      <c r="FC14" s="247"/>
      <c r="FD14" s="247"/>
      <c r="FE14" s="247"/>
      <c r="FF14" s="247"/>
      <c r="FG14" s="247"/>
      <c r="FH14" s="247"/>
      <c r="FI14" s="247"/>
      <c r="FJ14" s="247"/>
      <c r="FK14" s="247"/>
      <c r="FL14" s="247"/>
      <c r="FM14" s="247"/>
      <c r="FN14" s="247"/>
      <c r="FO14" s="247"/>
      <c r="FP14" s="247"/>
      <c r="FQ14" s="247"/>
      <c r="FR14" s="247"/>
      <c r="FS14" s="247"/>
      <c r="FT14" s="247"/>
      <c r="FU14" s="247"/>
      <c r="FV14" s="247"/>
      <c r="FW14" s="247"/>
      <c r="FX14" s="247"/>
      <c r="FY14" s="247"/>
      <c r="FZ14" s="247"/>
      <c r="GA14" s="247"/>
      <c r="GB14" s="247"/>
      <c r="GC14" s="247"/>
      <c r="GD14" s="247"/>
      <c r="GE14" s="247"/>
      <c r="GF14" s="247"/>
      <c r="GG14" s="247"/>
      <c r="GH14" s="247"/>
      <c r="GI14" s="247"/>
      <c r="GJ14" s="247"/>
      <c r="GK14" s="247"/>
      <c r="GL14" s="247"/>
      <c r="GM14" s="247"/>
      <c r="GN14" s="247"/>
      <c r="GO14" s="247"/>
      <c r="GP14" s="247"/>
      <c r="GQ14" s="247"/>
      <c r="GR14" s="247"/>
    </row>
  </sheetData>
  <dataConsolidate/>
  <mergeCells count="5">
    <mergeCell ref="N7:R7"/>
    <mergeCell ref="S7:W7"/>
    <mergeCell ref="X7:AV7"/>
    <mergeCell ref="A2:AV2"/>
    <mergeCell ref="A1:AV1"/>
  </mergeCells>
  <pageMargins left="0.70866141732283472" right="0.70866141732283472" top="0.78740157480314965" bottom="0.78740157480314965" header="0.31496062992125984" footer="0.31496062992125984"/>
  <pageSetup paperSize="9" scale="83" orientation="landscape" r:id="rId1"/>
  <headerFooter>
    <oddFooter>&amp;L&amp;F&amp;R Stand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5"/>
  <dimension ref="A1:N1556"/>
  <sheetViews>
    <sheetView topLeftCell="A303" workbookViewId="0">
      <selection activeCell="D1169" sqref="D1169"/>
    </sheetView>
  </sheetViews>
  <sheetFormatPr baseColWidth="10" defaultColWidth="11.453125" defaultRowHeight="14.5"/>
  <cols>
    <col min="1" max="1" width="11.453125" style="2"/>
    <col min="2" max="2" width="11.453125" style="2" customWidth="1"/>
    <col min="3" max="4" width="11.453125" style="2"/>
    <col min="5" max="5" width="27" style="2" customWidth="1"/>
    <col min="6" max="9" width="11.453125" style="2"/>
    <col min="10" max="10" width="30.453125" style="2" customWidth="1"/>
    <col min="11" max="16384" width="11.453125" style="2"/>
  </cols>
  <sheetData>
    <row r="1" spans="1:12">
      <c r="A1" s="52" t="s">
        <v>1138</v>
      </c>
      <c r="B1" s="53" t="s">
        <v>1139</v>
      </c>
      <c r="C1" s="52" t="s">
        <v>1140</v>
      </c>
      <c r="D1" s="52" t="s">
        <v>1026</v>
      </c>
      <c r="E1" s="52" t="s">
        <v>1141</v>
      </c>
      <c r="F1" s="52" t="s">
        <v>2</v>
      </c>
      <c r="G1" s="52" t="s">
        <v>1</v>
      </c>
      <c r="H1" s="52" t="s">
        <v>193</v>
      </c>
      <c r="I1" s="52" t="s">
        <v>190</v>
      </c>
      <c r="J1" s="52" t="s">
        <v>1196</v>
      </c>
      <c r="K1" s="96" t="s">
        <v>1142</v>
      </c>
      <c r="L1" s="96"/>
    </row>
    <row r="2" spans="1:12" s="17" customFormat="1">
      <c r="A2" s="51"/>
      <c r="B2" s="51"/>
      <c r="C2" s="51"/>
      <c r="D2" s="49"/>
      <c r="E2" s="49" t="s">
        <v>372</v>
      </c>
      <c r="F2" s="49"/>
      <c r="G2" s="49" t="s">
        <v>41</v>
      </c>
      <c r="H2" s="5"/>
      <c r="I2" s="49">
        <v>0</v>
      </c>
      <c r="J2" s="49"/>
    </row>
    <row r="3" spans="1:12" s="17" customFormat="1">
      <c r="A3" s="51"/>
      <c r="B3" s="51"/>
      <c r="C3" s="51"/>
      <c r="D3" s="49"/>
      <c r="E3" s="49" t="s">
        <v>172</v>
      </c>
      <c r="F3" s="49"/>
      <c r="G3" s="49" t="s">
        <v>41</v>
      </c>
      <c r="H3" s="5"/>
      <c r="I3" s="49">
        <v>0</v>
      </c>
      <c r="J3" s="49"/>
    </row>
    <row r="4" spans="1:12" s="17" customFormat="1">
      <c r="A4" s="51"/>
      <c r="B4" s="51"/>
      <c r="C4" s="51"/>
      <c r="D4" s="49"/>
      <c r="E4" s="49" t="s">
        <v>178</v>
      </c>
      <c r="F4" s="49"/>
      <c r="G4" s="49" t="s">
        <v>1269</v>
      </c>
      <c r="H4" s="5"/>
      <c r="I4" s="49">
        <v>0</v>
      </c>
      <c r="J4" s="50"/>
    </row>
    <row r="5" spans="1:12" s="17" customFormat="1">
      <c r="A5" s="51"/>
      <c r="B5" s="51"/>
      <c r="C5" s="51"/>
      <c r="D5" s="49"/>
      <c r="E5" s="49" t="s">
        <v>175</v>
      </c>
      <c r="F5" s="49"/>
      <c r="G5" s="49" t="s">
        <v>1269</v>
      </c>
      <c r="H5" s="5"/>
      <c r="I5" s="49">
        <v>0</v>
      </c>
      <c r="J5" s="49"/>
    </row>
    <row r="6" spans="1:12" s="17" customFormat="1">
      <c r="A6" s="51"/>
      <c r="B6" s="51"/>
      <c r="C6" s="51"/>
      <c r="D6" s="49"/>
      <c r="E6" s="49" t="s">
        <v>182</v>
      </c>
      <c r="F6" s="49"/>
      <c r="G6" s="49" t="s">
        <v>145</v>
      </c>
      <c r="H6" s="5"/>
      <c r="I6" s="49">
        <v>0</v>
      </c>
      <c r="J6" s="49"/>
    </row>
    <row r="7" spans="1:12" s="17" customFormat="1">
      <c r="A7" s="51"/>
      <c r="B7" s="51"/>
      <c r="C7" s="51"/>
      <c r="D7" s="49"/>
      <c r="E7" s="49" t="s">
        <v>175</v>
      </c>
      <c r="F7" s="49"/>
      <c r="G7" s="49" t="s">
        <v>145</v>
      </c>
      <c r="H7" s="5"/>
      <c r="I7" s="49">
        <v>0</v>
      </c>
      <c r="J7" s="49"/>
    </row>
    <row r="8" spans="1:12" s="17" customFormat="1">
      <c r="A8" s="51"/>
      <c r="B8" s="51"/>
      <c r="C8" s="51"/>
      <c r="D8" s="49"/>
      <c r="E8" s="49" t="s">
        <v>185</v>
      </c>
      <c r="F8" s="49"/>
      <c r="G8" s="49" t="s">
        <v>52</v>
      </c>
      <c r="H8" s="5"/>
      <c r="I8" s="49">
        <v>0</v>
      </c>
      <c r="J8" s="49"/>
    </row>
    <row r="9" spans="1:12" s="17" customFormat="1">
      <c r="A9" s="51"/>
      <c r="B9" s="51"/>
      <c r="C9" s="51"/>
      <c r="D9" s="49"/>
      <c r="E9" s="49" t="s">
        <v>359</v>
      </c>
      <c r="F9" s="49"/>
      <c r="G9" s="49" t="s">
        <v>52</v>
      </c>
      <c r="H9" s="5"/>
      <c r="I9" s="49">
        <v>0</v>
      </c>
      <c r="J9" s="49"/>
    </row>
    <row r="10" spans="1:12" s="17" customFormat="1">
      <c r="A10" s="51"/>
      <c r="B10" s="51"/>
      <c r="C10" s="51"/>
      <c r="D10" s="49"/>
      <c r="E10" s="49" t="s">
        <v>184</v>
      </c>
      <c r="F10" s="49"/>
      <c r="G10" s="49" t="s">
        <v>88</v>
      </c>
      <c r="H10" s="5"/>
      <c r="I10" s="49">
        <v>0</v>
      </c>
      <c r="J10" s="49"/>
    </row>
    <row r="11" spans="1:12" s="17" customFormat="1">
      <c r="A11" s="51"/>
      <c r="B11" s="51"/>
      <c r="C11" s="51"/>
      <c r="D11" s="49"/>
      <c r="E11" s="49" t="s">
        <v>306</v>
      </c>
      <c r="F11" s="49"/>
      <c r="G11" s="49" t="s">
        <v>88</v>
      </c>
      <c r="H11" s="5"/>
      <c r="I11" s="49">
        <v>0</v>
      </c>
      <c r="J11" s="49"/>
    </row>
    <row r="12" spans="1:12" s="17" customFormat="1">
      <c r="A12" s="51"/>
      <c r="B12" s="51"/>
      <c r="C12" s="51"/>
      <c r="D12" s="49"/>
      <c r="E12" s="49" t="s">
        <v>341</v>
      </c>
      <c r="F12" s="49"/>
      <c r="G12" s="49" t="s">
        <v>88</v>
      </c>
      <c r="H12" s="5"/>
      <c r="I12" s="49">
        <v>0</v>
      </c>
      <c r="J12" s="49"/>
    </row>
    <row r="13" spans="1:12" s="17" customFormat="1">
      <c r="A13" s="51"/>
      <c r="B13" s="51"/>
      <c r="C13" s="51"/>
      <c r="D13" s="49"/>
      <c r="E13" s="49" t="s">
        <v>184</v>
      </c>
      <c r="F13" s="49"/>
      <c r="G13" s="49" t="s">
        <v>293</v>
      </c>
      <c r="H13" s="5"/>
      <c r="I13" s="49">
        <v>0</v>
      </c>
      <c r="J13" s="49"/>
    </row>
    <row r="14" spans="1:12" s="17" customFormat="1">
      <c r="A14" s="51"/>
      <c r="B14" s="51"/>
      <c r="C14" s="51"/>
      <c r="D14" s="49"/>
      <c r="E14" s="49" t="s">
        <v>306</v>
      </c>
      <c r="F14" s="49"/>
      <c r="G14" s="49" t="s">
        <v>293</v>
      </c>
      <c r="H14" s="5"/>
      <c r="I14" s="49">
        <v>0</v>
      </c>
      <c r="J14" s="49"/>
    </row>
    <row r="15" spans="1:12" s="17" customFormat="1">
      <c r="A15" s="51"/>
      <c r="B15" s="51"/>
      <c r="C15" s="51"/>
      <c r="D15" s="49"/>
      <c r="E15" s="49" t="s">
        <v>341</v>
      </c>
      <c r="F15" s="49"/>
      <c r="G15" s="49" t="s">
        <v>293</v>
      </c>
      <c r="H15" s="5"/>
      <c r="I15" s="49">
        <v>0</v>
      </c>
      <c r="J15" s="49"/>
    </row>
    <row r="16" spans="1:12" s="17" customFormat="1">
      <c r="A16" s="51"/>
      <c r="B16" s="51"/>
      <c r="C16" s="51"/>
      <c r="D16" s="49"/>
      <c r="E16" s="49" t="s">
        <v>185</v>
      </c>
      <c r="F16" s="49"/>
      <c r="G16" s="49" t="s">
        <v>115</v>
      </c>
      <c r="H16" s="5"/>
      <c r="I16" s="49">
        <v>0</v>
      </c>
      <c r="J16" s="49"/>
    </row>
    <row r="17" spans="1:10" s="17" customFormat="1">
      <c r="A17" s="51"/>
      <c r="B17" s="51"/>
      <c r="C17" s="51"/>
      <c r="D17" s="49"/>
      <c r="E17" s="49" t="s">
        <v>359</v>
      </c>
      <c r="F17" s="49"/>
      <c r="G17" s="49" t="s">
        <v>115</v>
      </c>
      <c r="H17" s="5"/>
      <c r="I17" s="49">
        <v>0</v>
      </c>
      <c r="J17" s="49"/>
    </row>
    <row r="18" spans="1:10" s="17" customFormat="1">
      <c r="A18" s="51"/>
      <c r="B18" s="51"/>
      <c r="C18" s="51"/>
      <c r="D18" s="49"/>
      <c r="E18" s="49" t="s">
        <v>184</v>
      </c>
      <c r="F18" s="49"/>
      <c r="G18" s="49" t="s">
        <v>295</v>
      </c>
      <c r="H18" s="5"/>
      <c r="I18" s="49">
        <v>0</v>
      </c>
      <c r="J18" s="49"/>
    </row>
    <row r="19" spans="1:10" s="17" customFormat="1">
      <c r="A19" s="51"/>
      <c r="B19" s="51"/>
      <c r="C19" s="51"/>
      <c r="D19" s="49"/>
      <c r="E19" s="49" t="s">
        <v>386</v>
      </c>
      <c r="F19" s="49"/>
      <c r="G19" s="49" t="s">
        <v>295</v>
      </c>
      <c r="H19" s="5"/>
      <c r="I19" s="49">
        <v>0</v>
      </c>
      <c r="J19" s="49"/>
    </row>
    <row r="20" spans="1:10" s="17" customFormat="1">
      <c r="A20" s="51"/>
      <c r="B20" s="51"/>
      <c r="C20" s="51"/>
      <c r="D20" s="49"/>
      <c r="E20" s="49" t="s">
        <v>341</v>
      </c>
      <c r="F20" s="49"/>
      <c r="G20" s="49" t="s">
        <v>295</v>
      </c>
      <c r="H20" s="5"/>
      <c r="I20" s="49">
        <v>0</v>
      </c>
      <c r="J20" s="49"/>
    </row>
    <row r="21" spans="1:10" s="17" customFormat="1">
      <c r="A21" s="51"/>
      <c r="B21" s="51"/>
      <c r="C21" s="51"/>
      <c r="D21" s="49"/>
      <c r="E21" s="49" t="s">
        <v>175</v>
      </c>
      <c r="F21" s="49"/>
      <c r="G21" s="49" t="s">
        <v>1538</v>
      </c>
      <c r="H21" s="5"/>
      <c r="I21" s="49">
        <v>0</v>
      </c>
      <c r="J21" s="49"/>
    </row>
    <row r="22" spans="1:10" s="17" customFormat="1">
      <c r="A22" s="51"/>
      <c r="B22" s="51"/>
      <c r="C22" s="51"/>
      <c r="D22" s="49"/>
      <c r="E22" s="49" t="s">
        <v>410</v>
      </c>
      <c r="F22" s="49"/>
      <c r="G22" s="49" t="s">
        <v>1430</v>
      </c>
      <c r="H22" s="5"/>
      <c r="I22" s="49">
        <v>0</v>
      </c>
      <c r="J22" s="49"/>
    </row>
    <row r="23" spans="1:10" s="17" customFormat="1">
      <c r="A23" s="51"/>
      <c r="B23" s="51"/>
      <c r="C23" s="51"/>
      <c r="D23" s="49"/>
      <c r="E23" s="49" t="s">
        <v>185</v>
      </c>
      <c r="F23" s="49"/>
      <c r="G23" s="49" t="s">
        <v>36</v>
      </c>
      <c r="H23" s="5"/>
      <c r="I23" s="49">
        <v>0</v>
      </c>
      <c r="J23" s="49"/>
    </row>
    <row r="24" spans="1:10" s="17" customFormat="1">
      <c r="A24" s="51"/>
      <c r="B24" s="51"/>
      <c r="C24" s="51"/>
      <c r="D24" s="49"/>
      <c r="E24" s="49" t="s">
        <v>179</v>
      </c>
      <c r="F24" s="49"/>
      <c r="G24" s="49" t="s">
        <v>36</v>
      </c>
      <c r="H24" s="5"/>
      <c r="I24" s="49">
        <v>0</v>
      </c>
      <c r="J24" s="49"/>
    </row>
    <row r="25" spans="1:10" s="17" customFormat="1">
      <c r="A25" s="51"/>
      <c r="B25" s="51"/>
      <c r="C25" s="51"/>
      <c r="D25" s="49"/>
      <c r="E25" s="49" t="s">
        <v>185</v>
      </c>
      <c r="F25" s="49"/>
      <c r="G25" s="49" t="s">
        <v>105</v>
      </c>
      <c r="H25" s="5"/>
      <c r="I25" s="49">
        <v>0</v>
      </c>
      <c r="J25" s="49"/>
    </row>
    <row r="26" spans="1:10" s="17" customFormat="1">
      <c r="A26" s="51"/>
      <c r="B26" s="51"/>
      <c r="C26" s="51"/>
      <c r="D26" s="49"/>
      <c r="E26" s="49" t="s">
        <v>179</v>
      </c>
      <c r="F26" s="49"/>
      <c r="G26" s="49" t="s">
        <v>105</v>
      </c>
      <c r="H26" s="5"/>
      <c r="I26" s="49">
        <v>0</v>
      </c>
      <c r="J26" s="49"/>
    </row>
    <row r="27" spans="1:10" s="17" customFormat="1">
      <c r="A27" s="51"/>
      <c r="B27" s="51"/>
      <c r="C27" s="51"/>
      <c r="D27" s="49"/>
      <c r="E27" s="49" t="s">
        <v>172</v>
      </c>
      <c r="F27" s="49"/>
      <c r="G27" s="49" t="s">
        <v>240</v>
      </c>
      <c r="H27" s="5"/>
      <c r="I27" s="49">
        <v>0</v>
      </c>
      <c r="J27" s="49"/>
    </row>
    <row r="28" spans="1:10" s="17" customFormat="1">
      <c r="A28" s="51"/>
      <c r="B28" s="51"/>
      <c r="C28" s="51"/>
      <c r="D28" s="49"/>
      <c r="E28" s="49" t="s">
        <v>178</v>
      </c>
      <c r="F28" s="49"/>
      <c r="G28" s="49" t="s">
        <v>240</v>
      </c>
      <c r="H28" s="5"/>
      <c r="I28" s="49">
        <v>0</v>
      </c>
      <c r="J28" s="49"/>
    </row>
    <row r="29" spans="1:10" s="17" customFormat="1">
      <c r="A29" s="51"/>
      <c r="B29" s="51"/>
      <c r="C29" s="51"/>
      <c r="D29" s="49"/>
      <c r="E29" s="49" t="s">
        <v>182</v>
      </c>
      <c r="F29" s="49"/>
      <c r="G29" s="49" t="s">
        <v>240</v>
      </c>
      <c r="H29" s="5"/>
      <c r="I29" s="49">
        <v>0</v>
      </c>
      <c r="J29" s="49"/>
    </row>
    <row r="30" spans="1:10" s="17" customFormat="1">
      <c r="A30" s="51"/>
      <c r="B30" s="51"/>
      <c r="C30" s="51"/>
      <c r="D30" s="49"/>
      <c r="E30" s="49" t="s">
        <v>184</v>
      </c>
      <c r="F30" s="49"/>
      <c r="G30" s="49" t="s">
        <v>100</v>
      </c>
      <c r="H30" s="5"/>
      <c r="I30" s="49">
        <v>0</v>
      </c>
      <c r="J30" s="49"/>
    </row>
    <row r="31" spans="1:10" s="17" customFormat="1">
      <c r="A31" s="51"/>
      <c r="B31" s="51"/>
      <c r="C31" s="51"/>
      <c r="D31" s="49"/>
      <c r="E31" s="49" t="s">
        <v>185</v>
      </c>
      <c r="F31" s="49"/>
      <c r="G31" s="49" t="s">
        <v>100</v>
      </c>
      <c r="H31" s="5"/>
      <c r="I31" s="49">
        <v>0</v>
      </c>
      <c r="J31" s="49"/>
    </row>
    <row r="32" spans="1:10" s="17" customFormat="1">
      <c r="A32" s="51"/>
      <c r="B32" s="51"/>
      <c r="C32" s="51"/>
      <c r="D32" s="49"/>
      <c r="E32" s="49" t="s">
        <v>181</v>
      </c>
      <c r="F32" s="49"/>
      <c r="G32" s="49" t="s">
        <v>100</v>
      </c>
      <c r="H32" s="5"/>
      <c r="I32" s="49">
        <v>0</v>
      </c>
      <c r="J32" s="49"/>
    </row>
    <row r="33" spans="1:10" s="17" customFormat="1">
      <c r="A33" s="51"/>
      <c r="B33" s="51"/>
      <c r="C33" s="51"/>
      <c r="D33" s="49"/>
      <c r="E33" s="49" t="s">
        <v>606</v>
      </c>
      <c r="F33" s="49"/>
      <c r="G33" s="49" t="s">
        <v>307</v>
      </c>
      <c r="H33" s="5"/>
      <c r="I33" s="49">
        <v>0</v>
      </c>
      <c r="J33" s="49"/>
    </row>
    <row r="34" spans="1:10" s="17" customFormat="1">
      <c r="A34" s="51"/>
      <c r="B34" s="51"/>
      <c r="C34" s="51"/>
      <c r="D34" s="49"/>
      <c r="E34" s="49" t="s">
        <v>178</v>
      </c>
      <c r="F34" s="49"/>
      <c r="G34" s="49" t="s">
        <v>402</v>
      </c>
      <c r="H34" s="5"/>
      <c r="I34" s="49">
        <v>0</v>
      </c>
      <c r="J34" s="49"/>
    </row>
    <row r="35" spans="1:10" s="17" customFormat="1">
      <c r="A35" s="51"/>
      <c r="B35" s="51"/>
      <c r="C35" s="51"/>
      <c r="D35" s="49"/>
      <c r="E35" s="49" t="s">
        <v>174</v>
      </c>
      <c r="F35" s="49"/>
      <c r="G35" s="49" t="s">
        <v>402</v>
      </c>
      <c r="H35" s="5"/>
      <c r="I35" s="49">
        <v>0</v>
      </c>
      <c r="J35" s="49"/>
    </row>
    <row r="36" spans="1:10" s="17" customFormat="1">
      <c r="A36" s="51"/>
      <c r="B36" s="51"/>
      <c r="C36" s="51"/>
      <c r="D36" s="49"/>
      <c r="E36" s="49" t="s">
        <v>172</v>
      </c>
      <c r="F36" s="49"/>
      <c r="G36" s="49" t="s">
        <v>69</v>
      </c>
      <c r="H36" s="5"/>
      <c r="I36" s="49">
        <v>0</v>
      </c>
      <c r="J36" s="49"/>
    </row>
    <row r="37" spans="1:10" s="17" customFormat="1">
      <c r="A37" s="51"/>
      <c r="B37" s="51"/>
      <c r="C37" s="51"/>
      <c r="D37" s="49"/>
      <c r="E37" s="49" t="s">
        <v>396</v>
      </c>
      <c r="F37" s="49"/>
      <c r="G37" s="49" t="s">
        <v>69</v>
      </c>
      <c r="H37" s="5"/>
      <c r="I37" s="49">
        <v>0</v>
      </c>
      <c r="J37" s="49"/>
    </row>
    <row r="38" spans="1:10" s="17" customFormat="1">
      <c r="A38" s="51"/>
      <c r="B38" s="51"/>
      <c r="C38" s="51"/>
      <c r="D38" s="49"/>
      <c r="E38" s="49" t="s">
        <v>172</v>
      </c>
      <c r="F38" s="49"/>
      <c r="G38" s="49" t="s">
        <v>268</v>
      </c>
      <c r="H38" s="5"/>
      <c r="I38" s="49">
        <v>0</v>
      </c>
      <c r="J38" s="49"/>
    </row>
    <row r="39" spans="1:10" s="17" customFormat="1">
      <c r="A39" s="51"/>
      <c r="B39" s="51"/>
      <c r="C39" s="51"/>
      <c r="D39" s="49"/>
      <c r="E39" s="49" t="s">
        <v>179</v>
      </c>
      <c r="F39" s="49"/>
      <c r="G39" s="49" t="s">
        <v>268</v>
      </c>
      <c r="H39" s="5"/>
      <c r="I39" s="49">
        <v>0</v>
      </c>
      <c r="J39" s="49"/>
    </row>
    <row r="40" spans="1:10" s="17" customFormat="1">
      <c r="A40" s="51"/>
      <c r="B40" s="51"/>
      <c r="C40" s="51"/>
      <c r="D40" s="49"/>
      <c r="E40" s="49" t="s">
        <v>182</v>
      </c>
      <c r="F40" s="49"/>
      <c r="G40" s="49" t="s">
        <v>1559</v>
      </c>
      <c r="H40" s="5"/>
      <c r="I40" s="49">
        <v>0</v>
      </c>
      <c r="J40" s="49"/>
    </row>
    <row r="41" spans="1:10" s="17" customFormat="1">
      <c r="A41" s="51"/>
      <c r="B41" s="51"/>
      <c r="C41" s="51"/>
      <c r="D41" s="49"/>
      <c r="E41" s="49" t="s">
        <v>1566</v>
      </c>
      <c r="F41" s="49"/>
      <c r="G41" s="49" t="s">
        <v>1559</v>
      </c>
      <c r="H41" s="5"/>
      <c r="I41" s="49">
        <v>0</v>
      </c>
      <c r="J41" s="49"/>
    </row>
    <row r="42" spans="1:10" s="17" customFormat="1">
      <c r="A42" s="51"/>
      <c r="B42" s="51"/>
      <c r="C42" s="51"/>
      <c r="D42" s="49"/>
      <c r="E42" s="49" t="s">
        <v>186</v>
      </c>
      <c r="F42" s="49"/>
      <c r="G42" s="49" t="s">
        <v>53</v>
      </c>
      <c r="H42" s="5"/>
      <c r="I42" s="49">
        <v>0</v>
      </c>
      <c r="J42" s="49"/>
    </row>
    <row r="43" spans="1:10" s="17" customFormat="1">
      <c r="A43" s="51"/>
      <c r="B43" s="51"/>
      <c r="C43" s="51"/>
      <c r="D43" s="49"/>
      <c r="E43" s="49" t="s">
        <v>407</v>
      </c>
      <c r="F43" s="49"/>
      <c r="G43" s="49" t="s">
        <v>53</v>
      </c>
      <c r="H43" s="5"/>
      <c r="I43" s="49">
        <v>0</v>
      </c>
      <c r="J43" s="49"/>
    </row>
    <row r="44" spans="1:10" s="17" customFormat="1">
      <c r="A44" s="51"/>
      <c r="B44" s="51"/>
      <c r="C44" s="51"/>
      <c r="D44" s="49"/>
      <c r="E44" s="49" t="s">
        <v>189</v>
      </c>
      <c r="F44" s="49"/>
      <c r="G44" s="49" t="s">
        <v>1660</v>
      </c>
      <c r="H44" s="5"/>
      <c r="I44" s="49">
        <v>0</v>
      </c>
      <c r="J44" s="49"/>
    </row>
    <row r="45" spans="1:10" s="17" customFormat="1">
      <c r="A45" s="51"/>
      <c r="B45" s="51"/>
      <c r="C45" s="51"/>
      <c r="D45" s="49"/>
      <c r="E45" s="49" t="s">
        <v>178</v>
      </c>
      <c r="F45" s="49"/>
      <c r="G45" s="49" t="s">
        <v>1660</v>
      </c>
      <c r="H45" s="5"/>
      <c r="I45" s="49">
        <v>0</v>
      </c>
      <c r="J45" s="49"/>
    </row>
    <row r="46" spans="1:10" s="17" customFormat="1">
      <c r="A46" s="51"/>
      <c r="B46" s="51"/>
      <c r="C46" s="51"/>
      <c r="D46" s="49"/>
      <c r="E46" s="49" t="s">
        <v>176</v>
      </c>
      <c r="F46" s="49"/>
      <c r="G46" s="49" t="s">
        <v>32</v>
      </c>
      <c r="H46" s="5"/>
      <c r="I46" s="49">
        <v>0</v>
      </c>
      <c r="J46" s="49"/>
    </row>
    <row r="47" spans="1:10" s="17" customFormat="1">
      <c r="A47" s="51"/>
      <c r="B47" s="51"/>
      <c r="C47" s="51"/>
      <c r="D47" s="49"/>
      <c r="E47" s="49" t="s">
        <v>410</v>
      </c>
      <c r="F47" s="49"/>
      <c r="G47" s="49" t="s">
        <v>32</v>
      </c>
      <c r="H47" s="5"/>
      <c r="I47" s="49">
        <v>0</v>
      </c>
      <c r="J47" s="49"/>
    </row>
    <row r="48" spans="1:10" s="17" customFormat="1">
      <c r="A48" s="51"/>
      <c r="B48" s="51"/>
      <c r="C48" s="51"/>
      <c r="D48" s="49"/>
      <c r="E48" s="49" t="s">
        <v>627</v>
      </c>
      <c r="F48" s="49"/>
      <c r="G48" s="49" t="s">
        <v>32</v>
      </c>
      <c r="H48" s="5"/>
      <c r="I48" s="49">
        <v>0</v>
      </c>
      <c r="J48" s="49"/>
    </row>
    <row r="49" spans="1:10" s="17" customFormat="1">
      <c r="A49" s="51"/>
      <c r="B49" s="51"/>
      <c r="C49" s="51"/>
      <c r="D49" s="49"/>
      <c r="E49" s="49" t="s">
        <v>184</v>
      </c>
      <c r="F49" s="49"/>
      <c r="G49" s="49" t="s">
        <v>323</v>
      </c>
      <c r="H49" s="5"/>
      <c r="I49" s="49">
        <v>0</v>
      </c>
      <c r="J49" s="49"/>
    </row>
    <row r="50" spans="1:10" s="17" customFormat="1">
      <c r="A50" s="51"/>
      <c r="B50" s="51"/>
      <c r="C50" s="51"/>
      <c r="D50" s="49"/>
      <c r="E50" s="49" t="s">
        <v>172</v>
      </c>
      <c r="F50" s="49"/>
      <c r="G50" s="49" t="s">
        <v>323</v>
      </c>
      <c r="H50" s="5"/>
      <c r="I50" s="49">
        <v>0</v>
      </c>
      <c r="J50" s="49"/>
    </row>
    <row r="51" spans="1:10" s="17" customFormat="1">
      <c r="A51" s="51"/>
      <c r="B51" s="51"/>
      <c r="C51" s="51"/>
      <c r="D51" s="49"/>
      <c r="E51" s="49" t="s">
        <v>614</v>
      </c>
      <c r="F51" s="49"/>
      <c r="G51" s="49" t="s">
        <v>72</v>
      </c>
      <c r="H51" s="5"/>
      <c r="I51" s="49">
        <v>0</v>
      </c>
      <c r="J51" s="49"/>
    </row>
    <row r="52" spans="1:10" s="17" customFormat="1">
      <c r="A52" s="51"/>
      <c r="B52" s="51"/>
      <c r="C52" s="51"/>
      <c r="D52" s="49"/>
      <c r="E52" s="49" t="s">
        <v>174</v>
      </c>
      <c r="F52" s="49"/>
      <c r="G52" s="49" t="s">
        <v>248</v>
      </c>
      <c r="H52" s="5"/>
      <c r="I52" s="49">
        <v>0</v>
      </c>
      <c r="J52" s="49"/>
    </row>
    <row r="53" spans="1:10" s="17" customFormat="1">
      <c r="A53" s="51"/>
      <c r="B53" s="51"/>
      <c r="C53" s="51"/>
      <c r="D53" s="49"/>
      <c r="E53" s="49" t="s">
        <v>173</v>
      </c>
      <c r="F53" s="49"/>
      <c r="G53" s="49" t="s">
        <v>12</v>
      </c>
      <c r="H53" s="5"/>
      <c r="I53" s="49">
        <v>0</v>
      </c>
      <c r="J53" s="49"/>
    </row>
    <row r="54" spans="1:10" s="17" customFormat="1">
      <c r="A54" s="51"/>
      <c r="B54" s="51"/>
      <c r="C54" s="51"/>
      <c r="D54" s="49"/>
      <c r="E54" s="49" t="s">
        <v>174</v>
      </c>
      <c r="F54" s="49"/>
      <c r="G54" s="49" t="s">
        <v>12</v>
      </c>
      <c r="H54" s="5"/>
      <c r="I54" s="49">
        <v>0</v>
      </c>
      <c r="J54" s="49"/>
    </row>
    <row r="55" spans="1:10" s="17" customFormat="1">
      <c r="A55" s="51"/>
      <c r="B55" s="51"/>
      <c r="C55" s="51"/>
      <c r="D55" s="49"/>
      <c r="E55" s="49" t="s">
        <v>422</v>
      </c>
      <c r="F55" s="49"/>
      <c r="G55" s="49" t="s">
        <v>236</v>
      </c>
      <c r="H55" s="5"/>
      <c r="I55" s="49">
        <v>0</v>
      </c>
      <c r="J55" s="50"/>
    </row>
    <row r="56" spans="1:10" s="17" customFormat="1">
      <c r="A56" s="51"/>
      <c r="B56" s="51"/>
      <c r="C56" s="51"/>
      <c r="D56" s="49"/>
      <c r="E56" s="49" t="s">
        <v>172</v>
      </c>
      <c r="F56" s="49"/>
      <c r="G56" s="49" t="s">
        <v>236</v>
      </c>
      <c r="H56" s="5"/>
      <c r="I56" s="49">
        <v>0</v>
      </c>
      <c r="J56" s="49"/>
    </row>
    <row r="57" spans="1:10" s="17" customFormat="1">
      <c r="A57" s="51"/>
      <c r="B57" s="51"/>
      <c r="C57" s="51"/>
      <c r="D57" s="49"/>
      <c r="E57" s="49" t="s">
        <v>186</v>
      </c>
      <c r="F57" s="49"/>
      <c r="G57" s="49" t="s">
        <v>318</v>
      </c>
      <c r="H57" s="5"/>
      <c r="I57" s="49">
        <v>0</v>
      </c>
      <c r="J57" s="49"/>
    </row>
    <row r="58" spans="1:10" s="17" customFormat="1">
      <c r="A58" s="51"/>
      <c r="B58" s="51"/>
      <c r="C58" s="51"/>
      <c r="D58" s="49"/>
      <c r="E58" s="49" t="s">
        <v>407</v>
      </c>
      <c r="F58" s="49"/>
      <c r="G58" s="49" t="s">
        <v>318</v>
      </c>
      <c r="H58" s="5"/>
      <c r="I58" s="49">
        <v>0</v>
      </c>
      <c r="J58" s="49"/>
    </row>
    <row r="59" spans="1:10" s="17" customFormat="1">
      <c r="A59" s="51"/>
      <c r="B59" s="51"/>
      <c r="C59" s="51"/>
      <c r="D59" s="49"/>
      <c r="E59" s="49" t="s">
        <v>219</v>
      </c>
      <c r="F59" s="49"/>
      <c r="G59" s="49" t="s">
        <v>45</v>
      </c>
      <c r="H59" s="5"/>
      <c r="I59" s="49">
        <v>0</v>
      </c>
      <c r="J59" s="49"/>
    </row>
    <row r="60" spans="1:10" s="17" customFormat="1">
      <c r="A60" s="51"/>
      <c r="B60" s="51"/>
      <c r="C60" s="51"/>
      <c r="D60" s="49"/>
      <c r="E60" s="49" t="s">
        <v>396</v>
      </c>
      <c r="F60" s="49"/>
      <c r="G60" s="49" t="s">
        <v>45</v>
      </c>
      <c r="H60" s="5"/>
      <c r="I60" s="49">
        <v>0</v>
      </c>
      <c r="J60" s="49"/>
    </row>
    <row r="61" spans="1:10" s="17" customFormat="1">
      <c r="A61" s="51"/>
      <c r="B61" s="51"/>
      <c r="C61" s="51"/>
      <c r="D61" s="49"/>
      <c r="E61" s="49" t="s">
        <v>182</v>
      </c>
      <c r="F61" s="49"/>
      <c r="G61" s="49" t="s">
        <v>139</v>
      </c>
      <c r="H61" s="5"/>
      <c r="I61" s="49">
        <v>0</v>
      </c>
      <c r="J61" s="49"/>
    </row>
    <row r="62" spans="1:10" s="17" customFormat="1">
      <c r="A62" s="51"/>
      <c r="B62" s="51"/>
      <c r="C62" s="51"/>
      <c r="D62" s="49"/>
      <c r="E62" s="49" t="s">
        <v>175</v>
      </c>
      <c r="F62" s="49"/>
      <c r="G62" s="49" t="s">
        <v>139</v>
      </c>
      <c r="H62" s="5"/>
      <c r="I62" s="49">
        <v>0</v>
      </c>
      <c r="J62" s="49"/>
    </row>
    <row r="63" spans="1:10" s="17" customFormat="1">
      <c r="A63" s="51"/>
      <c r="B63" s="51"/>
      <c r="C63" s="51"/>
      <c r="D63" s="49"/>
      <c r="E63" s="49" t="s">
        <v>1469</v>
      </c>
      <c r="F63" s="49"/>
      <c r="G63" s="49" t="s">
        <v>1665</v>
      </c>
      <c r="H63" s="5"/>
      <c r="I63" s="49">
        <v>0</v>
      </c>
      <c r="J63" s="49"/>
    </row>
    <row r="64" spans="1:10" s="17" customFormat="1">
      <c r="A64" s="51"/>
      <c r="B64" s="51"/>
      <c r="C64" s="51"/>
      <c r="D64" s="49"/>
      <c r="E64" s="49" t="s">
        <v>174</v>
      </c>
      <c r="F64" s="49"/>
      <c r="G64" s="49" t="s">
        <v>1665</v>
      </c>
      <c r="H64" s="5"/>
      <c r="I64" s="49">
        <v>0</v>
      </c>
      <c r="J64" s="49"/>
    </row>
    <row r="65" spans="1:10" s="17" customFormat="1">
      <c r="A65" s="51"/>
      <c r="B65" s="51"/>
      <c r="C65" s="51"/>
      <c r="D65" s="49"/>
      <c r="E65" s="49" t="s">
        <v>185</v>
      </c>
      <c r="F65" s="49"/>
      <c r="G65" s="49" t="s">
        <v>357</v>
      </c>
      <c r="H65" s="5"/>
      <c r="I65" s="49">
        <v>0</v>
      </c>
      <c r="J65" s="49"/>
    </row>
    <row r="66" spans="1:10" s="17" customFormat="1">
      <c r="A66" s="51"/>
      <c r="B66" s="51"/>
      <c r="C66" s="51"/>
      <c r="D66" s="49"/>
      <c r="E66" s="49" t="s">
        <v>432</v>
      </c>
      <c r="F66" s="49"/>
      <c r="G66" s="49" t="s">
        <v>357</v>
      </c>
      <c r="H66" s="5"/>
      <c r="I66" s="49">
        <v>0</v>
      </c>
      <c r="J66" s="49"/>
    </row>
    <row r="67" spans="1:10" s="17" customFormat="1">
      <c r="A67" s="51"/>
      <c r="B67" s="51"/>
      <c r="C67" s="51"/>
      <c r="D67" s="49"/>
      <c r="E67" s="49" t="s">
        <v>175</v>
      </c>
      <c r="F67" s="49"/>
      <c r="G67" s="49" t="s">
        <v>50</v>
      </c>
      <c r="H67" s="5"/>
      <c r="I67" s="49">
        <v>0</v>
      </c>
      <c r="J67" s="49"/>
    </row>
    <row r="68" spans="1:10" s="17" customFormat="1">
      <c r="A68" s="51"/>
      <c r="B68" s="51"/>
      <c r="C68" s="51"/>
      <c r="D68" s="49"/>
      <c r="E68" s="49" t="s">
        <v>396</v>
      </c>
      <c r="F68" s="49"/>
      <c r="G68" s="49" t="s">
        <v>50</v>
      </c>
      <c r="H68" s="5"/>
      <c r="I68" s="49">
        <v>0</v>
      </c>
      <c r="J68" s="49"/>
    </row>
    <row r="69" spans="1:10" s="17" customFormat="1">
      <c r="A69" s="51"/>
      <c r="B69" s="51"/>
      <c r="C69" s="51"/>
      <c r="D69" s="49"/>
      <c r="E69" s="49" t="s">
        <v>469</v>
      </c>
      <c r="F69" s="49"/>
      <c r="G69" s="49" t="s">
        <v>1167</v>
      </c>
      <c r="H69" s="5"/>
      <c r="I69" s="49">
        <v>0</v>
      </c>
      <c r="J69" s="49"/>
    </row>
    <row r="70" spans="1:10" s="17" customFormat="1">
      <c r="A70" s="51"/>
      <c r="B70" s="51"/>
      <c r="C70" s="51"/>
      <c r="D70" s="49"/>
      <c r="E70" s="49" t="s">
        <v>372</v>
      </c>
      <c r="F70" s="49"/>
      <c r="G70" s="49" t="s">
        <v>1167</v>
      </c>
      <c r="H70" s="5"/>
      <c r="I70" s="49">
        <v>0</v>
      </c>
      <c r="J70" s="49"/>
    </row>
    <row r="71" spans="1:10" s="17" customFormat="1">
      <c r="A71" s="51"/>
      <c r="B71" s="51"/>
      <c r="C71" s="51"/>
      <c r="D71" s="49"/>
      <c r="E71" s="49" t="s">
        <v>189</v>
      </c>
      <c r="F71" s="49"/>
      <c r="G71" s="49" t="s">
        <v>272</v>
      </c>
      <c r="H71" s="5"/>
      <c r="I71" s="49">
        <v>0</v>
      </c>
      <c r="J71" s="49"/>
    </row>
    <row r="72" spans="1:10" s="17" customFormat="1">
      <c r="A72" s="51"/>
      <c r="B72" s="51"/>
      <c r="C72" s="51"/>
      <c r="D72" s="49"/>
      <c r="E72" s="49" t="s">
        <v>341</v>
      </c>
      <c r="F72" s="49"/>
      <c r="G72" s="49" t="s">
        <v>272</v>
      </c>
      <c r="H72" s="5"/>
      <c r="I72" s="49">
        <v>0</v>
      </c>
      <c r="J72" s="49"/>
    </row>
    <row r="73" spans="1:10" s="17" customFormat="1">
      <c r="A73" s="51"/>
      <c r="B73" s="51"/>
      <c r="C73" s="51"/>
      <c r="D73" s="49"/>
      <c r="E73" s="49" t="s">
        <v>172</v>
      </c>
      <c r="F73" s="49"/>
      <c r="G73" s="49" t="s">
        <v>43</v>
      </c>
      <c r="H73" s="5"/>
      <c r="I73" s="49">
        <v>0</v>
      </c>
      <c r="J73" s="49"/>
    </row>
    <row r="74" spans="1:10" s="17" customFormat="1">
      <c r="A74" s="51"/>
      <c r="B74" s="51"/>
      <c r="C74" s="51"/>
      <c r="D74" s="49"/>
      <c r="E74" s="49" t="s">
        <v>178</v>
      </c>
      <c r="F74" s="49"/>
      <c r="G74" s="49" t="s">
        <v>43</v>
      </c>
      <c r="H74" s="5"/>
      <c r="I74" s="49">
        <v>0</v>
      </c>
      <c r="J74" s="49"/>
    </row>
    <row r="75" spans="1:10" s="17" customFormat="1">
      <c r="A75" s="51"/>
      <c r="B75" s="51"/>
      <c r="C75" s="51"/>
      <c r="D75" s="49"/>
      <c r="E75" s="49" t="s">
        <v>180</v>
      </c>
      <c r="F75" s="49"/>
      <c r="G75" s="49" t="s">
        <v>43</v>
      </c>
      <c r="H75" s="5"/>
      <c r="I75" s="49">
        <v>0</v>
      </c>
      <c r="J75" s="49"/>
    </row>
    <row r="76" spans="1:10" s="17" customFormat="1">
      <c r="A76" s="51"/>
      <c r="B76" s="51"/>
      <c r="C76" s="51"/>
      <c r="D76" s="49"/>
      <c r="E76" s="49" t="s">
        <v>182</v>
      </c>
      <c r="F76" s="49"/>
      <c r="G76" s="49" t="s">
        <v>43</v>
      </c>
      <c r="H76" s="5"/>
      <c r="I76" s="49">
        <v>0</v>
      </c>
      <c r="J76" s="49"/>
    </row>
    <row r="77" spans="1:10" s="17" customFormat="1">
      <c r="A77" s="51"/>
      <c r="B77" s="51"/>
      <c r="C77" s="51"/>
      <c r="D77" s="49"/>
      <c r="E77" s="49" t="s">
        <v>178</v>
      </c>
      <c r="F77" s="49"/>
      <c r="G77" s="49" t="s">
        <v>1670</v>
      </c>
      <c r="H77" s="5"/>
      <c r="I77" s="49">
        <v>0</v>
      </c>
      <c r="J77" s="49"/>
    </row>
    <row r="78" spans="1:10" s="17" customFormat="1">
      <c r="A78" s="51"/>
      <c r="B78" s="51"/>
      <c r="C78" s="51"/>
      <c r="D78" s="49"/>
      <c r="E78" s="49" t="s">
        <v>396</v>
      </c>
      <c r="F78" s="49"/>
      <c r="G78" s="49" t="s">
        <v>1670</v>
      </c>
      <c r="H78" s="5"/>
      <c r="I78" s="49">
        <v>0</v>
      </c>
      <c r="J78" s="49"/>
    </row>
    <row r="79" spans="1:10" s="17" customFormat="1">
      <c r="A79" s="51"/>
      <c r="B79" s="51"/>
      <c r="C79" s="51"/>
      <c r="D79" s="49"/>
      <c r="E79" s="49" t="s">
        <v>182</v>
      </c>
      <c r="F79" s="49"/>
      <c r="G79" s="49" t="s">
        <v>1562</v>
      </c>
      <c r="H79" s="5"/>
      <c r="I79" s="49">
        <v>0</v>
      </c>
      <c r="J79" s="49"/>
    </row>
    <row r="80" spans="1:10" s="17" customFormat="1">
      <c r="A80" s="51"/>
      <c r="B80" s="51"/>
      <c r="C80" s="51"/>
      <c r="D80" s="49"/>
      <c r="E80" s="49" t="s">
        <v>219</v>
      </c>
      <c r="F80" s="49"/>
      <c r="G80" s="49" t="s">
        <v>1562</v>
      </c>
      <c r="H80" s="5"/>
      <c r="I80" s="49">
        <v>0</v>
      </c>
      <c r="J80" s="49"/>
    </row>
    <row r="81" spans="1:10" s="17" customFormat="1">
      <c r="A81" s="51"/>
      <c r="B81" s="51"/>
      <c r="C81" s="51"/>
      <c r="D81" s="49"/>
      <c r="E81" s="49" t="s">
        <v>185</v>
      </c>
      <c r="F81" s="49"/>
      <c r="G81" s="49" t="s">
        <v>1621</v>
      </c>
      <c r="H81" s="5"/>
      <c r="I81" s="49">
        <v>0</v>
      </c>
      <c r="J81" s="49"/>
    </row>
    <row r="82" spans="1:10" s="17" customFormat="1">
      <c r="A82" s="51"/>
      <c r="B82" s="51"/>
      <c r="C82" s="51"/>
      <c r="D82" s="49"/>
      <c r="E82" s="49" t="s">
        <v>183</v>
      </c>
      <c r="F82" s="49"/>
      <c r="G82" s="49" t="s">
        <v>1621</v>
      </c>
      <c r="H82" s="5"/>
      <c r="I82" s="49">
        <v>0</v>
      </c>
      <c r="J82" s="49"/>
    </row>
    <row r="83" spans="1:10" s="17" customFormat="1">
      <c r="A83" s="51"/>
      <c r="B83" s="51"/>
      <c r="C83" s="51"/>
      <c r="D83" s="49"/>
      <c r="E83" s="49" t="s">
        <v>372</v>
      </c>
      <c r="F83" s="49"/>
      <c r="G83" s="49" t="s">
        <v>1120</v>
      </c>
      <c r="H83" s="5"/>
      <c r="I83" s="49">
        <v>0</v>
      </c>
      <c r="J83" s="49"/>
    </row>
    <row r="84" spans="1:10" s="17" customFormat="1">
      <c r="A84" s="51"/>
      <c r="B84" s="51"/>
      <c r="C84" s="51"/>
      <c r="D84" s="49"/>
      <c r="E84" s="49" t="s">
        <v>172</v>
      </c>
      <c r="F84" s="49"/>
      <c r="G84" s="49" t="s">
        <v>1120</v>
      </c>
      <c r="H84" s="5"/>
      <c r="I84" s="49">
        <v>0</v>
      </c>
      <c r="J84" s="49"/>
    </row>
    <row r="85" spans="1:10" s="17" customFormat="1">
      <c r="A85" s="51"/>
      <c r="B85" s="51"/>
      <c r="C85" s="51"/>
      <c r="D85" s="49"/>
      <c r="E85" s="49" t="s">
        <v>620</v>
      </c>
      <c r="F85" s="49"/>
      <c r="G85" s="49" t="s">
        <v>148</v>
      </c>
      <c r="H85" s="5"/>
      <c r="I85" s="49">
        <v>0</v>
      </c>
      <c r="J85" s="49"/>
    </row>
    <row r="86" spans="1:10" s="17" customFormat="1">
      <c r="A86" s="51"/>
      <c r="B86" s="51"/>
      <c r="C86" s="51"/>
      <c r="D86" s="49"/>
      <c r="E86" s="49" t="s">
        <v>189</v>
      </c>
      <c r="F86" s="49"/>
      <c r="G86" s="49" t="s">
        <v>101</v>
      </c>
      <c r="H86" s="5"/>
      <c r="I86" s="49">
        <v>0</v>
      </c>
      <c r="J86" s="49"/>
    </row>
    <row r="87" spans="1:10" s="17" customFormat="1">
      <c r="A87" s="51"/>
      <c r="B87" s="51"/>
      <c r="C87" s="51"/>
      <c r="D87" s="49"/>
      <c r="E87" s="49" t="s">
        <v>341</v>
      </c>
      <c r="F87" s="49"/>
      <c r="G87" s="49" t="s">
        <v>101</v>
      </c>
      <c r="H87" s="5"/>
      <c r="I87" s="49">
        <v>0</v>
      </c>
      <c r="J87" s="49"/>
    </row>
    <row r="88" spans="1:10" s="17" customFormat="1">
      <c r="A88" s="51"/>
      <c r="B88" s="51"/>
      <c r="C88" s="51"/>
      <c r="D88" s="49"/>
      <c r="E88" s="49" t="s">
        <v>447</v>
      </c>
      <c r="F88" s="49"/>
      <c r="G88" s="49" t="s">
        <v>95</v>
      </c>
      <c r="H88" s="5"/>
      <c r="I88" s="49">
        <v>0</v>
      </c>
      <c r="J88" s="49"/>
    </row>
    <row r="89" spans="1:10" s="17" customFormat="1">
      <c r="A89" s="51"/>
      <c r="B89" s="51"/>
      <c r="C89" s="51"/>
      <c r="D89" s="49"/>
      <c r="E89" s="49" t="s">
        <v>181</v>
      </c>
      <c r="F89" s="49"/>
      <c r="G89" s="49" t="s">
        <v>95</v>
      </c>
      <c r="H89" s="5"/>
      <c r="I89" s="49">
        <v>0</v>
      </c>
      <c r="J89" s="49"/>
    </row>
    <row r="90" spans="1:10" s="17" customFormat="1">
      <c r="A90" s="51"/>
      <c r="B90" s="51"/>
      <c r="C90" s="51"/>
      <c r="D90" s="49"/>
      <c r="E90" s="49" t="s">
        <v>620</v>
      </c>
      <c r="F90" s="49"/>
      <c r="G90" s="49" t="s">
        <v>748</v>
      </c>
      <c r="H90" s="5"/>
      <c r="I90" s="49">
        <v>0</v>
      </c>
      <c r="J90" s="49"/>
    </row>
    <row r="91" spans="1:10" s="17" customFormat="1">
      <c r="A91" s="51"/>
      <c r="B91" s="51"/>
      <c r="C91" s="51"/>
      <c r="D91" s="49"/>
      <c r="E91" s="49" t="s">
        <v>172</v>
      </c>
      <c r="F91" s="49"/>
      <c r="G91" s="49" t="s">
        <v>142</v>
      </c>
      <c r="H91" s="5"/>
      <c r="I91" s="49">
        <v>0</v>
      </c>
      <c r="J91" s="49"/>
    </row>
    <row r="92" spans="1:10" s="17" customFormat="1">
      <c r="A92" s="51"/>
      <c r="B92" s="51"/>
      <c r="C92" s="51"/>
      <c r="D92" s="49"/>
      <c r="E92" s="49" t="s">
        <v>372</v>
      </c>
      <c r="F92" s="49"/>
      <c r="G92" s="49" t="s">
        <v>142</v>
      </c>
      <c r="H92" s="5"/>
      <c r="I92" s="49">
        <v>0</v>
      </c>
      <c r="J92" s="49"/>
    </row>
    <row r="93" spans="1:10" s="17" customFormat="1">
      <c r="A93" s="51"/>
      <c r="B93" s="51"/>
      <c r="C93" s="51"/>
      <c r="D93" s="49"/>
      <c r="E93" s="49" t="s">
        <v>189</v>
      </c>
      <c r="F93" s="49"/>
      <c r="G93" s="49" t="s">
        <v>29</v>
      </c>
      <c r="H93" s="5"/>
      <c r="I93" s="49">
        <v>0</v>
      </c>
      <c r="J93" s="49"/>
    </row>
    <row r="94" spans="1:10" s="17" customFormat="1">
      <c r="A94" s="51"/>
      <c r="B94" s="51"/>
      <c r="C94" s="51"/>
      <c r="D94" s="49"/>
      <c r="E94" s="49" t="s">
        <v>977</v>
      </c>
      <c r="F94" s="49"/>
      <c r="G94" s="49" t="s">
        <v>29</v>
      </c>
      <c r="H94" s="5"/>
      <c r="I94" s="49">
        <v>0</v>
      </c>
      <c r="J94" s="49"/>
    </row>
    <row r="95" spans="1:10" s="17" customFormat="1">
      <c r="A95" s="51"/>
      <c r="B95" s="51"/>
      <c r="C95" s="51"/>
      <c r="D95" s="49"/>
      <c r="E95" s="49" t="s">
        <v>615</v>
      </c>
      <c r="F95" s="49"/>
      <c r="G95" s="49" t="s">
        <v>1431</v>
      </c>
      <c r="H95" s="5"/>
      <c r="I95" s="49">
        <v>0</v>
      </c>
      <c r="J95" s="49"/>
    </row>
    <row r="96" spans="1:10" s="17" customFormat="1">
      <c r="A96" s="51"/>
      <c r="B96" s="51"/>
      <c r="C96" s="51"/>
      <c r="D96" s="49"/>
      <c r="E96" s="49" t="s">
        <v>182</v>
      </c>
      <c r="F96" s="49"/>
      <c r="G96" s="49" t="s">
        <v>1273</v>
      </c>
      <c r="H96" s="5"/>
      <c r="I96" s="49">
        <v>0</v>
      </c>
      <c r="J96" s="49"/>
    </row>
    <row r="97" spans="1:10" s="17" customFormat="1">
      <c r="A97" s="51"/>
      <c r="B97" s="51"/>
      <c r="C97" s="51"/>
      <c r="D97" s="49"/>
      <c r="E97" s="49" t="s">
        <v>1740</v>
      </c>
      <c r="F97" s="49"/>
      <c r="G97" s="49" t="s">
        <v>1273</v>
      </c>
      <c r="H97" s="5"/>
      <c r="I97" s="49">
        <v>0</v>
      </c>
      <c r="J97" s="49"/>
    </row>
    <row r="98" spans="1:10" s="17" customFormat="1">
      <c r="A98" s="51"/>
      <c r="B98" s="51"/>
      <c r="C98" s="51"/>
      <c r="D98" s="49"/>
      <c r="E98" s="49" t="s">
        <v>178</v>
      </c>
      <c r="F98" s="49"/>
      <c r="G98" s="49" t="s">
        <v>1623</v>
      </c>
      <c r="H98" s="5"/>
      <c r="I98" s="49">
        <v>0</v>
      </c>
      <c r="J98" s="49"/>
    </row>
    <row r="99" spans="1:10" s="17" customFormat="1">
      <c r="A99" s="51"/>
      <c r="B99" s="51"/>
      <c r="C99" s="51"/>
      <c r="D99" s="49"/>
      <c r="E99" s="49" t="s">
        <v>172</v>
      </c>
      <c r="F99" s="49"/>
      <c r="G99" s="49" t="s">
        <v>1623</v>
      </c>
      <c r="H99" s="5"/>
      <c r="I99" s="49">
        <v>0</v>
      </c>
      <c r="J99" s="49"/>
    </row>
    <row r="100" spans="1:10" s="17" customFormat="1">
      <c r="A100" s="51"/>
      <c r="B100" s="51"/>
      <c r="C100" s="51"/>
      <c r="D100" s="49"/>
      <c r="E100" s="49" t="s">
        <v>184</v>
      </c>
      <c r="F100" s="49"/>
      <c r="G100" s="49" t="s">
        <v>278</v>
      </c>
      <c r="H100" s="5"/>
      <c r="I100" s="49">
        <v>0</v>
      </c>
      <c r="J100" s="49"/>
    </row>
    <row r="101" spans="1:10" s="17" customFormat="1">
      <c r="A101" s="51"/>
      <c r="B101" s="51"/>
      <c r="C101" s="51"/>
      <c r="D101" s="49"/>
      <c r="E101" s="49" t="s">
        <v>341</v>
      </c>
      <c r="F101" s="49"/>
      <c r="G101" s="49" t="s">
        <v>278</v>
      </c>
      <c r="H101" s="5"/>
      <c r="I101" s="49">
        <v>0</v>
      </c>
      <c r="J101" s="49"/>
    </row>
    <row r="102" spans="1:10" s="17" customFormat="1">
      <c r="A102" s="51"/>
      <c r="B102" s="51"/>
      <c r="C102" s="51"/>
      <c r="D102" s="49"/>
      <c r="E102" s="49" t="s">
        <v>187</v>
      </c>
      <c r="F102" s="49"/>
      <c r="G102" s="49" t="s">
        <v>1166</v>
      </c>
      <c r="H102" s="5"/>
      <c r="I102" s="49">
        <v>0</v>
      </c>
      <c r="J102" s="49"/>
    </row>
    <row r="103" spans="1:10" s="17" customFormat="1">
      <c r="A103" s="51"/>
      <c r="B103" s="51"/>
      <c r="C103" s="51"/>
      <c r="D103" s="49"/>
      <c r="E103" s="49" t="s">
        <v>184</v>
      </c>
      <c r="F103" s="49"/>
      <c r="G103" s="49" t="s">
        <v>61</v>
      </c>
      <c r="H103" s="5"/>
      <c r="I103" s="49">
        <v>0</v>
      </c>
      <c r="J103" s="49"/>
    </row>
    <row r="104" spans="1:10" s="17" customFormat="1">
      <c r="A104" s="51"/>
      <c r="B104" s="51"/>
      <c r="C104" s="51"/>
      <c r="D104" s="49"/>
      <c r="E104" s="49" t="s">
        <v>306</v>
      </c>
      <c r="F104" s="49"/>
      <c r="G104" s="49" t="s">
        <v>61</v>
      </c>
      <c r="H104" s="5"/>
      <c r="I104" s="49">
        <v>0</v>
      </c>
      <c r="J104" s="49"/>
    </row>
    <row r="105" spans="1:10" s="17" customFormat="1">
      <c r="A105" s="51"/>
      <c r="B105" s="51"/>
      <c r="C105" s="51"/>
      <c r="D105" s="49"/>
      <c r="E105" s="49" t="s">
        <v>229</v>
      </c>
      <c r="F105" s="49"/>
      <c r="G105" s="49" t="s">
        <v>136</v>
      </c>
      <c r="H105" s="5"/>
      <c r="I105" s="49">
        <v>0</v>
      </c>
      <c r="J105" s="49"/>
    </row>
    <row r="106" spans="1:10" s="17" customFormat="1">
      <c r="A106" s="51"/>
      <c r="B106" s="51"/>
      <c r="C106" s="51"/>
      <c r="D106" s="49"/>
      <c r="E106" s="49" t="s">
        <v>178</v>
      </c>
      <c r="F106" s="49"/>
      <c r="G106" s="49" t="s">
        <v>136</v>
      </c>
      <c r="H106" s="5"/>
      <c r="I106" s="49">
        <v>0</v>
      </c>
      <c r="J106" s="49"/>
    </row>
    <row r="107" spans="1:10" s="17" customFormat="1">
      <c r="A107" s="51"/>
      <c r="B107" s="51"/>
      <c r="C107" s="51"/>
      <c r="D107" s="49"/>
      <c r="E107" s="49" t="s">
        <v>186</v>
      </c>
      <c r="F107" s="49"/>
      <c r="G107" s="49" t="s">
        <v>44</v>
      </c>
      <c r="H107" s="5"/>
      <c r="I107" s="49">
        <v>0</v>
      </c>
      <c r="J107" s="49"/>
    </row>
    <row r="108" spans="1:10" s="17" customFormat="1">
      <c r="A108" s="51"/>
      <c r="B108" s="51"/>
      <c r="C108" s="51"/>
      <c r="D108" s="49"/>
      <c r="E108" s="49" t="s">
        <v>179</v>
      </c>
      <c r="F108" s="49"/>
      <c r="G108" s="49" t="s">
        <v>44</v>
      </c>
      <c r="H108" s="5"/>
      <c r="I108" s="49">
        <v>0</v>
      </c>
      <c r="J108" s="49"/>
    </row>
    <row r="109" spans="1:10" s="17" customFormat="1">
      <c r="A109" s="51"/>
      <c r="B109" s="51"/>
      <c r="C109" s="51"/>
      <c r="D109" s="49"/>
      <c r="E109" s="49" t="s">
        <v>175</v>
      </c>
      <c r="F109" s="49"/>
      <c r="G109" s="49" t="s">
        <v>44</v>
      </c>
      <c r="H109" s="5"/>
      <c r="I109" s="49">
        <v>0</v>
      </c>
      <c r="J109" s="49"/>
    </row>
    <row r="110" spans="1:10" s="17" customFormat="1">
      <c r="A110" s="51"/>
      <c r="B110" s="51"/>
      <c r="C110" s="51"/>
      <c r="D110" s="49"/>
      <c r="E110" s="49" t="s">
        <v>614</v>
      </c>
      <c r="F110" s="49"/>
      <c r="G110" s="49" t="s">
        <v>355</v>
      </c>
      <c r="H110" s="5"/>
      <c r="I110" s="49">
        <v>0</v>
      </c>
      <c r="J110" s="49"/>
    </row>
    <row r="111" spans="1:10" s="17" customFormat="1">
      <c r="A111" s="51"/>
      <c r="B111" s="51"/>
      <c r="C111" s="51"/>
      <c r="D111" s="49"/>
      <c r="E111" s="49" t="s">
        <v>186</v>
      </c>
      <c r="F111" s="49"/>
      <c r="G111" s="49" t="s">
        <v>93</v>
      </c>
      <c r="H111" s="5"/>
      <c r="I111" s="49">
        <v>0</v>
      </c>
      <c r="J111" s="49"/>
    </row>
    <row r="112" spans="1:10" s="17" customFormat="1">
      <c r="A112" s="51"/>
      <c r="B112" s="51"/>
      <c r="C112" s="51"/>
      <c r="D112" s="49"/>
      <c r="E112" s="49" t="s">
        <v>462</v>
      </c>
      <c r="F112" s="49"/>
      <c r="G112" s="49" t="s">
        <v>93</v>
      </c>
      <c r="H112" s="5"/>
      <c r="I112" s="49">
        <v>0</v>
      </c>
      <c r="J112" s="49"/>
    </row>
    <row r="113" spans="1:10" s="17" customFormat="1">
      <c r="A113" s="51"/>
      <c r="B113" s="51"/>
      <c r="C113" s="51"/>
      <c r="D113" s="49"/>
      <c r="E113" s="49" t="s">
        <v>620</v>
      </c>
      <c r="F113" s="49"/>
      <c r="G113" s="49" t="s">
        <v>1676</v>
      </c>
      <c r="H113" s="5"/>
      <c r="I113" s="49">
        <v>0</v>
      </c>
      <c r="J113" s="50"/>
    </row>
    <row r="114" spans="1:10" s="17" customFormat="1">
      <c r="A114" s="51"/>
      <c r="B114" s="51"/>
      <c r="C114" s="51"/>
      <c r="D114" s="49"/>
      <c r="E114" s="49" t="s">
        <v>176</v>
      </c>
      <c r="F114" s="49"/>
      <c r="G114" s="49" t="s">
        <v>42</v>
      </c>
      <c r="H114" s="5"/>
      <c r="I114" s="49">
        <v>0</v>
      </c>
      <c r="J114" s="50"/>
    </row>
    <row r="115" spans="1:10" s="17" customFormat="1">
      <c r="A115" s="51"/>
      <c r="B115" s="51"/>
      <c r="C115" s="51"/>
      <c r="D115" s="49"/>
      <c r="E115" s="49" t="s">
        <v>291</v>
      </c>
      <c r="F115" s="49"/>
      <c r="G115" s="49" t="s">
        <v>42</v>
      </c>
      <c r="H115" s="5"/>
      <c r="I115" s="49">
        <v>0</v>
      </c>
      <c r="J115" s="49"/>
    </row>
    <row r="116" spans="1:10" s="17" customFormat="1">
      <c r="A116" s="51"/>
      <c r="B116" s="51"/>
      <c r="C116" s="51"/>
      <c r="D116" s="49"/>
      <c r="E116" s="49" t="s">
        <v>617</v>
      </c>
      <c r="F116" s="49"/>
      <c r="G116" s="49" t="s">
        <v>87</v>
      </c>
      <c r="H116" s="5"/>
      <c r="I116" s="49">
        <v>0</v>
      </c>
      <c r="J116" s="49"/>
    </row>
    <row r="117" spans="1:10" s="17" customFormat="1">
      <c r="A117" s="51"/>
      <c r="B117" s="51"/>
      <c r="C117" s="51"/>
      <c r="D117" s="49"/>
      <c r="E117" s="49" t="s">
        <v>1241</v>
      </c>
      <c r="F117" s="49"/>
      <c r="G117" s="49" t="s">
        <v>1183</v>
      </c>
      <c r="H117" s="5"/>
      <c r="I117" s="49">
        <v>0</v>
      </c>
      <c r="J117" s="49"/>
    </row>
    <row r="118" spans="1:10" s="17" customFormat="1">
      <c r="A118" s="51"/>
      <c r="B118" s="51"/>
      <c r="C118" s="51"/>
      <c r="D118" s="49"/>
      <c r="E118" s="49" t="s">
        <v>341</v>
      </c>
      <c r="F118" s="49"/>
      <c r="G118" s="49" t="s">
        <v>1183</v>
      </c>
      <c r="H118" s="5"/>
      <c r="I118" s="49">
        <v>0</v>
      </c>
      <c r="J118" s="49"/>
    </row>
    <row r="119" spans="1:10" s="17" customFormat="1">
      <c r="A119" s="51"/>
      <c r="B119" s="51"/>
      <c r="C119" s="51"/>
      <c r="D119" s="49"/>
      <c r="E119" s="49" t="s">
        <v>179</v>
      </c>
      <c r="F119" s="49"/>
      <c r="G119" s="49" t="s">
        <v>1183</v>
      </c>
      <c r="H119" s="5"/>
      <c r="I119" s="49">
        <v>0</v>
      </c>
      <c r="J119" s="49"/>
    </row>
    <row r="120" spans="1:10" s="17" customFormat="1">
      <c r="A120" s="51"/>
      <c r="B120" s="51"/>
      <c r="C120" s="51"/>
      <c r="D120" s="49"/>
      <c r="E120" s="49" t="s">
        <v>1467</v>
      </c>
      <c r="F120" s="49"/>
      <c r="G120" s="49" t="s">
        <v>1680</v>
      </c>
      <c r="H120" s="5"/>
      <c r="I120" s="49">
        <v>0</v>
      </c>
      <c r="J120" s="49"/>
    </row>
    <row r="121" spans="1:10" s="17" customFormat="1">
      <c r="A121" s="51"/>
      <c r="B121" s="51"/>
      <c r="C121" s="51"/>
      <c r="D121" s="49"/>
      <c r="E121" s="49" t="s">
        <v>341</v>
      </c>
      <c r="F121" s="49"/>
      <c r="G121" s="49" t="s">
        <v>1680</v>
      </c>
      <c r="H121" s="5"/>
      <c r="I121" s="49">
        <v>0</v>
      </c>
      <c r="J121" s="50"/>
    </row>
    <row r="122" spans="1:10" s="17" customFormat="1">
      <c r="A122" s="51"/>
      <c r="B122" s="51"/>
      <c r="C122" s="51"/>
      <c r="D122" s="49"/>
      <c r="E122" s="49" t="s">
        <v>175</v>
      </c>
      <c r="F122" s="49"/>
      <c r="G122" s="49" t="s">
        <v>1267</v>
      </c>
      <c r="H122" s="5"/>
      <c r="I122" s="49">
        <v>0</v>
      </c>
      <c r="J122" s="49"/>
    </row>
    <row r="123" spans="1:10" s="17" customFormat="1">
      <c r="A123" s="51"/>
      <c r="B123" s="51"/>
      <c r="C123" s="51"/>
      <c r="D123" s="49"/>
      <c r="E123" s="49" t="s">
        <v>396</v>
      </c>
      <c r="F123" s="49"/>
      <c r="G123" s="49" t="s">
        <v>1267</v>
      </c>
      <c r="H123" s="5"/>
      <c r="I123" s="49">
        <v>0</v>
      </c>
      <c r="J123" s="49"/>
    </row>
    <row r="124" spans="1:10" s="17" customFormat="1">
      <c r="A124" s="51"/>
      <c r="B124" s="51"/>
      <c r="C124" s="51"/>
      <c r="D124" s="49"/>
      <c r="E124" s="49" t="s">
        <v>187</v>
      </c>
      <c r="F124" s="49"/>
      <c r="G124" s="49" t="s">
        <v>144</v>
      </c>
      <c r="H124" s="5"/>
      <c r="I124" s="49">
        <v>0</v>
      </c>
      <c r="J124" s="49"/>
    </row>
    <row r="125" spans="1:10" s="17" customFormat="1">
      <c r="A125" s="51"/>
      <c r="B125" s="51"/>
      <c r="C125" s="51"/>
      <c r="D125" s="49"/>
      <c r="E125" s="49" t="s">
        <v>172</v>
      </c>
      <c r="F125" s="49"/>
      <c r="G125" s="49" t="s">
        <v>20</v>
      </c>
      <c r="H125" s="5"/>
      <c r="I125" s="49">
        <v>0</v>
      </c>
      <c r="J125" s="49"/>
    </row>
    <row r="126" spans="1:10" s="17" customFormat="1">
      <c r="A126" s="51"/>
      <c r="B126" s="51"/>
      <c r="C126" s="51"/>
      <c r="D126" s="49"/>
      <c r="E126" s="49" t="s">
        <v>174</v>
      </c>
      <c r="F126" s="49"/>
      <c r="G126" s="49" t="s">
        <v>20</v>
      </c>
      <c r="H126" s="5"/>
      <c r="I126" s="49">
        <v>0</v>
      </c>
      <c r="J126" s="49"/>
    </row>
    <row r="127" spans="1:10" s="17" customFormat="1">
      <c r="A127" s="51"/>
      <c r="B127" s="51"/>
      <c r="C127" s="51"/>
      <c r="D127" s="49"/>
      <c r="E127" s="49" t="s">
        <v>184</v>
      </c>
      <c r="F127" s="49"/>
      <c r="G127" s="49" t="s">
        <v>299</v>
      </c>
      <c r="H127" s="5"/>
      <c r="I127" s="49">
        <v>0</v>
      </c>
      <c r="J127" s="50"/>
    </row>
    <row r="128" spans="1:10" s="17" customFormat="1">
      <c r="A128" s="51"/>
      <c r="B128" s="51"/>
      <c r="C128" s="51"/>
      <c r="D128" s="49"/>
      <c r="E128" s="49" t="s">
        <v>306</v>
      </c>
      <c r="F128" s="49"/>
      <c r="G128" s="49" t="s">
        <v>299</v>
      </c>
      <c r="H128" s="5"/>
      <c r="I128" s="49">
        <v>0</v>
      </c>
      <c r="J128" s="49"/>
    </row>
    <row r="129" spans="1:10" s="17" customFormat="1">
      <c r="A129" s="51"/>
      <c r="B129" s="51"/>
      <c r="C129" s="51"/>
      <c r="D129" s="49"/>
      <c r="E129" s="49" t="s">
        <v>178</v>
      </c>
      <c r="F129" s="49"/>
      <c r="G129" s="49" t="s">
        <v>299</v>
      </c>
      <c r="H129" s="5"/>
      <c r="I129" s="49">
        <v>0</v>
      </c>
      <c r="J129" s="49"/>
    </row>
    <row r="130" spans="1:10" s="17" customFormat="1">
      <c r="A130" s="51"/>
      <c r="B130" s="51"/>
      <c r="C130" s="51"/>
      <c r="D130" s="49"/>
      <c r="E130" s="49" t="s">
        <v>189</v>
      </c>
      <c r="F130" s="49"/>
      <c r="G130" s="49" t="s">
        <v>1646</v>
      </c>
      <c r="H130" s="5"/>
      <c r="I130" s="49">
        <v>0</v>
      </c>
      <c r="J130" s="49"/>
    </row>
    <row r="131" spans="1:10" s="17" customFormat="1">
      <c r="A131" s="51"/>
      <c r="B131" s="51"/>
      <c r="C131" s="51"/>
      <c r="D131" s="49"/>
      <c r="E131" s="49" t="s">
        <v>341</v>
      </c>
      <c r="F131" s="49"/>
      <c r="G131" s="49" t="s">
        <v>1646</v>
      </c>
      <c r="H131" s="5"/>
      <c r="I131" s="49">
        <v>0</v>
      </c>
      <c r="J131" s="49"/>
    </row>
    <row r="132" spans="1:10" s="17" customFormat="1">
      <c r="A132" s="51"/>
      <c r="B132" s="51"/>
      <c r="C132" s="51"/>
      <c r="D132" s="49"/>
      <c r="E132" s="49" t="s">
        <v>372</v>
      </c>
      <c r="F132" s="49"/>
      <c r="G132" s="49" t="s">
        <v>733</v>
      </c>
      <c r="H132" s="5"/>
      <c r="I132" s="49">
        <v>0</v>
      </c>
      <c r="J132" s="49"/>
    </row>
    <row r="133" spans="1:10" s="17" customFormat="1">
      <c r="A133" s="51"/>
      <c r="B133" s="51"/>
      <c r="C133" s="51"/>
      <c r="D133" s="49"/>
      <c r="E133" s="49" t="s">
        <v>175</v>
      </c>
      <c r="F133" s="49"/>
      <c r="G133" s="49" t="s">
        <v>733</v>
      </c>
      <c r="H133" s="5"/>
      <c r="I133" s="49">
        <v>0</v>
      </c>
      <c r="J133" s="49"/>
    </row>
    <row r="134" spans="1:10" s="17" customFormat="1">
      <c r="A134" s="51"/>
      <c r="B134" s="51"/>
      <c r="C134" s="51"/>
      <c r="D134" s="49"/>
      <c r="E134" s="49" t="s">
        <v>180</v>
      </c>
      <c r="F134" s="49"/>
      <c r="G134" s="49" t="s">
        <v>1423</v>
      </c>
      <c r="H134" s="5"/>
      <c r="I134" s="49">
        <v>0</v>
      </c>
      <c r="J134" s="50"/>
    </row>
    <row r="135" spans="1:10" s="17" customFormat="1">
      <c r="A135" s="51"/>
      <c r="B135" s="51"/>
      <c r="C135" s="51"/>
      <c r="D135" s="49"/>
      <c r="E135" s="49" t="s">
        <v>172</v>
      </c>
      <c r="F135" s="49"/>
      <c r="G135" s="49" t="s">
        <v>1423</v>
      </c>
      <c r="H135" s="5"/>
      <c r="I135" s="49">
        <v>0</v>
      </c>
      <c r="J135" s="50"/>
    </row>
    <row r="136" spans="1:10" s="17" customFormat="1">
      <c r="A136" s="51"/>
      <c r="B136" s="51"/>
      <c r="C136" s="51"/>
      <c r="D136" s="49"/>
      <c r="E136" s="49" t="s">
        <v>172</v>
      </c>
      <c r="F136" s="49"/>
      <c r="G136" s="49" t="s">
        <v>1685</v>
      </c>
      <c r="H136" s="5"/>
      <c r="I136" s="49">
        <v>0</v>
      </c>
      <c r="J136" s="49"/>
    </row>
    <row r="137" spans="1:10" s="17" customFormat="1">
      <c r="A137" s="51"/>
      <c r="B137" s="51"/>
      <c r="C137" s="51"/>
      <c r="D137" s="49"/>
      <c r="E137" s="49" t="s">
        <v>174</v>
      </c>
      <c r="F137" s="49"/>
      <c r="G137" s="49" t="s">
        <v>1685</v>
      </c>
      <c r="H137" s="5"/>
      <c r="I137" s="49">
        <v>0</v>
      </c>
      <c r="J137" s="49"/>
    </row>
    <row r="138" spans="1:10" s="17" customFormat="1">
      <c r="A138" s="51"/>
      <c r="B138" s="51"/>
      <c r="C138" s="51"/>
      <c r="D138" s="49"/>
      <c r="E138" s="49" t="s">
        <v>184</v>
      </c>
      <c r="F138" s="49"/>
      <c r="G138" s="49" t="s">
        <v>96</v>
      </c>
      <c r="H138" s="5"/>
      <c r="I138" s="49">
        <v>0</v>
      </c>
      <c r="J138" s="49"/>
    </row>
    <row r="139" spans="1:10" s="17" customFormat="1">
      <c r="A139" s="51"/>
      <c r="B139" s="51"/>
      <c r="C139" s="51"/>
      <c r="D139" s="49"/>
      <c r="E139" s="49" t="s">
        <v>341</v>
      </c>
      <c r="F139" s="49"/>
      <c r="G139" s="49" t="s">
        <v>96</v>
      </c>
      <c r="H139" s="5"/>
      <c r="I139" s="49">
        <v>0</v>
      </c>
      <c r="J139" s="50"/>
    </row>
    <row r="140" spans="1:10" s="17" customFormat="1">
      <c r="A140" s="51"/>
      <c r="B140" s="51"/>
      <c r="C140" s="51"/>
      <c r="D140" s="49"/>
      <c r="E140" s="49" t="s">
        <v>184</v>
      </c>
      <c r="F140" s="49"/>
      <c r="G140" s="49" t="s">
        <v>326</v>
      </c>
      <c r="H140" s="5"/>
      <c r="I140" s="49">
        <v>0</v>
      </c>
      <c r="J140" s="49"/>
    </row>
    <row r="141" spans="1:10" s="17" customFormat="1">
      <c r="A141" s="51"/>
      <c r="B141" s="51"/>
      <c r="C141" s="51"/>
      <c r="D141" s="49"/>
      <c r="E141" s="49" t="s">
        <v>306</v>
      </c>
      <c r="F141" s="49"/>
      <c r="G141" s="49" t="s">
        <v>326</v>
      </c>
      <c r="H141" s="5"/>
      <c r="I141" s="49">
        <v>0</v>
      </c>
      <c r="J141" s="49"/>
    </row>
    <row r="142" spans="1:10" s="17" customFormat="1">
      <c r="A142" s="51"/>
      <c r="B142" s="51"/>
      <c r="C142" s="51"/>
      <c r="D142" s="49"/>
      <c r="E142" s="49" t="s">
        <v>185</v>
      </c>
      <c r="F142" s="49"/>
      <c r="G142" s="49" t="s">
        <v>111</v>
      </c>
      <c r="H142" s="5"/>
      <c r="I142" s="49">
        <v>0</v>
      </c>
      <c r="J142" s="50"/>
    </row>
    <row r="143" spans="1:10" s="17" customFormat="1">
      <c r="A143" s="51"/>
      <c r="B143" s="51"/>
      <c r="C143" s="51"/>
      <c r="D143" s="49"/>
      <c r="E143" s="49" t="s">
        <v>179</v>
      </c>
      <c r="F143" s="49"/>
      <c r="G143" s="49" t="s">
        <v>111</v>
      </c>
      <c r="H143" s="5"/>
      <c r="I143" s="49">
        <v>0</v>
      </c>
      <c r="J143" s="49"/>
    </row>
    <row r="144" spans="1:10" s="17" customFormat="1">
      <c r="A144" s="51"/>
      <c r="B144" s="51"/>
      <c r="C144" s="51"/>
      <c r="D144" s="49"/>
      <c r="E144" s="49" t="s">
        <v>184</v>
      </c>
      <c r="F144" s="49"/>
      <c r="G144" s="49" t="s">
        <v>75</v>
      </c>
      <c r="H144" s="5"/>
      <c r="I144" s="49">
        <v>0</v>
      </c>
      <c r="J144" s="49"/>
    </row>
    <row r="145" spans="1:10" s="17" customFormat="1">
      <c r="A145" s="51"/>
      <c r="B145" s="51"/>
      <c r="C145" s="51"/>
      <c r="D145" s="49"/>
      <c r="E145" s="49" t="s">
        <v>306</v>
      </c>
      <c r="F145" s="49"/>
      <c r="G145" s="49" t="s">
        <v>75</v>
      </c>
      <c r="H145" s="5"/>
      <c r="I145" s="49">
        <v>0</v>
      </c>
      <c r="J145" s="49"/>
    </row>
    <row r="146" spans="1:10" s="17" customFormat="1">
      <c r="A146" s="51"/>
      <c r="B146" s="51"/>
      <c r="C146" s="51"/>
      <c r="D146" s="49"/>
      <c r="E146" s="49" t="s">
        <v>469</v>
      </c>
      <c r="F146" s="49"/>
      <c r="G146" s="49" t="s">
        <v>140</v>
      </c>
      <c r="H146" s="5"/>
      <c r="I146" s="49">
        <v>0</v>
      </c>
      <c r="J146" s="49"/>
    </row>
    <row r="147" spans="1:10" s="17" customFormat="1">
      <c r="A147" s="51"/>
      <c r="B147" s="51"/>
      <c r="C147" s="51"/>
      <c r="D147" s="49"/>
      <c r="E147" s="49" t="s">
        <v>172</v>
      </c>
      <c r="F147" s="49"/>
      <c r="G147" s="49" t="s">
        <v>140</v>
      </c>
      <c r="H147" s="5"/>
      <c r="I147" s="49">
        <v>0</v>
      </c>
      <c r="J147" s="49"/>
    </row>
    <row r="148" spans="1:10" s="17" customFormat="1">
      <c r="A148" s="51"/>
      <c r="B148" s="51"/>
      <c r="C148" s="51"/>
      <c r="D148" s="49"/>
      <c r="E148" s="49" t="s">
        <v>468</v>
      </c>
      <c r="F148" s="49"/>
      <c r="G148" s="49" t="s">
        <v>71</v>
      </c>
      <c r="H148" s="5"/>
      <c r="I148" s="49">
        <v>0</v>
      </c>
      <c r="J148" s="49"/>
    </row>
    <row r="149" spans="1:10" s="17" customFormat="1">
      <c r="A149" s="51"/>
      <c r="B149" s="51"/>
      <c r="C149" s="51"/>
      <c r="D149" s="49"/>
      <c r="E149" s="49" t="s">
        <v>178</v>
      </c>
      <c r="F149" s="49"/>
      <c r="G149" s="49" t="s">
        <v>71</v>
      </c>
      <c r="H149" s="5"/>
      <c r="I149" s="49">
        <v>0</v>
      </c>
      <c r="J149" s="49"/>
    </row>
    <row r="150" spans="1:10" s="17" customFormat="1">
      <c r="A150" s="51"/>
      <c r="B150" s="51"/>
      <c r="C150" s="51"/>
      <c r="D150" s="49"/>
      <c r="E150" s="49" t="s">
        <v>172</v>
      </c>
      <c r="F150" s="49"/>
      <c r="G150" s="49" t="s">
        <v>1082</v>
      </c>
      <c r="H150" s="5"/>
      <c r="I150" s="49">
        <v>0</v>
      </c>
      <c r="J150" s="49"/>
    </row>
    <row r="151" spans="1:10" s="17" customFormat="1">
      <c r="A151" s="51"/>
      <c r="B151" s="51"/>
      <c r="C151" s="51"/>
      <c r="D151" s="49"/>
      <c r="E151" s="49" t="s">
        <v>178</v>
      </c>
      <c r="F151" s="49"/>
      <c r="G151" s="49" t="s">
        <v>1082</v>
      </c>
      <c r="H151" s="5"/>
      <c r="I151" s="49">
        <v>0</v>
      </c>
      <c r="J151" s="49"/>
    </row>
    <row r="152" spans="1:10" s="17" customFormat="1">
      <c r="A152" s="51"/>
      <c r="B152" s="51"/>
      <c r="C152" s="51"/>
      <c r="D152" s="49"/>
      <c r="E152" s="49" t="s">
        <v>185</v>
      </c>
      <c r="F152" s="49"/>
      <c r="G152" s="49" t="s">
        <v>97</v>
      </c>
      <c r="H152" s="5"/>
      <c r="I152" s="49">
        <v>0</v>
      </c>
      <c r="J152" s="49"/>
    </row>
    <row r="153" spans="1:10" s="17" customFormat="1">
      <c r="A153" s="51"/>
      <c r="B153" s="51"/>
      <c r="C153" s="51"/>
      <c r="D153" s="49"/>
      <c r="E153" s="49" t="s">
        <v>492</v>
      </c>
      <c r="F153" s="49"/>
      <c r="G153" s="49" t="s">
        <v>97</v>
      </c>
      <c r="H153" s="5"/>
      <c r="I153" s="49">
        <v>0</v>
      </c>
      <c r="J153" s="49"/>
    </row>
    <row r="154" spans="1:10" s="17" customFormat="1">
      <c r="A154" s="51"/>
      <c r="B154" s="51"/>
      <c r="C154" s="51"/>
      <c r="D154" s="49"/>
      <c r="E154" s="49" t="s">
        <v>172</v>
      </c>
      <c r="F154" s="49"/>
      <c r="G154" s="49" t="s">
        <v>967</v>
      </c>
      <c r="H154" s="5"/>
      <c r="I154" s="49">
        <v>0</v>
      </c>
      <c r="J154" s="49"/>
    </row>
    <row r="155" spans="1:10" s="17" customFormat="1">
      <c r="A155" s="51"/>
      <c r="B155" s="51"/>
      <c r="C155" s="51"/>
      <c r="D155" s="49"/>
      <c r="E155" s="49" t="s">
        <v>341</v>
      </c>
      <c r="F155" s="49"/>
      <c r="G155" s="49" t="s">
        <v>967</v>
      </c>
      <c r="H155" s="5"/>
      <c r="I155" s="49">
        <v>0</v>
      </c>
      <c r="J155" s="49"/>
    </row>
    <row r="156" spans="1:10" s="17" customFormat="1">
      <c r="A156" s="51"/>
      <c r="B156" s="51"/>
      <c r="C156" s="51"/>
      <c r="D156" s="49"/>
      <c r="E156" s="49" t="s">
        <v>1741</v>
      </c>
      <c r="F156" s="49"/>
      <c r="G156" s="49" t="s">
        <v>1688</v>
      </c>
      <c r="H156" s="5"/>
      <c r="I156" s="49">
        <v>0</v>
      </c>
      <c r="J156" s="49"/>
    </row>
    <row r="157" spans="1:10" s="17" customFormat="1">
      <c r="A157" s="51"/>
      <c r="B157" s="51"/>
      <c r="C157" s="51"/>
      <c r="D157" s="49"/>
      <c r="E157" s="49" t="s">
        <v>410</v>
      </c>
      <c r="F157" s="49"/>
      <c r="G157" s="49" t="s">
        <v>1688</v>
      </c>
      <c r="H157" s="5"/>
      <c r="I157" s="49">
        <v>0</v>
      </c>
      <c r="J157" s="49"/>
    </row>
    <row r="158" spans="1:10" s="17" customFormat="1">
      <c r="A158" s="51"/>
      <c r="B158" s="51"/>
      <c r="C158" s="51"/>
      <c r="D158" s="49"/>
      <c r="E158" s="49" t="s">
        <v>182</v>
      </c>
      <c r="F158" s="49"/>
      <c r="G158" s="49" t="s">
        <v>1690</v>
      </c>
      <c r="H158" s="5"/>
      <c r="I158" s="49">
        <v>0</v>
      </c>
      <c r="J158" s="49"/>
    </row>
    <row r="159" spans="1:10" s="17" customFormat="1">
      <c r="A159" s="51"/>
      <c r="B159" s="51"/>
      <c r="C159" s="51"/>
      <c r="D159" s="49"/>
      <c r="E159" s="49" t="s">
        <v>179</v>
      </c>
      <c r="F159" s="49"/>
      <c r="G159" s="49" t="s">
        <v>1690</v>
      </c>
      <c r="H159" s="5"/>
      <c r="I159" s="49">
        <v>0</v>
      </c>
      <c r="J159" s="49"/>
    </row>
    <row r="160" spans="1:10" s="17" customFormat="1">
      <c r="A160" s="51"/>
      <c r="B160" s="51"/>
      <c r="C160" s="51"/>
      <c r="D160" s="49"/>
      <c r="E160" s="49" t="s">
        <v>184</v>
      </c>
      <c r="F160" s="49"/>
      <c r="G160" s="49" t="s">
        <v>65</v>
      </c>
      <c r="H160" s="5"/>
      <c r="I160" s="49">
        <v>0</v>
      </c>
      <c r="J160" s="49"/>
    </row>
    <row r="161" spans="1:10" s="17" customFormat="1">
      <c r="A161" s="51"/>
      <c r="B161" s="51"/>
      <c r="C161" s="51"/>
      <c r="D161" s="49"/>
      <c r="E161" s="49" t="s">
        <v>306</v>
      </c>
      <c r="F161" s="49"/>
      <c r="G161" s="49" t="s">
        <v>65</v>
      </c>
      <c r="H161" s="5"/>
      <c r="I161" s="49">
        <v>0</v>
      </c>
      <c r="J161" s="50"/>
    </row>
    <row r="162" spans="1:10" s="17" customFormat="1">
      <c r="A162" s="51"/>
      <c r="B162" s="51"/>
      <c r="C162" s="51"/>
      <c r="D162" s="49"/>
      <c r="E162" s="49" t="s">
        <v>182</v>
      </c>
      <c r="F162" s="49"/>
      <c r="G162" s="49" t="s">
        <v>1585</v>
      </c>
      <c r="H162" s="5"/>
      <c r="I162" s="49">
        <v>0</v>
      </c>
      <c r="J162" s="50"/>
    </row>
    <row r="163" spans="1:10" s="17" customFormat="1">
      <c r="A163" s="51"/>
      <c r="B163" s="51"/>
      <c r="C163" s="51"/>
      <c r="D163" s="49"/>
      <c r="E163" s="49" t="s">
        <v>219</v>
      </c>
      <c r="F163" s="49"/>
      <c r="G163" s="49" t="s">
        <v>1585</v>
      </c>
      <c r="H163" s="5"/>
      <c r="I163" s="49">
        <v>0</v>
      </c>
      <c r="J163" s="49"/>
    </row>
    <row r="164" spans="1:10" s="17" customFormat="1">
      <c r="A164" s="51"/>
      <c r="B164" s="51"/>
      <c r="C164" s="51"/>
      <c r="D164" s="49"/>
      <c r="E164" s="49" t="s">
        <v>184</v>
      </c>
      <c r="F164" s="49"/>
      <c r="G164" s="49" t="s">
        <v>1408</v>
      </c>
      <c r="H164" s="5"/>
      <c r="I164" s="49">
        <v>0</v>
      </c>
      <c r="J164" s="49"/>
    </row>
    <row r="165" spans="1:10" s="17" customFormat="1">
      <c r="A165" s="51"/>
      <c r="B165" s="51"/>
      <c r="C165" s="51"/>
      <c r="D165" s="49"/>
      <c r="E165" s="49" t="s">
        <v>179</v>
      </c>
      <c r="F165" s="49"/>
      <c r="G165" s="49" t="s">
        <v>1408</v>
      </c>
      <c r="H165" s="5"/>
      <c r="I165" s="49">
        <v>0</v>
      </c>
      <c r="J165" s="49"/>
    </row>
    <row r="166" spans="1:10" s="17" customFormat="1">
      <c r="A166" s="51"/>
      <c r="B166" s="51"/>
      <c r="C166" s="51"/>
      <c r="D166" s="49"/>
      <c r="E166" s="49" t="s">
        <v>172</v>
      </c>
      <c r="F166" s="49"/>
      <c r="G166" s="49" t="s">
        <v>40</v>
      </c>
      <c r="H166" s="5"/>
      <c r="I166" s="49">
        <v>0</v>
      </c>
      <c r="J166" s="49"/>
    </row>
    <row r="167" spans="1:10" s="17" customFormat="1">
      <c r="A167" s="51"/>
      <c r="B167" s="51"/>
      <c r="C167" s="51"/>
      <c r="D167" s="49"/>
      <c r="E167" s="49" t="s">
        <v>178</v>
      </c>
      <c r="F167" s="49"/>
      <c r="G167" s="49" t="s">
        <v>40</v>
      </c>
      <c r="H167" s="5"/>
      <c r="I167" s="49">
        <v>0</v>
      </c>
      <c r="J167" s="49"/>
    </row>
    <row r="168" spans="1:10" s="17" customFormat="1">
      <c r="A168" s="51"/>
      <c r="B168" s="51"/>
      <c r="C168" s="51"/>
      <c r="D168" s="49"/>
      <c r="E168" s="49" t="s">
        <v>182</v>
      </c>
      <c r="F168" s="49"/>
      <c r="G168" s="49" t="s">
        <v>143</v>
      </c>
      <c r="H168" s="5"/>
      <c r="I168" s="49">
        <v>0</v>
      </c>
      <c r="J168" s="49"/>
    </row>
    <row r="169" spans="1:10" s="17" customFormat="1">
      <c r="A169" s="51"/>
      <c r="B169" s="51"/>
      <c r="C169" s="51"/>
      <c r="D169" s="49"/>
      <c r="E169" s="49" t="s">
        <v>185</v>
      </c>
      <c r="F169" s="49"/>
      <c r="G169" s="49" t="s">
        <v>57</v>
      </c>
      <c r="H169" s="5"/>
      <c r="I169" s="49">
        <v>0</v>
      </c>
      <c r="J169" s="49"/>
    </row>
    <row r="170" spans="1:10" s="17" customFormat="1">
      <c r="A170" s="51"/>
      <c r="B170" s="51"/>
      <c r="C170" s="51"/>
      <c r="D170" s="49"/>
      <c r="E170" s="49" t="s">
        <v>188</v>
      </c>
      <c r="F170" s="49"/>
      <c r="G170" s="49" t="s">
        <v>57</v>
      </c>
      <c r="H170" s="5"/>
      <c r="I170" s="49">
        <v>0</v>
      </c>
      <c r="J170" s="50"/>
    </row>
    <row r="171" spans="1:10" s="17" customFormat="1">
      <c r="A171" s="51"/>
      <c r="B171" s="51"/>
      <c r="C171" s="51"/>
      <c r="D171" s="49"/>
      <c r="E171" s="49" t="s">
        <v>176</v>
      </c>
      <c r="F171" s="49"/>
      <c r="G171" s="49" t="s">
        <v>28</v>
      </c>
      <c r="H171" s="5"/>
      <c r="I171" s="49">
        <v>0</v>
      </c>
      <c r="J171" s="49"/>
    </row>
    <row r="172" spans="1:10" s="17" customFormat="1">
      <c r="A172" s="51"/>
      <c r="B172" s="51"/>
      <c r="C172" s="51"/>
      <c r="D172" s="49"/>
      <c r="E172" s="49" t="s">
        <v>341</v>
      </c>
      <c r="F172" s="49"/>
      <c r="G172" s="49" t="s">
        <v>28</v>
      </c>
      <c r="H172" s="5"/>
      <c r="I172" s="49">
        <v>0</v>
      </c>
      <c r="J172" s="49"/>
    </row>
    <row r="173" spans="1:10" s="17" customFormat="1">
      <c r="A173" s="51"/>
      <c r="B173" s="51"/>
      <c r="C173" s="51"/>
      <c r="D173" s="49"/>
      <c r="E173" s="49" t="s">
        <v>172</v>
      </c>
      <c r="F173" s="49"/>
      <c r="G173" s="49" t="s">
        <v>1437</v>
      </c>
      <c r="H173" s="5"/>
      <c r="I173" s="49">
        <v>0</v>
      </c>
      <c r="J173" s="49"/>
    </row>
    <row r="174" spans="1:10" s="17" customFormat="1">
      <c r="A174" s="51"/>
      <c r="B174" s="51"/>
      <c r="C174" s="51"/>
      <c r="D174" s="49"/>
      <c r="E174" s="49" t="s">
        <v>1469</v>
      </c>
      <c r="F174" s="49"/>
      <c r="G174" s="49" t="s">
        <v>1437</v>
      </c>
      <c r="H174" s="5"/>
      <c r="I174" s="49">
        <v>0</v>
      </c>
      <c r="J174" s="49"/>
    </row>
    <row r="175" spans="1:10" s="17" customFormat="1">
      <c r="A175" s="51"/>
      <c r="B175" s="51"/>
      <c r="C175" s="51"/>
      <c r="D175" s="49"/>
      <c r="E175" s="49" t="s">
        <v>178</v>
      </c>
      <c r="F175" s="49"/>
      <c r="G175" s="49" t="s">
        <v>104</v>
      </c>
      <c r="H175" s="5"/>
      <c r="I175" s="49">
        <v>0</v>
      </c>
      <c r="J175" s="49"/>
    </row>
    <row r="176" spans="1:10" s="17" customFormat="1">
      <c r="A176" s="51"/>
      <c r="B176" s="51"/>
      <c r="C176" s="51"/>
      <c r="D176" s="49"/>
      <c r="E176" s="49" t="s">
        <v>174</v>
      </c>
      <c r="F176" s="49"/>
      <c r="G176" s="49" t="s">
        <v>104</v>
      </c>
      <c r="H176" s="5"/>
      <c r="I176" s="49">
        <v>0</v>
      </c>
      <c r="J176" s="49"/>
    </row>
    <row r="177" spans="1:10" s="17" customFormat="1">
      <c r="A177" s="51"/>
      <c r="B177" s="51"/>
      <c r="C177" s="51"/>
      <c r="D177" s="49"/>
      <c r="E177" s="49" t="s">
        <v>978</v>
      </c>
      <c r="F177" s="49"/>
      <c r="G177" s="49" t="s">
        <v>81</v>
      </c>
      <c r="H177" s="5"/>
      <c r="I177" s="49">
        <v>0</v>
      </c>
      <c r="J177" s="49"/>
    </row>
    <row r="178" spans="1:10" s="17" customFormat="1">
      <c r="A178" s="51"/>
      <c r="B178" s="51"/>
      <c r="C178" s="51"/>
      <c r="D178" s="49"/>
      <c r="E178" s="49" t="s">
        <v>180</v>
      </c>
      <c r="F178" s="49"/>
      <c r="G178" s="49" t="s">
        <v>1700</v>
      </c>
      <c r="H178" s="5"/>
      <c r="I178" s="49">
        <v>0</v>
      </c>
      <c r="J178" s="49"/>
    </row>
    <row r="179" spans="1:10" s="17" customFormat="1">
      <c r="A179" s="51"/>
      <c r="B179" s="51"/>
      <c r="C179" s="51"/>
      <c r="D179" s="49"/>
      <c r="E179" s="49" t="s">
        <v>172</v>
      </c>
      <c r="F179" s="49"/>
      <c r="G179" s="49" t="s">
        <v>1700</v>
      </c>
      <c r="H179" s="5"/>
      <c r="I179" s="49">
        <v>0</v>
      </c>
      <c r="J179" s="49"/>
    </row>
    <row r="180" spans="1:10" s="17" customFormat="1">
      <c r="A180" s="51"/>
      <c r="B180" s="51"/>
      <c r="C180" s="51"/>
      <c r="D180" s="49"/>
      <c r="E180" s="49" t="s">
        <v>183</v>
      </c>
      <c r="F180" s="49"/>
      <c r="G180" s="49" t="s">
        <v>562</v>
      </c>
      <c r="H180" s="5"/>
      <c r="I180" s="49">
        <v>0</v>
      </c>
      <c r="J180" s="49"/>
    </row>
    <row r="181" spans="1:10" s="17" customFormat="1">
      <c r="A181" s="51"/>
      <c r="B181" s="51"/>
      <c r="C181" s="51"/>
      <c r="D181" s="49"/>
      <c r="E181" s="49" t="s">
        <v>174</v>
      </c>
      <c r="F181" s="49"/>
      <c r="G181" s="49" t="s">
        <v>562</v>
      </c>
      <c r="H181" s="5"/>
      <c r="I181" s="49">
        <v>0</v>
      </c>
      <c r="J181" s="49"/>
    </row>
    <row r="182" spans="1:10" s="17" customFormat="1">
      <c r="A182" s="51"/>
      <c r="B182" s="51"/>
      <c r="C182" s="51"/>
      <c r="D182" s="49"/>
      <c r="E182" s="49" t="s">
        <v>175</v>
      </c>
      <c r="F182" s="49"/>
      <c r="G182" s="49" t="s">
        <v>49</v>
      </c>
      <c r="H182" s="5"/>
      <c r="I182" s="49">
        <v>0</v>
      </c>
      <c r="J182" s="49"/>
    </row>
    <row r="183" spans="1:10" s="17" customFormat="1">
      <c r="A183" s="51"/>
      <c r="B183" s="51"/>
      <c r="C183" s="51"/>
      <c r="D183" s="49"/>
      <c r="E183" s="49" t="s">
        <v>396</v>
      </c>
      <c r="F183" s="49"/>
      <c r="G183" s="49" t="s">
        <v>49</v>
      </c>
      <c r="H183" s="5"/>
      <c r="I183" s="49">
        <v>0</v>
      </c>
      <c r="J183" s="50"/>
    </row>
    <row r="184" spans="1:10" s="17" customFormat="1">
      <c r="A184" s="51"/>
      <c r="B184" s="51"/>
      <c r="C184" s="51"/>
      <c r="D184" s="49"/>
      <c r="E184" s="49" t="s">
        <v>185</v>
      </c>
      <c r="F184" s="49"/>
      <c r="G184" s="49" t="s">
        <v>60</v>
      </c>
      <c r="H184" s="5"/>
      <c r="I184" s="49">
        <v>0</v>
      </c>
      <c r="J184" s="50"/>
    </row>
    <row r="185" spans="1:10" s="17" customFormat="1">
      <c r="A185" s="51"/>
      <c r="B185" s="51"/>
      <c r="C185" s="51"/>
      <c r="D185" s="49"/>
      <c r="E185" s="49" t="s">
        <v>179</v>
      </c>
      <c r="F185" s="49"/>
      <c r="G185" s="49" t="s">
        <v>60</v>
      </c>
      <c r="H185" s="5"/>
      <c r="I185" s="49">
        <v>0</v>
      </c>
      <c r="J185" s="50"/>
    </row>
    <row r="186" spans="1:10" s="17" customFormat="1">
      <c r="A186" s="51"/>
      <c r="B186" s="51"/>
      <c r="C186" s="51"/>
      <c r="D186" s="49"/>
      <c r="E186" s="49" t="s">
        <v>1466</v>
      </c>
      <c r="F186" s="49"/>
      <c r="G186" s="49" t="s">
        <v>1440</v>
      </c>
      <c r="H186" s="5"/>
      <c r="I186" s="49">
        <v>0</v>
      </c>
      <c r="J186" s="49"/>
    </row>
    <row r="187" spans="1:10" s="17" customFormat="1">
      <c r="A187" s="51"/>
      <c r="B187" s="51"/>
      <c r="C187" s="51"/>
      <c r="D187" s="49"/>
      <c r="E187" s="49" t="s">
        <v>175</v>
      </c>
      <c r="F187" s="49"/>
      <c r="G187" s="49" t="s">
        <v>1440</v>
      </c>
      <c r="H187" s="5"/>
      <c r="I187" s="49">
        <v>0</v>
      </c>
      <c r="J187" s="49"/>
    </row>
    <row r="188" spans="1:10" s="17" customFormat="1">
      <c r="A188" s="51"/>
      <c r="B188" s="51"/>
      <c r="C188" s="51"/>
      <c r="D188" s="49"/>
      <c r="E188" s="49" t="s">
        <v>182</v>
      </c>
      <c r="F188" s="49"/>
      <c r="G188" s="49" t="s">
        <v>1192</v>
      </c>
      <c r="H188" s="5"/>
      <c r="I188" s="49">
        <v>0</v>
      </c>
      <c r="J188" s="49"/>
    </row>
    <row r="189" spans="1:10" s="17" customFormat="1">
      <c r="A189" s="51"/>
      <c r="B189" s="51"/>
      <c r="C189" s="51"/>
      <c r="D189" s="49"/>
      <c r="E189" s="49" t="s">
        <v>219</v>
      </c>
      <c r="F189" s="49"/>
      <c r="G189" s="49" t="s">
        <v>1192</v>
      </c>
      <c r="H189" s="5"/>
      <c r="I189" s="49">
        <v>0</v>
      </c>
      <c r="J189" s="49"/>
    </row>
    <row r="190" spans="1:10" s="17" customFormat="1">
      <c r="A190" s="51"/>
      <c r="B190" s="51"/>
      <c r="C190" s="51"/>
      <c r="D190" s="49"/>
      <c r="E190" s="49" t="s">
        <v>177</v>
      </c>
      <c r="F190" s="49"/>
      <c r="G190" s="49" t="s">
        <v>161</v>
      </c>
      <c r="H190" s="5"/>
      <c r="I190" s="49">
        <v>0</v>
      </c>
      <c r="J190" s="49"/>
    </row>
    <row r="191" spans="1:10" s="17" customFormat="1">
      <c r="A191" s="51"/>
      <c r="B191" s="51"/>
      <c r="C191" s="51"/>
      <c r="D191" s="49"/>
      <c r="E191" s="49" t="s">
        <v>173</v>
      </c>
      <c r="F191" s="49"/>
      <c r="G191" s="49" t="s">
        <v>11</v>
      </c>
      <c r="H191" s="5"/>
      <c r="I191" s="49">
        <v>0</v>
      </c>
      <c r="J191" s="49"/>
    </row>
    <row r="192" spans="1:10" s="17" customFormat="1">
      <c r="A192" s="51"/>
      <c r="B192" s="51"/>
      <c r="C192" s="51"/>
      <c r="D192" s="49"/>
      <c r="E192" s="49" t="s">
        <v>341</v>
      </c>
      <c r="F192" s="49"/>
      <c r="G192" s="49" t="s">
        <v>11</v>
      </c>
      <c r="H192" s="5"/>
      <c r="I192" s="49">
        <v>0</v>
      </c>
      <c r="J192" s="50"/>
    </row>
    <row r="193" spans="1:11" s="17" customFormat="1">
      <c r="A193" s="51"/>
      <c r="B193" s="51"/>
      <c r="C193" s="51"/>
      <c r="D193" s="49"/>
      <c r="E193" s="49" t="s">
        <v>182</v>
      </c>
      <c r="F193" s="49"/>
      <c r="G193" s="49" t="s">
        <v>1629</v>
      </c>
      <c r="H193" s="5"/>
      <c r="I193" s="49">
        <v>0</v>
      </c>
      <c r="J193" s="49"/>
      <c r="K193" s="146"/>
    </row>
    <row r="194" spans="1:11" s="17" customFormat="1">
      <c r="A194" s="51"/>
      <c r="B194" s="51"/>
      <c r="C194" s="51"/>
      <c r="D194" s="49"/>
      <c r="E194" s="49" t="s">
        <v>219</v>
      </c>
      <c r="F194" s="49"/>
      <c r="G194" s="49" t="s">
        <v>1629</v>
      </c>
      <c r="H194" s="5"/>
      <c r="I194" s="49">
        <v>0</v>
      </c>
      <c r="J194" s="49"/>
      <c r="K194" s="146"/>
    </row>
    <row r="195" spans="1:11" s="17" customFormat="1">
      <c r="A195" s="51"/>
      <c r="B195" s="51"/>
      <c r="C195" s="51"/>
      <c r="D195" s="49"/>
      <c r="E195" s="49" t="s">
        <v>184</v>
      </c>
      <c r="F195" s="49"/>
      <c r="G195" s="49" t="s">
        <v>282</v>
      </c>
      <c r="H195" s="5"/>
      <c r="I195" s="49">
        <v>0</v>
      </c>
      <c r="J195" s="49"/>
      <c r="K195" s="146"/>
    </row>
    <row r="196" spans="1:11" s="17" customFormat="1">
      <c r="A196" s="51"/>
      <c r="B196" s="51"/>
      <c r="C196" s="51"/>
      <c r="D196" s="49"/>
      <c r="E196" s="49" t="s">
        <v>306</v>
      </c>
      <c r="F196" s="49"/>
      <c r="G196" s="49" t="s">
        <v>282</v>
      </c>
      <c r="H196" s="5"/>
      <c r="I196" s="49">
        <v>0</v>
      </c>
      <c r="J196" s="49"/>
      <c r="K196" s="146"/>
    </row>
    <row r="197" spans="1:11" s="17" customFormat="1">
      <c r="A197" s="51"/>
      <c r="B197" s="51"/>
      <c r="C197" s="51"/>
      <c r="D197" s="49"/>
      <c r="E197" s="49" t="s">
        <v>180</v>
      </c>
      <c r="F197" s="49"/>
      <c r="G197" s="49" t="s">
        <v>1074</v>
      </c>
      <c r="H197" s="5"/>
      <c r="I197" s="49">
        <v>0</v>
      </c>
      <c r="J197" s="50"/>
      <c r="K197" s="146"/>
    </row>
    <row r="198" spans="1:11" s="17" customFormat="1">
      <c r="A198" s="51"/>
      <c r="B198" s="51"/>
      <c r="C198" s="51"/>
      <c r="D198" s="49"/>
      <c r="E198" s="49" t="s">
        <v>396</v>
      </c>
      <c r="F198" s="49"/>
      <c r="G198" s="49" t="s">
        <v>1074</v>
      </c>
      <c r="H198" s="5"/>
      <c r="I198" s="49">
        <v>0</v>
      </c>
      <c r="J198" s="49"/>
      <c r="K198" s="146"/>
    </row>
    <row r="199" spans="1:11" s="17" customFormat="1">
      <c r="A199" s="51"/>
      <c r="B199" s="51"/>
      <c r="C199" s="51"/>
      <c r="D199" s="49"/>
      <c r="E199" s="49" t="s">
        <v>627</v>
      </c>
      <c r="F199" s="49"/>
      <c r="G199" s="49" t="s">
        <v>1074</v>
      </c>
      <c r="H199" s="5"/>
      <c r="I199" s="49">
        <v>0</v>
      </c>
      <c r="J199" s="49"/>
      <c r="K199" s="146"/>
    </row>
    <row r="200" spans="1:11" s="17" customFormat="1">
      <c r="A200" s="51"/>
      <c r="B200" s="51"/>
      <c r="C200" s="51"/>
      <c r="D200" s="49"/>
      <c r="E200" s="49" t="s">
        <v>189</v>
      </c>
      <c r="F200" s="49"/>
      <c r="G200" s="49" t="s">
        <v>1350</v>
      </c>
      <c r="H200" s="5"/>
      <c r="I200" s="49">
        <v>0</v>
      </c>
      <c r="J200" s="49"/>
      <c r="K200" s="146"/>
    </row>
    <row r="201" spans="1:11" s="17" customFormat="1">
      <c r="A201" s="51"/>
      <c r="B201" s="51"/>
      <c r="C201" s="51"/>
      <c r="D201" s="49"/>
      <c r="E201" s="49" t="s">
        <v>341</v>
      </c>
      <c r="F201" s="49"/>
      <c r="G201" s="49" t="s">
        <v>1350</v>
      </c>
      <c r="H201" s="5"/>
      <c r="I201" s="49">
        <v>0</v>
      </c>
      <c r="J201" s="49"/>
      <c r="K201" s="146"/>
    </row>
    <row r="202" spans="1:11" s="17" customFormat="1">
      <c r="A202" s="51"/>
      <c r="B202" s="51"/>
      <c r="C202" s="51"/>
      <c r="D202" s="49"/>
      <c r="E202" s="49" t="s">
        <v>615</v>
      </c>
      <c r="F202" s="49"/>
      <c r="G202" s="49" t="s">
        <v>337</v>
      </c>
      <c r="H202" s="5"/>
      <c r="I202" s="49">
        <v>0</v>
      </c>
      <c r="J202" s="49"/>
      <c r="K202" s="146"/>
    </row>
    <row r="203" spans="1:11" s="17" customFormat="1">
      <c r="A203" s="51"/>
      <c r="B203" s="51"/>
      <c r="C203" s="51"/>
      <c r="D203" s="49"/>
      <c r="E203" s="49" t="s">
        <v>422</v>
      </c>
      <c r="F203" s="49"/>
      <c r="G203" s="49" t="s">
        <v>58</v>
      </c>
      <c r="H203" s="5"/>
      <c r="I203" s="49">
        <v>0</v>
      </c>
      <c r="J203" s="49"/>
      <c r="K203" s="146"/>
    </row>
    <row r="204" spans="1:11" s="17" customFormat="1">
      <c r="A204" s="51"/>
      <c r="B204" s="51"/>
      <c r="C204" s="51"/>
      <c r="D204" s="49"/>
      <c r="E204" s="49" t="s">
        <v>172</v>
      </c>
      <c r="F204" s="49"/>
      <c r="G204" s="49" t="s">
        <v>58</v>
      </c>
      <c r="H204" s="5"/>
      <c r="I204" s="49">
        <v>0</v>
      </c>
      <c r="J204" s="49"/>
      <c r="K204" s="146"/>
    </row>
    <row r="205" spans="1:11" s="17" customFormat="1">
      <c r="A205" s="51"/>
      <c r="B205" s="51"/>
      <c r="C205" s="51"/>
      <c r="D205" s="49"/>
      <c r="E205" s="49" t="s">
        <v>172</v>
      </c>
      <c r="F205" s="49"/>
      <c r="G205" s="49" t="s">
        <v>228</v>
      </c>
      <c r="H205" s="5"/>
      <c r="I205" s="49">
        <v>0</v>
      </c>
      <c r="J205" s="49"/>
      <c r="K205" s="146"/>
    </row>
    <row r="206" spans="1:11" s="17" customFormat="1">
      <c r="A206" s="51"/>
      <c r="B206" s="51"/>
      <c r="C206" s="51"/>
      <c r="D206" s="49"/>
      <c r="E206" s="49" t="s">
        <v>178</v>
      </c>
      <c r="F206" s="49"/>
      <c r="G206" s="49" t="s">
        <v>228</v>
      </c>
      <c r="H206" s="5"/>
      <c r="I206" s="49">
        <v>0</v>
      </c>
      <c r="J206" s="49"/>
      <c r="K206" s="146"/>
    </row>
    <row r="207" spans="1:11" s="17" customFormat="1">
      <c r="A207" s="51"/>
      <c r="B207" s="51"/>
      <c r="C207" s="51"/>
      <c r="D207" s="49"/>
      <c r="E207" s="49" t="s">
        <v>233</v>
      </c>
      <c r="F207" s="49"/>
      <c r="G207" s="49" t="s">
        <v>228</v>
      </c>
      <c r="H207" s="5"/>
      <c r="I207" s="49">
        <v>0</v>
      </c>
      <c r="J207" s="50"/>
      <c r="K207" s="146"/>
    </row>
    <row r="208" spans="1:11" s="17" customFormat="1">
      <c r="A208" s="51"/>
      <c r="B208" s="51"/>
      <c r="C208" s="51"/>
      <c r="D208" s="49"/>
      <c r="E208" s="49" t="s">
        <v>182</v>
      </c>
      <c r="F208" s="49"/>
      <c r="G208" s="49" t="s">
        <v>228</v>
      </c>
      <c r="H208" s="5"/>
      <c r="I208" s="49">
        <v>0</v>
      </c>
      <c r="J208" s="49"/>
      <c r="K208" s="146"/>
    </row>
    <row r="209" spans="1:11" s="17" customFormat="1">
      <c r="A209" s="51"/>
      <c r="B209" s="51"/>
      <c r="C209" s="51"/>
      <c r="D209" s="49"/>
      <c r="E209" s="49" t="s">
        <v>172</v>
      </c>
      <c r="F209" s="49"/>
      <c r="G209" s="49" t="s">
        <v>213</v>
      </c>
      <c r="H209" s="5"/>
      <c r="I209" s="49">
        <v>0</v>
      </c>
      <c r="J209" s="49"/>
      <c r="K209" s="146"/>
    </row>
    <row r="210" spans="1:11" s="17" customFormat="1">
      <c r="A210" s="51"/>
      <c r="B210" s="51"/>
      <c r="C210" s="51"/>
      <c r="D210" s="49"/>
      <c r="E210" s="49" t="s">
        <v>174</v>
      </c>
      <c r="F210" s="49"/>
      <c r="G210" s="49" t="s">
        <v>213</v>
      </c>
      <c r="H210" s="5"/>
      <c r="I210" s="49">
        <v>0</v>
      </c>
      <c r="J210" s="49"/>
      <c r="K210" s="146"/>
    </row>
    <row r="211" spans="1:11" s="17" customFormat="1">
      <c r="A211" s="51"/>
      <c r="B211" s="51"/>
      <c r="C211" s="51"/>
      <c r="D211" s="49"/>
      <c r="E211" s="49" t="s">
        <v>186</v>
      </c>
      <c r="F211" s="49"/>
      <c r="G211" s="49" t="s">
        <v>54</v>
      </c>
      <c r="H211" s="5"/>
      <c r="I211" s="49">
        <v>0</v>
      </c>
      <c r="J211" s="50"/>
      <c r="K211" s="146"/>
    </row>
    <row r="212" spans="1:11" s="17" customFormat="1">
      <c r="A212" s="51"/>
      <c r="B212" s="51"/>
      <c r="C212" s="51"/>
      <c r="D212" s="49"/>
      <c r="E212" s="49" t="s">
        <v>396</v>
      </c>
      <c r="F212" s="49"/>
      <c r="G212" s="49" t="s">
        <v>54</v>
      </c>
      <c r="H212" s="5"/>
      <c r="I212" s="49">
        <v>0</v>
      </c>
      <c r="J212" s="49"/>
      <c r="K212" s="146"/>
    </row>
    <row r="213" spans="1:11" s="17" customFormat="1">
      <c r="A213" s="51"/>
      <c r="B213" s="51"/>
      <c r="C213" s="51"/>
      <c r="D213" s="49"/>
      <c r="E213" s="49" t="s">
        <v>178</v>
      </c>
      <c r="F213" s="49"/>
      <c r="G213" s="49" t="s">
        <v>530</v>
      </c>
      <c r="H213" s="5"/>
      <c r="I213" s="49">
        <v>0</v>
      </c>
      <c r="J213" s="49"/>
      <c r="K213" s="146"/>
    </row>
    <row r="214" spans="1:11" s="17" customFormat="1">
      <c r="A214" s="51"/>
      <c r="B214" s="51"/>
      <c r="C214" s="51"/>
      <c r="D214" s="49"/>
      <c r="E214" s="49" t="s">
        <v>233</v>
      </c>
      <c r="F214" s="49"/>
      <c r="G214" s="49" t="s">
        <v>530</v>
      </c>
      <c r="H214" s="5"/>
      <c r="I214" s="49">
        <v>0</v>
      </c>
      <c r="J214" s="49"/>
      <c r="K214" s="146"/>
    </row>
    <row r="215" spans="1:11" s="17" customFormat="1">
      <c r="A215" s="51"/>
      <c r="B215" s="51"/>
      <c r="C215" s="51"/>
      <c r="D215" s="49"/>
      <c r="E215" s="49" t="s">
        <v>182</v>
      </c>
      <c r="F215" s="49"/>
      <c r="G215" s="49" t="s">
        <v>220</v>
      </c>
      <c r="H215" s="5"/>
      <c r="I215" s="49">
        <v>0</v>
      </c>
      <c r="J215" s="49"/>
      <c r="K215" s="146"/>
    </row>
    <row r="216" spans="1:11" s="17" customFormat="1">
      <c r="A216" s="51"/>
      <c r="B216" s="51"/>
      <c r="C216" s="51"/>
      <c r="D216" s="49"/>
      <c r="E216" s="49" t="s">
        <v>396</v>
      </c>
      <c r="F216" s="49"/>
      <c r="G216" s="49" t="s">
        <v>220</v>
      </c>
      <c r="H216" s="5"/>
      <c r="I216" s="49">
        <v>0</v>
      </c>
      <c r="J216" s="49"/>
      <c r="K216" s="146"/>
    </row>
    <row r="217" spans="1:11" s="17" customFormat="1">
      <c r="A217" s="51"/>
      <c r="B217" s="51"/>
      <c r="C217" s="51"/>
      <c r="D217" s="49"/>
      <c r="E217" s="49" t="s">
        <v>1241</v>
      </c>
      <c r="F217" s="49"/>
      <c r="G217" s="49" t="s">
        <v>1276</v>
      </c>
      <c r="H217" s="5"/>
      <c r="I217" s="49">
        <v>0</v>
      </c>
      <c r="J217" s="49"/>
      <c r="K217" s="146"/>
    </row>
    <row r="218" spans="1:11" s="17" customFormat="1">
      <c r="A218" s="51"/>
      <c r="B218" s="51"/>
      <c r="C218" s="51"/>
      <c r="D218" s="49"/>
      <c r="E218" s="49" t="s">
        <v>175</v>
      </c>
      <c r="F218" s="49"/>
      <c r="G218" s="49" t="s">
        <v>1276</v>
      </c>
      <c r="H218" s="5"/>
      <c r="I218" s="49">
        <v>0</v>
      </c>
      <c r="J218" s="49"/>
      <c r="K218" s="146"/>
    </row>
    <row r="219" spans="1:11" s="17" customFormat="1">
      <c r="A219" s="51"/>
      <c r="B219" s="51"/>
      <c r="C219" s="51"/>
      <c r="D219" s="49"/>
      <c r="E219" s="49" t="s">
        <v>172</v>
      </c>
      <c r="F219" s="49"/>
      <c r="G219" s="49" t="s">
        <v>1030</v>
      </c>
      <c r="H219" s="5"/>
      <c r="I219" s="49">
        <v>0</v>
      </c>
      <c r="J219" s="50"/>
      <c r="K219" s="146"/>
    </row>
    <row r="220" spans="1:11" s="17" customFormat="1">
      <c r="A220" s="51"/>
      <c r="B220" s="51"/>
      <c r="C220" s="51"/>
      <c r="D220" s="49"/>
      <c r="E220" s="49" t="s">
        <v>178</v>
      </c>
      <c r="F220" s="49"/>
      <c r="G220" s="49" t="s">
        <v>1030</v>
      </c>
      <c r="H220" s="5"/>
      <c r="I220" s="49">
        <v>0</v>
      </c>
      <c r="J220" s="49"/>
      <c r="K220" s="146"/>
    </row>
    <row r="221" spans="1:11" s="17" customFormat="1">
      <c r="A221" s="51"/>
      <c r="B221" s="51"/>
      <c r="C221" s="51"/>
      <c r="D221" s="49"/>
      <c r="E221" s="49" t="s">
        <v>173</v>
      </c>
      <c r="F221" s="49"/>
      <c r="G221" s="49" t="s">
        <v>1607</v>
      </c>
      <c r="H221" s="5"/>
      <c r="I221" s="49">
        <v>0</v>
      </c>
      <c r="J221" s="49"/>
      <c r="K221" s="146"/>
    </row>
    <row r="222" spans="1:11" s="17" customFormat="1">
      <c r="A222" s="51"/>
      <c r="B222" s="51"/>
      <c r="C222" s="51"/>
      <c r="D222" s="49"/>
      <c r="E222" s="49" t="s">
        <v>178</v>
      </c>
      <c r="F222" s="49"/>
      <c r="G222" s="49" t="s">
        <v>1607</v>
      </c>
      <c r="H222" s="5"/>
      <c r="I222" s="49">
        <v>0</v>
      </c>
      <c r="J222" s="49"/>
      <c r="K222" s="146"/>
    </row>
    <row r="223" spans="1:11" s="17" customFormat="1">
      <c r="A223" s="51"/>
      <c r="B223" s="51"/>
      <c r="C223" s="51"/>
      <c r="D223" s="49"/>
      <c r="E223" s="49" t="s">
        <v>627</v>
      </c>
      <c r="F223" s="49"/>
      <c r="G223" s="49" t="s">
        <v>1607</v>
      </c>
      <c r="H223" s="5"/>
      <c r="I223" s="49">
        <v>0</v>
      </c>
      <c r="J223" s="49"/>
      <c r="K223" s="146"/>
    </row>
    <row r="224" spans="1:11" s="17" customFormat="1">
      <c r="A224" s="51"/>
      <c r="B224" s="51"/>
      <c r="C224" s="51"/>
      <c r="D224" s="49"/>
      <c r="E224" s="49" t="s">
        <v>179</v>
      </c>
      <c r="F224" s="49"/>
      <c r="G224" s="49" t="s">
        <v>198</v>
      </c>
      <c r="H224" s="5"/>
      <c r="I224" s="49">
        <v>0</v>
      </c>
      <c r="J224" s="49"/>
      <c r="K224" s="146"/>
    </row>
    <row r="225" spans="1:11" s="17" customFormat="1">
      <c r="A225" s="51"/>
      <c r="B225" s="51"/>
      <c r="C225" s="51"/>
      <c r="D225" s="49"/>
      <c r="E225" s="49" t="s">
        <v>181</v>
      </c>
      <c r="F225" s="49"/>
      <c r="G225" s="49" t="s">
        <v>198</v>
      </c>
      <c r="H225" s="5"/>
      <c r="I225" s="49">
        <v>0</v>
      </c>
      <c r="J225" s="49"/>
      <c r="K225" s="146"/>
    </row>
    <row r="226" spans="1:11" s="17" customFormat="1">
      <c r="A226" s="51"/>
      <c r="B226" s="51"/>
      <c r="C226" s="51"/>
      <c r="D226" s="49"/>
      <c r="E226" s="49" t="s">
        <v>186</v>
      </c>
      <c r="F226" s="49"/>
      <c r="G226" s="49" t="s">
        <v>1707</v>
      </c>
      <c r="H226" s="5"/>
      <c r="I226" s="49">
        <v>0</v>
      </c>
      <c r="J226" s="49"/>
      <c r="K226" s="146"/>
    </row>
    <row r="227" spans="1:11" s="17" customFormat="1">
      <c r="A227" s="51"/>
      <c r="B227" s="51"/>
      <c r="C227" s="51"/>
      <c r="D227" s="49"/>
      <c r="E227" s="49" t="s">
        <v>175</v>
      </c>
      <c r="F227" s="49"/>
      <c r="G227" s="49" t="s">
        <v>1707</v>
      </c>
      <c r="H227" s="5"/>
      <c r="I227" s="49">
        <v>0</v>
      </c>
      <c r="J227" s="49"/>
      <c r="K227" s="146"/>
    </row>
    <row r="228" spans="1:11" s="17" customFormat="1">
      <c r="A228" s="51"/>
      <c r="B228" s="51"/>
      <c r="C228" s="51"/>
      <c r="D228" s="49"/>
      <c r="E228" s="49" t="s">
        <v>1468</v>
      </c>
      <c r="F228" s="49"/>
      <c r="G228" s="49" t="s">
        <v>1556</v>
      </c>
      <c r="H228" s="5"/>
      <c r="I228" s="49">
        <v>0</v>
      </c>
      <c r="J228" s="49"/>
      <c r="K228" s="146"/>
    </row>
    <row r="229" spans="1:11" s="17" customFormat="1">
      <c r="A229" s="51"/>
      <c r="B229" s="51"/>
      <c r="C229" s="51"/>
      <c r="D229" s="49"/>
      <c r="E229" s="49" t="s">
        <v>174</v>
      </c>
      <c r="F229" s="49"/>
      <c r="G229" s="49" t="s">
        <v>1556</v>
      </c>
      <c r="H229" s="5"/>
      <c r="I229" s="49">
        <v>0</v>
      </c>
      <c r="J229" s="49"/>
      <c r="K229" s="146"/>
    </row>
    <row r="230" spans="1:11" s="17" customFormat="1">
      <c r="A230" s="51"/>
      <c r="B230" s="51"/>
      <c r="C230" s="51"/>
      <c r="D230" s="49"/>
      <c r="E230" s="49" t="s">
        <v>189</v>
      </c>
      <c r="F230" s="49"/>
      <c r="G230" s="49" t="s">
        <v>132</v>
      </c>
      <c r="H230" s="5"/>
      <c r="I230" s="49">
        <v>0</v>
      </c>
      <c r="J230" s="49"/>
      <c r="K230" s="146"/>
    </row>
    <row r="231" spans="1:11" s="17" customFormat="1">
      <c r="A231" s="51"/>
      <c r="B231" s="51"/>
      <c r="C231" s="51"/>
      <c r="D231" s="49"/>
      <c r="E231" s="49" t="s">
        <v>341</v>
      </c>
      <c r="F231" s="49"/>
      <c r="G231" s="49" t="s">
        <v>132</v>
      </c>
      <c r="H231" s="5"/>
      <c r="I231" s="49">
        <v>0</v>
      </c>
      <c r="J231" s="50"/>
      <c r="K231" s="146"/>
    </row>
    <row r="232" spans="1:11" s="17" customFormat="1">
      <c r="A232" s="51"/>
      <c r="B232" s="51"/>
      <c r="C232" s="51"/>
      <c r="D232" s="49"/>
      <c r="E232" s="49" t="s">
        <v>182</v>
      </c>
      <c r="F232" s="49"/>
      <c r="G232" s="49" t="s">
        <v>132</v>
      </c>
      <c r="H232" s="5"/>
      <c r="I232" s="49">
        <v>0</v>
      </c>
      <c r="J232" s="49"/>
      <c r="K232" s="146"/>
    </row>
    <row r="233" spans="1:11" s="17" customFormat="1">
      <c r="A233" s="51"/>
      <c r="B233" s="51"/>
      <c r="C233" s="51"/>
      <c r="D233" s="49"/>
      <c r="E233" s="49" t="s">
        <v>174</v>
      </c>
      <c r="F233" s="49"/>
      <c r="G233" s="49" t="s">
        <v>132</v>
      </c>
      <c r="H233" s="5"/>
      <c r="I233" s="49">
        <v>0</v>
      </c>
      <c r="J233" s="49"/>
      <c r="K233" s="146"/>
    </row>
    <row r="234" spans="1:11" s="17" customFormat="1">
      <c r="A234" s="51"/>
      <c r="B234" s="51"/>
      <c r="C234" s="51"/>
      <c r="D234" s="49"/>
      <c r="E234" s="49" t="s">
        <v>182</v>
      </c>
      <c r="F234" s="49"/>
      <c r="G234" s="49" t="s">
        <v>217</v>
      </c>
      <c r="H234" s="5"/>
      <c r="I234" s="49">
        <v>0</v>
      </c>
      <c r="J234" s="49"/>
      <c r="K234" s="146"/>
    </row>
    <row r="235" spans="1:11" s="17" customFormat="1">
      <c r="A235" s="51"/>
      <c r="B235" s="51"/>
      <c r="C235" s="51"/>
      <c r="D235" s="49"/>
      <c r="E235" s="49" t="s">
        <v>175</v>
      </c>
      <c r="F235" s="49"/>
      <c r="G235" s="49" t="s">
        <v>217</v>
      </c>
      <c r="H235" s="5"/>
      <c r="I235" s="49">
        <v>0</v>
      </c>
      <c r="J235" s="49"/>
      <c r="K235" s="146"/>
    </row>
    <row r="236" spans="1:11" s="17" customFormat="1">
      <c r="A236" s="51"/>
      <c r="B236" s="51"/>
      <c r="C236" s="51"/>
      <c r="D236" s="49"/>
      <c r="E236" s="49" t="s">
        <v>176</v>
      </c>
      <c r="F236" s="49"/>
      <c r="G236" s="49" t="s">
        <v>25</v>
      </c>
      <c r="H236" s="5"/>
      <c r="I236" s="49">
        <v>0</v>
      </c>
      <c r="J236" s="49"/>
      <c r="K236" s="146"/>
    </row>
    <row r="237" spans="1:11" s="17" customFormat="1">
      <c r="A237" s="51"/>
      <c r="B237" s="51"/>
      <c r="C237" s="51"/>
      <c r="D237" s="49"/>
      <c r="E237" s="49" t="s">
        <v>180</v>
      </c>
      <c r="F237" s="49"/>
      <c r="G237" s="49" t="s">
        <v>25</v>
      </c>
      <c r="H237" s="5"/>
      <c r="I237" s="49">
        <v>0</v>
      </c>
      <c r="J237" s="49"/>
      <c r="K237" s="146"/>
    </row>
    <row r="238" spans="1:11" s="17" customFormat="1">
      <c r="A238" s="51"/>
      <c r="B238" s="51"/>
      <c r="C238" s="51"/>
      <c r="D238" s="49"/>
      <c r="E238" s="49" t="s">
        <v>172</v>
      </c>
      <c r="F238" s="49"/>
      <c r="G238" s="49" t="s">
        <v>553</v>
      </c>
      <c r="H238" s="5"/>
      <c r="I238" s="49">
        <v>0</v>
      </c>
      <c r="J238" s="49"/>
      <c r="K238" s="146"/>
    </row>
    <row r="239" spans="1:11" s="17" customFormat="1">
      <c r="A239" s="51"/>
      <c r="B239" s="51"/>
      <c r="C239" s="51"/>
      <c r="D239" s="49"/>
      <c r="E239" s="49" t="s">
        <v>372</v>
      </c>
      <c r="F239" s="49"/>
      <c r="G239" s="49" t="s">
        <v>553</v>
      </c>
      <c r="H239" s="5"/>
      <c r="I239" s="49">
        <v>0</v>
      </c>
      <c r="J239" s="50"/>
      <c r="K239" s="146"/>
    </row>
    <row r="240" spans="1:11" s="17" customFormat="1">
      <c r="A240" s="51"/>
      <c r="B240" s="51"/>
      <c r="C240" s="51"/>
      <c r="D240" s="49"/>
      <c r="E240" s="49" t="s">
        <v>396</v>
      </c>
      <c r="F240" s="49"/>
      <c r="G240" s="49" t="s">
        <v>553</v>
      </c>
      <c r="H240" s="5"/>
      <c r="I240" s="49">
        <v>0</v>
      </c>
      <c r="J240" s="49"/>
      <c r="K240" s="146"/>
    </row>
    <row r="241" spans="1:14" s="17" customFormat="1">
      <c r="A241" s="51"/>
      <c r="B241" s="51"/>
      <c r="C241" s="51"/>
      <c r="D241" s="49"/>
      <c r="E241" s="49"/>
      <c r="F241" s="49"/>
      <c r="G241" s="49"/>
      <c r="H241" s="5"/>
      <c r="I241" s="49"/>
      <c r="J241" s="49"/>
      <c r="K241" s="146"/>
    </row>
    <row r="242" spans="1:14" s="17" customFormat="1">
      <c r="A242" s="51"/>
      <c r="B242" s="51"/>
      <c r="C242" s="51"/>
      <c r="D242" s="49"/>
      <c r="E242" s="49"/>
      <c r="F242" s="49"/>
      <c r="G242" s="49"/>
      <c r="H242" s="5"/>
      <c r="I242" s="49"/>
      <c r="J242" s="49"/>
      <c r="K242" s="146"/>
      <c r="L242" s="146"/>
      <c r="M242" s="146"/>
      <c r="N242" s="146"/>
    </row>
    <row r="243" spans="1:14" s="17" customFormat="1">
      <c r="A243" s="51"/>
      <c r="B243" s="51"/>
      <c r="C243" s="51"/>
      <c r="D243" s="49"/>
      <c r="E243" s="49"/>
      <c r="F243" s="49"/>
      <c r="G243" s="49"/>
      <c r="H243" s="5"/>
      <c r="I243" s="49"/>
      <c r="J243" s="49"/>
      <c r="K243" s="146"/>
      <c r="L243" s="146"/>
      <c r="M243" s="146"/>
      <c r="N243" s="146"/>
    </row>
    <row r="244" spans="1:14" s="17" customFormat="1">
      <c r="A244" s="51">
        <v>4</v>
      </c>
      <c r="B244" s="51"/>
      <c r="C244" s="51" t="s">
        <v>299</v>
      </c>
      <c r="D244" s="49" t="s">
        <v>1197</v>
      </c>
      <c r="E244" s="49" t="s">
        <v>184</v>
      </c>
      <c r="F244" s="49" t="s">
        <v>604</v>
      </c>
      <c r="G244" s="49" t="s">
        <v>88</v>
      </c>
      <c r="H244" s="5" t="s">
        <v>294</v>
      </c>
      <c r="I244" s="49">
        <v>2</v>
      </c>
      <c r="J244" s="49"/>
      <c r="K244" s="146"/>
      <c r="L244" s="146"/>
      <c r="M244" s="146"/>
      <c r="N244" s="146"/>
    </row>
    <row r="245" spans="1:14" s="17" customFormat="1">
      <c r="A245" s="51">
        <v>5</v>
      </c>
      <c r="B245" s="51"/>
      <c r="C245" s="51" t="s">
        <v>299</v>
      </c>
      <c r="D245" s="49" t="s">
        <v>1197</v>
      </c>
      <c r="E245" s="49" t="s">
        <v>184</v>
      </c>
      <c r="F245" s="49" t="s">
        <v>604</v>
      </c>
      <c r="G245" s="49" t="s">
        <v>293</v>
      </c>
      <c r="H245" s="5" t="s">
        <v>294</v>
      </c>
      <c r="I245" s="49">
        <v>6</v>
      </c>
      <c r="J245" s="49"/>
      <c r="K245" s="146" t="s">
        <v>1415</v>
      </c>
      <c r="L245" s="146"/>
      <c r="M245" s="146"/>
      <c r="N245" s="146"/>
    </row>
    <row r="246" spans="1:14" s="17" customFormat="1">
      <c r="A246" s="51">
        <v>6</v>
      </c>
      <c r="B246" s="51"/>
      <c r="C246" s="51" t="s">
        <v>299</v>
      </c>
      <c r="D246" s="49" t="s">
        <v>1197</v>
      </c>
      <c r="E246" s="49" t="s">
        <v>184</v>
      </c>
      <c r="F246" s="49" t="s">
        <v>604</v>
      </c>
      <c r="G246" s="49" t="s">
        <v>293</v>
      </c>
      <c r="H246" s="5" t="s">
        <v>294</v>
      </c>
      <c r="I246" s="49">
        <v>4</v>
      </c>
      <c r="J246" s="49">
        <v>2</v>
      </c>
      <c r="K246" s="146" t="s">
        <v>1415</v>
      </c>
      <c r="L246" s="146"/>
      <c r="M246" s="146"/>
      <c r="N246" s="146"/>
    </row>
    <row r="247" spans="1:14" s="17" customFormat="1">
      <c r="A247" s="51">
        <v>7</v>
      </c>
      <c r="B247" s="51"/>
      <c r="C247" s="51" t="s">
        <v>299</v>
      </c>
      <c r="D247" s="49" t="s">
        <v>1197</v>
      </c>
      <c r="E247" s="49" t="s">
        <v>184</v>
      </c>
      <c r="F247" s="49" t="s">
        <v>604</v>
      </c>
      <c r="G247" s="49" t="s">
        <v>295</v>
      </c>
      <c r="H247" s="5" t="s">
        <v>294</v>
      </c>
      <c r="I247" s="49">
        <v>6</v>
      </c>
      <c r="J247" s="49"/>
      <c r="K247" s="146" t="s">
        <v>1415</v>
      </c>
      <c r="L247" s="146"/>
      <c r="M247" s="146"/>
      <c r="N247" s="146"/>
    </row>
    <row r="248" spans="1:14" s="17" customFormat="1">
      <c r="A248" s="51">
        <v>8</v>
      </c>
      <c r="B248" s="51"/>
      <c r="C248" s="51" t="s">
        <v>299</v>
      </c>
      <c r="D248" s="49" t="s">
        <v>1197</v>
      </c>
      <c r="E248" s="49" t="s">
        <v>184</v>
      </c>
      <c r="F248" s="49" t="s">
        <v>604</v>
      </c>
      <c r="G248" s="49" t="s">
        <v>278</v>
      </c>
      <c r="H248" s="5" t="s">
        <v>294</v>
      </c>
      <c r="I248" s="49">
        <v>6</v>
      </c>
      <c r="J248" s="49"/>
      <c r="K248" s="146" t="s">
        <v>1415</v>
      </c>
      <c r="L248" s="146"/>
      <c r="M248" s="146"/>
      <c r="N248" s="146"/>
    </row>
    <row r="249" spans="1:14" s="17" customFormat="1">
      <c r="A249" s="51">
        <v>9</v>
      </c>
      <c r="B249" s="51"/>
      <c r="C249" s="51" t="s">
        <v>299</v>
      </c>
      <c r="D249" s="49" t="s">
        <v>1197</v>
      </c>
      <c r="E249" s="49" t="s">
        <v>184</v>
      </c>
      <c r="F249" s="49" t="s">
        <v>604</v>
      </c>
      <c r="G249" s="49" t="s">
        <v>278</v>
      </c>
      <c r="H249" s="5" t="s">
        <v>296</v>
      </c>
      <c r="I249" s="49">
        <v>4</v>
      </c>
      <c r="J249" s="49">
        <v>2</v>
      </c>
      <c r="K249" s="146" t="s">
        <v>1415</v>
      </c>
      <c r="L249" s="146"/>
      <c r="M249" s="146"/>
      <c r="N249" s="146"/>
    </row>
    <row r="250" spans="1:14" s="17" customFormat="1">
      <c r="A250" s="51">
        <v>10</v>
      </c>
      <c r="B250" s="51"/>
      <c r="C250" s="51" t="s">
        <v>299</v>
      </c>
      <c r="D250" s="49" t="s">
        <v>1197</v>
      </c>
      <c r="E250" s="49" t="s">
        <v>341</v>
      </c>
      <c r="F250" s="49" t="s">
        <v>14</v>
      </c>
      <c r="G250" s="49" t="s">
        <v>88</v>
      </c>
      <c r="H250" s="5" t="s">
        <v>294</v>
      </c>
      <c r="I250" s="49">
        <v>2</v>
      </c>
      <c r="J250" s="49"/>
      <c r="K250" s="146" t="s">
        <v>1415</v>
      </c>
      <c r="L250" s="146"/>
      <c r="M250" s="146"/>
      <c r="N250" s="146"/>
    </row>
    <row r="251" spans="1:14" s="17" customFormat="1">
      <c r="A251" s="51">
        <v>11</v>
      </c>
      <c r="B251" s="51"/>
      <c r="C251" s="51" t="s">
        <v>299</v>
      </c>
      <c r="D251" s="49" t="s">
        <v>1197</v>
      </c>
      <c r="E251" s="49" t="s">
        <v>341</v>
      </c>
      <c r="F251" s="49" t="s">
        <v>15</v>
      </c>
      <c r="G251" s="49" t="s">
        <v>88</v>
      </c>
      <c r="H251" s="5" t="s">
        <v>294</v>
      </c>
      <c r="I251" s="49">
        <v>2</v>
      </c>
      <c r="J251" s="49"/>
      <c r="K251" s="146" t="s">
        <v>1415</v>
      </c>
      <c r="L251" s="146"/>
      <c r="M251" s="146"/>
      <c r="N251" s="146"/>
    </row>
    <row r="252" spans="1:14" s="17" customFormat="1">
      <c r="A252" s="51">
        <v>12</v>
      </c>
      <c r="B252" s="51"/>
      <c r="C252" s="51" t="s">
        <v>299</v>
      </c>
      <c r="D252" s="49" t="s">
        <v>1197</v>
      </c>
      <c r="E252" s="49" t="s">
        <v>175</v>
      </c>
      <c r="F252" s="49" t="s">
        <v>19</v>
      </c>
      <c r="G252" s="49" t="s">
        <v>1707</v>
      </c>
      <c r="H252" s="5" t="s">
        <v>565</v>
      </c>
      <c r="I252" s="49">
        <v>2</v>
      </c>
      <c r="J252" s="49"/>
      <c r="K252" s="146" t="s">
        <v>1415</v>
      </c>
      <c r="L252" s="146"/>
      <c r="M252" s="146"/>
      <c r="N252" s="146"/>
    </row>
    <row r="253" spans="1:14" s="17" customFormat="1">
      <c r="A253" s="51">
        <v>13</v>
      </c>
      <c r="B253" s="51"/>
      <c r="C253" s="51" t="s">
        <v>299</v>
      </c>
      <c r="D253" s="49" t="s">
        <v>1197</v>
      </c>
      <c r="E253" s="49" t="s">
        <v>172</v>
      </c>
      <c r="F253" s="49" t="s">
        <v>7</v>
      </c>
      <c r="G253" s="49" t="s">
        <v>967</v>
      </c>
      <c r="H253" s="5" t="s">
        <v>294</v>
      </c>
      <c r="I253" s="49">
        <v>2</v>
      </c>
      <c r="J253" s="49"/>
      <c r="K253" s="146" t="s">
        <v>1415</v>
      </c>
      <c r="L253" s="146"/>
      <c r="M253" s="146"/>
      <c r="N253" s="146"/>
    </row>
    <row r="254" spans="1:14" s="17" customFormat="1">
      <c r="A254" s="51">
        <v>14</v>
      </c>
      <c r="B254" s="51"/>
      <c r="C254" s="51" t="s">
        <v>299</v>
      </c>
      <c r="D254" s="49" t="s">
        <v>1197</v>
      </c>
      <c r="E254" s="49" t="s">
        <v>174</v>
      </c>
      <c r="F254" s="49" t="s">
        <v>247</v>
      </c>
      <c r="G254" s="49" t="s">
        <v>51</v>
      </c>
      <c r="H254" s="5" t="s">
        <v>294</v>
      </c>
      <c r="I254" s="49">
        <v>2</v>
      </c>
      <c r="J254" s="49"/>
      <c r="K254" s="146"/>
      <c r="L254" s="146"/>
      <c r="M254" s="146"/>
      <c r="N254" s="146"/>
    </row>
    <row r="255" spans="1:14" s="17" customFormat="1">
      <c r="A255" s="51">
        <v>22</v>
      </c>
      <c r="B255" s="51"/>
      <c r="C255" s="51" t="s">
        <v>299</v>
      </c>
      <c r="D255" s="49" t="s">
        <v>907</v>
      </c>
      <c r="E255" s="49" t="s">
        <v>184</v>
      </c>
      <c r="F255" s="49" t="s">
        <v>604</v>
      </c>
      <c r="G255" s="49" t="s">
        <v>61</v>
      </c>
      <c r="H255" s="5" t="s">
        <v>298</v>
      </c>
      <c r="I255" s="49">
        <v>2.5</v>
      </c>
      <c r="J255" s="49"/>
      <c r="K255" s="146" t="s">
        <v>1415</v>
      </c>
      <c r="L255" s="146"/>
      <c r="M255" s="146"/>
      <c r="N255" s="146"/>
    </row>
    <row r="256" spans="1:14" s="17" customFormat="1">
      <c r="A256" s="51">
        <v>23</v>
      </c>
      <c r="B256" s="51"/>
      <c r="C256" s="51" t="s">
        <v>299</v>
      </c>
      <c r="D256" s="49" t="s">
        <v>907</v>
      </c>
      <c r="E256" s="49" t="s">
        <v>175</v>
      </c>
      <c r="F256" s="49" t="s">
        <v>19</v>
      </c>
      <c r="G256" s="49" t="s">
        <v>1707</v>
      </c>
      <c r="H256" s="5" t="s">
        <v>320</v>
      </c>
      <c r="I256" s="49">
        <v>0.41666666666666663</v>
      </c>
      <c r="J256" s="49"/>
      <c r="K256" s="146" t="s">
        <v>1415</v>
      </c>
      <c r="L256" s="146"/>
      <c r="M256" s="146"/>
      <c r="N256" s="146"/>
    </row>
    <row r="257" spans="1:14" s="17" customFormat="1">
      <c r="A257" s="51">
        <v>24</v>
      </c>
      <c r="B257" s="51"/>
      <c r="C257" s="51" t="s">
        <v>299</v>
      </c>
      <c r="D257" s="49" t="s">
        <v>907</v>
      </c>
      <c r="E257" s="49" t="s">
        <v>184</v>
      </c>
      <c r="F257" s="49" t="s">
        <v>604</v>
      </c>
      <c r="G257" s="49" t="s">
        <v>299</v>
      </c>
      <c r="H257" s="5" t="s">
        <v>298</v>
      </c>
      <c r="I257" s="49">
        <v>1.6666666666666665</v>
      </c>
      <c r="J257" s="49"/>
      <c r="K257" s="146" t="s">
        <v>1415</v>
      </c>
      <c r="L257" s="146"/>
      <c r="M257" s="146"/>
      <c r="N257" s="146"/>
    </row>
    <row r="258" spans="1:14" s="17" customFormat="1">
      <c r="A258" s="51">
        <v>25</v>
      </c>
      <c r="B258" s="51"/>
      <c r="C258" s="51" t="s">
        <v>299</v>
      </c>
      <c r="D258" s="49" t="s">
        <v>907</v>
      </c>
      <c r="E258" s="49" t="s">
        <v>172</v>
      </c>
      <c r="F258" s="49" t="s">
        <v>7</v>
      </c>
      <c r="G258" s="49" t="s">
        <v>967</v>
      </c>
      <c r="H258" s="5" t="s">
        <v>298</v>
      </c>
      <c r="I258" s="49">
        <v>0.83333333333333326</v>
      </c>
      <c r="J258" s="49"/>
      <c r="K258" s="146" t="s">
        <v>1415</v>
      </c>
      <c r="L258" s="146"/>
      <c r="M258" s="146"/>
      <c r="N258" s="146"/>
    </row>
    <row r="259" spans="1:14" s="17" customFormat="1">
      <c r="A259" s="51">
        <v>26</v>
      </c>
      <c r="B259" s="51"/>
      <c r="C259" s="51" t="s">
        <v>299</v>
      </c>
      <c r="D259" s="49" t="s">
        <v>907</v>
      </c>
      <c r="E259" s="49" t="s">
        <v>174</v>
      </c>
      <c r="F259" s="49" t="s">
        <v>247</v>
      </c>
      <c r="G259" s="49" t="s">
        <v>1685</v>
      </c>
      <c r="H259" s="5" t="s">
        <v>298</v>
      </c>
      <c r="I259" s="49">
        <v>0.83333333333333326</v>
      </c>
      <c r="J259" s="49"/>
      <c r="K259" s="146"/>
      <c r="L259" s="146"/>
      <c r="M259" s="146"/>
      <c r="N259" s="146"/>
    </row>
    <row r="260" spans="1:14" s="17" customFormat="1">
      <c r="A260" s="51">
        <v>27</v>
      </c>
      <c r="B260" s="51"/>
      <c r="C260" s="51" t="s">
        <v>299</v>
      </c>
      <c r="D260" s="49" t="s">
        <v>907</v>
      </c>
      <c r="E260" s="49" t="s">
        <v>184</v>
      </c>
      <c r="F260" s="49" t="s">
        <v>604</v>
      </c>
      <c r="G260" s="49" t="s">
        <v>300</v>
      </c>
      <c r="H260" s="5" t="s">
        <v>298</v>
      </c>
      <c r="I260" s="49">
        <v>2.5</v>
      </c>
      <c r="J260" s="49"/>
      <c r="K260" s="146" t="s">
        <v>1415</v>
      </c>
      <c r="L260" s="146"/>
      <c r="M260" s="146"/>
      <c r="N260" s="146"/>
    </row>
    <row r="261" spans="1:14" s="17" customFormat="1">
      <c r="A261" s="51">
        <v>28</v>
      </c>
      <c r="B261" s="51"/>
      <c r="C261" s="51" t="s">
        <v>299</v>
      </c>
      <c r="D261" s="49" t="s">
        <v>907</v>
      </c>
      <c r="E261" s="49" t="s">
        <v>184</v>
      </c>
      <c r="F261" s="49" t="s">
        <v>604</v>
      </c>
      <c r="G261" s="49" t="s">
        <v>51</v>
      </c>
      <c r="H261" s="5" t="s">
        <v>298</v>
      </c>
      <c r="I261" s="49">
        <v>2.5</v>
      </c>
      <c r="J261" s="49"/>
      <c r="K261" s="146" t="s">
        <v>1415</v>
      </c>
      <c r="L261" s="146"/>
      <c r="M261" s="146"/>
      <c r="N261" s="146"/>
    </row>
    <row r="262" spans="1:14" s="17" customFormat="1">
      <c r="A262" s="51">
        <v>29</v>
      </c>
      <c r="B262" s="51"/>
      <c r="C262" s="51" t="s">
        <v>299</v>
      </c>
      <c r="D262" s="49" t="s">
        <v>907</v>
      </c>
      <c r="E262" s="49" t="s">
        <v>184</v>
      </c>
      <c r="F262" s="49" t="s">
        <v>604</v>
      </c>
      <c r="G262" s="49" t="s">
        <v>326</v>
      </c>
      <c r="H262" s="5" t="s">
        <v>298</v>
      </c>
      <c r="I262" s="49">
        <v>0.83333333333333326</v>
      </c>
      <c r="J262" s="49"/>
      <c r="K262" s="146" t="s">
        <v>1415</v>
      </c>
      <c r="L262" s="146"/>
      <c r="M262" s="146"/>
      <c r="N262" s="146"/>
    </row>
    <row r="263" spans="1:14" s="17" customFormat="1">
      <c r="A263" s="51">
        <v>30</v>
      </c>
      <c r="B263" s="51"/>
      <c r="C263" s="51" t="s">
        <v>299</v>
      </c>
      <c r="D263" s="49" t="s">
        <v>907</v>
      </c>
      <c r="E263" s="49" t="s">
        <v>341</v>
      </c>
      <c r="F263" s="49" t="s">
        <v>15</v>
      </c>
      <c r="G263" s="49" t="s">
        <v>967</v>
      </c>
      <c r="H263" s="5" t="s">
        <v>298</v>
      </c>
      <c r="I263" s="49">
        <v>0.83333333333333326</v>
      </c>
      <c r="J263" s="49"/>
      <c r="K263" s="146" t="s">
        <v>1415</v>
      </c>
      <c r="L263" s="146"/>
      <c r="M263" s="146"/>
      <c r="N263" s="146"/>
    </row>
    <row r="264" spans="1:14" s="17" customFormat="1">
      <c r="A264" s="51">
        <v>31</v>
      </c>
      <c r="B264" s="51"/>
      <c r="C264" s="51" t="s">
        <v>299</v>
      </c>
      <c r="D264" s="49" t="s">
        <v>907</v>
      </c>
      <c r="E264" s="49" t="s">
        <v>341</v>
      </c>
      <c r="F264" s="49" t="s">
        <v>14</v>
      </c>
      <c r="G264" s="49" t="s">
        <v>1665</v>
      </c>
      <c r="H264" s="5" t="s">
        <v>298</v>
      </c>
      <c r="I264" s="49">
        <v>0.83333333333333326</v>
      </c>
      <c r="J264" s="49"/>
      <c r="K264" s="146" t="s">
        <v>1415</v>
      </c>
      <c r="L264" s="146"/>
      <c r="M264" s="146"/>
      <c r="N264" s="146"/>
    </row>
    <row r="265" spans="1:14" s="17" customFormat="1">
      <c r="A265" s="51">
        <v>33</v>
      </c>
      <c r="B265" s="51"/>
      <c r="C265" s="51" t="s">
        <v>299</v>
      </c>
      <c r="D265" s="49" t="s">
        <v>906</v>
      </c>
      <c r="E265" s="49" t="s">
        <v>184</v>
      </c>
      <c r="F265" s="49" t="s">
        <v>604</v>
      </c>
      <c r="G265" s="49" t="s">
        <v>61</v>
      </c>
      <c r="H265" s="5" t="s">
        <v>962</v>
      </c>
      <c r="I265" s="49">
        <v>2.5</v>
      </c>
      <c r="J265" s="49"/>
      <c r="K265" s="146" t="s">
        <v>1415</v>
      </c>
      <c r="L265" s="146"/>
      <c r="M265" s="146"/>
      <c r="N265" s="146"/>
    </row>
    <row r="266" spans="1:14" s="17" customFormat="1">
      <c r="A266" s="51">
        <v>34</v>
      </c>
      <c r="B266" s="51"/>
      <c r="C266" s="51" t="s">
        <v>299</v>
      </c>
      <c r="D266" s="49" t="s">
        <v>906</v>
      </c>
      <c r="E266" s="49" t="s">
        <v>175</v>
      </c>
      <c r="F266" s="49" t="s">
        <v>19</v>
      </c>
      <c r="G266" s="49" t="s">
        <v>1707</v>
      </c>
      <c r="H266" s="5" t="s">
        <v>320</v>
      </c>
      <c r="I266" s="49">
        <v>0.41666666666666663</v>
      </c>
      <c r="J266" s="49"/>
      <c r="K266" s="146" t="s">
        <v>1415</v>
      </c>
      <c r="L266" s="146"/>
      <c r="M266" s="146"/>
      <c r="N266" s="146"/>
    </row>
    <row r="267" spans="1:14" s="17" customFormat="1">
      <c r="A267" s="51">
        <v>35</v>
      </c>
      <c r="B267" s="51"/>
      <c r="C267" s="51" t="s">
        <v>299</v>
      </c>
      <c r="D267" s="49" t="s">
        <v>906</v>
      </c>
      <c r="E267" s="49" t="s">
        <v>184</v>
      </c>
      <c r="F267" s="49" t="s">
        <v>604</v>
      </c>
      <c r="G267" s="49" t="s">
        <v>299</v>
      </c>
      <c r="H267" s="5" t="s">
        <v>962</v>
      </c>
      <c r="I267" s="49">
        <v>1.6666666666666665</v>
      </c>
      <c r="J267" s="49"/>
      <c r="K267" s="146" t="s">
        <v>1415</v>
      </c>
      <c r="L267" s="146"/>
      <c r="M267" s="146"/>
      <c r="N267" s="146"/>
    </row>
    <row r="268" spans="1:14" s="17" customFormat="1">
      <c r="A268" s="51">
        <v>36</v>
      </c>
      <c r="B268" s="51"/>
      <c r="C268" s="51" t="s">
        <v>299</v>
      </c>
      <c r="D268" s="49" t="s">
        <v>906</v>
      </c>
      <c r="E268" s="49" t="s">
        <v>172</v>
      </c>
      <c r="F268" s="49" t="s">
        <v>7</v>
      </c>
      <c r="G268" s="49" t="s">
        <v>967</v>
      </c>
      <c r="H268" s="5" t="s">
        <v>962</v>
      </c>
      <c r="I268" s="49">
        <v>0.83333333333333326</v>
      </c>
      <c r="J268" s="49"/>
      <c r="K268" s="146" t="s">
        <v>1415</v>
      </c>
      <c r="L268" s="146"/>
      <c r="M268" s="146"/>
      <c r="N268" s="146"/>
    </row>
    <row r="269" spans="1:14" s="17" customFormat="1">
      <c r="A269" s="51">
        <v>37</v>
      </c>
      <c r="B269" s="51"/>
      <c r="C269" s="51" t="s">
        <v>299</v>
      </c>
      <c r="D269" s="49" t="s">
        <v>906</v>
      </c>
      <c r="E269" s="49" t="s">
        <v>174</v>
      </c>
      <c r="F269" s="49" t="s">
        <v>247</v>
      </c>
      <c r="G269" s="49" t="s">
        <v>1685</v>
      </c>
      <c r="H269" s="5" t="s">
        <v>962</v>
      </c>
      <c r="I269" s="49">
        <v>0.83333333333333326</v>
      </c>
      <c r="J269" s="49"/>
      <c r="K269" s="146"/>
      <c r="L269" s="146"/>
      <c r="M269" s="146"/>
      <c r="N269" s="146"/>
    </row>
    <row r="270" spans="1:14" s="17" customFormat="1">
      <c r="A270" s="51">
        <v>38</v>
      </c>
      <c r="B270" s="51"/>
      <c r="C270" s="51" t="s">
        <v>299</v>
      </c>
      <c r="D270" s="49" t="s">
        <v>906</v>
      </c>
      <c r="E270" s="49" t="s">
        <v>184</v>
      </c>
      <c r="F270" s="49" t="s">
        <v>604</v>
      </c>
      <c r="G270" s="49" t="s">
        <v>300</v>
      </c>
      <c r="H270" s="5" t="s">
        <v>962</v>
      </c>
      <c r="I270" s="49">
        <v>2.5</v>
      </c>
      <c r="J270" s="49"/>
      <c r="K270" s="146" t="s">
        <v>1415</v>
      </c>
      <c r="L270" s="146"/>
      <c r="M270" s="146"/>
      <c r="N270" s="146"/>
    </row>
    <row r="271" spans="1:14" s="17" customFormat="1">
      <c r="A271" s="51">
        <v>39</v>
      </c>
      <c r="B271" s="51"/>
      <c r="C271" s="51" t="s">
        <v>299</v>
      </c>
      <c r="D271" s="49" t="s">
        <v>906</v>
      </c>
      <c r="E271" s="49" t="s">
        <v>184</v>
      </c>
      <c r="F271" s="49" t="s">
        <v>604</v>
      </c>
      <c r="G271" s="49" t="s">
        <v>51</v>
      </c>
      <c r="H271" s="5" t="s">
        <v>962</v>
      </c>
      <c r="I271" s="49">
        <v>2.5</v>
      </c>
      <c r="J271" s="49"/>
      <c r="K271" s="146" t="s">
        <v>1415</v>
      </c>
      <c r="L271" s="146"/>
      <c r="M271" s="146"/>
      <c r="N271" s="146"/>
    </row>
    <row r="272" spans="1:14" s="17" customFormat="1">
      <c r="A272" s="51">
        <v>40</v>
      </c>
      <c r="B272" s="51"/>
      <c r="C272" s="51" t="s">
        <v>299</v>
      </c>
      <c r="D272" s="49" t="s">
        <v>906</v>
      </c>
      <c r="E272" s="49" t="s">
        <v>184</v>
      </c>
      <c r="F272" s="49" t="s">
        <v>604</v>
      </c>
      <c r="G272" s="49" t="s">
        <v>326</v>
      </c>
      <c r="H272" s="5" t="s">
        <v>962</v>
      </c>
      <c r="I272" s="49">
        <v>0.83333333333333326</v>
      </c>
      <c r="J272" s="49"/>
      <c r="K272" s="146" t="s">
        <v>1415</v>
      </c>
      <c r="L272" s="146"/>
      <c r="M272" s="146"/>
      <c r="N272" s="146"/>
    </row>
    <row r="273" spans="1:14" s="17" customFormat="1">
      <c r="A273" s="51">
        <v>41</v>
      </c>
      <c r="B273" s="51"/>
      <c r="C273" s="51" t="s">
        <v>299</v>
      </c>
      <c r="D273" s="49" t="s">
        <v>906</v>
      </c>
      <c r="E273" s="49" t="s">
        <v>341</v>
      </c>
      <c r="F273" s="49" t="s">
        <v>15</v>
      </c>
      <c r="G273" s="49" t="s">
        <v>967</v>
      </c>
      <c r="H273" s="5" t="s">
        <v>962</v>
      </c>
      <c r="I273" s="49">
        <v>0.83333333333333326</v>
      </c>
      <c r="J273" s="49"/>
      <c r="K273" s="146" t="s">
        <v>1415</v>
      </c>
      <c r="L273" s="146"/>
      <c r="M273" s="146"/>
      <c r="N273" s="146"/>
    </row>
    <row r="274" spans="1:14" s="17" customFormat="1">
      <c r="A274" s="51">
        <v>42</v>
      </c>
      <c r="B274" s="51"/>
      <c r="C274" s="51" t="s">
        <v>299</v>
      </c>
      <c r="D274" s="49" t="s">
        <v>906</v>
      </c>
      <c r="E274" s="49" t="s">
        <v>341</v>
      </c>
      <c r="F274" s="49" t="s">
        <v>14</v>
      </c>
      <c r="G274" s="49" t="s">
        <v>1665</v>
      </c>
      <c r="H274" s="5" t="s">
        <v>962</v>
      </c>
      <c r="I274" s="49">
        <v>0.83333333333333326</v>
      </c>
      <c r="J274" s="49"/>
      <c r="K274" s="146" t="s">
        <v>1415</v>
      </c>
      <c r="L274" s="146"/>
      <c r="M274" s="146"/>
      <c r="N274" s="146"/>
    </row>
    <row r="275" spans="1:14" s="17" customFormat="1">
      <c r="A275" s="51">
        <v>44</v>
      </c>
      <c r="B275" s="51"/>
      <c r="C275" s="51" t="s">
        <v>299</v>
      </c>
      <c r="D275" s="49" t="s">
        <v>918</v>
      </c>
      <c r="E275" s="49" t="s">
        <v>184</v>
      </c>
      <c r="F275" s="49" t="s">
        <v>604</v>
      </c>
      <c r="G275" s="49" t="s">
        <v>61</v>
      </c>
      <c r="H275" s="5" t="s">
        <v>298</v>
      </c>
      <c r="I275" s="49">
        <v>2.1666666666666665</v>
      </c>
      <c r="J275" s="49"/>
      <c r="K275" s="146" t="s">
        <v>1415</v>
      </c>
      <c r="L275" s="146"/>
      <c r="M275" s="146"/>
      <c r="N275" s="146"/>
    </row>
    <row r="276" spans="1:14" s="17" customFormat="1">
      <c r="A276" s="51">
        <v>45</v>
      </c>
      <c r="B276" s="51"/>
      <c r="C276" s="51" t="s">
        <v>299</v>
      </c>
      <c r="D276" s="49" t="s">
        <v>918</v>
      </c>
      <c r="E276" s="49" t="s">
        <v>175</v>
      </c>
      <c r="F276" s="49" t="s">
        <v>19</v>
      </c>
      <c r="G276" s="49" t="s">
        <v>1707</v>
      </c>
      <c r="H276" s="5" t="s">
        <v>320</v>
      </c>
      <c r="I276" s="49">
        <v>0.3611111111111111</v>
      </c>
      <c r="J276" s="49"/>
      <c r="K276" s="146" t="s">
        <v>1415</v>
      </c>
      <c r="L276" s="146"/>
      <c r="M276" s="146"/>
      <c r="N276" s="146"/>
    </row>
    <row r="277" spans="1:14" s="17" customFormat="1">
      <c r="A277" s="51">
        <v>46</v>
      </c>
      <c r="B277" s="51"/>
      <c r="C277" s="51" t="s">
        <v>299</v>
      </c>
      <c r="D277" s="49" t="s">
        <v>918</v>
      </c>
      <c r="E277" s="49" t="s">
        <v>184</v>
      </c>
      <c r="F277" s="49" t="s">
        <v>604</v>
      </c>
      <c r="G277" s="49" t="s">
        <v>299</v>
      </c>
      <c r="H277" s="5" t="s">
        <v>298</v>
      </c>
      <c r="I277" s="49">
        <v>1.4444444444444444</v>
      </c>
      <c r="J277" s="49"/>
      <c r="K277" s="146" t="s">
        <v>1415</v>
      </c>
      <c r="L277" s="146"/>
      <c r="M277" s="146"/>
      <c r="N277" s="146"/>
    </row>
    <row r="278" spans="1:14" s="17" customFormat="1">
      <c r="A278" s="51">
        <v>47</v>
      </c>
      <c r="B278" s="51"/>
      <c r="C278" s="51" t="s">
        <v>299</v>
      </c>
      <c r="D278" s="49" t="s">
        <v>918</v>
      </c>
      <c r="E278" s="49" t="s">
        <v>172</v>
      </c>
      <c r="F278" s="49" t="s">
        <v>7</v>
      </c>
      <c r="G278" s="49" t="s">
        <v>967</v>
      </c>
      <c r="H278" s="5" t="s">
        <v>298</v>
      </c>
      <c r="I278" s="49">
        <v>0.72222222222222221</v>
      </c>
      <c r="J278" s="49"/>
      <c r="K278" s="146" t="s">
        <v>1415</v>
      </c>
      <c r="L278" s="146"/>
      <c r="M278" s="146"/>
      <c r="N278" s="146"/>
    </row>
    <row r="279" spans="1:14" s="17" customFormat="1">
      <c r="A279" s="51">
        <v>48</v>
      </c>
      <c r="B279" s="51"/>
      <c r="C279" s="51" t="s">
        <v>299</v>
      </c>
      <c r="D279" s="49" t="s">
        <v>918</v>
      </c>
      <c r="E279" s="49" t="s">
        <v>174</v>
      </c>
      <c r="F279" s="49" t="s">
        <v>247</v>
      </c>
      <c r="G279" s="49" t="s">
        <v>1685</v>
      </c>
      <c r="H279" s="5" t="s">
        <v>298</v>
      </c>
      <c r="I279" s="49">
        <v>0.72222222222222221</v>
      </c>
      <c r="J279" s="49"/>
      <c r="K279" s="146"/>
      <c r="L279" s="146"/>
      <c r="M279" s="146"/>
      <c r="N279" s="146"/>
    </row>
    <row r="280" spans="1:14" s="17" customFormat="1">
      <c r="A280" s="51">
        <v>49</v>
      </c>
      <c r="B280" s="51"/>
      <c r="C280" s="51" t="s">
        <v>299</v>
      </c>
      <c r="D280" s="49" t="s">
        <v>918</v>
      </c>
      <c r="E280" s="49" t="s">
        <v>184</v>
      </c>
      <c r="F280" s="49" t="s">
        <v>604</v>
      </c>
      <c r="G280" s="49" t="s">
        <v>51</v>
      </c>
      <c r="H280" s="5" t="s">
        <v>298</v>
      </c>
      <c r="I280" s="49">
        <v>2.1666666666666665</v>
      </c>
      <c r="J280" s="49"/>
      <c r="K280" s="146" t="s">
        <v>1415</v>
      </c>
      <c r="L280" s="146"/>
      <c r="M280" s="146"/>
      <c r="N280" s="146"/>
    </row>
    <row r="281" spans="1:14" s="17" customFormat="1">
      <c r="A281" s="51">
        <v>50</v>
      </c>
      <c r="B281" s="51"/>
      <c r="C281" s="51" t="s">
        <v>299</v>
      </c>
      <c r="D281" s="49" t="s">
        <v>918</v>
      </c>
      <c r="E281" s="49" t="s">
        <v>184</v>
      </c>
      <c r="F281" s="49" t="s">
        <v>604</v>
      </c>
      <c r="G281" s="49" t="s">
        <v>300</v>
      </c>
      <c r="H281" s="5" t="s">
        <v>298</v>
      </c>
      <c r="I281" s="49">
        <v>2.1666666666666665</v>
      </c>
      <c r="J281" s="49"/>
      <c r="K281" s="146" t="s">
        <v>1415</v>
      </c>
      <c r="L281" s="146"/>
      <c r="M281" s="146"/>
      <c r="N281" s="146"/>
    </row>
    <row r="282" spans="1:14" s="17" customFormat="1">
      <c r="A282" s="51">
        <v>51</v>
      </c>
      <c r="B282" s="51"/>
      <c r="C282" s="51" t="s">
        <v>299</v>
      </c>
      <c r="D282" s="49" t="s">
        <v>918</v>
      </c>
      <c r="E282" s="49" t="s">
        <v>184</v>
      </c>
      <c r="F282" s="49" t="s">
        <v>604</v>
      </c>
      <c r="G282" s="49" t="s">
        <v>326</v>
      </c>
      <c r="H282" s="5" t="s">
        <v>298</v>
      </c>
      <c r="I282" s="49">
        <v>0.72222222222222221</v>
      </c>
      <c r="J282" s="49"/>
      <c r="K282" s="146" t="s">
        <v>1415</v>
      </c>
      <c r="L282" s="146"/>
      <c r="M282" s="146"/>
      <c r="N282" s="146"/>
    </row>
    <row r="283" spans="1:14" s="17" customFormat="1">
      <c r="A283" s="51">
        <v>52</v>
      </c>
      <c r="B283" s="51"/>
      <c r="C283" s="51" t="s">
        <v>299</v>
      </c>
      <c r="D283" s="49" t="s">
        <v>918</v>
      </c>
      <c r="E283" s="49" t="s">
        <v>341</v>
      </c>
      <c r="F283" s="49" t="s">
        <v>15</v>
      </c>
      <c r="G283" s="49" t="s">
        <v>967</v>
      </c>
      <c r="H283" s="5" t="s">
        <v>298</v>
      </c>
      <c r="I283" s="49">
        <v>0.72222222222222221</v>
      </c>
      <c r="J283" s="49"/>
      <c r="K283" s="146" t="s">
        <v>1415</v>
      </c>
      <c r="L283" s="146"/>
      <c r="M283" s="146"/>
      <c r="N283" s="146"/>
    </row>
    <row r="284" spans="1:14" s="17" customFormat="1">
      <c r="A284" s="51">
        <v>53</v>
      </c>
      <c r="B284" s="51"/>
      <c r="C284" s="51" t="s">
        <v>299</v>
      </c>
      <c r="D284" s="49" t="s">
        <v>918</v>
      </c>
      <c r="E284" s="49" t="s">
        <v>341</v>
      </c>
      <c r="F284" s="49" t="s">
        <v>14</v>
      </c>
      <c r="G284" s="49" t="s">
        <v>1665</v>
      </c>
      <c r="H284" s="5" t="s">
        <v>298</v>
      </c>
      <c r="I284" s="49">
        <v>0.72222222222222221</v>
      </c>
      <c r="J284" s="49"/>
      <c r="K284" s="146" t="s">
        <v>1415</v>
      </c>
      <c r="L284" s="146"/>
      <c r="M284" s="146"/>
      <c r="N284" s="146"/>
    </row>
    <row r="285" spans="1:14" s="17" customFormat="1">
      <c r="A285" s="51">
        <v>55</v>
      </c>
      <c r="B285" s="51"/>
      <c r="C285" s="51" t="s">
        <v>299</v>
      </c>
      <c r="D285" s="49" t="s">
        <v>896</v>
      </c>
      <c r="E285" s="49" t="s">
        <v>184</v>
      </c>
      <c r="F285" s="49" t="s">
        <v>604</v>
      </c>
      <c r="G285" s="49" t="s">
        <v>61</v>
      </c>
      <c r="H285" s="5" t="s">
        <v>962</v>
      </c>
      <c r="I285" s="49">
        <v>2.1666666666666665</v>
      </c>
      <c r="J285" s="49"/>
      <c r="K285" s="146" t="s">
        <v>1415</v>
      </c>
      <c r="L285" s="146"/>
      <c r="M285" s="146"/>
      <c r="N285" s="146"/>
    </row>
    <row r="286" spans="1:14" s="17" customFormat="1">
      <c r="A286" s="51">
        <v>56</v>
      </c>
      <c r="B286" s="51"/>
      <c r="C286" s="51" t="s">
        <v>299</v>
      </c>
      <c r="D286" s="49" t="s">
        <v>896</v>
      </c>
      <c r="E286" s="49" t="s">
        <v>175</v>
      </c>
      <c r="F286" s="49" t="s">
        <v>19</v>
      </c>
      <c r="G286" s="49" t="s">
        <v>1707</v>
      </c>
      <c r="H286" s="5" t="s">
        <v>320</v>
      </c>
      <c r="I286" s="49">
        <v>0.3611111111111111</v>
      </c>
      <c r="J286" s="49"/>
      <c r="K286" s="146" t="s">
        <v>1415</v>
      </c>
      <c r="L286" s="146"/>
      <c r="M286" s="146"/>
      <c r="N286" s="146"/>
    </row>
    <row r="287" spans="1:14" s="17" customFormat="1">
      <c r="A287" s="51">
        <v>57</v>
      </c>
      <c r="B287" s="51"/>
      <c r="C287" s="51" t="s">
        <v>299</v>
      </c>
      <c r="D287" s="49" t="s">
        <v>896</v>
      </c>
      <c r="E287" s="49" t="s">
        <v>184</v>
      </c>
      <c r="F287" s="49" t="s">
        <v>604</v>
      </c>
      <c r="G287" s="49" t="s">
        <v>299</v>
      </c>
      <c r="H287" s="5" t="s">
        <v>962</v>
      </c>
      <c r="I287" s="49">
        <v>1.4444444444444444</v>
      </c>
      <c r="J287" s="49"/>
      <c r="K287" s="146" t="s">
        <v>1415</v>
      </c>
      <c r="L287" s="146"/>
      <c r="M287" s="146"/>
      <c r="N287" s="146"/>
    </row>
    <row r="288" spans="1:14" s="17" customFormat="1">
      <c r="A288" s="51">
        <v>58</v>
      </c>
      <c r="B288" s="51"/>
      <c r="C288" s="51" t="s">
        <v>299</v>
      </c>
      <c r="D288" s="49" t="s">
        <v>896</v>
      </c>
      <c r="E288" s="49" t="s">
        <v>172</v>
      </c>
      <c r="F288" s="49" t="s">
        <v>7</v>
      </c>
      <c r="G288" s="49" t="s">
        <v>967</v>
      </c>
      <c r="H288" s="5" t="s">
        <v>962</v>
      </c>
      <c r="I288" s="49">
        <v>0.72222222222222221</v>
      </c>
      <c r="J288" s="50"/>
      <c r="K288" s="146" t="s">
        <v>1415</v>
      </c>
      <c r="L288" s="146"/>
      <c r="M288" s="146"/>
      <c r="N288" s="146"/>
    </row>
    <row r="289" spans="1:14" s="17" customFormat="1">
      <c r="A289" s="51">
        <v>59</v>
      </c>
      <c r="B289" s="51"/>
      <c r="C289" s="51" t="s">
        <v>299</v>
      </c>
      <c r="D289" s="49" t="s">
        <v>896</v>
      </c>
      <c r="E289" s="49" t="s">
        <v>174</v>
      </c>
      <c r="F289" s="49" t="s">
        <v>247</v>
      </c>
      <c r="G289" s="49" t="s">
        <v>1685</v>
      </c>
      <c r="H289" s="5" t="s">
        <v>962</v>
      </c>
      <c r="I289" s="49">
        <v>0.72222222222222221</v>
      </c>
      <c r="J289" s="49"/>
      <c r="K289" s="146"/>
      <c r="L289" s="146"/>
      <c r="M289" s="146"/>
      <c r="N289" s="146"/>
    </row>
    <row r="290" spans="1:14" s="17" customFormat="1">
      <c r="A290" s="51">
        <v>60</v>
      </c>
      <c r="B290" s="51"/>
      <c r="C290" s="51" t="s">
        <v>299</v>
      </c>
      <c r="D290" s="49" t="s">
        <v>896</v>
      </c>
      <c r="E290" s="49" t="s">
        <v>184</v>
      </c>
      <c r="F290" s="49" t="s">
        <v>604</v>
      </c>
      <c r="G290" s="49" t="s">
        <v>51</v>
      </c>
      <c r="H290" s="5" t="s">
        <v>298</v>
      </c>
      <c r="I290" s="49">
        <v>2.1666666666666665</v>
      </c>
      <c r="J290" s="49"/>
      <c r="K290" s="146" t="s">
        <v>1415</v>
      </c>
      <c r="L290" s="146"/>
      <c r="M290" s="146"/>
      <c r="N290" s="146"/>
    </row>
    <row r="291" spans="1:14" s="17" customFormat="1">
      <c r="A291" s="51">
        <v>61</v>
      </c>
      <c r="B291" s="51"/>
      <c r="C291" s="51" t="s">
        <v>299</v>
      </c>
      <c r="D291" s="49" t="s">
        <v>896</v>
      </c>
      <c r="E291" s="49" t="s">
        <v>184</v>
      </c>
      <c r="F291" s="49" t="s">
        <v>604</v>
      </c>
      <c r="G291" s="49" t="s">
        <v>300</v>
      </c>
      <c r="H291" s="5" t="s">
        <v>962</v>
      </c>
      <c r="I291" s="49">
        <v>2.1666666666666665</v>
      </c>
      <c r="J291" s="50"/>
      <c r="K291" s="146" t="s">
        <v>1415</v>
      </c>
      <c r="L291" s="146"/>
      <c r="M291" s="146"/>
      <c r="N291" s="146"/>
    </row>
    <row r="292" spans="1:14" s="17" customFormat="1">
      <c r="A292" s="51">
        <v>62</v>
      </c>
      <c r="B292" s="51"/>
      <c r="C292" s="51" t="s">
        <v>299</v>
      </c>
      <c r="D292" s="49" t="s">
        <v>896</v>
      </c>
      <c r="E292" s="49" t="s">
        <v>184</v>
      </c>
      <c r="F292" s="49" t="s">
        <v>604</v>
      </c>
      <c r="G292" s="49" t="s">
        <v>326</v>
      </c>
      <c r="H292" s="5" t="s">
        <v>962</v>
      </c>
      <c r="I292" s="49">
        <v>0.72222222222222221</v>
      </c>
      <c r="J292" s="49"/>
      <c r="K292" s="146" t="s">
        <v>1415</v>
      </c>
      <c r="L292" s="146"/>
      <c r="M292" s="146"/>
      <c r="N292" s="146"/>
    </row>
    <row r="293" spans="1:14" s="17" customFormat="1">
      <c r="A293" s="51">
        <v>63</v>
      </c>
      <c r="B293" s="51"/>
      <c r="C293" s="51" t="s">
        <v>299</v>
      </c>
      <c r="D293" s="49" t="s">
        <v>896</v>
      </c>
      <c r="E293" s="49" t="s">
        <v>341</v>
      </c>
      <c r="F293" s="49" t="s">
        <v>15</v>
      </c>
      <c r="G293" s="49" t="s">
        <v>967</v>
      </c>
      <c r="H293" s="5" t="s">
        <v>962</v>
      </c>
      <c r="I293" s="49">
        <v>0.72222222222222221</v>
      </c>
      <c r="J293" s="49"/>
      <c r="K293" s="146" t="s">
        <v>1415</v>
      </c>
      <c r="L293" s="146"/>
      <c r="M293" s="146"/>
      <c r="N293" s="146"/>
    </row>
    <row r="294" spans="1:14" s="17" customFormat="1">
      <c r="A294" s="51">
        <v>64</v>
      </c>
      <c r="B294" s="51"/>
      <c r="C294" s="51" t="s">
        <v>299</v>
      </c>
      <c r="D294" s="49" t="s">
        <v>896</v>
      </c>
      <c r="E294" s="49" t="s">
        <v>341</v>
      </c>
      <c r="F294" s="49" t="s">
        <v>14</v>
      </c>
      <c r="G294" s="49" t="s">
        <v>1665</v>
      </c>
      <c r="H294" s="5" t="s">
        <v>962</v>
      </c>
      <c r="I294" s="49">
        <v>0.72222222222222221</v>
      </c>
      <c r="J294" s="49"/>
      <c r="K294" s="146" t="s">
        <v>1415</v>
      </c>
      <c r="L294" s="146"/>
      <c r="M294" s="146"/>
      <c r="N294" s="146"/>
    </row>
    <row r="295" spans="1:14" s="17" customFormat="1">
      <c r="A295" s="51">
        <v>66</v>
      </c>
      <c r="B295" s="51"/>
      <c r="C295" s="51" t="s">
        <v>299</v>
      </c>
      <c r="D295" s="49" t="s">
        <v>913</v>
      </c>
      <c r="E295" s="49" t="s">
        <v>184</v>
      </c>
      <c r="F295" s="49" t="s">
        <v>604</v>
      </c>
      <c r="G295" s="49" t="s">
        <v>61</v>
      </c>
      <c r="H295" s="5" t="s">
        <v>298</v>
      </c>
      <c r="I295" s="49">
        <v>0.66666666666666663</v>
      </c>
      <c r="J295" s="50">
        <v>2</v>
      </c>
      <c r="K295" s="146" t="s">
        <v>1415</v>
      </c>
      <c r="L295" s="146"/>
      <c r="M295" s="146"/>
      <c r="N295" s="146"/>
    </row>
    <row r="296" spans="1:14" s="17" customFormat="1">
      <c r="A296" s="51">
        <v>67</v>
      </c>
      <c r="B296" s="51"/>
      <c r="C296" s="51" t="s">
        <v>299</v>
      </c>
      <c r="D296" s="49" t="s">
        <v>913</v>
      </c>
      <c r="E296" s="49" t="s">
        <v>184</v>
      </c>
      <c r="F296" s="49" t="s">
        <v>604</v>
      </c>
      <c r="G296" s="49" t="s">
        <v>61</v>
      </c>
      <c r="H296" s="5" t="s">
        <v>298</v>
      </c>
      <c r="I296" s="49">
        <v>1.3333333333333333</v>
      </c>
      <c r="J296" s="49"/>
      <c r="K296" s="146" t="s">
        <v>1415</v>
      </c>
      <c r="L296" s="146"/>
      <c r="M296" s="146"/>
      <c r="N296" s="146"/>
    </row>
    <row r="297" spans="1:14" s="17" customFormat="1">
      <c r="A297" s="51">
        <v>68</v>
      </c>
      <c r="B297" s="51"/>
      <c r="C297" s="51" t="s">
        <v>299</v>
      </c>
      <c r="D297" s="49" t="s">
        <v>913</v>
      </c>
      <c r="E297" s="49" t="s">
        <v>175</v>
      </c>
      <c r="F297" s="49" t="s">
        <v>19</v>
      </c>
      <c r="G297" s="49" t="s">
        <v>1707</v>
      </c>
      <c r="H297" s="5" t="s">
        <v>320</v>
      </c>
      <c r="I297" s="49">
        <v>0.66666666666666663</v>
      </c>
      <c r="J297" s="49"/>
      <c r="K297" s="146" t="s">
        <v>1415</v>
      </c>
      <c r="L297" s="146"/>
      <c r="M297" s="146"/>
      <c r="N297" s="146"/>
    </row>
    <row r="298" spans="1:14" s="17" customFormat="1">
      <c r="A298" s="51">
        <v>69</v>
      </c>
      <c r="B298" s="51"/>
      <c r="C298" s="51" t="s">
        <v>299</v>
      </c>
      <c r="D298" s="49" t="s">
        <v>913</v>
      </c>
      <c r="E298" s="49" t="s">
        <v>184</v>
      </c>
      <c r="F298" s="49" t="s">
        <v>604</v>
      </c>
      <c r="G298" s="49" t="s">
        <v>299</v>
      </c>
      <c r="H298" s="5" t="s">
        <v>770</v>
      </c>
      <c r="I298" s="49">
        <v>0.66666666666666663</v>
      </c>
      <c r="J298" s="49">
        <v>2</v>
      </c>
      <c r="K298" s="146"/>
      <c r="L298" s="146"/>
      <c r="M298" s="146"/>
      <c r="N298" s="146"/>
    </row>
    <row r="299" spans="1:14" s="17" customFormat="1">
      <c r="A299" s="51">
        <v>70</v>
      </c>
      <c r="B299" s="51"/>
      <c r="C299" s="51" t="s">
        <v>299</v>
      </c>
      <c r="D299" s="49" t="s">
        <v>913</v>
      </c>
      <c r="E299" s="49" t="s">
        <v>184</v>
      </c>
      <c r="F299" s="49" t="s">
        <v>604</v>
      </c>
      <c r="G299" s="49" t="s">
        <v>299</v>
      </c>
      <c r="H299" s="5" t="s">
        <v>298</v>
      </c>
      <c r="I299" s="49">
        <v>1.3333333333333333</v>
      </c>
      <c r="J299" s="50"/>
      <c r="K299" s="146" t="s">
        <v>1415</v>
      </c>
      <c r="L299" s="146"/>
      <c r="M299" s="146"/>
      <c r="N299" s="146"/>
    </row>
    <row r="300" spans="1:14" s="17" customFormat="1">
      <c r="A300" s="51">
        <v>71</v>
      </c>
      <c r="B300" s="51"/>
      <c r="C300" s="51" t="s">
        <v>299</v>
      </c>
      <c r="D300" s="49" t="s">
        <v>913</v>
      </c>
      <c r="E300" s="49" t="s">
        <v>184</v>
      </c>
      <c r="F300" s="49" t="s">
        <v>604</v>
      </c>
      <c r="G300" s="49" t="s">
        <v>299</v>
      </c>
      <c r="H300" s="5" t="s">
        <v>770</v>
      </c>
      <c r="I300" s="49">
        <v>0.66666666666666663</v>
      </c>
      <c r="J300" s="49">
        <v>2</v>
      </c>
      <c r="K300" s="146" t="s">
        <v>1415</v>
      </c>
      <c r="L300" s="146"/>
      <c r="M300" s="146"/>
      <c r="N300" s="146"/>
    </row>
    <row r="301" spans="1:14" s="17" customFormat="1">
      <c r="A301" s="51">
        <v>72</v>
      </c>
      <c r="B301" s="51"/>
      <c r="C301" s="51" t="s">
        <v>299</v>
      </c>
      <c r="D301" s="49" t="s">
        <v>913</v>
      </c>
      <c r="E301" s="49" t="s">
        <v>172</v>
      </c>
      <c r="F301" s="49" t="s">
        <v>7</v>
      </c>
      <c r="G301" s="49" t="s">
        <v>967</v>
      </c>
      <c r="H301" s="5" t="s">
        <v>298</v>
      </c>
      <c r="I301" s="49">
        <v>0.66666666666666663</v>
      </c>
      <c r="J301" s="49"/>
      <c r="K301" s="146" t="s">
        <v>1415</v>
      </c>
      <c r="L301" s="146"/>
      <c r="M301" s="146"/>
      <c r="N301" s="146"/>
    </row>
    <row r="302" spans="1:14" s="17" customFormat="1">
      <c r="A302" s="51">
        <v>73</v>
      </c>
      <c r="B302" s="51"/>
      <c r="C302" s="51" t="s">
        <v>299</v>
      </c>
      <c r="D302" s="49" t="s">
        <v>913</v>
      </c>
      <c r="E302" s="49" t="s">
        <v>174</v>
      </c>
      <c r="F302" s="49" t="s">
        <v>247</v>
      </c>
      <c r="G302" s="49" t="s">
        <v>1685</v>
      </c>
      <c r="H302" s="5" t="s">
        <v>298</v>
      </c>
      <c r="I302" s="49">
        <v>0.66666666666666663</v>
      </c>
      <c r="J302" s="49"/>
      <c r="K302" s="146"/>
      <c r="L302" s="146"/>
      <c r="M302" s="146"/>
      <c r="N302" s="146"/>
    </row>
    <row r="303" spans="1:14" s="17" customFormat="1">
      <c r="A303" s="51">
        <v>74</v>
      </c>
      <c r="B303" s="51"/>
      <c r="C303" s="51" t="s">
        <v>299</v>
      </c>
      <c r="D303" s="49" t="s">
        <v>913</v>
      </c>
      <c r="E303" s="49" t="s">
        <v>184</v>
      </c>
      <c r="F303" s="49" t="s">
        <v>604</v>
      </c>
      <c r="G303" s="49" t="s">
        <v>300</v>
      </c>
      <c r="H303" s="5" t="s">
        <v>298</v>
      </c>
      <c r="I303" s="49">
        <v>0.66666666666666663</v>
      </c>
      <c r="J303" s="50">
        <v>2</v>
      </c>
      <c r="K303" s="146" t="s">
        <v>1415</v>
      </c>
      <c r="L303" s="146"/>
      <c r="M303" s="146"/>
      <c r="N303" s="146"/>
    </row>
    <row r="304" spans="1:14" s="17" customFormat="1">
      <c r="A304" s="51">
        <v>75</v>
      </c>
      <c r="B304" s="51"/>
      <c r="C304" s="51" t="s">
        <v>299</v>
      </c>
      <c r="D304" s="49" t="s">
        <v>913</v>
      </c>
      <c r="E304" s="49" t="s">
        <v>184</v>
      </c>
      <c r="F304" s="49" t="s">
        <v>604</v>
      </c>
      <c r="G304" s="49" t="s">
        <v>300</v>
      </c>
      <c r="H304" s="5" t="s">
        <v>298</v>
      </c>
      <c r="I304" s="49">
        <v>1.3333333333333333</v>
      </c>
      <c r="J304" s="49"/>
      <c r="K304" s="146" t="s">
        <v>1415</v>
      </c>
      <c r="L304" s="146"/>
      <c r="M304" s="146"/>
      <c r="N304" s="146"/>
    </row>
    <row r="305" spans="1:14" s="17" customFormat="1">
      <c r="A305" s="51">
        <v>76</v>
      </c>
      <c r="B305" s="51"/>
      <c r="C305" s="51" t="s">
        <v>299</v>
      </c>
      <c r="D305" s="49" t="s">
        <v>913</v>
      </c>
      <c r="E305" s="49" t="s">
        <v>184</v>
      </c>
      <c r="F305" s="49" t="s">
        <v>604</v>
      </c>
      <c r="G305" s="49" t="s">
        <v>51</v>
      </c>
      <c r="H305" s="5" t="s">
        <v>298</v>
      </c>
      <c r="I305" s="49">
        <v>1.3333333333333333</v>
      </c>
      <c r="J305" s="49"/>
      <c r="K305" s="146" t="s">
        <v>1415</v>
      </c>
      <c r="L305" s="146"/>
      <c r="M305" s="146"/>
      <c r="N305" s="146"/>
    </row>
    <row r="306" spans="1:14" s="17" customFormat="1">
      <c r="A306" s="51">
        <v>77</v>
      </c>
      <c r="B306" s="51"/>
      <c r="C306" s="51" t="s">
        <v>299</v>
      </c>
      <c r="D306" s="49" t="s">
        <v>913</v>
      </c>
      <c r="E306" s="49" t="s">
        <v>184</v>
      </c>
      <c r="F306" s="49" t="s">
        <v>604</v>
      </c>
      <c r="G306" s="49" t="s">
        <v>51</v>
      </c>
      <c r="H306" s="5" t="s">
        <v>298</v>
      </c>
      <c r="I306" s="49">
        <v>0.66666666666666663</v>
      </c>
      <c r="J306" s="49">
        <v>2</v>
      </c>
      <c r="K306" s="146" t="s">
        <v>1415</v>
      </c>
      <c r="L306" s="146"/>
      <c r="M306" s="146"/>
      <c r="N306" s="146"/>
    </row>
    <row r="307" spans="1:14" s="17" customFormat="1">
      <c r="A307" s="51">
        <v>78</v>
      </c>
      <c r="B307" s="51"/>
      <c r="C307" s="51" t="s">
        <v>299</v>
      </c>
      <c r="D307" s="49" t="s">
        <v>913</v>
      </c>
      <c r="E307" s="49" t="s">
        <v>184</v>
      </c>
      <c r="F307" s="49" t="s">
        <v>604</v>
      </c>
      <c r="G307" s="49" t="s">
        <v>326</v>
      </c>
      <c r="H307" s="5" t="s">
        <v>770</v>
      </c>
      <c r="I307" s="49">
        <v>0.66666666666666663</v>
      </c>
      <c r="J307" s="49">
        <v>2</v>
      </c>
      <c r="K307" s="146" t="s">
        <v>1415</v>
      </c>
      <c r="L307" s="146"/>
      <c r="M307" s="146"/>
      <c r="N307" s="146"/>
    </row>
    <row r="308" spans="1:14" s="17" customFormat="1">
      <c r="A308" s="51">
        <v>79</v>
      </c>
      <c r="B308" s="51"/>
      <c r="C308" s="51" t="s">
        <v>299</v>
      </c>
      <c r="D308" s="49" t="s">
        <v>913</v>
      </c>
      <c r="E308" s="49" t="s">
        <v>341</v>
      </c>
      <c r="F308" s="49" t="s">
        <v>15</v>
      </c>
      <c r="G308" s="49" t="s">
        <v>967</v>
      </c>
      <c r="H308" s="5" t="s">
        <v>298</v>
      </c>
      <c r="I308" s="49">
        <v>0.66666666666666663</v>
      </c>
      <c r="J308" s="49"/>
      <c r="K308" s="146" t="s">
        <v>1415</v>
      </c>
      <c r="L308" s="146"/>
      <c r="M308" s="146"/>
      <c r="N308" s="146"/>
    </row>
    <row r="309" spans="1:14" s="17" customFormat="1">
      <c r="A309" s="51">
        <v>80</v>
      </c>
      <c r="B309" s="51"/>
      <c r="C309" s="51" t="s">
        <v>299</v>
      </c>
      <c r="D309" s="49" t="s">
        <v>913</v>
      </c>
      <c r="E309" s="49" t="s">
        <v>341</v>
      </c>
      <c r="F309" s="49" t="s">
        <v>14</v>
      </c>
      <c r="G309" s="49" t="s">
        <v>1665</v>
      </c>
      <c r="H309" s="5" t="s">
        <v>298</v>
      </c>
      <c r="I309" s="49">
        <v>0.66666666666666663</v>
      </c>
      <c r="J309" s="49"/>
      <c r="K309" s="146" t="s">
        <v>1415</v>
      </c>
      <c r="L309" s="146"/>
      <c r="M309" s="146"/>
      <c r="N309" s="146"/>
    </row>
    <row r="310" spans="1:14" s="17" customFormat="1">
      <c r="A310" s="51">
        <v>83</v>
      </c>
      <c r="B310" s="51"/>
      <c r="C310" s="51" t="s">
        <v>299</v>
      </c>
      <c r="D310" s="49" t="s">
        <v>301</v>
      </c>
      <c r="E310" s="49" t="s">
        <v>178</v>
      </c>
      <c r="F310" s="49" t="s">
        <v>37</v>
      </c>
      <c r="G310" s="49" t="s">
        <v>1082</v>
      </c>
      <c r="H310" s="5" t="s">
        <v>302</v>
      </c>
      <c r="I310" s="49">
        <v>1</v>
      </c>
      <c r="J310" s="49"/>
      <c r="K310" s="146" t="s">
        <v>1415</v>
      </c>
      <c r="L310" s="146"/>
      <c r="M310" s="146"/>
      <c r="N310" s="146"/>
    </row>
    <row r="311" spans="1:14" s="17" customFormat="1">
      <c r="A311" s="51">
        <v>84</v>
      </c>
      <c r="B311" s="51"/>
      <c r="C311" s="51" t="s">
        <v>299</v>
      </c>
      <c r="D311" s="49" t="s">
        <v>301</v>
      </c>
      <c r="E311" s="49" t="s">
        <v>341</v>
      </c>
      <c r="F311" s="49" t="s">
        <v>14</v>
      </c>
      <c r="G311" s="49" t="s">
        <v>293</v>
      </c>
      <c r="H311" s="5" t="s">
        <v>302</v>
      </c>
      <c r="I311" s="49">
        <v>1</v>
      </c>
      <c r="J311" s="50"/>
      <c r="K311" s="146" t="s">
        <v>1415</v>
      </c>
      <c r="L311" s="146"/>
      <c r="M311" s="146"/>
      <c r="N311" s="146"/>
    </row>
    <row r="312" spans="1:14" s="17" customFormat="1">
      <c r="A312" s="51">
        <v>85</v>
      </c>
      <c r="B312" s="51"/>
      <c r="C312" s="51" t="s">
        <v>299</v>
      </c>
      <c r="D312" s="49" t="s">
        <v>301</v>
      </c>
      <c r="E312" s="49" t="s">
        <v>341</v>
      </c>
      <c r="F312" s="49" t="s">
        <v>15</v>
      </c>
      <c r="G312" s="49" t="s">
        <v>293</v>
      </c>
      <c r="H312" s="5" t="s">
        <v>302</v>
      </c>
      <c r="I312" s="49">
        <v>1</v>
      </c>
      <c r="J312" s="49"/>
      <c r="K312" s="146" t="s">
        <v>1415</v>
      </c>
      <c r="L312" s="146"/>
      <c r="M312" s="146"/>
      <c r="N312" s="146"/>
    </row>
    <row r="313" spans="1:14" s="17" customFormat="1">
      <c r="A313" s="51">
        <v>86</v>
      </c>
      <c r="B313" s="51"/>
      <c r="C313" s="51" t="s">
        <v>299</v>
      </c>
      <c r="D313" s="49" t="s">
        <v>301</v>
      </c>
      <c r="E313" s="49" t="s">
        <v>184</v>
      </c>
      <c r="F313" s="49" t="s">
        <v>604</v>
      </c>
      <c r="G313" s="49" t="s">
        <v>282</v>
      </c>
      <c r="H313" s="5" t="s">
        <v>302</v>
      </c>
      <c r="I313" s="49">
        <v>4</v>
      </c>
      <c r="J313" s="49"/>
      <c r="K313" s="146" t="s">
        <v>1415</v>
      </c>
      <c r="L313" s="146"/>
      <c r="M313" s="146"/>
      <c r="N313" s="146"/>
    </row>
    <row r="314" spans="1:14" s="17" customFormat="1">
      <c r="A314" s="51">
        <v>87</v>
      </c>
      <c r="B314" s="51"/>
      <c r="C314" s="51" t="s">
        <v>299</v>
      </c>
      <c r="D314" s="49" t="s">
        <v>301</v>
      </c>
      <c r="E314" s="49" t="s">
        <v>184</v>
      </c>
      <c r="F314" s="49" t="s">
        <v>604</v>
      </c>
      <c r="G314" s="49" t="s">
        <v>295</v>
      </c>
      <c r="H314" s="5" t="s">
        <v>302</v>
      </c>
      <c r="I314" s="49">
        <v>2</v>
      </c>
      <c r="J314" s="49"/>
      <c r="K314" s="146" t="s">
        <v>1415</v>
      </c>
      <c r="L314" s="146"/>
      <c r="M314" s="146"/>
      <c r="N314" s="146"/>
    </row>
    <row r="315" spans="1:14" s="17" customFormat="1">
      <c r="A315" s="51">
        <v>88</v>
      </c>
      <c r="B315" s="51"/>
      <c r="C315" s="51" t="s">
        <v>299</v>
      </c>
      <c r="D315" s="49" t="s">
        <v>301</v>
      </c>
      <c r="E315" s="49" t="s">
        <v>172</v>
      </c>
      <c r="F315" s="49" t="s">
        <v>7</v>
      </c>
      <c r="G315" s="49" t="s">
        <v>323</v>
      </c>
      <c r="H315" s="5" t="s">
        <v>302</v>
      </c>
      <c r="I315" s="49">
        <v>1</v>
      </c>
      <c r="J315" s="49"/>
      <c r="K315" s="146" t="s">
        <v>1415</v>
      </c>
      <c r="L315" s="146"/>
      <c r="M315" s="146"/>
      <c r="N315" s="146"/>
    </row>
    <row r="316" spans="1:14" s="17" customFormat="1">
      <c r="A316" s="51">
        <v>89</v>
      </c>
      <c r="B316" s="51"/>
      <c r="C316" s="51" t="s">
        <v>299</v>
      </c>
      <c r="D316" s="49" t="s">
        <v>301</v>
      </c>
      <c r="E316" s="49" t="s">
        <v>175</v>
      </c>
      <c r="F316" s="49" t="s">
        <v>19</v>
      </c>
      <c r="G316" s="49" t="s">
        <v>1538</v>
      </c>
      <c r="H316" s="5" t="s">
        <v>565</v>
      </c>
      <c r="I316" s="49">
        <v>1</v>
      </c>
      <c r="J316" s="49"/>
      <c r="K316" s="146" t="s">
        <v>1415</v>
      </c>
      <c r="L316" s="146"/>
      <c r="M316" s="146"/>
      <c r="N316" s="146"/>
    </row>
    <row r="317" spans="1:14" s="17" customFormat="1">
      <c r="A317" s="51">
        <v>90</v>
      </c>
      <c r="B317" s="51"/>
      <c r="C317" s="51" t="s">
        <v>299</v>
      </c>
      <c r="D317" s="49" t="s">
        <v>301</v>
      </c>
      <c r="E317" s="49" t="s">
        <v>174</v>
      </c>
      <c r="F317" s="49" t="s">
        <v>13</v>
      </c>
      <c r="G317" s="49" t="s">
        <v>20</v>
      </c>
      <c r="H317" s="5" t="s">
        <v>302</v>
      </c>
      <c r="I317" s="49">
        <v>1</v>
      </c>
      <c r="J317" s="49"/>
      <c r="K317" s="146" t="s">
        <v>1415</v>
      </c>
      <c r="L317" s="146"/>
      <c r="M317" s="146"/>
      <c r="N317" s="146"/>
    </row>
    <row r="318" spans="1:14" s="17" customFormat="1">
      <c r="A318" s="51">
        <v>92</v>
      </c>
      <c r="B318" s="51"/>
      <c r="C318" s="51" t="s">
        <v>299</v>
      </c>
      <c r="D318" s="49" t="s">
        <v>303</v>
      </c>
      <c r="E318" s="49" t="s">
        <v>184</v>
      </c>
      <c r="F318" s="49" t="s">
        <v>604</v>
      </c>
      <c r="G318" s="49" t="s">
        <v>300</v>
      </c>
      <c r="H318" s="5" t="s">
        <v>302</v>
      </c>
      <c r="I318" s="49">
        <v>2</v>
      </c>
      <c r="J318" s="49">
        <v>2</v>
      </c>
      <c r="K318" s="146" t="s">
        <v>1415</v>
      </c>
      <c r="L318" s="146"/>
      <c r="M318" s="146"/>
      <c r="N318" s="146"/>
    </row>
    <row r="319" spans="1:14" s="17" customFormat="1">
      <c r="A319" s="51">
        <v>93</v>
      </c>
      <c r="B319" s="51"/>
      <c r="C319" s="51" t="s">
        <v>299</v>
      </c>
      <c r="D319" s="49" t="s">
        <v>303</v>
      </c>
      <c r="E319" s="49" t="s">
        <v>184</v>
      </c>
      <c r="F319" s="49" t="s">
        <v>604</v>
      </c>
      <c r="G319" s="49" t="s">
        <v>323</v>
      </c>
      <c r="H319" s="5" t="s">
        <v>302</v>
      </c>
      <c r="I319" s="49">
        <v>2</v>
      </c>
      <c r="J319" s="49">
        <v>2</v>
      </c>
      <c r="K319" s="146" t="s">
        <v>1415</v>
      </c>
      <c r="L319" s="146"/>
      <c r="M319" s="146"/>
      <c r="N319" s="146"/>
    </row>
    <row r="320" spans="1:14" s="17" customFormat="1">
      <c r="A320" s="51">
        <v>94</v>
      </c>
      <c r="B320" s="51"/>
      <c r="C320" s="51" t="s">
        <v>299</v>
      </c>
      <c r="D320" s="49" t="s">
        <v>303</v>
      </c>
      <c r="E320" s="49" t="s">
        <v>184</v>
      </c>
      <c r="F320" s="49" t="s">
        <v>604</v>
      </c>
      <c r="G320" s="49" t="s">
        <v>300</v>
      </c>
      <c r="H320" s="5" t="s">
        <v>302</v>
      </c>
      <c r="I320" s="49">
        <v>2</v>
      </c>
      <c r="J320" s="49"/>
      <c r="K320" s="146" t="s">
        <v>1415</v>
      </c>
      <c r="L320" s="146"/>
      <c r="M320" s="146"/>
      <c r="N320" s="146"/>
    </row>
    <row r="321" spans="1:14" s="17" customFormat="1">
      <c r="A321" s="51">
        <v>95</v>
      </c>
      <c r="B321" s="51"/>
      <c r="C321" s="51" t="s">
        <v>299</v>
      </c>
      <c r="D321" s="49" t="s">
        <v>303</v>
      </c>
      <c r="E321" s="49" t="s">
        <v>184</v>
      </c>
      <c r="F321" s="49" t="s">
        <v>604</v>
      </c>
      <c r="G321" s="49" t="s">
        <v>323</v>
      </c>
      <c r="H321" s="5" t="s">
        <v>302</v>
      </c>
      <c r="I321" s="49">
        <v>2</v>
      </c>
      <c r="J321" s="49"/>
      <c r="K321" s="146" t="s">
        <v>1415</v>
      </c>
      <c r="L321" s="146"/>
      <c r="M321" s="146"/>
      <c r="N321" s="146"/>
    </row>
    <row r="322" spans="1:14" s="17" customFormat="1">
      <c r="A322" s="51">
        <v>96</v>
      </c>
      <c r="B322" s="51"/>
      <c r="C322" s="51" t="s">
        <v>299</v>
      </c>
      <c r="D322" s="49" t="s">
        <v>303</v>
      </c>
      <c r="E322" s="49" t="s">
        <v>341</v>
      </c>
      <c r="F322" s="49" t="s">
        <v>14</v>
      </c>
      <c r="G322" s="49" t="s">
        <v>293</v>
      </c>
      <c r="H322" s="5" t="s">
        <v>302</v>
      </c>
      <c r="I322" s="49">
        <v>1</v>
      </c>
      <c r="J322" s="49"/>
      <c r="K322" s="146" t="s">
        <v>1415</v>
      </c>
      <c r="L322" s="146"/>
      <c r="M322" s="146"/>
      <c r="N322" s="146"/>
    </row>
    <row r="323" spans="1:14" s="17" customFormat="1">
      <c r="A323" s="51">
        <v>97</v>
      </c>
      <c r="B323" s="51"/>
      <c r="C323" s="51" t="s">
        <v>299</v>
      </c>
      <c r="D323" s="49" t="s">
        <v>303</v>
      </c>
      <c r="E323" s="49" t="s">
        <v>341</v>
      </c>
      <c r="F323" s="49" t="s">
        <v>15</v>
      </c>
      <c r="G323" s="49" t="s">
        <v>293</v>
      </c>
      <c r="H323" s="5" t="s">
        <v>302</v>
      </c>
      <c r="I323" s="49">
        <v>1</v>
      </c>
      <c r="J323" s="49"/>
      <c r="K323" s="146" t="s">
        <v>1415</v>
      </c>
      <c r="L323" s="146"/>
      <c r="M323" s="146"/>
      <c r="N323" s="146"/>
    </row>
    <row r="324" spans="1:14" s="17" customFormat="1">
      <c r="A324" s="51">
        <v>98</v>
      </c>
      <c r="B324" s="51"/>
      <c r="C324" s="51" t="s">
        <v>299</v>
      </c>
      <c r="D324" s="49" t="s">
        <v>303</v>
      </c>
      <c r="E324" s="49" t="s">
        <v>184</v>
      </c>
      <c r="F324" s="49" t="s">
        <v>604</v>
      </c>
      <c r="G324" s="49" t="s">
        <v>300</v>
      </c>
      <c r="H324" s="5" t="s">
        <v>302</v>
      </c>
      <c r="I324" s="49">
        <v>4</v>
      </c>
      <c r="J324" s="49">
        <v>2</v>
      </c>
      <c r="K324" s="146" t="s">
        <v>1415</v>
      </c>
      <c r="L324" s="146"/>
      <c r="M324" s="146"/>
      <c r="N324" s="146"/>
    </row>
    <row r="325" spans="1:14" s="17" customFormat="1">
      <c r="A325" s="51">
        <v>99</v>
      </c>
      <c r="B325" s="51"/>
      <c r="C325" s="51" t="s">
        <v>299</v>
      </c>
      <c r="D325" s="49" t="s">
        <v>303</v>
      </c>
      <c r="E325" s="49" t="s">
        <v>184</v>
      </c>
      <c r="F325" s="49" t="s">
        <v>604</v>
      </c>
      <c r="G325" s="49" t="s">
        <v>293</v>
      </c>
      <c r="H325" s="5" t="s">
        <v>302</v>
      </c>
      <c r="I325" s="49">
        <v>4</v>
      </c>
      <c r="J325" s="49">
        <v>2</v>
      </c>
      <c r="K325" s="146" t="s">
        <v>1415</v>
      </c>
      <c r="L325" s="146"/>
      <c r="M325" s="146"/>
      <c r="N325" s="146"/>
    </row>
    <row r="326" spans="1:14" s="17" customFormat="1">
      <c r="A326" s="51">
        <v>101</v>
      </c>
      <c r="B326" s="51"/>
      <c r="C326" s="51" t="s">
        <v>299</v>
      </c>
      <c r="D326" s="49" t="s">
        <v>304</v>
      </c>
      <c r="E326" s="49" t="s">
        <v>184</v>
      </c>
      <c r="F326" s="49" t="s">
        <v>604</v>
      </c>
      <c r="G326" s="49" t="s">
        <v>295</v>
      </c>
      <c r="H326" s="5" t="s">
        <v>302</v>
      </c>
      <c r="I326" s="49">
        <v>4</v>
      </c>
      <c r="J326" s="49"/>
      <c r="K326" s="146" t="s">
        <v>1415</v>
      </c>
      <c r="L326" s="146"/>
      <c r="M326" s="146"/>
      <c r="N326" s="146"/>
    </row>
    <row r="327" spans="1:14" s="17" customFormat="1">
      <c r="A327" s="51">
        <v>102</v>
      </c>
      <c r="B327" s="51"/>
      <c r="C327" s="51" t="s">
        <v>299</v>
      </c>
      <c r="D327" s="49" t="s">
        <v>304</v>
      </c>
      <c r="E327" s="49" t="s">
        <v>184</v>
      </c>
      <c r="F327" s="49" t="s">
        <v>604</v>
      </c>
      <c r="G327" s="49" t="s">
        <v>282</v>
      </c>
      <c r="H327" s="5" t="s">
        <v>302</v>
      </c>
      <c r="I327" s="49">
        <v>2</v>
      </c>
      <c r="J327" s="49"/>
      <c r="K327" s="146" t="s">
        <v>1415</v>
      </c>
      <c r="L327" s="146"/>
      <c r="M327" s="146"/>
      <c r="N327" s="146"/>
    </row>
    <row r="328" spans="1:14" s="17" customFormat="1">
      <c r="A328" s="51">
        <v>103</v>
      </c>
      <c r="B328" s="51"/>
      <c r="C328" s="51" t="s">
        <v>299</v>
      </c>
      <c r="D328" s="49" t="s">
        <v>304</v>
      </c>
      <c r="E328" s="49" t="s">
        <v>172</v>
      </c>
      <c r="F328" s="49" t="s">
        <v>7</v>
      </c>
      <c r="G328" s="49" t="s">
        <v>323</v>
      </c>
      <c r="H328" s="5" t="s">
        <v>302</v>
      </c>
      <c r="I328" s="49">
        <v>1</v>
      </c>
      <c r="J328" s="50"/>
      <c r="K328" s="146" t="s">
        <v>1415</v>
      </c>
      <c r="L328" s="146"/>
      <c r="M328" s="146"/>
      <c r="N328" s="146"/>
    </row>
    <row r="329" spans="1:14" s="17" customFormat="1">
      <c r="A329" s="51">
        <v>104</v>
      </c>
      <c r="B329" s="51"/>
      <c r="C329" s="51" t="s">
        <v>299</v>
      </c>
      <c r="D329" s="49" t="s">
        <v>304</v>
      </c>
      <c r="E329" s="49" t="s">
        <v>341</v>
      </c>
      <c r="F329" s="49" t="s">
        <v>14</v>
      </c>
      <c r="G329" s="49" t="s">
        <v>293</v>
      </c>
      <c r="H329" s="5" t="s">
        <v>302</v>
      </c>
      <c r="I329" s="49">
        <v>1</v>
      </c>
      <c r="J329" s="49"/>
      <c r="K329" s="146" t="s">
        <v>1415</v>
      </c>
      <c r="L329" s="146"/>
      <c r="M329" s="146"/>
      <c r="N329" s="146"/>
    </row>
    <row r="330" spans="1:14" s="17" customFormat="1">
      <c r="A330" s="51">
        <v>105</v>
      </c>
      <c r="B330" s="51"/>
      <c r="C330" s="51" t="s">
        <v>299</v>
      </c>
      <c r="D330" s="49" t="s">
        <v>304</v>
      </c>
      <c r="E330" s="49" t="s">
        <v>341</v>
      </c>
      <c r="F330" s="49" t="s">
        <v>15</v>
      </c>
      <c r="G330" s="49" t="s">
        <v>293</v>
      </c>
      <c r="H330" s="5" t="s">
        <v>302</v>
      </c>
      <c r="I330" s="49">
        <v>1</v>
      </c>
      <c r="J330" s="49"/>
      <c r="K330" s="146" t="s">
        <v>1415</v>
      </c>
      <c r="L330" s="146"/>
      <c r="M330" s="146"/>
      <c r="N330" s="146"/>
    </row>
    <row r="331" spans="1:14" s="17" customFormat="1">
      <c r="A331" s="51">
        <v>106</v>
      </c>
      <c r="B331" s="51"/>
      <c r="C331" s="51" t="s">
        <v>299</v>
      </c>
      <c r="D331" s="49" t="s">
        <v>304</v>
      </c>
      <c r="E331" s="49" t="s">
        <v>174</v>
      </c>
      <c r="F331" s="49" t="s">
        <v>13</v>
      </c>
      <c r="G331" s="49" t="s">
        <v>20</v>
      </c>
      <c r="H331" s="5" t="s">
        <v>302</v>
      </c>
      <c r="I331" s="49">
        <v>1</v>
      </c>
      <c r="J331" s="49"/>
      <c r="K331" s="146" t="s">
        <v>1415</v>
      </c>
      <c r="L331" s="146"/>
      <c r="M331" s="146"/>
      <c r="N331" s="146"/>
    </row>
    <row r="332" spans="1:14" s="17" customFormat="1">
      <c r="A332" s="51">
        <v>107</v>
      </c>
      <c r="B332" s="51"/>
      <c r="C332" s="51" t="s">
        <v>299</v>
      </c>
      <c r="D332" s="49" t="s">
        <v>304</v>
      </c>
      <c r="E332" s="49" t="s">
        <v>175</v>
      </c>
      <c r="F332" s="49" t="s">
        <v>19</v>
      </c>
      <c r="G332" s="49" t="s">
        <v>1538</v>
      </c>
      <c r="H332" s="5" t="s">
        <v>206</v>
      </c>
      <c r="I332" s="49">
        <v>1</v>
      </c>
      <c r="J332" s="49"/>
      <c r="K332" s="146" t="s">
        <v>1415</v>
      </c>
      <c r="L332" s="146"/>
      <c r="M332" s="146"/>
      <c r="N332" s="146"/>
    </row>
    <row r="333" spans="1:14" s="17" customFormat="1">
      <c r="A333" s="51">
        <v>110</v>
      </c>
      <c r="B333" s="51"/>
      <c r="C333" s="51" t="s">
        <v>299</v>
      </c>
      <c r="D333" s="49" t="s">
        <v>1198</v>
      </c>
      <c r="E333" s="49" t="s">
        <v>306</v>
      </c>
      <c r="F333" s="49" t="s">
        <v>605</v>
      </c>
      <c r="G333" s="49" t="s">
        <v>293</v>
      </c>
      <c r="H333" s="5" t="s">
        <v>305</v>
      </c>
      <c r="I333" s="49">
        <v>4</v>
      </c>
      <c r="J333" s="49"/>
      <c r="K333" s="146" t="s">
        <v>1415</v>
      </c>
      <c r="L333" s="146"/>
      <c r="M333" s="146"/>
      <c r="N333" s="146"/>
    </row>
    <row r="334" spans="1:14" s="17" customFormat="1">
      <c r="A334" s="51">
        <v>111</v>
      </c>
      <c r="B334" s="51"/>
      <c r="C334" s="51" t="s">
        <v>299</v>
      </c>
      <c r="D334" s="49" t="s">
        <v>1198</v>
      </c>
      <c r="E334" s="49" t="s">
        <v>606</v>
      </c>
      <c r="F334" s="49" t="s">
        <v>605</v>
      </c>
      <c r="G334" s="49" t="s">
        <v>1695</v>
      </c>
      <c r="H334" s="5" t="s">
        <v>308</v>
      </c>
      <c r="I334" s="49">
        <v>4</v>
      </c>
      <c r="J334" s="49">
        <v>2</v>
      </c>
      <c r="K334" s="146" t="s">
        <v>1415</v>
      </c>
      <c r="L334" s="146"/>
      <c r="M334" s="146"/>
      <c r="N334" s="146"/>
    </row>
    <row r="335" spans="1:14" s="17" customFormat="1">
      <c r="A335" s="51">
        <v>112</v>
      </c>
      <c r="B335" s="51"/>
      <c r="C335" s="51" t="s">
        <v>299</v>
      </c>
      <c r="D335" s="49" t="s">
        <v>1198</v>
      </c>
      <c r="E335" s="49" t="s">
        <v>178</v>
      </c>
      <c r="F335" s="49" t="s">
        <v>37</v>
      </c>
      <c r="G335" s="49" t="s">
        <v>1623</v>
      </c>
      <c r="H335" s="5" t="s">
        <v>305</v>
      </c>
      <c r="I335" s="49">
        <v>2</v>
      </c>
      <c r="J335" s="49"/>
      <c r="K335" s="146" t="s">
        <v>1415</v>
      </c>
      <c r="L335" s="146"/>
      <c r="M335" s="146"/>
      <c r="N335" s="146"/>
    </row>
    <row r="336" spans="1:14" s="17" customFormat="1">
      <c r="A336" s="51">
        <v>113</v>
      </c>
      <c r="B336" s="51"/>
      <c r="C336" s="51" t="s">
        <v>299</v>
      </c>
      <c r="D336" s="49" t="s">
        <v>1198</v>
      </c>
      <c r="E336" s="49" t="s">
        <v>306</v>
      </c>
      <c r="F336" s="49" t="s">
        <v>605</v>
      </c>
      <c r="G336" s="49" t="s">
        <v>299</v>
      </c>
      <c r="H336" s="5" t="s">
        <v>305</v>
      </c>
      <c r="I336" s="49">
        <v>2</v>
      </c>
      <c r="J336" s="49"/>
      <c r="K336" s="146" t="s">
        <v>1415</v>
      </c>
      <c r="L336" s="146"/>
      <c r="M336" s="146"/>
      <c r="N336" s="146"/>
    </row>
    <row r="337" spans="1:14" s="17" customFormat="1">
      <c r="A337" s="51">
        <v>114</v>
      </c>
      <c r="B337" s="51"/>
      <c r="C337" s="51" t="s">
        <v>299</v>
      </c>
      <c r="D337" s="49" t="s">
        <v>1198</v>
      </c>
      <c r="E337" s="49" t="s">
        <v>359</v>
      </c>
      <c r="F337" s="49" t="s">
        <v>47</v>
      </c>
      <c r="G337" s="49" t="s">
        <v>299</v>
      </c>
      <c r="H337" s="5" t="s">
        <v>296</v>
      </c>
      <c r="I337" s="49">
        <v>4</v>
      </c>
      <c r="J337" s="50"/>
      <c r="K337" s="146" t="s">
        <v>1415</v>
      </c>
      <c r="L337" s="146"/>
      <c r="M337" s="146"/>
      <c r="N337" s="146"/>
    </row>
    <row r="338" spans="1:14" s="17" customFormat="1">
      <c r="A338" s="51">
        <v>115</v>
      </c>
      <c r="B338" s="51"/>
      <c r="C338" s="51" t="s">
        <v>299</v>
      </c>
      <c r="D338" s="49" t="s">
        <v>1198</v>
      </c>
      <c r="E338" s="49" t="s">
        <v>306</v>
      </c>
      <c r="F338" s="49" t="s">
        <v>605</v>
      </c>
      <c r="G338" s="49" t="s">
        <v>282</v>
      </c>
      <c r="H338" s="5" t="s">
        <v>305</v>
      </c>
      <c r="I338" s="49">
        <v>8</v>
      </c>
      <c r="J338" s="49"/>
      <c r="K338" s="146" t="s">
        <v>1415</v>
      </c>
      <c r="L338" s="146"/>
      <c r="M338" s="146"/>
      <c r="N338" s="146"/>
    </row>
    <row r="339" spans="1:14" s="17" customFormat="1">
      <c r="A339" s="51">
        <v>116</v>
      </c>
      <c r="B339" s="51"/>
      <c r="C339" s="51" t="s">
        <v>299</v>
      </c>
      <c r="D339" s="49" t="s">
        <v>1198</v>
      </c>
      <c r="E339" s="49" t="s">
        <v>306</v>
      </c>
      <c r="F339" s="49" t="s">
        <v>605</v>
      </c>
      <c r="G339" s="49" t="s">
        <v>282</v>
      </c>
      <c r="H339" s="5" t="s">
        <v>296</v>
      </c>
      <c r="I339" s="49">
        <v>4</v>
      </c>
      <c r="J339" s="49">
        <v>2</v>
      </c>
      <c r="K339" s="146" t="s">
        <v>1415</v>
      </c>
      <c r="L339" s="146"/>
      <c r="M339" s="146"/>
      <c r="N339" s="146"/>
    </row>
    <row r="340" spans="1:14" s="17" customFormat="1">
      <c r="A340" s="51">
        <v>117</v>
      </c>
      <c r="B340" s="51"/>
      <c r="C340" s="51" t="s">
        <v>299</v>
      </c>
      <c r="D340" s="49" t="s">
        <v>1198</v>
      </c>
      <c r="E340" s="49" t="s">
        <v>341</v>
      </c>
      <c r="F340" s="49" t="s">
        <v>15</v>
      </c>
      <c r="G340" s="49" t="s">
        <v>11</v>
      </c>
      <c r="H340" s="5" t="s">
        <v>305</v>
      </c>
      <c r="I340" s="49">
        <v>2</v>
      </c>
      <c r="J340" s="49"/>
      <c r="K340" s="146" t="s">
        <v>1415</v>
      </c>
      <c r="L340" s="146"/>
      <c r="M340" s="146"/>
      <c r="N340" s="146"/>
    </row>
    <row r="341" spans="1:14" s="17" customFormat="1">
      <c r="A341" s="51">
        <v>118</v>
      </c>
      <c r="B341" s="51"/>
      <c r="C341" s="51" t="s">
        <v>299</v>
      </c>
      <c r="D341" s="49" t="s">
        <v>1198</v>
      </c>
      <c r="E341" s="49" t="s">
        <v>341</v>
      </c>
      <c r="F341" s="49" t="s">
        <v>14</v>
      </c>
      <c r="G341" s="49" t="s">
        <v>11</v>
      </c>
      <c r="H341" s="5" t="s">
        <v>305</v>
      </c>
      <c r="I341" s="49">
        <v>2</v>
      </c>
      <c r="J341" s="49"/>
      <c r="K341" s="146" t="s">
        <v>1415</v>
      </c>
      <c r="L341" s="146"/>
      <c r="M341" s="146"/>
      <c r="N341" s="146"/>
    </row>
    <row r="342" spans="1:14" s="17" customFormat="1">
      <c r="A342" s="51">
        <v>119</v>
      </c>
      <c r="B342" s="51"/>
      <c r="C342" s="51" t="s">
        <v>299</v>
      </c>
      <c r="D342" s="49" t="s">
        <v>1198</v>
      </c>
      <c r="E342" s="49" t="s">
        <v>175</v>
      </c>
      <c r="F342" s="49" t="s">
        <v>19</v>
      </c>
      <c r="G342" s="49" t="s">
        <v>1538</v>
      </c>
      <c r="H342" s="5" t="s">
        <v>305</v>
      </c>
      <c r="I342" s="49">
        <v>2</v>
      </c>
      <c r="J342" s="49"/>
      <c r="K342" s="146" t="s">
        <v>1415</v>
      </c>
      <c r="L342" s="146"/>
      <c r="M342" s="146"/>
      <c r="N342" s="146"/>
    </row>
    <row r="343" spans="1:14" s="17" customFormat="1">
      <c r="A343" s="51">
        <v>120</v>
      </c>
      <c r="B343" s="51"/>
      <c r="C343" s="51" t="s">
        <v>299</v>
      </c>
      <c r="D343" s="49" t="s">
        <v>1198</v>
      </c>
      <c r="E343" s="49" t="s">
        <v>172</v>
      </c>
      <c r="F343" s="49" t="s">
        <v>7</v>
      </c>
      <c r="G343" s="49" t="s">
        <v>1623</v>
      </c>
      <c r="H343" s="5" t="s">
        <v>305</v>
      </c>
      <c r="I343" s="49">
        <v>2</v>
      </c>
      <c r="J343" s="49"/>
      <c r="K343" s="146" t="s">
        <v>1415</v>
      </c>
      <c r="L343" s="146"/>
      <c r="M343" s="146"/>
      <c r="N343" s="146"/>
    </row>
    <row r="344" spans="1:14" s="17" customFormat="1">
      <c r="A344" s="51">
        <v>121</v>
      </c>
      <c r="B344" s="51"/>
      <c r="C344" s="51" t="s">
        <v>299</v>
      </c>
      <c r="D344" s="49" t="s">
        <v>1198</v>
      </c>
      <c r="E344" s="49" t="s">
        <v>174</v>
      </c>
      <c r="F344" s="49" t="s">
        <v>13</v>
      </c>
      <c r="G344" s="49" t="s">
        <v>1665</v>
      </c>
      <c r="H344" s="5" t="s">
        <v>305</v>
      </c>
      <c r="I344" s="49">
        <v>2</v>
      </c>
      <c r="J344" s="50"/>
      <c r="K344" s="146"/>
      <c r="L344" s="146"/>
      <c r="M344" s="146"/>
      <c r="N344" s="146"/>
    </row>
    <row r="345" spans="1:14" s="17" customFormat="1">
      <c r="A345" s="51">
        <v>124</v>
      </c>
      <c r="B345" s="51"/>
      <c r="C345" s="51" t="s">
        <v>299</v>
      </c>
      <c r="D345" s="49" t="s">
        <v>309</v>
      </c>
      <c r="E345" s="49" t="s">
        <v>184</v>
      </c>
      <c r="F345" s="49" t="s">
        <v>607</v>
      </c>
      <c r="G345" s="49" t="s">
        <v>278</v>
      </c>
      <c r="H345" s="5" t="s">
        <v>310</v>
      </c>
      <c r="I345" s="49">
        <v>2</v>
      </c>
      <c r="J345" s="50"/>
      <c r="K345" s="146" t="s">
        <v>1415</v>
      </c>
      <c r="L345" s="146"/>
      <c r="M345" s="146"/>
      <c r="N345" s="146"/>
    </row>
    <row r="346" spans="1:14" s="17" customFormat="1">
      <c r="A346" s="51">
        <v>125</v>
      </c>
      <c r="B346" s="51"/>
      <c r="C346" s="51" t="s">
        <v>299</v>
      </c>
      <c r="D346" s="49" t="s">
        <v>309</v>
      </c>
      <c r="E346" s="49" t="s">
        <v>184</v>
      </c>
      <c r="F346" s="49" t="s">
        <v>607</v>
      </c>
      <c r="G346" s="49" t="s">
        <v>88</v>
      </c>
      <c r="H346" s="5" t="s">
        <v>310</v>
      </c>
      <c r="I346" s="49">
        <v>2</v>
      </c>
      <c r="J346" s="49">
        <v>2</v>
      </c>
      <c r="K346" s="146" t="s">
        <v>1415</v>
      </c>
      <c r="L346" s="146"/>
      <c r="M346" s="146"/>
      <c r="N346" s="146"/>
    </row>
    <row r="347" spans="1:14" s="17" customFormat="1">
      <c r="A347" s="51">
        <v>126</v>
      </c>
      <c r="B347" s="51"/>
      <c r="C347" s="51" t="s">
        <v>299</v>
      </c>
      <c r="D347" s="49" t="s">
        <v>309</v>
      </c>
      <c r="E347" s="49" t="s">
        <v>184</v>
      </c>
      <c r="F347" s="49" t="s">
        <v>607</v>
      </c>
      <c r="G347" s="49" t="s">
        <v>88</v>
      </c>
      <c r="H347" s="5" t="s">
        <v>311</v>
      </c>
      <c r="I347" s="49">
        <v>1</v>
      </c>
      <c r="J347" s="49"/>
      <c r="K347" s="146" t="s">
        <v>1415</v>
      </c>
      <c r="L347" s="146"/>
      <c r="M347" s="146"/>
      <c r="N347" s="146"/>
    </row>
    <row r="348" spans="1:14" s="17" customFormat="1">
      <c r="A348" s="51">
        <v>127</v>
      </c>
      <c r="B348" s="51"/>
      <c r="C348" s="51" t="s">
        <v>299</v>
      </c>
      <c r="D348" s="49" t="s">
        <v>309</v>
      </c>
      <c r="E348" s="49" t="s">
        <v>184</v>
      </c>
      <c r="F348" s="49" t="s">
        <v>607</v>
      </c>
      <c r="G348" s="49" t="s">
        <v>65</v>
      </c>
      <c r="H348" s="5" t="s">
        <v>310</v>
      </c>
      <c r="I348" s="49">
        <v>2</v>
      </c>
      <c r="J348" s="49"/>
      <c r="K348" s="146" t="s">
        <v>1415</v>
      </c>
      <c r="L348" s="146"/>
      <c r="M348" s="146"/>
      <c r="N348" s="146"/>
    </row>
    <row r="349" spans="1:14" s="17" customFormat="1">
      <c r="A349" s="51">
        <v>128</v>
      </c>
      <c r="B349" s="51"/>
      <c r="C349" s="51" t="s">
        <v>299</v>
      </c>
      <c r="D349" s="49" t="s">
        <v>309</v>
      </c>
      <c r="E349" s="49" t="s">
        <v>184</v>
      </c>
      <c r="F349" s="49" t="s">
        <v>607</v>
      </c>
      <c r="G349" s="49" t="s">
        <v>65</v>
      </c>
      <c r="H349" s="5" t="s">
        <v>310</v>
      </c>
      <c r="I349" s="49">
        <v>2</v>
      </c>
      <c r="J349" s="49">
        <v>2</v>
      </c>
      <c r="K349" s="146" t="s">
        <v>1415</v>
      </c>
      <c r="L349" s="146"/>
      <c r="M349" s="146"/>
      <c r="N349" s="146"/>
    </row>
    <row r="350" spans="1:14" s="17" customFormat="1">
      <c r="A350" s="51">
        <v>129</v>
      </c>
      <c r="B350" s="51"/>
      <c r="C350" s="51" t="s">
        <v>299</v>
      </c>
      <c r="D350" s="49" t="s">
        <v>309</v>
      </c>
      <c r="E350" s="49" t="s">
        <v>341</v>
      </c>
      <c r="F350" s="49" t="s">
        <v>14</v>
      </c>
      <c r="G350" s="49" t="s">
        <v>1680</v>
      </c>
      <c r="H350" s="5" t="s">
        <v>310</v>
      </c>
      <c r="I350" s="49">
        <v>1</v>
      </c>
      <c r="J350" s="49"/>
      <c r="K350" s="146" t="s">
        <v>1415</v>
      </c>
      <c r="L350" s="146"/>
      <c r="M350" s="146"/>
      <c r="N350" s="146"/>
    </row>
    <row r="351" spans="1:14" s="17" customFormat="1">
      <c r="A351" s="51">
        <v>130</v>
      </c>
      <c r="B351" s="51"/>
      <c r="C351" s="51" t="s">
        <v>299</v>
      </c>
      <c r="D351" s="49" t="s">
        <v>309</v>
      </c>
      <c r="E351" s="49" t="s">
        <v>341</v>
      </c>
      <c r="F351" s="49" t="s">
        <v>15</v>
      </c>
      <c r="G351" s="49" t="s">
        <v>1680</v>
      </c>
      <c r="H351" s="5" t="s">
        <v>310</v>
      </c>
      <c r="I351" s="49">
        <v>1</v>
      </c>
      <c r="J351" s="49"/>
      <c r="K351" s="146" t="s">
        <v>1415</v>
      </c>
      <c r="L351" s="146"/>
      <c r="M351" s="146"/>
      <c r="N351" s="146"/>
    </row>
    <row r="352" spans="1:14" s="17" customFormat="1">
      <c r="A352" s="51">
        <v>131</v>
      </c>
      <c r="B352" s="51"/>
      <c r="C352" s="51" t="s">
        <v>299</v>
      </c>
      <c r="D352" s="49" t="s">
        <v>309</v>
      </c>
      <c r="E352" s="49" t="s">
        <v>175</v>
      </c>
      <c r="F352" s="49" t="s">
        <v>19</v>
      </c>
      <c r="G352" s="49" t="s">
        <v>1276</v>
      </c>
      <c r="H352" s="5" t="s">
        <v>310</v>
      </c>
      <c r="I352" s="49">
        <v>1</v>
      </c>
      <c r="J352" s="49"/>
      <c r="K352" s="146" t="s">
        <v>1415</v>
      </c>
      <c r="L352" s="146"/>
      <c r="M352" s="146"/>
      <c r="N352" s="146"/>
    </row>
    <row r="353" spans="1:14" s="17" customFormat="1">
      <c r="A353" s="51">
        <v>132</v>
      </c>
      <c r="B353" s="51"/>
      <c r="C353" s="51" t="s">
        <v>299</v>
      </c>
      <c r="D353" s="49" t="s">
        <v>309</v>
      </c>
      <c r="E353" s="49" t="s">
        <v>172</v>
      </c>
      <c r="F353" s="49" t="s">
        <v>7</v>
      </c>
      <c r="G353" s="49" t="s">
        <v>967</v>
      </c>
      <c r="H353" s="5" t="s">
        <v>310</v>
      </c>
      <c r="I353" s="49">
        <v>1</v>
      </c>
      <c r="J353" s="49"/>
      <c r="K353" s="146" t="s">
        <v>1415</v>
      </c>
      <c r="L353" s="146"/>
      <c r="M353" s="146"/>
      <c r="N353" s="146"/>
    </row>
    <row r="354" spans="1:14" s="17" customFormat="1">
      <c r="A354" s="51">
        <v>133</v>
      </c>
      <c r="B354" s="51"/>
      <c r="C354" s="51" t="s">
        <v>299</v>
      </c>
      <c r="D354" s="49" t="s">
        <v>309</v>
      </c>
      <c r="E354" s="49" t="s">
        <v>174</v>
      </c>
      <c r="F354" s="49" t="s">
        <v>13</v>
      </c>
      <c r="G354" s="49" t="s">
        <v>1665</v>
      </c>
      <c r="H354" s="5" t="s">
        <v>310</v>
      </c>
      <c r="I354" s="49">
        <v>1</v>
      </c>
      <c r="J354" s="49"/>
      <c r="K354" s="146" t="s">
        <v>1415</v>
      </c>
      <c r="L354" s="146"/>
      <c r="M354" s="146"/>
      <c r="N354" s="146"/>
    </row>
    <row r="355" spans="1:14" s="17" customFormat="1">
      <c r="A355" s="51">
        <v>135</v>
      </c>
      <c r="B355" s="51"/>
      <c r="C355" s="51" t="s">
        <v>299</v>
      </c>
      <c r="D355" s="49" t="s">
        <v>312</v>
      </c>
      <c r="E355" s="49" t="s">
        <v>184</v>
      </c>
      <c r="F355" s="49" t="s">
        <v>607</v>
      </c>
      <c r="G355" s="49" t="s">
        <v>65</v>
      </c>
      <c r="H355" s="5" t="s">
        <v>310</v>
      </c>
      <c r="I355" s="49">
        <v>2</v>
      </c>
      <c r="J355" s="49"/>
      <c r="K355" s="146" t="s">
        <v>1415</v>
      </c>
      <c r="L355" s="146"/>
      <c r="M355" s="146"/>
      <c r="N355" s="146"/>
    </row>
    <row r="356" spans="1:14" s="17" customFormat="1">
      <c r="A356" s="51">
        <v>136</v>
      </c>
      <c r="B356" s="51"/>
      <c r="C356" s="51" t="s">
        <v>299</v>
      </c>
      <c r="D356" s="49" t="s">
        <v>312</v>
      </c>
      <c r="E356" s="49" t="s">
        <v>184</v>
      </c>
      <c r="F356" s="49" t="s">
        <v>607</v>
      </c>
      <c r="G356" s="49" t="s">
        <v>88</v>
      </c>
      <c r="H356" s="5" t="s">
        <v>310</v>
      </c>
      <c r="I356" s="49">
        <v>2</v>
      </c>
      <c r="J356" s="49"/>
      <c r="K356" s="146" t="s">
        <v>1415</v>
      </c>
      <c r="L356" s="146"/>
      <c r="M356" s="146"/>
      <c r="N356" s="146"/>
    </row>
    <row r="357" spans="1:14" s="17" customFormat="1">
      <c r="A357" s="51">
        <v>137</v>
      </c>
      <c r="B357" s="51"/>
      <c r="C357" s="51" t="s">
        <v>299</v>
      </c>
      <c r="D357" s="49" t="s">
        <v>312</v>
      </c>
      <c r="E357" s="49" t="s">
        <v>184</v>
      </c>
      <c r="F357" s="49" t="s">
        <v>607</v>
      </c>
      <c r="G357" s="49" t="s">
        <v>278</v>
      </c>
      <c r="H357" s="5" t="s">
        <v>311</v>
      </c>
      <c r="I357" s="49">
        <v>2</v>
      </c>
      <c r="J357" s="49"/>
      <c r="K357" s="146" t="s">
        <v>1415</v>
      </c>
      <c r="L357" s="146"/>
      <c r="M357" s="146"/>
      <c r="N357" s="146"/>
    </row>
    <row r="358" spans="1:14" s="17" customFormat="1">
      <c r="A358" s="51">
        <v>138</v>
      </c>
      <c r="B358" s="51"/>
      <c r="C358" s="51" t="s">
        <v>299</v>
      </c>
      <c r="D358" s="49" t="s">
        <v>312</v>
      </c>
      <c r="E358" s="49" t="s">
        <v>341</v>
      </c>
      <c r="F358" s="49" t="s">
        <v>15</v>
      </c>
      <c r="G358" s="49" t="s">
        <v>88</v>
      </c>
      <c r="H358" s="5" t="s">
        <v>310</v>
      </c>
      <c r="I358" s="49">
        <v>1</v>
      </c>
      <c r="J358" s="49"/>
      <c r="K358" s="146" t="s">
        <v>1415</v>
      </c>
      <c r="L358" s="146"/>
      <c r="M358" s="146"/>
      <c r="N358" s="146"/>
    </row>
    <row r="359" spans="1:14" s="17" customFormat="1">
      <c r="A359" s="51">
        <v>139</v>
      </c>
      <c r="B359" s="51"/>
      <c r="C359" s="51" t="s">
        <v>299</v>
      </c>
      <c r="D359" s="49" t="s">
        <v>312</v>
      </c>
      <c r="E359" s="49" t="s">
        <v>341</v>
      </c>
      <c r="F359" s="49" t="s">
        <v>14</v>
      </c>
      <c r="G359" s="49" t="s">
        <v>88</v>
      </c>
      <c r="H359" s="5" t="s">
        <v>310</v>
      </c>
      <c r="I359" s="49">
        <v>1</v>
      </c>
      <c r="J359" s="49"/>
      <c r="K359" s="146" t="s">
        <v>1415</v>
      </c>
      <c r="L359" s="146"/>
      <c r="M359" s="146"/>
      <c r="N359" s="146"/>
    </row>
    <row r="360" spans="1:14" s="17" customFormat="1">
      <c r="A360" s="51">
        <v>141</v>
      </c>
      <c r="B360" s="51"/>
      <c r="C360" s="51" t="s">
        <v>299</v>
      </c>
      <c r="D360" s="49" t="s">
        <v>313</v>
      </c>
      <c r="E360" s="49" t="s">
        <v>184</v>
      </c>
      <c r="F360" s="49" t="s">
        <v>607</v>
      </c>
      <c r="G360" s="49" t="s">
        <v>278</v>
      </c>
      <c r="H360" s="5" t="s">
        <v>311</v>
      </c>
      <c r="I360" s="49">
        <v>2</v>
      </c>
      <c r="J360" s="49">
        <v>2</v>
      </c>
      <c r="K360" s="146" t="s">
        <v>1415</v>
      </c>
      <c r="L360" s="146"/>
      <c r="M360" s="146"/>
      <c r="N360" s="146"/>
    </row>
    <row r="361" spans="1:14" s="17" customFormat="1">
      <c r="A361" s="51">
        <v>142</v>
      </c>
      <c r="B361" s="51"/>
      <c r="C361" s="51" t="s">
        <v>299</v>
      </c>
      <c r="D361" s="49" t="s">
        <v>313</v>
      </c>
      <c r="E361" s="49" t="s">
        <v>184</v>
      </c>
      <c r="F361" s="49" t="s">
        <v>607</v>
      </c>
      <c r="G361" s="49" t="s">
        <v>65</v>
      </c>
      <c r="H361" s="5" t="s">
        <v>310</v>
      </c>
      <c r="I361" s="49">
        <v>2</v>
      </c>
      <c r="J361" s="49"/>
      <c r="K361" s="146" t="s">
        <v>1415</v>
      </c>
      <c r="L361" s="146"/>
      <c r="M361" s="146"/>
      <c r="N361" s="146"/>
    </row>
    <row r="362" spans="1:14" s="17" customFormat="1">
      <c r="A362" s="51">
        <v>143</v>
      </c>
      <c r="B362" s="51"/>
      <c r="C362" s="51" t="s">
        <v>299</v>
      </c>
      <c r="D362" s="49" t="s">
        <v>313</v>
      </c>
      <c r="E362" s="49" t="s">
        <v>184</v>
      </c>
      <c r="F362" s="49" t="s">
        <v>607</v>
      </c>
      <c r="G362" s="49" t="s">
        <v>65</v>
      </c>
      <c r="H362" s="5" t="s">
        <v>311</v>
      </c>
      <c r="I362" s="49">
        <v>2</v>
      </c>
      <c r="J362" s="49"/>
      <c r="K362" s="146" t="s">
        <v>1415</v>
      </c>
      <c r="L362" s="146"/>
      <c r="M362" s="146"/>
      <c r="N362" s="146"/>
    </row>
    <row r="363" spans="1:14" s="17" customFormat="1">
      <c r="A363" s="51">
        <v>144</v>
      </c>
      <c r="B363" s="51"/>
      <c r="C363" s="51" t="s">
        <v>299</v>
      </c>
      <c r="D363" s="49" t="s">
        <v>313</v>
      </c>
      <c r="E363" s="49" t="s">
        <v>184</v>
      </c>
      <c r="F363" s="49" t="s">
        <v>607</v>
      </c>
      <c r="G363" s="49" t="s">
        <v>88</v>
      </c>
      <c r="H363" s="5" t="s">
        <v>310</v>
      </c>
      <c r="I363" s="49">
        <v>2</v>
      </c>
      <c r="J363" s="49">
        <v>2</v>
      </c>
      <c r="K363" s="146" t="s">
        <v>1415</v>
      </c>
      <c r="L363" s="146"/>
      <c r="M363" s="146"/>
      <c r="N363" s="146"/>
    </row>
    <row r="364" spans="1:14" s="17" customFormat="1">
      <c r="A364" s="51">
        <v>145</v>
      </c>
      <c r="B364" s="51"/>
      <c r="C364" s="51" t="s">
        <v>299</v>
      </c>
      <c r="D364" s="49" t="s">
        <v>313</v>
      </c>
      <c r="E364" s="49" t="s">
        <v>184</v>
      </c>
      <c r="F364" s="49" t="s">
        <v>15</v>
      </c>
      <c r="G364" s="49" t="s">
        <v>278</v>
      </c>
      <c r="H364" s="5" t="s">
        <v>310</v>
      </c>
      <c r="I364" s="49">
        <v>1</v>
      </c>
      <c r="J364" s="50"/>
      <c r="K364" s="146" t="s">
        <v>1415</v>
      </c>
      <c r="L364" s="146"/>
      <c r="M364" s="146"/>
      <c r="N364" s="146"/>
    </row>
    <row r="365" spans="1:14" s="17" customFormat="1">
      <c r="A365" s="51">
        <v>146</v>
      </c>
      <c r="B365" s="51"/>
      <c r="C365" s="51" t="s">
        <v>299</v>
      </c>
      <c r="D365" s="49" t="s">
        <v>313</v>
      </c>
      <c r="E365" s="49" t="s">
        <v>184</v>
      </c>
      <c r="F365" s="49" t="s">
        <v>14</v>
      </c>
      <c r="G365" s="49" t="s">
        <v>278</v>
      </c>
      <c r="H365" s="5" t="s">
        <v>310</v>
      </c>
      <c r="I365" s="49">
        <v>1</v>
      </c>
      <c r="J365" s="49"/>
      <c r="K365" s="146" t="s">
        <v>1415</v>
      </c>
      <c r="L365" s="146"/>
      <c r="M365" s="146"/>
      <c r="N365" s="146"/>
    </row>
    <row r="366" spans="1:14" s="17" customFormat="1">
      <c r="A366" s="51">
        <v>147</v>
      </c>
      <c r="B366" s="51"/>
      <c r="C366" s="51" t="s">
        <v>299</v>
      </c>
      <c r="D366" s="49" t="s">
        <v>313</v>
      </c>
      <c r="E366" s="49" t="s">
        <v>184</v>
      </c>
      <c r="F366" s="49" t="s">
        <v>607</v>
      </c>
      <c r="G366" s="49" t="s">
        <v>88</v>
      </c>
      <c r="H366" s="5" t="s">
        <v>311</v>
      </c>
      <c r="I366" s="49">
        <v>1</v>
      </c>
      <c r="J366" s="49"/>
      <c r="K366" s="146" t="s">
        <v>1415</v>
      </c>
      <c r="L366" s="146"/>
      <c r="M366" s="146"/>
      <c r="N366" s="146"/>
    </row>
    <row r="367" spans="1:14" s="17" customFormat="1">
      <c r="A367" s="51">
        <v>148</v>
      </c>
      <c r="B367" s="51"/>
      <c r="C367" s="51" t="s">
        <v>299</v>
      </c>
      <c r="D367" s="49" t="s">
        <v>313</v>
      </c>
      <c r="E367" s="49" t="s">
        <v>172</v>
      </c>
      <c r="F367" s="49" t="s">
        <v>7</v>
      </c>
      <c r="G367" s="49" t="s">
        <v>967</v>
      </c>
      <c r="H367" s="5" t="s">
        <v>310</v>
      </c>
      <c r="I367" s="49">
        <v>1</v>
      </c>
      <c r="J367" s="49"/>
      <c r="K367" s="146" t="s">
        <v>1415</v>
      </c>
      <c r="L367" s="146"/>
      <c r="M367" s="146"/>
      <c r="N367" s="146"/>
    </row>
    <row r="368" spans="1:14" s="17" customFormat="1">
      <c r="A368" s="51">
        <v>149</v>
      </c>
      <c r="B368" s="51"/>
      <c r="C368" s="51" t="s">
        <v>299</v>
      </c>
      <c r="D368" s="49" t="s">
        <v>313</v>
      </c>
      <c r="E368" s="49" t="s">
        <v>174</v>
      </c>
      <c r="F368" s="49" t="s">
        <v>13</v>
      </c>
      <c r="G368" s="49" t="s">
        <v>1665</v>
      </c>
      <c r="H368" s="5" t="s">
        <v>310</v>
      </c>
      <c r="I368" s="49">
        <v>1</v>
      </c>
      <c r="J368" s="49"/>
      <c r="K368" s="146" t="s">
        <v>1415</v>
      </c>
      <c r="L368" s="146"/>
      <c r="M368" s="146"/>
      <c r="N368" s="146"/>
    </row>
    <row r="369" spans="1:14" s="17" customFormat="1">
      <c r="A369" s="51">
        <v>150</v>
      </c>
      <c r="B369" s="51"/>
      <c r="C369" s="51" t="s">
        <v>299</v>
      </c>
      <c r="D369" s="49" t="s">
        <v>313</v>
      </c>
      <c r="E369" s="49" t="s">
        <v>175</v>
      </c>
      <c r="F369" s="49" t="s">
        <v>19</v>
      </c>
      <c r="G369" s="49" t="s">
        <v>1276</v>
      </c>
      <c r="H369" s="5" t="s">
        <v>310</v>
      </c>
      <c r="I369" s="49">
        <v>1</v>
      </c>
      <c r="J369" s="49"/>
      <c r="K369" s="146" t="s">
        <v>1415</v>
      </c>
      <c r="L369" s="146"/>
      <c r="M369" s="146"/>
      <c r="N369" s="146"/>
    </row>
    <row r="370" spans="1:14" s="17" customFormat="1">
      <c r="A370" s="51">
        <v>153</v>
      </c>
      <c r="B370" s="51"/>
      <c r="C370" s="51" t="s">
        <v>299</v>
      </c>
      <c r="D370" s="49" t="s">
        <v>314</v>
      </c>
      <c r="E370" s="49" t="s">
        <v>186</v>
      </c>
      <c r="F370" s="49" t="s">
        <v>608</v>
      </c>
      <c r="G370" s="49" t="s">
        <v>93</v>
      </c>
      <c r="H370" s="5" t="s">
        <v>311</v>
      </c>
      <c r="I370" s="49">
        <v>2</v>
      </c>
      <c r="J370" s="49"/>
      <c r="K370" s="146" t="s">
        <v>1415</v>
      </c>
      <c r="L370" s="146"/>
      <c r="M370" s="146"/>
      <c r="N370" s="146"/>
    </row>
    <row r="371" spans="1:14" s="17" customFormat="1">
      <c r="A371" s="51">
        <v>154</v>
      </c>
      <c r="B371" s="51"/>
      <c r="C371" s="51" t="s">
        <v>299</v>
      </c>
      <c r="D371" s="49" t="s">
        <v>314</v>
      </c>
      <c r="E371" s="49" t="s">
        <v>186</v>
      </c>
      <c r="F371" s="49" t="s">
        <v>608</v>
      </c>
      <c r="G371" s="49" t="s">
        <v>53</v>
      </c>
      <c r="H371" s="5" t="s">
        <v>311</v>
      </c>
      <c r="I371" s="49">
        <v>1</v>
      </c>
      <c r="J371" s="49"/>
      <c r="K371" s="146" t="s">
        <v>1415</v>
      </c>
      <c r="L371" s="146"/>
      <c r="M371" s="146"/>
      <c r="N371" s="146"/>
    </row>
    <row r="372" spans="1:14" s="17" customFormat="1">
      <c r="A372" s="51">
        <v>155</v>
      </c>
      <c r="B372" s="51"/>
      <c r="C372" s="51" t="s">
        <v>299</v>
      </c>
      <c r="D372" s="49" t="s">
        <v>314</v>
      </c>
      <c r="E372" s="49" t="s">
        <v>341</v>
      </c>
      <c r="F372" s="49" t="s">
        <v>14</v>
      </c>
      <c r="G372" s="49" t="s">
        <v>1646</v>
      </c>
      <c r="H372" s="5" t="s">
        <v>311</v>
      </c>
      <c r="I372" s="49">
        <v>0.5</v>
      </c>
      <c r="J372" s="49"/>
      <c r="K372" s="146" t="s">
        <v>1415</v>
      </c>
      <c r="L372" s="146"/>
      <c r="M372" s="146"/>
      <c r="N372" s="146"/>
    </row>
    <row r="373" spans="1:14" s="17" customFormat="1">
      <c r="A373" s="51">
        <v>156</v>
      </c>
      <c r="B373" s="51"/>
      <c r="C373" s="51" t="s">
        <v>299</v>
      </c>
      <c r="D373" s="49" t="s">
        <v>314</v>
      </c>
      <c r="E373" s="49" t="s">
        <v>341</v>
      </c>
      <c r="F373" s="49" t="s">
        <v>15</v>
      </c>
      <c r="G373" s="49" t="s">
        <v>1646</v>
      </c>
      <c r="H373" s="5" t="s">
        <v>311</v>
      </c>
      <c r="I373" s="49">
        <v>0.5</v>
      </c>
      <c r="J373" s="49"/>
      <c r="K373" s="146" t="s">
        <v>1415</v>
      </c>
      <c r="L373" s="146"/>
      <c r="M373" s="146"/>
      <c r="N373" s="146"/>
    </row>
    <row r="374" spans="1:14" s="17" customFormat="1">
      <c r="A374" s="51">
        <v>158</v>
      </c>
      <c r="B374" s="51"/>
      <c r="C374" s="51" t="s">
        <v>299</v>
      </c>
      <c r="D374" s="49" t="s">
        <v>889</v>
      </c>
      <c r="E374" s="49" t="s">
        <v>186</v>
      </c>
      <c r="F374" s="49" t="s">
        <v>608</v>
      </c>
      <c r="G374" s="49" t="s">
        <v>93</v>
      </c>
      <c r="H374" s="5" t="s">
        <v>311</v>
      </c>
      <c r="I374" s="49">
        <v>2</v>
      </c>
      <c r="J374" s="49"/>
      <c r="K374" s="146" t="s">
        <v>1415</v>
      </c>
      <c r="L374" s="146"/>
      <c r="M374" s="146"/>
      <c r="N374" s="146"/>
    </row>
    <row r="375" spans="1:14" s="17" customFormat="1">
      <c r="A375" s="51">
        <v>159</v>
      </c>
      <c r="B375" s="51"/>
      <c r="C375" s="51" t="s">
        <v>299</v>
      </c>
      <c r="D375" s="49" t="s">
        <v>889</v>
      </c>
      <c r="E375" s="49" t="s">
        <v>186</v>
      </c>
      <c r="F375" s="49" t="s">
        <v>608</v>
      </c>
      <c r="G375" s="49" t="s">
        <v>53</v>
      </c>
      <c r="H375" s="5" t="s">
        <v>311</v>
      </c>
      <c r="I375" s="49">
        <v>1</v>
      </c>
      <c r="J375" s="50"/>
      <c r="K375" s="146" t="s">
        <v>1415</v>
      </c>
      <c r="L375" s="146"/>
      <c r="M375" s="146"/>
      <c r="N375" s="146"/>
    </row>
    <row r="376" spans="1:14" s="17" customFormat="1">
      <c r="A376" s="51">
        <v>160</v>
      </c>
      <c r="B376" s="51"/>
      <c r="C376" s="51" t="s">
        <v>299</v>
      </c>
      <c r="D376" s="49" t="s">
        <v>889</v>
      </c>
      <c r="E376" s="49" t="s">
        <v>341</v>
      </c>
      <c r="F376" s="49" t="s">
        <v>14</v>
      </c>
      <c r="G376" s="49" t="s">
        <v>967</v>
      </c>
      <c r="H376" s="5" t="s">
        <v>311</v>
      </c>
      <c r="I376" s="49">
        <v>0.5</v>
      </c>
      <c r="J376" s="49"/>
      <c r="K376" s="146" t="s">
        <v>1415</v>
      </c>
      <c r="L376" s="146"/>
      <c r="M376" s="146"/>
      <c r="N376" s="146"/>
    </row>
    <row r="377" spans="1:14" s="17" customFormat="1">
      <c r="A377" s="51">
        <v>161</v>
      </c>
      <c r="B377" s="51"/>
      <c r="C377" s="51" t="s">
        <v>299</v>
      </c>
      <c r="D377" s="49" t="s">
        <v>889</v>
      </c>
      <c r="E377" s="49" t="s">
        <v>341</v>
      </c>
      <c r="F377" s="49" t="s">
        <v>15</v>
      </c>
      <c r="G377" s="49" t="s">
        <v>967</v>
      </c>
      <c r="H377" s="5" t="s">
        <v>311</v>
      </c>
      <c r="I377" s="49">
        <v>0.5</v>
      </c>
      <c r="J377" s="49"/>
      <c r="K377" s="146" t="s">
        <v>1415</v>
      </c>
      <c r="L377" s="146"/>
      <c r="M377" s="146"/>
      <c r="N377" s="146"/>
    </row>
    <row r="378" spans="1:14" s="17" customFormat="1">
      <c r="A378" s="51">
        <v>163</v>
      </c>
      <c r="B378" s="51"/>
      <c r="C378" s="51" t="s">
        <v>299</v>
      </c>
      <c r="D378" s="49" t="s">
        <v>315</v>
      </c>
      <c r="E378" s="49" t="s">
        <v>178</v>
      </c>
      <c r="F378" s="49" t="s">
        <v>37</v>
      </c>
      <c r="G378" s="49" t="s">
        <v>40</v>
      </c>
      <c r="H378" s="5" t="s">
        <v>316</v>
      </c>
      <c r="I378" s="49">
        <v>2</v>
      </c>
      <c r="J378" s="49"/>
      <c r="K378" s="146" t="s">
        <v>1415</v>
      </c>
      <c r="L378" s="146"/>
      <c r="M378" s="146"/>
      <c r="N378" s="146"/>
    </row>
    <row r="379" spans="1:14" s="17" customFormat="1">
      <c r="A379" s="51">
        <v>164</v>
      </c>
      <c r="B379" s="51"/>
      <c r="C379" s="51" t="s">
        <v>299</v>
      </c>
      <c r="D379" s="49" t="s">
        <v>315</v>
      </c>
      <c r="E379" s="49" t="s">
        <v>186</v>
      </c>
      <c r="F379" s="49" t="s">
        <v>608</v>
      </c>
      <c r="G379" s="49" t="s">
        <v>53</v>
      </c>
      <c r="H379" s="5" t="s">
        <v>316</v>
      </c>
      <c r="I379" s="49">
        <v>2</v>
      </c>
      <c r="J379" s="49"/>
      <c r="K379" s="146" t="s">
        <v>1415</v>
      </c>
      <c r="L379" s="146"/>
      <c r="M379" s="146"/>
      <c r="N379" s="146"/>
    </row>
    <row r="380" spans="1:14" s="17" customFormat="1">
      <c r="A380" s="51">
        <v>165</v>
      </c>
      <c r="B380" s="51"/>
      <c r="C380" s="51" t="s">
        <v>299</v>
      </c>
      <c r="D380" s="49" t="s">
        <v>315</v>
      </c>
      <c r="E380" s="49" t="s">
        <v>186</v>
      </c>
      <c r="F380" s="49" t="s">
        <v>608</v>
      </c>
      <c r="G380" s="49" t="s">
        <v>93</v>
      </c>
      <c r="H380" s="5" t="s">
        <v>316</v>
      </c>
      <c r="I380" s="49">
        <v>2</v>
      </c>
      <c r="J380" s="49"/>
      <c r="K380" s="146" t="s">
        <v>1415</v>
      </c>
      <c r="L380" s="146"/>
      <c r="M380" s="146"/>
      <c r="N380" s="146"/>
    </row>
    <row r="381" spans="1:14" s="17" customFormat="1">
      <c r="A381" s="51">
        <v>166</v>
      </c>
      <c r="B381" s="51"/>
      <c r="C381" s="51" t="s">
        <v>299</v>
      </c>
      <c r="D381" s="49" t="s">
        <v>315</v>
      </c>
      <c r="E381" s="49" t="s">
        <v>186</v>
      </c>
      <c r="F381" s="49" t="s">
        <v>608</v>
      </c>
      <c r="G381" s="49" t="s">
        <v>318</v>
      </c>
      <c r="H381" s="5" t="s">
        <v>316</v>
      </c>
      <c r="I381" s="49">
        <v>1</v>
      </c>
      <c r="J381" s="49"/>
      <c r="K381" s="146" t="s">
        <v>1415</v>
      </c>
      <c r="L381" s="146"/>
      <c r="M381" s="146"/>
      <c r="N381" s="146"/>
    </row>
    <row r="382" spans="1:14" s="17" customFormat="1">
      <c r="A382" s="51">
        <v>167</v>
      </c>
      <c r="B382" s="51"/>
      <c r="C382" s="51" t="s">
        <v>299</v>
      </c>
      <c r="D382" s="49" t="s">
        <v>315</v>
      </c>
      <c r="E382" s="49" t="s">
        <v>186</v>
      </c>
      <c r="F382" s="49" t="s">
        <v>608</v>
      </c>
      <c r="G382" s="49" t="s">
        <v>318</v>
      </c>
      <c r="H382" s="5" t="s">
        <v>316</v>
      </c>
      <c r="I382" s="49">
        <v>2</v>
      </c>
      <c r="J382" s="49"/>
      <c r="K382" s="146" t="s">
        <v>1415</v>
      </c>
      <c r="L382" s="146"/>
      <c r="M382" s="146"/>
      <c r="N382" s="146"/>
    </row>
    <row r="383" spans="1:14" s="17" customFormat="1">
      <c r="A383" s="51">
        <v>168</v>
      </c>
      <c r="B383" s="51"/>
      <c r="C383" s="51" t="s">
        <v>299</v>
      </c>
      <c r="D383" s="49" t="s">
        <v>315</v>
      </c>
      <c r="E383" s="49" t="s">
        <v>341</v>
      </c>
      <c r="F383" s="49" t="s">
        <v>14</v>
      </c>
      <c r="G383" s="49" t="s">
        <v>1646</v>
      </c>
      <c r="H383" s="5" t="s">
        <v>316</v>
      </c>
      <c r="I383" s="49">
        <v>1</v>
      </c>
      <c r="J383" s="49"/>
      <c r="K383" s="146" t="s">
        <v>1415</v>
      </c>
      <c r="L383" s="146"/>
      <c r="M383" s="146"/>
      <c r="N383" s="146"/>
    </row>
    <row r="384" spans="1:14" s="17" customFormat="1">
      <c r="A384" s="51">
        <v>169</v>
      </c>
      <c r="B384" s="51"/>
      <c r="C384" s="51" t="s">
        <v>299</v>
      </c>
      <c r="D384" s="49" t="s">
        <v>315</v>
      </c>
      <c r="E384" s="49" t="s">
        <v>341</v>
      </c>
      <c r="F384" s="49" t="s">
        <v>15</v>
      </c>
      <c r="G384" s="49" t="s">
        <v>1646</v>
      </c>
      <c r="H384" s="5" t="s">
        <v>316</v>
      </c>
      <c r="I384" s="49">
        <v>2</v>
      </c>
      <c r="J384" s="49"/>
      <c r="K384" s="146" t="s">
        <v>1415</v>
      </c>
      <c r="L384" s="146"/>
      <c r="M384" s="146"/>
      <c r="N384" s="146"/>
    </row>
    <row r="385" spans="1:14" s="17" customFormat="1">
      <c r="A385" s="51">
        <v>170</v>
      </c>
      <c r="B385" s="51"/>
      <c r="C385" s="51" t="s">
        <v>299</v>
      </c>
      <c r="D385" s="49" t="s">
        <v>315</v>
      </c>
      <c r="E385" s="49" t="s">
        <v>175</v>
      </c>
      <c r="F385" s="49" t="s">
        <v>19</v>
      </c>
      <c r="G385" s="49" t="s">
        <v>1538</v>
      </c>
      <c r="H385" s="5" t="s">
        <v>320</v>
      </c>
      <c r="I385" s="49">
        <v>2</v>
      </c>
      <c r="J385" s="50"/>
      <c r="K385" s="146" t="s">
        <v>1415</v>
      </c>
      <c r="L385" s="146"/>
      <c r="M385" s="146"/>
      <c r="N385" s="146"/>
    </row>
    <row r="386" spans="1:14" s="17" customFormat="1">
      <c r="A386" s="51">
        <v>171</v>
      </c>
      <c r="B386" s="51"/>
      <c r="C386" s="51" t="s">
        <v>299</v>
      </c>
      <c r="D386" s="49" t="s">
        <v>315</v>
      </c>
      <c r="E386" s="49" t="s">
        <v>172</v>
      </c>
      <c r="F386" s="49" t="s">
        <v>7</v>
      </c>
      <c r="G386" s="49" t="s">
        <v>268</v>
      </c>
      <c r="H386" s="5" t="s">
        <v>316</v>
      </c>
      <c r="I386" s="49">
        <v>2</v>
      </c>
      <c r="J386" s="49"/>
      <c r="K386" s="146" t="s">
        <v>1415</v>
      </c>
      <c r="L386" s="146"/>
      <c r="M386" s="146"/>
      <c r="N386" s="146"/>
    </row>
    <row r="387" spans="1:14" s="17" customFormat="1">
      <c r="A387" s="51">
        <v>173</v>
      </c>
      <c r="B387" s="51"/>
      <c r="C387" s="51" t="s">
        <v>299</v>
      </c>
      <c r="D387" s="49" t="s">
        <v>321</v>
      </c>
      <c r="E387" s="49" t="s">
        <v>186</v>
      </c>
      <c r="F387" s="49" t="s">
        <v>608</v>
      </c>
      <c r="G387" s="49" t="s">
        <v>53</v>
      </c>
      <c r="H387" s="5" t="s">
        <v>316</v>
      </c>
      <c r="I387" s="49">
        <v>2</v>
      </c>
      <c r="J387" s="49"/>
      <c r="K387" s="146" t="s">
        <v>1415</v>
      </c>
      <c r="L387" s="146"/>
      <c r="M387" s="146"/>
      <c r="N387" s="146"/>
    </row>
    <row r="388" spans="1:14" s="17" customFormat="1">
      <c r="A388" s="51">
        <v>174</v>
      </c>
      <c r="B388" s="51"/>
      <c r="C388" s="51" t="s">
        <v>299</v>
      </c>
      <c r="D388" s="49" t="s">
        <v>321</v>
      </c>
      <c r="E388" s="49" t="s">
        <v>186</v>
      </c>
      <c r="F388" s="49" t="s">
        <v>608</v>
      </c>
      <c r="G388" s="49" t="s">
        <v>318</v>
      </c>
      <c r="H388" s="5" t="s">
        <v>316</v>
      </c>
      <c r="I388" s="49">
        <v>2</v>
      </c>
      <c r="J388" s="49"/>
      <c r="K388" s="146" t="s">
        <v>1415</v>
      </c>
      <c r="L388" s="146"/>
      <c r="M388" s="146"/>
      <c r="N388" s="146"/>
    </row>
    <row r="389" spans="1:14" s="17" customFormat="1">
      <c r="A389" s="51">
        <v>175</v>
      </c>
      <c r="B389" s="51"/>
      <c r="C389" s="51" t="s">
        <v>299</v>
      </c>
      <c r="D389" s="49" t="s">
        <v>321</v>
      </c>
      <c r="E389" s="49" t="s">
        <v>186</v>
      </c>
      <c r="F389" s="49" t="s">
        <v>608</v>
      </c>
      <c r="G389" s="49" t="s">
        <v>93</v>
      </c>
      <c r="H389" s="5" t="s">
        <v>316</v>
      </c>
      <c r="I389" s="49">
        <v>2</v>
      </c>
      <c r="J389" s="49"/>
      <c r="K389" s="146" t="s">
        <v>1415</v>
      </c>
      <c r="L389" s="146"/>
      <c r="M389" s="146"/>
      <c r="N389" s="146"/>
    </row>
    <row r="390" spans="1:14" s="17" customFormat="1">
      <c r="A390" s="51">
        <v>176</v>
      </c>
      <c r="B390" s="51"/>
      <c r="C390" s="51" t="s">
        <v>299</v>
      </c>
      <c r="D390" s="49" t="s">
        <v>321</v>
      </c>
      <c r="E390" s="49" t="s">
        <v>341</v>
      </c>
      <c r="F390" s="49" t="s">
        <v>14</v>
      </c>
      <c r="G390" s="49" t="s">
        <v>967</v>
      </c>
      <c r="H390" s="5" t="s">
        <v>316</v>
      </c>
      <c r="I390" s="49">
        <v>1</v>
      </c>
      <c r="J390" s="49"/>
      <c r="K390" s="146" t="s">
        <v>1415</v>
      </c>
      <c r="L390" s="146"/>
      <c r="M390" s="146"/>
      <c r="N390" s="146"/>
    </row>
    <row r="391" spans="1:14" s="17" customFormat="1">
      <c r="A391" s="51">
        <v>177</v>
      </c>
      <c r="B391" s="51"/>
      <c r="C391" s="51" t="s">
        <v>299</v>
      </c>
      <c r="D391" s="49" t="s">
        <v>321</v>
      </c>
      <c r="E391" s="49" t="s">
        <v>341</v>
      </c>
      <c r="F391" s="49" t="s">
        <v>15</v>
      </c>
      <c r="G391" s="49" t="s">
        <v>967</v>
      </c>
      <c r="H391" s="5" t="s">
        <v>316</v>
      </c>
      <c r="I391" s="49">
        <v>1</v>
      </c>
      <c r="J391" s="49"/>
      <c r="K391" s="146" t="s">
        <v>1415</v>
      </c>
      <c r="L391" s="146"/>
      <c r="M391" s="146"/>
      <c r="N391" s="146"/>
    </row>
    <row r="392" spans="1:14" s="17" customFormat="1">
      <c r="A392" s="51">
        <v>179</v>
      </c>
      <c r="B392" s="51"/>
      <c r="C392" s="51" t="s">
        <v>299</v>
      </c>
      <c r="D392" s="49" t="s">
        <v>322</v>
      </c>
      <c r="E392" s="49" t="s">
        <v>186</v>
      </c>
      <c r="F392" s="49" t="s">
        <v>608</v>
      </c>
      <c r="G392" s="49" t="s">
        <v>318</v>
      </c>
      <c r="H392" s="5" t="s">
        <v>316</v>
      </c>
      <c r="I392" s="49">
        <v>4</v>
      </c>
      <c r="J392" s="50"/>
      <c r="K392" s="146" t="s">
        <v>1415</v>
      </c>
      <c r="L392" s="146"/>
      <c r="M392" s="146"/>
      <c r="N392" s="146"/>
    </row>
    <row r="393" spans="1:14" s="17" customFormat="1">
      <c r="A393" s="51">
        <v>180</v>
      </c>
      <c r="B393" s="51"/>
      <c r="C393" s="51" t="s">
        <v>299</v>
      </c>
      <c r="D393" s="49" t="s">
        <v>322</v>
      </c>
      <c r="E393" s="49" t="s">
        <v>186</v>
      </c>
      <c r="F393" s="49" t="s">
        <v>608</v>
      </c>
      <c r="G393" s="49" t="s">
        <v>93</v>
      </c>
      <c r="H393" s="5" t="s">
        <v>316</v>
      </c>
      <c r="I393" s="49">
        <v>2</v>
      </c>
      <c r="J393" s="50"/>
      <c r="K393" s="146" t="s">
        <v>1415</v>
      </c>
      <c r="L393" s="146"/>
      <c r="M393" s="146"/>
      <c r="N393" s="146"/>
    </row>
    <row r="394" spans="1:14" s="17" customFormat="1">
      <c r="A394" s="51">
        <v>181</v>
      </c>
      <c r="B394" s="51"/>
      <c r="C394" s="51" t="s">
        <v>299</v>
      </c>
      <c r="D394" s="49" t="s">
        <v>322</v>
      </c>
      <c r="E394" s="49" t="s">
        <v>186</v>
      </c>
      <c r="F394" s="49" t="s">
        <v>608</v>
      </c>
      <c r="G394" s="49" t="s">
        <v>53</v>
      </c>
      <c r="H394" s="5" t="s">
        <v>316</v>
      </c>
      <c r="I394" s="49">
        <v>2</v>
      </c>
      <c r="J394" s="49"/>
      <c r="K394" s="146" t="s">
        <v>1415</v>
      </c>
      <c r="L394" s="146"/>
      <c r="M394" s="146"/>
      <c r="N394" s="146"/>
    </row>
    <row r="395" spans="1:14" s="17" customFormat="1">
      <c r="A395" s="51">
        <v>182</v>
      </c>
      <c r="B395" s="51"/>
      <c r="C395" s="51" t="s">
        <v>299</v>
      </c>
      <c r="D395" s="49" t="s">
        <v>322</v>
      </c>
      <c r="E395" s="49" t="s">
        <v>341</v>
      </c>
      <c r="F395" s="49" t="s">
        <v>14</v>
      </c>
      <c r="G395" s="49" t="s">
        <v>967</v>
      </c>
      <c r="H395" s="5" t="s">
        <v>316</v>
      </c>
      <c r="I395" s="49">
        <v>1</v>
      </c>
      <c r="J395" s="49"/>
      <c r="K395" s="146" t="s">
        <v>1415</v>
      </c>
      <c r="L395" s="146"/>
      <c r="M395" s="146"/>
      <c r="N395" s="146"/>
    </row>
    <row r="396" spans="1:14" s="17" customFormat="1">
      <c r="A396" s="51">
        <v>183</v>
      </c>
      <c r="B396" s="51"/>
      <c r="C396" s="51" t="s">
        <v>299</v>
      </c>
      <c r="D396" s="49" t="s">
        <v>322</v>
      </c>
      <c r="E396" s="49" t="s">
        <v>341</v>
      </c>
      <c r="F396" s="49" t="s">
        <v>15</v>
      </c>
      <c r="G396" s="49" t="s">
        <v>967</v>
      </c>
      <c r="H396" s="5" t="s">
        <v>316</v>
      </c>
      <c r="I396" s="49">
        <v>1</v>
      </c>
      <c r="J396" s="49"/>
      <c r="K396" s="146" t="s">
        <v>1415</v>
      </c>
      <c r="L396" s="146"/>
      <c r="M396" s="146"/>
      <c r="N396" s="146"/>
    </row>
    <row r="397" spans="1:14" s="17" customFormat="1">
      <c r="A397" s="51">
        <v>184</v>
      </c>
      <c r="B397" s="51"/>
      <c r="C397" s="51" t="s">
        <v>299</v>
      </c>
      <c r="D397" s="49" t="s">
        <v>322</v>
      </c>
      <c r="E397" s="49" t="s">
        <v>172</v>
      </c>
      <c r="F397" s="49" t="s">
        <v>7</v>
      </c>
      <c r="G397" s="49" t="s">
        <v>967</v>
      </c>
      <c r="H397" s="5" t="s">
        <v>316</v>
      </c>
      <c r="I397" s="49">
        <v>2</v>
      </c>
      <c r="J397" s="49"/>
      <c r="K397" s="146" t="s">
        <v>1415</v>
      </c>
      <c r="L397" s="146"/>
      <c r="M397" s="146"/>
      <c r="N397" s="146"/>
    </row>
    <row r="398" spans="1:14" s="17" customFormat="1">
      <c r="A398" s="51">
        <v>185</v>
      </c>
      <c r="B398" s="51"/>
      <c r="C398" s="51" t="s">
        <v>299</v>
      </c>
      <c r="D398" s="49" t="s">
        <v>322</v>
      </c>
      <c r="E398" s="49" t="s">
        <v>174</v>
      </c>
      <c r="F398" s="49" t="s">
        <v>13</v>
      </c>
      <c r="G398" s="49" t="s">
        <v>1276</v>
      </c>
      <c r="H398" s="5" t="s">
        <v>316</v>
      </c>
      <c r="I398" s="49">
        <v>2</v>
      </c>
      <c r="J398" s="49"/>
      <c r="K398" s="146" t="s">
        <v>1415</v>
      </c>
      <c r="L398" s="146"/>
      <c r="M398" s="146"/>
      <c r="N398" s="146"/>
    </row>
    <row r="399" spans="1:14" s="17" customFormat="1">
      <c r="A399" s="51">
        <v>186</v>
      </c>
      <c r="B399" s="51"/>
      <c r="C399" s="51" t="s">
        <v>299</v>
      </c>
      <c r="D399" s="49" t="s">
        <v>322</v>
      </c>
      <c r="E399" s="49" t="s">
        <v>175</v>
      </c>
      <c r="F399" s="49" t="s">
        <v>19</v>
      </c>
      <c r="G399" s="49" t="s">
        <v>1276</v>
      </c>
      <c r="H399" s="5" t="s">
        <v>327</v>
      </c>
      <c r="I399" s="49">
        <v>2</v>
      </c>
      <c r="J399" s="49"/>
      <c r="K399" s="146" t="s">
        <v>1415</v>
      </c>
      <c r="L399" s="146"/>
      <c r="M399" s="146"/>
      <c r="N399" s="146"/>
    </row>
    <row r="400" spans="1:14" s="17" customFormat="1">
      <c r="A400" s="51"/>
      <c r="B400" s="51"/>
      <c r="C400" s="51"/>
      <c r="D400" s="49"/>
      <c r="E400" s="49"/>
      <c r="F400" s="49"/>
      <c r="G400" s="49"/>
      <c r="H400" s="5"/>
      <c r="I400" s="49"/>
      <c r="J400" s="49"/>
      <c r="K400" s="146"/>
    </row>
    <row r="401" spans="1:14" s="17" customFormat="1">
      <c r="A401" s="51"/>
      <c r="B401" s="51"/>
      <c r="C401" s="51"/>
      <c r="D401" s="49"/>
      <c r="E401" s="49"/>
      <c r="F401" s="49"/>
      <c r="G401" s="49"/>
      <c r="H401" s="5"/>
      <c r="I401" s="49"/>
      <c r="J401" s="50"/>
      <c r="K401" s="146"/>
      <c r="L401" s="146"/>
      <c r="M401" s="146"/>
      <c r="N401" s="146"/>
    </row>
    <row r="402" spans="1:14" s="17" customFormat="1">
      <c r="A402" s="51"/>
      <c r="B402" s="51"/>
      <c r="C402" s="51"/>
      <c r="D402" s="49"/>
      <c r="E402" s="49"/>
      <c r="F402" s="49"/>
      <c r="G402" s="49"/>
      <c r="H402" s="5"/>
      <c r="I402" s="49"/>
      <c r="J402" s="50"/>
      <c r="K402" s="146"/>
      <c r="L402" s="146"/>
      <c r="M402" s="146"/>
      <c r="N402" s="146"/>
    </row>
    <row r="403" spans="1:14" s="17" customFormat="1">
      <c r="A403" s="51">
        <v>4</v>
      </c>
      <c r="B403" s="51"/>
      <c r="C403" s="51" t="s">
        <v>95</v>
      </c>
      <c r="D403" s="49" t="s">
        <v>98</v>
      </c>
      <c r="E403" s="49" t="s">
        <v>185</v>
      </c>
      <c r="F403" s="49" t="s">
        <v>609</v>
      </c>
      <c r="G403" s="49" t="s">
        <v>100</v>
      </c>
      <c r="H403" s="5" t="s">
        <v>99</v>
      </c>
      <c r="I403" s="49">
        <v>2.5</v>
      </c>
      <c r="J403" s="49"/>
      <c r="K403" s="146"/>
      <c r="L403" s="146"/>
      <c r="M403" s="146"/>
      <c r="N403" s="146"/>
    </row>
    <row r="404" spans="1:14" s="17" customFormat="1">
      <c r="A404" s="51">
        <v>5</v>
      </c>
      <c r="B404" s="51"/>
      <c r="C404" s="51" t="s">
        <v>95</v>
      </c>
      <c r="D404" s="49" t="s">
        <v>98</v>
      </c>
      <c r="E404" s="49" t="s">
        <v>185</v>
      </c>
      <c r="F404" s="49" t="s">
        <v>609</v>
      </c>
      <c r="G404" s="49" t="s">
        <v>57</v>
      </c>
      <c r="H404" s="5" t="s">
        <v>99</v>
      </c>
      <c r="I404" s="49">
        <v>2</v>
      </c>
      <c r="J404" s="49"/>
      <c r="K404" s="146"/>
      <c r="L404" s="146"/>
      <c r="M404" s="146"/>
      <c r="N404" s="146"/>
    </row>
    <row r="405" spans="1:14" s="17" customFormat="1">
      <c r="A405" s="51">
        <v>6</v>
      </c>
      <c r="B405" s="51"/>
      <c r="C405" s="51" t="s">
        <v>95</v>
      </c>
      <c r="D405" s="49" t="s">
        <v>98</v>
      </c>
      <c r="E405" s="49" t="s">
        <v>185</v>
      </c>
      <c r="F405" s="49" t="s">
        <v>609</v>
      </c>
      <c r="G405" s="49" t="s">
        <v>97</v>
      </c>
      <c r="H405" s="5" t="s">
        <v>99</v>
      </c>
      <c r="I405" s="49">
        <v>2</v>
      </c>
      <c r="J405" s="49"/>
      <c r="K405" s="146"/>
      <c r="L405" s="146"/>
      <c r="M405" s="146"/>
      <c r="N405" s="146"/>
    </row>
    <row r="406" spans="1:14" s="17" customFormat="1">
      <c r="A406" s="51">
        <v>7</v>
      </c>
      <c r="B406" s="51"/>
      <c r="C406" s="51" t="s">
        <v>95</v>
      </c>
      <c r="D406" s="49" t="s">
        <v>98</v>
      </c>
      <c r="E406" s="49" t="s">
        <v>341</v>
      </c>
      <c r="F406" s="49" t="s">
        <v>15</v>
      </c>
      <c r="G406" s="49" t="s">
        <v>101</v>
      </c>
      <c r="H406" s="5" t="s">
        <v>99</v>
      </c>
      <c r="I406" s="49">
        <v>0.5</v>
      </c>
      <c r="J406" s="49"/>
      <c r="K406" s="146"/>
      <c r="L406" s="146"/>
      <c r="M406" s="146"/>
      <c r="N406" s="146"/>
    </row>
    <row r="407" spans="1:14" s="17" customFormat="1">
      <c r="A407" s="51">
        <v>10</v>
      </c>
      <c r="B407" s="51"/>
      <c r="C407" s="51" t="s">
        <v>95</v>
      </c>
      <c r="D407" s="49" t="s">
        <v>102</v>
      </c>
      <c r="E407" s="49" t="s">
        <v>185</v>
      </c>
      <c r="F407" s="49" t="s">
        <v>609</v>
      </c>
      <c r="G407" s="49" t="s">
        <v>100</v>
      </c>
      <c r="H407" s="5" t="s">
        <v>99</v>
      </c>
      <c r="I407" s="49">
        <v>2.5</v>
      </c>
      <c r="J407" s="49"/>
      <c r="K407" s="146"/>
      <c r="L407" s="146"/>
      <c r="M407" s="146"/>
      <c r="N407" s="146"/>
    </row>
    <row r="408" spans="1:14" s="17" customFormat="1">
      <c r="A408" s="51">
        <v>11</v>
      </c>
      <c r="B408" s="51"/>
      <c r="C408" s="51" t="s">
        <v>95</v>
      </c>
      <c r="D408" s="49" t="s">
        <v>102</v>
      </c>
      <c r="E408" s="49" t="s">
        <v>185</v>
      </c>
      <c r="F408" s="49" t="s">
        <v>609</v>
      </c>
      <c r="G408" s="49" t="s">
        <v>57</v>
      </c>
      <c r="H408" s="5" t="s">
        <v>99</v>
      </c>
      <c r="I408" s="49">
        <v>2</v>
      </c>
      <c r="J408" s="50"/>
      <c r="K408" s="146"/>
      <c r="L408" s="146"/>
      <c r="M408" s="146"/>
      <c r="N408" s="146"/>
    </row>
    <row r="409" spans="1:14" s="17" customFormat="1">
      <c r="A409" s="51">
        <v>12</v>
      </c>
      <c r="B409" s="51"/>
      <c r="C409" s="51" t="s">
        <v>95</v>
      </c>
      <c r="D409" s="49" t="s">
        <v>102</v>
      </c>
      <c r="E409" s="49" t="s">
        <v>185</v>
      </c>
      <c r="F409" s="49" t="s">
        <v>609</v>
      </c>
      <c r="G409" s="49" t="s">
        <v>97</v>
      </c>
      <c r="H409" s="5" t="s">
        <v>99</v>
      </c>
      <c r="I409" s="49">
        <v>2</v>
      </c>
      <c r="J409" s="49"/>
      <c r="K409" s="146"/>
      <c r="L409" s="146"/>
      <c r="M409" s="146"/>
      <c r="N409" s="146"/>
    </row>
    <row r="410" spans="1:14" s="17" customFormat="1">
      <c r="A410" s="51">
        <v>13</v>
      </c>
      <c r="B410" s="51"/>
      <c r="C410" s="51" t="s">
        <v>95</v>
      </c>
      <c r="D410" s="49" t="s">
        <v>102</v>
      </c>
      <c r="E410" s="49" t="s">
        <v>341</v>
      </c>
      <c r="F410" s="49" t="s">
        <v>15</v>
      </c>
      <c r="G410" s="49" t="s">
        <v>101</v>
      </c>
      <c r="H410" s="5" t="s">
        <v>99</v>
      </c>
      <c r="I410" s="49">
        <v>0.5</v>
      </c>
      <c r="J410" s="50"/>
      <c r="K410" s="146"/>
      <c r="L410" s="146"/>
      <c r="M410" s="146"/>
      <c r="N410" s="146"/>
    </row>
    <row r="411" spans="1:14" s="17" customFormat="1">
      <c r="A411" s="51">
        <v>16</v>
      </c>
      <c r="B411" s="51"/>
      <c r="C411" s="51" t="s">
        <v>95</v>
      </c>
      <c r="D411" s="49" t="s">
        <v>1199</v>
      </c>
      <c r="E411" s="49" t="s">
        <v>172</v>
      </c>
      <c r="F411" s="49" t="s">
        <v>7</v>
      </c>
      <c r="G411" s="49" t="s">
        <v>20</v>
      </c>
      <c r="H411" s="5" t="s">
        <v>103</v>
      </c>
      <c r="I411" s="49">
        <v>2</v>
      </c>
      <c r="J411" s="49"/>
      <c r="K411" s="146"/>
      <c r="L411" s="146"/>
      <c r="M411" s="146"/>
      <c r="N411" s="146"/>
    </row>
    <row r="412" spans="1:14" s="17" customFormat="1">
      <c r="A412" s="51">
        <v>17</v>
      </c>
      <c r="B412" s="51"/>
      <c r="C412" s="51" t="s">
        <v>95</v>
      </c>
      <c r="D412" s="49" t="s">
        <v>1199</v>
      </c>
      <c r="E412" s="49" t="s">
        <v>183</v>
      </c>
      <c r="F412" s="49" t="s">
        <v>47</v>
      </c>
      <c r="G412" s="49" t="s">
        <v>51</v>
      </c>
      <c r="H412" s="5" t="s">
        <v>103</v>
      </c>
      <c r="I412" s="49">
        <v>1</v>
      </c>
      <c r="J412" s="49"/>
      <c r="K412" s="146"/>
      <c r="L412" s="146"/>
      <c r="M412" s="146"/>
      <c r="N412" s="146"/>
    </row>
    <row r="413" spans="1:14" s="17" customFormat="1">
      <c r="A413" s="51">
        <v>18</v>
      </c>
      <c r="B413" s="51"/>
      <c r="C413" s="51" t="s">
        <v>95</v>
      </c>
      <c r="D413" s="49" t="s">
        <v>1199</v>
      </c>
      <c r="E413" s="49" t="s">
        <v>178</v>
      </c>
      <c r="F413" s="49" t="s">
        <v>37</v>
      </c>
      <c r="G413" s="49" t="s">
        <v>402</v>
      </c>
      <c r="H413" s="5" t="s">
        <v>103</v>
      </c>
      <c r="I413" s="49">
        <v>2</v>
      </c>
      <c r="J413" s="49"/>
      <c r="K413" s="146"/>
      <c r="L413" s="146"/>
      <c r="M413" s="146"/>
      <c r="N413" s="146"/>
    </row>
    <row r="414" spans="1:14" s="17" customFormat="1">
      <c r="A414" s="51">
        <v>19</v>
      </c>
      <c r="B414" s="51"/>
      <c r="C414" s="51" t="s">
        <v>95</v>
      </c>
      <c r="D414" s="49" t="s">
        <v>1199</v>
      </c>
      <c r="E414" s="49" t="s">
        <v>185</v>
      </c>
      <c r="F414" s="49" t="s">
        <v>609</v>
      </c>
      <c r="G414" s="49" t="s">
        <v>60</v>
      </c>
      <c r="H414" s="5" t="s">
        <v>103</v>
      </c>
      <c r="I414" s="49">
        <v>2</v>
      </c>
      <c r="J414" s="49"/>
      <c r="K414" s="146"/>
      <c r="L414" s="146"/>
      <c r="M414" s="146"/>
      <c r="N414" s="146"/>
    </row>
    <row r="415" spans="1:14" s="17" customFormat="1">
      <c r="A415" s="51">
        <v>20</v>
      </c>
      <c r="B415" s="51"/>
      <c r="C415" s="51" t="s">
        <v>95</v>
      </c>
      <c r="D415" s="49" t="s">
        <v>1199</v>
      </c>
      <c r="E415" s="49" t="s">
        <v>185</v>
      </c>
      <c r="F415" s="49" t="s">
        <v>609</v>
      </c>
      <c r="G415" s="49" t="s">
        <v>52</v>
      </c>
      <c r="H415" s="5" t="s">
        <v>103</v>
      </c>
      <c r="I415" s="49">
        <v>1</v>
      </c>
      <c r="J415" s="49"/>
      <c r="K415" s="146"/>
      <c r="L415" s="146"/>
      <c r="M415" s="146"/>
      <c r="N415" s="146"/>
    </row>
    <row r="416" spans="1:14" s="17" customFormat="1">
      <c r="A416" s="51">
        <v>21</v>
      </c>
      <c r="B416" s="51"/>
      <c r="C416" s="51" t="s">
        <v>95</v>
      </c>
      <c r="D416" s="49" t="s">
        <v>1199</v>
      </c>
      <c r="E416" s="49" t="s">
        <v>185</v>
      </c>
      <c r="F416" s="49" t="s">
        <v>609</v>
      </c>
      <c r="G416" s="49" t="s">
        <v>52</v>
      </c>
      <c r="H416" s="5" t="s">
        <v>103</v>
      </c>
      <c r="I416" s="49">
        <v>3</v>
      </c>
      <c r="J416" s="50"/>
      <c r="K416" s="146"/>
      <c r="L416" s="146"/>
      <c r="M416" s="146"/>
      <c r="N416" s="146"/>
    </row>
    <row r="417" spans="1:14" s="17" customFormat="1">
      <c r="A417" s="51">
        <v>22</v>
      </c>
      <c r="B417" s="51"/>
      <c r="C417" s="51" t="s">
        <v>95</v>
      </c>
      <c r="D417" s="49" t="s">
        <v>1199</v>
      </c>
      <c r="E417" s="49" t="s">
        <v>185</v>
      </c>
      <c r="F417" s="49" t="s">
        <v>609</v>
      </c>
      <c r="G417" s="49" t="s">
        <v>105</v>
      </c>
      <c r="H417" s="5" t="s">
        <v>103</v>
      </c>
      <c r="I417" s="49">
        <v>4</v>
      </c>
      <c r="J417" s="49"/>
      <c r="K417" s="146"/>
      <c r="L417" s="146"/>
      <c r="M417" s="146"/>
      <c r="N417" s="146"/>
    </row>
    <row r="418" spans="1:14" s="17" customFormat="1">
      <c r="A418" s="51">
        <v>23</v>
      </c>
      <c r="B418" s="51"/>
      <c r="C418" s="51" t="s">
        <v>95</v>
      </c>
      <c r="D418" s="49" t="s">
        <v>1199</v>
      </c>
      <c r="E418" s="49" t="s">
        <v>185</v>
      </c>
      <c r="F418" s="49" t="s">
        <v>609</v>
      </c>
      <c r="G418" s="49" t="s">
        <v>100</v>
      </c>
      <c r="H418" s="5" t="s">
        <v>103</v>
      </c>
      <c r="I418" s="49">
        <v>2</v>
      </c>
      <c r="J418" s="49"/>
      <c r="K418" s="146"/>
      <c r="L418" s="146"/>
      <c r="M418" s="146"/>
      <c r="N418" s="146"/>
    </row>
    <row r="419" spans="1:14" s="17" customFormat="1">
      <c r="A419" s="51">
        <v>24</v>
      </c>
      <c r="B419" s="51"/>
      <c r="C419" s="51" t="s">
        <v>95</v>
      </c>
      <c r="D419" s="49" t="s">
        <v>1199</v>
      </c>
      <c r="E419" s="49" t="s">
        <v>185</v>
      </c>
      <c r="F419" s="49" t="s">
        <v>609</v>
      </c>
      <c r="G419" s="49" t="s">
        <v>100</v>
      </c>
      <c r="H419" s="5" t="s">
        <v>103</v>
      </c>
      <c r="I419" s="49">
        <v>2</v>
      </c>
      <c r="J419" s="49"/>
      <c r="K419" s="146"/>
      <c r="L419" s="146"/>
      <c r="M419" s="146"/>
      <c r="N419" s="146"/>
    </row>
    <row r="420" spans="1:14" s="17" customFormat="1">
      <c r="A420" s="51">
        <v>25</v>
      </c>
      <c r="B420" s="51"/>
      <c r="C420" s="51" t="s">
        <v>95</v>
      </c>
      <c r="D420" s="49" t="s">
        <v>1199</v>
      </c>
      <c r="E420" s="49" t="s">
        <v>185</v>
      </c>
      <c r="F420" s="49" t="s">
        <v>609</v>
      </c>
      <c r="G420" s="49" t="s">
        <v>1621</v>
      </c>
      <c r="H420" s="5" t="s">
        <v>103</v>
      </c>
      <c r="I420" s="49">
        <v>3</v>
      </c>
      <c r="J420" s="49"/>
      <c r="K420" s="146"/>
      <c r="L420" s="146"/>
      <c r="M420" s="146"/>
      <c r="N420" s="146"/>
    </row>
    <row r="421" spans="1:14" s="17" customFormat="1">
      <c r="A421" s="51">
        <v>26</v>
      </c>
      <c r="B421" s="51"/>
      <c r="C421" s="51" t="s">
        <v>95</v>
      </c>
      <c r="D421" s="49" t="s">
        <v>1199</v>
      </c>
      <c r="E421" s="49" t="s">
        <v>185</v>
      </c>
      <c r="F421" s="49" t="s">
        <v>609</v>
      </c>
      <c r="G421" s="49" t="s">
        <v>97</v>
      </c>
      <c r="H421" s="5" t="s">
        <v>103</v>
      </c>
      <c r="I421" s="49">
        <v>3</v>
      </c>
      <c r="J421" s="49"/>
      <c r="K421" s="146"/>
      <c r="L421" s="146"/>
      <c r="M421" s="146"/>
      <c r="N421" s="146"/>
    </row>
    <row r="422" spans="1:14" s="17" customFormat="1">
      <c r="A422" s="51">
        <v>27</v>
      </c>
      <c r="B422" s="51"/>
      <c r="C422" s="51" t="s">
        <v>95</v>
      </c>
      <c r="D422" s="49" t="s">
        <v>1199</v>
      </c>
      <c r="E422" s="49" t="s">
        <v>188</v>
      </c>
      <c r="F422" s="49" t="s">
        <v>609</v>
      </c>
      <c r="G422" s="49" t="s">
        <v>57</v>
      </c>
      <c r="H422" s="5" t="s">
        <v>103</v>
      </c>
      <c r="I422" s="49">
        <v>4</v>
      </c>
      <c r="J422" s="49"/>
      <c r="K422" s="146"/>
      <c r="L422" s="146"/>
      <c r="M422" s="146"/>
      <c r="N422" s="146"/>
    </row>
    <row r="423" spans="1:14" s="17" customFormat="1">
      <c r="A423" s="51">
        <v>28</v>
      </c>
      <c r="B423" s="51"/>
      <c r="C423" s="51" t="s">
        <v>95</v>
      </c>
      <c r="D423" s="49" t="s">
        <v>1199</v>
      </c>
      <c r="E423" s="49" t="s">
        <v>174</v>
      </c>
      <c r="F423" s="49" t="s">
        <v>13</v>
      </c>
      <c r="G423" s="49" t="s">
        <v>20</v>
      </c>
      <c r="H423" s="5" t="s">
        <v>103</v>
      </c>
      <c r="I423" s="49">
        <v>2</v>
      </c>
      <c r="J423" s="49"/>
      <c r="K423" s="146"/>
      <c r="L423" s="146"/>
      <c r="M423" s="146"/>
      <c r="N423" s="146"/>
    </row>
    <row r="424" spans="1:14" s="17" customFormat="1">
      <c r="A424" s="51">
        <v>29</v>
      </c>
      <c r="B424" s="51"/>
      <c r="C424" s="51" t="s">
        <v>95</v>
      </c>
      <c r="D424" s="49" t="s">
        <v>1199</v>
      </c>
      <c r="E424" s="49" t="s">
        <v>341</v>
      </c>
      <c r="F424" s="49" t="s">
        <v>14</v>
      </c>
      <c r="G424" s="49" t="s">
        <v>101</v>
      </c>
      <c r="H424" s="5" t="s">
        <v>103</v>
      </c>
      <c r="I424" s="49">
        <v>2</v>
      </c>
      <c r="J424" s="49"/>
      <c r="K424" s="146"/>
      <c r="L424" s="146"/>
      <c r="M424" s="146"/>
      <c r="N424" s="146"/>
    </row>
    <row r="425" spans="1:14" s="17" customFormat="1">
      <c r="A425" s="51">
        <v>30</v>
      </c>
      <c r="B425" s="51"/>
      <c r="C425" s="51" t="s">
        <v>95</v>
      </c>
      <c r="D425" s="49" t="s">
        <v>1199</v>
      </c>
      <c r="E425" s="49" t="s">
        <v>175</v>
      </c>
      <c r="F425" s="49" t="s">
        <v>19</v>
      </c>
      <c r="G425" s="49" t="s">
        <v>44</v>
      </c>
      <c r="H425" s="5" t="s">
        <v>103</v>
      </c>
      <c r="I425" s="49">
        <v>2</v>
      </c>
      <c r="J425" s="49"/>
      <c r="K425" s="146"/>
      <c r="L425" s="146"/>
      <c r="M425" s="146"/>
      <c r="N425" s="146"/>
    </row>
    <row r="426" spans="1:14" s="17" customFormat="1">
      <c r="A426" s="51">
        <v>31</v>
      </c>
      <c r="B426" s="51"/>
      <c r="C426" s="51" t="s">
        <v>95</v>
      </c>
      <c r="D426" s="49" t="s">
        <v>1199</v>
      </c>
      <c r="E426" s="49" t="s">
        <v>341</v>
      </c>
      <c r="F426" s="49" t="s">
        <v>15</v>
      </c>
      <c r="G426" s="49" t="s">
        <v>101</v>
      </c>
      <c r="H426" s="5" t="s">
        <v>103</v>
      </c>
      <c r="I426" s="49">
        <v>2</v>
      </c>
      <c r="J426" s="49"/>
      <c r="K426" s="146"/>
      <c r="L426" s="146"/>
      <c r="M426" s="146"/>
      <c r="N426" s="146"/>
    </row>
    <row r="427" spans="1:14" s="17" customFormat="1">
      <c r="A427" s="51">
        <v>34</v>
      </c>
      <c r="B427" s="51"/>
      <c r="C427" s="51" t="s">
        <v>95</v>
      </c>
      <c r="D427" s="49" t="s">
        <v>1200</v>
      </c>
      <c r="E427" s="49" t="s">
        <v>172</v>
      </c>
      <c r="F427" s="49" t="s">
        <v>7</v>
      </c>
      <c r="G427" s="49" t="s">
        <v>20</v>
      </c>
      <c r="H427" s="5" t="s">
        <v>106</v>
      </c>
      <c r="I427" s="49">
        <v>2</v>
      </c>
      <c r="J427" s="49"/>
      <c r="K427" s="146"/>
      <c r="L427" s="146"/>
      <c r="M427" s="146"/>
      <c r="N427" s="146"/>
    </row>
    <row r="428" spans="1:14" s="17" customFormat="1">
      <c r="A428" s="51">
        <v>35</v>
      </c>
      <c r="B428" s="51"/>
      <c r="C428" s="51" t="s">
        <v>95</v>
      </c>
      <c r="D428" s="49" t="s">
        <v>1200</v>
      </c>
      <c r="E428" s="49" t="s">
        <v>183</v>
      </c>
      <c r="F428" s="49" t="s">
        <v>47</v>
      </c>
      <c r="G428" s="49" t="s">
        <v>51</v>
      </c>
      <c r="H428" s="5" t="s">
        <v>106</v>
      </c>
      <c r="I428" s="49">
        <v>1</v>
      </c>
      <c r="J428" s="50"/>
      <c r="K428" s="146"/>
      <c r="L428" s="146"/>
      <c r="M428" s="146"/>
      <c r="N428" s="146"/>
    </row>
    <row r="429" spans="1:14" s="17" customFormat="1">
      <c r="A429" s="51">
        <v>36</v>
      </c>
      <c r="B429" s="51"/>
      <c r="C429" s="51" t="s">
        <v>95</v>
      </c>
      <c r="D429" s="49" t="s">
        <v>1200</v>
      </c>
      <c r="E429" s="49" t="s">
        <v>178</v>
      </c>
      <c r="F429" s="49" t="s">
        <v>37</v>
      </c>
      <c r="G429" s="49" t="s">
        <v>402</v>
      </c>
      <c r="H429" s="5" t="s">
        <v>106</v>
      </c>
      <c r="I429" s="49">
        <v>2</v>
      </c>
      <c r="J429" s="49"/>
      <c r="K429" s="146"/>
      <c r="L429" s="146"/>
      <c r="M429" s="146"/>
      <c r="N429" s="146"/>
    </row>
    <row r="430" spans="1:14" s="17" customFormat="1">
      <c r="A430" s="51">
        <v>37</v>
      </c>
      <c r="B430" s="51"/>
      <c r="C430" s="51" t="s">
        <v>95</v>
      </c>
      <c r="D430" s="49" t="s">
        <v>1200</v>
      </c>
      <c r="E430" s="49" t="s">
        <v>185</v>
      </c>
      <c r="F430" s="49" t="s">
        <v>609</v>
      </c>
      <c r="G430" s="49" t="s">
        <v>60</v>
      </c>
      <c r="H430" s="5" t="s">
        <v>106</v>
      </c>
      <c r="I430" s="49">
        <v>2</v>
      </c>
      <c r="J430" s="49"/>
      <c r="K430" s="146"/>
      <c r="L430" s="146"/>
      <c r="M430" s="146"/>
      <c r="N430" s="146"/>
    </row>
    <row r="431" spans="1:14" s="17" customFormat="1">
      <c r="A431" s="51">
        <v>38</v>
      </c>
      <c r="B431" s="51"/>
      <c r="C431" s="51" t="s">
        <v>95</v>
      </c>
      <c r="D431" s="49" t="s">
        <v>1200</v>
      </c>
      <c r="E431" s="49" t="s">
        <v>185</v>
      </c>
      <c r="F431" s="49" t="s">
        <v>609</v>
      </c>
      <c r="G431" s="49" t="s">
        <v>52</v>
      </c>
      <c r="H431" s="5" t="s">
        <v>106</v>
      </c>
      <c r="I431" s="49">
        <v>1</v>
      </c>
      <c r="J431" s="50"/>
      <c r="K431" s="146"/>
      <c r="L431" s="146"/>
      <c r="M431" s="146"/>
      <c r="N431" s="146"/>
    </row>
    <row r="432" spans="1:14" s="17" customFormat="1">
      <c r="A432" s="51">
        <v>39</v>
      </c>
      <c r="B432" s="51"/>
      <c r="C432" s="51" t="s">
        <v>95</v>
      </c>
      <c r="D432" s="49" t="s">
        <v>1200</v>
      </c>
      <c r="E432" s="49" t="s">
        <v>185</v>
      </c>
      <c r="F432" s="49" t="s">
        <v>609</v>
      </c>
      <c r="G432" s="49" t="s">
        <v>52</v>
      </c>
      <c r="H432" s="5" t="s">
        <v>106</v>
      </c>
      <c r="I432" s="49">
        <v>3</v>
      </c>
      <c r="J432" s="49"/>
      <c r="K432" s="146"/>
      <c r="L432" s="146"/>
      <c r="M432" s="146"/>
      <c r="N432" s="146"/>
    </row>
    <row r="433" spans="1:14" s="17" customFormat="1">
      <c r="A433" s="51">
        <v>40</v>
      </c>
      <c r="B433" s="51"/>
      <c r="C433" s="51" t="s">
        <v>95</v>
      </c>
      <c r="D433" s="49" t="s">
        <v>1200</v>
      </c>
      <c r="E433" s="49" t="s">
        <v>185</v>
      </c>
      <c r="F433" s="49" t="s">
        <v>609</v>
      </c>
      <c r="G433" s="49" t="s">
        <v>105</v>
      </c>
      <c r="H433" s="5" t="s">
        <v>106</v>
      </c>
      <c r="I433" s="49">
        <v>4</v>
      </c>
      <c r="J433" s="49"/>
      <c r="K433" s="146"/>
      <c r="L433" s="146"/>
      <c r="M433" s="146"/>
      <c r="N433" s="146"/>
    </row>
    <row r="434" spans="1:14" s="17" customFormat="1">
      <c r="A434" s="51">
        <v>41</v>
      </c>
      <c r="B434" s="51"/>
      <c r="C434" s="51" t="s">
        <v>95</v>
      </c>
      <c r="D434" s="49" t="s">
        <v>1200</v>
      </c>
      <c r="E434" s="49" t="s">
        <v>185</v>
      </c>
      <c r="F434" s="49" t="s">
        <v>609</v>
      </c>
      <c r="G434" s="49" t="s">
        <v>100</v>
      </c>
      <c r="H434" s="5" t="s">
        <v>106</v>
      </c>
      <c r="I434" s="49">
        <v>2</v>
      </c>
      <c r="J434" s="49"/>
      <c r="K434" s="146"/>
      <c r="L434" s="146"/>
      <c r="M434" s="146"/>
      <c r="N434" s="146"/>
    </row>
    <row r="435" spans="1:14" s="17" customFormat="1">
      <c r="A435" s="51">
        <v>42</v>
      </c>
      <c r="B435" s="51"/>
      <c r="C435" s="51" t="s">
        <v>95</v>
      </c>
      <c r="D435" s="49" t="s">
        <v>1200</v>
      </c>
      <c r="E435" s="49" t="s">
        <v>185</v>
      </c>
      <c r="F435" s="49" t="s">
        <v>609</v>
      </c>
      <c r="G435" s="49" t="s">
        <v>100</v>
      </c>
      <c r="H435" s="5" t="s">
        <v>106</v>
      </c>
      <c r="I435" s="49">
        <v>2</v>
      </c>
      <c r="J435" s="49"/>
      <c r="K435" s="146"/>
      <c r="L435" s="146"/>
      <c r="M435" s="146"/>
      <c r="N435" s="146"/>
    </row>
    <row r="436" spans="1:14" s="17" customFormat="1">
      <c r="A436" s="51">
        <v>43</v>
      </c>
      <c r="B436" s="51"/>
      <c r="C436" s="51" t="s">
        <v>95</v>
      </c>
      <c r="D436" s="49" t="s">
        <v>1200</v>
      </c>
      <c r="E436" s="49" t="s">
        <v>185</v>
      </c>
      <c r="F436" s="49" t="s">
        <v>609</v>
      </c>
      <c r="G436" s="49" t="s">
        <v>1621</v>
      </c>
      <c r="H436" s="5" t="s">
        <v>106</v>
      </c>
      <c r="I436" s="49">
        <v>3</v>
      </c>
      <c r="J436" s="49"/>
      <c r="K436" s="146"/>
      <c r="L436" s="146"/>
      <c r="M436" s="146"/>
      <c r="N436" s="146"/>
    </row>
    <row r="437" spans="1:14" s="17" customFormat="1">
      <c r="A437" s="51">
        <v>44</v>
      </c>
      <c r="B437" s="51"/>
      <c r="C437" s="51" t="s">
        <v>95</v>
      </c>
      <c r="D437" s="49" t="s">
        <v>1200</v>
      </c>
      <c r="E437" s="49" t="s">
        <v>185</v>
      </c>
      <c r="F437" s="49" t="s">
        <v>609</v>
      </c>
      <c r="G437" s="49" t="s">
        <v>97</v>
      </c>
      <c r="H437" s="5" t="s">
        <v>106</v>
      </c>
      <c r="I437" s="49">
        <v>3</v>
      </c>
      <c r="J437" s="49"/>
      <c r="K437" s="146"/>
      <c r="L437" s="146"/>
      <c r="M437" s="146"/>
      <c r="N437" s="146"/>
    </row>
    <row r="438" spans="1:14" s="17" customFormat="1">
      <c r="A438" s="51">
        <v>45</v>
      </c>
      <c r="B438" s="51"/>
      <c r="C438" s="51" t="s">
        <v>95</v>
      </c>
      <c r="D438" s="49" t="s">
        <v>1200</v>
      </c>
      <c r="E438" s="49" t="s">
        <v>188</v>
      </c>
      <c r="F438" s="49" t="s">
        <v>609</v>
      </c>
      <c r="G438" s="49" t="s">
        <v>57</v>
      </c>
      <c r="H438" s="5" t="s">
        <v>106</v>
      </c>
      <c r="I438" s="49">
        <v>4</v>
      </c>
      <c r="J438" s="50"/>
      <c r="K438" s="146"/>
      <c r="L438" s="146"/>
      <c r="M438" s="146"/>
      <c r="N438" s="146"/>
    </row>
    <row r="439" spans="1:14" s="17" customFormat="1">
      <c r="A439" s="51">
        <v>46</v>
      </c>
      <c r="B439" s="51"/>
      <c r="C439" s="51" t="s">
        <v>95</v>
      </c>
      <c r="D439" s="49" t="s">
        <v>1200</v>
      </c>
      <c r="E439" s="49" t="s">
        <v>174</v>
      </c>
      <c r="F439" s="49" t="s">
        <v>13</v>
      </c>
      <c r="G439" s="49" t="s">
        <v>20</v>
      </c>
      <c r="H439" s="5" t="s">
        <v>106</v>
      </c>
      <c r="I439" s="49">
        <v>2</v>
      </c>
      <c r="J439" s="50"/>
      <c r="K439" s="146"/>
      <c r="L439" s="146"/>
      <c r="M439" s="146"/>
      <c r="N439" s="146"/>
    </row>
    <row r="440" spans="1:14" s="17" customFormat="1">
      <c r="A440" s="51">
        <v>47</v>
      </c>
      <c r="B440" s="51"/>
      <c r="C440" s="51" t="s">
        <v>95</v>
      </c>
      <c r="D440" s="49" t="s">
        <v>1200</v>
      </c>
      <c r="E440" s="49" t="s">
        <v>341</v>
      </c>
      <c r="F440" s="49" t="s">
        <v>14</v>
      </c>
      <c r="G440" s="49" t="s">
        <v>101</v>
      </c>
      <c r="H440" s="5" t="s">
        <v>106</v>
      </c>
      <c r="I440" s="49">
        <v>2</v>
      </c>
      <c r="J440" s="50"/>
      <c r="K440" s="146"/>
      <c r="L440" s="146"/>
      <c r="M440" s="146"/>
      <c r="N440" s="146"/>
    </row>
    <row r="441" spans="1:14" s="17" customFormat="1">
      <c r="A441" s="51">
        <v>48</v>
      </c>
      <c r="B441" s="51"/>
      <c r="C441" s="51" t="s">
        <v>95</v>
      </c>
      <c r="D441" s="49" t="s">
        <v>1200</v>
      </c>
      <c r="E441" s="49" t="s">
        <v>175</v>
      </c>
      <c r="F441" s="49" t="s">
        <v>19</v>
      </c>
      <c r="G441" s="49" t="s">
        <v>44</v>
      </c>
      <c r="H441" s="5"/>
      <c r="I441" s="49">
        <v>2</v>
      </c>
      <c r="J441" s="49"/>
      <c r="K441" s="146"/>
      <c r="L441" s="146"/>
      <c r="M441" s="146"/>
      <c r="N441" s="146"/>
    </row>
    <row r="442" spans="1:14" s="17" customFormat="1">
      <c r="A442" s="51">
        <v>49</v>
      </c>
      <c r="B442" s="51"/>
      <c r="C442" s="51" t="s">
        <v>95</v>
      </c>
      <c r="D442" s="49" t="s">
        <v>1200</v>
      </c>
      <c r="E442" s="49" t="s">
        <v>341</v>
      </c>
      <c r="F442" s="49" t="s">
        <v>15</v>
      </c>
      <c r="G442" s="49" t="s">
        <v>101</v>
      </c>
      <c r="H442" s="5" t="s">
        <v>106</v>
      </c>
      <c r="I442" s="49">
        <v>2</v>
      </c>
      <c r="J442" s="49"/>
      <c r="K442" s="146"/>
      <c r="L442" s="146"/>
      <c r="M442" s="146"/>
      <c r="N442" s="146"/>
    </row>
    <row r="443" spans="1:14" s="17" customFormat="1">
      <c r="A443" s="51">
        <v>54</v>
      </c>
      <c r="B443" s="51"/>
      <c r="C443" s="51" t="s">
        <v>95</v>
      </c>
      <c r="D443" s="49" t="s">
        <v>108</v>
      </c>
      <c r="E443" s="49" t="s">
        <v>185</v>
      </c>
      <c r="F443" s="49" t="s">
        <v>110</v>
      </c>
      <c r="G443" s="49" t="s">
        <v>100</v>
      </c>
      <c r="H443" s="5" t="s">
        <v>103</v>
      </c>
      <c r="I443" s="49">
        <v>2</v>
      </c>
      <c r="J443" s="49"/>
      <c r="K443" s="146" t="s">
        <v>560</v>
      </c>
      <c r="L443" s="146"/>
      <c r="M443" s="146"/>
      <c r="N443" s="146"/>
    </row>
    <row r="444" spans="1:14" s="17" customFormat="1">
      <c r="A444" s="51">
        <v>55</v>
      </c>
      <c r="B444" s="51"/>
      <c r="C444" s="51" t="s">
        <v>95</v>
      </c>
      <c r="D444" s="49" t="s">
        <v>108</v>
      </c>
      <c r="E444" s="49" t="s">
        <v>341</v>
      </c>
      <c r="F444" s="49" t="s">
        <v>109</v>
      </c>
      <c r="G444" s="49" t="s">
        <v>101</v>
      </c>
      <c r="H444" s="5" t="s">
        <v>103</v>
      </c>
      <c r="I444" s="49">
        <v>1</v>
      </c>
      <c r="J444" s="50"/>
      <c r="K444" s="146" t="s">
        <v>560</v>
      </c>
      <c r="L444" s="146"/>
      <c r="M444" s="146"/>
      <c r="N444" s="146"/>
    </row>
    <row r="445" spans="1:14" s="17" customFormat="1">
      <c r="A445" s="51">
        <v>56</v>
      </c>
      <c r="B445" s="51"/>
      <c r="C445" s="51" t="s">
        <v>95</v>
      </c>
      <c r="D445" s="49" t="s">
        <v>108</v>
      </c>
      <c r="E445" s="49" t="s">
        <v>359</v>
      </c>
      <c r="F445" s="49" t="s">
        <v>112</v>
      </c>
      <c r="G445" s="49" t="s">
        <v>111</v>
      </c>
      <c r="H445" s="5" t="s">
        <v>103</v>
      </c>
      <c r="I445" s="49">
        <v>1</v>
      </c>
      <c r="J445" s="49"/>
      <c r="K445" s="146" t="s">
        <v>560</v>
      </c>
      <c r="L445" s="146"/>
      <c r="M445" s="146"/>
      <c r="N445" s="146"/>
    </row>
    <row r="446" spans="1:14" s="17" customFormat="1">
      <c r="A446" s="51">
        <v>57</v>
      </c>
      <c r="B446" s="51"/>
      <c r="C446" s="51" t="s">
        <v>95</v>
      </c>
      <c r="D446" s="49" t="s">
        <v>108</v>
      </c>
      <c r="E446" s="49" t="s">
        <v>188</v>
      </c>
      <c r="F446" s="49" t="s">
        <v>107</v>
      </c>
      <c r="G446" s="49" t="s">
        <v>97</v>
      </c>
      <c r="H446" s="5" t="s">
        <v>103</v>
      </c>
      <c r="I446" s="49">
        <v>1.5</v>
      </c>
      <c r="J446" s="49"/>
      <c r="K446" s="146" t="s">
        <v>560</v>
      </c>
      <c r="L446" s="146"/>
      <c r="M446" s="146"/>
      <c r="N446" s="146"/>
    </row>
    <row r="447" spans="1:14" s="17" customFormat="1">
      <c r="A447" s="51">
        <v>58</v>
      </c>
      <c r="B447" s="51"/>
      <c r="C447" s="51" t="s">
        <v>95</v>
      </c>
      <c r="D447" s="49" t="s">
        <v>108</v>
      </c>
      <c r="E447" s="49" t="s">
        <v>178</v>
      </c>
      <c r="F447" s="49" t="s">
        <v>37</v>
      </c>
      <c r="G447" s="49" t="s">
        <v>40</v>
      </c>
      <c r="H447" s="5" t="s">
        <v>103</v>
      </c>
      <c r="I447" s="49">
        <v>1</v>
      </c>
      <c r="J447" s="50"/>
      <c r="K447" s="146" t="s">
        <v>560</v>
      </c>
      <c r="L447" s="146"/>
      <c r="M447" s="146"/>
      <c r="N447" s="146"/>
    </row>
    <row r="448" spans="1:14" s="17" customFormat="1">
      <c r="A448" s="51">
        <v>60</v>
      </c>
      <c r="B448" s="51"/>
      <c r="C448" s="51" t="s">
        <v>95</v>
      </c>
      <c r="D448" s="49" t="s">
        <v>113</v>
      </c>
      <c r="E448" s="49" t="s">
        <v>185</v>
      </c>
      <c r="F448" s="49" t="s">
        <v>110</v>
      </c>
      <c r="G448" s="49" t="s">
        <v>100</v>
      </c>
      <c r="H448" s="5" t="s">
        <v>103</v>
      </c>
      <c r="I448" s="49">
        <v>2</v>
      </c>
      <c r="J448" s="49"/>
      <c r="K448" s="146" t="s">
        <v>561</v>
      </c>
      <c r="L448" s="146"/>
      <c r="M448" s="146"/>
      <c r="N448" s="146"/>
    </row>
    <row r="449" spans="1:14" s="17" customFormat="1">
      <c r="A449" s="51">
        <v>61</v>
      </c>
      <c r="B449" s="51"/>
      <c r="C449" s="51" t="s">
        <v>95</v>
      </c>
      <c r="D449" s="49" t="s">
        <v>113</v>
      </c>
      <c r="E449" s="49" t="s">
        <v>341</v>
      </c>
      <c r="F449" s="49" t="s">
        <v>14</v>
      </c>
      <c r="G449" s="49" t="s">
        <v>101</v>
      </c>
      <c r="H449" s="5" t="s">
        <v>103</v>
      </c>
      <c r="I449" s="49">
        <v>1</v>
      </c>
      <c r="J449" s="49"/>
      <c r="K449" s="146" t="s">
        <v>561</v>
      </c>
      <c r="L449" s="146"/>
      <c r="M449" s="146"/>
      <c r="N449" s="146"/>
    </row>
    <row r="450" spans="1:14" s="17" customFormat="1">
      <c r="A450" s="51">
        <v>62</v>
      </c>
      <c r="B450" s="51"/>
      <c r="C450" s="51" t="s">
        <v>95</v>
      </c>
      <c r="D450" s="49" t="s">
        <v>113</v>
      </c>
      <c r="E450" s="49" t="s">
        <v>359</v>
      </c>
      <c r="F450" s="49" t="s">
        <v>112</v>
      </c>
      <c r="G450" s="49" t="s">
        <v>111</v>
      </c>
      <c r="H450" s="5" t="s">
        <v>103</v>
      </c>
      <c r="I450" s="49">
        <v>1</v>
      </c>
      <c r="J450" s="49"/>
      <c r="K450" s="146" t="s">
        <v>561</v>
      </c>
      <c r="L450" s="146"/>
      <c r="M450" s="146"/>
      <c r="N450" s="146"/>
    </row>
    <row r="451" spans="1:14" s="17" customFormat="1">
      <c r="A451" s="51">
        <v>63</v>
      </c>
      <c r="B451" s="51"/>
      <c r="C451" s="51" t="s">
        <v>95</v>
      </c>
      <c r="D451" s="49" t="s">
        <v>113</v>
      </c>
      <c r="E451" s="49" t="s">
        <v>188</v>
      </c>
      <c r="F451" s="49" t="s">
        <v>107</v>
      </c>
      <c r="G451" s="49" t="s">
        <v>97</v>
      </c>
      <c r="H451" s="5" t="s">
        <v>103</v>
      </c>
      <c r="I451" s="49">
        <v>1.5</v>
      </c>
      <c r="J451" s="49"/>
      <c r="K451" s="146" t="s">
        <v>561</v>
      </c>
      <c r="L451" s="146"/>
      <c r="M451" s="146"/>
      <c r="N451" s="146"/>
    </row>
    <row r="452" spans="1:14" s="17" customFormat="1">
      <c r="A452" s="51">
        <v>64</v>
      </c>
      <c r="B452" s="51"/>
      <c r="C452" s="51" t="s">
        <v>95</v>
      </c>
      <c r="D452" s="49" t="s">
        <v>113</v>
      </c>
      <c r="E452" s="49" t="s">
        <v>172</v>
      </c>
      <c r="F452" s="49" t="s">
        <v>7</v>
      </c>
      <c r="G452" s="49" t="s">
        <v>40</v>
      </c>
      <c r="H452" s="5" t="s">
        <v>103</v>
      </c>
      <c r="I452" s="49">
        <v>1</v>
      </c>
      <c r="J452" s="50"/>
      <c r="K452" s="146" t="s">
        <v>561</v>
      </c>
      <c r="L452" s="146"/>
      <c r="M452" s="146"/>
      <c r="N452" s="146"/>
    </row>
    <row r="453" spans="1:14" s="17" customFormat="1">
      <c r="A453" s="51">
        <v>66</v>
      </c>
      <c r="B453" s="51"/>
      <c r="C453" s="51" t="s">
        <v>95</v>
      </c>
      <c r="D453" s="49" t="s">
        <v>114</v>
      </c>
      <c r="E453" s="49" t="s">
        <v>188</v>
      </c>
      <c r="F453" s="49" t="s">
        <v>107</v>
      </c>
      <c r="G453" s="49" t="s">
        <v>115</v>
      </c>
      <c r="H453" s="5" t="s">
        <v>106</v>
      </c>
      <c r="I453" s="49">
        <v>1</v>
      </c>
      <c r="J453" s="49"/>
      <c r="K453" s="146" t="s">
        <v>560</v>
      </c>
      <c r="L453" s="146"/>
      <c r="M453" s="146"/>
      <c r="N453" s="146"/>
    </row>
    <row r="454" spans="1:14" s="17" customFormat="1">
      <c r="A454" s="51">
        <v>67</v>
      </c>
      <c r="B454" s="51"/>
      <c r="C454" s="51" t="s">
        <v>95</v>
      </c>
      <c r="D454" s="49" t="s">
        <v>114</v>
      </c>
      <c r="E454" s="49" t="s">
        <v>341</v>
      </c>
      <c r="F454" s="49" t="s">
        <v>116</v>
      </c>
      <c r="G454" s="49" t="s">
        <v>101</v>
      </c>
      <c r="H454" s="5" t="s">
        <v>106</v>
      </c>
      <c r="I454" s="49">
        <v>1</v>
      </c>
      <c r="J454" s="50"/>
      <c r="K454" s="146" t="s">
        <v>560</v>
      </c>
      <c r="L454" s="146"/>
      <c r="M454" s="146"/>
      <c r="N454" s="146"/>
    </row>
    <row r="455" spans="1:14" s="17" customFormat="1">
      <c r="A455" s="51">
        <v>68</v>
      </c>
      <c r="B455" s="51"/>
      <c r="C455" s="51" t="s">
        <v>95</v>
      </c>
      <c r="D455" s="49" t="s">
        <v>114</v>
      </c>
      <c r="E455" s="49" t="s">
        <v>359</v>
      </c>
      <c r="F455" s="49" t="s">
        <v>112</v>
      </c>
      <c r="G455" s="49" t="s">
        <v>111</v>
      </c>
      <c r="H455" s="5" t="s">
        <v>106</v>
      </c>
      <c r="I455" s="49">
        <v>1</v>
      </c>
      <c r="J455" s="49"/>
      <c r="K455" s="146" t="s">
        <v>560</v>
      </c>
      <c r="L455" s="146"/>
      <c r="M455" s="146"/>
      <c r="N455" s="146"/>
    </row>
    <row r="456" spans="1:14" s="17" customFormat="1">
      <c r="A456" s="51">
        <v>69</v>
      </c>
      <c r="B456" s="51"/>
      <c r="C456" s="51" t="s">
        <v>95</v>
      </c>
      <c r="D456" s="49" t="s">
        <v>114</v>
      </c>
      <c r="E456" s="49" t="s">
        <v>179</v>
      </c>
      <c r="F456" s="49" t="s">
        <v>76</v>
      </c>
      <c r="G456" s="49" t="s">
        <v>111</v>
      </c>
      <c r="H456" s="5" t="s">
        <v>106</v>
      </c>
      <c r="I456" s="49">
        <v>0.5</v>
      </c>
      <c r="J456" s="49"/>
      <c r="K456" s="146" t="s">
        <v>560</v>
      </c>
      <c r="L456" s="146"/>
      <c r="M456" s="146"/>
      <c r="N456" s="146"/>
    </row>
    <row r="457" spans="1:14" s="17" customFormat="1">
      <c r="A457" s="51">
        <v>70</v>
      </c>
      <c r="B457" s="51"/>
      <c r="C457" s="51" t="s">
        <v>95</v>
      </c>
      <c r="D457" s="49" t="s">
        <v>114</v>
      </c>
      <c r="E457" s="49"/>
      <c r="F457" s="49" t="s">
        <v>117</v>
      </c>
      <c r="G457" s="49" t="s">
        <v>97</v>
      </c>
      <c r="H457" s="5" t="s">
        <v>106</v>
      </c>
      <c r="I457" s="49">
        <v>0.5</v>
      </c>
      <c r="J457" s="50"/>
      <c r="K457" s="146" t="s">
        <v>560</v>
      </c>
      <c r="L457" s="146"/>
      <c r="M457" s="146"/>
      <c r="N457" s="146"/>
    </row>
    <row r="458" spans="1:14" s="17" customFormat="1">
      <c r="A458" s="51">
        <v>71</v>
      </c>
      <c r="B458" s="51"/>
      <c r="C458" s="51" t="s">
        <v>95</v>
      </c>
      <c r="D458" s="49" t="s">
        <v>114</v>
      </c>
      <c r="E458" s="49" t="s">
        <v>188</v>
      </c>
      <c r="F458" s="49" t="s">
        <v>107</v>
      </c>
      <c r="G458" s="49" t="s">
        <v>97</v>
      </c>
      <c r="H458" s="5" t="s">
        <v>106</v>
      </c>
      <c r="I458" s="49">
        <v>1</v>
      </c>
      <c r="J458" s="50"/>
      <c r="K458" s="146" t="s">
        <v>560</v>
      </c>
      <c r="L458" s="146"/>
      <c r="M458" s="146"/>
      <c r="N458" s="146"/>
    </row>
    <row r="459" spans="1:14" s="17" customFormat="1">
      <c r="A459" s="51">
        <v>72</v>
      </c>
      <c r="B459" s="51"/>
      <c r="C459" s="51" t="s">
        <v>95</v>
      </c>
      <c r="D459" s="49" t="s">
        <v>114</v>
      </c>
      <c r="E459" s="49" t="s">
        <v>172</v>
      </c>
      <c r="F459" s="49" t="s">
        <v>7</v>
      </c>
      <c r="G459" s="49" t="s">
        <v>40</v>
      </c>
      <c r="H459" s="5" t="s">
        <v>106</v>
      </c>
      <c r="I459" s="49">
        <v>1</v>
      </c>
      <c r="J459" s="49"/>
      <c r="K459" s="146" t="s">
        <v>560</v>
      </c>
      <c r="L459" s="146"/>
      <c r="M459" s="146"/>
      <c r="N459" s="146"/>
    </row>
    <row r="460" spans="1:14" s="17" customFormat="1">
      <c r="A460" s="51">
        <v>73</v>
      </c>
      <c r="B460" s="51"/>
      <c r="C460" s="51" t="s">
        <v>95</v>
      </c>
      <c r="D460" s="49" t="s">
        <v>114</v>
      </c>
      <c r="E460" s="49" t="s">
        <v>185</v>
      </c>
      <c r="F460" s="49" t="s">
        <v>110</v>
      </c>
      <c r="G460" s="49" t="s">
        <v>57</v>
      </c>
      <c r="H460" s="5" t="s">
        <v>106</v>
      </c>
      <c r="I460" s="49">
        <v>1</v>
      </c>
      <c r="J460" s="49"/>
      <c r="K460" s="146" t="s">
        <v>560</v>
      </c>
      <c r="L460" s="146"/>
      <c r="M460" s="146"/>
      <c r="N460" s="146"/>
    </row>
    <row r="461" spans="1:14" s="17" customFormat="1">
      <c r="A461" s="51">
        <v>75</v>
      </c>
      <c r="B461" s="51"/>
      <c r="C461" s="51" t="s">
        <v>95</v>
      </c>
      <c r="D461" s="49" t="s">
        <v>118</v>
      </c>
      <c r="E461" s="49" t="s">
        <v>188</v>
      </c>
      <c r="F461" s="49" t="s">
        <v>107</v>
      </c>
      <c r="G461" s="49" t="s">
        <v>115</v>
      </c>
      <c r="H461" s="5" t="s">
        <v>106</v>
      </c>
      <c r="I461" s="49">
        <v>1</v>
      </c>
      <c r="J461" s="49"/>
      <c r="K461" s="146" t="s">
        <v>561</v>
      </c>
      <c r="L461" s="146"/>
      <c r="M461" s="146"/>
      <c r="N461" s="146"/>
    </row>
    <row r="462" spans="1:14" s="17" customFormat="1">
      <c r="A462" s="51">
        <v>76</v>
      </c>
      <c r="B462" s="51"/>
      <c r="C462" s="51" t="s">
        <v>95</v>
      </c>
      <c r="D462" s="49" t="s">
        <v>118</v>
      </c>
      <c r="E462" s="49" t="s">
        <v>189</v>
      </c>
      <c r="F462" s="49" t="s">
        <v>119</v>
      </c>
      <c r="G462" s="49" t="s">
        <v>101</v>
      </c>
      <c r="H462" s="5" t="s">
        <v>106</v>
      </c>
      <c r="I462" s="49">
        <v>1</v>
      </c>
      <c r="J462" s="49"/>
      <c r="K462" s="146" t="s">
        <v>561</v>
      </c>
      <c r="L462" s="146"/>
      <c r="M462" s="146"/>
      <c r="N462" s="146"/>
    </row>
    <row r="463" spans="1:14" s="17" customFormat="1">
      <c r="A463" s="51">
        <v>77</v>
      </c>
      <c r="B463" s="51"/>
      <c r="C463" s="51" t="s">
        <v>95</v>
      </c>
      <c r="D463" s="49" t="s">
        <v>118</v>
      </c>
      <c r="E463" s="49" t="s">
        <v>359</v>
      </c>
      <c r="F463" s="49" t="s">
        <v>112</v>
      </c>
      <c r="G463" s="49" t="s">
        <v>111</v>
      </c>
      <c r="H463" s="5" t="s">
        <v>106</v>
      </c>
      <c r="I463" s="49">
        <v>1</v>
      </c>
      <c r="J463" s="49"/>
      <c r="K463" s="146" t="s">
        <v>561</v>
      </c>
      <c r="L463" s="146"/>
      <c r="M463" s="146"/>
      <c r="N463" s="146"/>
    </row>
    <row r="464" spans="1:14" s="17" customFormat="1">
      <c r="A464" s="51">
        <v>78</v>
      </c>
      <c r="B464" s="51"/>
      <c r="C464" s="51" t="s">
        <v>95</v>
      </c>
      <c r="D464" s="49" t="s">
        <v>118</v>
      </c>
      <c r="E464" s="49" t="s">
        <v>179</v>
      </c>
      <c r="F464" s="49" t="s">
        <v>76</v>
      </c>
      <c r="G464" s="49" t="s">
        <v>111</v>
      </c>
      <c r="H464" s="5" t="s">
        <v>106</v>
      </c>
      <c r="I464" s="49">
        <v>0.5</v>
      </c>
      <c r="J464" s="49"/>
      <c r="K464" s="146" t="s">
        <v>561</v>
      </c>
      <c r="L464" s="146"/>
      <c r="M464" s="146"/>
      <c r="N464" s="146"/>
    </row>
    <row r="465" spans="1:14" s="17" customFormat="1">
      <c r="A465" s="51">
        <v>79</v>
      </c>
      <c r="B465" s="51"/>
      <c r="C465" s="51" t="s">
        <v>95</v>
      </c>
      <c r="D465" s="49" t="s">
        <v>118</v>
      </c>
      <c r="E465" s="49" t="s">
        <v>188</v>
      </c>
      <c r="F465" s="49" t="s">
        <v>107</v>
      </c>
      <c r="G465" s="49" t="s">
        <v>97</v>
      </c>
      <c r="H465" s="5" t="s">
        <v>106</v>
      </c>
      <c r="I465" s="49">
        <v>1</v>
      </c>
      <c r="J465" s="50"/>
      <c r="K465" s="146" t="s">
        <v>561</v>
      </c>
      <c r="L465" s="146"/>
      <c r="M465" s="146"/>
      <c r="N465" s="146"/>
    </row>
    <row r="466" spans="1:14" s="17" customFormat="1">
      <c r="A466" s="51">
        <v>80</v>
      </c>
      <c r="B466" s="51"/>
      <c r="C466" s="51" t="s">
        <v>95</v>
      </c>
      <c r="D466" s="49" t="s">
        <v>118</v>
      </c>
      <c r="E466" s="49" t="s">
        <v>185</v>
      </c>
      <c r="F466" s="49" t="s">
        <v>117</v>
      </c>
      <c r="G466" s="49" t="s">
        <v>97</v>
      </c>
      <c r="H466" s="5" t="s">
        <v>106</v>
      </c>
      <c r="I466" s="49">
        <v>0.5</v>
      </c>
      <c r="J466" s="49"/>
      <c r="K466" s="146" t="s">
        <v>561</v>
      </c>
      <c r="L466" s="146"/>
      <c r="M466" s="146"/>
      <c r="N466" s="146"/>
    </row>
    <row r="467" spans="1:14" s="17" customFormat="1">
      <c r="A467" s="51">
        <v>81</v>
      </c>
      <c r="B467" s="51"/>
      <c r="C467" s="51" t="s">
        <v>95</v>
      </c>
      <c r="D467" s="49" t="s">
        <v>118</v>
      </c>
      <c r="E467" s="49" t="s">
        <v>172</v>
      </c>
      <c r="F467" s="49" t="s">
        <v>7</v>
      </c>
      <c r="G467" s="49" t="s">
        <v>40</v>
      </c>
      <c r="H467" s="5" t="s">
        <v>106</v>
      </c>
      <c r="I467" s="49">
        <v>1</v>
      </c>
      <c r="J467" s="49"/>
      <c r="K467" s="146" t="s">
        <v>561</v>
      </c>
      <c r="L467" s="146"/>
      <c r="M467" s="146"/>
      <c r="N467" s="146"/>
    </row>
    <row r="468" spans="1:14" s="17" customFormat="1">
      <c r="A468" s="51">
        <v>82</v>
      </c>
      <c r="B468" s="51"/>
      <c r="C468" s="51" t="s">
        <v>95</v>
      </c>
      <c r="D468" s="49" t="s">
        <v>118</v>
      </c>
      <c r="E468" s="49" t="s">
        <v>185</v>
      </c>
      <c r="F468" s="49" t="s">
        <v>110</v>
      </c>
      <c r="G468" s="49" t="s">
        <v>57</v>
      </c>
      <c r="H468" s="5" t="s">
        <v>106</v>
      </c>
      <c r="I468" s="49">
        <v>1</v>
      </c>
      <c r="J468" s="49"/>
      <c r="K468" s="146" t="s">
        <v>561</v>
      </c>
      <c r="L468" s="146"/>
      <c r="M468" s="146"/>
      <c r="N468" s="146"/>
    </row>
    <row r="469" spans="1:14" s="17" customFormat="1">
      <c r="A469" s="51">
        <v>87</v>
      </c>
      <c r="B469" s="51"/>
      <c r="C469" s="51" t="s">
        <v>95</v>
      </c>
      <c r="D469" s="49" t="s">
        <v>1290</v>
      </c>
      <c r="E469" s="49" t="s">
        <v>359</v>
      </c>
      <c r="F469" s="49" t="s">
        <v>610</v>
      </c>
      <c r="G469" s="49" t="s">
        <v>52</v>
      </c>
      <c r="H469" s="5" t="s">
        <v>55</v>
      </c>
      <c r="I469" s="49">
        <v>2</v>
      </c>
      <c r="J469" s="49"/>
      <c r="K469" s="146" t="s">
        <v>1785</v>
      </c>
      <c r="L469" s="146"/>
      <c r="M469" s="146"/>
      <c r="N469" s="146"/>
    </row>
    <row r="470" spans="1:14" s="17" customFormat="1">
      <c r="A470" s="51">
        <v>88</v>
      </c>
      <c r="B470" s="51"/>
      <c r="C470" s="51" t="s">
        <v>95</v>
      </c>
      <c r="D470" s="49" t="s">
        <v>1290</v>
      </c>
      <c r="E470" s="49" t="s">
        <v>359</v>
      </c>
      <c r="F470" s="49" t="s">
        <v>610</v>
      </c>
      <c r="G470" s="49" t="s">
        <v>115</v>
      </c>
      <c r="H470" s="5" t="s">
        <v>55</v>
      </c>
      <c r="I470" s="49">
        <v>2</v>
      </c>
      <c r="J470" s="49"/>
      <c r="K470" s="146"/>
      <c r="L470" s="146"/>
      <c r="M470" s="146"/>
      <c r="N470" s="146"/>
    </row>
    <row r="471" spans="1:14" s="17" customFormat="1">
      <c r="A471" s="51">
        <v>89</v>
      </c>
      <c r="B471" s="51"/>
      <c r="C471" s="51" t="s">
        <v>95</v>
      </c>
      <c r="D471" s="49" t="s">
        <v>1290</v>
      </c>
      <c r="E471" s="49" t="s">
        <v>359</v>
      </c>
      <c r="F471" s="49" t="s">
        <v>610</v>
      </c>
      <c r="G471" s="49" t="s">
        <v>115</v>
      </c>
      <c r="H471" s="5" t="s">
        <v>55</v>
      </c>
      <c r="I471" s="49">
        <v>2</v>
      </c>
      <c r="J471" s="49"/>
      <c r="K471" s="146"/>
      <c r="L471" s="146"/>
      <c r="M471" s="146"/>
      <c r="N471" s="146"/>
    </row>
    <row r="472" spans="1:14" s="17" customFormat="1">
      <c r="A472" s="51">
        <v>90</v>
      </c>
      <c r="B472" s="51"/>
      <c r="C472" s="51" t="s">
        <v>95</v>
      </c>
      <c r="D472" s="49" t="s">
        <v>1290</v>
      </c>
      <c r="E472" s="49" t="s">
        <v>341</v>
      </c>
      <c r="F472" s="49" t="s">
        <v>126</v>
      </c>
      <c r="G472" s="49" t="s">
        <v>101</v>
      </c>
      <c r="H472" s="5" t="s">
        <v>55</v>
      </c>
      <c r="I472" s="49">
        <v>2</v>
      </c>
      <c r="J472" s="49"/>
      <c r="K472" s="146"/>
      <c r="L472" s="146"/>
      <c r="M472" s="146"/>
      <c r="N472" s="146"/>
    </row>
    <row r="473" spans="1:14" s="17" customFormat="1">
      <c r="A473" s="51">
        <v>91</v>
      </c>
      <c r="B473" s="51"/>
      <c r="C473" s="51" t="s">
        <v>95</v>
      </c>
      <c r="D473" s="49" t="s">
        <v>1290</v>
      </c>
      <c r="E473" s="49" t="s">
        <v>341</v>
      </c>
      <c r="F473" s="49" t="s">
        <v>14</v>
      </c>
      <c r="G473" s="49" t="s">
        <v>101</v>
      </c>
      <c r="H473" s="5" t="s">
        <v>55</v>
      </c>
      <c r="I473" s="49">
        <v>1</v>
      </c>
      <c r="J473" s="49"/>
      <c r="K473" s="146"/>
      <c r="L473" s="146"/>
      <c r="M473" s="146"/>
      <c r="N473" s="146"/>
    </row>
    <row r="474" spans="1:14" s="17" customFormat="1">
      <c r="A474" s="51">
        <v>92</v>
      </c>
      <c r="B474" s="51"/>
      <c r="C474" s="51" t="s">
        <v>95</v>
      </c>
      <c r="D474" s="49" t="s">
        <v>1290</v>
      </c>
      <c r="E474" s="49" t="s">
        <v>172</v>
      </c>
      <c r="F474" s="49" t="s">
        <v>7</v>
      </c>
      <c r="G474" s="49" t="s">
        <v>20</v>
      </c>
      <c r="H474" s="5" t="s">
        <v>55</v>
      </c>
      <c r="I474" s="49">
        <v>1</v>
      </c>
      <c r="J474" s="49"/>
      <c r="K474" s="146"/>
      <c r="L474" s="146"/>
      <c r="M474" s="146"/>
      <c r="N474" s="146"/>
    </row>
    <row r="475" spans="1:14" s="17" customFormat="1">
      <c r="A475" s="51">
        <v>93</v>
      </c>
      <c r="B475" s="51"/>
      <c r="C475" s="51" t="s">
        <v>95</v>
      </c>
      <c r="D475" s="49" t="s">
        <v>1290</v>
      </c>
      <c r="E475" s="49" t="s">
        <v>178</v>
      </c>
      <c r="F475" s="49" t="s">
        <v>37</v>
      </c>
      <c r="G475" s="49" t="s">
        <v>40</v>
      </c>
      <c r="H475" s="5" t="s">
        <v>55</v>
      </c>
      <c r="I475" s="49">
        <v>1</v>
      </c>
      <c r="J475" s="49"/>
      <c r="K475" s="146"/>
      <c r="L475" s="146"/>
      <c r="M475" s="146"/>
      <c r="N475" s="146"/>
    </row>
    <row r="476" spans="1:14" s="17" customFormat="1">
      <c r="A476" s="51">
        <v>96</v>
      </c>
      <c r="B476" s="51"/>
      <c r="C476" s="51" t="s">
        <v>95</v>
      </c>
      <c r="D476" s="49" t="s">
        <v>1291</v>
      </c>
      <c r="E476" s="49" t="s">
        <v>359</v>
      </c>
      <c r="F476" s="49" t="s">
        <v>610</v>
      </c>
      <c r="G476" s="49" t="s">
        <v>562</v>
      </c>
      <c r="H476" s="5" t="s">
        <v>55</v>
      </c>
      <c r="I476" s="49">
        <v>2</v>
      </c>
      <c r="J476" s="49"/>
      <c r="K476" s="146" t="s">
        <v>1785</v>
      </c>
      <c r="L476" s="146"/>
      <c r="M476" s="146"/>
      <c r="N476" s="146"/>
    </row>
    <row r="477" spans="1:14" s="17" customFormat="1">
      <c r="A477" s="51">
        <v>97</v>
      </c>
      <c r="B477" s="51"/>
      <c r="C477" s="51" t="s">
        <v>95</v>
      </c>
      <c r="D477" s="49" t="s">
        <v>1291</v>
      </c>
      <c r="E477" s="49" t="s">
        <v>359</v>
      </c>
      <c r="F477" s="49" t="s">
        <v>610</v>
      </c>
      <c r="G477" s="49" t="s">
        <v>115</v>
      </c>
      <c r="H477" s="5" t="s">
        <v>55</v>
      </c>
      <c r="I477" s="49">
        <v>2</v>
      </c>
      <c r="J477" s="49"/>
      <c r="K477" s="146"/>
      <c r="L477" s="146"/>
      <c r="M477" s="146"/>
      <c r="N477" s="146"/>
    </row>
    <row r="478" spans="1:14" s="17" customFormat="1">
      <c r="A478" s="51">
        <v>98</v>
      </c>
      <c r="B478" s="51"/>
      <c r="C478" s="51" t="s">
        <v>95</v>
      </c>
      <c r="D478" s="49" t="s">
        <v>1291</v>
      </c>
      <c r="E478" s="49" t="s">
        <v>359</v>
      </c>
      <c r="F478" s="49" t="s">
        <v>610</v>
      </c>
      <c r="G478" s="49" t="s">
        <v>562</v>
      </c>
      <c r="H478" s="5" t="s">
        <v>55</v>
      </c>
      <c r="I478" s="49">
        <v>2</v>
      </c>
      <c r="J478" s="49"/>
      <c r="K478" s="146"/>
      <c r="L478" s="146"/>
      <c r="M478" s="146"/>
      <c r="N478" s="146"/>
    </row>
    <row r="479" spans="1:14" s="17" customFormat="1">
      <c r="A479" s="51">
        <v>99</v>
      </c>
      <c r="B479" s="51"/>
      <c r="C479" s="51" t="s">
        <v>95</v>
      </c>
      <c r="D479" s="49" t="s">
        <v>1291</v>
      </c>
      <c r="E479" s="49" t="s">
        <v>341</v>
      </c>
      <c r="F479" s="49" t="s">
        <v>126</v>
      </c>
      <c r="G479" s="49" t="s">
        <v>1350</v>
      </c>
      <c r="H479" s="5" t="s">
        <v>55</v>
      </c>
      <c r="I479" s="49">
        <v>2</v>
      </c>
      <c r="J479" s="49"/>
      <c r="K479" s="146"/>
      <c r="L479" s="146"/>
      <c r="M479" s="146"/>
      <c r="N479" s="146"/>
    </row>
    <row r="480" spans="1:14" s="17" customFormat="1">
      <c r="A480" s="51">
        <v>100</v>
      </c>
      <c r="B480" s="51"/>
      <c r="C480" s="51" t="s">
        <v>95</v>
      </c>
      <c r="D480" s="49" t="s">
        <v>1291</v>
      </c>
      <c r="E480" s="49" t="s">
        <v>341</v>
      </c>
      <c r="F480" s="49" t="s">
        <v>14</v>
      </c>
      <c r="G480" s="49" t="s">
        <v>1350</v>
      </c>
      <c r="H480" s="5" t="s">
        <v>55</v>
      </c>
      <c r="I480" s="49">
        <v>1</v>
      </c>
      <c r="J480" s="50"/>
      <c r="K480" s="146"/>
      <c r="L480" s="146"/>
      <c r="M480" s="146"/>
      <c r="N480" s="146"/>
    </row>
    <row r="481" spans="1:14" s="17" customFormat="1">
      <c r="A481" s="51">
        <v>101</v>
      </c>
      <c r="B481" s="51"/>
      <c r="C481" s="51" t="s">
        <v>95</v>
      </c>
      <c r="D481" s="49" t="s">
        <v>1291</v>
      </c>
      <c r="E481" s="49" t="s">
        <v>178</v>
      </c>
      <c r="F481" s="49" t="s">
        <v>37</v>
      </c>
      <c r="G481" s="49" t="s">
        <v>40</v>
      </c>
      <c r="H481" s="5" t="s">
        <v>55</v>
      </c>
      <c r="I481" s="49">
        <v>1</v>
      </c>
      <c r="J481" s="49"/>
      <c r="K481" s="146"/>
      <c r="L481" s="146"/>
      <c r="M481" s="146"/>
      <c r="N481" s="146"/>
    </row>
    <row r="482" spans="1:14" s="17" customFormat="1">
      <c r="A482" s="51">
        <v>102</v>
      </c>
      <c r="B482" s="51"/>
      <c r="C482" s="51" t="s">
        <v>95</v>
      </c>
      <c r="D482" s="49" t="s">
        <v>1291</v>
      </c>
      <c r="E482" s="49" t="s">
        <v>172</v>
      </c>
      <c r="F482" s="49" t="s">
        <v>7</v>
      </c>
      <c r="G482" s="49" t="s">
        <v>20</v>
      </c>
      <c r="H482" s="5" t="s">
        <v>55</v>
      </c>
      <c r="I482" s="49">
        <v>1</v>
      </c>
      <c r="J482" s="50"/>
      <c r="K482" s="146"/>
      <c r="L482" s="146"/>
      <c r="M482" s="146"/>
      <c r="N482" s="146"/>
    </row>
    <row r="483" spans="1:14" s="17" customFormat="1">
      <c r="A483" s="51">
        <v>105</v>
      </c>
      <c r="B483" s="51"/>
      <c r="C483" s="51" t="s">
        <v>95</v>
      </c>
      <c r="D483" s="49" t="s">
        <v>1355</v>
      </c>
      <c r="E483" s="49" t="s">
        <v>175</v>
      </c>
      <c r="F483" s="49" t="s">
        <v>19</v>
      </c>
      <c r="G483" s="49" t="s">
        <v>145</v>
      </c>
      <c r="H483" s="5" t="s">
        <v>55</v>
      </c>
      <c r="I483" s="49">
        <v>2</v>
      </c>
      <c r="J483" s="49"/>
      <c r="K483" s="146"/>
      <c r="L483" s="146"/>
      <c r="M483" s="146"/>
      <c r="N483" s="146"/>
    </row>
    <row r="484" spans="1:14" s="17" customFormat="1">
      <c r="A484" s="51">
        <v>106</v>
      </c>
      <c r="B484" s="51"/>
      <c r="C484" s="51" t="s">
        <v>95</v>
      </c>
      <c r="D484" s="49" t="s">
        <v>1355</v>
      </c>
      <c r="E484" s="49" t="s">
        <v>359</v>
      </c>
      <c r="F484" s="49" t="s">
        <v>610</v>
      </c>
      <c r="G484" s="49" t="s">
        <v>115</v>
      </c>
      <c r="H484" s="5" t="s">
        <v>55</v>
      </c>
      <c r="I484" s="49">
        <v>2</v>
      </c>
      <c r="J484" s="50"/>
      <c r="K484" s="146"/>
      <c r="L484" s="146"/>
      <c r="M484" s="146"/>
      <c r="N484" s="146"/>
    </row>
    <row r="485" spans="1:14" s="17" customFormat="1">
      <c r="A485" s="51">
        <v>107</v>
      </c>
      <c r="B485" s="51"/>
      <c r="C485" s="51" t="s">
        <v>95</v>
      </c>
      <c r="D485" s="49" t="s">
        <v>1355</v>
      </c>
      <c r="E485" s="49" t="s">
        <v>359</v>
      </c>
      <c r="F485" s="49" t="s">
        <v>610</v>
      </c>
      <c r="G485" s="49" t="s">
        <v>115</v>
      </c>
      <c r="H485" s="5" t="s">
        <v>55</v>
      </c>
      <c r="I485" s="49">
        <v>2</v>
      </c>
      <c r="J485" s="49"/>
      <c r="K485" s="146"/>
      <c r="L485" s="146"/>
      <c r="M485" s="146"/>
      <c r="N485" s="146"/>
    </row>
    <row r="486" spans="1:14" s="17" customFormat="1">
      <c r="A486" s="51">
        <v>108</v>
      </c>
      <c r="B486" s="51"/>
      <c r="C486" s="51" t="s">
        <v>95</v>
      </c>
      <c r="D486" s="49" t="s">
        <v>1355</v>
      </c>
      <c r="E486" s="49" t="s">
        <v>359</v>
      </c>
      <c r="F486" s="49" t="s">
        <v>610</v>
      </c>
      <c r="G486" s="49" t="s">
        <v>115</v>
      </c>
      <c r="H486" s="5" t="s">
        <v>55</v>
      </c>
      <c r="I486" s="49">
        <v>2</v>
      </c>
      <c r="J486" s="49"/>
      <c r="K486" s="146"/>
      <c r="L486" s="146"/>
      <c r="M486" s="146"/>
      <c r="N486" s="146"/>
    </row>
    <row r="487" spans="1:14" s="17" customFormat="1">
      <c r="A487" s="51">
        <v>109</v>
      </c>
      <c r="B487" s="51"/>
      <c r="C487" s="51" t="s">
        <v>95</v>
      </c>
      <c r="D487" s="49" t="s">
        <v>1355</v>
      </c>
      <c r="E487" s="49" t="s">
        <v>359</v>
      </c>
      <c r="F487" s="49" t="s">
        <v>610</v>
      </c>
      <c r="G487" s="49" t="s">
        <v>115</v>
      </c>
      <c r="H487" s="5" t="s">
        <v>55</v>
      </c>
      <c r="I487" s="49">
        <v>2</v>
      </c>
      <c r="J487" s="49"/>
      <c r="K487" s="146"/>
      <c r="L487" s="146"/>
      <c r="M487" s="146"/>
      <c r="N487" s="146"/>
    </row>
    <row r="488" spans="1:14" s="17" customFormat="1">
      <c r="A488" s="51">
        <v>110</v>
      </c>
      <c r="B488" s="51"/>
      <c r="C488" s="51" t="s">
        <v>95</v>
      </c>
      <c r="D488" s="49" t="s">
        <v>1355</v>
      </c>
      <c r="E488" s="49" t="s">
        <v>178</v>
      </c>
      <c r="F488" s="49" t="s">
        <v>37</v>
      </c>
      <c r="G488" s="49" t="s">
        <v>402</v>
      </c>
      <c r="H488" s="5" t="s">
        <v>55</v>
      </c>
      <c r="I488" s="49">
        <v>2</v>
      </c>
      <c r="J488" s="49"/>
      <c r="K488" s="146"/>
      <c r="L488" s="146"/>
      <c r="M488" s="146"/>
      <c r="N488" s="146"/>
    </row>
    <row r="489" spans="1:14" s="17" customFormat="1">
      <c r="A489" s="51">
        <v>111</v>
      </c>
      <c r="B489" s="51"/>
      <c r="C489" s="51" t="s">
        <v>95</v>
      </c>
      <c r="D489" s="49" t="s">
        <v>1355</v>
      </c>
      <c r="E489" s="49" t="s">
        <v>341</v>
      </c>
      <c r="F489" s="49" t="s">
        <v>126</v>
      </c>
      <c r="G489" s="49" t="s">
        <v>101</v>
      </c>
      <c r="H489" s="5" t="s">
        <v>55</v>
      </c>
      <c r="I489" s="49">
        <v>2</v>
      </c>
      <c r="J489" s="49"/>
      <c r="K489" s="146"/>
      <c r="L489" s="146"/>
      <c r="M489" s="146"/>
      <c r="N489" s="146"/>
    </row>
    <row r="490" spans="1:14" s="17" customFormat="1">
      <c r="A490" s="51">
        <v>112</v>
      </c>
      <c r="B490" s="51"/>
      <c r="C490" s="51" t="s">
        <v>95</v>
      </c>
      <c r="D490" s="49" t="s">
        <v>1355</v>
      </c>
      <c r="E490" s="49" t="s">
        <v>174</v>
      </c>
      <c r="F490" s="49" t="s">
        <v>13</v>
      </c>
      <c r="G490" s="49" t="s">
        <v>51</v>
      </c>
      <c r="H490" s="5" t="s">
        <v>55</v>
      </c>
      <c r="I490" s="49">
        <v>2</v>
      </c>
      <c r="J490" s="49"/>
      <c r="K490" s="146"/>
      <c r="L490" s="146"/>
      <c r="M490" s="146"/>
      <c r="N490" s="146"/>
    </row>
    <row r="491" spans="1:14" s="17" customFormat="1">
      <c r="A491" s="51">
        <v>115</v>
      </c>
      <c r="B491" s="51"/>
      <c r="C491" s="51" t="s">
        <v>95</v>
      </c>
      <c r="D491" s="49" t="s">
        <v>1356</v>
      </c>
      <c r="E491" s="49" t="s">
        <v>359</v>
      </c>
      <c r="F491" s="49" t="s">
        <v>610</v>
      </c>
      <c r="G491" s="49" t="s">
        <v>115</v>
      </c>
      <c r="H491" s="5" t="s">
        <v>55</v>
      </c>
      <c r="I491" s="49">
        <v>2</v>
      </c>
      <c r="J491" s="49"/>
      <c r="K491" s="146"/>
      <c r="L491" s="146"/>
      <c r="M491" s="146"/>
      <c r="N491" s="146"/>
    </row>
    <row r="492" spans="1:14" s="17" customFormat="1">
      <c r="A492" s="51">
        <v>116</v>
      </c>
      <c r="B492" s="51"/>
      <c r="C492" s="51" t="s">
        <v>95</v>
      </c>
      <c r="D492" s="49" t="s">
        <v>1356</v>
      </c>
      <c r="E492" s="49" t="s">
        <v>175</v>
      </c>
      <c r="F492" s="49" t="s">
        <v>19</v>
      </c>
      <c r="G492" s="49" t="s">
        <v>50</v>
      </c>
      <c r="H492" s="5" t="s">
        <v>55</v>
      </c>
      <c r="I492" s="49">
        <v>2</v>
      </c>
      <c r="J492" s="49"/>
      <c r="K492" s="146"/>
      <c r="L492" s="146"/>
      <c r="M492" s="146"/>
      <c r="N492" s="146"/>
    </row>
    <row r="493" spans="1:14" s="17" customFormat="1">
      <c r="A493" s="51">
        <v>117</v>
      </c>
      <c r="B493" s="51"/>
      <c r="C493" s="51" t="s">
        <v>95</v>
      </c>
      <c r="D493" s="49" t="s">
        <v>1356</v>
      </c>
      <c r="E493" s="49" t="s">
        <v>359</v>
      </c>
      <c r="F493" s="49" t="s">
        <v>610</v>
      </c>
      <c r="G493" s="49" t="s">
        <v>95</v>
      </c>
      <c r="H493" s="5"/>
      <c r="I493" s="49">
        <v>4</v>
      </c>
      <c r="J493" s="49"/>
      <c r="K493" s="146"/>
      <c r="L493" s="146"/>
      <c r="M493" s="146"/>
      <c r="N493" s="146"/>
    </row>
    <row r="494" spans="1:14" s="17" customFormat="1">
      <c r="A494" s="51">
        <v>118</v>
      </c>
      <c r="B494" s="51"/>
      <c r="C494" s="51" t="s">
        <v>95</v>
      </c>
      <c r="D494" s="49" t="s">
        <v>1356</v>
      </c>
      <c r="E494" s="49" t="s">
        <v>174</v>
      </c>
      <c r="F494" s="49" t="s">
        <v>13</v>
      </c>
      <c r="G494" s="49" t="s">
        <v>562</v>
      </c>
      <c r="H494" s="5" t="s">
        <v>55</v>
      </c>
      <c r="I494" s="49">
        <v>2</v>
      </c>
      <c r="J494" s="49"/>
      <c r="K494" s="146"/>
      <c r="L494" s="146"/>
      <c r="M494" s="146"/>
      <c r="N494" s="146"/>
    </row>
    <row r="495" spans="1:14" s="17" customFormat="1">
      <c r="A495" s="51">
        <v>119</v>
      </c>
      <c r="B495" s="51"/>
      <c r="C495" s="51" t="s">
        <v>95</v>
      </c>
      <c r="D495" s="49" t="s">
        <v>1356</v>
      </c>
      <c r="E495" s="49" t="s">
        <v>359</v>
      </c>
      <c r="F495" s="49" t="s">
        <v>610</v>
      </c>
      <c r="G495" s="49" t="s">
        <v>562</v>
      </c>
      <c r="H495" s="5" t="s">
        <v>55</v>
      </c>
      <c r="I495" s="49">
        <v>2</v>
      </c>
      <c r="J495" s="49"/>
      <c r="K495" s="146"/>
      <c r="L495" s="146"/>
      <c r="M495" s="146"/>
      <c r="N495" s="146"/>
    </row>
    <row r="496" spans="1:14" s="17" customFormat="1">
      <c r="A496" s="51">
        <v>120</v>
      </c>
      <c r="B496" s="51"/>
      <c r="C496" s="51" t="s">
        <v>95</v>
      </c>
      <c r="D496" s="49" t="s">
        <v>1356</v>
      </c>
      <c r="E496" s="49" t="s">
        <v>341</v>
      </c>
      <c r="F496" s="49" t="s">
        <v>126</v>
      </c>
      <c r="G496" s="49" t="s">
        <v>1350</v>
      </c>
      <c r="H496" s="5" t="s">
        <v>55</v>
      </c>
      <c r="I496" s="49">
        <v>2</v>
      </c>
      <c r="J496" s="49"/>
      <c r="K496" s="146"/>
      <c r="L496" s="146"/>
      <c r="M496" s="146"/>
      <c r="N496" s="146"/>
    </row>
    <row r="497" spans="1:14" s="17" customFormat="1">
      <c r="A497" s="51">
        <v>121</v>
      </c>
      <c r="B497" s="51"/>
      <c r="C497" s="51" t="s">
        <v>95</v>
      </c>
      <c r="D497" s="49" t="s">
        <v>1356</v>
      </c>
      <c r="E497" s="49" t="s">
        <v>178</v>
      </c>
      <c r="F497" s="49" t="s">
        <v>37</v>
      </c>
      <c r="G497" s="49" t="s">
        <v>530</v>
      </c>
      <c r="H497" s="5" t="s">
        <v>55</v>
      </c>
      <c r="I497" s="49">
        <v>2</v>
      </c>
      <c r="J497" s="49"/>
      <c r="K497" s="146"/>
      <c r="L497" s="146"/>
      <c r="M497" s="146"/>
      <c r="N497" s="146"/>
    </row>
    <row r="498" spans="1:14" s="17" customFormat="1">
      <c r="A498" s="51">
        <v>124</v>
      </c>
      <c r="B498" s="51"/>
      <c r="C498" s="51" t="s">
        <v>95</v>
      </c>
      <c r="D498" s="49" t="s">
        <v>1492</v>
      </c>
      <c r="E498" s="49" t="s">
        <v>359</v>
      </c>
      <c r="F498" s="49" t="s">
        <v>610</v>
      </c>
      <c r="G498" s="49" t="s">
        <v>115</v>
      </c>
      <c r="H498" s="5"/>
      <c r="I498" s="49">
        <v>4</v>
      </c>
      <c r="J498" s="50"/>
      <c r="K498" s="146"/>
      <c r="L498" s="146"/>
      <c r="M498" s="146"/>
      <c r="N498" s="146"/>
    </row>
    <row r="499" spans="1:14" s="17" customFormat="1">
      <c r="A499" s="51">
        <v>125</v>
      </c>
      <c r="B499" s="51"/>
      <c r="C499" s="51" t="s">
        <v>95</v>
      </c>
      <c r="D499" s="49" t="s">
        <v>1492</v>
      </c>
      <c r="E499" s="49" t="s">
        <v>341</v>
      </c>
      <c r="F499" s="49" t="s">
        <v>126</v>
      </c>
      <c r="G499" s="49" t="s">
        <v>101</v>
      </c>
      <c r="H499" s="5" t="s">
        <v>55</v>
      </c>
      <c r="I499" s="49">
        <v>2</v>
      </c>
      <c r="J499" s="49"/>
      <c r="K499" s="146"/>
      <c r="L499" s="146"/>
      <c r="M499" s="146"/>
      <c r="N499" s="146"/>
    </row>
    <row r="500" spans="1:14" s="17" customFormat="1">
      <c r="A500" s="51">
        <v>126</v>
      </c>
      <c r="B500" s="51"/>
      <c r="C500" s="51" t="s">
        <v>95</v>
      </c>
      <c r="D500" s="49" t="s">
        <v>1492</v>
      </c>
      <c r="E500" s="49" t="s">
        <v>341</v>
      </c>
      <c r="F500" s="49" t="s">
        <v>14</v>
      </c>
      <c r="G500" s="49" t="s">
        <v>101</v>
      </c>
      <c r="H500" s="5" t="s">
        <v>55</v>
      </c>
      <c r="I500" s="49">
        <v>1</v>
      </c>
      <c r="J500" s="49"/>
      <c r="K500" s="146"/>
      <c r="L500" s="146"/>
      <c r="M500" s="146"/>
      <c r="N500" s="146"/>
    </row>
    <row r="501" spans="1:14" s="17" customFormat="1">
      <c r="A501" s="51">
        <v>127</v>
      </c>
      <c r="B501" s="51"/>
      <c r="C501" s="51" t="s">
        <v>95</v>
      </c>
      <c r="D501" s="49" t="s">
        <v>1492</v>
      </c>
      <c r="E501" s="49" t="s">
        <v>172</v>
      </c>
      <c r="F501" s="49" t="s">
        <v>7</v>
      </c>
      <c r="G501" s="49" t="s">
        <v>20</v>
      </c>
      <c r="H501" s="5" t="s">
        <v>55</v>
      </c>
      <c r="I501" s="49">
        <v>1</v>
      </c>
      <c r="J501" s="49"/>
      <c r="K501" s="146"/>
      <c r="L501" s="146"/>
      <c r="M501" s="146"/>
      <c r="N501" s="146"/>
    </row>
    <row r="502" spans="1:14" s="17" customFormat="1">
      <c r="A502" s="51">
        <v>128</v>
      </c>
      <c r="B502" s="51"/>
      <c r="C502" s="51" t="s">
        <v>95</v>
      </c>
      <c r="D502" s="49" t="s">
        <v>1492</v>
      </c>
      <c r="E502" s="49" t="s">
        <v>178</v>
      </c>
      <c r="F502" s="49" t="s">
        <v>37</v>
      </c>
      <c r="G502" s="49" t="s">
        <v>530</v>
      </c>
      <c r="H502" s="5" t="s">
        <v>55</v>
      </c>
      <c r="I502" s="49">
        <v>1</v>
      </c>
      <c r="J502" s="50"/>
      <c r="K502" s="146"/>
      <c r="L502" s="146"/>
      <c r="M502" s="146"/>
      <c r="N502" s="146"/>
    </row>
    <row r="503" spans="1:14" s="17" customFormat="1">
      <c r="A503" s="51">
        <v>131</v>
      </c>
      <c r="B503" s="51"/>
      <c r="C503" s="51" t="s">
        <v>95</v>
      </c>
      <c r="D503" s="49" t="s">
        <v>1493</v>
      </c>
      <c r="E503" s="49" t="s">
        <v>341</v>
      </c>
      <c r="F503" s="49" t="s">
        <v>126</v>
      </c>
      <c r="G503" s="49" t="s">
        <v>1350</v>
      </c>
      <c r="H503" s="5" t="s">
        <v>55</v>
      </c>
      <c r="I503" s="49">
        <v>2</v>
      </c>
      <c r="J503" s="49"/>
      <c r="K503" s="146"/>
      <c r="L503" s="146"/>
      <c r="M503" s="146"/>
      <c r="N503" s="146"/>
    </row>
    <row r="504" spans="1:14" s="17" customFormat="1">
      <c r="A504" s="51">
        <v>132</v>
      </c>
      <c r="B504" s="51"/>
      <c r="C504" s="51" t="s">
        <v>95</v>
      </c>
      <c r="D504" s="49" t="s">
        <v>1493</v>
      </c>
      <c r="E504" s="49" t="s">
        <v>359</v>
      </c>
      <c r="F504" s="49" t="s">
        <v>610</v>
      </c>
      <c r="G504" s="49" t="s">
        <v>95</v>
      </c>
      <c r="H504" s="5" t="s">
        <v>55</v>
      </c>
      <c r="I504" s="49">
        <v>4</v>
      </c>
      <c r="J504" s="50"/>
      <c r="K504" s="146"/>
      <c r="L504" s="146"/>
      <c r="M504" s="146"/>
      <c r="N504" s="146"/>
    </row>
    <row r="505" spans="1:14" s="17" customFormat="1">
      <c r="A505" s="51">
        <v>133</v>
      </c>
      <c r="B505" s="51"/>
      <c r="C505" s="51" t="s">
        <v>95</v>
      </c>
      <c r="D505" s="49" t="s">
        <v>1493</v>
      </c>
      <c r="E505" s="49" t="s">
        <v>178</v>
      </c>
      <c r="F505" s="49" t="s">
        <v>37</v>
      </c>
      <c r="G505" s="49" t="s">
        <v>530</v>
      </c>
      <c r="H505" s="5" t="s">
        <v>55</v>
      </c>
      <c r="I505" s="49">
        <v>1</v>
      </c>
      <c r="J505" s="49"/>
      <c r="K505" s="146"/>
      <c r="L505" s="146"/>
      <c r="M505" s="146"/>
      <c r="N505" s="146"/>
    </row>
    <row r="506" spans="1:14" s="17" customFormat="1">
      <c r="A506" s="51">
        <v>134</v>
      </c>
      <c r="B506" s="51"/>
      <c r="C506" s="51" t="s">
        <v>95</v>
      </c>
      <c r="D506" s="49" t="s">
        <v>1493</v>
      </c>
      <c r="E506" s="49" t="s">
        <v>172</v>
      </c>
      <c r="F506" s="49" t="s">
        <v>7</v>
      </c>
      <c r="G506" s="49" t="s">
        <v>20</v>
      </c>
      <c r="H506" s="5" t="s">
        <v>55</v>
      </c>
      <c r="I506" s="49">
        <v>1</v>
      </c>
      <c r="J506" s="49"/>
      <c r="K506" s="146"/>
      <c r="L506" s="146"/>
      <c r="M506" s="146"/>
      <c r="N506" s="146"/>
    </row>
    <row r="507" spans="1:14" s="17" customFormat="1">
      <c r="A507" s="51">
        <v>135</v>
      </c>
      <c r="B507" s="51"/>
      <c r="C507" s="51" t="s">
        <v>95</v>
      </c>
      <c r="D507" s="49" t="s">
        <v>1493</v>
      </c>
      <c r="E507" s="49" t="s">
        <v>359</v>
      </c>
      <c r="F507" s="49" t="s">
        <v>611</v>
      </c>
      <c r="G507" s="49" t="s">
        <v>562</v>
      </c>
      <c r="H507" s="5" t="s">
        <v>55</v>
      </c>
      <c r="I507" s="49">
        <v>2</v>
      </c>
      <c r="J507" s="49"/>
      <c r="K507" s="146"/>
      <c r="L507" s="146"/>
      <c r="M507" s="146"/>
      <c r="N507" s="146"/>
    </row>
    <row r="508" spans="1:14" s="17" customFormat="1">
      <c r="A508" s="51">
        <v>136</v>
      </c>
      <c r="B508" s="51"/>
      <c r="C508" s="51" t="s">
        <v>95</v>
      </c>
      <c r="D508" s="49" t="s">
        <v>1493</v>
      </c>
      <c r="E508" s="49" t="s">
        <v>341</v>
      </c>
      <c r="F508" s="49" t="s">
        <v>14</v>
      </c>
      <c r="G508" s="49" t="s">
        <v>1350</v>
      </c>
      <c r="H508" s="5" t="s">
        <v>55</v>
      </c>
      <c r="I508" s="49">
        <v>1</v>
      </c>
      <c r="J508" s="49"/>
      <c r="K508" s="146"/>
      <c r="L508" s="146"/>
      <c r="M508" s="146"/>
      <c r="N508" s="146"/>
    </row>
    <row r="509" spans="1:14" s="17" customFormat="1">
      <c r="A509" s="51">
        <v>141</v>
      </c>
      <c r="B509" s="51"/>
      <c r="C509" s="51" t="s">
        <v>95</v>
      </c>
      <c r="D509" s="49" t="s">
        <v>134</v>
      </c>
      <c r="E509" s="49" t="s">
        <v>172</v>
      </c>
      <c r="F509" s="49" t="s">
        <v>1387</v>
      </c>
      <c r="G509" s="49" t="s">
        <v>20</v>
      </c>
      <c r="H509" s="5" t="s">
        <v>130</v>
      </c>
      <c r="I509" s="49">
        <v>1</v>
      </c>
      <c r="J509" s="49"/>
      <c r="K509" s="146"/>
      <c r="L509" s="146"/>
      <c r="M509" s="146"/>
      <c r="N509" s="146"/>
    </row>
    <row r="510" spans="1:14" s="17" customFormat="1">
      <c r="A510" s="51">
        <v>142</v>
      </c>
      <c r="B510" s="51"/>
      <c r="C510" s="51" t="s">
        <v>95</v>
      </c>
      <c r="D510" s="49" t="s">
        <v>134</v>
      </c>
      <c r="E510" s="49" t="s">
        <v>172</v>
      </c>
      <c r="F510" s="49" t="s">
        <v>7</v>
      </c>
      <c r="G510" s="49" t="s">
        <v>20</v>
      </c>
      <c r="H510" s="5" t="s">
        <v>130</v>
      </c>
      <c r="I510" s="49">
        <v>1</v>
      </c>
      <c r="J510" s="49"/>
      <c r="K510" s="146"/>
      <c r="L510" s="146"/>
      <c r="M510" s="146"/>
      <c r="N510" s="146"/>
    </row>
    <row r="511" spans="1:14" s="17" customFormat="1">
      <c r="A511" s="51">
        <v>143</v>
      </c>
      <c r="B511" s="51"/>
      <c r="C511" s="51" t="s">
        <v>95</v>
      </c>
      <c r="D511" s="49" t="s">
        <v>134</v>
      </c>
      <c r="E511" s="49" t="s">
        <v>178</v>
      </c>
      <c r="F511" s="49" t="s">
        <v>37</v>
      </c>
      <c r="G511" s="49" t="s">
        <v>104</v>
      </c>
      <c r="H511" s="5" t="s">
        <v>130</v>
      </c>
      <c r="I511" s="49">
        <v>2</v>
      </c>
      <c r="J511" s="49"/>
      <c r="K511" s="146"/>
      <c r="L511" s="146"/>
      <c r="M511" s="146"/>
      <c r="N511" s="146"/>
    </row>
    <row r="512" spans="1:14" s="17" customFormat="1">
      <c r="A512" s="51">
        <v>144</v>
      </c>
      <c r="B512" s="51"/>
      <c r="C512" s="51" t="s">
        <v>95</v>
      </c>
      <c r="D512" s="49" t="s">
        <v>134</v>
      </c>
      <c r="E512" s="49" t="s">
        <v>185</v>
      </c>
      <c r="F512" s="49" t="s">
        <v>612</v>
      </c>
      <c r="G512" s="49" t="s">
        <v>100</v>
      </c>
      <c r="H512" s="5" t="s">
        <v>130</v>
      </c>
      <c r="I512" s="49">
        <v>2</v>
      </c>
      <c r="J512" s="49"/>
      <c r="K512" s="146"/>
      <c r="L512" s="146"/>
      <c r="M512" s="146"/>
      <c r="N512" s="146"/>
    </row>
    <row r="513" spans="1:14" s="17" customFormat="1">
      <c r="A513" s="51">
        <v>145</v>
      </c>
      <c r="B513" s="51"/>
      <c r="C513" s="51" t="s">
        <v>95</v>
      </c>
      <c r="D513" s="49" t="s">
        <v>134</v>
      </c>
      <c r="E513" s="49" t="s">
        <v>186</v>
      </c>
      <c r="F513" s="49" t="s">
        <v>612</v>
      </c>
      <c r="G513" s="49" t="s">
        <v>53</v>
      </c>
      <c r="H513" s="5" t="s">
        <v>130</v>
      </c>
      <c r="I513" s="49">
        <v>4</v>
      </c>
      <c r="J513" s="49"/>
      <c r="K513" s="146"/>
      <c r="L513" s="146"/>
      <c r="M513" s="146"/>
      <c r="N513" s="146"/>
    </row>
    <row r="514" spans="1:14" s="17" customFormat="1">
      <c r="A514" s="51">
        <v>146</v>
      </c>
      <c r="B514" s="51"/>
      <c r="C514" s="51" t="s">
        <v>95</v>
      </c>
      <c r="D514" s="49" t="s">
        <v>134</v>
      </c>
      <c r="E514" s="49" t="s">
        <v>188</v>
      </c>
      <c r="F514" s="49" t="s">
        <v>612</v>
      </c>
      <c r="G514" s="49" t="s">
        <v>97</v>
      </c>
      <c r="H514" s="5" t="s">
        <v>130</v>
      </c>
      <c r="I514" s="49">
        <v>2</v>
      </c>
      <c r="J514" s="49"/>
      <c r="K514" s="146"/>
      <c r="L514" s="146"/>
      <c r="M514" s="146"/>
      <c r="N514" s="146"/>
    </row>
    <row r="515" spans="1:14" s="17" customFormat="1">
      <c r="A515" s="51">
        <v>147</v>
      </c>
      <c r="B515" s="51"/>
      <c r="C515" s="51" t="s">
        <v>95</v>
      </c>
      <c r="D515" s="49" t="s">
        <v>134</v>
      </c>
      <c r="E515" s="49" t="s">
        <v>341</v>
      </c>
      <c r="F515" s="49" t="s">
        <v>14</v>
      </c>
      <c r="G515" s="49" t="s">
        <v>51</v>
      </c>
      <c r="H515" s="5" t="s">
        <v>130</v>
      </c>
      <c r="I515" s="49">
        <v>1</v>
      </c>
      <c r="J515" s="49"/>
      <c r="K515" s="146"/>
      <c r="L515" s="146"/>
      <c r="M515" s="146"/>
      <c r="N515" s="146"/>
    </row>
    <row r="516" spans="1:14" s="17" customFormat="1">
      <c r="A516" s="51">
        <v>148</v>
      </c>
      <c r="B516" s="51"/>
      <c r="C516" s="51" t="s">
        <v>95</v>
      </c>
      <c r="D516" s="49" t="s">
        <v>134</v>
      </c>
      <c r="E516" s="49" t="s">
        <v>175</v>
      </c>
      <c r="F516" s="49" t="s">
        <v>19</v>
      </c>
      <c r="G516" s="49" t="s">
        <v>44</v>
      </c>
      <c r="H516" s="5" t="s">
        <v>130</v>
      </c>
      <c r="I516" s="49">
        <v>2</v>
      </c>
      <c r="J516" s="49"/>
      <c r="K516" s="146"/>
      <c r="L516" s="146"/>
      <c r="M516" s="146"/>
      <c r="N516" s="146"/>
    </row>
    <row r="517" spans="1:14" s="17" customFormat="1">
      <c r="A517" s="51">
        <v>149</v>
      </c>
      <c r="B517" s="51"/>
      <c r="C517" s="51" t="s">
        <v>95</v>
      </c>
      <c r="D517" s="49" t="s">
        <v>134</v>
      </c>
      <c r="E517" s="49" t="s">
        <v>341</v>
      </c>
      <c r="F517" s="49" t="s">
        <v>15</v>
      </c>
      <c r="G517" s="49" t="s">
        <v>51</v>
      </c>
      <c r="H517" s="5" t="s">
        <v>130</v>
      </c>
      <c r="I517" s="49">
        <v>1</v>
      </c>
      <c r="J517" s="49"/>
      <c r="K517" s="146"/>
      <c r="L517" s="146"/>
      <c r="M517" s="146"/>
      <c r="N517" s="146"/>
    </row>
    <row r="518" spans="1:14" s="17" customFormat="1">
      <c r="A518" s="51">
        <v>151</v>
      </c>
      <c r="B518" s="51"/>
      <c r="C518" s="51" t="s">
        <v>95</v>
      </c>
      <c r="D518" s="49" t="s">
        <v>129</v>
      </c>
      <c r="E518" s="49" t="s">
        <v>1386</v>
      </c>
      <c r="F518" s="49" t="s">
        <v>1387</v>
      </c>
      <c r="G518" s="49" t="s">
        <v>40</v>
      </c>
      <c r="H518" s="5" t="s">
        <v>130</v>
      </c>
      <c r="I518" s="49">
        <v>1</v>
      </c>
      <c r="J518" s="49"/>
      <c r="K518" s="146"/>
      <c r="L518" s="146"/>
      <c r="M518" s="146"/>
      <c r="N518" s="146"/>
    </row>
    <row r="519" spans="1:14" s="17" customFormat="1">
      <c r="A519" s="51">
        <v>152</v>
      </c>
      <c r="B519" s="51"/>
      <c r="C519" s="51" t="s">
        <v>95</v>
      </c>
      <c r="D519" s="49" t="s">
        <v>129</v>
      </c>
      <c r="E519" s="49" t="s">
        <v>172</v>
      </c>
      <c r="F519" s="49" t="s">
        <v>7</v>
      </c>
      <c r="G519" s="49" t="s">
        <v>40</v>
      </c>
      <c r="H519" s="5" t="s">
        <v>130</v>
      </c>
      <c r="I519" s="49">
        <v>1</v>
      </c>
      <c r="J519" s="50"/>
      <c r="K519" s="146"/>
      <c r="L519" s="146"/>
      <c r="M519" s="146"/>
      <c r="N519" s="146"/>
    </row>
    <row r="520" spans="1:14" s="17" customFormat="1">
      <c r="A520" s="51">
        <v>153</v>
      </c>
      <c r="B520" s="51"/>
      <c r="C520" s="51" t="s">
        <v>95</v>
      </c>
      <c r="D520" s="49" t="s">
        <v>129</v>
      </c>
      <c r="E520" s="49" t="s">
        <v>178</v>
      </c>
      <c r="F520" s="49" t="s">
        <v>37</v>
      </c>
      <c r="G520" s="49" t="s">
        <v>402</v>
      </c>
      <c r="H520" s="5" t="s">
        <v>130</v>
      </c>
      <c r="I520" s="49">
        <v>2</v>
      </c>
      <c r="J520" s="49"/>
      <c r="K520" s="146"/>
      <c r="L520" s="146"/>
      <c r="M520" s="146"/>
      <c r="N520" s="146"/>
    </row>
    <row r="521" spans="1:14" s="17" customFormat="1">
      <c r="A521" s="51">
        <v>154</v>
      </c>
      <c r="B521" s="51"/>
      <c r="C521" s="51" t="s">
        <v>95</v>
      </c>
      <c r="D521" s="49" t="s">
        <v>129</v>
      </c>
      <c r="E521" s="49" t="s">
        <v>185</v>
      </c>
      <c r="F521" s="49" t="s">
        <v>612</v>
      </c>
      <c r="G521" s="49" t="s">
        <v>100</v>
      </c>
      <c r="H521" s="5" t="s">
        <v>130</v>
      </c>
      <c r="I521" s="49">
        <v>2</v>
      </c>
      <c r="J521" s="49"/>
      <c r="K521" s="146"/>
      <c r="L521" s="146"/>
      <c r="M521" s="146"/>
      <c r="N521" s="146"/>
    </row>
    <row r="522" spans="1:14" s="17" customFormat="1">
      <c r="A522" s="51">
        <v>155</v>
      </c>
      <c r="B522" s="51"/>
      <c r="C522" s="51" t="s">
        <v>95</v>
      </c>
      <c r="D522" s="49" t="s">
        <v>129</v>
      </c>
      <c r="E522" s="49" t="s">
        <v>186</v>
      </c>
      <c r="F522" s="49" t="s">
        <v>612</v>
      </c>
      <c r="G522" s="49" t="s">
        <v>53</v>
      </c>
      <c r="H522" s="5" t="s">
        <v>130</v>
      </c>
      <c r="I522" s="49">
        <v>2</v>
      </c>
      <c r="J522" s="49"/>
      <c r="K522" s="146"/>
      <c r="L522" s="146"/>
      <c r="M522" s="146"/>
      <c r="N522" s="146"/>
    </row>
    <row r="523" spans="1:14" s="17" customFormat="1">
      <c r="A523" s="51">
        <v>156</v>
      </c>
      <c r="B523" s="51"/>
      <c r="C523" s="51" t="s">
        <v>95</v>
      </c>
      <c r="D523" s="49" t="s">
        <v>129</v>
      </c>
      <c r="E523" s="49" t="s">
        <v>188</v>
      </c>
      <c r="F523" s="49" t="s">
        <v>612</v>
      </c>
      <c r="G523" s="49" t="s">
        <v>1621</v>
      </c>
      <c r="H523" s="5" t="s">
        <v>130</v>
      </c>
      <c r="I523" s="49">
        <v>2</v>
      </c>
      <c r="J523" s="49"/>
      <c r="K523" s="146"/>
      <c r="L523" s="146"/>
      <c r="M523" s="146"/>
      <c r="N523" s="146"/>
    </row>
    <row r="524" spans="1:14" s="17" customFormat="1">
      <c r="A524" s="51">
        <v>157</v>
      </c>
      <c r="B524" s="51"/>
      <c r="C524" s="51" t="s">
        <v>95</v>
      </c>
      <c r="D524" s="49" t="s">
        <v>129</v>
      </c>
      <c r="E524" s="49" t="s">
        <v>186</v>
      </c>
      <c r="F524" s="49" t="s">
        <v>612</v>
      </c>
      <c r="G524" s="49" t="s">
        <v>97</v>
      </c>
      <c r="H524" s="5" t="s">
        <v>130</v>
      </c>
      <c r="I524" s="49">
        <v>2</v>
      </c>
      <c r="J524" s="50"/>
      <c r="K524" s="146"/>
      <c r="L524" s="146"/>
      <c r="M524" s="146"/>
      <c r="N524" s="146"/>
    </row>
    <row r="525" spans="1:14" s="17" customFormat="1">
      <c r="A525" s="51">
        <v>158</v>
      </c>
      <c r="B525" s="51"/>
      <c r="C525" s="51" t="s">
        <v>95</v>
      </c>
      <c r="D525" s="49" t="s">
        <v>129</v>
      </c>
      <c r="E525" s="49" t="s">
        <v>174</v>
      </c>
      <c r="F525" s="49" t="s">
        <v>13</v>
      </c>
      <c r="G525" s="49" t="s">
        <v>20</v>
      </c>
      <c r="H525" s="5" t="s">
        <v>130</v>
      </c>
      <c r="I525" s="49">
        <v>2</v>
      </c>
      <c r="J525" s="49"/>
      <c r="K525" s="146"/>
      <c r="L525" s="146"/>
      <c r="M525" s="146"/>
      <c r="N525" s="146"/>
    </row>
    <row r="526" spans="1:14" s="17" customFormat="1">
      <c r="A526" s="51">
        <v>159</v>
      </c>
      <c r="B526" s="51"/>
      <c r="C526" s="51" t="s">
        <v>95</v>
      </c>
      <c r="D526" s="49" t="s">
        <v>129</v>
      </c>
      <c r="E526" s="49" t="s">
        <v>341</v>
      </c>
      <c r="F526" s="49" t="s">
        <v>14</v>
      </c>
      <c r="G526" s="49" t="s">
        <v>54</v>
      </c>
      <c r="H526" s="5" t="s">
        <v>130</v>
      </c>
      <c r="I526" s="49">
        <v>1</v>
      </c>
      <c r="J526" s="49"/>
      <c r="K526" s="146"/>
      <c r="L526" s="146"/>
      <c r="M526" s="146"/>
      <c r="N526" s="146"/>
    </row>
    <row r="527" spans="1:14" s="17" customFormat="1">
      <c r="A527" s="51">
        <v>160</v>
      </c>
      <c r="B527" s="51"/>
      <c r="C527" s="51" t="s">
        <v>95</v>
      </c>
      <c r="D527" s="49" t="s">
        <v>129</v>
      </c>
      <c r="E527" s="49" t="s">
        <v>341</v>
      </c>
      <c r="F527" s="49" t="s">
        <v>15</v>
      </c>
      <c r="G527" s="49" t="s">
        <v>54</v>
      </c>
      <c r="H527" s="5" t="s">
        <v>130</v>
      </c>
      <c r="I527" s="49">
        <v>1</v>
      </c>
      <c r="J527" s="49"/>
      <c r="K527" s="146"/>
      <c r="L527" s="146"/>
      <c r="M527" s="146"/>
      <c r="N527" s="146"/>
    </row>
    <row r="528" spans="1:14" s="17" customFormat="1">
      <c r="A528" s="51">
        <v>163</v>
      </c>
      <c r="B528" s="51"/>
      <c r="C528" s="51" t="s">
        <v>95</v>
      </c>
      <c r="D528" s="49" t="s">
        <v>133</v>
      </c>
      <c r="E528" s="49" t="s">
        <v>185</v>
      </c>
      <c r="F528" s="49" t="s">
        <v>612</v>
      </c>
      <c r="G528" s="49" t="s">
        <v>100</v>
      </c>
      <c r="H528" s="5" t="s">
        <v>130</v>
      </c>
      <c r="I528" s="49">
        <v>2</v>
      </c>
      <c r="J528" s="49"/>
      <c r="K528" s="146"/>
      <c r="L528" s="146"/>
      <c r="M528" s="146"/>
      <c r="N528" s="146"/>
    </row>
    <row r="529" spans="1:14" s="17" customFormat="1">
      <c r="A529" s="51">
        <v>164</v>
      </c>
      <c r="B529" s="51"/>
      <c r="C529" s="51" t="s">
        <v>95</v>
      </c>
      <c r="D529" s="49" t="s">
        <v>133</v>
      </c>
      <c r="E529" s="49" t="s">
        <v>186</v>
      </c>
      <c r="F529" s="49" t="s">
        <v>612</v>
      </c>
      <c r="G529" s="49" t="s">
        <v>53</v>
      </c>
      <c r="H529" s="5"/>
      <c r="I529" s="49">
        <v>2</v>
      </c>
      <c r="J529" s="50"/>
      <c r="K529" s="146"/>
      <c r="L529" s="146"/>
      <c r="M529" s="146"/>
      <c r="N529" s="146"/>
    </row>
    <row r="530" spans="1:14" s="17" customFormat="1">
      <c r="A530" s="51">
        <v>165</v>
      </c>
      <c r="B530" s="51"/>
      <c r="C530" s="51" t="s">
        <v>95</v>
      </c>
      <c r="D530" s="49" t="s">
        <v>133</v>
      </c>
      <c r="E530" s="49" t="s">
        <v>186</v>
      </c>
      <c r="F530" s="49" t="s">
        <v>612</v>
      </c>
      <c r="G530" s="49" t="s">
        <v>97</v>
      </c>
      <c r="H530" s="5" t="s">
        <v>130</v>
      </c>
      <c r="I530" s="49">
        <v>2</v>
      </c>
      <c r="J530" s="49"/>
      <c r="K530" s="146"/>
      <c r="L530" s="146"/>
      <c r="M530" s="146"/>
      <c r="N530" s="146"/>
    </row>
    <row r="531" spans="1:14" s="17" customFormat="1">
      <c r="A531" s="51">
        <v>166</v>
      </c>
      <c r="B531" s="51"/>
      <c r="C531" s="51" t="s">
        <v>95</v>
      </c>
      <c r="D531" s="49" t="s">
        <v>133</v>
      </c>
      <c r="E531" s="49" t="s">
        <v>341</v>
      </c>
      <c r="F531" s="49" t="s">
        <v>14</v>
      </c>
      <c r="G531" s="49" t="s">
        <v>54</v>
      </c>
      <c r="H531" s="5" t="s">
        <v>130</v>
      </c>
      <c r="I531" s="49">
        <v>1</v>
      </c>
      <c r="J531" s="49"/>
      <c r="K531" s="146"/>
      <c r="L531" s="146"/>
      <c r="M531" s="146"/>
      <c r="N531" s="146"/>
    </row>
    <row r="532" spans="1:14" s="17" customFormat="1">
      <c r="A532" s="51">
        <v>167</v>
      </c>
      <c r="B532" s="51"/>
      <c r="C532" s="51" t="s">
        <v>95</v>
      </c>
      <c r="D532" s="49" t="s">
        <v>133</v>
      </c>
      <c r="E532" s="49" t="s">
        <v>341</v>
      </c>
      <c r="F532" s="49" t="s">
        <v>15</v>
      </c>
      <c r="G532" s="49" t="s">
        <v>54</v>
      </c>
      <c r="H532" s="5" t="s">
        <v>130</v>
      </c>
      <c r="I532" s="49">
        <v>1</v>
      </c>
      <c r="J532" s="49"/>
      <c r="K532" s="146"/>
      <c r="L532" s="146"/>
      <c r="M532" s="146"/>
      <c r="N532" s="146"/>
    </row>
    <row r="533" spans="1:14" s="17" customFormat="1">
      <c r="A533" s="51">
        <v>169</v>
      </c>
      <c r="B533" s="51"/>
      <c r="C533" s="51" t="s">
        <v>95</v>
      </c>
      <c r="D533" s="49" t="s">
        <v>128</v>
      </c>
      <c r="E533" s="49" t="s">
        <v>186</v>
      </c>
      <c r="F533" s="49" t="s">
        <v>612</v>
      </c>
      <c r="G533" s="49" t="s">
        <v>53</v>
      </c>
      <c r="H533" s="5" t="s">
        <v>99</v>
      </c>
      <c r="I533" s="49">
        <v>1</v>
      </c>
      <c r="J533" s="49"/>
      <c r="K533" s="146"/>
      <c r="L533" s="146"/>
      <c r="M533" s="146"/>
      <c r="N533" s="146"/>
    </row>
    <row r="534" spans="1:14" s="17" customFormat="1">
      <c r="A534" s="51">
        <v>170</v>
      </c>
      <c r="B534" s="51"/>
      <c r="C534" s="51" t="s">
        <v>95</v>
      </c>
      <c r="D534" s="49" t="s">
        <v>128</v>
      </c>
      <c r="E534" s="49" t="s">
        <v>186</v>
      </c>
      <c r="F534" s="49" t="s">
        <v>612</v>
      </c>
      <c r="G534" s="49" t="s">
        <v>97</v>
      </c>
      <c r="H534" s="5" t="s">
        <v>99</v>
      </c>
      <c r="I534" s="49">
        <v>1</v>
      </c>
      <c r="J534" s="49"/>
      <c r="K534" s="146"/>
      <c r="L534" s="146"/>
      <c r="M534" s="146"/>
      <c r="N534" s="146"/>
    </row>
    <row r="535" spans="1:14" s="17" customFormat="1">
      <c r="A535" s="51">
        <v>171</v>
      </c>
      <c r="B535" s="51"/>
      <c r="C535" s="51" t="s">
        <v>95</v>
      </c>
      <c r="D535" s="49" t="s">
        <v>128</v>
      </c>
      <c r="E535" s="49" t="s">
        <v>186</v>
      </c>
      <c r="F535" s="49" t="s">
        <v>612</v>
      </c>
      <c r="G535" s="49" t="s">
        <v>97</v>
      </c>
      <c r="H535" s="5" t="s">
        <v>99</v>
      </c>
      <c r="I535" s="49">
        <v>1</v>
      </c>
      <c r="J535" s="49"/>
      <c r="K535" s="146"/>
      <c r="L535" s="146"/>
      <c r="M535" s="146"/>
      <c r="N535" s="146"/>
    </row>
    <row r="536" spans="1:14" s="17" customFormat="1">
      <c r="A536" s="51">
        <v>172</v>
      </c>
      <c r="B536" s="51"/>
      <c r="C536" s="51" t="s">
        <v>95</v>
      </c>
      <c r="D536" s="49" t="s">
        <v>128</v>
      </c>
      <c r="E536" s="49" t="s">
        <v>341</v>
      </c>
      <c r="F536" s="49" t="s">
        <v>14</v>
      </c>
      <c r="G536" s="49" t="s">
        <v>54</v>
      </c>
      <c r="H536" s="5" t="s">
        <v>99</v>
      </c>
      <c r="I536" s="49">
        <v>0.5</v>
      </c>
      <c r="J536" s="49"/>
      <c r="K536" s="146"/>
      <c r="L536" s="146"/>
      <c r="M536" s="146"/>
      <c r="N536" s="146"/>
    </row>
    <row r="537" spans="1:14" s="17" customFormat="1">
      <c r="A537" s="51">
        <v>173</v>
      </c>
      <c r="B537" s="51"/>
      <c r="C537" s="51" t="s">
        <v>95</v>
      </c>
      <c r="D537" s="49" t="s">
        <v>128</v>
      </c>
      <c r="E537" s="49" t="s">
        <v>341</v>
      </c>
      <c r="F537" s="49" t="s">
        <v>15</v>
      </c>
      <c r="G537" s="49" t="s">
        <v>54</v>
      </c>
      <c r="H537" s="5" t="s">
        <v>99</v>
      </c>
      <c r="I537" s="49">
        <v>0.5</v>
      </c>
      <c r="J537" s="49"/>
      <c r="K537" s="146"/>
      <c r="L537" s="146"/>
      <c r="M537" s="146"/>
      <c r="N537" s="146"/>
    </row>
    <row r="538" spans="1:14" s="17" customFormat="1">
      <c r="A538" s="51">
        <v>178</v>
      </c>
      <c r="B538" s="51"/>
      <c r="C538" s="51" t="s">
        <v>95</v>
      </c>
      <c r="D538" s="49" t="s">
        <v>1598</v>
      </c>
      <c r="E538" s="49" t="s">
        <v>186</v>
      </c>
      <c r="F538" s="49" t="s">
        <v>612</v>
      </c>
      <c r="G538" s="49" t="s">
        <v>357</v>
      </c>
      <c r="H538" s="5" t="s">
        <v>130</v>
      </c>
      <c r="I538" s="49">
        <v>0</v>
      </c>
      <c r="J538" s="49"/>
      <c r="K538" s="146"/>
      <c r="L538" s="146"/>
      <c r="M538" s="146"/>
      <c r="N538" s="146"/>
    </row>
    <row r="539" spans="1:14" s="17" customFormat="1">
      <c r="A539" s="51">
        <v>179</v>
      </c>
      <c r="B539" s="51"/>
      <c r="C539" s="51" t="s">
        <v>95</v>
      </c>
      <c r="D539" s="49" t="s">
        <v>1598</v>
      </c>
      <c r="E539" s="49" t="s">
        <v>186</v>
      </c>
      <c r="F539" s="49" t="s">
        <v>612</v>
      </c>
      <c r="G539" s="49" t="s">
        <v>1408</v>
      </c>
      <c r="H539" s="5" t="s">
        <v>130</v>
      </c>
      <c r="I539" s="49">
        <v>0</v>
      </c>
      <c r="J539" s="50"/>
      <c r="K539" s="146"/>
      <c r="L539" s="146"/>
      <c r="M539" s="146"/>
      <c r="N539" s="146"/>
    </row>
    <row r="540" spans="1:14" s="17" customFormat="1">
      <c r="A540" s="51">
        <v>180</v>
      </c>
      <c r="B540" s="51"/>
      <c r="C540" s="51" t="s">
        <v>95</v>
      </c>
      <c r="D540" s="49" t="s">
        <v>1598</v>
      </c>
      <c r="E540" s="49" t="s">
        <v>186</v>
      </c>
      <c r="F540" s="49" t="s">
        <v>612</v>
      </c>
      <c r="G540" s="49" t="s">
        <v>1585</v>
      </c>
      <c r="H540" s="5" t="s">
        <v>130</v>
      </c>
      <c r="I540" s="49">
        <v>0</v>
      </c>
      <c r="J540" s="49"/>
      <c r="K540" s="146"/>
      <c r="L540" s="146"/>
      <c r="M540" s="146"/>
      <c r="N540" s="146"/>
    </row>
    <row r="541" spans="1:14" s="17" customFormat="1">
      <c r="A541" s="51">
        <v>181</v>
      </c>
      <c r="B541" s="51"/>
      <c r="C541" s="51" t="s">
        <v>95</v>
      </c>
      <c r="D541" s="49" t="s">
        <v>1598</v>
      </c>
      <c r="E541" s="49" t="s">
        <v>186</v>
      </c>
      <c r="F541" s="49" t="s">
        <v>612</v>
      </c>
      <c r="G541" s="49" t="s">
        <v>1665</v>
      </c>
      <c r="H541" s="5" t="s">
        <v>130</v>
      </c>
      <c r="I541" s="49">
        <v>0</v>
      </c>
      <c r="J541" s="49"/>
      <c r="K541" s="146"/>
      <c r="L541" s="146"/>
      <c r="M541" s="146"/>
      <c r="N541" s="146"/>
    </row>
    <row r="542" spans="1:14" s="17" customFormat="1">
      <c r="A542" s="51">
        <v>182</v>
      </c>
      <c r="B542" s="51"/>
      <c r="C542" s="51" t="s">
        <v>95</v>
      </c>
      <c r="D542" s="49" t="s">
        <v>1598</v>
      </c>
      <c r="E542" s="49" t="s">
        <v>186</v>
      </c>
      <c r="F542" s="49" t="s">
        <v>612</v>
      </c>
      <c r="G542" s="49" t="s">
        <v>1670</v>
      </c>
      <c r="H542" s="5" t="s">
        <v>130</v>
      </c>
      <c r="I542" s="49">
        <v>0</v>
      </c>
      <c r="J542" s="49"/>
      <c r="K542" s="146"/>
      <c r="L542" s="146"/>
      <c r="M542" s="146"/>
      <c r="N542" s="146"/>
    </row>
    <row r="543" spans="1:14" s="17" customFormat="1">
      <c r="A543" s="51">
        <v>183</v>
      </c>
      <c r="B543" s="51"/>
      <c r="C543" s="51" t="s">
        <v>95</v>
      </c>
      <c r="D543" s="49" t="s">
        <v>1598</v>
      </c>
      <c r="E543" s="49" t="s">
        <v>186</v>
      </c>
      <c r="F543" s="49" t="s">
        <v>612</v>
      </c>
      <c r="G543" s="49" t="s">
        <v>1676</v>
      </c>
      <c r="H543" s="5" t="s">
        <v>130</v>
      </c>
      <c r="I543" s="49">
        <v>0</v>
      </c>
      <c r="J543" s="49"/>
      <c r="K543" s="146"/>
      <c r="L543" s="146"/>
      <c r="M543" s="146"/>
      <c r="N543" s="146"/>
    </row>
    <row r="544" spans="1:14" s="17" customFormat="1">
      <c r="A544" s="51">
        <v>184</v>
      </c>
      <c r="B544" s="51"/>
      <c r="C544" s="51" t="s">
        <v>95</v>
      </c>
      <c r="D544" s="49" t="s">
        <v>1598</v>
      </c>
      <c r="E544" s="49" t="s">
        <v>186</v>
      </c>
      <c r="F544" s="49" t="s">
        <v>612</v>
      </c>
      <c r="G544" s="49" t="s">
        <v>1685</v>
      </c>
      <c r="H544" s="5" t="s">
        <v>130</v>
      </c>
      <c r="I544" s="49">
        <v>0</v>
      </c>
      <c r="J544" s="49"/>
      <c r="K544" s="146"/>
      <c r="L544" s="146"/>
      <c r="M544" s="146"/>
      <c r="N544" s="146"/>
    </row>
    <row r="545" spans="1:14" s="17" customFormat="1">
      <c r="A545" s="51">
        <v>185</v>
      </c>
      <c r="B545" s="51"/>
      <c r="C545" s="51" t="s">
        <v>95</v>
      </c>
      <c r="D545" s="49" t="s">
        <v>1598</v>
      </c>
      <c r="E545" s="49" t="s">
        <v>186</v>
      </c>
      <c r="F545" s="49" t="s">
        <v>612</v>
      </c>
      <c r="G545" s="49" t="s">
        <v>1660</v>
      </c>
      <c r="H545" s="5" t="s">
        <v>130</v>
      </c>
      <c r="I545" s="49">
        <v>0</v>
      </c>
      <c r="J545" s="50"/>
      <c r="K545" s="146"/>
      <c r="L545" s="146"/>
      <c r="M545" s="146"/>
      <c r="N545" s="146"/>
    </row>
    <row r="546" spans="1:14" s="17" customFormat="1">
      <c r="A546" s="51">
        <v>186</v>
      </c>
      <c r="B546" s="51"/>
      <c r="C546" s="51" t="s">
        <v>95</v>
      </c>
      <c r="D546" s="49" t="s">
        <v>1598</v>
      </c>
      <c r="E546" s="49" t="s">
        <v>186</v>
      </c>
      <c r="F546" s="49" t="s">
        <v>612</v>
      </c>
      <c r="G546" s="49" t="s">
        <v>1690</v>
      </c>
      <c r="H546" s="5" t="s">
        <v>130</v>
      </c>
      <c r="I546" s="49">
        <v>0</v>
      </c>
      <c r="J546" s="49"/>
      <c r="K546" s="146"/>
      <c r="L546" s="146"/>
      <c r="M546" s="146"/>
      <c r="N546" s="146"/>
    </row>
    <row r="547" spans="1:14" s="17" customFormat="1">
      <c r="A547" s="51">
        <v>187</v>
      </c>
      <c r="B547" s="51"/>
      <c r="C547" s="51" t="s">
        <v>95</v>
      </c>
      <c r="D547" s="49" t="s">
        <v>1598</v>
      </c>
      <c r="E547" s="49" t="s">
        <v>186</v>
      </c>
      <c r="F547" s="49" t="s">
        <v>612</v>
      </c>
      <c r="G547" s="49" t="s">
        <v>1680</v>
      </c>
      <c r="H547" s="5" t="s">
        <v>130</v>
      </c>
      <c r="I547" s="49">
        <v>0</v>
      </c>
      <c r="J547" s="49"/>
      <c r="K547" s="146"/>
      <c r="L547" s="146"/>
      <c r="M547" s="146"/>
      <c r="N547" s="146"/>
    </row>
    <row r="548" spans="1:14" s="17" customFormat="1">
      <c r="A548" s="51">
        <v>188</v>
      </c>
      <c r="B548" s="51"/>
      <c r="C548" s="51" t="s">
        <v>95</v>
      </c>
      <c r="D548" s="49" t="s">
        <v>1598</v>
      </c>
      <c r="E548" s="49" t="s">
        <v>186</v>
      </c>
      <c r="F548" s="49" t="s">
        <v>612</v>
      </c>
      <c r="G548" s="49" t="s">
        <v>1700</v>
      </c>
      <c r="H548" s="5" t="s">
        <v>130</v>
      </c>
      <c r="I548" s="49">
        <v>0</v>
      </c>
      <c r="J548" s="49"/>
      <c r="K548" s="146"/>
      <c r="L548" s="146"/>
      <c r="M548" s="146"/>
      <c r="N548" s="146"/>
    </row>
    <row r="549" spans="1:14" s="17" customFormat="1">
      <c r="A549" s="51"/>
      <c r="B549" s="51"/>
      <c r="C549" s="51"/>
      <c r="D549" s="49"/>
      <c r="E549" s="49"/>
      <c r="F549" s="49"/>
      <c r="G549" s="49"/>
      <c r="H549" s="5"/>
      <c r="I549" s="49"/>
      <c r="J549" s="49"/>
      <c r="K549" s="146"/>
    </row>
    <row r="550" spans="1:14" s="17" customFormat="1">
      <c r="A550" s="51"/>
      <c r="B550" s="51"/>
      <c r="C550" s="51"/>
      <c r="D550" s="49"/>
      <c r="E550" s="49"/>
      <c r="F550" s="49"/>
      <c r="G550" s="49"/>
      <c r="H550" s="5"/>
      <c r="I550" s="49"/>
      <c r="J550" s="49"/>
      <c r="K550" s="146"/>
      <c r="L550" s="146"/>
      <c r="M550" s="146"/>
      <c r="N550" s="146"/>
    </row>
    <row r="551" spans="1:14" s="17" customFormat="1">
      <c r="A551" s="51"/>
      <c r="B551" s="51"/>
      <c r="C551" s="51"/>
      <c r="D551" s="49"/>
      <c r="E551" s="49"/>
      <c r="F551" s="49"/>
      <c r="G551" s="49"/>
      <c r="H551" s="5"/>
      <c r="I551" s="49"/>
      <c r="J551" s="49"/>
      <c r="K551" s="146"/>
      <c r="L551" s="146"/>
      <c r="M551" s="146"/>
      <c r="N551" s="146"/>
    </row>
    <row r="552" spans="1:14" s="17" customFormat="1">
      <c r="A552" s="51">
        <v>2</v>
      </c>
      <c r="B552" s="51"/>
      <c r="C552" s="51" t="s">
        <v>69</v>
      </c>
      <c r="D552" s="49" t="s">
        <v>62</v>
      </c>
      <c r="E552" s="49" t="s">
        <v>184</v>
      </c>
      <c r="F552" s="49" t="s">
        <v>5</v>
      </c>
      <c r="G552" s="49" t="s">
        <v>65</v>
      </c>
      <c r="H552" s="5" t="s">
        <v>63</v>
      </c>
      <c r="I552" s="49">
        <v>2</v>
      </c>
      <c r="J552" s="49"/>
      <c r="K552" s="146" t="s">
        <v>751</v>
      </c>
      <c r="L552" s="146"/>
      <c r="M552" s="146"/>
      <c r="N552" s="146"/>
    </row>
    <row r="553" spans="1:14" s="17" customFormat="1">
      <c r="A553" s="51">
        <v>3</v>
      </c>
      <c r="B553" s="51"/>
      <c r="C553" s="51" t="s">
        <v>69</v>
      </c>
      <c r="D553" s="49" t="s">
        <v>62</v>
      </c>
      <c r="E553" s="49" t="s">
        <v>184</v>
      </c>
      <c r="F553" s="49" t="s">
        <v>5</v>
      </c>
      <c r="G553" s="49" t="s">
        <v>61</v>
      </c>
      <c r="H553" s="5" t="s">
        <v>63</v>
      </c>
      <c r="I553" s="49">
        <v>3</v>
      </c>
      <c r="J553" s="49"/>
      <c r="K553" s="146" t="s">
        <v>752</v>
      </c>
      <c r="L553" s="146"/>
      <c r="M553" s="146"/>
      <c r="N553" s="146"/>
    </row>
    <row r="554" spans="1:14" s="17" customFormat="1">
      <c r="A554" s="51">
        <v>4</v>
      </c>
      <c r="B554" s="51"/>
      <c r="C554" s="51" t="s">
        <v>69</v>
      </c>
      <c r="D554" s="49" t="s">
        <v>62</v>
      </c>
      <c r="E554" s="49" t="s">
        <v>341</v>
      </c>
      <c r="F554" s="49" t="s">
        <v>14</v>
      </c>
      <c r="G554" s="49" t="s">
        <v>61</v>
      </c>
      <c r="H554" s="5" t="s">
        <v>63</v>
      </c>
      <c r="I554" s="49">
        <v>1</v>
      </c>
      <c r="J554" s="49"/>
      <c r="K554" s="146" t="s">
        <v>752</v>
      </c>
      <c r="L554" s="146"/>
      <c r="M554" s="146"/>
      <c r="N554" s="146"/>
    </row>
    <row r="555" spans="1:14" s="17" customFormat="1">
      <c r="A555" s="51">
        <v>5</v>
      </c>
      <c r="B555" s="51"/>
      <c r="C555" s="51" t="s">
        <v>69</v>
      </c>
      <c r="D555" s="49" t="s">
        <v>62</v>
      </c>
      <c r="E555" s="49" t="s">
        <v>1170</v>
      </c>
      <c r="F555" s="49" t="s">
        <v>15</v>
      </c>
      <c r="G555" s="49" t="s">
        <v>61</v>
      </c>
      <c r="H555" s="5" t="s">
        <v>63</v>
      </c>
      <c r="I555" s="49">
        <v>1</v>
      </c>
      <c r="J555" s="49"/>
      <c r="K555" s="146" t="s">
        <v>752</v>
      </c>
      <c r="L555" s="146"/>
      <c r="M555" s="146"/>
      <c r="N555" s="146"/>
    </row>
    <row r="556" spans="1:14" s="17" customFormat="1">
      <c r="A556" s="51">
        <v>6</v>
      </c>
      <c r="B556" s="51"/>
      <c r="C556" s="51" t="s">
        <v>69</v>
      </c>
      <c r="D556" s="49" t="s">
        <v>62</v>
      </c>
      <c r="E556" s="49" t="s">
        <v>184</v>
      </c>
      <c r="F556" s="49" t="s">
        <v>5</v>
      </c>
      <c r="G556" s="49" t="s">
        <v>65</v>
      </c>
      <c r="H556" s="5" t="s">
        <v>63</v>
      </c>
      <c r="I556" s="49">
        <v>3</v>
      </c>
      <c r="J556" s="49"/>
      <c r="K556" s="146" t="s">
        <v>751</v>
      </c>
      <c r="L556" s="146"/>
      <c r="M556" s="146"/>
      <c r="N556" s="146"/>
    </row>
    <row r="557" spans="1:14" s="17" customFormat="1">
      <c r="A557" s="51">
        <v>7</v>
      </c>
      <c r="B557" s="51"/>
      <c r="C557" s="51" t="s">
        <v>69</v>
      </c>
      <c r="D557" s="49" t="s">
        <v>62</v>
      </c>
      <c r="E557" s="49" t="s">
        <v>175</v>
      </c>
      <c r="F557" s="49" t="s">
        <v>19</v>
      </c>
      <c r="G557" s="49" t="s">
        <v>67</v>
      </c>
      <c r="H557" s="5"/>
      <c r="I557" s="49">
        <v>2</v>
      </c>
      <c r="J557" s="49"/>
      <c r="K557" s="146" t="s">
        <v>751</v>
      </c>
      <c r="L557" s="146"/>
      <c r="M557" s="146"/>
      <c r="N557" s="146"/>
    </row>
    <row r="558" spans="1:14" s="17" customFormat="1">
      <c r="A558" s="51">
        <v>10</v>
      </c>
      <c r="B558" s="51"/>
      <c r="C558" s="51" t="s">
        <v>69</v>
      </c>
      <c r="D558" s="49" t="s">
        <v>66</v>
      </c>
      <c r="E558" s="49" t="s">
        <v>184</v>
      </c>
      <c r="F558" s="49" t="s">
        <v>5</v>
      </c>
      <c r="G558" s="49" t="s">
        <v>61</v>
      </c>
      <c r="H558" s="5" t="s">
        <v>63</v>
      </c>
      <c r="I558" s="49">
        <v>3</v>
      </c>
      <c r="J558" s="50"/>
      <c r="K558" s="146" t="s">
        <v>754</v>
      </c>
      <c r="L558" s="146"/>
      <c r="M558" s="146"/>
      <c r="N558" s="146"/>
    </row>
    <row r="559" spans="1:14" s="17" customFormat="1">
      <c r="A559" s="51">
        <v>11</v>
      </c>
      <c r="B559" s="51"/>
      <c r="C559" s="51" t="s">
        <v>69</v>
      </c>
      <c r="D559" s="49" t="s">
        <v>66</v>
      </c>
      <c r="E559" s="49" t="s">
        <v>1170</v>
      </c>
      <c r="F559" s="49" t="s">
        <v>14</v>
      </c>
      <c r="G559" s="49" t="s">
        <v>61</v>
      </c>
      <c r="H559" s="5" t="s">
        <v>63</v>
      </c>
      <c r="I559" s="49">
        <v>1</v>
      </c>
      <c r="J559" s="49"/>
      <c r="K559" s="146" t="s">
        <v>754</v>
      </c>
      <c r="L559" s="146"/>
      <c r="M559" s="146"/>
      <c r="N559" s="146"/>
    </row>
    <row r="560" spans="1:14" s="17" customFormat="1">
      <c r="A560" s="51">
        <v>12</v>
      </c>
      <c r="B560" s="51"/>
      <c r="C560" s="51" t="s">
        <v>69</v>
      </c>
      <c r="D560" s="49" t="s">
        <v>66</v>
      </c>
      <c r="E560" s="49" t="s">
        <v>341</v>
      </c>
      <c r="F560" s="49" t="s">
        <v>15</v>
      </c>
      <c r="G560" s="49" t="s">
        <v>61</v>
      </c>
      <c r="H560" s="5" t="s">
        <v>63</v>
      </c>
      <c r="I560" s="49">
        <v>1</v>
      </c>
      <c r="J560" s="49"/>
      <c r="K560" s="146" t="s">
        <v>754</v>
      </c>
      <c r="L560" s="146"/>
      <c r="M560" s="146"/>
      <c r="N560" s="146"/>
    </row>
    <row r="561" spans="1:14" s="17" customFormat="1">
      <c r="A561" s="51">
        <v>13</v>
      </c>
      <c r="B561" s="51"/>
      <c r="C561" s="51" t="s">
        <v>69</v>
      </c>
      <c r="D561" s="49" t="s">
        <v>66</v>
      </c>
      <c r="E561" s="49" t="s">
        <v>184</v>
      </c>
      <c r="F561" s="49" t="s">
        <v>5</v>
      </c>
      <c r="G561" s="49" t="s">
        <v>65</v>
      </c>
      <c r="H561" s="5" t="s">
        <v>63</v>
      </c>
      <c r="I561" s="49">
        <v>0</v>
      </c>
      <c r="J561" s="49"/>
      <c r="K561" s="146" t="s">
        <v>632</v>
      </c>
      <c r="L561" s="146"/>
      <c r="M561" s="146"/>
      <c r="N561" s="146"/>
    </row>
    <row r="562" spans="1:14" s="17" customFormat="1">
      <c r="A562" s="51">
        <v>14</v>
      </c>
      <c r="B562" s="51"/>
      <c r="C562" s="51" t="s">
        <v>69</v>
      </c>
      <c r="D562" s="49" t="s">
        <v>66</v>
      </c>
      <c r="E562" s="49" t="s">
        <v>184</v>
      </c>
      <c r="F562" s="49" t="s">
        <v>5</v>
      </c>
      <c r="G562" s="49" t="s">
        <v>65</v>
      </c>
      <c r="H562" s="5" t="s">
        <v>63</v>
      </c>
      <c r="I562" s="49">
        <v>3</v>
      </c>
      <c r="J562" s="49"/>
      <c r="K562" s="146" t="s">
        <v>632</v>
      </c>
      <c r="L562" s="146"/>
      <c r="M562" s="146"/>
      <c r="N562" s="146"/>
    </row>
    <row r="563" spans="1:14" s="17" customFormat="1">
      <c r="A563" s="51">
        <v>15</v>
      </c>
      <c r="B563" s="51"/>
      <c r="C563" s="51" t="s">
        <v>69</v>
      </c>
      <c r="D563" s="49" t="s">
        <v>66</v>
      </c>
      <c r="E563" s="49" t="s">
        <v>175</v>
      </c>
      <c r="F563" s="49" t="s">
        <v>19</v>
      </c>
      <c r="G563" s="49" t="s">
        <v>67</v>
      </c>
      <c r="H563" s="5"/>
      <c r="I563" s="49">
        <v>2</v>
      </c>
      <c r="J563" s="49"/>
      <c r="K563" s="146" t="s">
        <v>754</v>
      </c>
      <c r="L563" s="146"/>
      <c r="M563" s="146"/>
      <c r="N563" s="146"/>
    </row>
    <row r="564" spans="1:14" s="17" customFormat="1">
      <c r="A564" s="51">
        <v>16</v>
      </c>
      <c r="B564" s="51"/>
      <c r="C564" s="51" t="s">
        <v>69</v>
      </c>
      <c r="D564" s="49" t="s">
        <v>66</v>
      </c>
      <c r="E564" s="49" t="s">
        <v>172</v>
      </c>
      <c r="F564" s="49" t="s">
        <v>7</v>
      </c>
      <c r="G564" s="49" t="s">
        <v>323</v>
      </c>
      <c r="H564" s="5" t="s">
        <v>63</v>
      </c>
      <c r="I564" s="49">
        <v>2</v>
      </c>
      <c r="J564" s="49"/>
      <c r="K564" s="146" t="s">
        <v>632</v>
      </c>
      <c r="L564" s="146"/>
      <c r="M564" s="146"/>
      <c r="N564" s="146"/>
    </row>
    <row r="565" spans="1:14" s="17" customFormat="1">
      <c r="A565" s="51">
        <v>18</v>
      </c>
      <c r="B565" s="51"/>
      <c r="C565" s="51" t="s">
        <v>69</v>
      </c>
      <c r="D565" s="49" t="s">
        <v>70</v>
      </c>
      <c r="E565" s="49" t="s">
        <v>172</v>
      </c>
      <c r="F565" s="49" t="s">
        <v>7</v>
      </c>
      <c r="G565" s="49" t="s">
        <v>69</v>
      </c>
      <c r="H565" s="5" t="s">
        <v>82</v>
      </c>
      <c r="I565" s="49">
        <v>3</v>
      </c>
      <c r="J565" s="50"/>
      <c r="K565" s="146" t="s">
        <v>753</v>
      </c>
      <c r="L565" s="146"/>
      <c r="M565" s="146"/>
      <c r="N565" s="146"/>
    </row>
    <row r="566" spans="1:14" s="17" customFormat="1">
      <c r="A566" s="51">
        <v>19</v>
      </c>
      <c r="B566" s="51"/>
      <c r="C566" s="51" t="s">
        <v>69</v>
      </c>
      <c r="D566" s="49" t="s">
        <v>70</v>
      </c>
      <c r="E566" s="49" t="s">
        <v>1184</v>
      </c>
      <c r="F566" s="49" t="s">
        <v>115</v>
      </c>
      <c r="G566" s="49" t="s">
        <v>69</v>
      </c>
      <c r="H566" s="5" t="s">
        <v>1320</v>
      </c>
      <c r="I566" s="49">
        <v>2</v>
      </c>
      <c r="J566" s="49"/>
      <c r="K566" s="146" t="s">
        <v>752</v>
      </c>
      <c r="L566" s="146"/>
      <c r="M566" s="146"/>
      <c r="N566" s="146"/>
    </row>
    <row r="567" spans="1:14" s="17" customFormat="1">
      <c r="A567" s="51">
        <v>20</v>
      </c>
      <c r="B567" s="51"/>
      <c r="C567" s="51" t="s">
        <v>69</v>
      </c>
      <c r="D567" s="49" t="s">
        <v>70</v>
      </c>
      <c r="E567" s="49" t="s">
        <v>1170</v>
      </c>
      <c r="F567" s="49" t="s">
        <v>15</v>
      </c>
      <c r="G567" s="49" t="s">
        <v>1646</v>
      </c>
      <c r="H567" s="5" t="s">
        <v>1320</v>
      </c>
      <c r="I567" s="49">
        <v>2</v>
      </c>
      <c r="J567" s="49"/>
      <c r="K567" s="146" t="s">
        <v>752</v>
      </c>
      <c r="L567" s="146"/>
      <c r="M567" s="146"/>
      <c r="N567" s="146"/>
    </row>
    <row r="568" spans="1:14" s="17" customFormat="1">
      <c r="A568" s="51">
        <v>21</v>
      </c>
      <c r="B568" s="51"/>
      <c r="C568" s="51" t="s">
        <v>69</v>
      </c>
      <c r="D568" s="49" t="s">
        <v>70</v>
      </c>
      <c r="E568" s="49" t="s">
        <v>614</v>
      </c>
      <c r="F568" s="49" t="s">
        <v>73</v>
      </c>
      <c r="G568" s="49" t="s">
        <v>72</v>
      </c>
      <c r="H568" s="5" t="s">
        <v>230</v>
      </c>
      <c r="I568" s="49">
        <v>6</v>
      </c>
      <c r="J568" s="49"/>
      <c r="K568" s="146" t="s">
        <v>2015</v>
      </c>
      <c r="L568" s="146"/>
      <c r="M568" s="146"/>
      <c r="N568" s="146"/>
    </row>
    <row r="569" spans="1:14" s="17" customFormat="1">
      <c r="A569" s="51">
        <v>22</v>
      </c>
      <c r="B569" s="51"/>
      <c r="C569" s="51" t="s">
        <v>69</v>
      </c>
      <c r="D569" s="49" t="s">
        <v>70</v>
      </c>
      <c r="E569" s="49" t="s">
        <v>614</v>
      </c>
      <c r="F569" s="49" t="s">
        <v>73</v>
      </c>
      <c r="G569" s="49" t="s">
        <v>72</v>
      </c>
      <c r="H569" s="5" t="s">
        <v>230</v>
      </c>
      <c r="I569" s="49">
        <v>2</v>
      </c>
      <c r="J569" s="50"/>
      <c r="K569" s="146" t="s">
        <v>753</v>
      </c>
      <c r="L569" s="146"/>
      <c r="M569" s="146"/>
      <c r="N569" s="146"/>
    </row>
    <row r="570" spans="1:14" s="17" customFormat="1">
      <c r="A570" s="51">
        <v>23</v>
      </c>
      <c r="B570" s="51"/>
      <c r="C570" s="51" t="s">
        <v>69</v>
      </c>
      <c r="D570" s="49" t="s">
        <v>70</v>
      </c>
      <c r="E570" s="49" t="s">
        <v>1489</v>
      </c>
      <c r="F570" s="49" t="s">
        <v>1490</v>
      </c>
      <c r="G570" s="49" t="s">
        <v>57</v>
      </c>
      <c r="H570" s="5" t="s">
        <v>82</v>
      </c>
      <c r="I570" s="49">
        <v>2</v>
      </c>
      <c r="J570" s="49"/>
      <c r="K570" s="146" t="s">
        <v>754</v>
      </c>
      <c r="L570" s="146"/>
      <c r="M570" s="146"/>
      <c r="N570" s="146"/>
    </row>
    <row r="571" spans="1:14" s="17" customFormat="1">
      <c r="A571" s="51">
        <v>24</v>
      </c>
      <c r="B571" s="51"/>
      <c r="C571" s="51" t="s">
        <v>69</v>
      </c>
      <c r="D571" s="49" t="s">
        <v>70</v>
      </c>
      <c r="E571" s="49" t="s">
        <v>615</v>
      </c>
      <c r="F571" s="49" t="s">
        <v>73</v>
      </c>
      <c r="G571" s="49" t="s">
        <v>1431</v>
      </c>
      <c r="H571" s="5" t="s">
        <v>1786</v>
      </c>
      <c r="I571" s="49">
        <v>2</v>
      </c>
      <c r="J571" s="49"/>
      <c r="K571" s="146" t="s">
        <v>754</v>
      </c>
      <c r="L571" s="146"/>
      <c r="M571" s="146"/>
      <c r="N571" s="146"/>
    </row>
    <row r="572" spans="1:14" s="17" customFormat="1">
      <c r="A572" s="51">
        <v>25</v>
      </c>
      <c r="B572" s="51"/>
      <c r="C572" s="51" t="s">
        <v>69</v>
      </c>
      <c r="D572" s="49" t="s">
        <v>70</v>
      </c>
      <c r="E572" s="49" t="s">
        <v>615</v>
      </c>
      <c r="F572" s="49" t="s">
        <v>73</v>
      </c>
      <c r="G572" s="49" t="s">
        <v>1431</v>
      </c>
      <c r="H572" s="5" t="s">
        <v>1786</v>
      </c>
      <c r="I572" s="49">
        <v>7</v>
      </c>
      <c r="J572" s="49"/>
      <c r="K572" s="146" t="s">
        <v>2016</v>
      </c>
      <c r="L572" s="146"/>
      <c r="M572" s="146"/>
      <c r="N572" s="146"/>
    </row>
    <row r="573" spans="1:14" s="17" customFormat="1">
      <c r="A573" s="51">
        <v>26</v>
      </c>
      <c r="B573" s="51"/>
      <c r="C573" s="51" t="s">
        <v>69</v>
      </c>
      <c r="D573" s="49" t="s">
        <v>70</v>
      </c>
      <c r="E573" s="49" t="s">
        <v>341</v>
      </c>
      <c r="F573" s="49" t="s">
        <v>14</v>
      </c>
      <c r="G573" s="49" t="s">
        <v>1350</v>
      </c>
      <c r="H573" s="5" t="s">
        <v>80</v>
      </c>
      <c r="I573" s="49">
        <v>2</v>
      </c>
      <c r="J573" s="49"/>
      <c r="K573" s="146" t="s">
        <v>751</v>
      </c>
      <c r="L573" s="146"/>
      <c r="M573" s="146"/>
      <c r="N573" s="146"/>
    </row>
    <row r="574" spans="1:14" s="17" customFormat="1">
      <c r="A574" s="51">
        <v>27</v>
      </c>
      <c r="B574" s="51"/>
      <c r="C574" s="51" t="s">
        <v>69</v>
      </c>
      <c r="D574" s="49" t="s">
        <v>70</v>
      </c>
      <c r="E574" s="49" t="s">
        <v>179</v>
      </c>
      <c r="F574" s="49" t="s">
        <v>76</v>
      </c>
      <c r="G574" s="49" t="s">
        <v>75</v>
      </c>
      <c r="H574" s="5" t="s">
        <v>82</v>
      </c>
      <c r="I574" s="49">
        <v>2</v>
      </c>
      <c r="J574" s="50"/>
      <c r="K574" s="146" t="s">
        <v>753</v>
      </c>
      <c r="L574" s="146"/>
      <c r="M574" s="146"/>
      <c r="N574" s="146"/>
    </row>
    <row r="575" spans="1:14" s="17" customFormat="1">
      <c r="A575" s="51">
        <v>28</v>
      </c>
      <c r="B575" s="51"/>
      <c r="C575" s="51" t="s">
        <v>69</v>
      </c>
      <c r="D575" s="49" t="s">
        <v>70</v>
      </c>
      <c r="E575" s="49" t="s">
        <v>178</v>
      </c>
      <c r="F575" s="49" t="s">
        <v>37</v>
      </c>
      <c r="G575" s="49" t="s">
        <v>1623</v>
      </c>
      <c r="H575" s="5" t="s">
        <v>82</v>
      </c>
      <c r="I575" s="49">
        <v>3</v>
      </c>
      <c r="J575" s="49"/>
      <c r="K575" s="146" t="s">
        <v>754</v>
      </c>
      <c r="L575" s="146"/>
      <c r="M575" s="146"/>
      <c r="N575" s="146"/>
    </row>
    <row r="576" spans="1:14" s="17" customFormat="1">
      <c r="A576" s="51">
        <v>29</v>
      </c>
      <c r="B576" s="51"/>
      <c r="C576" s="51" t="s">
        <v>69</v>
      </c>
      <c r="D576" s="49" t="s">
        <v>70</v>
      </c>
      <c r="E576" s="49" t="s">
        <v>175</v>
      </c>
      <c r="F576" s="49" t="s">
        <v>19</v>
      </c>
      <c r="G576" s="49" t="s">
        <v>67</v>
      </c>
      <c r="H576" s="5"/>
      <c r="I576" s="49">
        <v>2</v>
      </c>
      <c r="J576" s="49"/>
      <c r="K576" s="146" t="s">
        <v>632</v>
      </c>
      <c r="L576" s="146"/>
      <c r="M576" s="146"/>
      <c r="N576" s="146"/>
    </row>
    <row r="577" spans="1:14" s="17" customFormat="1">
      <c r="A577" s="51">
        <v>32</v>
      </c>
      <c r="B577" s="51"/>
      <c r="C577" s="51" t="s">
        <v>69</v>
      </c>
      <c r="D577" s="49" t="s">
        <v>78</v>
      </c>
      <c r="E577" s="49" t="s">
        <v>341</v>
      </c>
      <c r="F577" s="49" t="s">
        <v>14</v>
      </c>
      <c r="G577" s="49" t="s">
        <v>69</v>
      </c>
      <c r="H577" s="5" t="s">
        <v>80</v>
      </c>
      <c r="I577" s="49">
        <v>2</v>
      </c>
      <c r="J577" s="49"/>
      <c r="K577" s="146" t="s">
        <v>632</v>
      </c>
      <c r="L577" s="146"/>
      <c r="M577" s="146"/>
      <c r="N577" s="146"/>
    </row>
    <row r="578" spans="1:14" s="17" customFormat="1">
      <c r="A578" s="51">
        <v>33</v>
      </c>
      <c r="B578" s="51"/>
      <c r="C578" s="51" t="s">
        <v>69</v>
      </c>
      <c r="D578" s="49" t="s">
        <v>78</v>
      </c>
      <c r="E578" s="49" t="s">
        <v>179</v>
      </c>
      <c r="F578" s="49" t="s">
        <v>76</v>
      </c>
      <c r="G578" s="49" t="s">
        <v>75</v>
      </c>
      <c r="H578" s="5" t="s">
        <v>1787</v>
      </c>
      <c r="I578" s="49">
        <v>2</v>
      </c>
      <c r="J578" s="49"/>
      <c r="K578" s="146" t="s">
        <v>751</v>
      </c>
      <c r="L578" s="146"/>
      <c r="M578" s="146"/>
      <c r="N578" s="146"/>
    </row>
    <row r="579" spans="1:14" s="17" customFormat="1">
      <c r="A579" s="51">
        <v>35</v>
      </c>
      <c r="B579" s="51"/>
      <c r="C579" s="51" t="s">
        <v>69</v>
      </c>
      <c r="D579" s="49" t="s">
        <v>78</v>
      </c>
      <c r="E579" s="49" t="s">
        <v>1170</v>
      </c>
      <c r="F579" s="49" t="s">
        <v>15</v>
      </c>
      <c r="G579" s="49" t="s">
        <v>1350</v>
      </c>
      <c r="H579" s="5" t="s">
        <v>80</v>
      </c>
      <c r="I579" s="49">
        <v>2</v>
      </c>
      <c r="J579" s="49"/>
      <c r="K579" s="146" t="s">
        <v>751</v>
      </c>
      <c r="L579" s="146"/>
      <c r="M579" s="146"/>
      <c r="N579" s="146"/>
    </row>
    <row r="580" spans="1:14" s="17" customFormat="1">
      <c r="A580" s="51">
        <v>36</v>
      </c>
      <c r="B580" s="51"/>
      <c r="C580" s="51" t="s">
        <v>69</v>
      </c>
      <c r="D580" s="49" t="s">
        <v>78</v>
      </c>
      <c r="E580" s="49" t="s">
        <v>619</v>
      </c>
      <c r="F580" s="49" t="s">
        <v>83</v>
      </c>
      <c r="G580" s="49" t="s">
        <v>75</v>
      </c>
      <c r="H580" s="5" t="s">
        <v>80</v>
      </c>
      <c r="I580" s="49">
        <v>2</v>
      </c>
      <c r="J580" s="50"/>
      <c r="K580" s="146" t="s">
        <v>752</v>
      </c>
      <c r="L580" s="146"/>
      <c r="M580" s="146"/>
      <c r="N580" s="146"/>
    </row>
    <row r="581" spans="1:14" s="17" customFormat="1">
      <c r="A581" s="51">
        <v>37</v>
      </c>
      <c r="B581" s="51"/>
      <c r="C581" s="51" t="s">
        <v>69</v>
      </c>
      <c r="D581" s="49" t="s">
        <v>78</v>
      </c>
      <c r="E581" s="49" t="s">
        <v>179</v>
      </c>
      <c r="F581" s="49" t="s">
        <v>76</v>
      </c>
      <c r="G581" s="49" t="s">
        <v>75</v>
      </c>
      <c r="H581" s="5" t="s">
        <v>80</v>
      </c>
      <c r="I581" s="49">
        <v>2</v>
      </c>
      <c r="J581" s="49"/>
      <c r="K581" s="146" t="s">
        <v>752</v>
      </c>
      <c r="L581" s="146"/>
      <c r="M581" s="146"/>
      <c r="N581" s="146"/>
    </row>
    <row r="582" spans="1:14" s="17" customFormat="1">
      <c r="A582" s="51">
        <v>38</v>
      </c>
      <c r="B582" s="51"/>
      <c r="C582" s="51" t="s">
        <v>69</v>
      </c>
      <c r="D582" s="49" t="s">
        <v>78</v>
      </c>
      <c r="E582" s="49" t="s">
        <v>178</v>
      </c>
      <c r="F582" s="49" t="s">
        <v>37</v>
      </c>
      <c r="G582" s="49" t="s">
        <v>1623</v>
      </c>
      <c r="H582" s="5" t="s">
        <v>80</v>
      </c>
      <c r="I582" s="49">
        <v>2</v>
      </c>
      <c r="J582" s="50"/>
      <c r="K582" s="146" t="s">
        <v>754</v>
      </c>
      <c r="L582" s="146"/>
      <c r="M582" s="146"/>
      <c r="N582" s="146"/>
    </row>
    <row r="583" spans="1:14" s="17" customFormat="1">
      <c r="A583" s="51">
        <v>39</v>
      </c>
      <c r="B583" s="51"/>
      <c r="C583" s="51" t="s">
        <v>69</v>
      </c>
      <c r="D583" s="49" t="s">
        <v>78</v>
      </c>
      <c r="E583" s="49" t="s">
        <v>978</v>
      </c>
      <c r="F583" s="49" t="s">
        <v>73</v>
      </c>
      <c r="G583" s="49" t="s">
        <v>81</v>
      </c>
      <c r="H583" s="5" t="s">
        <v>1788</v>
      </c>
      <c r="I583" s="49">
        <v>14</v>
      </c>
      <c r="J583" s="50"/>
      <c r="K583" s="146" t="s">
        <v>2017</v>
      </c>
      <c r="L583" s="146"/>
      <c r="M583" s="146"/>
      <c r="N583" s="146"/>
    </row>
    <row r="584" spans="1:14" s="17" customFormat="1">
      <c r="A584" s="51">
        <v>40</v>
      </c>
      <c r="B584" s="51"/>
      <c r="C584" s="51" t="s">
        <v>69</v>
      </c>
      <c r="D584" s="49" t="s">
        <v>78</v>
      </c>
      <c r="E584" s="49" t="s">
        <v>468</v>
      </c>
      <c r="F584" s="49" t="s">
        <v>84</v>
      </c>
      <c r="G584" s="49" t="s">
        <v>1273</v>
      </c>
      <c r="H584" s="5" t="s">
        <v>80</v>
      </c>
      <c r="I584" s="49">
        <v>1</v>
      </c>
      <c r="J584" s="50"/>
      <c r="K584" s="146" t="s">
        <v>632</v>
      </c>
      <c r="L584" s="146"/>
      <c r="M584" s="146"/>
      <c r="N584" s="146"/>
    </row>
    <row r="585" spans="1:14" s="17" customFormat="1">
      <c r="A585" s="51">
        <v>41</v>
      </c>
      <c r="B585" s="51"/>
      <c r="C585" s="51" t="s">
        <v>69</v>
      </c>
      <c r="D585" s="49" t="s">
        <v>78</v>
      </c>
      <c r="E585" s="49" t="s">
        <v>175</v>
      </c>
      <c r="F585" s="49" t="s">
        <v>19</v>
      </c>
      <c r="G585" s="49" t="s">
        <v>67</v>
      </c>
      <c r="H585" s="5"/>
      <c r="I585" s="49">
        <v>2</v>
      </c>
      <c r="J585" s="49"/>
      <c r="K585" s="146" t="s">
        <v>753</v>
      </c>
      <c r="L585" s="146"/>
      <c r="M585" s="146"/>
      <c r="N585" s="146"/>
    </row>
    <row r="586" spans="1:14" s="17" customFormat="1">
      <c r="A586" s="51">
        <v>42</v>
      </c>
      <c r="B586" s="51"/>
      <c r="C586" s="51" t="s">
        <v>69</v>
      </c>
      <c r="D586" s="49" t="s">
        <v>78</v>
      </c>
      <c r="E586" s="49" t="s">
        <v>172</v>
      </c>
      <c r="F586" s="49" t="s">
        <v>7</v>
      </c>
      <c r="G586" s="49" t="s">
        <v>51</v>
      </c>
      <c r="H586" s="5"/>
      <c r="I586" s="49">
        <v>2</v>
      </c>
      <c r="J586" s="49"/>
      <c r="K586" s="146" t="s">
        <v>2018</v>
      </c>
      <c r="L586" s="146"/>
      <c r="M586" s="146"/>
      <c r="N586" s="146"/>
    </row>
    <row r="587" spans="1:14" s="17" customFormat="1">
      <c r="A587" s="51">
        <v>45</v>
      </c>
      <c r="B587" s="51"/>
      <c r="C587" s="51" t="s">
        <v>69</v>
      </c>
      <c r="D587" s="49" t="s">
        <v>86</v>
      </c>
      <c r="E587" s="49" t="s">
        <v>179</v>
      </c>
      <c r="F587" s="49" t="s">
        <v>76</v>
      </c>
      <c r="G587" s="49" t="s">
        <v>88</v>
      </c>
      <c r="H587" s="5" t="s">
        <v>82</v>
      </c>
      <c r="I587" s="49">
        <v>2</v>
      </c>
      <c r="J587" s="49"/>
      <c r="K587" s="146" t="s">
        <v>751</v>
      </c>
      <c r="L587" s="146"/>
      <c r="M587" s="146"/>
      <c r="N587" s="146"/>
    </row>
    <row r="588" spans="1:14" s="17" customFormat="1">
      <c r="A588" s="51">
        <v>46</v>
      </c>
      <c r="B588" s="51"/>
      <c r="C588" s="51" t="s">
        <v>69</v>
      </c>
      <c r="D588" s="49" t="s">
        <v>86</v>
      </c>
      <c r="E588" s="49" t="s">
        <v>619</v>
      </c>
      <c r="F588" s="49" t="s">
        <v>83</v>
      </c>
      <c r="G588" s="49" t="s">
        <v>69</v>
      </c>
      <c r="H588" s="5" t="s">
        <v>82</v>
      </c>
      <c r="I588" s="49">
        <v>2</v>
      </c>
      <c r="J588" s="49"/>
      <c r="K588" s="146" t="s">
        <v>751</v>
      </c>
      <c r="L588" s="146"/>
      <c r="M588" s="146"/>
      <c r="N588" s="146"/>
    </row>
    <row r="589" spans="1:14" s="17" customFormat="1">
      <c r="A589" s="51">
        <v>47</v>
      </c>
      <c r="B589" s="51"/>
      <c r="C589" s="51" t="s">
        <v>69</v>
      </c>
      <c r="D589" s="49" t="s">
        <v>86</v>
      </c>
      <c r="E589" s="49" t="s">
        <v>184</v>
      </c>
      <c r="F589" s="49" t="s">
        <v>84</v>
      </c>
      <c r="G589" s="49" t="s">
        <v>323</v>
      </c>
      <c r="H589" s="5" t="s">
        <v>82</v>
      </c>
      <c r="I589" s="49">
        <v>1</v>
      </c>
      <c r="J589" s="50"/>
      <c r="K589" s="146" t="s">
        <v>632</v>
      </c>
      <c r="L589" s="146"/>
      <c r="M589" s="146"/>
      <c r="N589" s="146"/>
    </row>
    <row r="590" spans="1:14" s="17" customFormat="1">
      <c r="A590" s="51">
        <v>48</v>
      </c>
      <c r="B590" s="51"/>
      <c r="C590" s="51" t="s">
        <v>69</v>
      </c>
      <c r="D590" s="49" t="s">
        <v>86</v>
      </c>
      <c r="E590" s="49" t="s">
        <v>184</v>
      </c>
      <c r="F590" s="49" t="s">
        <v>85</v>
      </c>
      <c r="G590" s="49" t="s">
        <v>323</v>
      </c>
      <c r="H590" s="5" t="s">
        <v>82</v>
      </c>
      <c r="I590" s="49">
        <v>1</v>
      </c>
      <c r="J590" s="49"/>
      <c r="K590" s="146" t="s">
        <v>632</v>
      </c>
      <c r="L590" s="146"/>
      <c r="M590" s="146"/>
      <c r="N590" s="146"/>
    </row>
    <row r="591" spans="1:14" s="17" customFormat="1">
      <c r="A591" s="51">
        <v>49</v>
      </c>
      <c r="B591" s="51"/>
      <c r="C591" s="51" t="s">
        <v>69</v>
      </c>
      <c r="D591" s="49" t="s">
        <v>86</v>
      </c>
      <c r="E591" s="49" t="s">
        <v>172</v>
      </c>
      <c r="F591" s="49" t="s">
        <v>7</v>
      </c>
      <c r="G591" s="49" t="s">
        <v>1273</v>
      </c>
      <c r="H591" s="5" t="s">
        <v>82</v>
      </c>
      <c r="I591" s="49">
        <v>2</v>
      </c>
      <c r="J591" s="49"/>
      <c r="K591" s="146" t="s">
        <v>632</v>
      </c>
      <c r="L591" s="146"/>
      <c r="M591" s="146"/>
      <c r="N591" s="146"/>
    </row>
    <row r="592" spans="1:14" s="17" customFormat="1">
      <c r="A592" s="51">
        <v>50</v>
      </c>
      <c r="B592" s="51"/>
      <c r="C592" s="51" t="s">
        <v>69</v>
      </c>
      <c r="D592" s="49" t="s">
        <v>86</v>
      </c>
      <c r="E592" s="49" t="s">
        <v>341</v>
      </c>
      <c r="F592" s="49" t="s">
        <v>14</v>
      </c>
      <c r="G592" s="49" t="s">
        <v>1350</v>
      </c>
      <c r="H592" s="5" t="s">
        <v>82</v>
      </c>
      <c r="I592" s="49">
        <v>1</v>
      </c>
      <c r="J592" s="49"/>
      <c r="K592" s="146" t="s">
        <v>751</v>
      </c>
      <c r="L592" s="146"/>
      <c r="M592" s="146"/>
      <c r="N592" s="146"/>
    </row>
    <row r="593" spans="1:14" s="17" customFormat="1">
      <c r="A593" s="51">
        <v>51</v>
      </c>
      <c r="B593" s="51"/>
      <c r="C593" s="51" t="s">
        <v>69</v>
      </c>
      <c r="D593" s="49" t="s">
        <v>86</v>
      </c>
      <c r="E593" s="49" t="s">
        <v>1170</v>
      </c>
      <c r="F593" s="49" t="s">
        <v>15</v>
      </c>
      <c r="G593" s="49" t="s">
        <v>1350</v>
      </c>
      <c r="H593" s="5" t="s">
        <v>82</v>
      </c>
      <c r="I593" s="49">
        <v>2</v>
      </c>
      <c r="J593" s="49"/>
      <c r="K593" s="146" t="s">
        <v>751</v>
      </c>
      <c r="L593" s="146"/>
      <c r="M593" s="146"/>
      <c r="N593" s="146"/>
    </row>
    <row r="594" spans="1:14" s="17" customFormat="1">
      <c r="A594" s="51">
        <v>52</v>
      </c>
      <c r="B594" s="51"/>
      <c r="C594" s="51" t="s">
        <v>69</v>
      </c>
      <c r="D594" s="49" t="s">
        <v>86</v>
      </c>
      <c r="E594" s="49" t="s">
        <v>617</v>
      </c>
      <c r="F594" s="49" t="s">
        <v>73</v>
      </c>
      <c r="G594" s="49" t="s">
        <v>87</v>
      </c>
      <c r="H594" s="5" t="s">
        <v>1789</v>
      </c>
      <c r="I594" s="49">
        <v>17</v>
      </c>
      <c r="J594" s="49"/>
      <c r="K594" s="146" t="s">
        <v>2019</v>
      </c>
      <c r="L594" s="146"/>
      <c r="M594" s="146"/>
      <c r="N594" s="146"/>
    </row>
    <row r="595" spans="1:14" s="17" customFormat="1">
      <c r="A595" s="51">
        <v>53</v>
      </c>
      <c r="B595" s="51"/>
      <c r="C595" s="51" t="s">
        <v>69</v>
      </c>
      <c r="D595" s="49" t="s">
        <v>86</v>
      </c>
      <c r="E595" s="49" t="s">
        <v>178</v>
      </c>
      <c r="F595" s="49" t="s">
        <v>37</v>
      </c>
      <c r="G595" s="49" t="s">
        <v>1623</v>
      </c>
      <c r="H595" s="5" t="s">
        <v>80</v>
      </c>
      <c r="I595" s="49">
        <v>2</v>
      </c>
      <c r="J595" s="49"/>
      <c r="K595" s="146" t="s">
        <v>754</v>
      </c>
      <c r="L595" s="146"/>
      <c r="M595" s="146"/>
      <c r="N595" s="146"/>
    </row>
    <row r="596" spans="1:14" s="17" customFormat="1">
      <c r="A596" s="51">
        <v>54</v>
      </c>
      <c r="B596" s="51"/>
      <c r="C596" s="51" t="s">
        <v>69</v>
      </c>
      <c r="D596" s="49" t="s">
        <v>86</v>
      </c>
      <c r="E596" s="49" t="s">
        <v>175</v>
      </c>
      <c r="F596" s="49" t="s">
        <v>19</v>
      </c>
      <c r="G596" s="49" t="s">
        <v>67</v>
      </c>
      <c r="H596" s="5"/>
      <c r="I596" s="49">
        <v>2</v>
      </c>
      <c r="J596" s="49"/>
      <c r="K596" s="146" t="s">
        <v>753</v>
      </c>
      <c r="L596" s="146"/>
      <c r="M596" s="146"/>
      <c r="N596" s="146"/>
    </row>
    <row r="597" spans="1:14" s="17" customFormat="1">
      <c r="A597" s="51">
        <v>55</v>
      </c>
      <c r="B597" s="51"/>
      <c r="C597" s="51" t="s">
        <v>69</v>
      </c>
      <c r="D597" s="49" t="s">
        <v>86</v>
      </c>
      <c r="E597" s="49" t="s">
        <v>1576</v>
      </c>
      <c r="F597" s="49" t="s">
        <v>1576</v>
      </c>
      <c r="G597" s="49" t="s">
        <v>69</v>
      </c>
      <c r="H597" s="5" t="s">
        <v>1789</v>
      </c>
      <c r="I597" s="49">
        <v>2</v>
      </c>
      <c r="J597" s="49"/>
      <c r="K597" s="146" t="s">
        <v>2020</v>
      </c>
      <c r="L597" s="146"/>
      <c r="M597" s="146"/>
      <c r="N597" s="146"/>
    </row>
    <row r="598" spans="1:14" s="17" customFormat="1">
      <c r="A598" s="51">
        <v>57</v>
      </c>
      <c r="B598" s="51"/>
      <c r="C598" s="51" t="s">
        <v>69</v>
      </c>
      <c r="D598" s="49" t="s">
        <v>89</v>
      </c>
      <c r="E598" s="49" t="s">
        <v>184</v>
      </c>
      <c r="F598" s="49" t="s">
        <v>5</v>
      </c>
      <c r="G598" s="49" t="s">
        <v>88</v>
      </c>
      <c r="H598" s="5" t="s">
        <v>1790</v>
      </c>
      <c r="I598" s="49">
        <v>3</v>
      </c>
      <c r="J598" s="49"/>
      <c r="K598" s="146" t="s">
        <v>751</v>
      </c>
      <c r="L598" s="146"/>
      <c r="M598" s="146"/>
      <c r="N598" s="146"/>
    </row>
    <row r="599" spans="1:14" s="17" customFormat="1">
      <c r="A599" s="51">
        <v>58</v>
      </c>
      <c r="B599" s="51"/>
      <c r="C599" s="51" t="s">
        <v>69</v>
      </c>
      <c r="D599" s="49" t="s">
        <v>89</v>
      </c>
      <c r="E599" s="49" t="s">
        <v>184</v>
      </c>
      <c r="F599" s="49" t="s">
        <v>5</v>
      </c>
      <c r="G599" s="49" t="s">
        <v>323</v>
      </c>
      <c r="H599" s="5" t="s">
        <v>1790</v>
      </c>
      <c r="I599" s="49">
        <v>3</v>
      </c>
      <c r="J599" s="49"/>
      <c r="K599" s="146" t="s">
        <v>632</v>
      </c>
      <c r="L599" s="146"/>
      <c r="M599" s="146"/>
      <c r="N599" s="146"/>
    </row>
    <row r="600" spans="1:14" s="17" customFormat="1">
      <c r="A600" s="51">
        <v>59</v>
      </c>
      <c r="B600" s="51"/>
      <c r="C600" s="51" t="s">
        <v>69</v>
      </c>
      <c r="D600" s="49" t="s">
        <v>89</v>
      </c>
      <c r="E600" s="49" t="s">
        <v>184</v>
      </c>
      <c r="F600" s="49" t="s">
        <v>5</v>
      </c>
      <c r="G600" s="49" t="s">
        <v>65</v>
      </c>
      <c r="H600" s="5" t="s">
        <v>1790</v>
      </c>
      <c r="I600" s="49">
        <v>2</v>
      </c>
      <c r="J600" s="49"/>
      <c r="K600" s="146" t="s">
        <v>751</v>
      </c>
      <c r="L600" s="146"/>
      <c r="M600" s="146"/>
      <c r="N600" s="146"/>
    </row>
    <row r="601" spans="1:14" s="17" customFormat="1">
      <c r="A601" s="51">
        <v>60</v>
      </c>
      <c r="B601" s="51"/>
      <c r="C601" s="51" t="s">
        <v>69</v>
      </c>
      <c r="D601" s="49" t="s">
        <v>89</v>
      </c>
      <c r="E601" s="49" t="s">
        <v>341</v>
      </c>
      <c r="F601" s="49" t="s">
        <v>14</v>
      </c>
      <c r="G601" s="49" t="s">
        <v>65</v>
      </c>
      <c r="H601" s="5" t="s">
        <v>1790</v>
      </c>
      <c r="I601" s="49">
        <v>1</v>
      </c>
      <c r="J601" s="49"/>
      <c r="K601" s="146" t="s">
        <v>632</v>
      </c>
      <c r="L601" s="146"/>
      <c r="M601" s="146"/>
      <c r="N601" s="146"/>
    </row>
    <row r="602" spans="1:14" s="17" customFormat="1">
      <c r="A602" s="51">
        <v>61</v>
      </c>
      <c r="B602" s="51"/>
      <c r="C602" s="51" t="s">
        <v>69</v>
      </c>
      <c r="D602" s="49" t="s">
        <v>89</v>
      </c>
      <c r="E602" s="49" t="s">
        <v>1170</v>
      </c>
      <c r="F602" s="49" t="s">
        <v>15</v>
      </c>
      <c r="G602" s="49" t="s">
        <v>65</v>
      </c>
      <c r="H602" s="5" t="s">
        <v>1790</v>
      </c>
      <c r="I602" s="49">
        <v>1</v>
      </c>
      <c r="J602" s="49"/>
      <c r="K602" s="146" t="s">
        <v>632</v>
      </c>
      <c r="L602" s="146"/>
      <c r="M602" s="146"/>
      <c r="N602" s="146"/>
    </row>
    <row r="603" spans="1:14" s="17" customFormat="1">
      <c r="A603" s="51">
        <v>62</v>
      </c>
      <c r="B603" s="51"/>
      <c r="C603" s="51" t="s">
        <v>69</v>
      </c>
      <c r="D603" s="49" t="s">
        <v>89</v>
      </c>
      <c r="E603" s="49" t="s">
        <v>175</v>
      </c>
      <c r="F603" s="49" t="s">
        <v>19</v>
      </c>
      <c r="G603" s="49" t="s">
        <v>67</v>
      </c>
      <c r="H603" s="5"/>
      <c r="I603" s="49">
        <v>2</v>
      </c>
      <c r="J603" s="49"/>
      <c r="K603" s="146" t="s">
        <v>751</v>
      </c>
      <c r="L603" s="146"/>
      <c r="M603" s="146"/>
      <c r="N603" s="146"/>
    </row>
    <row r="604" spans="1:14" s="17" customFormat="1">
      <c r="A604" s="51">
        <v>63</v>
      </c>
      <c r="B604" s="51"/>
      <c r="C604" s="51" t="s">
        <v>69</v>
      </c>
      <c r="D604" s="49" t="s">
        <v>89</v>
      </c>
      <c r="E604" s="49" t="s">
        <v>1791</v>
      </c>
      <c r="F604" s="49" t="s">
        <v>5</v>
      </c>
      <c r="G604" s="49" t="s">
        <v>65</v>
      </c>
      <c r="H604" s="5" t="s">
        <v>1790</v>
      </c>
      <c r="I604" s="49">
        <v>2</v>
      </c>
      <c r="J604" s="49"/>
      <c r="K604" s="146" t="s">
        <v>632</v>
      </c>
      <c r="L604" s="146"/>
      <c r="M604" s="146"/>
      <c r="N604" s="146"/>
    </row>
    <row r="605" spans="1:14" s="17" customFormat="1">
      <c r="A605" s="51">
        <v>66</v>
      </c>
      <c r="B605" s="51"/>
      <c r="C605" s="51" t="s">
        <v>69</v>
      </c>
      <c r="D605" s="49" t="s">
        <v>90</v>
      </c>
      <c r="E605" s="49" t="s">
        <v>614</v>
      </c>
      <c r="F605" s="49" t="s">
        <v>73</v>
      </c>
      <c r="G605" s="49" t="s">
        <v>72</v>
      </c>
      <c r="H605" s="5" t="s">
        <v>230</v>
      </c>
      <c r="I605" s="49">
        <v>10</v>
      </c>
      <c r="J605" s="49"/>
      <c r="K605" s="146" t="s">
        <v>2021</v>
      </c>
      <c r="L605" s="146"/>
      <c r="M605" s="146"/>
      <c r="N605" s="146"/>
    </row>
    <row r="606" spans="1:14" s="17" customFormat="1">
      <c r="A606" s="51">
        <v>67</v>
      </c>
      <c r="B606" s="51"/>
      <c r="C606" s="51" t="s">
        <v>69</v>
      </c>
      <c r="D606" s="49" t="s">
        <v>90</v>
      </c>
      <c r="E606" s="49" t="s">
        <v>1489</v>
      </c>
      <c r="F606" s="49" t="s">
        <v>1490</v>
      </c>
      <c r="G606" s="49" t="s">
        <v>57</v>
      </c>
      <c r="H606" s="5" t="s">
        <v>79</v>
      </c>
      <c r="I606" s="49">
        <v>3</v>
      </c>
      <c r="J606" s="49"/>
      <c r="K606" s="146" t="s">
        <v>754</v>
      </c>
      <c r="L606" s="146"/>
      <c r="M606" s="146"/>
      <c r="N606" s="146"/>
    </row>
    <row r="607" spans="1:14" s="17" customFormat="1">
      <c r="A607" s="51">
        <v>68</v>
      </c>
      <c r="B607" s="51"/>
      <c r="C607" s="51" t="s">
        <v>69</v>
      </c>
      <c r="D607" s="49" t="s">
        <v>90</v>
      </c>
      <c r="E607" s="49" t="s">
        <v>615</v>
      </c>
      <c r="F607" s="49" t="s">
        <v>73</v>
      </c>
      <c r="G607" s="49" t="s">
        <v>1431</v>
      </c>
      <c r="H607" s="5" t="s">
        <v>1786</v>
      </c>
      <c r="I607" s="49">
        <v>5</v>
      </c>
      <c r="J607" s="49"/>
      <c r="K607" s="146" t="s">
        <v>751</v>
      </c>
      <c r="L607" s="146"/>
      <c r="M607" s="146"/>
      <c r="N607" s="146"/>
    </row>
    <row r="608" spans="1:14" s="17" customFormat="1">
      <c r="A608" s="51">
        <v>69</v>
      </c>
      <c r="B608" s="51"/>
      <c r="C608" s="51" t="s">
        <v>69</v>
      </c>
      <c r="D608" s="49" t="s">
        <v>90</v>
      </c>
      <c r="E608" s="49" t="s">
        <v>615</v>
      </c>
      <c r="F608" s="49" t="s">
        <v>73</v>
      </c>
      <c r="G608" s="49" t="s">
        <v>1431</v>
      </c>
      <c r="H608" s="5" t="s">
        <v>1786</v>
      </c>
      <c r="I608" s="49">
        <v>3</v>
      </c>
      <c r="J608" s="49"/>
      <c r="K608" s="146" t="s">
        <v>2022</v>
      </c>
      <c r="L608" s="146"/>
      <c r="M608" s="146"/>
      <c r="N608" s="146"/>
    </row>
    <row r="609" spans="1:14" s="17" customFormat="1">
      <c r="A609" s="51">
        <v>70</v>
      </c>
      <c r="B609" s="51"/>
      <c r="C609" s="51" t="s">
        <v>69</v>
      </c>
      <c r="D609" s="49" t="s">
        <v>90</v>
      </c>
      <c r="E609" s="49" t="s">
        <v>179</v>
      </c>
      <c r="F609" s="49" t="s">
        <v>76</v>
      </c>
      <c r="G609" s="49" t="s">
        <v>75</v>
      </c>
      <c r="H609" s="5" t="s">
        <v>80</v>
      </c>
      <c r="I609" s="49">
        <v>2</v>
      </c>
      <c r="J609" s="49"/>
      <c r="K609" s="146" t="s">
        <v>753</v>
      </c>
      <c r="L609" s="146"/>
      <c r="M609" s="146"/>
      <c r="N609" s="146"/>
    </row>
    <row r="610" spans="1:14" s="17" customFormat="1">
      <c r="A610" s="51">
        <v>71</v>
      </c>
      <c r="B610" s="51"/>
      <c r="C610" s="51" t="s">
        <v>69</v>
      </c>
      <c r="D610" s="49" t="s">
        <v>90</v>
      </c>
      <c r="E610" s="49" t="s">
        <v>619</v>
      </c>
      <c r="F610" s="49" t="s">
        <v>83</v>
      </c>
      <c r="G610" s="49" t="s">
        <v>75</v>
      </c>
      <c r="H610" s="5" t="s">
        <v>79</v>
      </c>
      <c r="I610" s="49">
        <v>1</v>
      </c>
      <c r="J610" s="49"/>
      <c r="K610" s="146" t="s">
        <v>754</v>
      </c>
      <c r="L610" s="146"/>
      <c r="M610" s="146"/>
      <c r="N610" s="146"/>
    </row>
    <row r="611" spans="1:14" s="17" customFormat="1">
      <c r="A611" s="51">
        <v>72</v>
      </c>
      <c r="B611" s="51"/>
      <c r="C611" s="51" t="s">
        <v>69</v>
      </c>
      <c r="D611" s="49" t="s">
        <v>90</v>
      </c>
      <c r="E611" s="49" t="s">
        <v>341</v>
      </c>
      <c r="F611" s="49" t="s">
        <v>14</v>
      </c>
      <c r="G611" s="49" t="s">
        <v>75</v>
      </c>
      <c r="H611" s="5" t="s">
        <v>80</v>
      </c>
      <c r="I611" s="49">
        <v>1</v>
      </c>
      <c r="J611" s="49"/>
      <c r="K611" s="146" t="s">
        <v>754</v>
      </c>
      <c r="L611" s="146"/>
      <c r="M611" s="146"/>
      <c r="N611" s="146"/>
    </row>
    <row r="612" spans="1:14" s="17" customFormat="1">
      <c r="A612" s="51">
        <v>73</v>
      </c>
      <c r="B612" s="51"/>
      <c r="C612" s="51" t="s">
        <v>69</v>
      </c>
      <c r="D612" s="49" t="s">
        <v>90</v>
      </c>
      <c r="E612" s="49" t="s">
        <v>172</v>
      </c>
      <c r="F612" s="49" t="s">
        <v>7</v>
      </c>
      <c r="G612" s="49" t="s">
        <v>69</v>
      </c>
      <c r="H612" s="5" t="s">
        <v>80</v>
      </c>
      <c r="I612" s="49">
        <v>1</v>
      </c>
      <c r="J612" s="49"/>
      <c r="K612" s="146" t="s">
        <v>632</v>
      </c>
      <c r="L612" s="146"/>
      <c r="M612" s="146"/>
      <c r="N612" s="146"/>
    </row>
    <row r="613" spans="1:14" s="17" customFormat="1">
      <c r="A613" s="51">
        <v>74</v>
      </c>
      <c r="B613" s="51"/>
      <c r="C613" s="51" t="s">
        <v>69</v>
      </c>
      <c r="D613" s="49" t="s">
        <v>90</v>
      </c>
      <c r="E613" s="49" t="s">
        <v>1170</v>
      </c>
      <c r="F613" s="49" t="s">
        <v>15</v>
      </c>
      <c r="G613" s="49" t="s">
        <v>69</v>
      </c>
      <c r="H613" s="5" t="s">
        <v>80</v>
      </c>
      <c r="I613" s="49">
        <v>1</v>
      </c>
      <c r="J613" s="49"/>
      <c r="K613" s="146" t="s">
        <v>632</v>
      </c>
      <c r="L613" s="146"/>
      <c r="M613" s="146"/>
      <c r="N613" s="146"/>
    </row>
    <row r="614" spans="1:14" s="17" customFormat="1">
      <c r="A614" s="51">
        <v>75</v>
      </c>
      <c r="B614" s="51"/>
      <c r="C614" s="51" t="s">
        <v>69</v>
      </c>
      <c r="D614" s="49" t="s">
        <v>90</v>
      </c>
      <c r="E614" s="49" t="s">
        <v>175</v>
      </c>
      <c r="F614" s="49" t="s">
        <v>19</v>
      </c>
      <c r="G614" s="49" t="s">
        <v>67</v>
      </c>
      <c r="H614" s="5"/>
      <c r="I614" s="49">
        <v>2</v>
      </c>
      <c r="J614" s="50"/>
      <c r="K614" s="146" t="s">
        <v>751</v>
      </c>
      <c r="L614" s="146"/>
      <c r="M614" s="146"/>
      <c r="N614" s="146"/>
    </row>
    <row r="615" spans="1:14" s="17" customFormat="1">
      <c r="A615" s="51">
        <v>79</v>
      </c>
      <c r="B615" s="51"/>
      <c r="C615" s="51" t="s">
        <v>69</v>
      </c>
      <c r="D615" s="49" t="s">
        <v>91</v>
      </c>
      <c r="E615" s="49" t="s">
        <v>619</v>
      </c>
      <c r="F615" s="49" t="s">
        <v>83</v>
      </c>
      <c r="G615" s="49" t="s">
        <v>69</v>
      </c>
      <c r="H615" s="5" t="s">
        <v>82</v>
      </c>
      <c r="I615" s="49">
        <v>2</v>
      </c>
      <c r="J615" s="49"/>
      <c r="K615" s="146" t="s">
        <v>753</v>
      </c>
      <c r="L615" s="146"/>
      <c r="M615" s="146"/>
      <c r="N615" s="146"/>
    </row>
    <row r="616" spans="1:14" s="17" customFormat="1">
      <c r="A616" s="51">
        <v>80</v>
      </c>
      <c r="B616" s="51"/>
      <c r="C616" s="51" t="s">
        <v>69</v>
      </c>
      <c r="D616" s="49" t="s">
        <v>91</v>
      </c>
      <c r="E616" s="49" t="s">
        <v>615</v>
      </c>
      <c r="F616" s="49" t="s">
        <v>73</v>
      </c>
      <c r="G616" s="49" t="s">
        <v>1431</v>
      </c>
      <c r="H616" s="5" t="s">
        <v>1786</v>
      </c>
      <c r="I616" s="49">
        <v>5</v>
      </c>
      <c r="J616" s="49"/>
      <c r="K616" s="146" t="s">
        <v>754</v>
      </c>
      <c r="L616" s="146"/>
      <c r="M616" s="146"/>
      <c r="N616" s="146"/>
    </row>
    <row r="617" spans="1:14" s="17" customFormat="1">
      <c r="A617" s="51">
        <v>81</v>
      </c>
      <c r="B617" s="51"/>
      <c r="C617" s="51" t="s">
        <v>69</v>
      </c>
      <c r="D617" s="49" t="s">
        <v>91</v>
      </c>
      <c r="E617" s="49" t="s">
        <v>341</v>
      </c>
      <c r="F617" s="49" t="s">
        <v>14</v>
      </c>
      <c r="G617" s="49" t="s">
        <v>1646</v>
      </c>
      <c r="H617" s="5" t="s">
        <v>82</v>
      </c>
      <c r="I617" s="49">
        <v>1</v>
      </c>
      <c r="J617" s="50"/>
      <c r="K617" s="146" t="s">
        <v>752</v>
      </c>
      <c r="L617" s="146"/>
      <c r="M617" s="146"/>
      <c r="N617" s="146"/>
    </row>
    <row r="618" spans="1:14" s="17" customFormat="1">
      <c r="A618" s="51">
        <v>82</v>
      </c>
      <c r="B618" s="51"/>
      <c r="C618" s="51" t="s">
        <v>69</v>
      </c>
      <c r="D618" s="49" t="s">
        <v>91</v>
      </c>
      <c r="E618" s="49" t="s">
        <v>1170</v>
      </c>
      <c r="F618" s="49" t="s">
        <v>15</v>
      </c>
      <c r="G618" s="49" t="s">
        <v>1646</v>
      </c>
      <c r="H618" s="5" t="s">
        <v>82</v>
      </c>
      <c r="I618" s="49">
        <v>2</v>
      </c>
      <c r="J618" s="49"/>
      <c r="K618" s="146" t="s">
        <v>752</v>
      </c>
      <c r="L618" s="146"/>
      <c r="M618" s="146"/>
      <c r="N618" s="146"/>
    </row>
    <row r="619" spans="1:14" s="17" customFormat="1">
      <c r="A619" s="51">
        <v>83</v>
      </c>
      <c r="B619" s="51"/>
      <c r="C619" s="51" t="s">
        <v>69</v>
      </c>
      <c r="D619" s="49" t="s">
        <v>91</v>
      </c>
      <c r="E619" s="49" t="s">
        <v>1792</v>
      </c>
      <c r="F619" s="49" t="s">
        <v>84</v>
      </c>
      <c r="G619" s="49" t="s">
        <v>61</v>
      </c>
      <c r="H619" s="5" t="s">
        <v>63</v>
      </c>
      <c r="I619" s="49">
        <v>1</v>
      </c>
      <c r="J619" s="49"/>
      <c r="K619" s="146" t="s">
        <v>754</v>
      </c>
      <c r="L619" s="146"/>
      <c r="M619" s="146"/>
      <c r="N619" s="146"/>
    </row>
    <row r="620" spans="1:14" s="17" customFormat="1">
      <c r="A620" s="51">
        <v>84</v>
      </c>
      <c r="B620" s="51"/>
      <c r="C620" s="51" t="s">
        <v>69</v>
      </c>
      <c r="D620" s="49" t="s">
        <v>91</v>
      </c>
      <c r="E620" s="49" t="s">
        <v>617</v>
      </c>
      <c r="F620" s="49" t="s">
        <v>73</v>
      </c>
      <c r="G620" s="49" t="s">
        <v>87</v>
      </c>
      <c r="H620" s="5" t="s">
        <v>1789</v>
      </c>
      <c r="I620" s="49">
        <v>10</v>
      </c>
      <c r="J620" s="49"/>
      <c r="K620" s="146"/>
      <c r="L620" s="146"/>
      <c r="M620" s="146"/>
      <c r="N620" s="146"/>
    </row>
    <row r="621" spans="1:14" s="17" customFormat="1">
      <c r="A621" s="51">
        <v>85</v>
      </c>
      <c r="B621" s="51"/>
      <c r="C621" s="51" t="s">
        <v>69</v>
      </c>
      <c r="D621" s="49" t="s">
        <v>91</v>
      </c>
      <c r="E621" s="49" t="s">
        <v>179</v>
      </c>
      <c r="F621" s="49" t="s">
        <v>76</v>
      </c>
      <c r="G621" s="49" t="s">
        <v>61</v>
      </c>
      <c r="H621" s="5" t="s">
        <v>63</v>
      </c>
      <c r="I621" s="49">
        <v>1</v>
      </c>
      <c r="J621" s="50"/>
      <c r="K621" s="146" t="s">
        <v>754</v>
      </c>
      <c r="L621" s="146"/>
      <c r="M621" s="146"/>
      <c r="N621" s="146"/>
    </row>
    <row r="622" spans="1:14" s="17" customFormat="1">
      <c r="A622" s="51">
        <v>86</v>
      </c>
      <c r="B622" s="51"/>
      <c r="C622" s="51" t="s">
        <v>69</v>
      </c>
      <c r="D622" s="49" t="s">
        <v>91</v>
      </c>
      <c r="E622" s="49" t="s">
        <v>175</v>
      </c>
      <c r="F622" s="49" t="s">
        <v>19</v>
      </c>
      <c r="G622" s="49" t="s">
        <v>67</v>
      </c>
      <c r="H622" s="5"/>
      <c r="I622" s="49">
        <v>2</v>
      </c>
      <c r="J622" s="49"/>
      <c r="K622" s="146" t="s">
        <v>753</v>
      </c>
      <c r="L622" s="146"/>
      <c r="M622" s="146"/>
      <c r="N622" s="146"/>
    </row>
    <row r="623" spans="1:14" s="17" customFormat="1">
      <c r="A623" s="51">
        <v>87</v>
      </c>
      <c r="B623" s="51"/>
      <c r="C623" s="51" t="s">
        <v>69</v>
      </c>
      <c r="D623" s="49" t="s">
        <v>91</v>
      </c>
      <c r="E623" s="49" t="s">
        <v>172</v>
      </c>
      <c r="F623" s="49" t="s">
        <v>7</v>
      </c>
      <c r="G623" s="49" t="s">
        <v>51</v>
      </c>
      <c r="H623" s="5"/>
      <c r="I623" s="49">
        <v>3</v>
      </c>
      <c r="J623" s="49"/>
      <c r="K623" s="146" t="s">
        <v>2018</v>
      </c>
      <c r="L623" s="146"/>
      <c r="M623" s="146"/>
      <c r="N623" s="146"/>
    </row>
    <row r="624" spans="1:14" s="17" customFormat="1">
      <c r="A624" s="51">
        <v>90</v>
      </c>
      <c r="B624" s="51"/>
      <c r="C624" s="51" t="s">
        <v>69</v>
      </c>
      <c r="D624" s="49" t="s">
        <v>94</v>
      </c>
      <c r="E624" s="49" t="s">
        <v>614</v>
      </c>
      <c r="F624" s="49" t="s">
        <v>73</v>
      </c>
      <c r="G624" s="49" t="s">
        <v>72</v>
      </c>
      <c r="H624" s="5" t="s">
        <v>230</v>
      </c>
      <c r="I624" s="49">
        <v>2</v>
      </c>
      <c r="J624" s="49"/>
      <c r="K624" s="146" t="s">
        <v>2023</v>
      </c>
      <c r="L624" s="146"/>
      <c r="M624" s="146"/>
      <c r="N624" s="146"/>
    </row>
    <row r="625" spans="1:14" s="17" customFormat="1">
      <c r="A625" s="51">
        <v>91</v>
      </c>
      <c r="B625" s="51"/>
      <c r="C625" s="51" t="s">
        <v>69</v>
      </c>
      <c r="D625" s="49" t="s">
        <v>94</v>
      </c>
      <c r="E625" s="49" t="s">
        <v>1491</v>
      </c>
      <c r="F625" s="49" t="s">
        <v>1490</v>
      </c>
      <c r="G625" s="49" t="s">
        <v>1273</v>
      </c>
      <c r="H625" s="5" t="s">
        <v>82</v>
      </c>
      <c r="I625" s="49">
        <v>2</v>
      </c>
      <c r="J625" s="49"/>
      <c r="K625" s="146" t="s">
        <v>632</v>
      </c>
      <c r="L625" s="146"/>
      <c r="M625" s="146"/>
      <c r="N625" s="146"/>
    </row>
    <row r="626" spans="1:14" s="17" customFormat="1">
      <c r="A626" s="51">
        <v>92</v>
      </c>
      <c r="B626" s="51"/>
      <c r="C626" s="51" t="s">
        <v>69</v>
      </c>
      <c r="D626" s="49" t="s">
        <v>94</v>
      </c>
      <c r="E626" s="49" t="s">
        <v>172</v>
      </c>
      <c r="F626" s="49" t="s">
        <v>7</v>
      </c>
      <c r="G626" s="49" t="s">
        <v>69</v>
      </c>
      <c r="H626" s="5" t="s">
        <v>80</v>
      </c>
      <c r="I626" s="49">
        <v>2</v>
      </c>
      <c r="J626" s="49"/>
      <c r="K626" s="146" t="s">
        <v>754</v>
      </c>
      <c r="L626" s="146"/>
      <c r="M626" s="146"/>
      <c r="N626" s="146"/>
    </row>
    <row r="627" spans="1:14" s="17" customFormat="1">
      <c r="A627" s="51">
        <v>93</v>
      </c>
      <c r="B627" s="51"/>
      <c r="C627" s="51" t="s">
        <v>69</v>
      </c>
      <c r="D627" s="49" t="s">
        <v>94</v>
      </c>
      <c r="E627" s="49" t="s">
        <v>1170</v>
      </c>
      <c r="F627" s="49" t="s">
        <v>15</v>
      </c>
      <c r="G627" s="49" t="s">
        <v>69</v>
      </c>
      <c r="H627" s="5" t="s">
        <v>80</v>
      </c>
      <c r="I627" s="49">
        <v>1</v>
      </c>
      <c r="J627" s="49"/>
      <c r="K627" s="146" t="s">
        <v>754</v>
      </c>
      <c r="L627" s="146"/>
      <c r="M627" s="146"/>
      <c r="N627" s="146"/>
    </row>
    <row r="628" spans="1:14" s="17" customFormat="1">
      <c r="A628" s="51">
        <v>94</v>
      </c>
      <c r="B628" s="51"/>
      <c r="C628" s="51" t="s">
        <v>69</v>
      </c>
      <c r="D628" s="49" t="s">
        <v>94</v>
      </c>
      <c r="E628" s="49"/>
      <c r="F628" s="49" t="s">
        <v>85</v>
      </c>
      <c r="G628" s="49" t="s">
        <v>51</v>
      </c>
      <c r="H628" s="5" t="s">
        <v>80</v>
      </c>
      <c r="I628" s="49">
        <v>2</v>
      </c>
      <c r="J628" s="49"/>
      <c r="K628" s="146"/>
      <c r="L628" s="146"/>
      <c r="M628" s="146"/>
      <c r="N628" s="146"/>
    </row>
    <row r="629" spans="1:14" s="17" customFormat="1">
      <c r="A629" s="51">
        <v>95</v>
      </c>
      <c r="B629" s="51"/>
      <c r="C629" s="51" t="s">
        <v>69</v>
      </c>
      <c r="D629" s="49" t="s">
        <v>94</v>
      </c>
      <c r="E629" s="49" t="s">
        <v>179</v>
      </c>
      <c r="F629" s="49" t="s">
        <v>76</v>
      </c>
      <c r="G629" s="49" t="s">
        <v>75</v>
      </c>
      <c r="H629" s="5" t="s">
        <v>80</v>
      </c>
      <c r="I629" s="49">
        <v>2</v>
      </c>
      <c r="J629" s="50"/>
      <c r="K629" s="146" t="s">
        <v>751</v>
      </c>
      <c r="L629" s="146"/>
      <c r="M629" s="146"/>
      <c r="N629" s="146"/>
    </row>
    <row r="630" spans="1:14" s="17" customFormat="1">
      <c r="A630" s="51">
        <v>96</v>
      </c>
      <c r="B630" s="51"/>
      <c r="C630" s="51" t="s">
        <v>69</v>
      </c>
      <c r="D630" s="49" t="s">
        <v>94</v>
      </c>
      <c r="E630" s="49" t="s">
        <v>341</v>
      </c>
      <c r="F630" s="49" t="s">
        <v>14</v>
      </c>
      <c r="G630" s="49" t="s">
        <v>75</v>
      </c>
      <c r="H630" s="5" t="s">
        <v>80</v>
      </c>
      <c r="I630" s="49">
        <v>2</v>
      </c>
      <c r="J630" s="49"/>
      <c r="K630" s="146" t="s">
        <v>1793</v>
      </c>
      <c r="L630" s="146"/>
      <c r="M630" s="146"/>
      <c r="N630" s="146"/>
    </row>
    <row r="631" spans="1:14" s="17" customFormat="1">
      <c r="A631" s="51">
        <v>97</v>
      </c>
      <c r="B631" s="51"/>
      <c r="C631" s="51" t="s">
        <v>69</v>
      </c>
      <c r="D631" s="49" t="s">
        <v>94</v>
      </c>
      <c r="E631" s="49" t="s">
        <v>619</v>
      </c>
      <c r="F631" s="49" t="s">
        <v>83</v>
      </c>
      <c r="G631" s="49" t="s">
        <v>75</v>
      </c>
      <c r="H631" s="5" t="s">
        <v>80</v>
      </c>
      <c r="I631" s="49">
        <v>2</v>
      </c>
      <c r="J631" s="49"/>
      <c r="K631" s="146" t="s">
        <v>753</v>
      </c>
      <c r="L631" s="146"/>
      <c r="M631" s="146"/>
      <c r="N631" s="146"/>
    </row>
    <row r="632" spans="1:14" s="17" customFormat="1">
      <c r="A632" s="51">
        <v>98</v>
      </c>
      <c r="B632" s="51"/>
      <c r="C632" s="51" t="s">
        <v>69</v>
      </c>
      <c r="D632" s="49" t="s">
        <v>94</v>
      </c>
      <c r="E632" s="49" t="s">
        <v>616</v>
      </c>
      <c r="F632" s="49" t="s">
        <v>73</v>
      </c>
      <c r="G632" s="49" t="s">
        <v>81</v>
      </c>
      <c r="H632" s="5" t="s">
        <v>1788</v>
      </c>
      <c r="I632" s="49">
        <v>12</v>
      </c>
      <c r="J632" s="49"/>
      <c r="K632" s="146"/>
      <c r="L632" s="146"/>
      <c r="M632" s="146"/>
      <c r="N632" s="146"/>
    </row>
    <row r="633" spans="1:14" s="17" customFormat="1">
      <c r="A633" s="51">
        <v>99</v>
      </c>
      <c r="B633" s="51"/>
      <c r="C633" s="51" t="s">
        <v>69</v>
      </c>
      <c r="D633" s="49" t="s">
        <v>94</v>
      </c>
      <c r="E633" s="49" t="s">
        <v>175</v>
      </c>
      <c r="F633" s="49" t="s">
        <v>19</v>
      </c>
      <c r="G633" s="49" t="s">
        <v>67</v>
      </c>
      <c r="H633" s="5"/>
      <c r="I633" s="49">
        <v>2</v>
      </c>
      <c r="J633" s="49"/>
      <c r="K633" s="146" t="s">
        <v>751</v>
      </c>
      <c r="L633" s="146"/>
      <c r="M633" s="146"/>
      <c r="N633" s="146"/>
    </row>
    <row r="634" spans="1:14" s="17" customFormat="1">
      <c r="A634" s="51">
        <v>102</v>
      </c>
      <c r="B634" s="51"/>
      <c r="C634" s="51" t="s">
        <v>69</v>
      </c>
      <c r="D634" s="49" t="s">
        <v>1794</v>
      </c>
      <c r="E634" s="49" t="s">
        <v>341</v>
      </c>
      <c r="F634" s="49" t="s">
        <v>14</v>
      </c>
      <c r="G634" s="49" t="s">
        <v>1707</v>
      </c>
      <c r="H634" s="5" t="s">
        <v>79</v>
      </c>
      <c r="I634" s="49">
        <v>1</v>
      </c>
      <c r="J634" s="49"/>
      <c r="K634" s="146" t="s">
        <v>751</v>
      </c>
      <c r="L634" s="146"/>
      <c r="M634" s="146"/>
      <c r="N634" s="146"/>
    </row>
    <row r="635" spans="1:14" s="17" customFormat="1">
      <c r="A635" s="51">
        <v>103</v>
      </c>
      <c r="B635" s="51"/>
      <c r="C635" s="51" t="s">
        <v>69</v>
      </c>
      <c r="D635" s="49" t="s">
        <v>1794</v>
      </c>
      <c r="E635" s="49" t="s">
        <v>186</v>
      </c>
      <c r="F635" s="49" t="s">
        <v>5</v>
      </c>
      <c r="G635" s="49" t="s">
        <v>1707</v>
      </c>
      <c r="H635" s="5" t="s">
        <v>79</v>
      </c>
      <c r="I635" s="49">
        <v>4</v>
      </c>
      <c r="J635" s="49"/>
      <c r="K635" s="146" t="s">
        <v>751</v>
      </c>
      <c r="L635" s="146"/>
      <c r="M635" s="146"/>
      <c r="N635" s="146"/>
    </row>
    <row r="636" spans="1:14" s="17" customFormat="1">
      <c r="A636" s="51">
        <v>104</v>
      </c>
      <c r="B636" s="51"/>
      <c r="C636" s="51" t="s">
        <v>69</v>
      </c>
      <c r="D636" s="49" t="s">
        <v>1794</v>
      </c>
      <c r="E636" s="49" t="s">
        <v>186</v>
      </c>
      <c r="F636" s="49" t="s">
        <v>5</v>
      </c>
      <c r="G636" s="49" t="s">
        <v>93</v>
      </c>
      <c r="H636" s="5" t="s">
        <v>79</v>
      </c>
      <c r="I636" s="49">
        <v>5</v>
      </c>
      <c r="J636" s="49"/>
      <c r="K636" s="146" t="s">
        <v>753</v>
      </c>
      <c r="L636" s="146"/>
      <c r="M636" s="146"/>
      <c r="N636" s="146"/>
    </row>
    <row r="637" spans="1:14" s="17" customFormat="1">
      <c r="A637" s="51">
        <v>105</v>
      </c>
      <c r="B637" s="51"/>
      <c r="C637" s="51" t="s">
        <v>69</v>
      </c>
      <c r="D637" s="49" t="s">
        <v>1794</v>
      </c>
      <c r="E637" s="49" t="s">
        <v>1170</v>
      </c>
      <c r="F637" s="49" t="s">
        <v>15</v>
      </c>
      <c r="G637" s="49" t="s">
        <v>69</v>
      </c>
      <c r="H637" s="5" t="s">
        <v>82</v>
      </c>
      <c r="I637" s="49">
        <v>1</v>
      </c>
      <c r="J637" s="49"/>
      <c r="K637" s="146" t="s">
        <v>753</v>
      </c>
      <c r="L637" s="146"/>
      <c r="M637" s="146"/>
      <c r="N637" s="146"/>
    </row>
    <row r="638" spans="1:14" s="17" customFormat="1">
      <c r="A638" s="51">
        <v>106</v>
      </c>
      <c r="B638" s="51"/>
      <c r="C638" s="51" t="s">
        <v>69</v>
      </c>
      <c r="D638" s="49" t="s">
        <v>1794</v>
      </c>
      <c r="E638" s="49" t="s">
        <v>172</v>
      </c>
      <c r="F638" s="49" t="s">
        <v>7</v>
      </c>
      <c r="G638" s="49" t="s">
        <v>69</v>
      </c>
      <c r="H638" s="5" t="s">
        <v>82</v>
      </c>
      <c r="I638" s="49">
        <v>1</v>
      </c>
      <c r="J638" s="49"/>
      <c r="K638" s="146" t="s">
        <v>753</v>
      </c>
      <c r="L638" s="146"/>
      <c r="M638" s="146"/>
      <c r="N638" s="146"/>
    </row>
    <row r="639" spans="1:14" s="17" customFormat="1">
      <c r="A639" s="51">
        <v>107</v>
      </c>
      <c r="B639" s="51"/>
      <c r="C639" s="51" t="s">
        <v>69</v>
      </c>
      <c r="D639" s="49" t="s">
        <v>1794</v>
      </c>
      <c r="E639" s="49" t="s">
        <v>175</v>
      </c>
      <c r="F639" s="49" t="s">
        <v>19</v>
      </c>
      <c r="G639" s="49" t="s">
        <v>67</v>
      </c>
      <c r="H639" s="5"/>
      <c r="I639" s="49">
        <v>2</v>
      </c>
      <c r="J639" s="49"/>
      <c r="K639" s="146" t="s">
        <v>752</v>
      </c>
      <c r="L639" s="146"/>
      <c r="M639" s="146"/>
      <c r="N639" s="146"/>
    </row>
    <row r="640" spans="1:14" s="17" customFormat="1">
      <c r="A640" s="51">
        <v>110</v>
      </c>
      <c r="B640" s="51"/>
      <c r="C640" s="51" t="s">
        <v>69</v>
      </c>
      <c r="D640" s="49" t="s">
        <v>68</v>
      </c>
      <c r="E640" s="49" t="s">
        <v>186</v>
      </c>
      <c r="F640" s="49" t="s">
        <v>5</v>
      </c>
      <c r="G640" s="49" t="s">
        <v>1707</v>
      </c>
      <c r="H640" s="5" t="s">
        <v>79</v>
      </c>
      <c r="I640" s="49">
        <v>5</v>
      </c>
      <c r="J640" s="49"/>
      <c r="K640" s="146" t="s">
        <v>632</v>
      </c>
      <c r="L640" s="146"/>
      <c r="M640" s="146"/>
      <c r="N640" s="146"/>
    </row>
    <row r="641" spans="1:14" s="17" customFormat="1">
      <c r="A641" s="51">
        <v>111</v>
      </c>
      <c r="B641" s="51"/>
      <c r="C641" s="51" t="s">
        <v>69</v>
      </c>
      <c r="D641" s="49" t="s">
        <v>68</v>
      </c>
      <c r="E641" s="49" t="s">
        <v>186</v>
      </c>
      <c r="F641" s="49" t="s">
        <v>5</v>
      </c>
      <c r="G641" s="49" t="s">
        <v>93</v>
      </c>
      <c r="H641" s="5" t="s">
        <v>79</v>
      </c>
      <c r="I641" s="49">
        <v>5</v>
      </c>
      <c r="J641" s="49"/>
      <c r="K641" s="146" t="s">
        <v>752</v>
      </c>
      <c r="L641" s="146"/>
      <c r="M641" s="146"/>
      <c r="N641" s="146"/>
    </row>
    <row r="642" spans="1:14" s="17" customFormat="1">
      <c r="A642" s="51">
        <v>112</v>
      </c>
      <c r="B642" s="51"/>
      <c r="C642" s="51" t="s">
        <v>69</v>
      </c>
      <c r="D642" s="49" t="s">
        <v>68</v>
      </c>
      <c r="E642" s="49" t="s">
        <v>175</v>
      </c>
      <c r="F642" s="49" t="s">
        <v>19</v>
      </c>
      <c r="G642" s="49" t="s">
        <v>67</v>
      </c>
      <c r="H642" s="5"/>
      <c r="I642" s="49">
        <v>2</v>
      </c>
      <c r="J642" s="49"/>
      <c r="K642" s="146" t="s">
        <v>632</v>
      </c>
      <c r="L642" s="146"/>
      <c r="M642" s="146"/>
      <c r="N642" s="146"/>
    </row>
    <row r="643" spans="1:14" s="17" customFormat="1">
      <c r="A643" s="51"/>
      <c r="B643" s="51"/>
      <c r="C643" s="51"/>
      <c r="D643" s="49"/>
      <c r="E643" s="49"/>
      <c r="F643" s="49"/>
      <c r="G643" s="49"/>
      <c r="H643" s="5"/>
      <c r="I643" s="49"/>
      <c r="J643" s="49"/>
      <c r="K643" s="146"/>
    </row>
    <row r="644" spans="1:14" s="17" customFormat="1">
      <c r="A644" s="51"/>
      <c r="B644" s="51"/>
      <c r="C644" s="51"/>
      <c r="D644" s="49"/>
      <c r="E644" s="49"/>
      <c r="F644" s="49"/>
      <c r="G644" s="49"/>
      <c r="H644" s="5"/>
      <c r="I644" s="49"/>
      <c r="J644" s="49"/>
      <c r="K644" s="146"/>
      <c r="L644" s="146"/>
      <c r="M644" s="146"/>
      <c r="N644" s="146"/>
    </row>
    <row r="645" spans="1:14" s="17" customFormat="1">
      <c r="A645" s="51"/>
      <c r="B645" s="51"/>
      <c r="C645" s="51"/>
      <c r="D645" s="49"/>
      <c r="E645" s="49"/>
      <c r="F645" s="49"/>
      <c r="G645" s="49"/>
      <c r="H645" s="5"/>
      <c r="I645" s="49"/>
      <c r="J645" s="49"/>
      <c r="K645" s="146"/>
      <c r="L645" s="146"/>
      <c r="M645" s="146"/>
      <c r="N645" s="146"/>
    </row>
    <row r="646" spans="1:14" s="17" customFormat="1">
      <c r="A646" s="51">
        <v>5</v>
      </c>
      <c r="B646" s="51"/>
      <c r="C646" s="51" t="s">
        <v>1267</v>
      </c>
      <c r="D646" s="49" t="s">
        <v>324</v>
      </c>
      <c r="E646" s="49" t="s">
        <v>172</v>
      </c>
      <c r="F646" s="49" t="s">
        <v>7</v>
      </c>
      <c r="G646" s="49" t="s">
        <v>1267</v>
      </c>
      <c r="H646" s="5" t="s">
        <v>156</v>
      </c>
      <c r="I646" s="49">
        <v>2</v>
      </c>
      <c r="J646" s="49"/>
      <c r="K646" s="146"/>
      <c r="L646" s="146"/>
      <c r="M646" s="146"/>
      <c r="N646" s="146"/>
    </row>
    <row r="647" spans="1:14" s="17" customFormat="1">
      <c r="A647" s="51">
        <v>6</v>
      </c>
      <c r="B647" s="51"/>
      <c r="C647" s="51" t="s">
        <v>1267</v>
      </c>
      <c r="D647" s="49" t="s">
        <v>324</v>
      </c>
      <c r="E647" s="49" t="s">
        <v>172</v>
      </c>
      <c r="F647" s="49" t="s">
        <v>1576</v>
      </c>
      <c r="G647" s="49" t="s">
        <v>50</v>
      </c>
      <c r="H647" s="5" t="s">
        <v>156</v>
      </c>
      <c r="I647" s="49">
        <v>0</v>
      </c>
      <c r="J647" s="50"/>
      <c r="K647" s="146" t="s">
        <v>2052</v>
      </c>
      <c r="L647" s="146"/>
      <c r="M647" s="146"/>
      <c r="N647" s="146"/>
    </row>
    <row r="648" spans="1:14" s="17" customFormat="1">
      <c r="A648" s="51">
        <v>7</v>
      </c>
      <c r="B648" s="51"/>
      <c r="C648" s="51" t="s">
        <v>1267</v>
      </c>
      <c r="D648" s="49" t="s">
        <v>324</v>
      </c>
      <c r="E648" s="49" t="s">
        <v>179</v>
      </c>
      <c r="F648" s="49" t="s">
        <v>76</v>
      </c>
      <c r="G648" s="49" t="s">
        <v>1267</v>
      </c>
      <c r="H648" s="5" t="s">
        <v>156</v>
      </c>
      <c r="I648" s="49">
        <v>2</v>
      </c>
      <c r="J648" s="49"/>
      <c r="K648" s="146"/>
      <c r="L648" s="146"/>
      <c r="M648" s="146"/>
      <c r="N648" s="146"/>
    </row>
    <row r="649" spans="1:14" s="17" customFormat="1">
      <c r="A649" s="51">
        <v>8</v>
      </c>
      <c r="B649" s="51"/>
      <c r="C649" s="51" t="s">
        <v>1267</v>
      </c>
      <c r="D649" s="49" t="s">
        <v>324</v>
      </c>
      <c r="E649" s="49" t="s">
        <v>341</v>
      </c>
      <c r="F649" s="49" t="s">
        <v>14</v>
      </c>
      <c r="G649" s="49" t="s">
        <v>45</v>
      </c>
      <c r="H649" s="5" t="s">
        <v>22</v>
      </c>
      <c r="I649" s="49">
        <v>1</v>
      </c>
      <c r="J649" s="49"/>
      <c r="K649" s="146"/>
      <c r="L649" s="146"/>
      <c r="M649" s="146"/>
      <c r="N649" s="146"/>
    </row>
    <row r="650" spans="1:14" s="17" customFormat="1">
      <c r="A650" s="51">
        <v>9</v>
      </c>
      <c r="B650" s="51"/>
      <c r="C650" s="51" t="s">
        <v>1267</v>
      </c>
      <c r="D650" s="49" t="s">
        <v>324</v>
      </c>
      <c r="E650" s="49" t="s">
        <v>15</v>
      </c>
      <c r="F650" s="49" t="s">
        <v>15</v>
      </c>
      <c r="G650" s="49" t="s">
        <v>45</v>
      </c>
      <c r="H650" s="5" t="s">
        <v>22</v>
      </c>
      <c r="I650" s="49">
        <v>1</v>
      </c>
      <c r="J650" s="50"/>
      <c r="K650" s="146"/>
      <c r="L650" s="146"/>
      <c r="M650" s="146"/>
      <c r="N650" s="146"/>
    </row>
    <row r="651" spans="1:14" s="17" customFormat="1">
      <c r="A651" s="51">
        <v>10</v>
      </c>
      <c r="B651" s="51"/>
      <c r="C651" s="51" t="s">
        <v>1267</v>
      </c>
      <c r="D651" s="49" t="s">
        <v>324</v>
      </c>
      <c r="E651" s="49" t="s">
        <v>175</v>
      </c>
      <c r="F651" s="49" t="s">
        <v>19</v>
      </c>
      <c r="G651" s="49" t="s">
        <v>1707</v>
      </c>
      <c r="H651" s="5" t="s">
        <v>327</v>
      </c>
      <c r="I651" s="49">
        <v>1</v>
      </c>
      <c r="J651" s="49"/>
      <c r="K651" s="146" t="s">
        <v>1494</v>
      </c>
      <c r="L651" s="146"/>
      <c r="M651" s="146"/>
      <c r="N651" s="146"/>
    </row>
    <row r="652" spans="1:14" s="17" customFormat="1">
      <c r="A652" s="51">
        <v>11</v>
      </c>
      <c r="B652" s="51"/>
      <c r="C652" s="51" t="s">
        <v>1267</v>
      </c>
      <c r="D652" s="49" t="s">
        <v>324</v>
      </c>
      <c r="E652" s="49" t="s">
        <v>619</v>
      </c>
      <c r="F652" s="49" t="s">
        <v>83</v>
      </c>
      <c r="G652" s="49" t="s">
        <v>220</v>
      </c>
      <c r="H652" s="5" t="s">
        <v>296</v>
      </c>
      <c r="I652" s="49">
        <v>1</v>
      </c>
      <c r="J652" s="49"/>
      <c r="K652" s="146" t="s">
        <v>1575</v>
      </c>
      <c r="L652" s="146"/>
      <c r="M652" s="146"/>
      <c r="N652" s="146"/>
    </row>
    <row r="653" spans="1:14" s="17" customFormat="1">
      <c r="A653" s="51">
        <v>12</v>
      </c>
      <c r="B653" s="51"/>
      <c r="C653" s="51" t="s">
        <v>1267</v>
      </c>
      <c r="D653" s="49" t="s">
        <v>324</v>
      </c>
      <c r="E653" s="49" t="s">
        <v>178</v>
      </c>
      <c r="F653" s="49" t="s">
        <v>37</v>
      </c>
      <c r="G653" s="49" t="s">
        <v>1082</v>
      </c>
      <c r="H653" s="5" t="s">
        <v>296</v>
      </c>
      <c r="I653" s="49">
        <v>1</v>
      </c>
      <c r="J653" s="49"/>
      <c r="K653" s="146" t="s">
        <v>1495</v>
      </c>
      <c r="L653" s="146"/>
      <c r="M653" s="146"/>
      <c r="N653" s="146"/>
    </row>
    <row r="654" spans="1:14" s="17" customFormat="1">
      <c r="A654" s="51">
        <v>13</v>
      </c>
      <c r="B654" s="51"/>
      <c r="C654" s="51" t="s">
        <v>1267</v>
      </c>
      <c r="D654" s="49" t="s">
        <v>324</v>
      </c>
      <c r="E654" s="49" t="s">
        <v>174</v>
      </c>
      <c r="F654" s="49" t="s">
        <v>1392</v>
      </c>
      <c r="G654" s="49" t="s">
        <v>1556</v>
      </c>
      <c r="H654" s="5" t="s">
        <v>296</v>
      </c>
      <c r="I654" s="49">
        <v>1</v>
      </c>
      <c r="J654" s="49"/>
      <c r="K654" s="146" t="s">
        <v>1495</v>
      </c>
      <c r="L654" s="146"/>
      <c r="M654" s="146"/>
      <c r="N654" s="146"/>
    </row>
    <row r="655" spans="1:14" s="17" customFormat="1">
      <c r="A655" s="51">
        <v>14</v>
      </c>
      <c r="B655" s="51"/>
      <c r="C655" s="51" t="s">
        <v>1267</v>
      </c>
      <c r="D655" s="49" t="s">
        <v>324</v>
      </c>
      <c r="E655" s="49" t="s">
        <v>614</v>
      </c>
      <c r="F655" s="49" t="s">
        <v>634</v>
      </c>
      <c r="G655" s="49" t="s">
        <v>355</v>
      </c>
      <c r="H655" s="5" t="s">
        <v>356</v>
      </c>
      <c r="I655" s="49">
        <v>2</v>
      </c>
      <c r="J655" s="50">
        <v>2</v>
      </c>
      <c r="K655" s="146" t="s">
        <v>954</v>
      </c>
      <c r="L655" s="146"/>
      <c r="M655" s="146"/>
      <c r="N655" s="146"/>
    </row>
    <row r="656" spans="1:14" s="17" customFormat="1">
      <c r="A656" s="51">
        <v>15</v>
      </c>
      <c r="B656" s="51"/>
      <c r="C656" s="51" t="s">
        <v>1267</v>
      </c>
      <c r="D656" s="49" t="s">
        <v>324</v>
      </c>
      <c r="E656" s="49" t="s">
        <v>615</v>
      </c>
      <c r="F656" s="49" t="s">
        <v>1576</v>
      </c>
      <c r="G656" s="49" t="s">
        <v>318</v>
      </c>
      <c r="H656" s="5" t="s">
        <v>328</v>
      </c>
      <c r="I656" s="49">
        <v>2</v>
      </c>
      <c r="J656" s="49">
        <v>2</v>
      </c>
      <c r="K656" s="146" t="s">
        <v>954</v>
      </c>
      <c r="L656" s="146"/>
      <c r="M656" s="146"/>
      <c r="N656" s="146"/>
    </row>
    <row r="657" spans="1:14" s="17" customFormat="1">
      <c r="A657" s="51">
        <v>17</v>
      </c>
      <c r="B657" s="51"/>
      <c r="C657" s="51" t="s">
        <v>1267</v>
      </c>
      <c r="D657" s="49" t="s">
        <v>329</v>
      </c>
      <c r="E657" s="49" t="s">
        <v>172</v>
      </c>
      <c r="F657" s="49" t="s">
        <v>7</v>
      </c>
      <c r="G657" s="49" t="s">
        <v>1267</v>
      </c>
      <c r="H657" s="5" t="s">
        <v>351</v>
      </c>
      <c r="I657" s="49">
        <v>2</v>
      </c>
      <c r="J657" s="50">
        <v>2</v>
      </c>
      <c r="K657" s="146"/>
      <c r="L657" s="146"/>
      <c r="M657" s="146"/>
      <c r="N657" s="146"/>
    </row>
    <row r="658" spans="1:14" s="17" customFormat="1">
      <c r="A658" s="51">
        <v>18</v>
      </c>
      <c r="B658" s="51"/>
      <c r="C658" s="51" t="s">
        <v>1267</v>
      </c>
      <c r="D658" s="49" t="s">
        <v>329</v>
      </c>
      <c r="E658" s="49" t="s">
        <v>172</v>
      </c>
      <c r="F658" s="49" t="s">
        <v>1576</v>
      </c>
      <c r="G658" s="49" t="s">
        <v>50</v>
      </c>
      <c r="H658" s="5" t="s">
        <v>336</v>
      </c>
      <c r="I658" s="49">
        <v>2</v>
      </c>
      <c r="J658" s="49">
        <v>2</v>
      </c>
      <c r="K658" s="146"/>
      <c r="L658" s="146"/>
      <c r="M658" s="146"/>
      <c r="N658" s="146"/>
    </row>
    <row r="659" spans="1:14" s="17" customFormat="1">
      <c r="A659" s="51">
        <v>19</v>
      </c>
      <c r="B659" s="51"/>
      <c r="C659" s="51" t="s">
        <v>1267</v>
      </c>
      <c r="D659" s="49" t="s">
        <v>329</v>
      </c>
      <c r="E659" s="49" t="s">
        <v>179</v>
      </c>
      <c r="F659" s="49" t="s">
        <v>76</v>
      </c>
      <c r="G659" s="49" t="s">
        <v>75</v>
      </c>
      <c r="H659" s="5" t="s">
        <v>336</v>
      </c>
      <c r="I659" s="49">
        <v>2</v>
      </c>
      <c r="J659" s="49"/>
      <c r="K659" s="146"/>
      <c r="L659" s="146"/>
      <c r="M659" s="146"/>
      <c r="N659" s="146"/>
    </row>
    <row r="660" spans="1:14" s="17" customFormat="1">
      <c r="A660" s="51">
        <v>20</v>
      </c>
      <c r="B660" s="51"/>
      <c r="C660" s="51" t="s">
        <v>1267</v>
      </c>
      <c r="D660" s="49" t="s">
        <v>329</v>
      </c>
      <c r="E660" s="49" t="s">
        <v>341</v>
      </c>
      <c r="F660" s="49" t="s">
        <v>14</v>
      </c>
      <c r="G660" s="49" t="s">
        <v>45</v>
      </c>
      <c r="H660" s="5" t="s">
        <v>344</v>
      </c>
      <c r="I660" s="49">
        <v>1</v>
      </c>
      <c r="J660" s="49"/>
      <c r="K660" s="146"/>
      <c r="L660" s="146"/>
      <c r="M660" s="146"/>
      <c r="N660" s="146"/>
    </row>
    <row r="661" spans="1:14" s="17" customFormat="1">
      <c r="A661" s="51">
        <v>21</v>
      </c>
      <c r="B661" s="51"/>
      <c r="C661" s="51" t="s">
        <v>1267</v>
      </c>
      <c r="D661" s="49" t="s">
        <v>329</v>
      </c>
      <c r="E661" s="49" t="s">
        <v>15</v>
      </c>
      <c r="F661" s="49" t="s">
        <v>15</v>
      </c>
      <c r="G661" s="49" t="s">
        <v>45</v>
      </c>
      <c r="H661" s="5" t="s">
        <v>22</v>
      </c>
      <c r="I661" s="49">
        <v>1</v>
      </c>
      <c r="J661" s="49"/>
      <c r="K661" s="146"/>
      <c r="L661" s="146"/>
      <c r="M661" s="146"/>
      <c r="N661" s="146"/>
    </row>
    <row r="662" spans="1:14" s="17" customFormat="1">
      <c r="A662" s="51">
        <v>22</v>
      </c>
      <c r="B662" s="51"/>
      <c r="C662" s="51" t="s">
        <v>1267</v>
      </c>
      <c r="D662" s="49" t="s">
        <v>329</v>
      </c>
      <c r="E662" s="49" t="s">
        <v>175</v>
      </c>
      <c r="F662" s="49" t="s">
        <v>19</v>
      </c>
      <c r="G662" s="49" t="s">
        <v>1707</v>
      </c>
      <c r="H662" s="5" t="s">
        <v>327</v>
      </c>
      <c r="I662" s="49">
        <v>1</v>
      </c>
      <c r="J662" s="50"/>
      <c r="K662" s="146" t="s">
        <v>1577</v>
      </c>
      <c r="L662" s="146"/>
      <c r="M662" s="146"/>
      <c r="N662" s="146"/>
    </row>
    <row r="663" spans="1:14" s="17" customFormat="1">
      <c r="A663" s="51">
        <v>23</v>
      </c>
      <c r="B663" s="51"/>
      <c r="C663" s="51" t="s">
        <v>1267</v>
      </c>
      <c r="D663" s="49" t="s">
        <v>329</v>
      </c>
      <c r="E663" s="49" t="s">
        <v>619</v>
      </c>
      <c r="F663" s="49" t="s">
        <v>83</v>
      </c>
      <c r="G663" s="49" t="s">
        <v>220</v>
      </c>
      <c r="H663" s="5" t="s">
        <v>344</v>
      </c>
      <c r="I663" s="49">
        <v>1</v>
      </c>
      <c r="J663" s="49"/>
      <c r="K663" s="146"/>
      <c r="L663" s="146"/>
      <c r="M663" s="146"/>
      <c r="N663" s="146"/>
    </row>
    <row r="664" spans="1:14" s="17" customFormat="1">
      <c r="A664" s="51">
        <v>24</v>
      </c>
      <c r="B664" s="51"/>
      <c r="C664" s="51" t="s">
        <v>1267</v>
      </c>
      <c r="D664" s="49" t="s">
        <v>329</v>
      </c>
      <c r="E664" s="49" t="s">
        <v>178</v>
      </c>
      <c r="F664" s="49" t="s">
        <v>37</v>
      </c>
      <c r="G664" s="49" t="s">
        <v>50</v>
      </c>
      <c r="H664" s="5" t="s">
        <v>296</v>
      </c>
      <c r="I664" s="49">
        <v>1</v>
      </c>
      <c r="J664" s="49"/>
      <c r="K664" s="146" t="s">
        <v>1494</v>
      </c>
      <c r="L664" s="146"/>
      <c r="M664" s="146"/>
      <c r="N664" s="146"/>
    </row>
    <row r="665" spans="1:14" s="17" customFormat="1">
      <c r="A665" s="51">
        <v>25</v>
      </c>
      <c r="B665" s="51"/>
      <c r="C665" s="51" t="s">
        <v>1267</v>
      </c>
      <c r="D665" s="49" t="s">
        <v>329</v>
      </c>
      <c r="E665" s="49" t="s">
        <v>174</v>
      </c>
      <c r="F665" s="49" t="s">
        <v>1392</v>
      </c>
      <c r="G665" s="49" t="s">
        <v>1556</v>
      </c>
      <c r="H665" s="5" t="s">
        <v>296</v>
      </c>
      <c r="I665" s="49">
        <v>1</v>
      </c>
      <c r="J665" s="50"/>
      <c r="K665" s="146" t="s">
        <v>1495</v>
      </c>
      <c r="L665" s="146"/>
      <c r="M665" s="146"/>
      <c r="N665" s="146"/>
    </row>
    <row r="666" spans="1:14" s="17" customFormat="1">
      <c r="A666" s="51">
        <v>26</v>
      </c>
      <c r="B666" s="51"/>
      <c r="C666" s="51" t="s">
        <v>1267</v>
      </c>
      <c r="D666" s="49" t="s">
        <v>329</v>
      </c>
      <c r="E666" s="49" t="s">
        <v>614</v>
      </c>
      <c r="F666" s="49" t="s">
        <v>634</v>
      </c>
      <c r="G666" s="49" t="s">
        <v>355</v>
      </c>
      <c r="H666" s="5" t="s">
        <v>356</v>
      </c>
      <c r="I666" s="49">
        <v>2</v>
      </c>
      <c r="J666" s="50">
        <v>2</v>
      </c>
      <c r="K666" s="146" t="s">
        <v>954</v>
      </c>
      <c r="L666" s="146"/>
      <c r="M666" s="146"/>
      <c r="N666" s="146"/>
    </row>
    <row r="667" spans="1:14" s="17" customFormat="1">
      <c r="A667" s="51">
        <v>27</v>
      </c>
      <c r="B667" s="51"/>
      <c r="C667" s="51" t="s">
        <v>1267</v>
      </c>
      <c r="D667" s="49" t="s">
        <v>329</v>
      </c>
      <c r="E667" s="49" t="s">
        <v>615</v>
      </c>
      <c r="F667" s="49" t="s">
        <v>1576</v>
      </c>
      <c r="G667" s="49" t="s">
        <v>318</v>
      </c>
      <c r="H667" s="5" t="s">
        <v>328</v>
      </c>
      <c r="I667" s="49">
        <v>2</v>
      </c>
      <c r="J667" s="49">
        <v>2</v>
      </c>
      <c r="K667" s="146" t="s">
        <v>954</v>
      </c>
      <c r="L667" s="146"/>
      <c r="M667" s="146"/>
      <c r="N667" s="146"/>
    </row>
    <row r="668" spans="1:14" s="17" customFormat="1">
      <c r="A668" s="51">
        <v>29</v>
      </c>
      <c r="B668" s="51"/>
      <c r="C668" s="51" t="s">
        <v>1267</v>
      </c>
      <c r="D668" s="49" t="s">
        <v>330</v>
      </c>
      <c r="E668" s="49" t="s">
        <v>172</v>
      </c>
      <c r="F668" s="49" t="s">
        <v>7</v>
      </c>
      <c r="G668" s="49" t="s">
        <v>1267</v>
      </c>
      <c r="H668" s="5" t="s">
        <v>156</v>
      </c>
      <c r="I668" s="49">
        <v>2</v>
      </c>
      <c r="J668" s="49">
        <v>2</v>
      </c>
      <c r="K668" s="146" t="s">
        <v>954</v>
      </c>
      <c r="L668" s="146"/>
      <c r="M668" s="146"/>
      <c r="N668" s="146"/>
    </row>
    <row r="669" spans="1:14" s="17" customFormat="1">
      <c r="A669" s="51">
        <v>30</v>
      </c>
      <c r="B669" s="51"/>
      <c r="C669" s="51" t="s">
        <v>1267</v>
      </c>
      <c r="D669" s="49" t="s">
        <v>330</v>
      </c>
      <c r="E669" s="49" t="s">
        <v>172</v>
      </c>
      <c r="F669" s="49" t="s">
        <v>1576</v>
      </c>
      <c r="G669" s="49" t="s">
        <v>1556</v>
      </c>
      <c r="H669" s="5" t="s">
        <v>156</v>
      </c>
      <c r="I669" s="49">
        <v>2</v>
      </c>
      <c r="J669" s="49">
        <v>2</v>
      </c>
      <c r="K669" s="146" t="s">
        <v>954</v>
      </c>
      <c r="L669" s="146"/>
      <c r="M669" s="146"/>
      <c r="N669" s="146"/>
    </row>
    <row r="670" spans="1:14" s="17" customFormat="1">
      <c r="A670" s="51">
        <v>31</v>
      </c>
      <c r="B670" s="51"/>
      <c r="C670" s="51" t="s">
        <v>1267</v>
      </c>
      <c r="D670" s="49" t="s">
        <v>330</v>
      </c>
      <c r="E670" s="49" t="s">
        <v>179</v>
      </c>
      <c r="F670" s="49" t="s">
        <v>76</v>
      </c>
      <c r="G670" s="49" t="s">
        <v>75</v>
      </c>
      <c r="H670" s="5" t="s">
        <v>156</v>
      </c>
      <c r="I670" s="49">
        <v>2</v>
      </c>
      <c r="J670" s="49"/>
      <c r="K670" s="146"/>
      <c r="L670" s="146"/>
      <c r="M670" s="146"/>
      <c r="N670" s="146"/>
    </row>
    <row r="671" spans="1:14" s="17" customFormat="1">
      <c r="A671" s="51">
        <v>32</v>
      </c>
      <c r="B671" s="51"/>
      <c r="C671" s="51" t="s">
        <v>1267</v>
      </c>
      <c r="D671" s="49" t="s">
        <v>330</v>
      </c>
      <c r="E671" s="49" t="s">
        <v>341</v>
      </c>
      <c r="F671" s="49" t="s">
        <v>14</v>
      </c>
      <c r="G671" s="49" t="s">
        <v>45</v>
      </c>
      <c r="H671" s="5" t="s">
        <v>351</v>
      </c>
      <c r="I671" s="49">
        <v>1</v>
      </c>
      <c r="J671" s="49"/>
      <c r="K671" s="146"/>
      <c r="L671" s="146"/>
      <c r="M671" s="146"/>
      <c r="N671" s="146"/>
    </row>
    <row r="672" spans="1:14" s="17" customFormat="1">
      <c r="A672" s="51">
        <v>33</v>
      </c>
      <c r="B672" s="51"/>
      <c r="C672" s="51" t="s">
        <v>1267</v>
      </c>
      <c r="D672" s="49" t="s">
        <v>330</v>
      </c>
      <c r="E672" s="49" t="s">
        <v>15</v>
      </c>
      <c r="F672" s="49" t="s">
        <v>15</v>
      </c>
      <c r="G672" s="49" t="s">
        <v>45</v>
      </c>
      <c r="H672" s="5" t="s">
        <v>351</v>
      </c>
      <c r="I672" s="49">
        <v>1</v>
      </c>
      <c r="J672" s="49"/>
      <c r="K672" s="146"/>
      <c r="L672" s="146"/>
      <c r="M672" s="146"/>
      <c r="N672" s="146"/>
    </row>
    <row r="673" spans="1:14" s="17" customFormat="1">
      <c r="A673" s="51">
        <v>34</v>
      </c>
      <c r="B673" s="51"/>
      <c r="C673" s="51" t="s">
        <v>1267</v>
      </c>
      <c r="D673" s="49" t="s">
        <v>330</v>
      </c>
      <c r="E673" s="49" t="s">
        <v>175</v>
      </c>
      <c r="F673" s="49" t="s">
        <v>19</v>
      </c>
      <c r="G673" s="49" t="s">
        <v>1707</v>
      </c>
      <c r="H673" s="5" t="s">
        <v>327</v>
      </c>
      <c r="I673" s="49">
        <v>1</v>
      </c>
      <c r="J673" s="49"/>
      <c r="K673" s="146" t="s">
        <v>1494</v>
      </c>
      <c r="L673" s="146"/>
      <c r="M673" s="146"/>
      <c r="N673" s="146"/>
    </row>
    <row r="674" spans="1:14" s="17" customFormat="1">
      <c r="A674" s="51">
        <v>35</v>
      </c>
      <c r="B674" s="51"/>
      <c r="C674" s="51" t="s">
        <v>1267</v>
      </c>
      <c r="D674" s="49" t="s">
        <v>330</v>
      </c>
      <c r="E674" s="49" t="s">
        <v>619</v>
      </c>
      <c r="F674" s="49" t="s">
        <v>83</v>
      </c>
      <c r="G674" s="49" t="s">
        <v>220</v>
      </c>
      <c r="H674" s="5" t="s">
        <v>296</v>
      </c>
      <c r="I674" s="49">
        <v>1</v>
      </c>
      <c r="J674" s="49"/>
      <c r="K674" s="146" t="s">
        <v>1495</v>
      </c>
      <c r="L674" s="146"/>
      <c r="M674" s="146"/>
      <c r="N674" s="146"/>
    </row>
    <row r="675" spans="1:14" s="17" customFormat="1">
      <c r="A675" s="51">
        <v>36</v>
      </c>
      <c r="B675" s="51"/>
      <c r="C675" s="51" t="s">
        <v>1267</v>
      </c>
      <c r="D675" s="49" t="s">
        <v>330</v>
      </c>
      <c r="E675" s="49" t="s">
        <v>174</v>
      </c>
      <c r="F675" s="49" t="s">
        <v>1392</v>
      </c>
      <c r="G675" s="49" t="s">
        <v>1556</v>
      </c>
      <c r="H675" s="5" t="s">
        <v>296</v>
      </c>
      <c r="I675" s="49">
        <v>1</v>
      </c>
      <c r="J675" s="49"/>
      <c r="K675" s="146" t="s">
        <v>1494</v>
      </c>
      <c r="L675" s="146"/>
      <c r="M675" s="146"/>
      <c r="N675" s="146"/>
    </row>
    <row r="676" spans="1:14" s="17" customFormat="1">
      <c r="A676" s="51">
        <v>37</v>
      </c>
      <c r="B676" s="51"/>
      <c r="C676" s="51" t="s">
        <v>1267</v>
      </c>
      <c r="D676" s="49" t="s">
        <v>330</v>
      </c>
      <c r="E676" s="49" t="s">
        <v>178</v>
      </c>
      <c r="F676" s="49" t="s">
        <v>37</v>
      </c>
      <c r="G676" s="49" t="s">
        <v>1082</v>
      </c>
      <c r="H676" s="5" t="s">
        <v>296</v>
      </c>
      <c r="I676" s="49">
        <v>1</v>
      </c>
      <c r="J676" s="49"/>
      <c r="K676" s="146" t="s">
        <v>1496</v>
      </c>
      <c r="L676" s="146"/>
      <c r="M676" s="146"/>
      <c r="N676" s="146"/>
    </row>
    <row r="677" spans="1:14" s="17" customFormat="1">
      <c r="A677" s="51">
        <v>38</v>
      </c>
      <c r="B677" s="51"/>
      <c r="C677" s="51" t="s">
        <v>1267</v>
      </c>
      <c r="D677" s="49" t="s">
        <v>330</v>
      </c>
      <c r="E677" s="49" t="s">
        <v>614</v>
      </c>
      <c r="F677" s="49" t="s">
        <v>634</v>
      </c>
      <c r="G677" s="49" t="s">
        <v>355</v>
      </c>
      <c r="H677" s="5" t="s">
        <v>356</v>
      </c>
      <c r="I677" s="49">
        <v>2</v>
      </c>
      <c r="J677" s="49">
        <v>2</v>
      </c>
      <c r="K677" s="146" t="s">
        <v>954</v>
      </c>
      <c r="L677" s="146"/>
      <c r="M677" s="146"/>
      <c r="N677" s="146"/>
    </row>
    <row r="678" spans="1:14" s="17" customFormat="1">
      <c r="A678" s="51">
        <v>39</v>
      </c>
      <c r="B678" s="51"/>
      <c r="C678" s="51" t="s">
        <v>1267</v>
      </c>
      <c r="D678" s="49" t="s">
        <v>330</v>
      </c>
      <c r="E678" s="49" t="s">
        <v>615</v>
      </c>
      <c r="F678" s="49" t="s">
        <v>1576</v>
      </c>
      <c r="G678" s="49" t="s">
        <v>318</v>
      </c>
      <c r="H678" s="5" t="s">
        <v>328</v>
      </c>
      <c r="I678" s="49">
        <v>2</v>
      </c>
      <c r="J678" s="49">
        <v>2</v>
      </c>
      <c r="K678" s="146" t="s">
        <v>954</v>
      </c>
      <c r="L678" s="146"/>
      <c r="M678" s="146"/>
      <c r="N678" s="146"/>
    </row>
    <row r="679" spans="1:14" s="17" customFormat="1">
      <c r="A679" s="51">
        <v>41</v>
      </c>
      <c r="B679" s="51"/>
      <c r="C679" s="51" t="s">
        <v>1267</v>
      </c>
      <c r="D679" s="49" t="s">
        <v>342</v>
      </c>
      <c r="E679" s="49" t="s">
        <v>172</v>
      </c>
      <c r="F679" s="49" t="s">
        <v>7</v>
      </c>
      <c r="G679" s="49" t="s">
        <v>1267</v>
      </c>
      <c r="H679" s="5" t="s">
        <v>344</v>
      </c>
      <c r="I679" s="49">
        <v>3</v>
      </c>
      <c r="J679" s="50"/>
      <c r="K679" s="146"/>
      <c r="L679" s="146"/>
      <c r="M679" s="146"/>
      <c r="N679" s="146"/>
    </row>
    <row r="680" spans="1:14" s="17" customFormat="1">
      <c r="A680" s="51">
        <v>42</v>
      </c>
      <c r="B680" s="51"/>
      <c r="C680" s="51" t="s">
        <v>1267</v>
      </c>
      <c r="D680" s="49" t="s">
        <v>342</v>
      </c>
      <c r="E680" s="49" t="s">
        <v>179</v>
      </c>
      <c r="F680" s="49" t="s">
        <v>76</v>
      </c>
      <c r="G680" s="49" t="s">
        <v>49</v>
      </c>
      <c r="H680" s="5" t="s">
        <v>344</v>
      </c>
      <c r="I680" s="49">
        <v>2</v>
      </c>
      <c r="J680" s="49"/>
      <c r="K680" s="146"/>
      <c r="L680" s="146"/>
      <c r="M680" s="146"/>
      <c r="N680" s="146"/>
    </row>
    <row r="681" spans="1:14" s="17" customFormat="1">
      <c r="A681" s="51">
        <v>43</v>
      </c>
      <c r="B681" s="51"/>
      <c r="C681" s="51" t="s">
        <v>1267</v>
      </c>
      <c r="D681" s="49" t="s">
        <v>342</v>
      </c>
      <c r="E681" s="49" t="s">
        <v>341</v>
      </c>
      <c r="F681" s="49" t="s">
        <v>14</v>
      </c>
      <c r="G681" s="49" t="s">
        <v>49</v>
      </c>
      <c r="H681" s="5" t="s">
        <v>344</v>
      </c>
      <c r="I681" s="49">
        <v>1</v>
      </c>
      <c r="J681" s="49"/>
      <c r="K681" s="146"/>
      <c r="L681" s="146"/>
      <c r="M681" s="146"/>
      <c r="N681" s="146"/>
    </row>
    <row r="682" spans="1:14" s="17" customFormat="1">
      <c r="A682" s="51">
        <v>44</v>
      </c>
      <c r="B682" s="51"/>
      <c r="C682" s="51" t="s">
        <v>1267</v>
      </c>
      <c r="D682" s="49" t="s">
        <v>342</v>
      </c>
      <c r="E682" s="49" t="s">
        <v>15</v>
      </c>
      <c r="F682" s="49" t="s">
        <v>15</v>
      </c>
      <c r="G682" s="49" t="s">
        <v>49</v>
      </c>
      <c r="H682" s="5" t="s">
        <v>344</v>
      </c>
      <c r="I682" s="49">
        <v>1</v>
      </c>
      <c r="J682" s="49"/>
      <c r="K682" s="146"/>
      <c r="L682" s="146"/>
      <c r="M682" s="146"/>
      <c r="N682" s="146"/>
    </row>
    <row r="683" spans="1:14" s="17" customFormat="1">
      <c r="A683" s="51">
        <v>45</v>
      </c>
      <c r="B683" s="51"/>
      <c r="C683" s="51" t="s">
        <v>1267</v>
      </c>
      <c r="D683" s="49" t="s">
        <v>342</v>
      </c>
      <c r="E683" s="49" t="s">
        <v>175</v>
      </c>
      <c r="F683" s="49" t="s">
        <v>19</v>
      </c>
      <c r="G683" s="49" t="s">
        <v>49</v>
      </c>
      <c r="H683" s="5" t="s">
        <v>344</v>
      </c>
      <c r="I683" s="49">
        <v>1</v>
      </c>
      <c r="J683" s="49"/>
      <c r="K683" s="146" t="s">
        <v>1494</v>
      </c>
      <c r="L683" s="146"/>
      <c r="M683" s="146"/>
      <c r="N683" s="146"/>
    </row>
    <row r="684" spans="1:14" s="17" customFormat="1">
      <c r="A684" s="51">
        <v>46</v>
      </c>
      <c r="B684" s="51"/>
      <c r="C684" s="51" t="s">
        <v>1267</v>
      </c>
      <c r="D684" s="49" t="s">
        <v>342</v>
      </c>
      <c r="E684" s="49" t="s">
        <v>619</v>
      </c>
      <c r="F684" s="49" t="s">
        <v>83</v>
      </c>
      <c r="G684" s="49" t="s">
        <v>51</v>
      </c>
      <c r="H684" s="5" t="s">
        <v>296</v>
      </c>
      <c r="I684" s="49">
        <v>1</v>
      </c>
      <c r="J684" s="49"/>
      <c r="K684" s="146"/>
      <c r="L684" s="146"/>
      <c r="M684" s="146"/>
      <c r="N684" s="146"/>
    </row>
    <row r="685" spans="1:14" s="17" customFormat="1">
      <c r="A685" s="51">
        <v>47</v>
      </c>
      <c r="B685" s="51"/>
      <c r="C685" s="51" t="s">
        <v>1267</v>
      </c>
      <c r="D685" s="49" t="s">
        <v>342</v>
      </c>
      <c r="E685" s="49" t="s">
        <v>174</v>
      </c>
      <c r="F685" s="49" t="s">
        <v>1392</v>
      </c>
      <c r="G685" s="49" t="s">
        <v>1556</v>
      </c>
      <c r="H685" s="5" t="s">
        <v>296</v>
      </c>
      <c r="I685" s="49">
        <v>1</v>
      </c>
      <c r="J685" s="50"/>
      <c r="K685" s="146" t="s">
        <v>1586</v>
      </c>
      <c r="L685" s="146"/>
      <c r="M685" s="146"/>
      <c r="N685" s="146"/>
    </row>
    <row r="686" spans="1:14" s="17" customFormat="1">
      <c r="A686" s="51">
        <v>48</v>
      </c>
      <c r="B686" s="51"/>
      <c r="C686" s="51" t="s">
        <v>1267</v>
      </c>
      <c r="D686" s="49" t="s">
        <v>342</v>
      </c>
      <c r="E686" s="49" t="s">
        <v>178</v>
      </c>
      <c r="F686" s="49" t="s">
        <v>37</v>
      </c>
      <c r="G686" s="49" t="s">
        <v>51</v>
      </c>
      <c r="H686" s="5" t="s">
        <v>344</v>
      </c>
      <c r="I686" s="49">
        <v>1</v>
      </c>
      <c r="J686" s="49"/>
      <c r="K686" s="146" t="s">
        <v>1495</v>
      </c>
      <c r="L686" s="146"/>
      <c r="M686" s="146"/>
      <c r="N686" s="146"/>
    </row>
    <row r="687" spans="1:14" s="17" customFormat="1">
      <c r="A687" s="51">
        <v>49</v>
      </c>
      <c r="B687" s="51"/>
      <c r="C687" s="51" t="s">
        <v>1267</v>
      </c>
      <c r="D687" s="49" t="s">
        <v>342</v>
      </c>
      <c r="E687" s="49" t="s">
        <v>1184</v>
      </c>
      <c r="F687" s="49" t="s">
        <v>115</v>
      </c>
      <c r="G687" s="49" t="s">
        <v>49</v>
      </c>
      <c r="H687" s="5" t="s">
        <v>344</v>
      </c>
      <c r="I687" s="49">
        <v>2</v>
      </c>
      <c r="J687" s="49"/>
      <c r="K687" s="146"/>
      <c r="L687" s="146"/>
      <c r="M687" s="146"/>
      <c r="N687" s="146"/>
    </row>
    <row r="688" spans="1:14" s="17" customFormat="1">
      <c r="A688" s="51">
        <v>50</v>
      </c>
      <c r="B688" s="51"/>
      <c r="C688" s="51" t="s">
        <v>1267</v>
      </c>
      <c r="D688" s="49" t="s">
        <v>342</v>
      </c>
      <c r="E688" s="49" t="s">
        <v>1497</v>
      </c>
      <c r="F688" s="49" t="s">
        <v>1497</v>
      </c>
      <c r="G688" s="49" t="s">
        <v>50</v>
      </c>
      <c r="H688" s="5"/>
      <c r="I688" s="49">
        <v>2</v>
      </c>
      <c r="J688" s="49"/>
      <c r="K688" s="146"/>
      <c r="L688" s="146"/>
      <c r="M688" s="146"/>
      <c r="N688" s="146"/>
    </row>
    <row r="689" spans="1:14" s="17" customFormat="1">
      <c r="A689" s="51">
        <v>51</v>
      </c>
      <c r="B689" s="51"/>
      <c r="C689" s="51" t="s">
        <v>1267</v>
      </c>
      <c r="D689" s="49" t="s">
        <v>342</v>
      </c>
      <c r="E689" s="49" t="s">
        <v>620</v>
      </c>
      <c r="F689" s="49" t="s">
        <v>621</v>
      </c>
      <c r="G689" s="49" t="s">
        <v>1676</v>
      </c>
      <c r="H689" s="5" t="s">
        <v>344</v>
      </c>
      <c r="I689" s="49">
        <v>2</v>
      </c>
      <c r="J689" s="50">
        <v>2</v>
      </c>
      <c r="K689" s="146" t="s">
        <v>1579</v>
      </c>
      <c r="L689" s="146"/>
      <c r="M689" s="146"/>
      <c r="N689" s="146"/>
    </row>
    <row r="690" spans="1:14" s="17" customFormat="1">
      <c r="A690" s="51">
        <v>52</v>
      </c>
      <c r="B690" s="51"/>
      <c r="C690" s="51" t="s">
        <v>1267</v>
      </c>
      <c r="D690" s="49" t="s">
        <v>342</v>
      </c>
      <c r="E690" s="49" t="s">
        <v>620</v>
      </c>
      <c r="F690" s="49" t="s">
        <v>1576</v>
      </c>
      <c r="G690" s="49" t="s">
        <v>50</v>
      </c>
      <c r="H690" s="5" t="s">
        <v>344</v>
      </c>
      <c r="I690" s="49">
        <v>2</v>
      </c>
      <c r="J690" s="49">
        <v>2</v>
      </c>
      <c r="K690" s="146" t="s">
        <v>1579</v>
      </c>
      <c r="L690" s="146"/>
      <c r="M690" s="146"/>
      <c r="N690" s="146"/>
    </row>
    <row r="691" spans="1:14" s="17" customFormat="1">
      <c r="A691" s="51">
        <v>53</v>
      </c>
      <c r="B691" s="51"/>
      <c r="C691" s="51" t="s">
        <v>1267</v>
      </c>
      <c r="D691" s="49" t="s">
        <v>342</v>
      </c>
      <c r="E691" s="49" t="s">
        <v>606</v>
      </c>
      <c r="F691" s="49" t="s">
        <v>622</v>
      </c>
      <c r="G691" s="49" t="s">
        <v>1695</v>
      </c>
      <c r="H691" s="5" t="s">
        <v>308</v>
      </c>
      <c r="I691" s="49">
        <v>2</v>
      </c>
      <c r="J691" s="49">
        <v>2</v>
      </c>
      <c r="K691" s="146" t="s">
        <v>1580</v>
      </c>
      <c r="L691" s="146"/>
      <c r="M691" s="146"/>
      <c r="N691" s="146"/>
    </row>
    <row r="692" spans="1:14" s="17" customFormat="1">
      <c r="A692" s="51">
        <v>54</v>
      </c>
      <c r="B692" s="51"/>
      <c r="C692" s="51" t="s">
        <v>1267</v>
      </c>
      <c r="D692" s="49" t="s">
        <v>342</v>
      </c>
      <c r="E692" s="49" t="s">
        <v>606</v>
      </c>
      <c r="F692" s="49" t="s">
        <v>1576</v>
      </c>
      <c r="G692" s="49" t="s">
        <v>1556</v>
      </c>
      <c r="H692" s="5" t="s">
        <v>308</v>
      </c>
      <c r="I692" s="49">
        <v>2</v>
      </c>
      <c r="J692" s="49">
        <v>2</v>
      </c>
      <c r="K692" s="146" t="s">
        <v>1580</v>
      </c>
      <c r="L692" s="146"/>
      <c r="M692" s="146"/>
      <c r="N692" s="146"/>
    </row>
    <row r="693" spans="1:14" s="17" customFormat="1">
      <c r="A693" s="51">
        <v>55</v>
      </c>
      <c r="B693" s="51"/>
      <c r="C693" s="51" t="s">
        <v>1267</v>
      </c>
      <c r="D693" s="49" t="s">
        <v>342</v>
      </c>
      <c r="E693" s="49" t="s">
        <v>1358</v>
      </c>
      <c r="F693" s="49" t="s">
        <v>137</v>
      </c>
      <c r="G693" s="49" t="s">
        <v>49</v>
      </c>
      <c r="H693" s="5" t="s">
        <v>344</v>
      </c>
      <c r="I693" s="49">
        <v>3</v>
      </c>
      <c r="J693" s="49"/>
      <c r="K693" s="146" t="s">
        <v>1414</v>
      </c>
      <c r="L693" s="146"/>
      <c r="M693" s="146"/>
      <c r="N693" s="146"/>
    </row>
    <row r="694" spans="1:14" s="17" customFormat="1">
      <c r="A694" s="51">
        <v>57</v>
      </c>
      <c r="B694" s="51"/>
      <c r="C694" s="51" t="s">
        <v>1267</v>
      </c>
      <c r="D694" s="49" t="s">
        <v>1185</v>
      </c>
      <c r="E694" s="49" t="s">
        <v>172</v>
      </c>
      <c r="F694" s="49" t="s">
        <v>7</v>
      </c>
      <c r="G694" s="49" t="s">
        <v>1267</v>
      </c>
      <c r="H694" s="5" t="s">
        <v>344</v>
      </c>
      <c r="I694" s="49">
        <v>2</v>
      </c>
      <c r="J694" s="49"/>
      <c r="K694" s="146"/>
      <c r="L694" s="146"/>
      <c r="M694" s="146"/>
      <c r="N694" s="146"/>
    </row>
    <row r="695" spans="1:14" s="17" customFormat="1">
      <c r="A695" s="51">
        <v>58</v>
      </c>
      <c r="B695" s="51"/>
      <c r="C695" s="51" t="s">
        <v>1267</v>
      </c>
      <c r="D695" s="49" t="s">
        <v>1185</v>
      </c>
      <c r="E695" s="49" t="s">
        <v>172</v>
      </c>
      <c r="F695" s="49" t="s">
        <v>7</v>
      </c>
      <c r="G695" s="49" t="s">
        <v>1273</v>
      </c>
      <c r="H695" s="5" t="s">
        <v>344</v>
      </c>
      <c r="I695" s="49">
        <v>2</v>
      </c>
      <c r="J695" s="50">
        <v>2</v>
      </c>
      <c r="K695" s="146" t="s">
        <v>1581</v>
      </c>
      <c r="L695" s="146"/>
      <c r="M695" s="146"/>
      <c r="N695" s="146"/>
    </row>
    <row r="696" spans="1:14" s="17" customFormat="1">
      <c r="A696" s="51">
        <v>59</v>
      </c>
      <c r="B696" s="51"/>
      <c r="C696" s="51" t="s">
        <v>1267</v>
      </c>
      <c r="D696" s="49" t="s">
        <v>1185</v>
      </c>
      <c r="E696" s="49" t="s">
        <v>172</v>
      </c>
      <c r="F696" s="49" t="s">
        <v>1576</v>
      </c>
      <c r="G696" s="49" t="s">
        <v>51</v>
      </c>
      <c r="H696" s="5" t="s">
        <v>344</v>
      </c>
      <c r="I696" s="49">
        <v>2</v>
      </c>
      <c r="J696" s="49">
        <v>2</v>
      </c>
      <c r="K696" s="146" t="s">
        <v>2024</v>
      </c>
      <c r="L696" s="146"/>
      <c r="M696" s="146"/>
      <c r="N696" s="146"/>
    </row>
    <row r="697" spans="1:14" s="17" customFormat="1">
      <c r="A697" s="51">
        <v>60</v>
      </c>
      <c r="B697" s="51"/>
      <c r="C697" s="51" t="s">
        <v>1267</v>
      </c>
      <c r="D697" s="49" t="s">
        <v>1185</v>
      </c>
      <c r="E697" s="49" t="s">
        <v>179</v>
      </c>
      <c r="F697" s="49" t="s">
        <v>76</v>
      </c>
      <c r="G697" s="49" t="s">
        <v>49</v>
      </c>
      <c r="H697" s="5" t="s">
        <v>344</v>
      </c>
      <c r="I697" s="49">
        <v>2</v>
      </c>
      <c r="J697" s="49"/>
      <c r="K697" s="146"/>
      <c r="L697" s="146"/>
      <c r="M697" s="146"/>
      <c r="N697" s="146"/>
    </row>
    <row r="698" spans="1:14" s="17" customFormat="1">
      <c r="A698" s="51">
        <v>61</v>
      </c>
      <c r="B698" s="51"/>
      <c r="C698" s="51" t="s">
        <v>1267</v>
      </c>
      <c r="D698" s="49" t="s">
        <v>1185</v>
      </c>
      <c r="E698" s="49" t="s">
        <v>341</v>
      </c>
      <c r="F698" s="49" t="s">
        <v>14</v>
      </c>
      <c r="G698" s="49" t="s">
        <v>11</v>
      </c>
      <c r="H698" s="5" t="s">
        <v>344</v>
      </c>
      <c r="I698" s="49">
        <v>1</v>
      </c>
      <c r="J698" s="49"/>
      <c r="K698" s="146"/>
      <c r="L698" s="146"/>
      <c r="M698" s="146"/>
      <c r="N698" s="146"/>
    </row>
    <row r="699" spans="1:14" s="17" customFormat="1">
      <c r="A699" s="51">
        <v>62</v>
      </c>
      <c r="B699" s="51"/>
      <c r="C699" s="51" t="s">
        <v>1267</v>
      </c>
      <c r="D699" s="49" t="s">
        <v>1185</v>
      </c>
      <c r="E699" s="49" t="s">
        <v>15</v>
      </c>
      <c r="F699" s="49" t="s">
        <v>15</v>
      </c>
      <c r="G699" s="49" t="s">
        <v>11</v>
      </c>
      <c r="H699" s="5" t="s">
        <v>344</v>
      </c>
      <c r="I699" s="49">
        <v>1</v>
      </c>
      <c r="J699" s="49"/>
      <c r="K699" s="146"/>
      <c r="L699" s="146"/>
      <c r="M699" s="146"/>
      <c r="N699" s="146"/>
    </row>
    <row r="700" spans="1:14" s="17" customFormat="1">
      <c r="A700" s="51">
        <v>63</v>
      </c>
      <c r="B700" s="51"/>
      <c r="C700" s="51" t="s">
        <v>1267</v>
      </c>
      <c r="D700" s="49" t="s">
        <v>1185</v>
      </c>
      <c r="E700" s="49" t="s">
        <v>175</v>
      </c>
      <c r="F700" s="49" t="s">
        <v>19</v>
      </c>
      <c r="G700" s="49" t="s">
        <v>1707</v>
      </c>
      <c r="H700" s="5" t="s">
        <v>344</v>
      </c>
      <c r="I700" s="49">
        <v>1</v>
      </c>
      <c r="J700" s="49"/>
      <c r="K700" s="146" t="s">
        <v>1494</v>
      </c>
      <c r="L700" s="146"/>
      <c r="M700" s="146"/>
      <c r="N700" s="146"/>
    </row>
    <row r="701" spans="1:14" s="17" customFormat="1">
      <c r="A701" s="51">
        <v>64</v>
      </c>
      <c r="B701" s="51"/>
      <c r="C701" s="51" t="s">
        <v>1267</v>
      </c>
      <c r="D701" s="49" t="s">
        <v>1185</v>
      </c>
      <c r="E701" s="49" t="s">
        <v>619</v>
      </c>
      <c r="F701" s="49" t="s">
        <v>83</v>
      </c>
      <c r="G701" s="49" t="s">
        <v>51</v>
      </c>
      <c r="H701" s="5" t="s">
        <v>296</v>
      </c>
      <c r="I701" s="49">
        <v>1</v>
      </c>
      <c r="J701" s="50"/>
      <c r="K701" s="146"/>
      <c r="L701" s="146"/>
      <c r="M701" s="146"/>
      <c r="N701" s="146"/>
    </row>
    <row r="702" spans="1:14" s="17" customFormat="1">
      <c r="A702" s="51">
        <v>65</v>
      </c>
      <c r="B702" s="51"/>
      <c r="C702" s="51" t="s">
        <v>1267</v>
      </c>
      <c r="D702" s="49" t="s">
        <v>1185</v>
      </c>
      <c r="E702" s="49" t="s">
        <v>178</v>
      </c>
      <c r="F702" s="49" t="s">
        <v>37</v>
      </c>
      <c r="G702" s="49" t="s">
        <v>51</v>
      </c>
      <c r="H702" s="5" t="s">
        <v>296</v>
      </c>
      <c r="I702" s="49">
        <v>1</v>
      </c>
      <c r="J702" s="49"/>
      <c r="K702" s="146" t="s">
        <v>1586</v>
      </c>
      <c r="L702" s="146"/>
      <c r="M702" s="146"/>
      <c r="N702" s="146"/>
    </row>
    <row r="703" spans="1:14" s="17" customFormat="1">
      <c r="A703" s="51">
        <v>66</v>
      </c>
      <c r="B703" s="51"/>
      <c r="C703" s="51" t="s">
        <v>1267</v>
      </c>
      <c r="D703" s="49" t="s">
        <v>1185</v>
      </c>
      <c r="E703" s="49" t="s">
        <v>1184</v>
      </c>
      <c r="F703" s="49" t="s">
        <v>115</v>
      </c>
      <c r="G703" s="49" t="s">
        <v>1273</v>
      </c>
      <c r="H703" s="5" t="s">
        <v>344</v>
      </c>
      <c r="I703" s="49">
        <v>2</v>
      </c>
      <c r="J703" s="50"/>
      <c r="K703" s="146"/>
      <c r="L703" s="146"/>
      <c r="M703" s="146"/>
      <c r="N703" s="146"/>
    </row>
    <row r="704" spans="1:14" s="17" customFormat="1">
      <c r="A704" s="51">
        <v>67</v>
      </c>
      <c r="B704" s="51"/>
      <c r="C704" s="51" t="s">
        <v>1267</v>
      </c>
      <c r="D704" s="49" t="s">
        <v>1185</v>
      </c>
      <c r="E704" s="49" t="s">
        <v>1497</v>
      </c>
      <c r="F704" s="49" t="s">
        <v>1497</v>
      </c>
      <c r="G704" s="49" t="s">
        <v>50</v>
      </c>
      <c r="H704" s="5" t="s">
        <v>344</v>
      </c>
      <c r="I704" s="49">
        <v>2</v>
      </c>
      <c r="J704" s="49"/>
      <c r="K704" s="146"/>
      <c r="L704" s="146"/>
      <c r="M704" s="146"/>
      <c r="N704" s="146"/>
    </row>
    <row r="705" spans="1:14" s="17" customFormat="1">
      <c r="A705" s="51">
        <v>68</v>
      </c>
      <c r="B705" s="51"/>
      <c r="C705" s="51" t="s">
        <v>1267</v>
      </c>
      <c r="D705" s="49" t="s">
        <v>1185</v>
      </c>
      <c r="E705" s="49" t="s">
        <v>620</v>
      </c>
      <c r="F705" s="49" t="s">
        <v>621</v>
      </c>
      <c r="G705" s="49" t="s">
        <v>1676</v>
      </c>
      <c r="H705" s="5" t="s">
        <v>344</v>
      </c>
      <c r="I705" s="49">
        <v>2</v>
      </c>
      <c r="J705" s="50">
        <v>2</v>
      </c>
      <c r="K705" s="146" t="s">
        <v>1580</v>
      </c>
      <c r="L705" s="146"/>
      <c r="M705" s="146"/>
      <c r="N705" s="146"/>
    </row>
    <row r="706" spans="1:14" s="17" customFormat="1">
      <c r="A706" s="51">
        <v>69</v>
      </c>
      <c r="B706" s="51"/>
      <c r="C706" s="51" t="s">
        <v>1267</v>
      </c>
      <c r="D706" s="49" t="s">
        <v>1185</v>
      </c>
      <c r="E706" s="49" t="s">
        <v>620</v>
      </c>
      <c r="F706" s="49" t="s">
        <v>1576</v>
      </c>
      <c r="G706" s="49" t="s">
        <v>50</v>
      </c>
      <c r="H706" s="5" t="s">
        <v>344</v>
      </c>
      <c r="I706" s="49">
        <v>2</v>
      </c>
      <c r="J706" s="49">
        <v>2</v>
      </c>
      <c r="K706" s="146" t="s">
        <v>1580</v>
      </c>
      <c r="L706" s="146"/>
      <c r="M706" s="146"/>
      <c r="N706" s="146"/>
    </row>
    <row r="707" spans="1:14" s="17" customFormat="1">
      <c r="A707" s="51">
        <v>70</v>
      </c>
      <c r="B707" s="51"/>
      <c r="C707" s="51" t="s">
        <v>1267</v>
      </c>
      <c r="D707" s="49" t="s">
        <v>1185</v>
      </c>
      <c r="E707" s="49" t="s">
        <v>606</v>
      </c>
      <c r="F707" s="49" t="s">
        <v>622</v>
      </c>
      <c r="G707" s="49" t="s">
        <v>1695</v>
      </c>
      <c r="H707" s="5" t="s">
        <v>308</v>
      </c>
      <c r="I707" s="49">
        <v>2</v>
      </c>
      <c r="J707" s="49">
        <v>2</v>
      </c>
      <c r="K707" s="146" t="s">
        <v>1579</v>
      </c>
      <c r="L707" s="146"/>
      <c r="M707" s="146"/>
      <c r="N707" s="146"/>
    </row>
    <row r="708" spans="1:14" s="17" customFormat="1">
      <c r="A708" s="51">
        <v>71</v>
      </c>
      <c r="B708" s="51"/>
      <c r="C708" s="51" t="s">
        <v>1267</v>
      </c>
      <c r="D708" s="49" t="s">
        <v>1185</v>
      </c>
      <c r="E708" s="49" t="s">
        <v>606</v>
      </c>
      <c r="F708" s="49" t="s">
        <v>1576</v>
      </c>
      <c r="G708" s="49" t="s">
        <v>1556</v>
      </c>
      <c r="H708" s="5" t="s">
        <v>308</v>
      </c>
      <c r="I708" s="49">
        <v>2</v>
      </c>
      <c r="J708" s="49">
        <v>2</v>
      </c>
      <c r="K708" s="146" t="s">
        <v>1579</v>
      </c>
      <c r="L708" s="146"/>
      <c r="M708" s="146"/>
      <c r="N708" s="146"/>
    </row>
    <row r="709" spans="1:14" s="17" customFormat="1">
      <c r="A709" s="51">
        <v>72</v>
      </c>
      <c r="B709" s="51"/>
      <c r="C709" s="51" t="s">
        <v>1267</v>
      </c>
      <c r="D709" s="49" t="s">
        <v>1185</v>
      </c>
      <c r="E709" s="49" t="s">
        <v>1358</v>
      </c>
      <c r="F709" s="49" t="s">
        <v>137</v>
      </c>
      <c r="G709" s="49" t="s">
        <v>1273</v>
      </c>
      <c r="H709" s="5" t="s">
        <v>344</v>
      </c>
      <c r="I709" s="49">
        <v>3</v>
      </c>
      <c r="J709" s="50"/>
      <c r="K709" s="146" t="s">
        <v>1414</v>
      </c>
      <c r="L709" s="146"/>
      <c r="M709" s="146"/>
      <c r="N709" s="146"/>
    </row>
    <row r="710" spans="1:14" s="17" customFormat="1">
      <c r="A710" s="51">
        <v>74</v>
      </c>
      <c r="B710" s="51"/>
      <c r="C710" s="51" t="s">
        <v>1267</v>
      </c>
      <c r="D710" s="49" t="s">
        <v>331</v>
      </c>
      <c r="E710" s="49" t="s">
        <v>172</v>
      </c>
      <c r="F710" s="49" t="s">
        <v>7</v>
      </c>
      <c r="G710" s="49" t="s">
        <v>1423</v>
      </c>
      <c r="H710" s="5" t="s">
        <v>121</v>
      </c>
      <c r="I710" s="49">
        <v>0</v>
      </c>
      <c r="J710" s="49"/>
      <c r="K710" s="146"/>
      <c r="L710" s="146"/>
      <c r="M710" s="146"/>
      <c r="N710" s="146"/>
    </row>
    <row r="711" spans="1:14" s="17" customFormat="1">
      <c r="A711" s="51">
        <v>75</v>
      </c>
      <c r="B711" s="51"/>
      <c r="C711" s="51" t="s">
        <v>1267</v>
      </c>
      <c r="D711" s="49" t="s">
        <v>331</v>
      </c>
      <c r="E711" s="49" t="s">
        <v>179</v>
      </c>
      <c r="F711" s="49" t="s">
        <v>76</v>
      </c>
      <c r="G711" s="49" t="s">
        <v>53</v>
      </c>
      <c r="H711" s="5" t="s">
        <v>121</v>
      </c>
      <c r="I711" s="49">
        <v>0</v>
      </c>
      <c r="J711" s="49"/>
      <c r="K711" s="146"/>
      <c r="L711" s="146"/>
      <c r="M711" s="146"/>
      <c r="N711" s="146"/>
    </row>
    <row r="712" spans="1:14" s="17" customFormat="1">
      <c r="A712" s="51">
        <v>76</v>
      </c>
      <c r="B712" s="51"/>
      <c r="C712" s="51" t="s">
        <v>1267</v>
      </c>
      <c r="D712" s="49" t="s">
        <v>331</v>
      </c>
      <c r="E712" s="49" t="s">
        <v>179</v>
      </c>
      <c r="F712" s="49" t="s">
        <v>1576</v>
      </c>
      <c r="G712" s="49" t="s">
        <v>50</v>
      </c>
      <c r="H712" s="5" t="s">
        <v>121</v>
      </c>
      <c r="I712" s="49">
        <v>0</v>
      </c>
      <c r="J712" s="50"/>
      <c r="K712" s="146"/>
      <c r="L712" s="146"/>
      <c r="M712" s="146"/>
      <c r="N712" s="146"/>
    </row>
    <row r="713" spans="1:14" s="17" customFormat="1">
      <c r="A713" s="51">
        <v>78</v>
      </c>
      <c r="B713" s="51"/>
      <c r="C713" s="51" t="s">
        <v>1267</v>
      </c>
      <c r="D713" s="49" t="s">
        <v>331</v>
      </c>
      <c r="E713" s="49" t="s">
        <v>1359</v>
      </c>
      <c r="F713" s="49" t="s">
        <v>15</v>
      </c>
      <c r="G713" s="49" t="s">
        <v>51</v>
      </c>
      <c r="H713" s="5" t="s">
        <v>121</v>
      </c>
      <c r="I713" s="49">
        <v>0</v>
      </c>
      <c r="J713" s="49"/>
      <c r="K713" s="146"/>
      <c r="L713" s="146"/>
      <c r="M713" s="146"/>
      <c r="N713" s="146"/>
    </row>
    <row r="714" spans="1:14" s="17" customFormat="1">
      <c r="A714" s="51">
        <v>79</v>
      </c>
      <c r="B714" s="51"/>
      <c r="C714" s="51" t="s">
        <v>1267</v>
      </c>
      <c r="D714" s="49" t="s">
        <v>331</v>
      </c>
      <c r="E714" s="49" t="s">
        <v>175</v>
      </c>
      <c r="F714" s="49" t="s">
        <v>19</v>
      </c>
      <c r="G714" s="49" t="s">
        <v>1276</v>
      </c>
      <c r="H714" s="5" t="s">
        <v>121</v>
      </c>
      <c r="I714" s="49">
        <v>0</v>
      </c>
      <c r="J714" s="49"/>
      <c r="K714" s="146"/>
      <c r="L714" s="146"/>
      <c r="M714" s="146"/>
      <c r="N714" s="146"/>
    </row>
    <row r="715" spans="1:14" s="17" customFormat="1">
      <c r="A715" s="51">
        <v>80</v>
      </c>
      <c r="B715" s="51"/>
      <c r="C715" s="51" t="s">
        <v>1267</v>
      </c>
      <c r="D715" s="49" t="s">
        <v>331</v>
      </c>
      <c r="E715" s="49" t="s">
        <v>619</v>
      </c>
      <c r="F715" s="49" t="s">
        <v>83</v>
      </c>
      <c r="G715" s="49" t="s">
        <v>1423</v>
      </c>
      <c r="H715" s="5" t="s">
        <v>296</v>
      </c>
      <c r="I715" s="49">
        <v>0</v>
      </c>
      <c r="J715" s="49"/>
      <c r="K715" s="146" t="s">
        <v>1494</v>
      </c>
      <c r="L715" s="146"/>
      <c r="M715" s="146"/>
      <c r="N715" s="146"/>
    </row>
    <row r="716" spans="1:14" s="17" customFormat="1">
      <c r="A716" s="51">
        <v>81</v>
      </c>
      <c r="B716" s="51"/>
      <c r="C716" s="51" t="s">
        <v>1267</v>
      </c>
      <c r="D716" s="49" t="s">
        <v>331</v>
      </c>
      <c r="E716" s="49" t="s">
        <v>174</v>
      </c>
      <c r="F716" s="49" t="s">
        <v>13</v>
      </c>
      <c r="G716" s="49" t="s">
        <v>1276</v>
      </c>
      <c r="H716" s="5" t="s">
        <v>121</v>
      </c>
      <c r="I716" s="49">
        <v>0</v>
      </c>
      <c r="J716" s="49"/>
      <c r="K716" s="146" t="s">
        <v>1494</v>
      </c>
      <c r="L716" s="146"/>
      <c r="M716" s="146"/>
      <c r="N716" s="146"/>
    </row>
    <row r="717" spans="1:14" s="17" customFormat="1">
      <c r="A717" s="51">
        <v>82</v>
      </c>
      <c r="B717" s="51"/>
      <c r="C717" s="51" t="s">
        <v>1267</v>
      </c>
      <c r="D717" s="49" t="s">
        <v>331</v>
      </c>
      <c r="E717" s="49" t="s">
        <v>178</v>
      </c>
      <c r="F717" s="49" t="s">
        <v>37</v>
      </c>
      <c r="G717" s="49" t="s">
        <v>104</v>
      </c>
      <c r="H717" s="5" t="s">
        <v>121</v>
      </c>
      <c r="I717" s="49">
        <v>0</v>
      </c>
      <c r="J717" s="49"/>
      <c r="K717" s="146" t="s">
        <v>1495</v>
      </c>
      <c r="L717" s="146"/>
      <c r="M717" s="146"/>
      <c r="N717" s="146"/>
    </row>
    <row r="718" spans="1:14" s="17" customFormat="1">
      <c r="A718" s="51">
        <v>83</v>
      </c>
      <c r="B718" s="51"/>
      <c r="C718" s="51" t="s">
        <v>1267</v>
      </c>
      <c r="D718" s="49" t="s">
        <v>331</v>
      </c>
      <c r="E718" s="49" t="s">
        <v>1184</v>
      </c>
      <c r="F718" s="49" t="s">
        <v>115</v>
      </c>
      <c r="G718" s="49" t="s">
        <v>50</v>
      </c>
      <c r="H718" s="5" t="s">
        <v>121</v>
      </c>
      <c r="I718" s="49">
        <v>0</v>
      </c>
      <c r="J718" s="49"/>
      <c r="K718" s="146" t="s">
        <v>954</v>
      </c>
      <c r="L718" s="146"/>
      <c r="M718" s="146"/>
      <c r="N718" s="146"/>
    </row>
    <row r="719" spans="1:14" s="17" customFormat="1">
      <c r="A719" s="51">
        <v>84</v>
      </c>
      <c r="B719" s="51"/>
      <c r="C719" s="51" t="s">
        <v>1267</v>
      </c>
      <c r="D719" s="49" t="s">
        <v>331</v>
      </c>
      <c r="E719" s="49" t="s">
        <v>1184</v>
      </c>
      <c r="F719" s="49" t="s">
        <v>1576</v>
      </c>
      <c r="G719" s="49" t="s">
        <v>1267</v>
      </c>
      <c r="H719" s="5" t="s">
        <v>121</v>
      </c>
      <c r="I719" s="49">
        <v>0</v>
      </c>
      <c r="J719" s="49"/>
      <c r="K719" s="146" t="s">
        <v>1407</v>
      </c>
      <c r="L719" s="146"/>
      <c r="M719" s="146"/>
      <c r="N719" s="146"/>
    </row>
    <row r="720" spans="1:14" s="17" customFormat="1">
      <c r="A720" s="51">
        <v>85</v>
      </c>
      <c r="B720" s="51"/>
      <c r="C720" s="51" t="s">
        <v>1267</v>
      </c>
      <c r="D720" s="49" t="s">
        <v>331</v>
      </c>
      <c r="E720" s="49" t="s">
        <v>1360</v>
      </c>
      <c r="F720" s="49" t="s">
        <v>77</v>
      </c>
      <c r="G720" s="49" t="s">
        <v>53</v>
      </c>
      <c r="H720" s="5" t="s">
        <v>121</v>
      </c>
      <c r="I720" s="49">
        <v>0</v>
      </c>
      <c r="J720" s="49"/>
      <c r="K720" s="146" t="s">
        <v>1495</v>
      </c>
      <c r="L720" s="146"/>
      <c r="M720" s="146"/>
      <c r="N720" s="146"/>
    </row>
    <row r="721" spans="1:14" s="17" customFormat="1">
      <c r="A721" s="51">
        <v>86</v>
      </c>
      <c r="B721" s="51"/>
      <c r="C721" s="51" t="s">
        <v>1267</v>
      </c>
      <c r="D721" s="49" t="s">
        <v>331</v>
      </c>
      <c r="E721" s="49" t="s">
        <v>615</v>
      </c>
      <c r="F721" s="49" t="s">
        <v>618</v>
      </c>
      <c r="G721" s="49" t="s">
        <v>1431</v>
      </c>
      <c r="H721" s="5"/>
      <c r="I721" s="49">
        <v>0</v>
      </c>
      <c r="J721" s="49"/>
      <c r="K721" s="146" t="s">
        <v>1499</v>
      </c>
      <c r="L721" s="146"/>
      <c r="M721" s="146"/>
      <c r="N721" s="146"/>
    </row>
    <row r="722" spans="1:14" s="17" customFormat="1">
      <c r="A722" s="51">
        <v>87</v>
      </c>
      <c r="B722" s="51"/>
      <c r="C722" s="51" t="s">
        <v>1267</v>
      </c>
      <c r="D722" s="49" t="s">
        <v>331</v>
      </c>
      <c r="E722" s="49" t="s">
        <v>615</v>
      </c>
      <c r="F722" s="49" t="s">
        <v>1576</v>
      </c>
      <c r="G722" s="49" t="s">
        <v>1276</v>
      </c>
      <c r="H722" s="5"/>
      <c r="I722" s="49">
        <v>0</v>
      </c>
      <c r="J722" s="49"/>
      <c r="K722" s="146" t="s">
        <v>1499</v>
      </c>
      <c r="L722" s="146"/>
      <c r="M722" s="146"/>
      <c r="N722" s="146"/>
    </row>
    <row r="723" spans="1:14" s="17" customFormat="1">
      <c r="A723" s="51">
        <v>88</v>
      </c>
      <c r="B723" s="51"/>
      <c r="C723" s="51" t="s">
        <v>1267</v>
      </c>
      <c r="D723" s="49" t="s">
        <v>331</v>
      </c>
      <c r="E723" s="49" t="s">
        <v>606</v>
      </c>
      <c r="F723" s="49" t="s">
        <v>622</v>
      </c>
      <c r="G723" s="49" t="s">
        <v>1695</v>
      </c>
      <c r="H723" s="5" t="s">
        <v>308</v>
      </c>
      <c r="I723" s="49">
        <v>0</v>
      </c>
      <c r="J723" s="50"/>
      <c r="K723" s="146" t="s">
        <v>1498</v>
      </c>
      <c r="L723" s="146"/>
      <c r="M723" s="146"/>
      <c r="N723" s="146"/>
    </row>
    <row r="724" spans="1:14" s="17" customFormat="1">
      <c r="A724" s="51">
        <v>89</v>
      </c>
      <c r="B724" s="51"/>
      <c r="C724" s="51" t="s">
        <v>1267</v>
      </c>
      <c r="D724" s="49" t="s">
        <v>331</v>
      </c>
      <c r="E724" s="49" t="s">
        <v>606</v>
      </c>
      <c r="F724" s="49" t="s">
        <v>1576</v>
      </c>
      <c r="G724" s="49" t="s">
        <v>1267</v>
      </c>
      <c r="H724" s="5" t="s">
        <v>308</v>
      </c>
      <c r="I724" s="49">
        <v>0</v>
      </c>
      <c r="J724" s="49"/>
      <c r="K724" s="146" t="s">
        <v>1498</v>
      </c>
      <c r="L724" s="146"/>
      <c r="M724" s="146"/>
      <c r="N724" s="146"/>
    </row>
    <row r="725" spans="1:14" s="17" customFormat="1">
      <c r="A725" s="51">
        <v>90</v>
      </c>
      <c r="B725" s="51"/>
      <c r="C725" s="51" t="s">
        <v>1267</v>
      </c>
      <c r="D725" s="49" t="s">
        <v>331</v>
      </c>
      <c r="E725" s="49" t="s">
        <v>1358</v>
      </c>
      <c r="F725" s="49" t="s">
        <v>137</v>
      </c>
      <c r="G725" s="49" t="s">
        <v>50</v>
      </c>
      <c r="H725" s="5"/>
      <c r="I725" s="49">
        <v>0</v>
      </c>
      <c r="J725" s="49"/>
      <c r="K725" s="146"/>
      <c r="L725" s="146"/>
      <c r="M725" s="146"/>
      <c r="N725" s="146"/>
    </row>
    <row r="726" spans="1:14" s="17" customFormat="1">
      <c r="A726" s="51">
        <v>92</v>
      </c>
      <c r="B726" s="51"/>
      <c r="C726" s="51" t="s">
        <v>1267</v>
      </c>
      <c r="D726" s="49" t="s">
        <v>335</v>
      </c>
      <c r="E726" s="49" t="s">
        <v>172</v>
      </c>
      <c r="F726" s="49" t="s">
        <v>7</v>
      </c>
      <c r="G726" s="49" t="s">
        <v>1423</v>
      </c>
      <c r="H726" s="5" t="s">
        <v>338</v>
      </c>
      <c r="I726" s="49">
        <v>2</v>
      </c>
      <c r="J726" s="49"/>
      <c r="K726" s="146"/>
      <c r="L726" s="146"/>
      <c r="M726" s="146"/>
      <c r="N726" s="146"/>
    </row>
    <row r="727" spans="1:14" s="17" customFormat="1">
      <c r="A727" s="51">
        <v>93</v>
      </c>
      <c r="B727" s="51"/>
      <c r="C727" s="51" t="s">
        <v>1267</v>
      </c>
      <c r="D727" s="49" t="s">
        <v>335</v>
      </c>
      <c r="E727" s="49" t="s">
        <v>172</v>
      </c>
      <c r="F727" s="49" t="s">
        <v>7</v>
      </c>
      <c r="G727" s="49" t="s">
        <v>1423</v>
      </c>
      <c r="H727" s="5" t="s">
        <v>338</v>
      </c>
      <c r="I727" s="49">
        <v>2</v>
      </c>
      <c r="J727" s="50"/>
      <c r="K727" s="146"/>
      <c r="L727" s="146"/>
      <c r="M727" s="146"/>
      <c r="N727" s="146"/>
    </row>
    <row r="728" spans="1:14" s="17" customFormat="1">
      <c r="A728" s="51">
        <v>94</v>
      </c>
      <c r="B728" s="51"/>
      <c r="C728" s="51" t="s">
        <v>1267</v>
      </c>
      <c r="D728" s="49" t="s">
        <v>331</v>
      </c>
      <c r="E728" s="49" t="s">
        <v>172</v>
      </c>
      <c r="F728" s="49" t="s">
        <v>1576</v>
      </c>
      <c r="G728" s="49" t="s">
        <v>51</v>
      </c>
      <c r="H728" s="5" t="s">
        <v>121</v>
      </c>
      <c r="I728" s="49">
        <v>2</v>
      </c>
      <c r="J728" s="49"/>
      <c r="K728" s="146"/>
      <c r="L728" s="146"/>
      <c r="M728" s="146"/>
      <c r="N728" s="146"/>
    </row>
    <row r="729" spans="1:14" s="17" customFormat="1">
      <c r="A729" s="51">
        <v>95</v>
      </c>
      <c r="B729" s="51"/>
      <c r="C729" s="51" t="s">
        <v>1267</v>
      </c>
      <c r="D729" s="49" t="s">
        <v>335</v>
      </c>
      <c r="E729" s="49" t="s">
        <v>179</v>
      </c>
      <c r="F729" s="49" t="s">
        <v>76</v>
      </c>
      <c r="G729" s="49" t="s">
        <v>53</v>
      </c>
      <c r="H729" s="5" t="s">
        <v>338</v>
      </c>
      <c r="I729" s="49">
        <v>2</v>
      </c>
      <c r="J729" s="49">
        <v>2</v>
      </c>
      <c r="K729" s="146"/>
      <c r="L729" s="146"/>
      <c r="M729" s="146"/>
      <c r="N729" s="146"/>
    </row>
    <row r="730" spans="1:14" s="17" customFormat="1">
      <c r="A730" s="51">
        <v>97</v>
      </c>
      <c r="B730" s="51"/>
      <c r="C730" s="51" t="s">
        <v>1267</v>
      </c>
      <c r="D730" s="49" t="s">
        <v>335</v>
      </c>
      <c r="E730" s="49" t="s">
        <v>341</v>
      </c>
      <c r="F730" s="49" t="s">
        <v>14</v>
      </c>
      <c r="G730" s="49" t="s">
        <v>1267</v>
      </c>
      <c r="H730" s="5" t="s">
        <v>338</v>
      </c>
      <c r="I730" s="49">
        <v>1</v>
      </c>
      <c r="J730" s="49"/>
      <c r="K730" s="146"/>
      <c r="L730" s="146"/>
      <c r="M730" s="146"/>
      <c r="N730" s="146"/>
    </row>
    <row r="731" spans="1:14" s="17" customFormat="1">
      <c r="A731" s="51">
        <v>98</v>
      </c>
      <c r="B731" s="51"/>
      <c r="C731" s="51" t="s">
        <v>1267</v>
      </c>
      <c r="D731" s="49" t="s">
        <v>335</v>
      </c>
      <c r="E731" s="49" t="s">
        <v>1359</v>
      </c>
      <c r="F731" s="49" t="s">
        <v>15</v>
      </c>
      <c r="G731" s="49" t="s">
        <v>1267</v>
      </c>
      <c r="H731" s="5" t="s">
        <v>338</v>
      </c>
      <c r="I731" s="49">
        <v>1</v>
      </c>
      <c r="J731" s="49"/>
      <c r="K731" s="146"/>
      <c r="L731" s="146"/>
      <c r="M731" s="146"/>
      <c r="N731" s="146"/>
    </row>
    <row r="732" spans="1:14" s="17" customFormat="1">
      <c r="A732" s="51">
        <v>99</v>
      </c>
      <c r="B732" s="51"/>
      <c r="C732" s="51" t="s">
        <v>1267</v>
      </c>
      <c r="D732" s="49" t="s">
        <v>335</v>
      </c>
      <c r="E732" s="49" t="s">
        <v>175</v>
      </c>
      <c r="F732" s="49" t="s">
        <v>19</v>
      </c>
      <c r="G732" s="49" t="s">
        <v>1276</v>
      </c>
      <c r="H732" s="5"/>
      <c r="I732" s="49">
        <v>1</v>
      </c>
      <c r="J732" s="49"/>
      <c r="K732" s="146" t="s">
        <v>2056</v>
      </c>
      <c r="L732" s="146"/>
      <c r="M732" s="146"/>
      <c r="N732" s="146"/>
    </row>
    <row r="733" spans="1:14" s="17" customFormat="1">
      <c r="A733" s="51">
        <v>100</v>
      </c>
      <c r="B733" s="51"/>
      <c r="C733" s="51" t="s">
        <v>1267</v>
      </c>
      <c r="D733" s="49" t="s">
        <v>335</v>
      </c>
      <c r="E733" s="49" t="s">
        <v>619</v>
      </c>
      <c r="F733" s="49" t="s">
        <v>83</v>
      </c>
      <c r="G733" s="49" t="s">
        <v>1423</v>
      </c>
      <c r="H733" s="5" t="s">
        <v>338</v>
      </c>
      <c r="I733" s="49">
        <v>2</v>
      </c>
      <c r="J733" s="49"/>
      <c r="K733" s="146"/>
      <c r="L733" s="146"/>
      <c r="M733" s="146"/>
      <c r="N733" s="146"/>
    </row>
    <row r="734" spans="1:14" s="17" customFormat="1">
      <c r="A734" s="51">
        <v>102</v>
      </c>
      <c r="B734" s="51"/>
      <c r="C734" s="51" t="s">
        <v>1267</v>
      </c>
      <c r="D734" s="49" t="s">
        <v>335</v>
      </c>
      <c r="E734" s="49" t="s">
        <v>174</v>
      </c>
      <c r="F734" s="49" t="s">
        <v>13</v>
      </c>
      <c r="G734" s="49" t="s">
        <v>1276</v>
      </c>
      <c r="H734" s="5" t="s">
        <v>338</v>
      </c>
      <c r="I734" s="49">
        <v>1</v>
      </c>
      <c r="J734" s="49"/>
      <c r="K734" s="146" t="s">
        <v>1506</v>
      </c>
      <c r="L734" s="146"/>
      <c r="M734" s="146"/>
      <c r="N734" s="146"/>
    </row>
    <row r="735" spans="1:14" s="17" customFormat="1">
      <c r="A735" s="51">
        <v>103</v>
      </c>
      <c r="B735" s="51"/>
      <c r="C735" s="51" t="s">
        <v>1267</v>
      </c>
      <c r="D735" s="49" t="s">
        <v>335</v>
      </c>
      <c r="E735" s="49" t="s">
        <v>178</v>
      </c>
      <c r="F735" s="49" t="s">
        <v>37</v>
      </c>
      <c r="G735" s="49" t="s">
        <v>104</v>
      </c>
      <c r="H735" s="5" t="s">
        <v>338</v>
      </c>
      <c r="I735" s="49">
        <v>2</v>
      </c>
      <c r="J735" s="49"/>
      <c r="K735" s="146"/>
      <c r="L735" s="146"/>
      <c r="M735" s="146"/>
      <c r="N735" s="146"/>
    </row>
    <row r="736" spans="1:14" s="17" customFormat="1">
      <c r="A736" s="51">
        <v>104</v>
      </c>
      <c r="B736" s="51"/>
      <c r="C736" s="51" t="s">
        <v>1267</v>
      </c>
      <c r="D736" s="49" t="s">
        <v>335</v>
      </c>
      <c r="E736" s="49" t="s">
        <v>1184</v>
      </c>
      <c r="F736" s="49" t="s">
        <v>115</v>
      </c>
      <c r="G736" s="49" t="s">
        <v>1276</v>
      </c>
      <c r="H736" s="5" t="s">
        <v>338</v>
      </c>
      <c r="I736" s="49">
        <v>2</v>
      </c>
      <c r="J736" s="50">
        <v>2</v>
      </c>
      <c r="K736" s="146" t="s">
        <v>1407</v>
      </c>
      <c r="L736" s="146"/>
      <c r="M736" s="146"/>
      <c r="N736" s="146"/>
    </row>
    <row r="737" spans="1:14" s="17" customFormat="1">
      <c r="A737" s="51">
        <v>105</v>
      </c>
      <c r="B737" s="51"/>
      <c r="C737" s="51" t="s">
        <v>1267</v>
      </c>
      <c r="D737" s="49" t="s">
        <v>335</v>
      </c>
      <c r="E737" s="49" t="s">
        <v>1184</v>
      </c>
      <c r="F737" s="49" t="s">
        <v>1576</v>
      </c>
      <c r="G737" s="49" t="s">
        <v>50</v>
      </c>
      <c r="H737" s="5" t="s">
        <v>338</v>
      </c>
      <c r="I737" s="49">
        <v>2</v>
      </c>
      <c r="J737" s="50">
        <v>2</v>
      </c>
      <c r="K737" s="146" t="s">
        <v>954</v>
      </c>
      <c r="L737" s="146"/>
      <c r="M737" s="146"/>
      <c r="N737" s="146"/>
    </row>
    <row r="738" spans="1:14" s="17" customFormat="1">
      <c r="A738" s="51">
        <v>106</v>
      </c>
      <c r="B738" s="51"/>
      <c r="C738" s="51" t="s">
        <v>1267</v>
      </c>
      <c r="D738" s="49" t="s">
        <v>335</v>
      </c>
      <c r="E738" s="49" t="s">
        <v>1497</v>
      </c>
      <c r="F738" s="49" t="s">
        <v>1497</v>
      </c>
      <c r="G738" s="49" t="s">
        <v>1276</v>
      </c>
      <c r="H738" s="5"/>
      <c r="I738" s="49">
        <v>2</v>
      </c>
      <c r="J738" s="49">
        <v>2</v>
      </c>
      <c r="K738" s="146"/>
      <c r="L738" s="146"/>
      <c r="M738" s="146"/>
      <c r="N738" s="146"/>
    </row>
    <row r="739" spans="1:14" s="17" customFormat="1">
      <c r="A739" s="51">
        <v>108</v>
      </c>
      <c r="B739" s="51"/>
      <c r="C739" s="51" t="s">
        <v>1267</v>
      </c>
      <c r="D739" s="49" t="s">
        <v>335</v>
      </c>
      <c r="E739" s="49" t="s">
        <v>2058</v>
      </c>
      <c r="F739" s="49" t="s">
        <v>352</v>
      </c>
      <c r="G739" s="49" t="s">
        <v>748</v>
      </c>
      <c r="H739" s="5" t="s">
        <v>338</v>
      </c>
      <c r="I739" s="49">
        <v>2</v>
      </c>
      <c r="J739" s="49"/>
      <c r="K739" s="146" t="s">
        <v>2059</v>
      </c>
      <c r="L739" s="146"/>
      <c r="M739" s="146"/>
      <c r="N739" s="146"/>
    </row>
    <row r="740" spans="1:14" s="17" customFormat="1">
      <c r="A740" s="51">
        <v>109</v>
      </c>
      <c r="B740" s="51"/>
      <c r="C740" s="51" t="s">
        <v>1267</v>
      </c>
      <c r="D740" s="49" t="s">
        <v>335</v>
      </c>
      <c r="E740" s="49" t="s">
        <v>2058</v>
      </c>
      <c r="F740" s="49" t="s">
        <v>352</v>
      </c>
      <c r="G740" s="49" t="s">
        <v>1276</v>
      </c>
      <c r="H740" s="5" t="s">
        <v>338</v>
      </c>
      <c r="I740" s="49">
        <v>0</v>
      </c>
      <c r="J740" s="49"/>
      <c r="K740" s="146" t="s">
        <v>2060</v>
      </c>
      <c r="L740" s="146"/>
      <c r="M740" s="146"/>
      <c r="N740" s="146"/>
    </row>
    <row r="741" spans="1:14" s="17" customFormat="1">
      <c r="A741" s="51">
        <v>110</v>
      </c>
      <c r="B741" s="51"/>
      <c r="C741" s="51" t="s">
        <v>1267</v>
      </c>
      <c r="D741" s="49" t="s">
        <v>335</v>
      </c>
      <c r="E741" s="49" t="s">
        <v>1360</v>
      </c>
      <c r="F741" s="49" t="s">
        <v>77</v>
      </c>
      <c r="G741" s="49" t="s">
        <v>53</v>
      </c>
      <c r="H741" s="5" t="s">
        <v>338</v>
      </c>
      <c r="I741" s="49">
        <v>2</v>
      </c>
      <c r="J741" s="49"/>
      <c r="K741" s="146" t="s">
        <v>1586</v>
      </c>
      <c r="L741" s="146"/>
      <c r="M741" s="146"/>
      <c r="N741" s="146"/>
    </row>
    <row r="742" spans="1:14" s="17" customFormat="1">
      <c r="A742" s="51">
        <v>111</v>
      </c>
      <c r="B742" s="51"/>
      <c r="C742" s="51" t="s">
        <v>1267</v>
      </c>
      <c r="D742" s="49" t="s">
        <v>335</v>
      </c>
      <c r="E742" s="49" t="s">
        <v>606</v>
      </c>
      <c r="F742" s="49" t="s">
        <v>622</v>
      </c>
      <c r="G742" s="49" t="s">
        <v>1695</v>
      </c>
      <c r="H742" s="5" t="s">
        <v>308</v>
      </c>
      <c r="I742" s="49">
        <v>4</v>
      </c>
      <c r="J742" s="49">
        <v>2</v>
      </c>
      <c r="K742" s="146" t="s">
        <v>1582</v>
      </c>
      <c r="L742" s="146"/>
      <c r="M742" s="146"/>
      <c r="N742" s="146"/>
    </row>
    <row r="743" spans="1:14" s="17" customFormat="1">
      <c r="A743" s="51">
        <v>112</v>
      </c>
      <c r="B743" s="51"/>
      <c r="C743" s="51" t="s">
        <v>1267</v>
      </c>
      <c r="D743" s="49" t="s">
        <v>335</v>
      </c>
      <c r="E743" s="49" t="s">
        <v>606</v>
      </c>
      <c r="F743" s="49" t="s">
        <v>1576</v>
      </c>
      <c r="G743" s="49" t="s">
        <v>51</v>
      </c>
      <c r="H743" s="5" t="s">
        <v>308</v>
      </c>
      <c r="I743" s="49">
        <v>4</v>
      </c>
      <c r="J743" s="49">
        <v>2</v>
      </c>
      <c r="K743" s="146" t="s">
        <v>2025</v>
      </c>
      <c r="L743" s="146"/>
      <c r="M743" s="146"/>
      <c r="N743" s="146"/>
    </row>
    <row r="744" spans="1:14" s="17" customFormat="1">
      <c r="A744" s="51">
        <v>113</v>
      </c>
      <c r="B744" s="51"/>
      <c r="C744" s="51" t="s">
        <v>1267</v>
      </c>
      <c r="D744" s="49" t="s">
        <v>335</v>
      </c>
      <c r="E744" s="49" t="s">
        <v>615</v>
      </c>
      <c r="F744" s="49" t="s">
        <v>618</v>
      </c>
      <c r="G744" s="49" t="s">
        <v>1431</v>
      </c>
      <c r="H744" s="5"/>
      <c r="I744" s="49">
        <v>2</v>
      </c>
      <c r="J744" s="49">
        <v>2</v>
      </c>
      <c r="K744" s="146" t="s">
        <v>2061</v>
      </c>
      <c r="L744" s="146"/>
      <c r="M744" s="146"/>
      <c r="N744" s="146"/>
    </row>
    <row r="745" spans="1:14" s="17" customFormat="1">
      <c r="A745" s="51">
        <v>114</v>
      </c>
      <c r="B745" s="51"/>
      <c r="C745" s="51" t="s">
        <v>1267</v>
      </c>
      <c r="D745" s="49" t="s">
        <v>335</v>
      </c>
      <c r="E745" s="49" t="s">
        <v>615</v>
      </c>
      <c r="F745" s="49" t="s">
        <v>1576</v>
      </c>
      <c r="G745" s="49" t="s">
        <v>1276</v>
      </c>
      <c r="H745" s="5"/>
      <c r="I745" s="49">
        <v>2</v>
      </c>
      <c r="J745" s="49">
        <v>2</v>
      </c>
      <c r="K745" s="146" t="s">
        <v>1580</v>
      </c>
      <c r="L745" s="146"/>
      <c r="M745" s="146"/>
      <c r="N745" s="146"/>
    </row>
    <row r="746" spans="1:14" s="17" customFormat="1">
      <c r="A746" s="51">
        <v>115</v>
      </c>
      <c r="B746" s="51"/>
      <c r="C746" s="51" t="s">
        <v>1267</v>
      </c>
      <c r="D746" s="49" t="s">
        <v>335</v>
      </c>
      <c r="E746" s="49" t="s">
        <v>620</v>
      </c>
      <c r="F746" s="49" t="s">
        <v>621</v>
      </c>
      <c r="G746" s="49" t="s">
        <v>748</v>
      </c>
      <c r="H746" s="5" t="s">
        <v>308</v>
      </c>
      <c r="I746" s="49">
        <v>4</v>
      </c>
      <c r="J746" s="49">
        <v>2</v>
      </c>
      <c r="K746" s="146" t="s">
        <v>2062</v>
      </c>
      <c r="L746" s="146"/>
      <c r="M746" s="146"/>
      <c r="N746" s="146"/>
    </row>
    <row r="747" spans="1:14" s="17" customFormat="1">
      <c r="A747" s="51">
        <v>116</v>
      </c>
      <c r="B747" s="51"/>
      <c r="C747" s="51" t="s">
        <v>1267</v>
      </c>
      <c r="D747" s="49" t="s">
        <v>335</v>
      </c>
      <c r="E747" s="49" t="s">
        <v>620</v>
      </c>
      <c r="F747" s="49" t="s">
        <v>621</v>
      </c>
      <c r="G747" s="49" t="s">
        <v>50</v>
      </c>
      <c r="H747" s="5" t="s">
        <v>308</v>
      </c>
      <c r="I747" s="49">
        <v>4</v>
      </c>
      <c r="J747" s="49">
        <v>2</v>
      </c>
      <c r="K747" s="146" t="s">
        <v>2063</v>
      </c>
      <c r="L747" s="146"/>
      <c r="M747" s="146"/>
      <c r="N747" s="146"/>
    </row>
    <row r="748" spans="1:14" s="17" customFormat="1">
      <c r="A748" s="51">
        <v>118</v>
      </c>
      <c r="B748" s="51"/>
      <c r="C748" s="51" t="s">
        <v>1267</v>
      </c>
      <c r="D748" s="49" t="s">
        <v>782</v>
      </c>
      <c r="E748" s="49" t="s">
        <v>172</v>
      </c>
      <c r="F748" s="49" t="s">
        <v>7</v>
      </c>
      <c r="G748" s="49" t="s">
        <v>1423</v>
      </c>
      <c r="H748" s="5" t="s">
        <v>121</v>
      </c>
      <c r="I748" s="49">
        <v>2</v>
      </c>
      <c r="J748" s="49"/>
      <c r="K748" s="146"/>
      <c r="L748" s="146"/>
      <c r="M748" s="146"/>
      <c r="N748" s="146"/>
    </row>
    <row r="749" spans="1:14" s="17" customFormat="1">
      <c r="A749" s="51">
        <v>119</v>
      </c>
      <c r="B749" s="51"/>
      <c r="C749" s="51" t="s">
        <v>1267</v>
      </c>
      <c r="D749" s="49" t="s">
        <v>782</v>
      </c>
      <c r="E749" s="49" t="s">
        <v>179</v>
      </c>
      <c r="F749" s="49" t="s">
        <v>1321</v>
      </c>
      <c r="G749" s="49" t="s">
        <v>1183</v>
      </c>
      <c r="H749" s="5" t="s">
        <v>121</v>
      </c>
      <c r="I749" s="49">
        <v>2</v>
      </c>
      <c r="J749" s="50"/>
      <c r="K749" s="146"/>
      <c r="L749" s="146"/>
      <c r="M749" s="146"/>
      <c r="N749" s="146"/>
    </row>
    <row r="750" spans="1:14" s="17" customFormat="1">
      <c r="A750" s="51">
        <v>120</v>
      </c>
      <c r="B750" s="51"/>
      <c r="C750" s="51" t="s">
        <v>1267</v>
      </c>
      <c r="D750" s="49" t="s">
        <v>782</v>
      </c>
      <c r="E750" s="49" t="s">
        <v>174</v>
      </c>
      <c r="F750" s="49" t="s">
        <v>13</v>
      </c>
      <c r="G750" s="49" t="s">
        <v>1665</v>
      </c>
      <c r="H750" s="5" t="s">
        <v>121</v>
      </c>
      <c r="I750" s="49">
        <v>1</v>
      </c>
      <c r="J750" s="49"/>
      <c r="K750" s="146" t="s">
        <v>1494</v>
      </c>
      <c r="L750" s="146"/>
      <c r="M750" s="146"/>
      <c r="N750" s="146"/>
    </row>
    <row r="751" spans="1:14" s="17" customFormat="1">
      <c r="A751" s="51">
        <v>121</v>
      </c>
      <c r="B751" s="51"/>
      <c r="C751" s="51" t="s">
        <v>1267</v>
      </c>
      <c r="D751" s="49" t="s">
        <v>782</v>
      </c>
      <c r="E751" s="49" t="s">
        <v>341</v>
      </c>
      <c r="F751" s="49" t="s">
        <v>14</v>
      </c>
      <c r="G751" s="49" t="s">
        <v>1665</v>
      </c>
      <c r="H751" s="5" t="s">
        <v>121</v>
      </c>
      <c r="I751" s="49">
        <v>1</v>
      </c>
      <c r="J751" s="49"/>
      <c r="K751" s="146" t="s">
        <v>1586</v>
      </c>
      <c r="L751" s="146"/>
      <c r="M751" s="146"/>
      <c r="N751" s="146"/>
    </row>
    <row r="752" spans="1:14" s="17" customFormat="1">
      <c r="A752" s="51">
        <v>122</v>
      </c>
      <c r="B752" s="51"/>
      <c r="C752" s="51" t="s">
        <v>1267</v>
      </c>
      <c r="D752" s="49" t="s">
        <v>782</v>
      </c>
      <c r="E752" s="49" t="s">
        <v>175</v>
      </c>
      <c r="F752" s="49" t="s">
        <v>19</v>
      </c>
      <c r="G752" s="49" t="s">
        <v>1269</v>
      </c>
      <c r="H752" s="5"/>
      <c r="I752" s="49">
        <v>1</v>
      </c>
      <c r="J752" s="50"/>
      <c r="K752" s="146" t="s">
        <v>1495</v>
      </c>
      <c r="L752" s="146"/>
      <c r="M752" s="146"/>
      <c r="N752" s="146"/>
    </row>
    <row r="753" spans="1:14" s="17" customFormat="1">
      <c r="A753" s="51">
        <v>125</v>
      </c>
      <c r="B753" s="51"/>
      <c r="C753" s="51" t="s">
        <v>1267</v>
      </c>
      <c r="D753" s="49" t="s">
        <v>782</v>
      </c>
      <c r="E753" s="49" t="s">
        <v>178</v>
      </c>
      <c r="F753" s="49" t="s">
        <v>323</v>
      </c>
      <c r="G753" s="49" t="s">
        <v>1269</v>
      </c>
      <c r="H753" s="5" t="s">
        <v>121</v>
      </c>
      <c r="I753" s="49">
        <v>2</v>
      </c>
      <c r="J753" s="49"/>
      <c r="K753" s="146"/>
      <c r="L753" s="146"/>
      <c r="M753" s="146"/>
      <c r="N753" s="146"/>
    </row>
    <row r="754" spans="1:14" s="17" customFormat="1">
      <c r="A754" s="51">
        <v>126</v>
      </c>
      <c r="B754" s="51"/>
      <c r="C754" s="51" t="s">
        <v>1267</v>
      </c>
      <c r="D754" s="49" t="s">
        <v>782</v>
      </c>
      <c r="E754" s="49" t="s">
        <v>1184</v>
      </c>
      <c r="F754" s="49" t="s">
        <v>115</v>
      </c>
      <c r="G754" s="49" t="s">
        <v>1269</v>
      </c>
      <c r="H754" s="5" t="s">
        <v>121</v>
      </c>
      <c r="I754" s="49">
        <v>2</v>
      </c>
      <c r="J754" s="49"/>
      <c r="K754" s="146"/>
      <c r="L754" s="146"/>
      <c r="M754" s="146"/>
      <c r="N754" s="146"/>
    </row>
    <row r="755" spans="1:14" s="17" customFormat="1">
      <c r="A755" s="51">
        <v>127</v>
      </c>
      <c r="B755" s="51"/>
      <c r="C755" s="51" t="s">
        <v>1267</v>
      </c>
      <c r="D755" s="49" t="s">
        <v>782</v>
      </c>
      <c r="E755" s="49" t="s">
        <v>614</v>
      </c>
      <c r="F755" s="49" t="s">
        <v>634</v>
      </c>
      <c r="G755" s="49" t="s">
        <v>355</v>
      </c>
      <c r="H755" s="5"/>
      <c r="I755" s="49">
        <v>2</v>
      </c>
      <c r="J755" s="49"/>
      <c r="K755" s="146" t="s">
        <v>1498</v>
      </c>
      <c r="L755" s="146"/>
      <c r="M755" s="146"/>
      <c r="N755" s="146"/>
    </row>
    <row r="756" spans="1:14" s="17" customFormat="1">
      <c r="A756" s="51">
        <v>128</v>
      </c>
      <c r="B756" s="51"/>
      <c r="C756" s="51" t="s">
        <v>1267</v>
      </c>
      <c r="D756" s="49" t="s">
        <v>782</v>
      </c>
      <c r="E756" s="49" t="s">
        <v>615</v>
      </c>
      <c r="F756" s="49" t="s">
        <v>1393</v>
      </c>
      <c r="G756" s="49" t="s">
        <v>337</v>
      </c>
      <c r="H756" s="5"/>
      <c r="I756" s="49">
        <v>2</v>
      </c>
      <c r="J756" s="49"/>
      <c r="K756" s="146" t="s">
        <v>1499</v>
      </c>
      <c r="L756" s="146"/>
      <c r="M756" s="146"/>
      <c r="N756" s="146"/>
    </row>
    <row r="757" spans="1:14" s="17" customFormat="1">
      <c r="A757" s="51">
        <v>129</v>
      </c>
      <c r="B757" s="51"/>
      <c r="C757" s="51" t="s">
        <v>1267</v>
      </c>
      <c r="D757" s="49" t="s">
        <v>782</v>
      </c>
      <c r="E757" s="49"/>
      <c r="F757" s="49" t="s">
        <v>137</v>
      </c>
      <c r="G757" s="49" t="s">
        <v>1269</v>
      </c>
      <c r="H757" s="5"/>
      <c r="I757" s="49">
        <v>3.5</v>
      </c>
      <c r="J757" s="49"/>
      <c r="K757" s="146"/>
      <c r="L757" s="146"/>
      <c r="M757" s="146"/>
      <c r="N757" s="146"/>
    </row>
    <row r="758" spans="1:14" s="17" customFormat="1">
      <c r="A758" s="51">
        <v>131</v>
      </c>
      <c r="B758" s="51"/>
      <c r="C758" s="51" t="s">
        <v>1267</v>
      </c>
      <c r="D758" s="49" t="s">
        <v>566</v>
      </c>
      <c r="E758" s="49" t="s">
        <v>1179</v>
      </c>
      <c r="F758" s="49" t="s">
        <v>1180</v>
      </c>
      <c r="G758" s="49" t="s">
        <v>748</v>
      </c>
      <c r="H758" s="5" t="s">
        <v>121</v>
      </c>
      <c r="I758" s="49">
        <v>4</v>
      </c>
      <c r="J758" s="49"/>
      <c r="K758" s="146"/>
      <c r="L758" s="146"/>
      <c r="M758" s="146"/>
      <c r="N758" s="146"/>
    </row>
    <row r="759" spans="1:14" s="17" customFormat="1">
      <c r="A759" s="51">
        <v>132</v>
      </c>
      <c r="B759" s="51"/>
      <c r="C759" s="51" t="s">
        <v>1267</v>
      </c>
      <c r="D759" s="49" t="s">
        <v>566</v>
      </c>
      <c r="E759" s="49" t="s">
        <v>1364</v>
      </c>
      <c r="F759" s="49" t="s">
        <v>1181</v>
      </c>
      <c r="G759" s="49" t="s">
        <v>1074</v>
      </c>
      <c r="H759" s="5"/>
      <c r="I759" s="49">
        <v>3</v>
      </c>
      <c r="J759" s="50"/>
      <c r="K759" s="146" t="s">
        <v>1363</v>
      </c>
      <c r="L759" s="146"/>
      <c r="M759" s="146"/>
      <c r="N759" s="146"/>
    </row>
    <row r="760" spans="1:14" s="17" customFormat="1">
      <c r="A760" s="51">
        <v>133</v>
      </c>
      <c r="B760" s="51"/>
      <c r="C760" s="51" t="s">
        <v>1267</v>
      </c>
      <c r="D760" s="49" t="s">
        <v>566</v>
      </c>
      <c r="E760" s="49" t="s">
        <v>1364</v>
      </c>
      <c r="F760" s="49" t="s">
        <v>1181</v>
      </c>
      <c r="G760" s="49" t="s">
        <v>1273</v>
      </c>
      <c r="H760" s="5"/>
      <c r="I760" s="49">
        <v>2</v>
      </c>
      <c r="J760" s="49"/>
      <c r="K760" s="146" t="s">
        <v>1363</v>
      </c>
      <c r="L760" s="146"/>
      <c r="M760" s="146"/>
      <c r="N760" s="146"/>
    </row>
    <row r="761" spans="1:14" s="17" customFormat="1">
      <c r="A761" s="51">
        <v>134</v>
      </c>
      <c r="B761" s="51"/>
      <c r="C761" s="51" t="s">
        <v>1267</v>
      </c>
      <c r="D761" s="49" t="s">
        <v>566</v>
      </c>
      <c r="E761" s="49" t="s">
        <v>172</v>
      </c>
      <c r="F761" s="49" t="s">
        <v>7</v>
      </c>
      <c r="G761" s="49" t="s">
        <v>553</v>
      </c>
      <c r="H761" s="5"/>
      <c r="I761" s="49">
        <v>1</v>
      </c>
      <c r="J761" s="50"/>
      <c r="K761" s="146" t="s">
        <v>1495</v>
      </c>
      <c r="L761" s="146"/>
      <c r="M761" s="146"/>
      <c r="N761" s="146"/>
    </row>
    <row r="762" spans="1:14" s="17" customFormat="1">
      <c r="A762" s="51">
        <v>135</v>
      </c>
      <c r="B762" s="51"/>
      <c r="C762" s="51" t="s">
        <v>1267</v>
      </c>
      <c r="D762" s="49" t="s">
        <v>566</v>
      </c>
      <c r="E762" s="49" t="s">
        <v>175</v>
      </c>
      <c r="F762" s="49" t="s">
        <v>19</v>
      </c>
      <c r="G762" s="49" t="s">
        <v>1267</v>
      </c>
      <c r="H762" s="5"/>
      <c r="I762" s="49">
        <v>1</v>
      </c>
      <c r="J762" s="49"/>
      <c r="K762" s="146" t="s">
        <v>1804</v>
      </c>
      <c r="L762" s="146"/>
      <c r="M762" s="146"/>
      <c r="N762" s="146"/>
    </row>
    <row r="763" spans="1:14" s="17" customFormat="1">
      <c r="A763" s="51">
        <v>136</v>
      </c>
      <c r="B763" s="51"/>
      <c r="C763" s="51" t="s">
        <v>1267</v>
      </c>
      <c r="D763" s="49" t="s">
        <v>566</v>
      </c>
      <c r="E763" s="49" t="s">
        <v>1170</v>
      </c>
      <c r="F763" s="49" t="s">
        <v>15</v>
      </c>
      <c r="G763" s="49" t="s">
        <v>1350</v>
      </c>
      <c r="H763" s="5"/>
      <c r="I763" s="49">
        <v>0</v>
      </c>
      <c r="J763" s="49"/>
      <c r="K763" s="146"/>
      <c r="L763" s="146"/>
      <c r="M763" s="146"/>
      <c r="N763" s="146"/>
    </row>
    <row r="764" spans="1:14" s="17" customFormat="1">
      <c r="A764" s="51">
        <v>137</v>
      </c>
      <c r="B764" s="51"/>
      <c r="C764" s="51" t="s">
        <v>1267</v>
      </c>
      <c r="D764" s="49" t="s">
        <v>566</v>
      </c>
      <c r="E764" s="49" t="s">
        <v>1182</v>
      </c>
      <c r="F764" s="49" t="s">
        <v>14</v>
      </c>
      <c r="G764" s="49" t="s">
        <v>1350</v>
      </c>
      <c r="H764" s="5"/>
      <c r="I764" s="49">
        <v>0</v>
      </c>
      <c r="J764" s="50"/>
      <c r="K764" s="146"/>
      <c r="L764" s="146"/>
      <c r="M764" s="146"/>
      <c r="N764" s="146"/>
    </row>
    <row r="765" spans="1:14" s="17" customFormat="1">
      <c r="A765" s="51">
        <v>138</v>
      </c>
      <c r="B765" s="51"/>
      <c r="C765" s="51" t="s">
        <v>1267</v>
      </c>
      <c r="D765" s="49" t="s">
        <v>566</v>
      </c>
      <c r="E765" s="49" t="s">
        <v>174</v>
      </c>
      <c r="F765" s="49" t="s">
        <v>13</v>
      </c>
      <c r="G765" s="49" t="s">
        <v>1183</v>
      </c>
      <c r="H765" s="5"/>
      <c r="I765" s="49">
        <v>1</v>
      </c>
      <c r="J765" s="49"/>
      <c r="K765" s="146" t="s">
        <v>1494</v>
      </c>
      <c r="L765" s="146"/>
      <c r="M765" s="146"/>
      <c r="N765" s="146"/>
    </row>
    <row r="766" spans="1:14" s="17" customFormat="1">
      <c r="A766" s="51">
        <v>141</v>
      </c>
      <c r="B766" s="51"/>
      <c r="C766" s="51" t="s">
        <v>1267</v>
      </c>
      <c r="D766" s="49" t="s">
        <v>755</v>
      </c>
      <c r="E766" s="49" t="s">
        <v>1179</v>
      </c>
      <c r="F766" s="49" t="s">
        <v>1180</v>
      </c>
      <c r="G766" s="49" t="s">
        <v>148</v>
      </c>
      <c r="H766" s="5" t="s">
        <v>149</v>
      </c>
      <c r="I766" s="49">
        <v>4</v>
      </c>
      <c r="J766" s="49"/>
      <c r="K766" s="146"/>
      <c r="L766" s="146"/>
      <c r="M766" s="146"/>
      <c r="N766" s="146"/>
    </row>
    <row r="767" spans="1:14" s="17" customFormat="1">
      <c r="A767" s="51">
        <v>142</v>
      </c>
      <c r="B767" s="51"/>
      <c r="C767" s="51" t="s">
        <v>1267</v>
      </c>
      <c r="D767" s="49" t="s">
        <v>755</v>
      </c>
      <c r="E767" s="49" t="s">
        <v>1364</v>
      </c>
      <c r="F767" s="49" t="s">
        <v>1181</v>
      </c>
      <c r="G767" s="49" t="s">
        <v>1074</v>
      </c>
      <c r="H767" s="5" t="s">
        <v>156</v>
      </c>
      <c r="I767" s="49">
        <v>3</v>
      </c>
      <c r="J767" s="49"/>
      <c r="K767" s="146" t="s">
        <v>2026</v>
      </c>
      <c r="L767" s="146"/>
      <c r="M767" s="146"/>
      <c r="N767" s="146"/>
    </row>
    <row r="768" spans="1:14" s="17" customFormat="1">
      <c r="A768" s="51">
        <v>143</v>
      </c>
      <c r="B768" s="51"/>
      <c r="C768" s="51" t="s">
        <v>1267</v>
      </c>
      <c r="D768" s="49" t="s">
        <v>755</v>
      </c>
      <c r="E768" s="49" t="s">
        <v>1364</v>
      </c>
      <c r="F768" s="49" t="s">
        <v>1181</v>
      </c>
      <c r="G768" s="49" t="s">
        <v>220</v>
      </c>
      <c r="H768" s="5" t="s">
        <v>156</v>
      </c>
      <c r="I768" s="49">
        <v>2</v>
      </c>
      <c r="J768" s="49"/>
      <c r="K768" s="146" t="s">
        <v>1363</v>
      </c>
      <c r="L768" s="146"/>
      <c r="M768" s="146"/>
      <c r="N768" s="146"/>
    </row>
    <row r="769" spans="1:14" s="17" customFormat="1">
      <c r="A769" s="51">
        <v>144</v>
      </c>
      <c r="B769" s="51"/>
      <c r="C769" s="51" t="s">
        <v>1267</v>
      </c>
      <c r="D769" s="49" t="s">
        <v>755</v>
      </c>
      <c r="E769" s="49" t="s">
        <v>172</v>
      </c>
      <c r="F769" s="49" t="s">
        <v>7</v>
      </c>
      <c r="G769" s="49" t="s">
        <v>553</v>
      </c>
      <c r="H769" s="5" t="s">
        <v>156</v>
      </c>
      <c r="I769" s="49">
        <v>1</v>
      </c>
      <c r="J769" s="49"/>
      <c r="K769" s="146" t="s">
        <v>1506</v>
      </c>
      <c r="L769" s="146"/>
      <c r="M769" s="146"/>
      <c r="N769" s="146"/>
    </row>
    <row r="770" spans="1:14" s="17" customFormat="1">
      <c r="A770" s="51">
        <v>146</v>
      </c>
      <c r="B770" s="51"/>
      <c r="C770" s="51" t="s">
        <v>1267</v>
      </c>
      <c r="D770" s="49" t="s">
        <v>755</v>
      </c>
      <c r="E770" s="49" t="s">
        <v>1170</v>
      </c>
      <c r="F770" s="49" t="s">
        <v>15</v>
      </c>
      <c r="G770" s="49" t="s">
        <v>1350</v>
      </c>
      <c r="H770" s="5" t="s">
        <v>156</v>
      </c>
      <c r="I770" s="49">
        <v>1</v>
      </c>
      <c r="J770" s="49"/>
      <c r="K770" s="146"/>
      <c r="L770" s="146"/>
      <c r="M770" s="146"/>
      <c r="N770" s="146"/>
    </row>
    <row r="771" spans="1:14" s="17" customFormat="1">
      <c r="A771" s="51">
        <v>147</v>
      </c>
      <c r="B771" s="51"/>
      <c r="C771" s="51" t="s">
        <v>1267</v>
      </c>
      <c r="D771" s="49" t="s">
        <v>755</v>
      </c>
      <c r="E771" s="49" t="s">
        <v>1182</v>
      </c>
      <c r="F771" s="49" t="s">
        <v>14</v>
      </c>
      <c r="G771" s="49" t="s">
        <v>1350</v>
      </c>
      <c r="H771" s="5" t="s">
        <v>156</v>
      </c>
      <c r="I771" s="49">
        <v>1</v>
      </c>
      <c r="J771" s="49"/>
      <c r="K771" s="146"/>
      <c r="L771" s="146"/>
      <c r="M771" s="146"/>
      <c r="N771" s="146"/>
    </row>
    <row r="772" spans="1:14" s="17" customFormat="1">
      <c r="A772" s="51">
        <v>148</v>
      </c>
      <c r="B772" s="51"/>
      <c r="C772" s="51" t="s">
        <v>1267</v>
      </c>
      <c r="D772" s="49" t="s">
        <v>755</v>
      </c>
      <c r="E772" s="49" t="s">
        <v>174</v>
      </c>
      <c r="F772" s="49" t="s">
        <v>13</v>
      </c>
      <c r="G772" s="49" t="s">
        <v>1183</v>
      </c>
      <c r="H772" s="5" t="s">
        <v>156</v>
      </c>
      <c r="I772" s="49">
        <v>0</v>
      </c>
      <c r="J772" s="49"/>
      <c r="K772" s="146" t="s">
        <v>1808</v>
      </c>
      <c r="L772" s="146"/>
      <c r="M772" s="146"/>
      <c r="N772" s="146"/>
    </row>
    <row r="773" spans="1:14" s="17" customFormat="1">
      <c r="A773" s="51"/>
      <c r="B773" s="51"/>
      <c r="C773" s="51"/>
      <c r="D773" s="49"/>
      <c r="E773" s="49"/>
      <c r="F773" s="49"/>
      <c r="G773" s="49"/>
      <c r="H773" s="5"/>
      <c r="I773" s="49"/>
      <c r="J773" s="49"/>
      <c r="K773" s="146"/>
    </row>
    <row r="774" spans="1:14" s="17" customFormat="1">
      <c r="A774" s="51"/>
      <c r="B774" s="51"/>
      <c r="C774" s="51"/>
      <c r="D774" s="49"/>
      <c r="E774" s="49"/>
      <c r="F774" s="49"/>
      <c r="G774" s="49"/>
      <c r="H774" s="5"/>
      <c r="I774" s="49"/>
      <c r="J774" s="49"/>
      <c r="K774" s="146"/>
      <c r="L774" s="146"/>
      <c r="M774" s="146"/>
      <c r="N774" s="146"/>
    </row>
    <row r="775" spans="1:14" s="17" customFormat="1">
      <c r="A775" s="51"/>
      <c r="B775" s="51"/>
      <c r="C775" s="51"/>
      <c r="D775" s="49"/>
      <c r="E775" s="49"/>
      <c r="F775" s="49"/>
      <c r="G775" s="49"/>
      <c r="H775" s="5"/>
      <c r="I775" s="49"/>
      <c r="J775" s="49"/>
      <c r="K775" s="146"/>
      <c r="L775" s="146"/>
      <c r="M775" s="146"/>
      <c r="N775" s="146"/>
    </row>
    <row r="776" spans="1:14" s="17" customFormat="1">
      <c r="A776" s="51">
        <v>3</v>
      </c>
      <c r="B776" s="51"/>
      <c r="C776" s="51" t="s">
        <v>58</v>
      </c>
      <c r="D776" s="49" t="s">
        <v>786</v>
      </c>
      <c r="E776" s="49" t="s">
        <v>172</v>
      </c>
      <c r="F776" s="49" t="s">
        <v>7</v>
      </c>
      <c r="G776" s="49" t="s">
        <v>213</v>
      </c>
      <c r="H776" s="5" t="s">
        <v>344</v>
      </c>
      <c r="I776" s="49">
        <v>6</v>
      </c>
      <c r="J776" s="49"/>
      <c r="K776" s="146" t="s">
        <v>1943</v>
      </c>
      <c r="L776" s="146"/>
      <c r="M776" s="146"/>
      <c r="N776" s="146"/>
    </row>
    <row r="777" spans="1:14" s="17" customFormat="1">
      <c r="A777" s="51">
        <v>4</v>
      </c>
      <c r="B777" s="51"/>
      <c r="C777" s="51" t="s">
        <v>58</v>
      </c>
      <c r="D777" s="49" t="s">
        <v>786</v>
      </c>
      <c r="E777" s="49" t="s">
        <v>172</v>
      </c>
      <c r="F777" s="49" t="s">
        <v>7</v>
      </c>
      <c r="G777" s="49" t="s">
        <v>1700</v>
      </c>
      <c r="H777" s="5" t="s">
        <v>344</v>
      </c>
      <c r="I777" s="49">
        <v>2</v>
      </c>
      <c r="J777" s="49"/>
      <c r="K777" s="146"/>
      <c r="L777" s="146"/>
      <c r="M777" s="146"/>
      <c r="N777" s="146"/>
    </row>
    <row r="778" spans="1:14" s="17" customFormat="1">
      <c r="A778" s="51">
        <v>5</v>
      </c>
      <c r="B778" s="51"/>
      <c r="C778" s="51" t="s">
        <v>58</v>
      </c>
      <c r="D778" s="49" t="s">
        <v>1812</v>
      </c>
      <c r="E778" s="49" t="s">
        <v>1813</v>
      </c>
      <c r="F778" s="49" t="s">
        <v>1814</v>
      </c>
      <c r="G778" s="49" t="s">
        <v>1082</v>
      </c>
      <c r="H778" s="5" t="s">
        <v>344</v>
      </c>
      <c r="I778" s="49">
        <v>4</v>
      </c>
      <c r="J778" s="49"/>
      <c r="K778" s="146" t="s">
        <v>1815</v>
      </c>
      <c r="L778" s="146"/>
      <c r="M778" s="146"/>
      <c r="N778" s="146"/>
    </row>
    <row r="779" spans="1:14" s="17" customFormat="1">
      <c r="A779" s="51">
        <v>6</v>
      </c>
      <c r="B779" s="51"/>
      <c r="C779" s="51" t="s">
        <v>58</v>
      </c>
      <c r="D779" s="49" t="s">
        <v>786</v>
      </c>
      <c r="E779" s="49" t="s">
        <v>179</v>
      </c>
      <c r="F779" s="49" t="s">
        <v>76</v>
      </c>
      <c r="G779" s="49" t="s">
        <v>198</v>
      </c>
      <c r="H779" s="5" t="s">
        <v>344</v>
      </c>
      <c r="I779" s="49">
        <v>4</v>
      </c>
      <c r="J779" s="49"/>
      <c r="K779" s="146"/>
      <c r="L779" s="146"/>
      <c r="M779" s="146"/>
      <c r="N779" s="146"/>
    </row>
    <row r="780" spans="1:14" s="17" customFormat="1">
      <c r="A780" s="51">
        <v>7</v>
      </c>
      <c r="B780" s="51"/>
      <c r="C780" s="51" t="s">
        <v>58</v>
      </c>
      <c r="D780" s="49" t="s">
        <v>786</v>
      </c>
      <c r="E780" s="49" t="s">
        <v>178</v>
      </c>
      <c r="F780" s="49" t="s">
        <v>37</v>
      </c>
      <c r="G780" s="49" t="s">
        <v>1670</v>
      </c>
      <c r="H780" s="5" t="s">
        <v>344</v>
      </c>
      <c r="I780" s="49">
        <v>2</v>
      </c>
      <c r="J780" s="49"/>
      <c r="K780" s="146"/>
      <c r="L780" s="146"/>
      <c r="M780" s="146"/>
      <c r="N780" s="146"/>
    </row>
    <row r="781" spans="1:14" s="17" customFormat="1">
      <c r="A781" s="51">
        <v>8</v>
      </c>
      <c r="B781" s="51"/>
      <c r="C781" s="51" t="s">
        <v>58</v>
      </c>
      <c r="D781" s="49" t="s">
        <v>786</v>
      </c>
      <c r="E781" s="49" t="s">
        <v>341</v>
      </c>
      <c r="F781" s="49" t="s">
        <v>14</v>
      </c>
      <c r="G781" s="49" t="s">
        <v>58</v>
      </c>
      <c r="H781" s="5" t="s">
        <v>344</v>
      </c>
      <c r="I781" s="49">
        <v>1</v>
      </c>
      <c r="J781" s="49"/>
      <c r="K781" s="146" t="s">
        <v>1995</v>
      </c>
      <c r="L781" s="146"/>
      <c r="M781" s="146"/>
      <c r="N781" s="146"/>
    </row>
    <row r="782" spans="1:14" s="17" customFormat="1">
      <c r="A782" s="51">
        <v>9</v>
      </c>
      <c r="B782" s="51"/>
      <c r="C782" s="51" t="s">
        <v>58</v>
      </c>
      <c r="D782" s="49" t="s">
        <v>786</v>
      </c>
      <c r="E782" s="49" t="s">
        <v>1382</v>
      </c>
      <c r="F782" s="49" t="s">
        <v>47</v>
      </c>
      <c r="G782" s="49" t="s">
        <v>58</v>
      </c>
      <c r="H782" s="5" t="s">
        <v>296</v>
      </c>
      <c r="I782" s="49">
        <v>2</v>
      </c>
      <c r="J782" s="49"/>
      <c r="K782" s="146"/>
      <c r="L782" s="146"/>
      <c r="M782" s="146"/>
      <c r="N782" s="146"/>
    </row>
    <row r="783" spans="1:14" s="17" customFormat="1">
      <c r="A783" s="51">
        <v>10</v>
      </c>
      <c r="B783" s="51"/>
      <c r="C783" s="51" t="s">
        <v>58</v>
      </c>
      <c r="D783" s="49" t="s">
        <v>786</v>
      </c>
      <c r="E783" s="49" t="s">
        <v>175</v>
      </c>
      <c r="F783" s="49" t="s">
        <v>19</v>
      </c>
      <c r="G783" s="49" t="s">
        <v>1707</v>
      </c>
      <c r="H783" s="5" t="s">
        <v>327</v>
      </c>
      <c r="I783" s="49">
        <v>2</v>
      </c>
      <c r="J783" s="49"/>
      <c r="K783" s="146"/>
      <c r="L783" s="146"/>
      <c r="M783" s="146"/>
      <c r="N783" s="146"/>
    </row>
    <row r="784" spans="1:14" s="17" customFormat="1">
      <c r="A784" s="51">
        <v>11</v>
      </c>
      <c r="B784" s="51"/>
      <c r="C784" s="51" t="s">
        <v>58</v>
      </c>
      <c r="D784" s="49" t="s">
        <v>786</v>
      </c>
      <c r="E784" s="49" t="s">
        <v>174</v>
      </c>
      <c r="F784" s="49" t="s">
        <v>13</v>
      </c>
      <c r="G784" s="49" t="s">
        <v>1556</v>
      </c>
      <c r="H784" s="5" t="s">
        <v>344</v>
      </c>
      <c r="I784" s="49">
        <v>2</v>
      </c>
      <c r="J784" s="49"/>
      <c r="K784" s="146"/>
      <c r="L784" s="146"/>
      <c r="M784" s="146"/>
      <c r="N784" s="146"/>
    </row>
    <row r="785" spans="1:14" s="17" customFormat="1">
      <c r="A785" s="51">
        <v>12</v>
      </c>
      <c r="B785" s="51"/>
      <c r="C785" s="51" t="s">
        <v>58</v>
      </c>
      <c r="D785" s="49" t="s">
        <v>786</v>
      </c>
      <c r="E785" s="49" t="s">
        <v>620</v>
      </c>
      <c r="F785" s="49" t="s">
        <v>621</v>
      </c>
      <c r="G785" s="49" t="s">
        <v>1676</v>
      </c>
      <c r="H785" s="5" t="s">
        <v>151</v>
      </c>
      <c r="I785" s="49">
        <v>4</v>
      </c>
      <c r="J785" s="49"/>
      <c r="K785" s="146"/>
      <c r="L785" s="146"/>
      <c r="M785" s="146"/>
      <c r="N785" s="146"/>
    </row>
    <row r="786" spans="1:14" s="17" customFormat="1">
      <c r="A786" s="51">
        <v>13</v>
      </c>
      <c r="B786" s="51"/>
      <c r="C786" s="51" t="s">
        <v>58</v>
      </c>
      <c r="D786" s="49" t="s">
        <v>786</v>
      </c>
      <c r="E786" s="49" t="s">
        <v>1187</v>
      </c>
      <c r="F786" s="49" t="s">
        <v>343</v>
      </c>
      <c r="G786" s="49" t="s">
        <v>1082</v>
      </c>
      <c r="H786" s="5" t="s">
        <v>344</v>
      </c>
      <c r="I786" s="49">
        <v>2</v>
      </c>
      <c r="J786" s="50"/>
      <c r="K786" s="146"/>
      <c r="L786" s="146"/>
      <c r="M786" s="146"/>
      <c r="N786" s="146"/>
    </row>
    <row r="787" spans="1:14" s="17" customFormat="1">
      <c r="A787" s="51">
        <v>14</v>
      </c>
      <c r="B787" s="51"/>
      <c r="C787" s="51" t="s">
        <v>58</v>
      </c>
      <c r="D787" s="49" t="s">
        <v>786</v>
      </c>
      <c r="E787" s="49" t="s">
        <v>606</v>
      </c>
      <c r="F787" s="49" t="s">
        <v>1576</v>
      </c>
      <c r="G787" s="49" t="s">
        <v>1695</v>
      </c>
      <c r="H787" s="5" t="s">
        <v>308</v>
      </c>
      <c r="I787" s="49">
        <v>4</v>
      </c>
      <c r="J787" s="49"/>
      <c r="K787" s="146"/>
      <c r="L787" s="146"/>
      <c r="M787" s="146"/>
      <c r="N787" s="146"/>
    </row>
    <row r="788" spans="1:14" s="17" customFormat="1">
      <c r="A788" s="51">
        <v>15</v>
      </c>
      <c r="B788" s="51"/>
      <c r="C788" s="51" t="s">
        <v>58</v>
      </c>
      <c r="D788" s="49" t="s">
        <v>786</v>
      </c>
      <c r="E788" s="49" t="s">
        <v>606</v>
      </c>
      <c r="F788" s="49" t="s">
        <v>622</v>
      </c>
      <c r="G788" s="49" t="s">
        <v>307</v>
      </c>
      <c r="H788" s="5" t="s">
        <v>308</v>
      </c>
      <c r="I788" s="49">
        <v>4</v>
      </c>
      <c r="J788" s="49"/>
      <c r="K788" s="146"/>
      <c r="L788" s="146"/>
      <c r="M788" s="146"/>
      <c r="N788" s="146"/>
    </row>
    <row r="789" spans="1:14" s="17" customFormat="1">
      <c r="A789" s="51">
        <v>16</v>
      </c>
      <c r="B789" s="51"/>
      <c r="C789" s="51" t="s">
        <v>58</v>
      </c>
      <c r="D789" s="49" t="s">
        <v>786</v>
      </c>
      <c r="E789" s="49" t="s">
        <v>615</v>
      </c>
      <c r="F789" s="49" t="s">
        <v>618</v>
      </c>
      <c r="G789" s="49" t="s">
        <v>337</v>
      </c>
      <c r="H789" s="5" t="s">
        <v>328</v>
      </c>
      <c r="I789" s="49">
        <v>4</v>
      </c>
      <c r="J789" s="49"/>
      <c r="K789" s="146"/>
      <c r="L789" s="146"/>
      <c r="M789" s="146"/>
      <c r="N789" s="146"/>
    </row>
    <row r="790" spans="1:14" s="17" customFormat="1">
      <c r="A790" s="51">
        <v>17</v>
      </c>
      <c r="B790" s="51"/>
      <c r="C790" s="51" t="s">
        <v>58</v>
      </c>
      <c r="D790" s="49" t="s">
        <v>786</v>
      </c>
      <c r="E790" s="49" t="s">
        <v>1184</v>
      </c>
      <c r="F790" s="49" t="s">
        <v>115</v>
      </c>
      <c r="G790" s="49" t="s">
        <v>1670</v>
      </c>
      <c r="H790" s="5" t="s">
        <v>344</v>
      </c>
      <c r="I790" s="49">
        <v>2</v>
      </c>
      <c r="J790" s="49"/>
      <c r="K790" s="146"/>
      <c r="L790" s="146"/>
      <c r="M790" s="146"/>
      <c r="N790" s="146"/>
    </row>
    <row r="791" spans="1:14" s="17" customFormat="1">
      <c r="A791" s="51">
        <v>18</v>
      </c>
      <c r="B791" s="51"/>
      <c r="C791" s="51" t="s">
        <v>58</v>
      </c>
      <c r="D791" s="49" t="s">
        <v>786</v>
      </c>
      <c r="E791" s="49" t="s">
        <v>1327</v>
      </c>
      <c r="F791" s="49" t="s">
        <v>194</v>
      </c>
      <c r="G791" s="49" t="s">
        <v>198</v>
      </c>
      <c r="H791" s="5" t="s">
        <v>344</v>
      </c>
      <c r="I791" s="49">
        <v>1.5</v>
      </c>
      <c r="J791" s="49"/>
      <c r="K791" s="146"/>
      <c r="L791" s="146"/>
      <c r="M791" s="146"/>
      <c r="N791" s="146"/>
    </row>
    <row r="792" spans="1:14" s="17" customFormat="1">
      <c r="A792" s="51">
        <v>21</v>
      </c>
      <c r="B792" s="51"/>
      <c r="C792" s="51" t="s">
        <v>58</v>
      </c>
      <c r="D792" s="49" t="s">
        <v>783</v>
      </c>
      <c r="E792" s="49" t="s">
        <v>172</v>
      </c>
      <c r="F792" s="49" t="s">
        <v>7</v>
      </c>
      <c r="G792" s="49" t="s">
        <v>41</v>
      </c>
      <c r="H792" s="5" t="s">
        <v>325</v>
      </c>
      <c r="I792" s="49">
        <v>0</v>
      </c>
      <c r="J792" s="50">
        <v>0</v>
      </c>
      <c r="K792" s="146" t="s">
        <v>1556</v>
      </c>
      <c r="L792" s="146"/>
      <c r="M792" s="146"/>
      <c r="N792" s="146"/>
    </row>
    <row r="793" spans="1:14" s="17" customFormat="1">
      <c r="A793" s="51">
        <v>22</v>
      </c>
      <c r="B793" s="51"/>
      <c r="C793" s="51" t="s">
        <v>58</v>
      </c>
      <c r="D793" s="49" t="s">
        <v>783</v>
      </c>
      <c r="E793" s="49" t="s">
        <v>1259</v>
      </c>
      <c r="F793" s="49" t="s">
        <v>7</v>
      </c>
      <c r="G793" s="49" t="s">
        <v>1082</v>
      </c>
      <c r="H793" s="5" t="s">
        <v>325</v>
      </c>
      <c r="I793" s="49">
        <v>4</v>
      </c>
      <c r="J793" s="49"/>
      <c r="K793" s="146"/>
      <c r="L793" s="146"/>
      <c r="M793" s="146"/>
      <c r="N793" s="146"/>
    </row>
    <row r="794" spans="1:14" s="17" customFormat="1">
      <c r="A794" s="51">
        <v>23</v>
      </c>
      <c r="B794" s="51"/>
      <c r="C794" s="51" t="s">
        <v>58</v>
      </c>
      <c r="D794" s="49" t="s">
        <v>783</v>
      </c>
      <c r="E794" s="49" t="s">
        <v>172</v>
      </c>
      <c r="F794" s="49" t="s">
        <v>7</v>
      </c>
      <c r="G794" s="49" t="s">
        <v>41</v>
      </c>
      <c r="H794" s="5" t="s">
        <v>325</v>
      </c>
      <c r="I794" s="49">
        <v>6</v>
      </c>
      <c r="J794" s="49"/>
      <c r="K794" s="146"/>
      <c r="L794" s="146"/>
      <c r="M794" s="146"/>
      <c r="N794" s="146"/>
    </row>
    <row r="795" spans="1:14" s="17" customFormat="1">
      <c r="A795" s="51">
        <v>24</v>
      </c>
      <c r="B795" s="51"/>
      <c r="C795" s="51" t="s">
        <v>58</v>
      </c>
      <c r="D795" s="49" t="s">
        <v>783</v>
      </c>
      <c r="E795" s="49" t="s">
        <v>1259</v>
      </c>
      <c r="F795" s="49" t="s">
        <v>7</v>
      </c>
      <c r="G795" s="49" t="s">
        <v>1123</v>
      </c>
      <c r="H795" s="5" t="s">
        <v>325</v>
      </c>
      <c r="I795" s="49">
        <v>0</v>
      </c>
      <c r="J795" s="50">
        <v>0</v>
      </c>
      <c r="K795" s="146"/>
      <c r="L795" s="146"/>
      <c r="M795" s="146"/>
      <c r="N795" s="146"/>
    </row>
    <row r="796" spans="1:14" s="17" customFormat="1">
      <c r="A796" s="51">
        <v>25</v>
      </c>
      <c r="B796" s="51"/>
      <c r="C796" s="51" t="s">
        <v>58</v>
      </c>
      <c r="D796" s="49" t="s">
        <v>783</v>
      </c>
      <c r="E796" s="49" t="s">
        <v>1184</v>
      </c>
      <c r="F796" s="49" t="s">
        <v>115</v>
      </c>
      <c r="G796" s="49" t="s">
        <v>1670</v>
      </c>
      <c r="H796" s="5" t="s">
        <v>325</v>
      </c>
      <c r="I796" s="49">
        <v>2</v>
      </c>
      <c r="J796" s="49"/>
      <c r="K796" s="146"/>
      <c r="L796" s="146"/>
      <c r="M796" s="146"/>
      <c r="N796" s="146"/>
    </row>
    <row r="797" spans="1:14" s="17" customFormat="1">
      <c r="A797" s="51">
        <v>26</v>
      </c>
      <c r="B797" s="51"/>
      <c r="C797" s="51" t="s">
        <v>58</v>
      </c>
      <c r="D797" s="49" t="s">
        <v>783</v>
      </c>
      <c r="E797" s="49" t="s">
        <v>619</v>
      </c>
      <c r="F797" s="49" t="s">
        <v>83</v>
      </c>
      <c r="G797" s="49" t="s">
        <v>1556</v>
      </c>
      <c r="H797" s="5" t="s">
        <v>325</v>
      </c>
      <c r="I797" s="49">
        <v>0</v>
      </c>
      <c r="J797" s="49"/>
      <c r="K797" s="146"/>
      <c r="L797" s="146"/>
      <c r="M797" s="146"/>
      <c r="N797" s="146"/>
    </row>
    <row r="798" spans="1:14" s="17" customFormat="1">
      <c r="A798" s="51">
        <v>27</v>
      </c>
      <c r="B798" s="51"/>
      <c r="C798" s="51" t="s">
        <v>58</v>
      </c>
      <c r="D798" s="49" t="s">
        <v>783</v>
      </c>
      <c r="E798" s="49" t="s">
        <v>179</v>
      </c>
      <c r="F798" s="49" t="s">
        <v>76</v>
      </c>
      <c r="G798" s="49" t="s">
        <v>1556</v>
      </c>
      <c r="H798" s="5" t="s">
        <v>325</v>
      </c>
      <c r="I798" s="49">
        <v>4</v>
      </c>
      <c r="J798" s="49"/>
      <c r="K798" s="146"/>
      <c r="L798" s="146"/>
      <c r="M798" s="146"/>
      <c r="N798" s="146"/>
    </row>
    <row r="799" spans="1:14" s="17" customFormat="1">
      <c r="A799" s="51">
        <v>28</v>
      </c>
      <c r="B799" s="51"/>
      <c r="C799" s="51" t="s">
        <v>58</v>
      </c>
      <c r="D799" s="49" t="s">
        <v>783</v>
      </c>
      <c r="E799" s="49" t="s">
        <v>341</v>
      </c>
      <c r="F799" s="49" t="s">
        <v>14</v>
      </c>
      <c r="G799" s="49" t="s">
        <v>299</v>
      </c>
      <c r="H799" s="5" t="s">
        <v>325</v>
      </c>
      <c r="I799" s="49">
        <v>2</v>
      </c>
      <c r="J799" s="49"/>
      <c r="K799" s="146"/>
      <c r="L799" s="146"/>
      <c r="M799" s="146"/>
      <c r="N799" s="146"/>
    </row>
    <row r="800" spans="1:14" s="17" customFormat="1">
      <c r="A800" s="51">
        <v>29</v>
      </c>
      <c r="B800" s="51"/>
      <c r="C800" s="51" t="s">
        <v>58</v>
      </c>
      <c r="D800" s="49" t="s">
        <v>783</v>
      </c>
      <c r="E800" s="49" t="s">
        <v>175</v>
      </c>
      <c r="F800" s="49" t="s">
        <v>19</v>
      </c>
      <c r="G800" s="49" t="s">
        <v>1707</v>
      </c>
      <c r="H800" s="5" t="s">
        <v>327</v>
      </c>
      <c r="I800" s="49">
        <v>1</v>
      </c>
      <c r="J800" s="49"/>
      <c r="K800" s="146" t="s">
        <v>1994</v>
      </c>
      <c r="L800" s="146"/>
      <c r="M800" s="146"/>
      <c r="N800" s="146"/>
    </row>
    <row r="801" spans="1:14" s="17" customFormat="1">
      <c r="A801" s="51">
        <v>30</v>
      </c>
      <c r="B801" s="51"/>
      <c r="C801" s="51" t="s">
        <v>58</v>
      </c>
      <c r="D801" s="49" t="s">
        <v>783</v>
      </c>
      <c r="E801" s="49" t="s">
        <v>174</v>
      </c>
      <c r="F801" s="49" t="s">
        <v>13</v>
      </c>
      <c r="G801" s="49" t="s">
        <v>1556</v>
      </c>
      <c r="H801" s="5" t="s">
        <v>325</v>
      </c>
      <c r="I801" s="49">
        <v>2</v>
      </c>
      <c r="J801" s="49"/>
      <c r="K801" s="146"/>
      <c r="L801" s="146"/>
      <c r="M801" s="146"/>
      <c r="N801" s="146"/>
    </row>
    <row r="802" spans="1:14" s="17" customFormat="1">
      <c r="A802" s="51">
        <v>31</v>
      </c>
      <c r="B802" s="51"/>
      <c r="C802" s="51" t="s">
        <v>58</v>
      </c>
      <c r="D802" s="49" t="s">
        <v>783</v>
      </c>
      <c r="E802" s="49" t="s">
        <v>620</v>
      </c>
      <c r="F802" s="49" t="s">
        <v>621</v>
      </c>
      <c r="G802" s="49" t="s">
        <v>1676</v>
      </c>
      <c r="H802" s="5" t="s">
        <v>151</v>
      </c>
      <c r="I802" s="49">
        <v>2</v>
      </c>
      <c r="J802" s="50"/>
      <c r="K802" s="146" t="s">
        <v>1991</v>
      </c>
      <c r="L802" s="146"/>
      <c r="M802" s="146"/>
      <c r="N802" s="146"/>
    </row>
    <row r="803" spans="1:14" s="17" customFormat="1">
      <c r="A803" s="51">
        <v>32</v>
      </c>
      <c r="B803" s="51"/>
      <c r="C803" s="51" t="s">
        <v>58</v>
      </c>
      <c r="D803" s="49" t="s">
        <v>783</v>
      </c>
      <c r="E803" s="49" t="s">
        <v>606</v>
      </c>
      <c r="F803" s="49" t="s">
        <v>1576</v>
      </c>
      <c r="G803" s="49" t="s">
        <v>1695</v>
      </c>
      <c r="H803" s="5" t="s">
        <v>308</v>
      </c>
      <c r="I803" s="49">
        <v>4</v>
      </c>
      <c r="J803" s="49"/>
      <c r="K803" s="146"/>
      <c r="L803" s="146"/>
      <c r="M803" s="146"/>
      <c r="N803" s="146"/>
    </row>
    <row r="804" spans="1:14" s="17" customFormat="1">
      <c r="A804" s="51">
        <v>33</v>
      </c>
      <c r="B804" s="51"/>
      <c r="C804" s="51" t="s">
        <v>58</v>
      </c>
      <c r="D804" s="49" t="s">
        <v>783</v>
      </c>
      <c r="E804" s="49" t="s">
        <v>606</v>
      </c>
      <c r="F804" s="49" t="s">
        <v>622</v>
      </c>
      <c r="G804" s="49" t="s">
        <v>307</v>
      </c>
      <c r="H804" s="5" t="s">
        <v>308</v>
      </c>
      <c r="I804" s="49">
        <v>4</v>
      </c>
      <c r="J804" s="49"/>
      <c r="K804" s="146"/>
      <c r="L804" s="146"/>
      <c r="M804" s="146"/>
      <c r="N804" s="146"/>
    </row>
    <row r="805" spans="1:14" s="17" customFormat="1">
      <c r="A805" s="51">
        <v>34</v>
      </c>
      <c r="B805" s="51"/>
      <c r="C805" s="51" t="s">
        <v>58</v>
      </c>
      <c r="D805" s="49" t="s">
        <v>1812</v>
      </c>
      <c r="E805" s="49" t="s">
        <v>1813</v>
      </c>
      <c r="F805" s="49" t="s">
        <v>1814</v>
      </c>
      <c r="G805" s="49" t="s">
        <v>1082</v>
      </c>
      <c r="H805" s="5" t="s">
        <v>344</v>
      </c>
      <c r="I805" s="49">
        <v>0</v>
      </c>
      <c r="J805" s="49"/>
      <c r="K805" s="146" t="s">
        <v>1817</v>
      </c>
      <c r="L805" s="146"/>
      <c r="M805" s="146"/>
      <c r="N805" s="146"/>
    </row>
    <row r="806" spans="1:14" s="17" customFormat="1">
      <c r="A806" s="51">
        <v>35</v>
      </c>
      <c r="B806" s="51"/>
      <c r="C806" s="51" t="s">
        <v>58</v>
      </c>
      <c r="D806" s="49" t="s">
        <v>783</v>
      </c>
      <c r="E806" s="49" t="s">
        <v>615</v>
      </c>
      <c r="F806" s="49" t="s">
        <v>618</v>
      </c>
      <c r="G806" s="49" t="s">
        <v>337</v>
      </c>
      <c r="H806" s="5" t="s">
        <v>328</v>
      </c>
      <c r="I806" s="49">
        <v>4</v>
      </c>
      <c r="J806" s="49"/>
      <c r="K806" s="146"/>
      <c r="L806" s="146"/>
      <c r="M806" s="146"/>
      <c r="N806" s="146"/>
    </row>
    <row r="807" spans="1:14" s="17" customFormat="1">
      <c r="A807" s="51">
        <v>36</v>
      </c>
      <c r="B807" s="51"/>
      <c r="C807" s="51" t="s">
        <v>58</v>
      </c>
      <c r="D807" s="49" t="s">
        <v>783</v>
      </c>
      <c r="E807" s="49" t="s">
        <v>1327</v>
      </c>
      <c r="F807" s="49" t="s">
        <v>194</v>
      </c>
      <c r="G807" s="49" t="s">
        <v>1556</v>
      </c>
      <c r="H807" s="5" t="s">
        <v>325</v>
      </c>
      <c r="I807" s="49">
        <v>2</v>
      </c>
      <c r="J807" s="49"/>
      <c r="K807" s="146"/>
      <c r="L807" s="146"/>
      <c r="M807" s="146"/>
      <c r="N807" s="146"/>
    </row>
    <row r="808" spans="1:14" s="17" customFormat="1">
      <c r="A808" s="51">
        <v>37</v>
      </c>
      <c r="B808" s="51"/>
      <c r="C808" s="51" t="s">
        <v>58</v>
      </c>
      <c r="D808" s="49" t="s">
        <v>783</v>
      </c>
      <c r="E808" s="49" t="s">
        <v>1187</v>
      </c>
      <c r="F808" s="49" t="s">
        <v>343</v>
      </c>
      <c r="G808" s="49" t="s">
        <v>1670</v>
      </c>
      <c r="H808" s="5" t="s">
        <v>325</v>
      </c>
      <c r="I808" s="49">
        <v>0</v>
      </c>
      <c r="J808" s="50"/>
      <c r="K808" s="146" t="s">
        <v>1818</v>
      </c>
      <c r="L808" s="146"/>
      <c r="M808" s="146"/>
      <c r="N808" s="146"/>
    </row>
    <row r="809" spans="1:14" s="17" customFormat="1">
      <c r="A809" s="51">
        <v>38</v>
      </c>
      <c r="B809" s="51"/>
      <c r="C809" s="51" t="s">
        <v>58</v>
      </c>
      <c r="D809" s="49" t="s">
        <v>1541</v>
      </c>
      <c r="E809" s="49" t="s">
        <v>585</v>
      </c>
      <c r="F809" s="49" t="s">
        <v>14</v>
      </c>
      <c r="G809" s="49" t="s">
        <v>1556</v>
      </c>
      <c r="H809" s="5"/>
      <c r="I809" s="49">
        <v>2</v>
      </c>
      <c r="J809" s="49">
        <v>2</v>
      </c>
      <c r="K809" s="146" t="s">
        <v>1390</v>
      </c>
      <c r="L809" s="146"/>
      <c r="M809" s="146"/>
      <c r="N809" s="146"/>
    </row>
    <row r="810" spans="1:14" s="17" customFormat="1">
      <c r="A810" s="51">
        <v>39</v>
      </c>
      <c r="B810" s="51"/>
      <c r="C810" s="51" t="s">
        <v>58</v>
      </c>
      <c r="D810" s="49" t="s">
        <v>1541</v>
      </c>
      <c r="E810" s="49" t="s">
        <v>585</v>
      </c>
      <c r="F810" s="49" t="s">
        <v>14</v>
      </c>
      <c r="G810" s="49" t="s">
        <v>198</v>
      </c>
      <c r="H810" s="5"/>
      <c r="I810" s="49">
        <v>2</v>
      </c>
      <c r="J810" s="50">
        <v>2</v>
      </c>
      <c r="K810" s="146" t="s">
        <v>1390</v>
      </c>
      <c r="L810" s="146"/>
      <c r="M810" s="146"/>
      <c r="N810" s="146"/>
    </row>
    <row r="811" spans="1:14" s="17" customFormat="1">
      <c r="A811" s="51">
        <v>40</v>
      </c>
      <c r="B811" s="51"/>
      <c r="C811" s="51" t="s">
        <v>58</v>
      </c>
      <c r="D811" s="49" t="s">
        <v>1541</v>
      </c>
      <c r="E811" s="49" t="s">
        <v>585</v>
      </c>
      <c r="F811" s="49" t="s">
        <v>14</v>
      </c>
      <c r="G811" s="49" t="s">
        <v>58</v>
      </c>
      <c r="H811" s="5"/>
      <c r="I811" s="49">
        <v>2</v>
      </c>
      <c r="J811" s="49">
        <v>2</v>
      </c>
      <c r="K811" s="146" t="s">
        <v>1390</v>
      </c>
      <c r="L811" s="146"/>
      <c r="M811" s="146"/>
      <c r="N811" s="146"/>
    </row>
    <row r="812" spans="1:14" s="17" customFormat="1">
      <c r="A812" s="51">
        <v>41</v>
      </c>
      <c r="B812" s="51"/>
      <c r="C812" s="51" t="s">
        <v>58</v>
      </c>
      <c r="D812" s="49" t="s">
        <v>1541</v>
      </c>
      <c r="E812" s="49" t="s">
        <v>585</v>
      </c>
      <c r="F812" s="49" t="s">
        <v>1517</v>
      </c>
      <c r="G812" s="49" t="s">
        <v>1123</v>
      </c>
      <c r="H812" s="5"/>
      <c r="I812" s="49">
        <v>2</v>
      </c>
      <c r="J812" s="49">
        <v>0</v>
      </c>
      <c r="K812" s="146" t="s">
        <v>1390</v>
      </c>
      <c r="L812" s="146"/>
      <c r="M812" s="146"/>
      <c r="N812" s="146"/>
    </row>
    <row r="813" spans="1:14" s="17" customFormat="1">
      <c r="A813" s="51">
        <v>44</v>
      </c>
      <c r="B813" s="51"/>
      <c r="C813" s="51" t="s">
        <v>58</v>
      </c>
      <c r="D813" s="49" t="s">
        <v>785</v>
      </c>
      <c r="E813" s="49" t="s">
        <v>633</v>
      </c>
      <c r="F813" s="49" t="s">
        <v>172</v>
      </c>
      <c r="G813" s="49" t="s">
        <v>1123</v>
      </c>
      <c r="H813" s="5" t="s">
        <v>1425</v>
      </c>
      <c r="I813" s="49">
        <v>10</v>
      </c>
      <c r="J813" s="49">
        <v>0</v>
      </c>
      <c r="K813" s="146" t="s">
        <v>1996</v>
      </c>
      <c r="L813" s="146"/>
      <c r="M813" s="146"/>
      <c r="N813" s="146"/>
    </row>
    <row r="814" spans="1:14" s="17" customFormat="1">
      <c r="A814" s="51">
        <v>45</v>
      </c>
      <c r="B814" s="51"/>
      <c r="C814" s="51" t="s">
        <v>58</v>
      </c>
      <c r="D814" s="49" t="s">
        <v>785</v>
      </c>
      <c r="E814" s="49" t="s">
        <v>1327</v>
      </c>
      <c r="F814" s="49" t="s">
        <v>194</v>
      </c>
      <c r="G814" s="49" t="s">
        <v>1082</v>
      </c>
      <c r="H814" s="5" t="s">
        <v>1425</v>
      </c>
      <c r="I814" s="49">
        <v>2</v>
      </c>
      <c r="J814" s="49"/>
      <c r="K814" s="146"/>
      <c r="L814" s="146"/>
      <c r="M814" s="146"/>
      <c r="N814" s="146"/>
    </row>
    <row r="815" spans="1:14" s="17" customFormat="1">
      <c r="A815" s="51">
        <v>46</v>
      </c>
      <c r="B815" s="51"/>
      <c r="C815" s="51" t="s">
        <v>58</v>
      </c>
      <c r="D815" s="49" t="s">
        <v>785</v>
      </c>
      <c r="E815" s="49" t="s">
        <v>1383</v>
      </c>
      <c r="F815" s="49" t="s">
        <v>83</v>
      </c>
      <c r="G815" s="49" t="s">
        <v>1700</v>
      </c>
      <c r="H815" s="5" t="s">
        <v>1425</v>
      </c>
      <c r="I815" s="49">
        <v>3</v>
      </c>
      <c r="J815" s="49"/>
      <c r="K815" s="146"/>
      <c r="L815" s="146"/>
      <c r="M815" s="146"/>
      <c r="N815" s="146"/>
    </row>
    <row r="816" spans="1:14" s="17" customFormat="1">
      <c r="A816" s="51">
        <v>47</v>
      </c>
      <c r="B816" s="51"/>
      <c r="C816" s="51" t="s">
        <v>58</v>
      </c>
      <c r="D816" s="49" t="s">
        <v>785</v>
      </c>
      <c r="E816" s="49" t="s">
        <v>174</v>
      </c>
      <c r="F816" s="49" t="s">
        <v>13</v>
      </c>
      <c r="G816" s="49" t="s">
        <v>1556</v>
      </c>
      <c r="H816" s="5" t="s">
        <v>1425</v>
      </c>
      <c r="I816" s="49">
        <v>2</v>
      </c>
      <c r="J816" s="50"/>
      <c r="K816" s="146"/>
      <c r="L816" s="146"/>
      <c r="M816" s="146"/>
      <c r="N816" s="146"/>
    </row>
    <row r="817" spans="1:14" s="17" customFormat="1">
      <c r="A817" s="51">
        <v>48</v>
      </c>
      <c r="B817" s="51"/>
      <c r="C817" s="51" t="s">
        <v>58</v>
      </c>
      <c r="D817" s="49" t="s">
        <v>785</v>
      </c>
      <c r="E817" s="49" t="s">
        <v>172</v>
      </c>
      <c r="F817" s="49" t="s">
        <v>7</v>
      </c>
      <c r="G817" s="49" t="s">
        <v>1700</v>
      </c>
      <c r="H817" s="5" t="s">
        <v>1425</v>
      </c>
      <c r="I817" s="49">
        <v>4</v>
      </c>
      <c r="J817" s="49"/>
      <c r="K817" s="146"/>
      <c r="L817" s="146"/>
      <c r="M817" s="146"/>
      <c r="N817" s="146"/>
    </row>
    <row r="818" spans="1:14" s="17" customFormat="1">
      <c r="A818" s="51">
        <v>49</v>
      </c>
      <c r="B818" s="51"/>
      <c r="C818" s="51" t="s">
        <v>58</v>
      </c>
      <c r="D818" s="49" t="s">
        <v>785</v>
      </c>
      <c r="E818" s="49" t="s">
        <v>179</v>
      </c>
      <c r="F818" s="49" t="s">
        <v>76</v>
      </c>
      <c r="G818" s="49" t="s">
        <v>198</v>
      </c>
      <c r="H818" s="5" t="s">
        <v>1425</v>
      </c>
      <c r="I818" s="49">
        <v>4</v>
      </c>
      <c r="J818" s="49"/>
      <c r="K818" s="146"/>
      <c r="L818" s="146"/>
      <c r="M818" s="146"/>
      <c r="N818" s="146"/>
    </row>
    <row r="819" spans="1:14" s="17" customFormat="1">
      <c r="A819" s="51">
        <v>50</v>
      </c>
      <c r="B819" s="51"/>
      <c r="C819" s="51" t="s">
        <v>58</v>
      </c>
      <c r="D819" s="49" t="s">
        <v>785</v>
      </c>
      <c r="E819" s="49" t="s">
        <v>606</v>
      </c>
      <c r="F819" s="49" t="s">
        <v>1576</v>
      </c>
      <c r="G819" s="49" t="s">
        <v>1695</v>
      </c>
      <c r="H819" s="5" t="s">
        <v>308</v>
      </c>
      <c r="I819" s="49">
        <v>4</v>
      </c>
      <c r="J819" s="49"/>
      <c r="K819" s="146"/>
      <c r="L819" s="146"/>
      <c r="M819" s="146"/>
      <c r="N819" s="146"/>
    </row>
    <row r="820" spans="1:14" s="17" customFormat="1">
      <c r="A820" s="51">
        <v>51</v>
      </c>
      <c r="B820" s="51"/>
      <c r="C820" s="51" t="s">
        <v>58</v>
      </c>
      <c r="D820" s="49" t="s">
        <v>785</v>
      </c>
      <c r="E820" s="49" t="s">
        <v>606</v>
      </c>
      <c r="F820" s="49" t="s">
        <v>622</v>
      </c>
      <c r="G820" s="49" t="s">
        <v>307</v>
      </c>
      <c r="H820" s="5" t="s">
        <v>308</v>
      </c>
      <c r="I820" s="49">
        <v>4</v>
      </c>
      <c r="J820" s="50"/>
      <c r="K820" s="146"/>
      <c r="L820" s="146"/>
      <c r="M820" s="146"/>
      <c r="N820" s="146"/>
    </row>
    <row r="821" spans="1:14" s="17" customFormat="1">
      <c r="A821" s="51">
        <v>52</v>
      </c>
      <c r="B821" s="51"/>
      <c r="C821" s="51" t="s">
        <v>58</v>
      </c>
      <c r="D821" s="49" t="s">
        <v>785</v>
      </c>
      <c r="E821" s="49" t="s">
        <v>620</v>
      </c>
      <c r="F821" s="49" t="s">
        <v>621</v>
      </c>
      <c r="G821" s="49" t="s">
        <v>1676</v>
      </c>
      <c r="H821" s="5" t="s">
        <v>151</v>
      </c>
      <c r="I821" s="49">
        <v>2</v>
      </c>
      <c r="J821" s="50"/>
      <c r="K821" s="146" t="s">
        <v>1991</v>
      </c>
      <c r="L821" s="146"/>
      <c r="M821" s="146"/>
      <c r="N821" s="146"/>
    </row>
    <row r="822" spans="1:14" s="17" customFormat="1">
      <c r="A822" s="51">
        <v>53</v>
      </c>
      <c r="B822" s="51"/>
      <c r="C822" s="51" t="s">
        <v>58</v>
      </c>
      <c r="D822" s="49" t="s">
        <v>785</v>
      </c>
      <c r="E822" s="49" t="s">
        <v>175</v>
      </c>
      <c r="F822" s="49" t="s">
        <v>19</v>
      </c>
      <c r="G822" s="49" t="s">
        <v>1707</v>
      </c>
      <c r="H822" s="5"/>
      <c r="I822" s="49">
        <v>1</v>
      </c>
      <c r="J822" s="49"/>
      <c r="K822" s="146" t="s">
        <v>1993</v>
      </c>
      <c r="L822" s="146"/>
      <c r="M822" s="146"/>
      <c r="N822" s="146"/>
    </row>
    <row r="823" spans="1:14" s="17" customFormat="1">
      <c r="A823" s="51">
        <v>54</v>
      </c>
      <c r="B823" s="51"/>
      <c r="C823" s="51" t="s">
        <v>58</v>
      </c>
      <c r="D823" s="49" t="s">
        <v>785</v>
      </c>
      <c r="E823" s="49" t="s">
        <v>615</v>
      </c>
      <c r="F823" s="49" t="s">
        <v>618</v>
      </c>
      <c r="G823" s="49" t="s">
        <v>1431</v>
      </c>
      <c r="H823" s="5" t="s">
        <v>328</v>
      </c>
      <c r="I823" s="49">
        <v>2</v>
      </c>
      <c r="J823" s="49"/>
      <c r="K823" s="146" t="s">
        <v>1994</v>
      </c>
      <c r="L823" s="146"/>
      <c r="M823" s="146"/>
      <c r="N823" s="146"/>
    </row>
    <row r="824" spans="1:14" s="17" customFormat="1">
      <c r="A824" s="51">
        <v>55</v>
      </c>
      <c r="B824" s="51"/>
      <c r="C824" s="51" t="s">
        <v>58</v>
      </c>
      <c r="D824" s="49" t="s">
        <v>1258</v>
      </c>
      <c r="E824" s="49" t="s">
        <v>1820</v>
      </c>
      <c r="F824" s="49" t="s">
        <v>1517</v>
      </c>
      <c r="G824" s="49" t="s">
        <v>1082</v>
      </c>
      <c r="H824" s="5"/>
      <c r="I824" s="49">
        <v>4</v>
      </c>
      <c r="J824" s="49"/>
      <c r="K824" s="146" t="s">
        <v>1821</v>
      </c>
      <c r="L824" s="146"/>
      <c r="M824" s="146"/>
      <c r="N824" s="146"/>
    </row>
    <row r="825" spans="1:14" s="17" customFormat="1">
      <c r="A825" s="51">
        <v>56</v>
      </c>
      <c r="B825" s="51"/>
      <c r="C825" s="51" t="s">
        <v>58</v>
      </c>
      <c r="D825" s="49" t="s">
        <v>1258</v>
      </c>
      <c r="E825" s="49" t="s">
        <v>585</v>
      </c>
      <c r="F825" s="49" t="s">
        <v>14</v>
      </c>
      <c r="G825" s="49" t="s">
        <v>1556</v>
      </c>
      <c r="H825" s="5"/>
      <c r="I825" s="49">
        <v>0</v>
      </c>
      <c r="J825" s="49">
        <v>0</v>
      </c>
      <c r="K825" s="146" t="s">
        <v>1390</v>
      </c>
      <c r="L825" s="146"/>
      <c r="M825" s="146"/>
      <c r="N825" s="146"/>
    </row>
    <row r="826" spans="1:14" s="17" customFormat="1">
      <c r="A826" s="51">
        <v>57</v>
      </c>
      <c r="B826" s="51"/>
      <c r="C826" s="51" t="s">
        <v>58</v>
      </c>
      <c r="D826" s="49" t="s">
        <v>1258</v>
      </c>
      <c r="E826" s="49" t="s">
        <v>585</v>
      </c>
      <c r="F826" s="49" t="s">
        <v>14</v>
      </c>
      <c r="G826" s="49" t="s">
        <v>198</v>
      </c>
      <c r="H826" s="5"/>
      <c r="I826" s="49">
        <v>0</v>
      </c>
      <c r="J826" s="50">
        <v>0</v>
      </c>
      <c r="K826" s="146" t="s">
        <v>1390</v>
      </c>
      <c r="L826" s="146"/>
      <c r="M826" s="146"/>
      <c r="N826" s="146"/>
    </row>
    <row r="827" spans="1:14" s="17" customFormat="1">
      <c r="A827" s="51">
        <v>58</v>
      </c>
      <c r="B827" s="51"/>
      <c r="C827" s="51" t="s">
        <v>58</v>
      </c>
      <c r="D827" s="49" t="s">
        <v>1258</v>
      </c>
      <c r="E827" s="49" t="s">
        <v>585</v>
      </c>
      <c r="F827" s="49" t="s">
        <v>14</v>
      </c>
      <c r="G827" s="49" t="s">
        <v>58</v>
      </c>
      <c r="H827" s="5"/>
      <c r="I827" s="49">
        <v>0</v>
      </c>
      <c r="J827" s="49">
        <v>0</v>
      </c>
      <c r="K827" s="146" t="s">
        <v>1390</v>
      </c>
      <c r="L827" s="146"/>
      <c r="M827" s="146"/>
      <c r="N827" s="146"/>
    </row>
    <row r="828" spans="1:14" s="17" customFormat="1">
      <c r="A828" s="51">
        <v>59</v>
      </c>
      <c r="B828" s="51"/>
      <c r="C828" s="51" t="s">
        <v>58</v>
      </c>
      <c r="D828" s="49" t="s">
        <v>1258</v>
      </c>
      <c r="E828" s="49" t="s">
        <v>585</v>
      </c>
      <c r="F828" s="49" t="s">
        <v>14</v>
      </c>
      <c r="G828" s="49" t="s">
        <v>1123</v>
      </c>
      <c r="H828" s="5"/>
      <c r="I828" s="49">
        <v>0</v>
      </c>
      <c r="J828" s="50">
        <v>0</v>
      </c>
      <c r="K828" s="146" t="s">
        <v>1390</v>
      </c>
      <c r="L828" s="146"/>
      <c r="M828" s="146"/>
      <c r="N828" s="146"/>
    </row>
    <row r="829" spans="1:14" s="17" customFormat="1">
      <c r="A829" s="51">
        <v>62</v>
      </c>
      <c r="B829" s="51"/>
      <c r="C829" s="51" t="s">
        <v>58</v>
      </c>
      <c r="D829" s="49" t="s">
        <v>345</v>
      </c>
      <c r="E829" s="49" t="s">
        <v>623</v>
      </c>
      <c r="F829" s="49" t="s">
        <v>346</v>
      </c>
      <c r="G829" s="49" t="s">
        <v>326</v>
      </c>
      <c r="H829" s="5" t="s">
        <v>770</v>
      </c>
      <c r="I829" s="49">
        <v>1</v>
      </c>
      <c r="J829" s="49">
        <v>2</v>
      </c>
      <c r="K829" s="146" t="s">
        <v>1822</v>
      </c>
      <c r="L829" s="146"/>
      <c r="M829" s="146"/>
      <c r="N829" s="146"/>
    </row>
    <row r="830" spans="1:14" s="17" customFormat="1">
      <c r="A830" s="51">
        <v>63</v>
      </c>
      <c r="B830" s="51"/>
      <c r="C830" s="51" t="s">
        <v>58</v>
      </c>
      <c r="D830" s="49" t="s">
        <v>345</v>
      </c>
      <c r="E830" s="49" t="s">
        <v>623</v>
      </c>
      <c r="F830" s="49" t="s">
        <v>624</v>
      </c>
      <c r="G830" s="49" t="s">
        <v>326</v>
      </c>
      <c r="H830" s="5" t="s">
        <v>770</v>
      </c>
      <c r="I830" s="49">
        <v>3</v>
      </c>
      <c r="J830" s="49">
        <v>2</v>
      </c>
      <c r="K830" s="146" t="s">
        <v>954</v>
      </c>
      <c r="L830" s="146"/>
      <c r="M830" s="146"/>
      <c r="N830" s="146"/>
    </row>
    <row r="831" spans="1:14" s="17" customFormat="1">
      <c r="A831" s="51">
        <v>64</v>
      </c>
      <c r="B831" s="51"/>
      <c r="C831" s="51" t="s">
        <v>58</v>
      </c>
      <c r="D831" s="49" t="s">
        <v>345</v>
      </c>
      <c r="E831" s="49" t="s">
        <v>606</v>
      </c>
      <c r="F831" s="49" t="s">
        <v>346</v>
      </c>
      <c r="G831" s="49" t="s">
        <v>307</v>
      </c>
      <c r="H831" s="5" t="s">
        <v>308</v>
      </c>
      <c r="I831" s="49">
        <v>1</v>
      </c>
      <c r="J831" s="49">
        <v>2</v>
      </c>
      <c r="K831" s="146" t="s">
        <v>954</v>
      </c>
      <c r="L831" s="146"/>
      <c r="M831" s="146"/>
      <c r="N831" s="146"/>
    </row>
    <row r="832" spans="1:14" s="17" customFormat="1">
      <c r="A832" s="51">
        <v>65</v>
      </c>
      <c r="B832" s="51"/>
      <c r="C832" s="51" t="s">
        <v>58</v>
      </c>
      <c r="D832" s="49" t="s">
        <v>345</v>
      </c>
      <c r="E832" s="49" t="s">
        <v>606</v>
      </c>
      <c r="F832" s="49" t="s">
        <v>347</v>
      </c>
      <c r="G832" s="49" t="s">
        <v>307</v>
      </c>
      <c r="H832" s="5" t="s">
        <v>308</v>
      </c>
      <c r="I832" s="49">
        <v>3</v>
      </c>
      <c r="J832" s="49">
        <v>2</v>
      </c>
      <c r="K832" s="146" t="s">
        <v>954</v>
      </c>
      <c r="L832" s="146"/>
      <c r="M832" s="146"/>
      <c r="N832" s="146"/>
    </row>
    <row r="833" spans="1:14" s="17" customFormat="1">
      <c r="A833" s="51">
        <v>66</v>
      </c>
      <c r="B833" s="51"/>
      <c r="C833" s="51" t="s">
        <v>58</v>
      </c>
      <c r="D833" s="49" t="s">
        <v>345</v>
      </c>
      <c r="E833" s="49" t="s">
        <v>615</v>
      </c>
      <c r="F833" s="49" t="s">
        <v>349</v>
      </c>
      <c r="G833" s="49" t="s">
        <v>337</v>
      </c>
      <c r="H833" s="5" t="s">
        <v>328</v>
      </c>
      <c r="I833" s="49">
        <v>0.5</v>
      </c>
      <c r="J833" s="49">
        <v>2</v>
      </c>
      <c r="K833" s="146" t="s">
        <v>1824</v>
      </c>
      <c r="L833" s="146"/>
      <c r="M833" s="146"/>
      <c r="N833" s="146"/>
    </row>
    <row r="834" spans="1:14" s="17" customFormat="1">
      <c r="A834" s="51">
        <v>67</v>
      </c>
      <c r="B834" s="51"/>
      <c r="C834" s="51" t="s">
        <v>58</v>
      </c>
      <c r="D834" s="49" t="s">
        <v>345</v>
      </c>
      <c r="E834" s="49" t="s">
        <v>615</v>
      </c>
      <c r="F834" s="49" t="s">
        <v>348</v>
      </c>
      <c r="G834" s="49" t="s">
        <v>337</v>
      </c>
      <c r="H834" s="5" t="s">
        <v>328</v>
      </c>
      <c r="I834" s="49">
        <v>1.5</v>
      </c>
      <c r="J834" s="49">
        <v>2</v>
      </c>
      <c r="K834" s="146" t="s">
        <v>2004</v>
      </c>
      <c r="L834" s="146"/>
      <c r="M834" s="146"/>
      <c r="N834" s="146"/>
    </row>
    <row r="835" spans="1:14" s="17" customFormat="1">
      <c r="A835" s="51">
        <v>68</v>
      </c>
      <c r="B835" s="51"/>
      <c r="C835" s="51" t="s">
        <v>58</v>
      </c>
      <c r="D835" s="49" t="s">
        <v>345</v>
      </c>
      <c r="E835" s="49" t="s">
        <v>186</v>
      </c>
      <c r="F835" s="49" t="s">
        <v>349</v>
      </c>
      <c r="G835" s="49" t="s">
        <v>318</v>
      </c>
      <c r="H835" s="5" t="s">
        <v>354</v>
      </c>
      <c r="I835" s="49">
        <v>1</v>
      </c>
      <c r="J835" s="49"/>
      <c r="K835" s="146" t="s">
        <v>1999</v>
      </c>
      <c r="L835" s="146"/>
      <c r="M835" s="146"/>
      <c r="N835" s="146"/>
    </row>
    <row r="836" spans="1:14" s="17" customFormat="1">
      <c r="A836" s="51">
        <v>69</v>
      </c>
      <c r="B836" s="51"/>
      <c r="C836" s="51" t="s">
        <v>58</v>
      </c>
      <c r="D836" s="49" t="s">
        <v>345</v>
      </c>
      <c r="E836" s="49" t="s">
        <v>185</v>
      </c>
      <c r="F836" s="49" t="s">
        <v>348</v>
      </c>
      <c r="G836" s="49" t="s">
        <v>355</v>
      </c>
      <c r="H836" s="5" t="s">
        <v>356</v>
      </c>
      <c r="I836" s="49">
        <v>2</v>
      </c>
      <c r="J836" s="49">
        <v>2</v>
      </c>
      <c r="K836" s="146" t="s">
        <v>2000</v>
      </c>
      <c r="L836" s="146"/>
      <c r="M836" s="146"/>
      <c r="N836" s="146"/>
    </row>
    <row r="837" spans="1:14" s="17" customFormat="1">
      <c r="A837" s="51">
        <v>70</v>
      </c>
      <c r="B837" s="51"/>
      <c r="C837" s="51" t="s">
        <v>58</v>
      </c>
      <c r="D837" s="49" t="s">
        <v>345</v>
      </c>
      <c r="E837" s="49" t="s">
        <v>1825</v>
      </c>
      <c r="F837" s="49" t="s">
        <v>77</v>
      </c>
      <c r="G837" s="49" t="s">
        <v>307</v>
      </c>
      <c r="H837" s="5" t="s">
        <v>308</v>
      </c>
      <c r="I837" s="49">
        <v>3</v>
      </c>
      <c r="J837" s="49"/>
      <c r="K837" s="146"/>
      <c r="L837" s="146"/>
      <c r="M837" s="146"/>
      <c r="N837" s="146"/>
    </row>
    <row r="838" spans="1:14" s="17" customFormat="1">
      <c r="A838" s="51">
        <v>71</v>
      </c>
      <c r="B838" s="51"/>
      <c r="C838" s="51" t="s">
        <v>58</v>
      </c>
      <c r="D838" s="49" t="s">
        <v>345</v>
      </c>
      <c r="E838" s="49" t="s">
        <v>179</v>
      </c>
      <c r="F838" s="49" t="s">
        <v>76</v>
      </c>
      <c r="G838" s="49" t="s">
        <v>326</v>
      </c>
      <c r="H838" s="5" t="s">
        <v>354</v>
      </c>
      <c r="I838" s="49">
        <v>4</v>
      </c>
      <c r="J838" s="49"/>
      <c r="K838" s="146"/>
      <c r="L838" s="146"/>
      <c r="M838" s="146"/>
      <c r="N838" s="146"/>
    </row>
    <row r="839" spans="1:14" s="17" customFormat="1">
      <c r="A839" s="51">
        <v>72</v>
      </c>
      <c r="B839" s="51"/>
      <c r="C839" s="51" t="s">
        <v>58</v>
      </c>
      <c r="D839" s="49" t="s">
        <v>345</v>
      </c>
      <c r="E839" s="49" t="s">
        <v>178</v>
      </c>
      <c r="F839" s="49" t="s">
        <v>37</v>
      </c>
      <c r="G839" s="49" t="s">
        <v>1670</v>
      </c>
      <c r="H839" s="5" t="s">
        <v>354</v>
      </c>
      <c r="I839" s="49">
        <v>3</v>
      </c>
      <c r="J839" s="49"/>
      <c r="K839" s="146"/>
      <c r="L839" s="146"/>
      <c r="M839" s="146"/>
      <c r="N839" s="146"/>
    </row>
    <row r="840" spans="1:14" s="17" customFormat="1">
      <c r="A840" s="51">
        <v>73</v>
      </c>
      <c r="B840" s="51"/>
      <c r="C840" s="51" t="s">
        <v>58</v>
      </c>
      <c r="D840" s="49" t="s">
        <v>345</v>
      </c>
      <c r="E840" s="49" t="s">
        <v>178</v>
      </c>
      <c r="F840" s="49" t="s">
        <v>1576</v>
      </c>
      <c r="G840" s="49" t="s">
        <v>71</v>
      </c>
      <c r="H840" s="5" t="s">
        <v>354</v>
      </c>
      <c r="I840" s="49">
        <v>2</v>
      </c>
      <c r="J840" s="49"/>
      <c r="K840" s="146"/>
      <c r="L840" s="146"/>
      <c r="M840" s="146"/>
      <c r="N840" s="146"/>
    </row>
    <row r="841" spans="1:14" s="17" customFormat="1">
      <c r="A841" s="51">
        <v>74</v>
      </c>
      <c r="B841" s="51"/>
      <c r="C841" s="51" t="s">
        <v>58</v>
      </c>
      <c r="D841" s="49" t="s">
        <v>345</v>
      </c>
      <c r="E841" s="49" t="s">
        <v>172</v>
      </c>
      <c r="F841" s="49" t="s">
        <v>7</v>
      </c>
      <c r="G841" s="49" t="s">
        <v>1685</v>
      </c>
      <c r="H841" s="5" t="s">
        <v>354</v>
      </c>
      <c r="I841" s="49">
        <v>4</v>
      </c>
      <c r="J841" s="50"/>
      <c r="K841" s="146"/>
      <c r="L841" s="146"/>
      <c r="M841" s="146"/>
      <c r="N841" s="146"/>
    </row>
    <row r="842" spans="1:14" s="17" customFormat="1">
      <c r="A842" s="51">
        <v>75</v>
      </c>
      <c r="B842" s="51"/>
      <c r="C842" s="51" t="s">
        <v>58</v>
      </c>
      <c r="D842" s="49" t="s">
        <v>345</v>
      </c>
      <c r="E842" s="49" t="s">
        <v>1370</v>
      </c>
      <c r="F842" s="49" t="s">
        <v>15</v>
      </c>
      <c r="G842" s="49" t="s">
        <v>1680</v>
      </c>
      <c r="H842" s="5" t="s">
        <v>354</v>
      </c>
      <c r="I842" s="49">
        <v>1</v>
      </c>
      <c r="J842" s="49"/>
      <c r="K842" s="146" t="s">
        <v>2002</v>
      </c>
      <c r="L842" s="146"/>
      <c r="M842" s="146"/>
      <c r="N842" s="146"/>
    </row>
    <row r="843" spans="1:14" s="17" customFormat="1">
      <c r="A843" s="51">
        <v>76</v>
      </c>
      <c r="B843" s="51"/>
      <c r="C843" s="51" t="s">
        <v>58</v>
      </c>
      <c r="D843" s="49" t="s">
        <v>345</v>
      </c>
      <c r="E843" s="49" t="s">
        <v>341</v>
      </c>
      <c r="F843" s="49" t="s">
        <v>14</v>
      </c>
      <c r="G843" s="49" t="s">
        <v>1665</v>
      </c>
      <c r="H843" s="5" t="s">
        <v>354</v>
      </c>
      <c r="I843" s="49">
        <v>1</v>
      </c>
      <c r="J843" s="49"/>
      <c r="K843" s="146" t="s">
        <v>560</v>
      </c>
      <c r="L843" s="146"/>
      <c r="M843" s="146"/>
      <c r="N843" s="146"/>
    </row>
    <row r="844" spans="1:14" s="17" customFormat="1">
      <c r="A844" s="51">
        <v>77</v>
      </c>
      <c r="B844" s="51"/>
      <c r="C844" s="51" t="s">
        <v>58</v>
      </c>
      <c r="D844" s="49" t="s">
        <v>345</v>
      </c>
      <c r="E844" s="49" t="s">
        <v>1382</v>
      </c>
      <c r="F844" s="49" t="s">
        <v>47</v>
      </c>
      <c r="G844" s="49" t="s">
        <v>58</v>
      </c>
      <c r="H844" s="5" t="s">
        <v>296</v>
      </c>
      <c r="I844" s="49">
        <v>1</v>
      </c>
      <c r="J844" s="49"/>
      <c r="K844" s="146" t="s">
        <v>560</v>
      </c>
      <c r="L844" s="146"/>
      <c r="M844" s="146"/>
      <c r="N844" s="146"/>
    </row>
    <row r="845" spans="1:14" s="17" customFormat="1">
      <c r="A845" s="51">
        <v>78</v>
      </c>
      <c r="B845" s="51"/>
      <c r="C845" s="51" t="s">
        <v>58</v>
      </c>
      <c r="D845" s="49" t="s">
        <v>345</v>
      </c>
      <c r="E845" s="49" t="s">
        <v>175</v>
      </c>
      <c r="F845" s="49" t="s">
        <v>19</v>
      </c>
      <c r="G845" s="49" t="s">
        <v>1707</v>
      </c>
      <c r="H845" s="5" t="s">
        <v>206</v>
      </c>
      <c r="I845" s="49">
        <v>1</v>
      </c>
      <c r="J845" s="49"/>
      <c r="K845" s="146" t="s">
        <v>2002</v>
      </c>
      <c r="L845" s="146"/>
      <c r="M845" s="146"/>
      <c r="N845" s="146"/>
    </row>
    <row r="846" spans="1:14" s="17" customFormat="1">
      <c r="A846" s="51">
        <v>79</v>
      </c>
      <c r="B846" s="51"/>
      <c r="C846" s="51" t="s">
        <v>58</v>
      </c>
      <c r="D846" s="49" t="s">
        <v>345</v>
      </c>
      <c r="E846" s="49" t="s">
        <v>1187</v>
      </c>
      <c r="F846" s="49" t="s">
        <v>343</v>
      </c>
      <c r="G846" s="49" t="s">
        <v>1670</v>
      </c>
      <c r="H846" s="5" t="s">
        <v>354</v>
      </c>
      <c r="I846" s="49">
        <v>0</v>
      </c>
      <c r="J846" s="50"/>
      <c r="K846" s="146"/>
      <c r="L846" s="146"/>
      <c r="M846" s="146"/>
      <c r="N846" s="146"/>
    </row>
    <row r="847" spans="1:14" s="17" customFormat="1">
      <c r="A847" s="51">
        <v>80</v>
      </c>
      <c r="B847" s="51"/>
      <c r="C847" s="51" t="s">
        <v>58</v>
      </c>
      <c r="D847" s="49" t="s">
        <v>345</v>
      </c>
      <c r="E847" s="49" t="s">
        <v>174</v>
      </c>
      <c r="F847" s="49" t="s">
        <v>13</v>
      </c>
      <c r="G847" s="49" t="s">
        <v>1685</v>
      </c>
      <c r="H847" s="5" t="s">
        <v>354</v>
      </c>
      <c r="I847" s="49">
        <v>2</v>
      </c>
      <c r="J847" s="49"/>
      <c r="K847" s="146" t="s">
        <v>1826</v>
      </c>
      <c r="L847" s="146"/>
      <c r="M847" s="146"/>
      <c r="N847" s="146"/>
    </row>
    <row r="848" spans="1:14" s="17" customFormat="1">
      <c r="A848" s="51">
        <v>81</v>
      </c>
      <c r="B848" s="51"/>
      <c r="C848" s="51" t="s">
        <v>58</v>
      </c>
      <c r="D848" s="49" t="s">
        <v>345</v>
      </c>
      <c r="E848" s="49" t="s">
        <v>1184</v>
      </c>
      <c r="F848" s="49" t="s">
        <v>115</v>
      </c>
      <c r="G848" s="49" t="s">
        <v>1670</v>
      </c>
      <c r="H848" s="5" t="s">
        <v>354</v>
      </c>
      <c r="I848" s="49">
        <v>2</v>
      </c>
      <c r="J848" s="49"/>
      <c r="K848" s="146"/>
      <c r="L848" s="146"/>
      <c r="M848" s="146"/>
      <c r="N848" s="146"/>
    </row>
    <row r="849" spans="1:14" s="17" customFormat="1">
      <c r="A849" s="51">
        <v>83</v>
      </c>
      <c r="B849" s="51"/>
      <c r="C849" s="51" t="s">
        <v>58</v>
      </c>
      <c r="D849" s="49" t="s">
        <v>350</v>
      </c>
      <c r="E849" s="49" t="s">
        <v>620</v>
      </c>
      <c r="F849" s="49" t="s">
        <v>347</v>
      </c>
      <c r="G849" s="49" t="s">
        <v>1676</v>
      </c>
      <c r="H849" s="5" t="s">
        <v>151</v>
      </c>
      <c r="I849" s="49">
        <v>8</v>
      </c>
      <c r="J849" s="49"/>
      <c r="K849" s="146" t="s">
        <v>1827</v>
      </c>
      <c r="L849" s="146"/>
      <c r="M849" s="146"/>
      <c r="N849" s="146"/>
    </row>
    <row r="850" spans="1:14" s="17" customFormat="1">
      <c r="A850" s="51">
        <v>84</v>
      </c>
      <c r="B850" s="51"/>
      <c r="C850" s="51" t="s">
        <v>58</v>
      </c>
      <c r="D850" s="49" t="s">
        <v>350</v>
      </c>
      <c r="E850" s="49" t="s">
        <v>620</v>
      </c>
      <c r="F850" s="49" t="s">
        <v>346</v>
      </c>
      <c r="G850" s="49" t="s">
        <v>1430</v>
      </c>
      <c r="H850" s="5" t="s">
        <v>344</v>
      </c>
      <c r="I850" s="49">
        <v>2</v>
      </c>
      <c r="J850" s="49"/>
      <c r="K850" s="146"/>
      <c r="L850" s="146"/>
      <c r="M850" s="146"/>
      <c r="N850" s="146"/>
    </row>
    <row r="851" spans="1:14" s="17" customFormat="1">
      <c r="A851" s="51">
        <v>85</v>
      </c>
      <c r="B851" s="51"/>
      <c r="C851" s="51" t="s">
        <v>58</v>
      </c>
      <c r="D851" s="49" t="s">
        <v>350</v>
      </c>
      <c r="E851" s="49" t="s">
        <v>620</v>
      </c>
      <c r="F851" s="49" t="s">
        <v>352</v>
      </c>
      <c r="G851" s="49" t="s">
        <v>1430</v>
      </c>
      <c r="H851" s="5" t="s">
        <v>344</v>
      </c>
      <c r="I851" s="49">
        <v>2</v>
      </c>
      <c r="J851" s="49"/>
      <c r="K851" s="146"/>
      <c r="L851" s="146"/>
      <c r="M851" s="146"/>
      <c r="N851" s="146"/>
    </row>
    <row r="852" spans="1:14" s="17" customFormat="1">
      <c r="A852" s="51">
        <v>86</v>
      </c>
      <c r="B852" s="51"/>
      <c r="C852" s="51" t="s">
        <v>58</v>
      </c>
      <c r="D852" s="49" t="s">
        <v>350</v>
      </c>
      <c r="E852" s="49" t="s">
        <v>179</v>
      </c>
      <c r="F852" s="49" t="s">
        <v>76</v>
      </c>
      <c r="G852" s="49" t="s">
        <v>1183</v>
      </c>
      <c r="H852" s="5" t="s">
        <v>344</v>
      </c>
      <c r="I852" s="49">
        <v>4</v>
      </c>
      <c r="J852" s="49"/>
      <c r="K852" s="146"/>
      <c r="L852" s="146"/>
      <c r="M852" s="146"/>
      <c r="N852" s="146"/>
    </row>
    <row r="853" spans="1:14" s="17" customFormat="1">
      <c r="A853" s="51">
        <v>87</v>
      </c>
      <c r="B853" s="51"/>
      <c r="C853" s="51" t="s">
        <v>58</v>
      </c>
      <c r="D853" s="49" t="s">
        <v>350</v>
      </c>
      <c r="E853" s="49" t="s">
        <v>178</v>
      </c>
      <c r="F853" s="49" t="s">
        <v>37</v>
      </c>
      <c r="G853" s="49" t="s">
        <v>1670</v>
      </c>
      <c r="H853" s="5" t="s">
        <v>344</v>
      </c>
      <c r="I853" s="49">
        <v>3</v>
      </c>
      <c r="J853" s="49"/>
      <c r="K853" s="146"/>
      <c r="L853" s="146"/>
      <c r="M853" s="146"/>
      <c r="N853" s="146"/>
    </row>
    <row r="854" spans="1:14" s="17" customFormat="1">
      <c r="A854" s="51">
        <v>88</v>
      </c>
      <c r="B854" s="51"/>
      <c r="C854" s="51" t="s">
        <v>58</v>
      </c>
      <c r="D854" s="49" t="s">
        <v>350</v>
      </c>
      <c r="E854" s="49" t="s">
        <v>178</v>
      </c>
      <c r="F854" s="49" t="s">
        <v>1576</v>
      </c>
      <c r="G854" s="49" t="s">
        <v>71</v>
      </c>
      <c r="H854" s="5" t="s">
        <v>344</v>
      </c>
      <c r="I854" s="49">
        <v>2</v>
      </c>
      <c r="J854" s="49"/>
      <c r="K854" s="146"/>
      <c r="L854" s="146"/>
      <c r="M854" s="146"/>
      <c r="N854" s="146"/>
    </row>
    <row r="855" spans="1:14" s="17" customFormat="1">
      <c r="A855" s="51">
        <v>89</v>
      </c>
      <c r="B855" s="51"/>
      <c r="C855" s="51" t="s">
        <v>58</v>
      </c>
      <c r="D855" s="49" t="s">
        <v>350</v>
      </c>
      <c r="E855" s="49" t="s">
        <v>172</v>
      </c>
      <c r="F855" s="49" t="s">
        <v>7</v>
      </c>
      <c r="G855" s="49" t="s">
        <v>1685</v>
      </c>
      <c r="H855" s="5" t="s">
        <v>344</v>
      </c>
      <c r="I855" s="49">
        <v>4</v>
      </c>
      <c r="J855" s="49"/>
      <c r="K855" s="146"/>
      <c r="L855" s="146"/>
      <c r="M855" s="146"/>
      <c r="N855" s="146"/>
    </row>
    <row r="856" spans="1:14" s="17" customFormat="1">
      <c r="A856" s="51">
        <v>90</v>
      </c>
      <c r="B856" s="51"/>
      <c r="C856" s="51" t="s">
        <v>58</v>
      </c>
      <c r="D856" s="49" t="s">
        <v>350</v>
      </c>
      <c r="E856" s="49" t="s">
        <v>1370</v>
      </c>
      <c r="F856" s="49" t="s">
        <v>15</v>
      </c>
      <c r="G856" s="49" t="s">
        <v>1680</v>
      </c>
      <c r="H856" s="5" t="s">
        <v>344</v>
      </c>
      <c r="I856" s="49">
        <v>1</v>
      </c>
      <c r="J856" s="49"/>
      <c r="K856" s="146" t="s">
        <v>2002</v>
      </c>
      <c r="L856" s="146"/>
      <c r="M856" s="146"/>
      <c r="N856" s="146"/>
    </row>
    <row r="857" spans="1:14" s="17" customFormat="1">
      <c r="A857" s="51">
        <v>91</v>
      </c>
      <c r="B857" s="51"/>
      <c r="C857" s="51" t="s">
        <v>58</v>
      </c>
      <c r="D857" s="49" t="s">
        <v>350</v>
      </c>
      <c r="E857" s="49" t="s">
        <v>341</v>
      </c>
      <c r="F857" s="49" t="s">
        <v>14</v>
      </c>
      <c r="G857" s="49" t="s">
        <v>1665</v>
      </c>
      <c r="H857" s="5" t="s">
        <v>344</v>
      </c>
      <c r="I857" s="49">
        <v>1</v>
      </c>
      <c r="J857" s="49"/>
      <c r="K857" s="146" t="s">
        <v>2003</v>
      </c>
      <c r="L857" s="146"/>
      <c r="M857" s="146"/>
      <c r="N857" s="146"/>
    </row>
    <row r="858" spans="1:14" s="17" customFormat="1">
      <c r="A858" s="51">
        <v>92</v>
      </c>
      <c r="B858" s="51"/>
      <c r="C858" s="51" t="s">
        <v>58</v>
      </c>
      <c r="D858" s="49" t="s">
        <v>350</v>
      </c>
      <c r="E858" s="49" t="s">
        <v>1382</v>
      </c>
      <c r="F858" s="49" t="s">
        <v>47</v>
      </c>
      <c r="G858" s="49" t="s">
        <v>58</v>
      </c>
      <c r="H858" s="5" t="s">
        <v>344</v>
      </c>
      <c r="I858" s="49">
        <v>1</v>
      </c>
      <c r="J858" s="49"/>
      <c r="K858" s="146" t="s">
        <v>2003</v>
      </c>
      <c r="L858" s="146"/>
      <c r="M858" s="146"/>
      <c r="N858" s="146"/>
    </row>
    <row r="859" spans="1:14" s="17" customFormat="1">
      <c r="A859" s="51">
        <v>93</v>
      </c>
      <c r="B859" s="51"/>
      <c r="C859" s="51" t="s">
        <v>58</v>
      </c>
      <c r="D859" s="49" t="s">
        <v>350</v>
      </c>
      <c r="E859" s="49" t="s">
        <v>175</v>
      </c>
      <c r="F859" s="49" t="s">
        <v>19</v>
      </c>
      <c r="G859" s="49" t="s">
        <v>1707</v>
      </c>
      <c r="H859" s="5" t="s">
        <v>206</v>
      </c>
      <c r="I859" s="49">
        <v>1</v>
      </c>
      <c r="J859" s="49"/>
      <c r="K859" s="146" t="s">
        <v>2003</v>
      </c>
      <c r="L859" s="146"/>
      <c r="M859" s="146"/>
      <c r="N859" s="146"/>
    </row>
    <row r="860" spans="1:14" s="17" customFormat="1">
      <c r="A860" s="51">
        <v>94</v>
      </c>
      <c r="B860" s="51"/>
      <c r="C860" s="51" t="s">
        <v>58</v>
      </c>
      <c r="D860" s="49" t="s">
        <v>350</v>
      </c>
      <c r="E860" s="49" t="s">
        <v>1187</v>
      </c>
      <c r="F860" s="49" t="s">
        <v>343</v>
      </c>
      <c r="G860" s="49" t="s">
        <v>1670</v>
      </c>
      <c r="H860" s="5" t="s">
        <v>344</v>
      </c>
      <c r="I860" s="49">
        <v>0</v>
      </c>
      <c r="J860" s="49"/>
      <c r="K860" s="146"/>
      <c r="L860" s="146"/>
      <c r="M860" s="146"/>
      <c r="N860" s="146"/>
    </row>
    <row r="861" spans="1:14" s="17" customFormat="1">
      <c r="A861" s="51">
        <v>95</v>
      </c>
      <c r="B861" s="51"/>
      <c r="C861" s="51" t="s">
        <v>58</v>
      </c>
      <c r="D861" s="49" t="s">
        <v>350</v>
      </c>
      <c r="E861" s="49" t="s">
        <v>174</v>
      </c>
      <c r="F861" s="49" t="s">
        <v>13</v>
      </c>
      <c r="G861" s="49" t="s">
        <v>1183</v>
      </c>
      <c r="H861" s="5" t="s">
        <v>344</v>
      </c>
      <c r="I861" s="49">
        <v>2</v>
      </c>
      <c r="J861" s="49"/>
      <c r="K861" s="146"/>
      <c r="L861" s="146"/>
      <c r="M861" s="146"/>
      <c r="N861" s="146"/>
    </row>
    <row r="862" spans="1:14" s="17" customFormat="1">
      <c r="A862" s="51">
        <v>96</v>
      </c>
      <c r="B862" s="51"/>
      <c r="C862" s="51" t="s">
        <v>58</v>
      </c>
      <c r="D862" s="49" t="s">
        <v>350</v>
      </c>
      <c r="E862" s="49" t="s">
        <v>1184</v>
      </c>
      <c r="F862" s="49" t="s">
        <v>115</v>
      </c>
      <c r="G862" s="49" t="s">
        <v>1670</v>
      </c>
      <c r="H862" s="5" t="s">
        <v>344</v>
      </c>
      <c r="I862" s="49">
        <v>2</v>
      </c>
      <c r="J862" s="49"/>
      <c r="K862" s="146"/>
      <c r="L862" s="146"/>
      <c r="M862" s="146"/>
      <c r="N862" s="146"/>
    </row>
    <row r="863" spans="1:14" s="17" customFormat="1">
      <c r="A863" s="51">
        <v>97</v>
      </c>
      <c r="B863" s="51"/>
      <c r="C863" s="51" t="s">
        <v>58</v>
      </c>
      <c r="D863" s="49" t="s">
        <v>350</v>
      </c>
      <c r="E863" s="49" t="s">
        <v>1542</v>
      </c>
      <c r="F863" s="49" t="s">
        <v>1543</v>
      </c>
      <c r="G863" s="49" t="s">
        <v>1183</v>
      </c>
      <c r="H863" s="5" t="s">
        <v>344</v>
      </c>
      <c r="I863" s="49">
        <v>2</v>
      </c>
      <c r="J863" s="49"/>
      <c r="K863" s="146"/>
      <c r="L863" s="146"/>
      <c r="M863" s="146"/>
      <c r="N863" s="146"/>
    </row>
    <row r="864" spans="1:14" s="17" customFormat="1">
      <c r="A864" s="51">
        <v>98</v>
      </c>
      <c r="B864" s="51"/>
      <c r="C864" s="51" t="s">
        <v>58</v>
      </c>
      <c r="D864" s="49" t="s">
        <v>1828</v>
      </c>
      <c r="E864" s="49" t="s">
        <v>1516</v>
      </c>
      <c r="F864" s="49" t="s">
        <v>1517</v>
      </c>
      <c r="G864" s="49" t="s">
        <v>1123</v>
      </c>
      <c r="H864" s="5" t="s">
        <v>344</v>
      </c>
      <c r="I864" s="49">
        <v>4</v>
      </c>
      <c r="J864" s="49">
        <v>0</v>
      </c>
      <c r="K864" s="146" t="s">
        <v>1518</v>
      </c>
      <c r="L864" s="146"/>
      <c r="M864" s="146"/>
      <c r="N864" s="146"/>
    </row>
    <row r="865" spans="1:14" s="17" customFormat="1">
      <c r="A865" s="51">
        <v>99</v>
      </c>
      <c r="B865" s="51"/>
      <c r="C865" s="51" t="s">
        <v>58</v>
      </c>
      <c r="D865" s="49" t="s">
        <v>1828</v>
      </c>
      <c r="E865" s="49" t="s">
        <v>1813</v>
      </c>
      <c r="F865" s="49" t="s">
        <v>1814</v>
      </c>
      <c r="G865" s="49" t="s">
        <v>71</v>
      </c>
      <c r="H865" s="5" t="s">
        <v>344</v>
      </c>
      <c r="I865" s="49">
        <v>4</v>
      </c>
      <c r="J865" s="49"/>
      <c r="K865" s="146"/>
      <c r="L865" s="146"/>
      <c r="M865" s="146"/>
      <c r="N865" s="146"/>
    </row>
    <row r="866" spans="1:14" s="17" customFormat="1">
      <c r="A866" s="51">
        <v>100</v>
      </c>
      <c r="B866" s="51"/>
      <c r="C866" s="51" t="s">
        <v>58</v>
      </c>
      <c r="D866" s="49" t="s">
        <v>2013</v>
      </c>
      <c r="E866" s="49" t="s">
        <v>2014</v>
      </c>
      <c r="F866" s="49" t="s">
        <v>1543</v>
      </c>
      <c r="G866" s="49" t="s">
        <v>71</v>
      </c>
      <c r="H866" s="5" t="s">
        <v>344</v>
      </c>
      <c r="I866" s="49">
        <v>3</v>
      </c>
      <c r="J866" s="49"/>
      <c r="K866" s="146"/>
      <c r="L866" s="146"/>
      <c r="M866" s="146"/>
      <c r="N866" s="146"/>
    </row>
    <row r="867" spans="1:14" s="17" customFormat="1">
      <c r="A867" s="51">
        <v>102</v>
      </c>
      <c r="B867" s="51"/>
      <c r="C867" s="51" t="s">
        <v>58</v>
      </c>
      <c r="D867" s="49" t="s">
        <v>1829</v>
      </c>
      <c r="E867" s="49" t="s">
        <v>623</v>
      </c>
      <c r="F867" s="49" t="s">
        <v>346</v>
      </c>
      <c r="G867" s="49" t="s">
        <v>323</v>
      </c>
      <c r="H867" s="5" t="s">
        <v>770</v>
      </c>
      <c r="I867" s="49">
        <v>1</v>
      </c>
      <c r="J867" s="49">
        <v>2</v>
      </c>
      <c r="K867" s="146" t="s">
        <v>2005</v>
      </c>
      <c r="L867" s="146"/>
      <c r="M867" s="146"/>
      <c r="N867" s="146"/>
    </row>
    <row r="868" spans="1:14" s="17" customFormat="1">
      <c r="A868" s="51">
        <v>103</v>
      </c>
      <c r="B868" s="51"/>
      <c r="C868" s="51" t="s">
        <v>58</v>
      </c>
      <c r="D868" s="49" t="s">
        <v>1829</v>
      </c>
      <c r="E868" s="49" t="s">
        <v>623</v>
      </c>
      <c r="F868" s="49" t="s">
        <v>624</v>
      </c>
      <c r="G868" s="49" t="s">
        <v>323</v>
      </c>
      <c r="H868" s="5" t="s">
        <v>770</v>
      </c>
      <c r="I868" s="49">
        <v>3</v>
      </c>
      <c r="J868" s="49">
        <v>2</v>
      </c>
      <c r="K868" s="146" t="s">
        <v>954</v>
      </c>
      <c r="L868" s="146"/>
      <c r="M868" s="146"/>
      <c r="N868" s="146"/>
    </row>
    <row r="869" spans="1:14" s="17" customFormat="1">
      <c r="A869" s="51">
        <v>104</v>
      </c>
      <c r="B869" s="51"/>
      <c r="C869" s="51" t="s">
        <v>58</v>
      </c>
      <c r="D869" s="49" t="s">
        <v>1829</v>
      </c>
      <c r="E869" s="49" t="s">
        <v>606</v>
      </c>
      <c r="F869" s="49" t="s">
        <v>346</v>
      </c>
      <c r="G869" s="49" t="s">
        <v>307</v>
      </c>
      <c r="H869" s="5" t="s">
        <v>308</v>
      </c>
      <c r="I869" s="49">
        <v>1</v>
      </c>
      <c r="J869" s="49">
        <v>2</v>
      </c>
      <c r="K869" s="146" t="s">
        <v>954</v>
      </c>
      <c r="L869" s="146"/>
      <c r="M869" s="146"/>
      <c r="N869" s="146"/>
    </row>
    <row r="870" spans="1:14" s="17" customFormat="1">
      <c r="A870" s="51">
        <v>105</v>
      </c>
      <c r="B870" s="51"/>
      <c r="C870" s="51" t="s">
        <v>58</v>
      </c>
      <c r="D870" s="49" t="s">
        <v>1829</v>
      </c>
      <c r="E870" s="49" t="s">
        <v>606</v>
      </c>
      <c r="F870" s="49" t="s">
        <v>347</v>
      </c>
      <c r="G870" s="49" t="s">
        <v>307</v>
      </c>
      <c r="H870" s="5" t="s">
        <v>308</v>
      </c>
      <c r="I870" s="49">
        <v>3</v>
      </c>
      <c r="J870" s="49">
        <v>2</v>
      </c>
      <c r="K870" s="146" t="s">
        <v>954</v>
      </c>
      <c r="L870" s="146"/>
      <c r="M870" s="146"/>
      <c r="N870" s="146"/>
    </row>
    <row r="871" spans="1:14" s="17" customFormat="1">
      <c r="A871" s="51">
        <v>106</v>
      </c>
      <c r="B871" s="51"/>
      <c r="C871" s="51" t="s">
        <v>58</v>
      </c>
      <c r="D871" s="49" t="s">
        <v>1829</v>
      </c>
      <c r="E871" s="49" t="s">
        <v>615</v>
      </c>
      <c r="F871" s="49" t="s">
        <v>349</v>
      </c>
      <c r="G871" s="49" t="s">
        <v>337</v>
      </c>
      <c r="H871" s="5" t="s">
        <v>328</v>
      </c>
      <c r="I871" s="49">
        <v>0.5</v>
      </c>
      <c r="J871" s="49"/>
      <c r="K871" s="146" t="s">
        <v>2006</v>
      </c>
      <c r="L871" s="146"/>
      <c r="M871" s="146"/>
      <c r="N871" s="146"/>
    </row>
    <row r="872" spans="1:14" s="17" customFormat="1">
      <c r="A872" s="51">
        <v>107</v>
      </c>
      <c r="B872" s="51"/>
      <c r="C872" s="51" t="s">
        <v>58</v>
      </c>
      <c r="D872" s="49" t="s">
        <v>1829</v>
      </c>
      <c r="E872" s="49" t="s">
        <v>615</v>
      </c>
      <c r="F872" s="49" t="s">
        <v>348</v>
      </c>
      <c r="G872" s="49" t="s">
        <v>337</v>
      </c>
      <c r="H872" s="5" t="s">
        <v>328</v>
      </c>
      <c r="I872" s="49">
        <v>1.5</v>
      </c>
      <c r="J872" s="49">
        <v>2</v>
      </c>
      <c r="K872" s="146" t="s">
        <v>2012</v>
      </c>
      <c r="L872" s="146"/>
      <c r="M872" s="146"/>
      <c r="N872" s="146"/>
    </row>
    <row r="873" spans="1:14" s="17" customFormat="1">
      <c r="A873" s="51">
        <v>108</v>
      </c>
      <c r="B873" s="51"/>
      <c r="C873" s="51" t="s">
        <v>58</v>
      </c>
      <c r="D873" s="49" t="s">
        <v>1829</v>
      </c>
      <c r="E873" s="49" t="s">
        <v>615</v>
      </c>
      <c r="F873" s="49" t="s">
        <v>349</v>
      </c>
      <c r="G873" s="49" t="s">
        <v>318</v>
      </c>
      <c r="H873" s="5" t="s">
        <v>328</v>
      </c>
      <c r="I873" s="49">
        <v>1</v>
      </c>
      <c r="J873" s="49"/>
      <c r="K873" s="146" t="s">
        <v>1995</v>
      </c>
      <c r="L873" s="146"/>
      <c r="M873" s="146"/>
      <c r="N873" s="146"/>
    </row>
    <row r="874" spans="1:14" s="17" customFormat="1">
      <c r="A874" s="51">
        <v>109</v>
      </c>
      <c r="B874" s="51"/>
      <c r="C874" s="51" t="s">
        <v>58</v>
      </c>
      <c r="D874" s="49" t="s">
        <v>1829</v>
      </c>
      <c r="E874" s="49" t="s">
        <v>185</v>
      </c>
      <c r="F874" s="49" t="s">
        <v>348</v>
      </c>
      <c r="G874" s="49" t="s">
        <v>355</v>
      </c>
      <c r="H874" s="5" t="s">
        <v>356</v>
      </c>
      <c r="I874" s="49">
        <v>2</v>
      </c>
      <c r="J874" s="49">
        <v>2</v>
      </c>
      <c r="K874" s="146" t="s">
        <v>2010</v>
      </c>
      <c r="L874" s="146"/>
      <c r="M874" s="146"/>
      <c r="N874" s="146"/>
    </row>
    <row r="875" spans="1:14" s="17" customFormat="1">
      <c r="A875" s="51">
        <v>110</v>
      </c>
      <c r="B875" s="51"/>
      <c r="C875" s="51" t="s">
        <v>58</v>
      </c>
      <c r="D875" s="49" t="s">
        <v>1829</v>
      </c>
      <c r="E875" s="49" t="s">
        <v>1825</v>
      </c>
      <c r="F875" s="49" t="s">
        <v>77</v>
      </c>
      <c r="G875" s="49" t="s">
        <v>307</v>
      </c>
      <c r="H875" s="5" t="s">
        <v>308</v>
      </c>
      <c r="I875" s="49">
        <v>3</v>
      </c>
      <c r="J875" s="49"/>
      <c r="K875" s="146"/>
      <c r="L875" s="146"/>
      <c r="M875" s="146"/>
      <c r="N875" s="146"/>
    </row>
    <row r="876" spans="1:14" s="17" customFormat="1">
      <c r="A876" s="51">
        <v>111</v>
      </c>
      <c r="B876" s="51"/>
      <c r="C876" s="51" t="s">
        <v>58</v>
      </c>
      <c r="D876" s="49" t="s">
        <v>1829</v>
      </c>
      <c r="E876" s="49" t="s">
        <v>620</v>
      </c>
      <c r="F876" s="49" t="s">
        <v>347</v>
      </c>
      <c r="G876" s="49" t="s">
        <v>1676</v>
      </c>
      <c r="H876" s="5" t="s">
        <v>151</v>
      </c>
      <c r="I876" s="49">
        <v>4</v>
      </c>
      <c r="J876" s="49"/>
      <c r="K876" s="146"/>
      <c r="L876" s="146"/>
      <c r="M876" s="146"/>
      <c r="N876" s="146"/>
    </row>
    <row r="877" spans="1:14" s="17" customFormat="1">
      <c r="A877" s="51">
        <v>112</v>
      </c>
      <c r="B877" s="51"/>
      <c r="C877" s="51" t="s">
        <v>58</v>
      </c>
      <c r="D877" s="49" t="s">
        <v>1829</v>
      </c>
      <c r="E877" s="49" t="s">
        <v>620</v>
      </c>
      <c r="F877" s="49" t="s">
        <v>346</v>
      </c>
      <c r="G877" s="49" t="s">
        <v>1430</v>
      </c>
      <c r="H877" s="5" t="s">
        <v>351</v>
      </c>
      <c r="I877" s="49">
        <v>2</v>
      </c>
      <c r="J877" s="49"/>
      <c r="K877" s="146"/>
      <c r="L877" s="146"/>
      <c r="M877" s="146"/>
      <c r="N877" s="146"/>
    </row>
    <row r="878" spans="1:14" s="17" customFormat="1">
      <c r="A878" s="51">
        <v>113</v>
      </c>
      <c r="B878" s="51"/>
      <c r="C878" s="51" t="s">
        <v>58</v>
      </c>
      <c r="D878" s="49" t="s">
        <v>1829</v>
      </c>
      <c r="E878" s="49" t="s">
        <v>620</v>
      </c>
      <c r="F878" s="49" t="s">
        <v>352</v>
      </c>
      <c r="G878" s="49" t="s">
        <v>1688</v>
      </c>
      <c r="H878" s="5" t="s">
        <v>351</v>
      </c>
      <c r="I878" s="49">
        <v>2</v>
      </c>
      <c r="J878" s="49"/>
      <c r="K878" s="146"/>
      <c r="L878" s="146"/>
      <c r="M878" s="146"/>
      <c r="N878" s="146"/>
    </row>
    <row r="879" spans="1:14" s="17" customFormat="1">
      <c r="A879" s="51">
        <v>114</v>
      </c>
      <c r="B879" s="51"/>
      <c r="C879" s="51" t="s">
        <v>58</v>
      </c>
      <c r="D879" s="49" t="s">
        <v>1829</v>
      </c>
      <c r="E879" s="49" t="s">
        <v>179</v>
      </c>
      <c r="F879" s="49" t="s">
        <v>76</v>
      </c>
      <c r="G879" s="49" t="s">
        <v>1183</v>
      </c>
      <c r="H879" s="5" t="s">
        <v>354</v>
      </c>
      <c r="I879" s="49">
        <v>4</v>
      </c>
      <c r="J879" s="49"/>
      <c r="K879" s="146"/>
      <c r="L879" s="146"/>
      <c r="M879" s="146"/>
      <c r="N879" s="146"/>
    </row>
    <row r="880" spans="1:14" s="17" customFormat="1">
      <c r="A880" s="51">
        <v>115</v>
      </c>
      <c r="B880" s="51"/>
      <c r="C880" s="51" t="s">
        <v>58</v>
      </c>
      <c r="D880" s="49" t="s">
        <v>1829</v>
      </c>
      <c r="E880" s="49" t="s">
        <v>178</v>
      </c>
      <c r="F880" s="49" t="s">
        <v>37</v>
      </c>
      <c r="G880" s="49" t="s">
        <v>104</v>
      </c>
      <c r="H880" s="5" t="s">
        <v>354</v>
      </c>
      <c r="I880" s="49">
        <v>3</v>
      </c>
      <c r="J880" s="49"/>
      <c r="K880" s="146"/>
      <c r="L880" s="146"/>
      <c r="M880" s="146"/>
      <c r="N880" s="146"/>
    </row>
    <row r="881" spans="1:14" s="17" customFormat="1">
      <c r="A881" s="51">
        <v>116</v>
      </c>
      <c r="B881" s="51"/>
      <c r="C881" s="51" t="s">
        <v>58</v>
      </c>
      <c r="D881" s="49" t="s">
        <v>1829</v>
      </c>
      <c r="E881" s="49" t="s">
        <v>178</v>
      </c>
      <c r="F881" s="49" t="s">
        <v>1576</v>
      </c>
      <c r="G881" s="49" t="s">
        <v>71</v>
      </c>
      <c r="H881" s="5" t="s">
        <v>354</v>
      </c>
      <c r="I881" s="49">
        <v>2</v>
      </c>
      <c r="J881" s="49"/>
      <c r="K881" s="146"/>
      <c r="L881" s="146"/>
      <c r="M881" s="146"/>
      <c r="N881" s="146"/>
    </row>
    <row r="882" spans="1:14" s="17" customFormat="1">
      <c r="A882" s="51">
        <v>117</v>
      </c>
      <c r="B882" s="51"/>
      <c r="C882" s="51" t="s">
        <v>58</v>
      </c>
      <c r="D882" s="49" t="s">
        <v>1829</v>
      </c>
      <c r="E882" s="49" t="s">
        <v>172</v>
      </c>
      <c r="F882" s="49" t="s">
        <v>7</v>
      </c>
      <c r="G882" s="49" t="s">
        <v>1685</v>
      </c>
      <c r="H882" s="5" t="s">
        <v>354</v>
      </c>
      <c r="I882" s="49">
        <v>4</v>
      </c>
      <c r="J882" s="49"/>
      <c r="K882" s="146"/>
      <c r="L882" s="146"/>
      <c r="M882" s="146"/>
      <c r="N882" s="146"/>
    </row>
    <row r="883" spans="1:14" s="17" customFormat="1">
      <c r="A883" s="51">
        <v>118</v>
      </c>
      <c r="B883" s="51"/>
      <c r="C883" s="51" t="s">
        <v>58</v>
      </c>
      <c r="D883" s="49" t="s">
        <v>1829</v>
      </c>
      <c r="E883" s="49" t="s">
        <v>1370</v>
      </c>
      <c r="F883" s="49" t="s">
        <v>15</v>
      </c>
      <c r="G883" s="49" t="s">
        <v>1680</v>
      </c>
      <c r="H883" s="5" t="s">
        <v>354</v>
      </c>
      <c r="I883" s="49">
        <v>1</v>
      </c>
      <c r="J883" s="49"/>
      <c r="K883" s="146" t="s">
        <v>2002</v>
      </c>
      <c r="L883" s="146"/>
      <c r="M883" s="146"/>
      <c r="N883" s="146"/>
    </row>
    <row r="884" spans="1:14" s="17" customFormat="1">
      <c r="A884" s="51">
        <v>119</v>
      </c>
      <c r="B884" s="51"/>
      <c r="C884" s="51" t="s">
        <v>58</v>
      </c>
      <c r="D884" s="49" t="s">
        <v>1829</v>
      </c>
      <c r="E884" s="49" t="s">
        <v>341</v>
      </c>
      <c r="F884" s="49" t="s">
        <v>14</v>
      </c>
      <c r="G884" s="49" t="s">
        <v>1680</v>
      </c>
      <c r="H884" s="5" t="s">
        <v>354</v>
      </c>
      <c r="I884" s="49">
        <v>1</v>
      </c>
      <c r="J884" s="50"/>
      <c r="K884" s="146" t="s">
        <v>2003</v>
      </c>
      <c r="L884" s="146"/>
      <c r="M884" s="146"/>
      <c r="N884" s="146"/>
    </row>
    <row r="885" spans="1:14" s="17" customFormat="1">
      <c r="A885" s="51">
        <v>120</v>
      </c>
      <c r="B885" s="51"/>
      <c r="C885" s="51" t="s">
        <v>58</v>
      </c>
      <c r="D885" s="49" t="s">
        <v>1829</v>
      </c>
      <c r="E885" s="49" t="s">
        <v>1382</v>
      </c>
      <c r="F885" s="49" t="s">
        <v>47</v>
      </c>
      <c r="G885" s="49" t="s">
        <v>58</v>
      </c>
      <c r="H885" s="5" t="s">
        <v>296</v>
      </c>
      <c r="I885" s="49">
        <v>1</v>
      </c>
      <c r="J885" s="49"/>
      <c r="K885" s="146" t="s">
        <v>2003</v>
      </c>
      <c r="L885" s="146"/>
      <c r="M885" s="146"/>
      <c r="N885" s="146"/>
    </row>
    <row r="886" spans="1:14" s="17" customFormat="1">
      <c r="A886" s="51">
        <v>121</v>
      </c>
      <c r="B886" s="51"/>
      <c r="C886" s="51" t="s">
        <v>58</v>
      </c>
      <c r="D886" s="49" t="s">
        <v>1829</v>
      </c>
      <c r="E886" s="49" t="s">
        <v>175</v>
      </c>
      <c r="F886" s="49" t="s">
        <v>19</v>
      </c>
      <c r="G886" s="49" t="s">
        <v>51</v>
      </c>
      <c r="H886" s="5" t="s">
        <v>206</v>
      </c>
      <c r="I886" s="49">
        <v>2</v>
      </c>
      <c r="J886" s="50"/>
      <c r="K886" s="146"/>
      <c r="L886" s="146"/>
      <c r="M886" s="146"/>
      <c r="N886" s="146"/>
    </row>
    <row r="887" spans="1:14" s="17" customFormat="1">
      <c r="A887" s="51">
        <v>122</v>
      </c>
      <c r="B887" s="51"/>
      <c r="C887" s="51" t="s">
        <v>58</v>
      </c>
      <c r="D887" s="49" t="s">
        <v>1829</v>
      </c>
      <c r="E887" s="49" t="s">
        <v>1187</v>
      </c>
      <c r="F887" s="49" t="s">
        <v>343</v>
      </c>
      <c r="G887" s="49" t="s">
        <v>1670</v>
      </c>
      <c r="H887" s="5" t="s">
        <v>354</v>
      </c>
      <c r="I887" s="49">
        <v>0</v>
      </c>
      <c r="J887" s="50"/>
      <c r="K887" s="146"/>
      <c r="L887" s="146"/>
      <c r="M887" s="146"/>
      <c r="N887" s="146"/>
    </row>
    <row r="888" spans="1:14" s="17" customFormat="1">
      <c r="A888" s="51">
        <v>123</v>
      </c>
      <c r="B888" s="51"/>
      <c r="C888" s="51" t="s">
        <v>58</v>
      </c>
      <c r="D888" s="49" t="s">
        <v>1829</v>
      </c>
      <c r="E888" s="49" t="s">
        <v>174</v>
      </c>
      <c r="F888" s="49" t="s">
        <v>13</v>
      </c>
      <c r="G888" s="49" t="s">
        <v>104</v>
      </c>
      <c r="H888" s="5" t="s">
        <v>354</v>
      </c>
      <c r="I888" s="49">
        <v>2</v>
      </c>
      <c r="J888" s="50"/>
      <c r="K888" s="146" t="s">
        <v>1830</v>
      </c>
      <c r="L888" s="146"/>
      <c r="M888" s="146"/>
      <c r="N888" s="146"/>
    </row>
    <row r="889" spans="1:14" s="17" customFormat="1">
      <c r="A889" s="51">
        <v>124</v>
      </c>
      <c r="B889" s="51"/>
      <c r="C889" s="51" t="s">
        <v>58</v>
      </c>
      <c r="D889" s="49" t="s">
        <v>1829</v>
      </c>
      <c r="E889" s="49" t="s">
        <v>1184</v>
      </c>
      <c r="F889" s="49" t="s">
        <v>115</v>
      </c>
      <c r="G889" s="49" t="s">
        <v>1670</v>
      </c>
      <c r="H889" s="5" t="s">
        <v>354</v>
      </c>
      <c r="I889" s="49">
        <v>2</v>
      </c>
      <c r="J889" s="49"/>
      <c r="K889" s="146"/>
      <c r="L889" s="146"/>
      <c r="M889" s="146"/>
      <c r="N889" s="146"/>
    </row>
    <row r="890" spans="1:14" s="17" customFormat="1">
      <c r="A890" s="51">
        <v>125</v>
      </c>
      <c r="B890" s="51"/>
      <c r="C890" s="51" t="s">
        <v>58</v>
      </c>
      <c r="D890" s="49" t="s">
        <v>1829</v>
      </c>
      <c r="E890" s="49" t="s">
        <v>979</v>
      </c>
      <c r="F890" s="49" t="s">
        <v>194</v>
      </c>
      <c r="G890" s="49" t="s">
        <v>323</v>
      </c>
      <c r="H890" s="5" t="s">
        <v>277</v>
      </c>
      <c r="I890" s="49">
        <v>2</v>
      </c>
      <c r="J890" s="50"/>
      <c r="K890" s="146"/>
      <c r="L890" s="146"/>
      <c r="M890" s="146"/>
      <c r="N890" s="146"/>
    </row>
    <row r="891" spans="1:14" s="17" customFormat="1">
      <c r="A891" s="51">
        <v>127</v>
      </c>
      <c r="B891" s="51"/>
      <c r="C891" s="51" t="s">
        <v>58</v>
      </c>
      <c r="D891" s="49" t="s">
        <v>546</v>
      </c>
      <c r="E891" s="49" t="s">
        <v>185</v>
      </c>
      <c r="F891" s="49" t="s">
        <v>1189</v>
      </c>
      <c r="G891" s="49" t="s">
        <v>355</v>
      </c>
      <c r="H891" s="5" t="s">
        <v>356</v>
      </c>
      <c r="I891" s="49">
        <v>2</v>
      </c>
      <c r="J891" s="49"/>
      <c r="K891" s="146" t="s">
        <v>1519</v>
      </c>
      <c r="L891" s="146"/>
      <c r="M891" s="146"/>
      <c r="N891" s="146"/>
    </row>
    <row r="892" spans="1:14" s="17" customFormat="1">
      <c r="A892" s="51">
        <v>128</v>
      </c>
      <c r="B892" s="51"/>
      <c r="C892" s="51" t="s">
        <v>58</v>
      </c>
      <c r="D892" s="49" t="s">
        <v>546</v>
      </c>
      <c r="E892" s="49" t="s">
        <v>185</v>
      </c>
      <c r="F892" s="49" t="s">
        <v>1188</v>
      </c>
      <c r="G892" s="49" t="s">
        <v>60</v>
      </c>
      <c r="H892" s="5" t="s">
        <v>277</v>
      </c>
      <c r="I892" s="49">
        <v>2</v>
      </c>
      <c r="J892" s="49"/>
      <c r="K892" s="146"/>
      <c r="L892" s="146"/>
      <c r="M892" s="146"/>
      <c r="N892" s="146"/>
    </row>
    <row r="893" spans="1:14" s="17" customFormat="1">
      <c r="A893" s="51">
        <v>129</v>
      </c>
      <c r="B893" s="51"/>
      <c r="C893" s="51" t="s">
        <v>58</v>
      </c>
      <c r="D893" s="49" t="s">
        <v>546</v>
      </c>
      <c r="E893" s="49" t="s">
        <v>185</v>
      </c>
      <c r="F893" s="49" t="s">
        <v>1189</v>
      </c>
      <c r="G893" s="49" t="s">
        <v>60</v>
      </c>
      <c r="H893" s="5" t="s">
        <v>356</v>
      </c>
      <c r="I893" s="49">
        <v>0</v>
      </c>
      <c r="J893" s="49"/>
      <c r="K893" s="146"/>
      <c r="L893" s="146"/>
      <c r="M893" s="146"/>
      <c r="N893" s="146"/>
    </row>
    <row r="894" spans="1:14" s="17" customFormat="1">
      <c r="A894" s="51">
        <v>130</v>
      </c>
      <c r="B894" s="51"/>
      <c r="C894" s="51" t="s">
        <v>58</v>
      </c>
      <c r="D894" s="49" t="s">
        <v>546</v>
      </c>
      <c r="E894" s="49" t="s">
        <v>614</v>
      </c>
      <c r="F894" s="49" t="s">
        <v>634</v>
      </c>
      <c r="G894" s="49" t="s">
        <v>355</v>
      </c>
      <c r="H894" s="5" t="s">
        <v>356</v>
      </c>
      <c r="I894" s="49">
        <v>4</v>
      </c>
      <c r="J894" s="49">
        <v>2</v>
      </c>
      <c r="K894" s="146" t="s">
        <v>1391</v>
      </c>
      <c r="L894" s="146"/>
      <c r="M894" s="146"/>
      <c r="N894" s="146"/>
    </row>
    <row r="895" spans="1:14" s="17" customFormat="1">
      <c r="A895" s="51">
        <v>131</v>
      </c>
      <c r="B895" s="51"/>
      <c r="C895" s="51" t="s">
        <v>58</v>
      </c>
      <c r="D895" s="49" t="s">
        <v>546</v>
      </c>
      <c r="E895" s="49" t="s">
        <v>614</v>
      </c>
      <c r="F895" s="49" t="s">
        <v>634</v>
      </c>
      <c r="G895" s="49" t="s">
        <v>60</v>
      </c>
      <c r="H895" s="5" t="s">
        <v>277</v>
      </c>
      <c r="I895" s="49">
        <v>0</v>
      </c>
      <c r="J895" s="49">
        <v>0</v>
      </c>
      <c r="K895" s="146" t="s">
        <v>1229</v>
      </c>
      <c r="L895" s="146"/>
      <c r="M895" s="146"/>
      <c r="N895" s="146"/>
    </row>
    <row r="896" spans="1:14" s="17" customFormat="1">
      <c r="A896" s="51">
        <v>132</v>
      </c>
      <c r="B896" s="51"/>
      <c r="C896" s="51" t="s">
        <v>58</v>
      </c>
      <c r="D896" s="49" t="s">
        <v>546</v>
      </c>
      <c r="E896" s="49" t="s">
        <v>614</v>
      </c>
      <c r="F896" s="49" t="s">
        <v>634</v>
      </c>
      <c r="G896" s="49" t="s">
        <v>355</v>
      </c>
      <c r="H896" s="5" t="s">
        <v>356</v>
      </c>
      <c r="I896" s="49">
        <v>4</v>
      </c>
      <c r="J896" s="50">
        <v>2</v>
      </c>
      <c r="K896" s="146" t="s">
        <v>1322</v>
      </c>
      <c r="L896" s="146"/>
      <c r="M896" s="146"/>
      <c r="N896" s="146"/>
    </row>
    <row r="897" spans="1:14" s="17" customFormat="1">
      <c r="A897" s="51">
        <v>133</v>
      </c>
      <c r="B897" s="51"/>
      <c r="C897" s="51" t="s">
        <v>58</v>
      </c>
      <c r="D897" s="49" t="s">
        <v>546</v>
      </c>
      <c r="E897" s="49" t="s">
        <v>615</v>
      </c>
      <c r="F897" s="49" t="s">
        <v>348</v>
      </c>
      <c r="G897" s="49" t="s">
        <v>337</v>
      </c>
      <c r="H897" s="5" t="s">
        <v>328</v>
      </c>
      <c r="I897" s="49">
        <v>4</v>
      </c>
      <c r="J897" s="49">
        <v>2</v>
      </c>
      <c r="K897" s="146" t="s">
        <v>1323</v>
      </c>
      <c r="L897" s="146"/>
      <c r="M897" s="146"/>
      <c r="N897" s="146"/>
    </row>
    <row r="898" spans="1:14" s="17" customFormat="1">
      <c r="A898" s="51">
        <v>134</v>
      </c>
      <c r="B898" s="51"/>
      <c r="C898" s="51" t="s">
        <v>58</v>
      </c>
      <c r="D898" s="49" t="s">
        <v>546</v>
      </c>
      <c r="E898" s="49" t="s">
        <v>179</v>
      </c>
      <c r="F898" s="49" t="s">
        <v>76</v>
      </c>
      <c r="G898" s="49" t="s">
        <v>198</v>
      </c>
      <c r="H898" s="5" t="s">
        <v>277</v>
      </c>
      <c r="I898" s="49">
        <v>2</v>
      </c>
      <c r="J898" s="49"/>
      <c r="K898" s="146" t="s">
        <v>2003</v>
      </c>
      <c r="L898" s="146"/>
      <c r="M898" s="146"/>
      <c r="N898" s="146"/>
    </row>
    <row r="899" spans="1:14" s="17" customFormat="1">
      <c r="A899" s="51">
        <v>135</v>
      </c>
      <c r="B899" s="51"/>
      <c r="C899" s="51" t="s">
        <v>58</v>
      </c>
      <c r="D899" s="49" t="s">
        <v>546</v>
      </c>
      <c r="E899" s="49" t="s">
        <v>179</v>
      </c>
      <c r="F899" s="49" t="s">
        <v>76</v>
      </c>
      <c r="G899" s="49" t="s">
        <v>357</v>
      </c>
      <c r="H899" s="5" t="s">
        <v>277</v>
      </c>
      <c r="I899" s="49">
        <v>2</v>
      </c>
      <c r="J899" s="49"/>
      <c r="K899" s="146" t="s">
        <v>2002</v>
      </c>
      <c r="L899" s="146"/>
      <c r="M899" s="146"/>
      <c r="N899" s="146"/>
    </row>
    <row r="900" spans="1:14" s="17" customFormat="1">
      <c r="A900" s="51">
        <v>136</v>
      </c>
      <c r="B900" s="51"/>
      <c r="C900" s="51" t="s">
        <v>58</v>
      </c>
      <c r="D900" s="49" t="s">
        <v>546</v>
      </c>
      <c r="E900" s="49" t="s">
        <v>178</v>
      </c>
      <c r="F900" s="49" t="s">
        <v>37</v>
      </c>
      <c r="G900" s="49" t="s">
        <v>1269</v>
      </c>
      <c r="H900" s="5" t="s">
        <v>277</v>
      </c>
      <c r="I900" s="49">
        <v>3</v>
      </c>
      <c r="J900" s="49"/>
      <c r="K900" s="146" t="s">
        <v>1831</v>
      </c>
      <c r="L900" s="146"/>
      <c r="M900" s="146"/>
      <c r="N900" s="146"/>
    </row>
    <row r="901" spans="1:14" s="17" customFormat="1">
      <c r="A901" s="51">
        <v>137</v>
      </c>
      <c r="B901" s="51"/>
      <c r="C901" s="51" t="s">
        <v>58</v>
      </c>
      <c r="D901" s="49" t="s">
        <v>1832</v>
      </c>
      <c r="E901" s="49" t="s">
        <v>1833</v>
      </c>
      <c r="F901" s="49" t="s">
        <v>37</v>
      </c>
      <c r="G901" s="49" t="s">
        <v>71</v>
      </c>
      <c r="H901" s="5" t="s">
        <v>277</v>
      </c>
      <c r="I901" s="49">
        <v>2</v>
      </c>
      <c r="J901" s="49"/>
      <c r="K901" s="146" t="s">
        <v>2011</v>
      </c>
      <c r="L901" s="146"/>
      <c r="M901" s="146"/>
      <c r="N901" s="146"/>
    </row>
    <row r="902" spans="1:14" s="17" customFormat="1">
      <c r="A902" s="51">
        <v>138</v>
      </c>
      <c r="B902" s="51"/>
      <c r="C902" s="51" t="s">
        <v>58</v>
      </c>
      <c r="D902" s="49" t="s">
        <v>546</v>
      </c>
      <c r="E902" s="49" t="s">
        <v>172</v>
      </c>
      <c r="F902" s="49" t="s">
        <v>7</v>
      </c>
      <c r="G902" s="49" t="s">
        <v>1437</v>
      </c>
      <c r="H902" s="5" t="s">
        <v>277</v>
      </c>
      <c r="I902" s="49">
        <v>4</v>
      </c>
      <c r="J902" s="49"/>
      <c r="K902" s="146"/>
      <c r="L902" s="146"/>
      <c r="M902" s="146"/>
      <c r="N902" s="146"/>
    </row>
    <row r="903" spans="1:14" s="17" customFormat="1">
      <c r="A903" s="51">
        <v>139</v>
      </c>
      <c r="B903" s="51"/>
      <c r="C903" s="51" t="s">
        <v>58</v>
      </c>
      <c r="D903" s="49" t="s">
        <v>546</v>
      </c>
      <c r="E903" s="49" t="s">
        <v>1370</v>
      </c>
      <c r="F903" s="49" t="s">
        <v>15</v>
      </c>
      <c r="G903" s="49" t="s">
        <v>272</v>
      </c>
      <c r="H903" s="5" t="s">
        <v>277</v>
      </c>
      <c r="I903" s="49">
        <v>2</v>
      </c>
      <c r="J903" s="49"/>
      <c r="K903" s="146"/>
      <c r="L903" s="146"/>
      <c r="M903" s="146"/>
      <c r="N903" s="146"/>
    </row>
    <row r="904" spans="1:14" s="17" customFormat="1">
      <c r="A904" s="51">
        <v>140</v>
      </c>
      <c r="B904" s="51"/>
      <c r="C904" s="51" t="s">
        <v>58</v>
      </c>
      <c r="D904" s="49" t="s">
        <v>546</v>
      </c>
      <c r="E904" s="49" t="s">
        <v>341</v>
      </c>
      <c r="F904" s="49" t="s">
        <v>14</v>
      </c>
      <c r="G904" s="49" t="s">
        <v>58</v>
      </c>
      <c r="H904" s="5" t="s">
        <v>277</v>
      </c>
      <c r="I904" s="49">
        <v>1</v>
      </c>
      <c r="J904" s="49"/>
      <c r="K904" s="146" t="s">
        <v>2002</v>
      </c>
      <c r="L904" s="146"/>
      <c r="M904" s="146"/>
      <c r="N904" s="146"/>
    </row>
    <row r="905" spans="1:14" s="17" customFormat="1">
      <c r="A905" s="51">
        <v>141</v>
      </c>
      <c r="B905" s="51"/>
      <c r="C905" s="51" t="s">
        <v>58</v>
      </c>
      <c r="D905" s="49" t="s">
        <v>546</v>
      </c>
      <c r="E905" s="49" t="s">
        <v>359</v>
      </c>
      <c r="F905" s="49" t="s">
        <v>47</v>
      </c>
      <c r="G905" s="49" t="s">
        <v>58</v>
      </c>
      <c r="H905" s="5" t="s">
        <v>296</v>
      </c>
      <c r="I905" s="49">
        <v>2</v>
      </c>
      <c r="J905" s="50">
        <v>2</v>
      </c>
      <c r="K905" s="146" t="s">
        <v>1229</v>
      </c>
      <c r="L905" s="146"/>
      <c r="M905" s="146"/>
      <c r="N905" s="146"/>
    </row>
    <row r="906" spans="1:14" s="17" customFormat="1">
      <c r="A906" s="51">
        <v>142</v>
      </c>
      <c r="B906" s="51"/>
      <c r="C906" s="51" t="s">
        <v>58</v>
      </c>
      <c r="D906" s="49" t="s">
        <v>546</v>
      </c>
      <c r="E906" s="49" t="s">
        <v>175</v>
      </c>
      <c r="F906" s="49" t="s">
        <v>19</v>
      </c>
      <c r="G906" s="49" t="s">
        <v>1269</v>
      </c>
      <c r="H906" s="5" t="s">
        <v>206</v>
      </c>
      <c r="I906" s="49">
        <v>2</v>
      </c>
      <c r="J906" s="50"/>
      <c r="K906" s="146"/>
      <c r="L906" s="146"/>
      <c r="M906" s="146"/>
      <c r="N906" s="146"/>
    </row>
    <row r="907" spans="1:14" s="17" customFormat="1">
      <c r="A907" s="51">
        <v>143</v>
      </c>
      <c r="B907" s="51"/>
      <c r="C907" s="51" t="s">
        <v>58</v>
      </c>
      <c r="D907" s="49" t="s">
        <v>546</v>
      </c>
      <c r="E907" s="49" t="s">
        <v>181</v>
      </c>
      <c r="F907" s="49" t="s">
        <v>56</v>
      </c>
      <c r="G907" s="49" t="s">
        <v>198</v>
      </c>
      <c r="H907" s="5" t="s">
        <v>358</v>
      </c>
      <c r="I907" s="49">
        <v>1</v>
      </c>
      <c r="J907" s="49"/>
      <c r="K907" s="146" t="s">
        <v>561</v>
      </c>
      <c r="L907" s="146"/>
      <c r="M907" s="146"/>
      <c r="N907" s="146"/>
    </row>
    <row r="908" spans="1:14" s="17" customFormat="1">
      <c r="A908" s="51">
        <v>144</v>
      </c>
      <c r="B908" s="51"/>
      <c r="C908" s="51" t="s">
        <v>58</v>
      </c>
      <c r="D908" s="49" t="s">
        <v>546</v>
      </c>
      <c r="E908" s="49" t="s">
        <v>174</v>
      </c>
      <c r="F908" s="49" t="s">
        <v>247</v>
      </c>
      <c r="G908" s="49" t="s">
        <v>248</v>
      </c>
      <c r="H908" s="5" t="s">
        <v>277</v>
      </c>
      <c r="I908" s="49">
        <v>2</v>
      </c>
      <c r="J908" s="50"/>
      <c r="K908" s="146"/>
      <c r="L908" s="146"/>
      <c r="M908" s="146"/>
      <c r="N908" s="146"/>
    </row>
    <row r="909" spans="1:14" s="17" customFormat="1">
      <c r="A909" s="51">
        <v>145</v>
      </c>
      <c r="B909" s="51"/>
      <c r="C909" s="51" t="s">
        <v>58</v>
      </c>
      <c r="D909" s="49" t="s">
        <v>546</v>
      </c>
      <c r="E909" s="49" t="s">
        <v>979</v>
      </c>
      <c r="F909" s="49" t="s">
        <v>115</v>
      </c>
      <c r="G909" s="49" t="s">
        <v>60</v>
      </c>
      <c r="H909" s="5" t="s">
        <v>277</v>
      </c>
      <c r="I909" s="49">
        <v>2</v>
      </c>
      <c r="J909" s="50"/>
      <c r="K909" s="146"/>
      <c r="L909" s="146"/>
      <c r="M909" s="146"/>
      <c r="N909" s="146"/>
    </row>
    <row r="910" spans="1:14" s="17" customFormat="1">
      <c r="A910" s="51">
        <v>146</v>
      </c>
      <c r="B910" s="51"/>
      <c r="C910" s="51" t="s">
        <v>58</v>
      </c>
      <c r="D910" s="49" t="s">
        <v>546</v>
      </c>
      <c r="E910" s="49" t="s">
        <v>979</v>
      </c>
      <c r="F910" s="49" t="s">
        <v>194</v>
      </c>
      <c r="G910" s="49" t="s">
        <v>60</v>
      </c>
      <c r="H910" s="5" t="s">
        <v>277</v>
      </c>
      <c r="I910" s="49">
        <v>2</v>
      </c>
      <c r="J910" s="50">
        <v>2</v>
      </c>
      <c r="K910" s="146" t="s">
        <v>1229</v>
      </c>
      <c r="L910" s="146"/>
      <c r="M910" s="146"/>
      <c r="N910" s="146"/>
    </row>
    <row r="911" spans="1:14" s="17" customFormat="1">
      <c r="A911" s="51">
        <v>149</v>
      </c>
      <c r="B911" s="51"/>
      <c r="C911" s="51" t="s">
        <v>58</v>
      </c>
      <c r="D911" s="49" t="s">
        <v>547</v>
      </c>
      <c r="E911" s="49" t="s">
        <v>615</v>
      </c>
      <c r="F911" s="49" t="s">
        <v>348</v>
      </c>
      <c r="G911" s="49" t="s">
        <v>337</v>
      </c>
      <c r="H911" s="5" t="s">
        <v>311</v>
      </c>
      <c r="I911" s="49">
        <v>2</v>
      </c>
      <c r="J911" s="50"/>
      <c r="K911" s="146" t="s">
        <v>1834</v>
      </c>
      <c r="L911" s="146"/>
      <c r="M911" s="146"/>
      <c r="N911" s="146"/>
    </row>
    <row r="912" spans="1:14" s="17" customFormat="1">
      <c r="A912" s="51">
        <v>150</v>
      </c>
      <c r="B912" s="51"/>
      <c r="C912" s="51" t="s">
        <v>58</v>
      </c>
      <c r="D912" s="49" t="s">
        <v>547</v>
      </c>
      <c r="E912" s="49" t="s">
        <v>186</v>
      </c>
      <c r="F912" s="49" t="s">
        <v>349</v>
      </c>
      <c r="G912" s="49" t="s">
        <v>318</v>
      </c>
      <c r="H912" s="5" t="s">
        <v>311</v>
      </c>
      <c r="I912" s="49">
        <v>2</v>
      </c>
      <c r="J912" s="50"/>
      <c r="K912" s="146"/>
      <c r="L912" s="146"/>
      <c r="M912" s="146"/>
      <c r="N912" s="146"/>
    </row>
    <row r="913" spans="1:14" s="17" customFormat="1">
      <c r="A913" s="51">
        <v>151</v>
      </c>
      <c r="B913" s="51"/>
      <c r="C913" s="51" t="s">
        <v>58</v>
      </c>
      <c r="D913" s="49" t="s">
        <v>547</v>
      </c>
      <c r="E913" s="49" t="s">
        <v>186</v>
      </c>
      <c r="F913" s="49" t="s">
        <v>348</v>
      </c>
      <c r="G913" s="49" t="s">
        <v>318</v>
      </c>
      <c r="H913" s="5" t="s">
        <v>311</v>
      </c>
      <c r="I913" s="49">
        <v>2</v>
      </c>
      <c r="J913" s="49"/>
      <c r="K913" s="146"/>
      <c r="L913" s="146"/>
      <c r="M913" s="146"/>
      <c r="N913" s="146"/>
    </row>
    <row r="914" spans="1:14" s="17" customFormat="1">
      <c r="A914" s="51">
        <v>152</v>
      </c>
      <c r="B914" s="51"/>
      <c r="C914" s="51" t="s">
        <v>58</v>
      </c>
      <c r="D914" s="49" t="s">
        <v>547</v>
      </c>
      <c r="E914" s="49" t="s">
        <v>615</v>
      </c>
      <c r="F914" s="49" t="s">
        <v>348</v>
      </c>
      <c r="G914" s="49" t="s">
        <v>337</v>
      </c>
      <c r="H914" s="5" t="s">
        <v>328</v>
      </c>
      <c r="I914" s="49">
        <v>4</v>
      </c>
      <c r="J914" s="50">
        <v>2</v>
      </c>
      <c r="K914" s="146" t="s">
        <v>1384</v>
      </c>
      <c r="L914" s="146"/>
      <c r="M914" s="146"/>
      <c r="N914" s="146"/>
    </row>
    <row r="915" spans="1:14" s="17" customFormat="1">
      <c r="A915" s="51">
        <v>153</v>
      </c>
      <c r="B915" s="51"/>
      <c r="C915" s="51" t="s">
        <v>58</v>
      </c>
      <c r="D915" s="49" t="s">
        <v>547</v>
      </c>
      <c r="E915" s="49" t="s">
        <v>614</v>
      </c>
      <c r="F915" s="49" t="s">
        <v>1189</v>
      </c>
      <c r="G915" s="49" t="s">
        <v>355</v>
      </c>
      <c r="H915" s="5" t="s">
        <v>356</v>
      </c>
      <c r="I915" s="49">
        <v>4</v>
      </c>
      <c r="J915" s="50">
        <v>2</v>
      </c>
      <c r="K915" s="146" t="s">
        <v>1324</v>
      </c>
      <c r="L915" s="146"/>
      <c r="M915" s="146"/>
      <c r="N915" s="146"/>
    </row>
    <row r="916" spans="1:14" s="17" customFormat="1">
      <c r="A916" s="51">
        <v>154</v>
      </c>
      <c r="B916" s="51"/>
      <c r="C916" s="51" t="s">
        <v>58</v>
      </c>
      <c r="D916" s="49" t="s">
        <v>547</v>
      </c>
      <c r="E916" s="49" t="s">
        <v>615</v>
      </c>
      <c r="F916" s="49" t="s">
        <v>349</v>
      </c>
      <c r="G916" s="49" t="s">
        <v>337</v>
      </c>
      <c r="H916" s="5" t="s">
        <v>328</v>
      </c>
      <c r="I916" s="49">
        <v>4</v>
      </c>
      <c r="J916" s="50">
        <v>2</v>
      </c>
      <c r="K916" s="146" t="s">
        <v>1391</v>
      </c>
      <c r="L916" s="146"/>
      <c r="M916" s="146"/>
      <c r="N916" s="146"/>
    </row>
    <row r="917" spans="1:14" s="17" customFormat="1">
      <c r="A917" s="51">
        <v>155</v>
      </c>
      <c r="B917" s="51"/>
      <c r="C917" s="51" t="s">
        <v>58</v>
      </c>
      <c r="D917" s="49" t="s">
        <v>547</v>
      </c>
      <c r="E917" s="49" t="s">
        <v>179</v>
      </c>
      <c r="F917" s="49" t="s">
        <v>76</v>
      </c>
      <c r="G917" s="49" t="s">
        <v>268</v>
      </c>
      <c r="H917" s="5" t="s">
        <v>311</v>
      </c>
      <c r="I917" s="49">
        <v>2</v>
      </c>
      <c r="J917" s="50"/>
      <c r="K917" s="146" t="s">
        <v>1994</v>
      </c>
      <c r="L917" s="146"/>
      <c r="M917" s="146"/>
      <c r="N917" s="146"/>
    </row>
    <row r="918" spans="1:14" s="17" customFormat="1">
      <c r="A918" s="51">
        <v>156</v>
      </c>
      <c r="B918" s="51"/>
      <c r="C918" s="51" t="s">
        <v>58</v>
      </c>
      <c r="D918" s="49" t="s">
        <v>547</v>
      </c>
      <c r="E918" s="49" t="s">
        <v>179</v>
      </c>
      <c r="F918" s="49" t="s">
        <v>76</v>
      </c>
      <c r="G918" s="49" t="s">
        <v>357</v>
      </c>
      <c r="H918" s="5" t="s">
        <v>311</v>
      </c>
      <c r="I918" s="49">
        <v>2</v>
      </c>
      <c r="J918" s="50"/>
      <c r="K918" s="146" t="s">
        <v>1995</v>
      </c>
      <c r="L918" s="146"/>
      <c r="M918" s="146"/>
      <c r="N918" s="146"/>
    </row>
    <row r="919" spans="1:14" s="17" customFormat="1">
      <c r="A919" s="51">
        <v>157</v>
      </c>
      <c r="B919" s="51"/>
      <c r="C919" s="51" t="s">
        <v>58</v>
      </c>
      <c r="D919" s="49" t="s">
        <v>1832</v>
      </c>
      <c r="E919" s="49" t="s">
        <v>1833</v>
      </c>
      <c r="F919" s="49" t="s">
        <v>37</v>
      </c>
      <c r="G919" s="49" t="s">
        <v>71</v>
      </c>
      <c r="H919" s="5" t="s">
        <v>277</v>
      </c>
      <c r="I919" s="49">
        <v>0</v>
      </c>
      <c r="J919" s="49"/>
      <c r="K919" s="146"/>
      <c r="L919" s="146"/>
      <c r="M919" s="146"/>
      <c r="N919" s="146"/>
    </row>
    <row r="920" spans="1:14" s="17" customFormat="1">
      <c r="A920" s="51">
        <v>158</v>
      </c>
      <c r="B920" s="51"/>
      <c r="C920" s="51" t="s">
        <v>58</v>
      </c>
      <c r="D920" s="49" t="s">
        <v>547</v>
      </c>
      <c r="E920" s="49" t="s">
        <v>178</v>
      </c>
      <c r="F920" s="49" t="s">
        <v>37</v>
      </c>
      <c r="G920" s="49" t="s">
        <v>104</v>
      </c>
      <c r="H920" s="5" t="s">
        <v>311</v>
      </c>
      <c r="I920" s="49">
        <v>3</v>
      </c>
      <c r="J920" s="50"/>
      <c r="K920" s="146" t="s">
        <v>1835</v>
      </c>
      <c r="L920" s="146"/>
      <c r="M920" s="146"/>
      <c r="N920" s="146"/>
    </row>
    <row r="921" spans="1:14" s="17" customFormat="1">
      <c r="A921" s="51">
        <v>159</v>
      </c>
      <c r="B921" s="51"/>
      <c r="C921" s="51" t="s">
        <v>58</v>
      </c>
      <c r="D921" s="49" t="s">
        <v>547</v>
      </c>
      <c r="E921" s="49" t="s">
        <v>172</v>
      </c>
      <c r="F921" s="49" t="s">
        <v>7</v>
      </c>
      <c r="G921" s="49" t="s">
        <v>1437</v>
      </c>
      <c r="H921" s="5" t="s">
        <v>311</v>
      </c>
      <c r="I921" s="49">
        <v>4</v>
      </c>
      <c r="J921" s="50"/>
      <c r="K921" s="146"/>
      <c r="L921" s="146"/>
      <c r="M921" s="146"/>
      <c r="N921" s="146"/>
    </row>
    <row r="922" spans="1:14" s="17" customFormat="1">
      <c r="A922" s="51">
        <v>160</v>
      </c>
      <c r="B922" s="51"/>
      <c r="C922" s="51" t="s">
        <v>58</v>
      </c>
      <c r="D922" s="49" t="s">
        <v>547</v>
      </c>
      <c r="E922" s="49" t="s">
        <v>1370</v>
      </c>
      <c r="F922" s="49" t="s">
        <v>15</v>
      </c>
      <c r="G922" s="49" t="s">
        <v>272</v>
      </c>
      <c r="H922" s="5" t="s">
        <v>311</v>
      </c>
      <c r="I922" s="49">
        <v>2</v>
      </c>
      <c r="J922" s="49"/>
      <c r="K922" s="146"/>
      <c r="L922" s="146"/>
      <c r="M922" s="146"/>
      <c r="N922" s="146"/>
    </row>
    <row r="923" spans="1:14" s="17" customFormat="1">
      <c r="A923" s="51">
        <v>161</v>
      </c>
      <c r="B923" s="51"/>
      <c r="C923" s="51" t="s">
        <v>58</v>
      </c>
      <c r="D923" s="49" t="s">
        <v>547</v>
      </c>
      <c r="E923" s="49" t="s">
        <v>341</v>
      </c>
      <c r="F923" s="49" t="s">
        <v>14</v>
      </c>
      <c r="G923" s="49" t="s">
        <v>58</v>
      </c>
      <c r="H923" s="5" t="s">
        <v>311</v>
      </c>
      <c r="I923" s="49">
        <v>1</v>
      </c>
      <c r="J923" s="50"/>
      <c r="K923" s="146" t="s">
        <v>1995</v>
      </c>
      <c r="L923" s="146"/>
      <c r="M923" s="146"/>
      <c r="N923" s="146"/>
    </row>
    <row r="924" spans="1:14" s="17" customFormat="1">
      <c r="A924" s="51">
        <v>162</v>
      </c>
      <c r="B924" s="51"/>
      <c r="C924" s="51" t="s">
        <v>58</v>
      </c>
      <c r="D924" s="49" t="s">
        <v>547</v>
      </c>
      <c r="E924" s="49" t="s">
        <v>359</v>
      </c>
      <c r="F924" s="49" t="s">
        <v>47</v>
      </c>
      <c r="G924" s="49" t="s">
        <v>58</v>
      </c>
      <c r="H924" s="5" t="s">
        <v>296</v>
      </c>
      <c r="I924" s="49">
        <v>2</v>
      </c>
      <c r="J924" s="49">
        <v>2</v>
      </c>
      <c r="K924" s="146" t="s">
        <v>1229</v>
      </c>
      <c r="L924" s="146"/>
      <c r="M924" s="146"/>
      <c r="N924" s="146"/>
    </row>
    <row r="925" spans="1:14" s="17" customFormat="1">
      <c r="A925" s="51">
        <v>163</v>
      </c>
      <c r="B925" s="51"/>
      <c r="C925" s="51" t="s">
        <v>58</v>
      </c>
      <c r="D925" s="49" t="s">
        <v>547</v>
      </c>
      <c r="E925" s="49" t="s">
        <v>175</v>
      </c>
      <c r="F925" s="49" t="s">
        <v>19</v>
      </c>
      <c r="G925" s="49" t="s">
        <v>1269</v>
      </c>
      <c r="H925" s="5" t="s">
        <v>206</v>
      </c>
      <c r="I925" s="49">
        <v>2</v>
      </c>
      <c r="J925" s="50"/>
      <c r="K925" s="146"/>
      <c r="L925" s="146"/>
      <c r="M925" s="146"/>
      <c r="N925" s="146"/>
    </row>
    <row r="926" spans="1:14" s="17" customFormat="1">
      <c r="A926" s="51">
        <v>164</v>
      </c>
      <c r="B926" s="51"/>
      <c r="C926" s="51" t="s">
        <v>58</v>
      </c>
      <c r="D926" s="49" t="s">
        <v>547</v>
      </c>
      <c r="E926" s="49" t="s">
        <v>181</v>
      </c>
      <c r="F926" s="49" t="s">
        <v>56</v>
      </c>
      <c r="G926" s="49" t="s">
        <v>198</v>
      </c>
      <c r="H926" s="5" t="s">
        <v>358</v>
      </c>
      <c r="I926" s="49">
        <v>1</v>
      </c>
      <c r="J926" s="50"/>
      <c r="K926" s="146" t="s">
        <v>2002</v>
      </c>
      <c r="L926" s="146"/>
      <c r="M926" s="146"/>
      <c r="N926" s="146"/>
    </row>
    <row r="927" spans="1:14" s="17" customFormat="1">
      <c r="A927" s="51">
        <v>165</v>
      </c>
      <c r="B927" s="51"/>
      <c r="C927" s="51" t="s">
        <v>58</v>
      </c>
      <c r="D927" s="49" t="s">
        <v>547</v>
      </c>
      <c r="E927" s="49" t="s">
        <v>174</v>
      </c>
      <c r="F927" s="49" t="s">
        <v>247</v>
      </c>
      <c r="G927" s="49" t="s">
        <v>248</v>
      </c>
      <c r="H927" s="5" t="s">
        <v>311</v>
      </c>
      <c r="I927" s="49">
        <v>2</v>
      </c>
      <c r="J927" s="50"/>
      <c r="K927" s="146"/>
      <c r="L927" s="146"/>
      <c r="M927" s="146"/>
      <c r="N927" s="146"/>
    </row>
    <row r="928" spans="1:14" s="17" customFormat="1">
      <c r="A928" s="51">
        <v>166</v>
      </c>
      <c r="B928" s="51"/>
      <c r="C928" s="51" t="s">
        <v>58</v>
      </c>
      <c r="D928" s="49" t="s">
        <v>547</v>
      </c>
      <c r="E928" s="49" t="s">
        <v>979</v>
      </c>
      <c r="F928" s="49" t="s">
        <v>194</v>
      </c>
      <c r="G928" s="49" t="s">
        <v>318</v>
      </c>
      <c r="H928" s="5" t="s">
        <v>311</v>
      </c>
      <c r="I928" s="49">
        <v>2</v>
      </c>
      <c r="J928" s="50">
        <v>2</v>
      </c>
      <c r="K928" s="146" t="s">
        <v>1229</v>
      </c>
      <c r="L928" s="146"/>
      <c r="M928" s="146"/>
      <c r="N928" s="146"/>
    </row>
    <row r="929" spans="1:14" s="17" customFormat="1">
      <c r="A929" s="51">
        <v>167</v>
      </c>
      <c r="B929" s="51"/>
      <c r="C929" s="51" t="s">
        <v>58</v>
      </c>
      <c r="D929" s="49" t="s">
        <v>547</v>
      </c>
      <c r="E929" s="49" t="s">
        <v>979</v>
      </c>
      <c r="F929" s="49" t="s">
        <v>115</v>
      </c>
      <c r="G929" s="49" t="s">
        <v>318</v>
      </c>
      <c r="H929" s="5" t="s">
        <v>311</v>
      </c>
      <c r="I929" s="49">
        <v>2</v>
      </c>
      <c r="J929" s="50"/>
      <c r="K929" s="146"/>
      <c r="L929" s="146"/>
      <c r="M929" s="146"/>
      <c r="N929" s="146"/>
    </row>
    <row r="930" spans="1:14" s="17" customFormat="1">
      <c r="A930" s="51">
        <v>168</v>
      </c>
      <c r="B930" s="51"/>
      <c r="C930" s="51" t="s">
        <v>58</v>
      </c>
      <c r="D930" s="49" t="s">
        <v>547</v>
      </c>
      <c r="E930" s="49" t="s">
        <v>979</v>
      </c>
      <c r="F930" s="49" t="s">
        <v>115</v>
      </c>
      <c r="G930" s="49" t="s">
        <v>1437</v>
      </c>
      <c r="H930" s="5" t="s">
        <v>311</v>
      </c>
      <c r="I930" s="49">
        <v>2</v>
      </c>
      <c r="J930" s="50"/>
      <c r="K930" s="146"/>
      <c r="L930" s="146"/>
      <c r="M930" s="146"/>
      <c r="N930" s="146"/>
    </row>
    <row r="931" spans="1:14" s="17" customFormat="1">
      <c r="A931" s="51"/>
      <c r="B931" s="51"/>
      <c r="C931" s="51"/>
      <c r="D931" s="49"/>
      <c r="E931" s="49"/>
      <c r="F931" s="49"/>
      <c r="G931" s="49"/>
      <c r="H931" s="5"/>
      <c r="I931" s="49"/>
      <c r="J931" s="50"/>
      <c r="K931" s="146"/>
    </row>
    <row r="932" spans="1:14" s="17" customFormat="1">
      <c r="A932" s="51"/>
      <c r="B932" s="51"/>
      <c r="C932" s="51"/>
      <c r="D932" s="49"/>
      <c r="E932" s="49"/>
      <c r="F932" s="49"/>
      <c r="G932" s="49"/>
      <c r="H932" s="5"/>
      <c r="I932" s="49"/>
      <c r="J932" s="49"/>
      <c r="K932" s="146"/>
      <c r="L932" s="146"/>
      <c r="M932" s="146"/>
      <c r="N932" s="146"/>
    </row>
    <row r="933" spans="1:14" s="17" customFormat="1">
      <c r="A933" s="51"/>
      <c r="B933" s="51"/>
      <c r="C933" s="51"/>
      <c r="D933" s="49"/>
      <c r="E933" s="49"/>
      <c r="F933" s="49"/>
      <c r="G933" s="49"/>
      <c r="H933" s="5"/>
      <c r="I933" s="49"/>
      <c r="J933" s="50"/>
      <c r="K933" s="146"/>
      <c r="L933" s="146"/>
      <c r="M933" s="146"/>
      <c r="N933" s="146"/>
    </row>
    <row r="934" spans="1:14" s="17" customFormat="1">
      <c r="A934" s="51">
        <v>2</v>
      </c>
      <c r="B934" s="51"/>
      <c r="C934" s="51" t="s">
        <v>36</v>
      </c>
      <c r="D934" s="49" t="s">
        <v>265</v>
      </c>
      <c r="E934" s="49" t="s">
        <v>172</v>
      </c>
      <c r="F934" s="49" t="s">
        <v>35</v>
      </c>
      <c r="G934" s="49" t="s">
        <v>213</v>
      </c>
      <c r="H934" s="5" t="s">
        <v>266</v>
      </c>
      <c r="I934" s="49">
        <v>2</v>
      </c>
      <c r="J934" s="50"/>
      <c r="K934" s="146"/>
      <c r="L934" s="146"/>
      <c r="M934" s="146"/>
      <c r="N934" s="146"/>
    </row>
    <row r="935" spans="1:14" s="17" customFormat="1">
      <c r="A935" s="51">
        <v>3</v>
      </c>
      <c r="B935" s="51"/>
      <c r="C935" s="51" t="s">
        <v>36</v>
      </c>
      <c r="D935" s="49" t="s">
        <v>265</v>
      </c>
      <c r="E935" s="49" t="s">
        <v>178</v>
      </c>
      <c r="F935" s="49" t="s">
        <v>38</v>
      </c>
      <c r="G935" s="49" t="s">
        <v>1082</v>
      </c>
      <c r="H935" s="5" t="s">
        <v>266</v>
      </c>
      <c r="I935" s="49">
        <v>2</v>
      </c>
      <c r="J935" s="50"/>
      <c r="K935" s="146" t="s">
        <v>2042</v>
      </c>
      <c r="L935" s="146"/>
      <c r="M935" s="146"/>
      <c r="N935" s="146"/>
    </row>
    <row r="936" spans="1:14" s="17" customFormat="1">
      <c r="A936" s="51">
        <v>4</v>
      </c>
      <c r="B936" s="51"/>
      <c r="C936" s="51" t="s">
        <v>36</v>
      </c>
      <c r="D936" s="49" t="s">
        <v>265</v>
      </c>
      <c r="E936" s="49" t="s">
        <v>229</v>
      </c>
      <c r="F936" s="49" t="s">
        <v>230</v>
      </c>
      <c r="G936" s="49" t="s">
        <v>41</v>
      </c>
      <c r="H936" s="5" t="s">
        <v>266</v>
      </c>
      <c r="I936" s="49">
        <v>2</v>
      </c>
      <c r="J936" s="50"/>
      <c r="K936" s="146" t="s">
        <v>1836</v>
      </c>
      <c r="L936" s="146"/>
      <c r="M936" s="146"/>
      <c r="N936" s="146"/>
    </row>
    <row r="937" spans="1:14" s="17" customFormat="1">
      <c r="A937" s="51">
        <v>5</v>
      </c>
      <c r="B937" s="51"/>
      <c r="C937" s="51" t="s">
        <v>36</v>
      </c>
      <c r="D937" s="49" t="s">
        <v>265</v>
      </c>
      <c r="E937" s="49" t="s">
        <v>177</v>
      </c>
      <c r="F937" s="49" t="s">
        <v>267</v>
      </c>
      <c r="G937" s="49" t="s">
        <v>1607</v>
      </c>
      <c r="H937" s="5" t="s">
        <v>266</v>
      </c>
      <c r="I937" s="49">
        <v>2</v>
      </c>
      <c r="J937" s="50"/>
      <c r="K937" s="146" t="s">
        <v>1837</v>
      </c>
      <c r="L937" s="146"/>
      <c r="M937" s="146"/>
      <c r="N937" s="146"/>
    </row>
    <row r="938" spans="1:14" s="17" customFormat="1">
      <c r="A938" s="51">
        <v>6</v>
      </c>
      <c r="B938" s="51"/>
      <c r="C938" s="51" t="s">
        <v>36</v>
      </c>
      <c r="D938" s="49" t="s">
        <v>265</v>
      </c>
      <c r="E938" s="49" t="s">
        <v>174</v>
      </c>
      <c r="F938" s="49" t="s">
        <v>13</v>
      </c>
      <c r="G938" s="49" t="s">
        <v>20</v>
      </c>
      <c r="H938" s="5" t="s">
        <v>266</v>
      </c>
      <c r="I938" s="49">
        <v>1</v>
      </c>
      <c r="J938" s="50"/>
      <c r="K938" s="146" t="s">
        <v>1838</v>
      </c>
      <c r="L938" s="146"/>
      <c r="M938" s="146"/>
      <c r="N938" s="146"/>
    </row>
    <row r="939" spans="1:14" s="17" customFormat="1">
      <c r="A939" s="51">
        <v>7</v>
      </c>
      <c r="B939" s="51"/>
      <c r="C939" s="51" t="s">
        <v>36</v>
      </c>
      <c r="D939" s="49" t="s">
        <v>265</v>
      </c>
      <c r="E939" s="49" t="s">
        <v>179</v>
      </c>
      <c r="F939" s="49" t="s">
        <v>39</v>
      </c>
      <c r="G939" s="49" t="s">
        <v>36</v>
      </c>
      <c r="H939" s="5" t="s">
        <v>266</v>
      </c>
      <c r="I939" s="49">
        <v>2</v>
      </c>
      <c r="J939" s="50"/>
      <c r="K939" s="146"/>
      <c r="L939" s="146"/>
      <c r="M939" s="146"/>
      <c r="N939" s="146"/>
    </row>
    <row r="940" spans="1:14" s="17" customFormat="1">
      <c r="A940" s="51">
        <v>8</v>
      </c>
      <c r="B940" s="51"/>
      <c r="C940" s="51" t="s">
        <v>36</v>
      </c>
      <c r="D940" s="49" t="s">
        <v>265</v>
      </c>
      <c r="E940" s="49" t="s">
        <v>341</v>
      </c>
      <c r="F940" s="49" t="s">
        <v>14</v>
      </c>
      <c r="G940" s="49" t="s">
        <v>236</v>
      </c>
      <c r="H940" s="5" t="s">
        <v>266</v>
      </c>
      <c r="I940" s="49">
        <v>1</v>
      </c>
      <c r="J940" s="50"/>
      <c r="K940" s="146" t="s">
        <v>1470</v>
      </c>
      <c r="L940" s="146"/>
      <c r="M940" s="146"/>
      <c r="N940" s="146"/>
    </row>
    <row r="941" spans="1:14" s="17" customFormat="1">
      <c r="A941" s="51">
        <v>9</v>
      </c>
      <c r="B941" s="51"/>
      <c r="C941" s="51" t="s">
        <v>36</v>
      </c>
      <c r="D941" s="49" t="s">
        <v>265</v>
      </c>
      <c r="E941" s="49" t="s">
        <v>1318</v>
      </c>
      <c r="F941" s="49" t="s">
        <v>757</v>
      </c>
      <c r="G941" s="49" t="s">
        <v>1607</v>
      </c>
      <c r="H941" s="5" t="s">
        <v>266</v>
      </c>
      <c r="I941" s="49">
        <v>1</v>
      </c>
      <c r="J941" s="50"/>
      <c r="K941" s="146"/>
      <c r="L941" s="146"/>
      <c r="M941" s="146"/>
      <c r="N941" s="146"/>
    </row>
    <row r="942" spans="1:14" s="17" customFormat="1">
      <c r="A942" s="51">
        <v>10</v>
      </c>
      <c r="B942" s="51"/>
      <c r="C942" s="51" t="s">
        <v>36</v>
      </c>
      <c r="D942" s="49" t="s">
        <v>269</v>
      </c>
      <c r="E942" s="49" t="s">
        <v>177</v>
      </c>
      <c r="F942" s="49" t="s">
        <v>267</v>
      </c>
      <c r="G942" s="49" t="s">
        <v>32</v>
      </c>
      <c r="H942" s="5" t="s">
        <v>270</v>
      </c>
      <c r="I942" s="49">
        <v>2</v>
      </c>
      <c r="J942" s="50"/>
      <c r="K942" s="146"/>
      <c r="L942" s="146"/>
      <c r="M942" s="146"/>
      <c r="N942" s="146"/>
    </row>
    <row r="943" spans="1:14" s="17" customFormat="1">
      <c r="A943" s="51">
        <v>11</v>
      </c>
      <c r="B943" s="51"/>
      <c r="C943" s="51" t="s">
        <v>36</v>
      </c>
      <c r="D943" s="49" t="s">
        <v>269</v>
      </c>
      <c r="E943" s="49" t="s">
        <v>172</v>
      </c>
      <c r="F943" s="49" t="s">
        <v>35</v>
      </c>
      <c r="G943" s="49" t="s">
        <v>41</v>
      </c>
      <c r="H943" s="5" t="s">
        <v>270</v>
      </c>
      <c r="I943" s="49">
        <v>2</v>
      </c>
      <c r="J943" s="50"/>
      <c r="K943" s="146" t="s">
        <v>1839</v>
      </c>
      <c r="L943" s="146"/>
      <c r="M943" s="146"/>
      <c r="N943" s="146"/>
    </row>
    <row r="944" spans="1:14" s="17" customFormat="1">
      <c r="A944" s="51">
        <v>12</v>
      </c>
      <c r="B944" s="51"/>
      <c r="C944" s="51" t="s">
        <v>36</v>
      </c>
      <c r="D944" s="49" t="s">
        <v>269</v>
      </c>
      <c r="E944" s="49" t="s">
        <v>341</v>
      </c>
      <c r="F944" s="49" t="s">
        <v>14</v>
      </c>
      <c r="G944" s="49" t="s">
        <v>236</v>
      </c>
      <c r="H944" s="5" t="s">
        <v>270</v>
      </c>
      <c r="I944" s="49">
        <v>1</v>
      </c>
      <c r="J944" s="50"/>
      <c r="K944" s="146" t="s">
        <v>1840</v>
      </c>
      <c r="L944" s="146"/>
      <c r="M944" s="146"/>
      <c r="N944" s="146"/>
    </row>
    <row r="945" spans="1:14" s="17" customFormat="1">
      <c r="A945" s="51">
        <v>13</v>
      </c>
      <c r="B945" s="51"/>
      <c r="C945" s="51" t="s">
        <v>36</v>
      </c>
      <c r="D945" s="49" t="s">
        <v>269</v>
      </c>
      <c r="E945" s="49" t="s">
        <v>229</v>
      </c>
      <c r="F945" s="49" t="s">
        <v>230</v>
      </c>
      <c r="G945" s="49" t="s">
        <v>41</v>
      </c>
      <c r="H945" s="5" t="s">
        <v>270</v>
      </c>
      <c r="I945" s="49">
        <v>2</v>
      </c>
      <c r="J945" s="50"/>
      <c r="K945" s="146" t="s">
        <v>1841</v>
      </c>
      <c r="L945" s="146"/>
      <c r="M945" s="146"/>
      <c r="N945" s="146"/>
    </row>
    <row r="946" spans="1:14" s="17" customFormat="1">
      <c r="A946" s="51">
        <v>14</v>
      </c>
      <c r="B946" s="51"/>
      <c r="C946" s="51" t="s">
        <v>36</v>
      </c>
      <c r="D946" s="49" t="s">
        <v>269</v>
      </c>
      <c r="E946" s="49" t="s">
        <v>1318</v>
      </c>
      <c r="F946" s="49" t="s">
        <v>757</v>
      </c>
      <c r="G946" s="49" t="s">
        <v>41</v>
      </c>
      <c r="H946" s="5" t="s">
        <v>270</v>
      </c>
      <c r="I946" s="49">
        <v>1</v>
      </c>
      <c r="J946" s="50"/>
      <c r="K946" s="146"/>
      <c r="L946" s="146"/>
      <c r="M946" s="146"/>
      <c r="N946" s="146"/>
    </row>
    <row r="947" spans="1:14" s="17" customFormat="1">
      <c r="A947" s="51">
        <v>15</v>
      </c>
      <c r="B947" s="51"/>
      <c r="C947" s="51" t="s">
        <v>36</v>
      </c>
      <c r="D947" s="49" t="s">
        <v>269</v>
      </c>
      <c r="E947" s="49" t="s">
        <v>178</v>
      </c>
      <c r="F947" s="49" t="s">
        <v>38</v>
      </c>
      <c r="G947" s="49" t="s">
        <v>43</v>
      </c>
      <c r="H947" s="5" t="s">
        <v>270</v>
      </c>
      <c r="I947" s="49">
        <v>2</v>
      </c>
      <c r="J947" s="49"/>
      <c r="K947" s="146"/>
      <c r="L947" s="146"/>
      <c r="M947" s="146"/>
      <c r="N947" s="146"/>
    </row>
    <row r="948" spans="1:14" s="17" customFormat="1">
      <c r="A948" s="51">
        <v>16</v>
      </c>
      <c r="B948" s="51"/>
      <c r="C948" s="51" t="s">
        <v>36</v>
      </c>
      <c r="D948" s="49" t="s">
        <v>269</v>
      </c>
      <c r="E948" s="49" t="s">
        <v>179</v>
      </c>
      <c r="F948" s="49" t="s">
        <v>39</v>
      </c>
      <c r="G948" s="49" t="s">
        <v>198</v>
      </c>
      <c r="H948" s="5" t="s">
        <v>266</v>
      </c>
      <c r="I948" s="49">
        <v>2</v>
      </c>
      <c r="J948" s="50"/>
      <c r="K948" s="146" t="s">
        <v>1842</v>
      </c>
      <c r="L948" s="146"/>
      <c r="M948" s="146"/>
      <c r="N948" s="146"/>
    </row>
    <row r="949" spans="1:14" s="17" customFormat="1">
      <c r="A949" s="51">
        <v>17</v>
      </c>
      <c r="B949" s="51"/>
      <c r="C949" s="51" t="s">
        <v>36</v>
      </c>
      <c r="D949" s="49" t="s">
        <v>269</v>
      </c>
      <c r="E949" s="49" t="s">
        <v>174</v>
      </c>
      <c r="F949" s="49" t="s">
        <v>13</v>
      </c>
      <c r="G949" s="49" t="s">
        <v>20</v>
      </c>
      <c r="H949" s="5" t="s">
        <v>270</v>
      </c>
      <c r="I949" s="49">
        <v>1</v>
      </c>
      <c r="J949" s="50"/>
      <c r="K949" s="146" t="s">
        <v>1843</v>
      </c>
      <c r="L949" s="146"/>
      <c r="M949" s="146"/>
      <c r="N949" s="146"/>
    </row>
    <row r="950" spans="1:14" s="17" customFormat="1">
      <c r="A950" s="51">
        <v>18</v>
      </c>
      <c r="B950" s="51"/>
      <c r="C950" s="51" t="s">
        <v>36</v>
      </c>
      <c r="D950" s="49" t="s">
        <v>271</v>
      </c>
      <c r="E950" s="49" t="s">
        <v>174</v>
      </c>
      <c r="F950" s="49" t="s">
        <v>13</v>
      </c>
      <c r="G950" s="49" t="s">
        <v>213</v>
      </c>
      <c r="H950" s="5" t="s">
        <v>266</v>
      </c>
      <c r="I950" s="49">
        <v>1</v>
      </c>
      <c r="J950" s="50"/>
      <c r="K950" s="146" t="s">
        <v>1844</v>
      </c>
      <c r="L950" s="146"/>
      <c r="M950" s="146"/>
      <c r="N950" s="146"/>
    </row>
    <row r="951" spans="1:14" s="17" customFormat="1">
      <c r="A951" s="51">
        <v>19</v>
      </c>
      <c r="B951" s="51"/>
      <c r="C951" s="51" t="s">
        <v>36</v>
      </c>
      <c r="D951" s="49" t="s">
        <v>271</v>
      </c>
      <c r="E951" s="49" t="s">
        <v>229</v>
      </c>
      <c r="F951" s="49" t="s">
        <v>230</v>
      </c>
      <c r="G951" s="49" t="s">
        <v>1120</v>
      </c>
      <c r="H951" s="5" t="s">
        <v>266</v>
      </c>
      <c r="I951" s="49">
        <v>2</v>
      </c>
      <c r="J951" s="50"/>
      <c r="K951" s="146"/>
      <c r="L951" s="146"/>
      <c r="M951" s="146"/>
      <c r="N951" s="146"/>
    </row>
    <row r="952" spans="1:14" s="17" customFormat="1">
      <c r="A952" s="51">
        <v>20</v>
      </c>
      <c r="B952" s="51"/>
      <c r="C952" s="51" t="s">
        <v>36</v>
      </c>
      <c r="D952" s="49" t="s">
        <v>271</v>
      </c>
      <c r="E952" s="49" t="s">
        <v>178</v>
      </c>
      <c r="F952" s="49" t="s">
        <v>38</v>
      </c>
      <c r="G952" s="49" t="s">
        <v>1030</v>
      </c>
      <c r="H952" s="5" t="s">
        <v>266</v>
      </c>
      <c r="I952" s="49">
        <v>2</v>
      </c>
      <c r="J952" s="50"/>
      <c r="K952" s="146" t="s">
        <v>1845</v>
      </c>
      <c r="L952" s="146"/>
      <c r="M952" s="146"/>
      <c r="N952" s="146"/>
    </row>
    <row r="953" spans="1:14" s="17" customFormat="1">
      <c r="A953" s="51">
        <v>21</v>
      </c>
      <c r="B953" s="51"/>
      <c r="C953" s="51" t="s">
        <v>36</v>
      </c>
      <c r="D953" s="49" t="s">
        <v>271</v>
      </c>
      <c r="E953" s="49" t="s">
        <v>177</v>
      </c>
      <c r="F953" s="49" t="s">
        <v>267</v>
      </c>
      <c r="G953" s="49" t="s">
        <v>1607</v>
      </c>
      <c r="H953" s="5" t="s">
        <v>266</v>
      </c>
      <c r="I953" s="49">
        <v>2</v>
      </c>
      <c r="J953" s="50"/>
      <c r="K953" s="146" t="s">
        <v>1846</v>
      </c>
      <c r="L953" s="146"/>
      <c r="M953" s="146"/>
      <c r="N953" s="146"/>
    </row>
    <row r="954" spans="1:14" s="17" customFormat="1">
      <c r="A954" s="51">
        <v>22</v>
      </c>
      <c r="B954" s="51"/>
      <c r="C954" s="51" t="s">
        <v>36</v>
      </c>
      <c r="D954" s="49" t="s">
        <v>271</v>
      </c>
      <c r="E954" s="49" t="s">
        <v>341</v>
      </c>
      <c r="F954" s="49" t="s">
        <v>14</v>
      </c>
      <c r="G954" s="49" t="s">
        <v>1350</v>
      </c>
      <c r="H954" s="5" t="s">
        <v>266</v>
      </c>
      <c r="I954" s="49">
        <v>1</v>
      </c>
      <c r="J954" s="50"/>
      <c r="K954" s="146" t="s">
        <v>1847</v>
      </c>
      <c r="L954" s="146"/>
      <c r="M954" s="146"/>
      <c r="N954" s="146"/>
    </row>
    <row r="955" spans="1:14" s="17" customFormat="1">
      <c r="A955" s="51">
        <v>23</v>
      </c>
      <c r="B955" s="51"/>
      <c r="C955" s="51" t="s">
        <v>36</v>
      </c>
      <c r="D955" s="49" t="s">
        <v>271</v>
      </c>
      <c r="E955" s="49" t="s">
        <v>172</v>
      </c>
      <c r="F955" s="49" t="s">
        <v>35</v>
      </c>
      <c r="G955" s="49" t="s">
        <v>1030</v>
      </c>
      <c r="H955" s="5" t="s">
        <v>266</v>
      </c>
      <c r="I955" s="49">
        <v>2</v>
      </c>
      <c r="J955" s="50"/>
      <c r="K955" s="146" t="s">
        <v>1848</v>
      </c>
      <c r="L955" s="146"/>
      <c r="M955" s="146"/>
      <c r="N955" s="146"/>
    </row>
    <row r="956" spans="1:14" s="17" customFormat="1">
      <c r="A956" s="51">
        <v>24</v>
      </c>
      <c r="B956" s="51"/>
      <c r="C956" s="51" t="s">
        <v>36</v>
      </c>
      <c r="D956" s="49" t="s">
        <v>271</v>
      </c>
      <c r="E956" s="49" t="s">
        <v>1318</v>
      </c>
      <c r="F956" s="49" t="s">
        <v>757</v>
      </c>
      <c r="G956" s="49" t="s">
        <v>1030</v>
      </c>
      <c r="H956" s="5" t="s">
        <v>270</v>
      </c>
      <c r="I956" s="49">
        <v>1</v>
      </c>
      <c r="J956" s="50"/>
      <c r="K956" s="146"/>
      <c r="L956" s="146"/>
      <c r="M956" s="146"/>
      <c r="N956" s="146"/>
    </row>
    <row r="957" spans="1:14" s="17" customFormat="1">
      <c r="A957" s="51">
        <v>25</v>
      </c>
      <c r="B957" s="51"/>
      <c r="C957" s="51" t="s">
        <v>36</v>
      </c>
      <c r="D957" s="49" t="s">
        <v>271</v>
      </c>
      <c r="E957" s="49" t="s">
        <v>179</v>
      </c>
      <c r="F957" s="49" t="s">
        <v>39</v>
      </c>
      <c r="G957" s="49" t="s">
        <v>1690</v>
      </c>
      <c r="H957" s="5" t="s">
        <v>266</v>
      </c>
      <c r="I957" s="49">
        <v>2</v>
      </c>
      <c r="J957" s="49"/>
      <c r="K957" s="146" t="s">
        <v>1849</v>
      </c>
      <c r="L957" s="146"/>
      <c r="M957" s="146"/>
      <c r="N957" s="146"/>
    </row>
    <row r="958" spans="1:14" s="17" customFormat="1">
      <c r="A958" s="51">
        <v>26</v>
      </c>
      <c r="B958" s="51"/>
      <c r="C958" s="51" t="s">
        <v>36</v>
      </c>
      <c r="D958" s="49" t="s">
        <v>273</v>
      </c>
      <c r="E958" s="49" t="s">
        <v>178</v>
      </c>
      <c r="F958" s="49" t="s">
        <v>38</v>
      </c>
      <c r="G958" s="49" t="s">
        <v>43</v>
      </c>
      <c r="H958" s="5" t="s">
        <v>270</v>
      </c>
      <c r="I958" s="49">
        <v>2</v>
      </c>
      <c r="J958" s="50"/>
      <c r="K958" s="146"/>
      <c r="L958" s="146"/>
      <c r="M958" s="146"/>
      <c r="N958" s="146"/>
    </row>
    <row r="959" spans="1:14" s="17" customFormat="1">
      <c r="A959" s="51">
        <v>27</v>
      </c>
      <c r="B959" s="51"/>
      <c r="C959" s="51" t="s">
        <v>36</v>
      </c>
      <c r="D959" s="49" t="s">
        <v>273</v>
      </c>
      <c r="E959" s="49" t="s">
        <v>174</v>
      </c>
      <c r="F959" s="49" t="s">
        <v>13</v>
      </c>
      <c r="G959" s="49" t="s">
        <v>213</v>
      </c>
      <c r="H959" s="5" t="s">
        <v>270</v>
      </c>
      <c r="I959" s="49">
        <v>1</v>
      </c>
      <c r="J959" s="50"/>
      <c r="K959" s="146" t="s">
        <v>1850</v>
      </c>
      <c r="L959" s="146"/>
      <c r="M959" s="146"/>
      <c r="N959" s="146"/>
    </row>
    <row r="960" spans="1:14" s="17" customFormat="1">
      <c r="A960" s="51">
        <v>28</v>
      </c>
      <c r="B960" s="51"/>
      <c r="C960" s="51" t="s">
        <v>36</v>
      </c>
      <c r="D960" s="49" t="s">
        <v>273</v>
      </c>
      <c r="E960" s="49" t="s">
        <v>177</v>
      </c>
      <c r="F960" s="49" t="s">
        <v>267</v>
      </c>
      <c r="G960" s="49" t="s">
        <v>1423</v>
      </c>
      <c r="H960" s="5" t="s">
        <v>270</v>
      </c>
      <c r="I960" s="49">
        <v>2</v>
      </c>
      <c r="J960" s="50"/>
      <c r="K960" s="146" t="s">
        <v>1851</v>
      </c>
      <c r="L960" s="146"/>
      <c r="M960" s="146"/>
      <c r="N960" s="146"/>
    </row>
    <row r="961" spans="1:14" s="17" customFormat="1">
      <c r="A961" s="51">
        <v>29</v>
      </c>
      <c r="B961" s="51"/>
      <c r="C961" s="51" t="s">
        <v>36</v>
      </c>
      <c r="D961" s="49" t="s">
        <v>273</v>
      </c>
      <c r="E961" s="49" t="s">
        <v>172</v>
      </c>
      <c r="F961" s="49" t="s">
        <v>35</v>
      </c>
      <c r="G961" s="49" t="s">
        <v>236</v>
      </c>
      <c r="H961" s="5" t="s">
        <v>270</v>
      </c>
      <c r="I961" s="49">
        <v>2</v>
      </c>
      <c r="J961" s="50"/>
      <c r="K961" s="146" t="s">
        <v>1852</v>
      </c>
      <c r="L961" s="146"/>
      <c r="M961" s="146"/>
      <c r="N961" s="146"/>
    </row>
    <row r="962" spans="1:14" s="17" customFormat="1">
      <c r="A962" s="51">
        <v>30</v>
      </c>
      <c r="B962" s="51"/>
      <c r="C962" s="51" t="s">
        <v>36</v>
      </c>
      <c r="D962" s="49" t="s">
        <v>273</v>
      </c>
      <c r="E962" s="49" t="s">
        <v>1318</v>
      </c>
      <c r="F962" s="49" t="s">
        <v>757</v>
      </c>
      <c r="G962" s="49" t="s">
        <v>1183</v>
      </c>
      <c r="H962" s="5" t="s">
        <v>270</v>
      </c>
      <c r="I962" s="49">
        <v>1</v>
      </c>
      <c r="J962" s="50"/>
      <c r="K962" s="146"/>
      <c r="L962" s="146"/>
      <c r="M962" s="146"/>
      <c r="N962" s="146"/>
    </row>
    <row r="963" spans="1:14" s="17" customFormat="1">
      <c r="A963" s="51">
        <v>31</v>
      </c>
      <c r="B963" s="51"/>
      <c r="C963" s="51" t="s">
        <v>36</v>
      </c>
      <c r="D963" s="49" t="s">
        <v>273</v>
      </c>
      <c r="E963" s="49" t="s">
        <v>179</v>
      </c>
      <c r="F963" s="49" t="s">
        <v>39</v>
      </c>
      <c r="G963" s="49" t="s">
        <v>1183</v>
      </c>
      <c r="H963" s="5" t="s">
        <v>270</v>
      </c>
      <c r="I963" s="49">
        <v>2</v>
      </c>
      <c r="J963" s="50"/>
      <c r="K963" s="146" t="s">
        <v>1853</v>
      </c>
      <c r="L963" s="146"/>
      <c r="M963" s="146"/>
      <c r="N963" s="146"/>
    </row>
    <row r="964" spans="1:14" s="17" customFormat="1">
      <c r="A964" s="51">
        <v>32</v>
      </c>
      <c r="B964" s="51"/>
      <c r="C964" s="51" t="s">
        <v>36</v>
      </c>
      <c r="D964" s="49" t="s">
        <v>273</v>
      </c>
      <c r="E964" s="49" t="s">
        <v>341</v>
      </c>
      <c r="F964" s="49" t="s">
        <v>14</v>
      </c>
      <c r="G964" s="49" t="s">
        <v>1350</v>
      </c>
      <c r="H964" s="5" t="s">
        <v>270</v>
      </c>
      <c r="I964" s="49">
        <v>1</v>
      </c>
      <c r="J964" s="50"/>
      <c r="K964" s="146" t="s">
        <v>1854</v>
      </c>
      <c r="L964" s="146"/>
      <c r="M964" s="146"/>
      <c r="N964" s="146"/>
    </row>
    <row r="965" spans="1:14" s="17" customFormat="1">
      <c r="A965" s="51">
        <v>33</v>
      </c>
      <c r="B965" s="51"/>
      <c r="C965" s="51" t="s">
        <v>36</v>
      </c>
      <c r="D965" s="49" t="s">
        <v>273</v>
      </c>
      <c r="E965" s="49" t="s">
        <v>229</v>
      </c>
      <c r="F965" s="49" t="s">
        <v>230</v>
      </c>
      <c r="G965" s="49" t="s">
        <v>217</v>
      </c>
      <c r="H965" s="5" t="s">
        <v>270</v>
      </c>
      <c r="I965" s="49">
        <v>2</v>
      </c>
      <c r="J965" s="50"/>
      <c r="K965" s="146"/>
      <c r="L965" s="146"/>
      <c r="M965" s="146"/>
      <c r="N965" s="146"/>
    </row>
    <row r="966" spans="1:14" s="17" customFormat="1">
      <c r="A966" s="51">
        <v>34</v>
      </c>
      <c r="B966" s="51"/>
      <c r="C966" s="51" t="s">
        <v>36</v>
      </c>
      <c r="D966" s="49" t="s">
        <v>283</v>
      </c>
      <c r="E966" s="49" t="s">
        <v>229</v>
      </c>
      <c r="F966" s="49" t="s">
        <v>230</v>
      </c>
      <c r="G966" s="49" t="s">
        <v>41</v>
      </c>
      <c r="H966" s="5" t="s">
        <v>276</v>
      </c>
      <c r="I966" s="49">
        <v>5</v>
      </c>
      <c r="J966" s="50"/>
      <c r="K966" s="146" t="s">
        <v>1855</v>
      </c>
      <c r="L966" s="146"/>
      <c r="M966" s="146"/>
      <c r="N966" s="146"/>
    </row>
    <row r="967" spans="1:14" s="17" customFormat="1">
      <c r="A967" s="51">
        <v>35</v>
      </c>
      <c r="B967" s="51"/>
      <c r="C967" s="51" t="s">
        <v>36</v>
      </c>
      <c r="D967" s="49" t="s">
        <v>283</v>
      </c>
      <c r="E967" s="49" t="s">
        <v>183</v>
      </c>
      <c r="F967" s="49" t="s">
        <v>1158</v>
      </c>
      <c r="G967" s="49" t="s">
        <v>52</v>
      </c>
      <c r="H967" s="5" t="s">
        <v>625</v>
      </c>
      <c r="I967" s="49">
        <v>2</v>
      </c>
      <c r="J967" s="50"/>
      <c r="K967" s="146" t="s">
        <v>1856</v>
      </c>
      <c r="L967" s="146"/>
      <c r="M967" s="146"/>
      <c r="N967" s="146"/>
    </row>
    <row r="968" spans="1:14" s="17" customFormat="1">
      <c r="A968" s="51">
        <v>36</v>
      </c>
      <c r="B968" s="51"/>
      <c r="C968" s="51" t="s">
        <v>36</v>
      </c>
      <c r="D968" s="49" t="s">
        <v>283</v>
      </c>
      <c r="E968" s="49" t="s">
        <v>178</v>
      </c>
      <c r="F968" s="49" t="s">
        <v>38</v>
      </c>
      <c r="G968" s="49" t="s">
        <v>1660</v>
      </c>
      <c r="H968" s="5" t="s">
        <v>276</v>
      </c>
      <c r="I968" s="49">
        <v>4</v>
      </c>
      <c r="J968" s="50"/>
      <c r="K968" s="146" t="s">
        <v>1857</v>
      </c>
      <c r="L968" s="146"/>
      <c r="M968" s="146"/>
      <c r="N968" s="146"/>
    </row>
    <row r="969" spans="1:14" s="17" customFormat="1">
      <c r="A969" s="51">
        <v>37</v>
      </c>
      <c r="B969" s="51"/>
      <c r="C969" s="51" t="s">
        <v>36</v>
      </c>
      <c r="D969" s="49" t="s">
        <v>283</v>
      </c>
      <c r="E969" s="49" t="s">
        <v>179</v>
      </c>
      <c r="F969" s="49" t="s">
        <v>39</v>
      </c>
      <c r="G969" s="49" t="s">
        <v>36</v>
      </c>
      <c r="H969" s="5" t="s">
        <v>276</v>
      </c>
      <c r="I969" s="49">
        <v>4</v>
      </c>
      <c r="J969" s="50"/>
      <c r="K969" s="146" t="s">
        <v>1858</v>
      </c>
      <c r="L969" s="146"/>
      <c r="M969" s="146"/>
      <c r="N969" s="146"/>
    </row>
    <row r="970" spans="1:14" s="17" customFormat="1">
      <c r="A970" s="51">
        <v>38</v>
      </c>
      <c r="B970" s="51"/>
      <c r="C970" s="51" t="s">
        <v>36</v>
      </c>
      <c r="D970" s="49" t="s">
        <v>283</v>
      </c>
      <c r="E970" s="49" t="s">
        <v>175</v>
      </c>
      <c r="F970" s="49" t="s">
        <v>19</v>
      </c>
      <c r="G970" s="49" t="s">
        <v>1538</v>
      </c>
      <c r="H970" s="5" t="s">
        <v>199</v>
      </c>
      <c r="I970" s="49">
        <v>2</v>
      </c>
      <c r="J970" s="50"/>
      <c r="K970" s="146"/>
      <c r="L970" s="146"/>
      <c r="M970" s="146"/>
      <c r="N970" s="146"/>
    </row>
    <row r="971" spans="1:14" s="17" customFormat="1">
      <c r="A971" s="51">
        <v>39</v>
      </c>
      <c r="B971" s="51"/>
      <c r="C971" s="51" t="s">
        <v>36</v>
      </c>
      <c r="D971" s="49" t="s">
        <v>283</v>
      </c>
      <c r="E971" s="49" t="s">
        <v>219</v>
      </c>
      <c r="F971" s="49" t="s">
        <v>48</v>
      </c>
      <c r="G971" s="49" t="s">
        <v>1629</v>
      </c>
      <c r="H971" s="5" t="s">
        <v>276</v>
      </c>
      <c r="I971" s="49">
        <v>2</v>
      </c>
      <c r="J971" s="50"/>
      <c r="K971" s="146" t="s">
        <v>1859</v>
      </c>
      <c r="L971" s="146"/>
      <c r="M971" s="146"/>
      <c r="N971" s="146"/>
    </row>
    <row r="972" spans="1:14" s="17" customFormat="1">
      <c r="A972" s="51">
        <v>40</v>
      </c>
      <c r="B972" s="51"/>
      <c r="C972" s="51" t="s">
        <v>36</v>
      </c>
      <c r="D972" s="49" t="s">
        <v>283</v>
      </c>
      <c r="E972" s="49" t="s">
        <v>341</v>
      </c>
      <c r="F972" s="49" t="s">
        <v>14</v>
      </c>
      <c r="G972" s="49" t="s">
        <v>29</v>
      </c>
      <c r="H972" s="5" t="s">
        <v>276</v>
      </c>
      <c r="I972" s="49">
        <v>2</v>
      </c>
      <c r="J972" s="49"/>
      <c r="K972" s="146" t="s">
        <v>1860</v>
      </c>
      <c r="L972" s="146"/>
      <c r="M972" s="146"/>
      <c r="N972" s="146"/>
    </row>
    <row r="973" spans="1:14" s="17" customFormat="1">
      <c r="A973" s="51">
        <v>41</v>
      </c>
      <c r="B973" s="51"/>
      <c r="C973" s="51" t="s">
        <v>36</v>
      </c>
      <c r="D973" s="49" t="s">
        <v>283</v>
      </c>
      <c r="E973" s="49" t="s">
        <v>1370</v>
      </c>
      <c r="F973" s="49" t="s">
        <v>292</v>
      </c>
      <c r="G973" s="49" t="s">
        <v>29</v>
      </c>
      <c r="H973" s="5" t="s">
        <v>276</v>
      </c>
      <c r="I973" s="49">
        <v>2</v>
      </c>
      <c r="J973" s="50"/>
      <c r="K973" s="146" t="s">
        <v>1861</v>
      </c>
      <c r="L973" s="146"/>
      <c r="M973" s="146"/>
      <c r="N973" s="146"/>
    </row>
    <row r="974" spans="1:14" s="17" customFormat="1">
      <c r="A974" s="51">
        <v>42</v>
      </c>
      <c r="B974" s="51"/>
      <c r="C974" s="51" t="s">
        <v>36</v>
      </c>
      <c r="D974" s="49" t="s">
        <v>283</v>
      </c>
      <c r="E974" s="49" t="s">
        <v>180</v>
      </c>
      <c r="F974" s="49" t="s">
        <v>222</v>
      </c>
      <c r="G974" s="49" t="s">
        <v>1607</v>
      </c>
      <c r="H974" s="5" t="s">
        <v>276</v>
      </c>
      <c r="I974" s="49">
        <v>2</v>
      </c>
      <c r="J974" s="50"/>
      <c r="K974" s="146"/>
      <c r="L974" s="146"/>
      <c r="M974" s="146"/>
      <c r="N974" s="146"/>
    </row>
    <row r="975" spans="1:14" s="17" customFormat="1">
      <c r="A975" s="51">
        <v>43</v>
      </c>
      <c r="B975" s="51"/>
      <c r="C975" s="51" t="s">
        <v>36</v>
      </c>
      <c r="D975" s="49" t="s">
        <v>283</v>
      </c>
      <c r="E975" s="49" t="s">
        <v>177</v>
      </c>
      <c r="F975" s="49" t="s">
        <v>267</v>
      </c>
      <c r="G975" s="49" t="s">
        <v>1607</v>
      </c>
      <c r="H975" s="5" t="s">
        <v>276</v>
      </c>
      <c r="I975" s="49">
        <v>2</v>
      </c>
      <c r="J975" s="49"/>
      <c r="K975" s="146" t="s">
        <v>1858</v>
      </c>
      <c r="L975" s="146"/>
      <c r="M975" s="146"/>
      <c r="N975" s="146"/>
    </row>
    <row r="976" spans="1:14" s="17" customFormat="1">
      <c r="A976" s="51">
        <v>44</v>
      </c>
      <c r="B976" s="51"/>
      <c r="C976" s="51" t="s">
        <v>36</v>
      </c>
      <c r="D976" s="49" t="s">
        <v>283</v>
      </c>
      <c r="E976" s="49" t="s">
        <v>1318</v>
      </c>
      <c r="F976" s="49" t="s">
        <v>757</v>
      </c>
      <c r="G976" s="49" t="s">
        <v>213</v>
      </c>
      <c r="H976" s="5" t="s">
        <v>276</v>
      </c>
      <c r="I976" s="49">
        <v>1</v>
      </c>
      <c r="J976" s="50"/>
      <c r="K976" s="146" t="s">
        <v>758</v>
      </c>
      <c r="L976" s="146"/>
      <c r="M976" s="146"/>
      <c r="N976" s="146"/>
    </row>
    <row r="977" spans="1:14" s="17" customFormat="1">
      <c r="A977" s="51">
        <v>45</v>
      </c>
      <c r="B977" s="51"/>
      <c r="C977" s="51" t="s">
        <v>36</v>
      </c>
      <c r="D977" s="49" t="s">
        <v>283</v>
      </c>
      <c r="E977" s="49" t="s">
        <v>172</v>
      </c>
      <c r="F977" s="49" t="s">
        <v>35</v>
      </c>
      <c r="G977" s="49" t="s">
        <v>213</v>
      </c>
      <c r="H977" s="5" t="s">
        <v>276</v>
      </c>
      <c r="I977" s="49">
        <v>4</v>
      </c>
      <c r="J977" s="50"/>
      <c r="K977" s="146" t="s">
        <v>1862</v>
      </c>
      <c r="L977" s="146"/>
      <c r="M977" s="146"/>
      <c r="N977" s="146"/>
    </row>
    <row r="978" spans="1:14" s="17" customFormat="1">
      <c r="A978" s="51">
        <v>46</v>
      </c>
      <c r="B978" s="51"/>
      <c r="C978" s="51" t="s">
        <v>36</v>
      </c>
      <c r="D978" s="49" t="s">
        <v>283</v>
      </c>
      <c r="E978" s="49" t="s">
        <v>174</v>
      </c>
      <c r="F978" s="49" t="s">
        <v>13</v>
      </c>
      <c r="G978" s="49" t="s">
        <v>1556</v>
      </c>
      <c r="H978" s="5" t="s">
        <v>276</v>
      </c>
      <c r="I978" s="49">
        <v>2</v>
      </c>
      <c r="J978" s="50"/>
      <c r="K978" s="146" t="s">
        <v>1863</v>
      </c>
      <c r="L978" s="146"/>
      <c r="M978" s="146"/>
      <c r="N978" s="146"/>
    </row>
    <row r="979" spans="1:14" s="17" customFormat="1">
      <c r="A979" s="51">
        <v>47</v>
      </c>
      <c r="B979" s="51"/>
      <c r="C979" s="51" t="s">
        <v>36</v>
      </c>
      <c r="D979" s="49" t="s">
        <v>284</v>
      </c>
      <c r="E979" s="49" t="s">
        <v>229</v>
      </c>
      <c r="F979" s="49" t="s">
        <v>230</v>
      </c>
      <c r="G979" s="49" t="s">
        <v>1120</v>
      </c>
      <c r="H979" s="5" t="s">
        <v>285</v>
      </c>
      <c r="I979" s="49">
        <v>4</v>
      </c>
      <c r="J979" s="50"/>
      <c r="K979" s="146" t="s">
        <v>1864</v>
      </c>
      <c r="L979" s="146"/>
      <c r="M979" s="146"/>
      <c r="N979" s="146"/>
    </row>
    <row r="980" spans="1:14" s="17" customFormat="1">
      <c r="A980" s="51">
        <v>48</v>
      </c>
      <c r="B980" s="51"/>
      <c r="C980" s="51" t="s">
        <v>36</v>
      </c>
      <c r="D980" s="49" t="s">
        <v>284</v>
      </c>
      <c r="E980" s="49" t="s">
        <v>1318</v>
      </c>
      <c r="F980" s="49" t="s">
        <v>757</v>
      </c>
      <c r="G980" s="49" t="s">
        <v>45</v>
      </c>
      <c r="H980" s="5" t="s">
        <v>285</v>
      </c>
      <c r="I980" s="49">
        <v>1</v>
      </c>
      <c r="J980" s="50"/>
      <c r="K980" s="146" t="s">
        <v>758</v>
      </c>
      <c r="L980" s="146"/>
      <c r="M980" s="146"/>
      <c r="N980" s="146"/>
    </row>
    <row r="981" spans="1:14" s="17" customFormat="1">
      <c r="A981" s="51">
        <v>49</v>
      </c>
      <c r="B981" s="51"/>
      <c r="C981" s="51" t="s">
        <v>36</v>
      </c>
      <c r="D981" s="49" t="s">
        <v>284</v>
      </c>
      <c r="E981" s="49" t="s">
        <v>183</v>
      </c>
      <c r="F981" s="49" t="s">
        <v>1158</v>
      </c>
      <c r="G981" s="49" t="s">
        <v>52</v>
      </c>
      <c r="H981" s="5" t="s">
        <v>625</v>
      </c>
      <c r="I981" s="49">
        <v>2</v>
      </c>
      <c r="J981" s="50"/>
      <c r="K981" s="146" t="s">
        <v>1568</v>
      </c>
      <c r="L981" s="146"/>
      <c r="M981" s="146"/>
      <c r="N981" s="146"/>
    </row>
    <row r="982" spans="1:14" s="17" customFormat="1">
      <c r="A982" s="51">
        <v>50</v>
      </c>
      <c r="B982" s="51"/>
      <c r="C982" s="51" t="s">
        <v>36</v>
      </c>
      <c r="D982" s="49" t="s">
        <v>284</v>
      </c>
      <c r="E982" s="49" t="s">
        <v>177</v>
      </c>
      <c r="F982" s="49" t="s">
        <v>267</v>
      </c>
      <c r="G982" s="49" t="s">
        <v>32</v>
      </c>
      <c r="H982" s="5" t="s">
        <v>285</v>
      </c>
      <c r="I982" s="49">
        <v>2</v>
      </c>
      <c r="J982" s="50"/>
      <c r="K982" s="146" t="s">
        <v>1865</v>
      </c>
      <c r="L982" s="146"/>
      <c r="M982" s="146"/>
      <c r="N982" s="146"/>
    </row>
    <row r="983" spans="1:14" s="17" customFormat="1">
      <c r="A983" s="51">
        <v>51</v>
      </c>
      <c r="B983" s="51"/>
      <c r="C983" s="51" t="s">
        <v>36</v>
      </c>
      <c r="D983" s="49" t="s">
        <v>284</v>
      </c>
      <c r="E983" s="49" t="s">
        <v>341</v>
      </c>
      <c r="F983" s="49" t="s">
        <v>14</v>
      </c>
      <c r="G983" s="49" t="s">
        <v>236</v>
      </c>
      <c r="H983" s="5" t="s">
        <v>285</v>
      </c>
      <c r="I983" s="49">
        <v>2</v>
      </c>
      <c r="J983" s="50"/>
      <c r="K983" s="146" t="s">
        <v>1865</v>
      </c>
      <c r="L983" s="146"/>
      <c r="M983" s="146"/>
      <c r="N983" s="146"/>
    </row>
    <row r="984" spans="1:14" s="17" customFormat="1">
      <c r="A984" s="51">
        <v>52</v>
      </c>
      <c r="B984" s="51"/>
      <c r="C984" s="51" t="s">
        <v>36</v>
      </c>
      <c r="D984" s="49" t="s">
        <v>284</v>
      </c>
      <c r="E984" s="49" t="s">
        <v>175</v>
      </c>
      <c r="F984" s="49" t="s">
        <v>19</v>
      </c>
      <c r="G984" s="49" t="s">
        <v>50</v>
      </c>
      <c r="H984" s="5" t="s">
        <v>199</v>
      </c>
      <c r="I984" s="49">
        <v>2</v>
      </c>
      <c r="J984" s="50"/>
      <c r="K984" s="146"/>
      <c r="L984" s="146"/>
      <c r="M984" s="146"/>
      <c r="N984" s="146"/>
    </row>
    <row r="985" spans="1:14" s="17" customFormat="1">
      <c r="A985" s="51">
        <v>53</v>
      </c>
      <c r="B985" s="51"/>
      <c r="C985" s="51" t="s">
        <v>36</v>
      </c>
      <c r="D985" s="49" t="s">
        <v>284</v>
      </c>
      <c r="E985" s="49" t="s">
        <v>178</v>
      </c>
      <c r="F985" s="49" t="s">
        <v>38</v>
      </c>
      <c r="G985" s="49" t="s">
        <v>43</v>
      </c>
      <c r="H985" s="5" t="s">
        <v>285</v>
      </c>
      <c r="I985" s="49">
        <v>4</v>
      </c>
      <c r="J985" s="50"/>
      <c r="K985" s="146" t="s">
        <v>1865</v>
      </c>
      <c r="L985" s="146"/>
      <c r="M985" s="146"/>
      <c r="N985" s="146"/>
    </row>
    <row r="986" spans="1:14" s="17" customFormat="1">
      <c r="A986" s="51">
        <v>54</v>
      </c>
      <c r="B986" s="51"/>
      <c r="C986" s="51" t="s">
        <v>36</v>
      </c>
      <c r="D986" s="49" t="s">
        <v>284</v>
      </c>
      <c r="E986" s="49" t="s">
        <v>174</v>
      </c>
      <c r="F986" s="49" t="s">
        <v>13</v>
      </c>
      <c r="G986" s="49" t="s">
        <v>43</v>
      </c>
      <c r="H986" s="5" t="s">
        <v>285</v>
      </c>
      <c r="I986" s="49">
        <v>2</v>
      </c>
      <c r="J986" s="50"/>
      <c r="K986" s="146" t="s">
        <v>1866</v>
      </c>
      <c r="L986" s="146"/>
      <c r="M986" s="146"/>
      <c r="N986" s="146"/>
    </row>
    <row r="987" spans="1:14" s="17" customFormat="1">
      <c r="A987" s="51">
        <v>55</v>
      </c>
      <c r="B987" s="51"/>
      <c r="C987" s="51" t="s">
        <v>36</v>
      </c>
      <c r="D987" s="49" t="s">
        <v>284</v>
      </c>
      <c r="E987" s="49" t="s">
        <v>219</v>
      </c>
      <c r="F987" s="49" t="s">
        <v>48</v>
      </c>
      <c r="G987" s="49" t="s">
        <v>45</v>
      </c>
      <c r="H987" s="5" t="s">
        <v>285</v>
      </c>
      <c r="I987" s="49">
        <v>2</v>
      </c>
      <c r="J987" s="50"/>
      <c r="K987" s="146" t="s">
        <v>1867</v>
      </c>
      <c r="L987" s="146"/>
      <c r="M987" s="146"/>
      <c r="N987" s="146"/>
    </row>
    <row r="988" spans="1:14" s="17" customFormat="1">
      <c r="A988" s="51">
        <v>56</v>
      </c>
      <c r="B988" s="51"/>
      <c r="C988" s="51" t="s">
        <v>36</v>
      </c>
      <c r="D988" s="49" t="s">
        <v>284</v>
      </c>
      <c r="E988" s="49" t="s">
        <v>179</v>
      </c>
      <c r="F988" s="49" t="s">
        <v>39</v>
      </c>
      <c r="G988" s="49" t="s">
        <v>1183</v>
      </c>
      <c r="H988" s="5" t="s">
        <v>285</v>
      </c>
      <c r="I988" s="49">
        <v>4</v>
      </c>
      <c r="J988" s="50"/>
      <c r="K988" s="146" t="s">
        <v>1865</v>
      </c>
      <c r="L988" s="146"/>
      <c r="M988" s="146"/>
      <c r="N988" s="146"/>
    </row>
    <row r="989" spans="1:14" s="17" customFormat="1">
      <c r="A989" s="51">
        <v>57</v>
      </c>
      <c r="B989" s="51"/>
      <c r="C989" s="51" t="s">
        <v>36</v>
      </c>
      <c r="D989" s="49" t="s">
        <v>284</v>
      </c>
      <c r="E989" s="49" t="s">
        <v>180</v>
      </c>
      <c r="F989" s="49" t="s">
        <v>222</v>
      </c>
      <c r="G989" s="49" t="s">
        <v>1423</v>
      </c>
      <c r="H989" s="5" t="s">
        <v>285</v>
      </c>
      <c r="I989" s="49">
        <v>2</v>
      </c>
      <c r="J989" s="50"/>
      <c r="K989" s="146" t="s">
        <v>1868</v>
      </c>
      <c r="L989" s="146"/>
      <c r="M989" s="146"/>
      <c r="N989" s="146"/>
    </row>
    <row r="990" spans="1:14" s="17" customFormat="1">
      <c r="A990" s="51">
        <v>58</v>
      </c>
      <c r="B990" s="51"/>
      <c r="C990" s="51" t="s">
        <v>36</v>
      </c>
      <c r="D990" s="49" t="s">
        <v>284</v>
      </c>
      <c r="E990" s="49" t="s">
        <v>1370</v>
      </c>
      <c r="F990" s="49" t="s">
        <v>292</v>
      </c>
      <c r="G990" s="49" t="s">
        <v>29</v>
      </c>
      <c r="H990" s="5" t="s">
        <v>285</v>
      </c>
      <c r="I990" s="49">
        <v>2</v>
      </c>
      <c r="J990" s="50"/>
      <c r="K990" s="146" t="s">
        <v>1869</v>
      </c>
      <c r="L990" s="146"/>
      <c r="M990" s="146"/>
      <c r="N990" s="146"/>
    </row>
    <row r="991" spans="1:14" s="17" customFormat="1">
      <c r="A991" s="51">
        <v>59</v>
      </c>
      <c r="B991" s="51"/>
      <c r="C991" s="51" t="s">
        <v>36</v>
      </c>
      <c r="D991" s="49" t="s">
        <v>284</v>
      </c>
      <c r="E991" s="49" t="s">
        <v>172</v>
      </c>
      <c r="F991" s="49" t="s">
        <v>35</v>
      </c>
      <c r="G991" s="49" t="s">
        <v>236</v>
      </c>
      <c r="H991" s="5" t="s">
        <v>285</v>
      </c>
      <c r="I991" s="49">
        <v>4</v>
      </c>
      <c r="J991" s="50"/>
      <c r="K991" s="146" t="s">
        <v>1870</v>
      </c>
      <c r="L991" s="146"/>
      <c r="M991" s="146"/>
      <c r="N991" s="146"/>
    </row>
    <row r="992" spans="1:14" s="17" customFormat="1">
      <c r="A992" s="51">
        <v>60</v>
      </c>
      <c r="B992" s="51"/>
      <c r="C992" s="51" t="s">
        <v>36</v>
      </c>
      <c r="D992" s="49" t="s">
        <v>286</v>
      </c>
      <c r="E992" s="49" t="s">
        <v>183</v>
      </c>
      <c r="F992" s="49" t="s">
        <v>1158</v>
      </c>
      <c r="G992" s="49" t="s">
        <v>52</v>
      </c>
      <c r="H992" s="5" t="s">
        <v>625</v>
      </c>
      <c r="I992" s="49">
        <v>2</v>
      </c>
      <c r="J992" s="50"/>
      <c r="K992" s="146" t="s">
        <v>1319</v>
      </c>
      <c r="L992" s="146"/>
      <c r="M992" s="146"/>
      <c r="N992" s="146"/>
    </row>
    <row r="993" spans="1:14" s="17" customFormat="1">
      <c r="A993" s="51">
        <v>61</v>
      </c>
      <c r="B993" s="51"/>
      <c r="C993" s="51" t="s">
        <v>36</v>
      </c>
      <c r="D993" s="49" t="s">
        <v>286</v>
      </c>
      <c r="E993" s="49" t="s">
        <v>175</v>
      </c>
      <c r="F993" s="49" t="s">
        <v>19</v>
      </c>
      <c r="G993" s="49" t="s">
        <v>1538</v>
      </c>
      <c r="H993" s="5" t="s">
        <v>199</v>
      </c>
      <c r="I993" s="49">
        <v>2</v>
      </c>
      <c r="J993" s="50"/>
      <c r="K993" s="146"/>
      <c r="L993" s="146"/>
      <c r="M993" s="146"/>
      <c r="N993" s="146"/>
    </row>
    <row r="994" spans="1:14" s="17" customFormat="1">
      <c r="A994" s="51">
        <v>62</v>
      </c>
      <c r="B994" s="51"/>
      <c r="C994" s="51" t="s">
        <v>36</v>
      </c>
      <c r="D994" s="49" t="s">
        <v>286</v>
      </c>
      <c r="E994" s="49" t="s">
        <v>172</v>
      </c>
      <c r="F994" s="49" t="s">
        <v>35</v>
      </c>
      <c r="G994" s="49" t="s">
        <v>1030</v>
      </c>
      <c r="H994" s="5" t="s">
        <v>287</v>
      </c>
      <c r="I994" s="49">
        <v>4</v>
      </c>
      <c r="J994" s="50"/>
      <c r="K994" s="146" t="s">
        <v>1871</v>
      </c>
      <c r="L994" s="146"/>
      <c r="M994" s="146"/>
      <c r="N994" s="146"/>
    </row>
    <row r="995" spans="1:14" s="17" customFormat="1">
      <c r="A995" s="51">
        <v>63</v>
      </c>
      <c r="B995" s="51"/>
      <c r="C995" s="51" t="s">
        <v>36</v>
      </c>
      <c r="D995" s="49" t="s">
        <v>286</v>
      </c>
      <c r="E995" s="49" t="s">
        <v>341</v>
      </c>
      <c r="F995" s="49" t="s">
        <v>14</v>
      </c>
      <c r="G995" s="49" t="s">
        <v>236</v>
      </c>
      <c r="H995" s="5" t="s">
        <v>287</v>
      </c>
      <c r="I995" s="49">
        <v>2</v>
      </c>
      <c r="J995" s="49"/>
      <c r="K995" s="146" t="s">
        <v>1872</v>
      </c>
      <c r="L995" s="146"/>
      <c r="M995" s="146"/>
      <c r="N995" s="146"/>
    </row>
    <row r="996" spans="1:14" s="17" customFormat="1">
      <c r="A996" s="51">
        <v>64</v>
      </c>
      <c r="B996" s="51"/>
      <c r="C996" s="51" t="s">
        <v>36</v>
      </c>
      <c r="D996" s="49" t="s">
        <v>286</v>
      </c>
      <c r="E996" s="49" t="s">
        <v>1318</v>
      </c>
      <c r="F996" s="49" t="s">
        <v>757</v>
      </c>
      <c r="G996" s="49" t="s">
        <v>1423</v>
      </c>
      <c r="H996" s="5" t="s">
        <v>287</v>
      </c>
      <c r="I996" s="49">
        <v>1</v>
      </c>
      <c r="J996" s="50"/>
      <c r="K996" s="146" t="s">
        <v>758</v>
      </c>
      <c r="L996" s="146"/>
      <c r="M996" s="146"/>
      <c r="N996" s="146"/>
    </row>
    <row r="997" spans="1:14" s="17" customFormat="1">
      <c r="A997" s="51">
        <v>65</v>
      </c>
      <c r="B997" s="51"/>
      <c r="C997" s="51" t="s">
        <v>36</v>
      </c>
      <c r="D997" s="49" t="s">
        <v>286</v>
      </c>
      <c r="E997" s="49" t="s">
        <v>219</v>
      </c>
      <c r="F997" s="49" t="s">
        <v>48</v>
      </c>
      <c r="G997" s="49" t="s">
        <v>1629</v>
      </c>
      <c r="H997" s="5" t="s">
        <v>287</v>
      </c>
      <c r="I997" s="49">
        <v>2</v>
      </c>
      <c r="J997" s="50">
        <v>2</v>
      </c>
      <c r="K997" s="146" t="s">
        <v>1873</v>
      </c>
      <c r="L997" s="146"/>
      <c r="M997" s="146"/>
      <c r="N997" s="146"/>
    </row>
    <row r="998" spans="1:14">
      <c r="A998" s="51">
        <v>66</v>
      </c>
      <c r="B998" s="51"/>
      <c r="C998" s="51" t="s">
        <v>36</v>
      </c>
      <c r="D998" s="49" t="s">
        <v>286</v>
      </c>
      <c r="E998" s="49" t="s">
        <v>219</v>
      </c>
      <c r="F998" s="49" t="s">
        <v>48</v>
      </c>
      <c r="G998" s="49" t="s">
        <v>45</v>
      </c>
      <c r="H998" s="5" t="s">
        <v>287</v>
      </c>
      <c r="I998" s="49">
        <v>2</v>
      </c>
      <c r="J998" s="50">
        <v>2</v>
      </c>
      <c r="K998" s="146" t="s">
        <v>1874</v>
      </c>
      <c r="L998" s="146"/>
      <c r="M998" s="146"/>
      <c r="N998" s="146"/>
    </row>
    <row r="999" spans="1:14">
      <c r="A999" s="51">
        <v>67</v>
      </c>
      <c r="B999" s="51"/>
      <c r="C999" s="51" t="s">
        <v>36</v>
      </c>
      <c r="D999" s="49" t="s">
        <v>286</v>
      </c>
      <c r="E999" s="49" t="s">
        <v>180</v>
      </c>
      <c r="F999" s="49" t="s">
        <v>222</v>
      </c>
      <c r="G999" s="49" t="s">
        <v>1423</v>
      </c>
      <c r="H999" s="5" t="s">
        <v>287</v>
      </c>
      <c r="I999" s="49">
        <v>2</v>
      </c>
      <c r="J999" s="49"/>
      <c r="K999" s="146" t="s">
        <v>1875</v>
      </c>
      <c r="L999" s="146"/>
      <c r="M999" s="146"/>
      <c r="N999" s="146"/>
    </row>
    <row r="1000" spans="1:14">
      <c r="A1000" s="51">
        <v>68</v>
      </c>
      <c r="B1000" s="51"/>
      <c r="C1000" s="51" t="s">
        <v>36</v>
      </c>
      <c r="D1000" s="49" t="s">
        <v>286</v>
      </c>
      <c r="E1000" s="49" t="s">
        <v>178</v>
      </c>
      <c r="F1000" s="49" t="s">
        <v>38</v>
      </c>
      <c r="G1000" s="49" t="s">
        <v>1660</v>
      </c>
      <c r="H1000" s="5" t="s">
        <v>287</v>
      </c>
      <c r="I1000" s="49">
        <v>4</v>
      </c>
      <c r="J1000" s="49"/>
      <c r="K1000" s="146" t="s">
        <v>1876</v>
      </c>
      <c r="L1000" s="146"/>
      <c r="M1000" s="146"/>
      <c r="N1000" s="146"/>
    </row>
    <row r="1001" spans="1:14">
      <c r="A1001" s="51">
        <v>69</v>
      </c>
      <c r="B1001" s="51"/>
      <c r="C1001" s="51" t="s">
        <v>36</v>
      </c>
      <c r="D1001" s="49" t="s">
        <v>286</v>
      </c>
      <c r="E1001" s="49" t="s">
        <v>229</v>
      </c>
      <c r="F1001" s="49" t="s">
        <v>230</v>
      </c>
      <c r="G1001" s="49" t="s">
        <v>217</v>
      </c>
      <c r="H1001" s="5" t="s">
        <v>287</v>
      </c>
      <c r="I1001" s="49">
        <v>4</v>
      </c>
      <c r="J1001" s="50"/>
      <c r="K1001" s="146" t="s">
        <v>1877</v>
      </c>
      <c r="L1001" s="146"/>
      <c r="M1001" s="146"/>
      <c r="N1001" s="146"/>
    </row>
    <row r="1002" spans="1:14">
      <c r="A1002" s="51">
        <v>70</v>
      </c>
      <c r="B1002" s="51"/>
      <c r="C1002" s="51" t="s">
        <v>36</v>
      </c>
      <c r="D1002" s="49" t="s">
        <v>286</v>
      </c>
      <c r="E1002" s="49" t="s">
        <v>179</v>
      </c>
      <c r="F1002" s="49" t="s">
        <v>39</v>
      </c>
      <c r="G1002" s="49" t="s">
        <v>198</v>
      </c>
      <c r="H1002" s="5" t="s">
        <v>287</v>
      </c>
      <c r="I1002" s="49">
        <v>4</v>
      </c>
      <c r="J1002" s="50"/>
      <c r="K1002" s="146" t="s">
        <v>1878</v>
      </c>
      <c r="L1002" s="146"/>
      <c r="M1002" s="146"/>
      <c r="N1002" s="146"/>
    </row>
    <row r="1003" spans="1:14">
      <c r="A1003" s="51">
        <v>71</v>
      </c>
      <c r="B1003" s="51"/>
      <c r="C1003" s="51" t="s">
        <v>36</v>
      </c>
      <c r="D1003" s="49" t="s">
        <v>286</v>
      </c>
      <c r="E1003" s="49" t="s">
        <v>1370</v>
      </c>
      <c r="F1003" s="49" t="s">
        <v>292</v>
      </c>
      <c r="G1003" s="49" t="s">
        <v>29</v>
      </c>
      <c r="H1003" s="5" t="s">
        <v>287</v>
      </c>
      <c r="I1003" s="49">
        <v>2</v>
      </c>
      <c r="J1003" s="50"/>
      <c r="K1003" s="146" t="s">
        <v>1869</v>
      </c>
      <c r="L1003" s="146"/>
      <c r="M1003" s="146"/>
      <c r="N1003" s="146"/>
    </row>
    <row r="1004" spans="1:14">
      <c r="A1004" s="51">
        <v>72</v>
      </c>
      <c r="B1004" s="51"/>
      <c r="C1004" s="51" t="s">
        <v>36</v>
      </c>
      <c r="D1004" s="49" t="s">
        <v>286</v>
      </c>
      <c r="E1004" s="49" t="s">
        <v>177</v>
      </c>
      <c r="F1004" s="49" t="s">
        <v>267</v>
      </c>
      <c r="G1004" s="49" t="s">
        <v>1423</v>
      </c>
      <c r="H1004" s="5" t="s">
        <v>287</v>
      </c>
      <c r="I1004" s="49">
        <v>2</v>
      </c>
      <c r="J1004" s="50"/>
      <c r="K1004" s="146" t="s">
        <v>1879</v>
      </c>
      <c r="L1004" s="146"/>
      <c r="M1004" s="146"/>
      <c r="N1004" s="146"/>
    </row>
    <row r="1005" spans="1:14">
      <c r="A1005" s="51">
        <v>73</v>
      </c>
      <c r="B1005" s="51"/>
      <c r="C1005" s="51" t="s">
        <v>36</v>
      </c>
      <c r="D1005" s="49" t="s">
        <v>286</v>
      </c>
      <c r="E1005" s="49" t="s">
        <v>174</v>
      </c>
      <c r="F1005" s="49" t="s">
        <v>13</v>
      </c>
      <c r="G1005" s="49" t="s">
        <v>1556</v>
      </c>
      <c r="H1005" s="5" t="s">
        <v>287</v>
      </c>
      <c r="I1005" s="49">
        <v>2</v>
      </c>
      <c r="J1005" s="50"/>
      <c r="K1005" s="146" t="s">
        <v>1880</v>
      </c>
      <c r="L1005" s="146"/>
      <c r="M1005" s="146"/>
      <c r="N1005" s="146"/>
    </row>
    <row r="1006" spans="1:14">
      <c r="A1006" s="51">
        <v>74</v>
      </c>
      <c r="B1006" s="51"/>
      <c r="C1006" s="51" t="s">
        <v>36</v>
      </c>
      <c r="D1006" s="49" t="s">
        <v>120</v>
      </c>
      <c r="E1006" s="49" t="s">
        <v>188</v>
      </c>
      <c r="F1006" s="49" t="s">
        <v>559</v>
      </c>
      <c r="G1006" s="49" t="s">
        <v>53</v>
      </c>
      <c r="H1006" s="5" t="s">
        <v>317</v>
      </c>
      <c r="I1006" s="49">
        <v>1</v>
      </c>
      <c r="J1006" s="49"/>
      <c r="K1006" s="146" t="s">
        <v>1881</v>
      </c>
      <c r="L1006" s="146"/>
      <c r="M1006" s="146"/>
      <c r="N1006" s="146"/>
    </row>
    <row r="1007" spans="1:14">
      <c r="A1007" s="51">
        <v>75</v>
      </c>
      <c r="B1007" s="51"/>
      <c r="C1007" s="51" t="s">
        <v>36</v>
      </c>
      <c r="D1007" s="49" t="s">
        <v>120</v>
      </c>
      <c r="E1007" s="49" t="s">
        <v>172</v>
      </c>
      <c r="F1007" s="49" t="s">
        <v>35</v>
      </c>
      <c r="G1007" s="49" t="s">
        <v>1030</v>
      </c>
      <c r="H1007" s="5" t="s">
        <v>317</v>
      </c>
      <c r="I1007" s="49">
        <v>3</v>
      </c>
      <c r="J1007" s="49"/>
      <c r="K1007" s="146" t="s">
        <v>1882</v>
      </c>
      <c r="L1007" s="146"/>
      <c r="M1007" s="146"/>
      <c r="N1007" s="146"/>
    </row>
    <row r="1008" spans="1:14">
      <c r="A1008" s="51">
        <v>76</v>
      </c>
      <c r="B1008" s="51"/>
      <c r="C1008" s="51" t="s">
        <v>36</v>
      </c>
      <c r="D1008" s="49" t="s">
        <v>120</v>
      </c>
      <c r="E1008" s="49" t="s">
        <v>359</v>
      </c>
      <c r="F1008" s="49" t="s">
        <v>47</v>
      </c>
      <c r="G1008" s="49" t="s">
        <v>51</v>
      </c>
      <c r="H1008" s="5" t="s">
        <v>828</v>
      </c>
      <c r="I1008" s="49">
        <v>2</v>
      </c>
      <c r="J1008" s="50"/>
      <c r="K1008" s="146" t="s">
        <v>1883</v>
      </c>
      <c r="L1008" s="146"/>
      <c r="M1008" s="146"/>
      <c r="N1008" s="146"/>
    </row>
    <row r="1009" spans="1:14">
      <c r="A1009" s="51">
        <v>77</v>
      </c>
      <c r="B1009" s="51"/>
      <c r="C1009" s="51" t="s">
        <v>36</v>
      </c>
      <c r="D1009" s="49" t="s">
        <v>120</v>
      </c>
      <c r="E1009" s="49" t="s">
        <v>178</v>
      </c>
      <c r="F1009" s="49" t="s">
        <v>38</v>
      </c>
      <c r="G1009" s="49" t="s">
        <v>1623</v>
      </c>
      <c r="H1009" s="5" t="s">
        <v>317</v>
      </c>
      <c r="I1009" s="49">
        <v>3</v>
      </c>
      <c r="J1009" s="50"/>
      <c r="K1009" s="146" t="s">
        <v>1884</v>
      </c>
      <c r="L1009" s="146"/>
      <c r="M1009" s="146"/>
      <c r="N1009" s="146"/>
    </row>
    <row r="1010" spans="1:14">
      <c r="A1010" s="51">
        <v>78</v>
      </c>
      <c r="B1010" s="51"/>
      <c r="C1010" s="51" t="s">
        <v>36</v>
      </c>
      <c r="D1010" s="49" t="s">
        <v>120</v>
      </c>
      <c r="E1010" s="49" t="s">
        <v>185</v>
      </c>
      <c r="F1010" s="49" t="s">
        <v>197</v>
      </c>
      <c r="G1010" s="49" t="s">
        <v>57</v>
      </c>
      <c r="H1010" s="5" t="s">
        <v>317</v>
      </c>
      <c r="I1010" s="49">
        <v>1</v>
      </c>
      <c r="J1010" s="50">
        <v>2</v>
      </c>
      <c r="K1010" s="146" t="s">
        <v>1885</v>
      </c>
      <c r="L1010" s="146"/>
      <c r="M1010" s="146"/>
      <c r="N1010" s="146"/>
    </row>
    <row r="1011" spans="1:14">
      <c r="A1011" s="51">
        <v>79</v>
      </c>
      <c r="B1011" s="51"/>
      <c r="C1011" s="51" t="s">
        <v>36</v>
      </c>
      <c r="D1011" s="49" t="s">
        <v>120</v>
      </c>
      <c r="E1011" s="49" t="s">
        <v>185</v>
      </c>
      <c r="F1011" s="49" t="s">
        <v>1354</v>
      </c>
      <c r="G1011" s="49" t="s">
        <v>355</v>
      </c>
      <c r="H1011" s="5" t="s">
        <v>317</v>
      </c>
      <c r="I1011" s="49">
        <v>1</v>
      </c>
      <c r="J1011" s="49">
        <v>2</v>
      </c>
      <c r="K1011" s="146" t="s">
        <v>1886</v>
      </c>
      <c r="L1011" s="146"/>
      <c r="M1011" s="146"/>
      <c r="N1011" s="146"/>
    </row>
    <row r="1012" spans="1:14">
      <c r="A1012" s="51">
        <v>80</v>
      </c>
      <c r="B1012" s="51"/>
      <c r="C1012" s="51" t="s">
        <v>36</v>
      </c>
      <c r="D1012" s="49" t="s">
        <v>120</v>
      </c>
      <c r="E1012" s="49" t="s">
        <v>359</v>
      </c>
      <c r="F1012" s="49" t="s">
        <v>122</v>
      </c>
      <c r="G1012" s="49" t="s">
        <v>52</v>
      </c>
      <c r="H1012" s="5" t="s">
        <v>317</v>
      </c>
      <c r="I1012" s="49">
        <v>5</v>
      </c>
      <c r="J1012" s="49"/>
      <c r="K1012" s="146" t="s">
        <v>1887</v>
      </c>
      <c r="L1012" s="146"/>
      <c r="M1012" s="146"/>
      <c r="N1012" s="146"/>
    </row>
    <row r="1013" spans="1:14">
      <c r="A1013" s="51">
        <v>81</v>
      </c>
      <c r="B1013" s="51"/>
      <c r="C1013" s="51" t="s">
        <v>36</v>
      </c>
      <c r="D1013" s="49" t="s">
        <v>120</v>
      </c>
      <c r="E1013" s="49" t="s">
        <v>174</v>
      </c>
      <c r="F1013" s="49" t="s">
        <v>13</v>
      </c>
      <c r="G1013" s="49" t="s">
        <v>562</v>
      </c>
      <c r="H1013" s="5" t="s">
        <v>317</v>
      </c>
      <c r="I1013" s="49">
        <v>2</v>
      </c>
      <c r="J1013" s="50"/>
      <c r="K1013" s="146" t="s">
        <v>1888</v>
      </c>
      <c r="L1013" s="146"/>
      <c r="M1013" s="146"/>
      <c r="N1013" s="146"/>
    </row>
    <row r="1014" spans="1:14">
      <c r="A1014" s="51">
        <v>82</v>
      </c>
      <c r="B1014" s="51"/>
      <c r="C1014" s="51" t="s">
        <v>36</v>
      </c>
      <c r="D1014" s="49" t="s">
        <v>120</v>
      </c>
      <c r="E1014" s="49" t="s">
        <v>179</v>
      </c>
      <c r="F1014" s="49" t="s">
        <v>39</v>
      </c>
      <c r="G1014" s="49" t="s">
        <v>268</v>
      </c>
      <c r="H1014" s="5" t="s">
        <v>317</v>
      </c>
      <c r="I1014" s="49">
        <v>3</v>
      </c>
      <c r="J1014" s="50"/>
      <c r="K1014" s="146" t="s">
        <v>1889</v>
      </c>
      <c r="L1014" s="146"/>
      <c r="M1014" s="146"/>
      <c r="N1014" s="146"/>
    </row>
    <row r="1015" spans="1:14">
      <c r="A1015" s="51">
        <v>83</v>
      </c>
      <c r="B1015" s="51"/>
      <c r="C1015" s="51" t="s">
        <v>36</v>
      </c>
      <c r="D1015" s="49" t="s">
        <v>120</v>
      </c>
      <c r="E1015" s="49" t="s">
        <v>181</v>
      </c>
      <c r="F1015" s="49" t="s">
        <v>56</v>
      </c>
      <c r="G1015" s="49" t="s">
        <v>198</v>
      </c>
      <c r="H1015" s="5" t="s">
        <v>317</v>
      </c>
      <c r="I1015" s="49">
        <v>1</v>
      </c>
      <c r="J1015" s="50"/>
      <c r="K1015" s="146" t="s">
        <v>1890</v>
      </c>
      <c r="L1015" s="146"/>
      <c r="M1015" s="146"/>
      <c r="N1015" s="146"/>
    </row>
    <row r="1016" spans="1:14">
      <c r="A1016" s="51">
        <v>84</v>
      </c>
      <c r="B1016" s="51"/>
      <c r="C1016" s="51" t="s">
        <v>36</v>
      </c>
      <c r="D1016" s="49" t="s">
        <v>120</v>
      </c>
      <c r="E1016" s="49" t="s">
        <v>341</v>
      </c>
      <c r="F1016" s="49" t="s">
        <v>14</v>
      </c>
      <c r="G1016" s="49" t="s">
        <v>96</v>
      </c>
      <c r="H1016" s="5" t="s">
        <v>317</v>
      </c>
      <c r="I1016" s="49">
        <v>2</v>
      </c>
      <c r="J1016" s="50"/>
      <c r="K1016" s="146" t="s">
        <v>1882</v>
      </c>
      <c r="L1016" s="146"/>
      <c r="M1016" s="146"/>
      <c r="N1016" s="146"/>
    </row>
    <row r="1017" spans="1:14">
      <c r="A1017" s="51">
        <v>85</v>
      </c>
      <c r="B1017" s="51"/>
      <c r="C1017" s="51" t="s">
        <v>36</v>
      </c>
      <c r="D1017" s="49" t="s">
        <v>120</v>
      </c>
      <c r="E1017" s="49" t="s">
        <v>359</v>
      </c>
      <c r="F1017" s="49" t="s">
        <v>124</v>
      </c>
      <c r="G1017" s="49" t="s">
        <v>562</v>
      </c>
      <c r="H1017" s="5" t="s">
        <v>317</v>
      </c>
      <c r="I1017" s="49">
        <v>4</v>
      </c>
      <c r="J1017" s="50"/>
      <c r="K1017" s="146" t="s">
        <v>1891</v>
      </c>
      <c r="L1017" s="146"/>
      <c r="M1017" s="146"/>
      <c r="N1017" s="146"/>
    </row>
    <row r="1018" spans="1:14">
      <c r="A1018" s="51">
        <v>86</v>
      </c>
      <c r="B1018" s="51"/>
      <c r="C1018" s="51" t="s">
        <v>36</v>
      </c>
      <c r="D1018" s="49" t="s">
        <v>120</v>
      </c>
      <c r="E1018" s="49" t="s">
        <v>175</v>
      </c>
      <c r="F1018" s="49" t="s">
        <v>19</v>
      </c>
      <c r="G1018" s="49" t="s">
        <v>50</v>
      </c>
      <c r="H1018" s="5" t="s">
        <v>317</v>
      </c>
      <c r="I1018" s="49">
        <v>2</v>
      </c>
      <c r="J1018" s="49"/>
      <c r="K1018" s="146" t="s">
        <v>1882</v>
      </c>
      <c r="L1018" s="146"/>
      <c r="M1018" s="146"/>
      <c r="N1018" s="146"/>
    </row>
    <row r="1019" spans="1:14">
      <c r="A1019" s="51">
        <v>87</v>
      </c>
      <c r="B1019" s="51"/>
      <c r="C1019" s="51" t="s">
        <v>36</v>
      </c>
      <c r="D1019" s="49" t="s">
        <v>120</v>
      </c>
      <c r="E1019" s="49" t="s">
        <v>1370</v>
      </c>
      <c r="F1019" s="49" t="s">
        <v>15</v>
      </c>
      <c r="G1019" s="49" t="s">
        <v>96</v>
      </c>
      <c r="H1019" s="5" t="s">
        <v>317</v>
      </c>
      <c r="I1019" s="49">
        <v>2</v>
      </c>
      <c r="J1019" s="49"/>
      <c r="K1019" s="146" t="s">
        <v>1882</v>
      </c>
      <c r="L1019" s="146"/>
      <c r="M1019" s="146"/>
      <c r="N1019" s="146"/>
    </row>
    <row r="1020" spans="1:14">
      <c r="A1020" s="51">
        <v>88</v>
      </c>
      <c r="B1020" s="51"/>
      <c r="C1020" s="51" t="s">
        <v>36</v>
      </c>
      <c r="D1020" s="49" t="s">
        <v>1427</v>
      </c>
      <c r="E1020" s="49" t="s">
        <v>184</v>
      </c>
      <c r="F1020" s="49" t="s">
        <v>1227</v>
      </c>
      <c r="G1020" s="49" t="s">
        <v>300</v>
      </c>
      <c r="H1020" s="5" t="s">
        <v>280</v>
      </c>
      <c r="I1020" s="49">
        <v>4</v>
      </c>
      <c r="J1020" s="50"/>
      <c r="K1020" s="146"/>
      <c r="L1020" s="146"/>
      <c r="M1020" s="146"/>
      <c r="N1020" s="146"/>
    </row>
    <row r="1021" spans="1:14">
      <c r="A1021" s="51">
        <v>89</v>
      </c>
      <c r="B1021" s="51"/>
      <c r="C1021" s="51" t="s">
        <v>36</v>
      </c>
      <c r="D1021" s="49" t="s">
        <v>1427</v>
      </c>
      <c r="E1021" s="49" t="s">
        <v>184</v>
      </c>
      <c r="F1021" s="49" t="s">
        <v>1228</v>
      </c>
      <c r="G1021" s="49" t="s">
        <v>282</v>
      </c>
      <c r="H1021" s="5" t="s">
        <v>557</v>
      </c>
      <c r="I1021" s="49">
        <v>4</v>
      </c>
      <c r="J1021" s="50"/>
      <c r="K1021" s="146"/>
      <c r="L1021" s="146"/>
      <c r="M1021" s="146"/>
      <c r="N1021" s="146"/>
    </row>
    <row r="1022" spans="1:14">
      <c r="A1022" s="51">
        <v>90</v>
      </c>
      <c r="B1022" s="51"/>
      <c r="C1022" s="51" t="s">
        <v>36</v>
      </c>
      <c r="D1022" s="49" t="s">
        <v>1427</v>
      </c>
      <c r="E1022" s="49" t="s">
        <v>184</v>
      </c>
      <c r="F1022" s="49" t="s">
        <v>1892</v>
      </c>
      <c r="G1022" s="49" t="s">
        <v>300</v>
      </c>
      <c r="H1022" s="5" t="s">
        <v>280</v>
      </c>
      <c r="I1022" s="49">
        <v>2</v>
      </c>
      <c r="J1022" s="50"/>
      <c r="K1022" s="146" t="s">
        <v>1471</v>
      </c>
      <c r="L1022" s="146"/>
      <c r="M1022" s="146"/>
      <c r="N1022" s="146"/>
    </row>
    <row r="1023" spans="1:14">
      <c r="A1023" s="51">
        <v>91</v>
      </c>
      <c r="B1023" s="51"/>
      <c r="C1023" s="51" t="s">
        <v>36</v>
      </c>
      <c r="D1023" s="49" t="s">
        <v>1427</v>
      </c>
      <c r="E1023" s="49" t="s">
        <v>184</v>
      </c>
      <c r="F1023" s="49" t="s">
        <v>1227</v>
      </c>
      <c r="G1023" s="49" t="s">
        <v>299</v>
      </c>
      <c r="H1023" s="5" t="s">
        <v>557</v>
      </c>
      <c r="I1023" s="49">
        <v>4</v>
      </c>
      <c r="J1023" s="49"/>
      <c r="K1023" s="146"/>
      <c r="L1023" s="146"/>
      <c r="M1023" s="146"/>
      <c r="N1023" s="146"/>
    </row>
    <row r="1024" spans="1:14">
      <c r="A1024" s="51">
        <v>92</v>
      </c>
      <c r="B1024" s="51"/>
      <c r="C1024" s="51" t="s">
        <v>36</v>
      </c>
      <c r="D1024" s="49" t="s">
        <v>1427</v>
      </c>
      <c r="E1024" s="49" t="s">
        <v>172</v>
      </c>
      <c r="F1024" s="49" t="s">
        <v>35</v>
      </c>
      <c r="G1024" s="49" t="s">
        <v>1685</v>
      </c>
      <c r="H1024" s="5" t="s">
        <v>280</v>
      </c>
      <c r="I1024" s="49">
        <v>3</v>
      </c>
      <c r="J1024" s="50"/>
      <c r="K1024" s="146" t="s">
        <v>2043</v>
      </c>
      <c r="L1024" s="146"/>
      <c r="M1024" s="146"/>
      <c r="N1024" s="146"/>
    </row>
    <row r="1025" spans="1:14">
      <c r="A1025" s="51">
        <v>93</v>
      </c>
      <c r="B1025" s="51"/>
      <c r="C1025" s="51" t="s">
        <v>36</v>
      </c>
      <c r="D1025" s="49" t="s">
        <v>1427</v>
      </c>
      <c r="E1025" s="49" t="s">
        <v>178</v>
      </c>
      <c r="F1025" s="49" t="s">
        <v>38</v>
      </c>
      <c r="G1025" s="49" t="s">
        <v>1269</v>
      </c>
      <c r="H1025" s="5" t="s">
        <v>280</v>
      </c>
      <c r="I1025" s="49">
        <v>3</v>
      </c>
      <c r="J1025" s="50"/>
      <c r="K1025" s="146" t="s">
        <v>1893</v>
      </c>
      <c r="L1025" s="146"/>
      <c r="M1025" s="146"/>
      <c r="N1025" s="146"/>
    </row>
    <row r="1026" spans="1:14">
      <c r="A1026" s="51">
        <v>94</v>
      </c>
      <c r="B1026" s="51"/>
      <c r="C1026" s="51" t="s">
        <v>36</v>
      </c>
      <c r="D1026" s="49" t="s">
        <v>1427</v>
      </c>
      <c r="E1026" s="49" t="s">
        <v>174</v>
      </c>
      <c r="F1026" s="49" t="s">
        <v>13</v>
      </c>
      <c r="G1026" s="49" t="s">
        <v>1685</v>
      </c>
      <c r="H1026" s="5" t="s">
        <v>280</v>
      </c>
      <c r="I1026" s="49">
        <v>2</v>
      </c>
      <c r="J1026" s="50"/>
      <c r="K1026" s="146" t="s">
        <v>1894</v>
      </c>
      <c r="L1026" s="146"/>
      <c r="M1026" s="146"/>
      <c r="N1026" s="146"/>
    </row>
    <row r="1027" spans="1:14">
      <c r="A1027" s="51">
        <v>95</v>
      </c>
      <c r="B1027" s="51"/>
      <c r="C1027" s="51" t="s">
        <v>36</v>
      </c>
      <c r="D1027" s="49" t="s">
        <v>1427</v>
      </c>
      <c r="E1027" s="49" t="s">
        <v>359</v>
      </c>
      <c r="F1027" s="49" t="s">
        <v>1476</v>
      </c>
      <c r="G1027" s="49" t="s">
        <v>52</v>
      </c>
      <c r="H1027" s="5" t="s">
        <v>280</v>
      </c>
      <c r="I1027" s="49">
        <v>2</v>
      </c>
      <c r="J1027" s="49"/>
      <c r="K1027" s="146" t="s">
        <v>1569</v>
      </c>
      <c r="L1027" s="146"/>
      <c r="M1027" s="146"/>
      <c r="N1027" s="146"/>
    </row>
    <row r="1028" spans="1:14">
      <c r="A1028" s="51">
        <v>96</v>
      </c>
      <c r="B1028" s="51"/>
      <c r="C1028" s="51" t="s">
        <v>36</v>
      </c>
      <c r="D1028" s="49" t="s">
        <v>1427</v>
      </c>
      <c r="E1028" s="49" t="s">
        <v>179</v>
      </c>
      <c r="F1028" s="49" t="s">
        <v>39</v>
      </c>
      <c r="G1028" s="49" t="s">
        <v>1408</v>
      </c>
      <c r="H1028" s="5" t="s">
        <v>280</v>
      </c>
      <c r="I1028" s="49">
        <v>3</v>
      </c>
      <c r="J1028" s="49"/>
      <c r="K1028" s="146" t="s">
        <v>2044</v>
      </c>
      <c r="L1028" s="146"/>
      <c r="M1028" s="146"/>
      <c r="N1028" s="146"/>
    </row>
    <row r="1029" spans="1:14">
      <c r="A1029" s="51">
        <v>97</v>
      </c>
      <c r="B1029" s="51"/>
      <c r="C1029" s="51" t="s">
        <v>36</v>
      </c>
      <c r="D1029" s="49" t="s">
        <v>1427</v>
      </c>
      <c r="E1029" s="49" t="s">
        <v>181</v>
      </c>
      <c r="F1029" s="49" t="s">
        <v>56</v>
      </c>
      <c r="G1029" s="49" t="s">
        <v>198</v>
      </c>
      <c r="H1029" s="5" t="s">
        <v>280</v>
      </c>
      <c r="I1029" s="49">
        <v>1</v>
      </c>
      <c r="J1029" s="49"/>
      <c r="K1029" s="146" t="s">
        <v>1896</v>
      </c>
      <c r="L1029" s="146"/>
      <c r="M1029" s="146"/>
      <c r="N1029" s="146"/>
    </row>
    <row r="1030" spans="1:14">
      <c r="A1030" s="51">
        <v>98</v>
      </c>
      <c r="B1030" s="51"/>
      <c r="C1030" s="51" t="s">
        <v>36</v>
      </c>
      <c r="D1030" s="49" t="s">
        <v>1427</v>
      </c>
      <c r="E1030" s="49" t="s">
        <v>341</v>
      </c>
      <c r="F1030" s="49" t="s">
        <v>14</v>
      </c>
      <c r="G1030" s="49" t="s">
        <v>1350</v>
      </c>
      <c r="H1030" s="5" t="s">
        <v>280</v>
      </c>
      <c r="I1030" s="49">
        <v>2</v>
      </c>
      <c r="J1030" s="50"/>
      <c r="K1030" s="146" t="s">
        <v>2045</v>
      </c>
      <c r="L1030" s="146"/>
      <c r="M1030" s="146"/>
      <c r="N1030" s="146"/>
    </row>
    <row r="1031" spans="1:14">
      <c r="A1031" s="51">
        <v>99</v>
      </c>
      <c r="B1031" s="51"/>
      <c r="C1031" s="51" t="s">
        <v>36</v>
      </c>
      <c r="D1031" s="49" t="s">
        <v>1427</v>
      </c>
      <c r="E1031" s="49" t="s">
        <v>1370</v>
      </c>
      <c r="F1031" s="49" t="s">
        <v>15</v>
      </c>
      <c r="G1031" s="49" t="s">
        <v>1350</v>
      </c>
      <c r="H1031" s="5" t="s">
        <v>280</v>
      </c>
      <c r="I1031" s="49">
        <v>2</v>
      </c>
      <c r="J1031" s="49"/>
      <c r="K1031" s="146"/>
      <c r="L1031" s="146"/>
      <c r="M1031" s="146"/>
      <c r="N1031" s="146"/>
    </row>
    <row r="1032" spans="1:14">
      <c r="A1032" s="51">
        <v>100</v>
      </c>
      <c r="B1032" s="51"/>
      <c r="C1032" s="51" t="s">
        <v>36</v>
      </c>
      <c r="D1032" s="49" t="s">
        <v>1427</v>
      </c>
      <c r="E1032" s="49" t="s">
        <v>175</v>
      </c>
      <c r="F1032" s="49" t="s">
        <v>19</v>
      </c>
      <c r="G1032" s="49" t="s">
        <v>44</v>
      </c>
      <c r="H1032" s="5" t="s">
        <v>280</v>
      </c>
      <c r="I1032" s="49">
        <v>2</v>
      </c>
      <c r="J1032" s="49"/>
      <c r="K1032" s="146" t="s">
        <v>2046</v>
      </c>
      <c r="L1032" s="146"/>
      <c r="M1032" s="146"/>
      <c r="N1032" s="146"/>
    </row>
    <row r="1033" spans="1:14">
      <c r="A1033" s="51">
        <v>101</v>
      </c>
      <c r="B1033" s="51"/>
      <c r="C1033" s="51" t="s">
        <v>36</v>
      </c>
      <c r="D1033" s="49" t="s">
        <v>1428</v>
      </c>
      <c r="E1033" s="49" t="s">
        <v>172</v>
      </c>
      <c r="F1033" s="49" t="s">
        <v>35</v>
      </c>
      <c r="G1033" s="49" t="s">
        <v>268</v>
      </c>
      <c r="H1033" s="5" t="s">
        <v>280</v>
      </c>
      <c r="I1033" s="49">
        <v>3</v>
      </c>
      <c r="J1033" s="49"/>
      <c r="K1033" s="146" t="s">
        <v>2047</v>
      </c>
      <c r="L1033" s="146"/>
      <c r="M1033" s="146"/>
      <c r="N1033" s="146"/>
    </row>
    <row r="1034" spans="1:14">
      <c r="A1034" s="51">
        <v>102</v>
      </c>
      <c r="B1034" s="51"/>
      <c r="C1034" s="51" t="s">
        <v>36</v>
      </c>
      <c r="D1034" s="49" t="s">
        <v>1428</v>
      </c>
      <c r="E1034" s="49" t="s">
        <v>178</v>
      </c>
      <c r="F1034" s="49" t="s">
        <v>38</v>
      </c>
      <c r="G1034" s="49" t="s">
        <v>1623</v>
      </c>
      <c r="H1034" s="5" t="s">
        <v>280</v>
      </c>
      <c r="I1034" s="49">
        <v>3</v>
      </c>
      <c r="J1034" s="49"/>
      <c r="K1034" s="146" t="s">
        <v>2048</v>
      </c>
      <c r="L1034" s="146"/>
      <c r="M1034" s="146"/>
      <c r="N1034" s="146"/>
    </row>
    <row r="1035" spans="1:14">
      <c r="A1035" s="51">
        <v>103</v>
      </c>
      <c r="B1035" s="51"/>
      <c r="C1035" s="51" t="s">
        <v>36</v>
      </c>
      <c r="D1035" s="49" t="s">
        <v>1428</v>
      </c>
      <c r="E1035" s="49" t="s">
        <v>174</v>
      </c>
      <c r="F1035" s="49" t="s">
        <v>13</v>
      </c>
      <c r="G1035" s="49" t="s">
        <v>402</v>
      </c>
      <c r="H1035" s="5" t="s">
        <v>280</v>
      </c>
      <c r="I1035" s="49">
        <v>2</v>
      </c>
      <c r="J1035" s="49"/>
      <c r="K1035" s="146" t="s">
        <v>1894</v>
      </c>
      <c r="L1035" s="146"/>
      <c r="M1035" s="146"/>
      <c r="N1035" s="146"/>
    </row>
    <row r="1036" spans="1:14">
      <c r="A1036" s="51">
        <v>104</v>
      </c>
      <c r="B1036" s="51"/>
      <c r="C1036" s="51" t="s">
        <v>36</v>
      </c>
      <c r="D1036" s="49" t="s">
        <v>1428</v>
      </c>
      <c r="E1036" s="49" t="s">
        <v>359</v>
      </c>
      <c r="F1036" s="49" t="s">
        <v>1476</v>
      </c>
      <c r="G1036" s="49" t="s">
        <v>36</v>
      </c>
      <c r="H1036" s="5" t="s">
        <v>280</v>
      </c>
      <c r="I1036" s="49">
        <v>2</v>
      </c>
      <c r="J1036" s="49"/>
      <c r="K1036" s="146" t="s">
        <v>2049</v>
      </c>
      <c r="L1036" s="146"/>
      <c r="M1036" s="146"/>
      <c r="N1036" s="146"/>
    </row>
    <row r="1037" spans="1:14">
      <c r="A1037" s="51">
        <v>105</v>
      </c>
      <c r="B1037" s="51"/>
      <c r="C1037" s="51" t="s">
        <v>36</v>
      </c>
      <c r="D1037" s="49" t="s">
        <v>1428</v>
      </c>
      <c r="E1037" s="49" t="s">
        <v>179</v>
      </c>
      <c r="F1037" s="49" t="s">
        <v>39</v>
      </c>
      <c r="G1037" s="49" t="s">
        <v>36</v>
      </c>
      <c r="H1037" s="5" t="s">
        <v>280</v>
      </c>
      <c r="I1037" s="49">
        <v>3</v>
      </c>
      <c r="J1037" s="50"/>
      <c r="K1037" s="146" t="s">
        <v>1895</v>
      </c>
      <c r="L1037" s="146"/>
      <c r="M1037" s="146"/>
      <c r="N1037" s="146"/>
    </row>
    <row r="1038" spans="1:14">
      <c r="A1038" s="51">
        <v>106</v>
      </c>
      <c r="B1038" s="51"/>
      <c r="C1038" s="51" t="s">
        <v>36</v>
      </c>
      <c r="D1038" s="49" t="s">
        <v>1428</v>
      </c>
      <c r="E1038" s="49" t="s">
        <v>181</v>
      </c>
      <c r="F1038" s="49" t="s">
        <v>56</v>
      </c>
      <c r="G1038" s="49" t="s">
        <v>198</v>
      </c>
      <c r="H1038" s="5" t="s">
        <v>280</v>
      </c>
      <c r="I1038" s="49">
        <v>1</v>
      </c>
      <c r="J1038" s="49"/>
      <c r="K1038" s="146" t="s">
        <v>1896</v>
      </c>
      <c r="L1038" s="146"/>
      <c r="M1038" s="146"/>
      <c r="N1038" s="146"/>
    </row>
    <row r="1039" spans="1:14">
      <c r="A1039" s="51">
        <v>107</v>
      </c>
      <c r="B1039" s="51"/>
      <c r="C1039" s="51" t="s">
        <v>36</v>
      </c>
      <c r="D1039" s="49" t="s">
        <v>1428</v>
      </c>
      <c r="E1039" s="49" t="s">
        <v>341</v>
      </c>
      <c r="F1039" s="49" t="s">
        <v>14</v>
      </c>
      <c r="G1039" s="49" t="s">
        <v>51</v>
      </c>
      <c r="H1039" s="5" t="s">
        <v>280</v>
      </c>
      <c r="I1039" s="49">
        <v>2</v>
      </c>
      <c r="J1039" s="49"/>
      <c r="K1039" s="146" t="s">
        <v>2050</v>
      </c>
      <c r="L1039" s="146"/>
      <c r="M1039" s="146"/>
      <c r="N1039" s="146"/>
    </row>
    <row r="1040" spans="1:14">
      <c r="A1040" s="51">
        <v>108</v>
      </c>
      <c r="B1040" s="51"/>
      <c r="C1040" s="51" t="s">
        <v>36</v>
      </c>
      <c r="D1040" s="49" t="s">
        <v>1428</v>
      </c>
      <c r="E1040" s="49" t="s">
        <v>1370</v>
      </c>
      <c r="F1040" s="49" t="s">
        <v>15</v>
      </c>
      <c r="G1040" s="49" t="s">
        <v>51</v>
      </c>
      <c r="H1040" s="5" t="s">
        <v>280</v>
      </c>
      <c r="I1040" s="49">
        <v>2</v>
      </c>
      <c r="J1040" s="49"/>
      <c r="K1040" s="146"/>
      <c r="L1040" s="146"/>
      <c r="M1040" s="146"/>
      <c r="N1040" s="146"/>
    </row>
    <row r="1041" spans="1:14" s="3" customFormat="1">
      <c r="A1041" s="51">
        <v>109</v>
      </c>
      <c r="B1041" s="51"/>
      <c r="C1041" s="51" t="s">
        <v>36</v>
      </c>
      <c r="D1041" s="49" t="s">
        <v>1428</v>
      </c>
      <c r="E1041" s="49" t="s">
        <v>175</v>
      </c>
      <c r="F1041" s="49" t="s">
        <v>19</v>
      </c>
      <c r="G1041" s="49" t="s">
        <v>50</v>
      </c>
      <c r="H1041" s="5" t="s">
        <v>280</v>
      </c>
      <c r="I1041" s="49">
        <v>2</v>
      </c>
      <c r="J1041" s="49"/>
      <c r="K1041" s="151" t="s">
        <v>1897</v>
      </c>
      <c r="L1041" s="151"/>
      <c r="M1041" s="151"/>
      <c r="N1041" s="151"/>
    </row>
    <row r="1042" spans="1:14">
      <c r="A1042" s="51">
        <v>110</v>
      </c>
      <c r="B1042" s="51"/>
      <c r="C1042" s="51" t="s">
        <v>36</v>
      </c>
      <c r="D1042" s="49" t="s">
        <v>1428</v>
      </c>
      <c r="E1042" s="49" t="s">
        <v>185</v>
      </c>
      <c r="F1042" s="49" t="s">
        <v>1477</v>
      </c>
      <c r="G1042" s="49" t="s">
        <v>51</v>
      </c>
      <c r="H1042" s="5" t="s">
        <v>121</v>
      </c>
      <c r="I1042" s="49">
        <v>4</v>
      </c>
      <c r="J1042" s="50"/>
      <c r="K1042" s="146" t="s">
        <v>1554</v>
      </c>
      <c r="L1042" s="146"/>
      <c r="M1042" s="146"/>
      <c r="N1042" s="146"/>
    </row>
    <row r="1043" spans="1:14">
      <c r="A1043" s="51">
        <v>111</v>
      </c>
      <c r="B1043" s="51"/>
      <c r="C1043" s="51" t="s">
        <v>36</v>
      </c>
      <c r="D1043" s="49" t="s">
        <v>1428</v>
      </c>
      <c r="E1043" s="49" t="s">
        <v>185</v>
      </c>
      <c r="F1043" s="49" t="s">
        <v>1477</v>
      </c>
      <c r="G1043" s="49" t="s">
        <v>105</v>
      </c>
      <c r="H1043" s="5" t="s">
        <v>121</v>
      </c>
      <c r="I1043" s="49">
        <v>2</v>
      </c>
      <c r="J1043" s="49"/>
      <c r="K1043" s="146" t="s">
        <v>1898</v>
      </c>
      <c r="L1043" s="146"/>
      <c r="M1043" s="146"/>
      <c r="N1043" s="146"/>
    </row>
    <row r="1044" spans="1:14">
      <c r="A1044" s="51">
        <v>112</v>
      </c>
      <c r="B1044" s="51"/>
      <c r="C1044" s="51" t="s">
        <v>36</v>
      </c>
      <c r="D1044" s="49" t="s">
        <v>1428</v>
      </c>
      <c r="E1044" s="49" t="s">
        <v>188</v>
      </c>
      <c r="F1044" s="49" t="s">
        <v>559</v>
      </c>
      <c r="G1044" s="49" t="s">
        <v>53</v>
      </c>
      <c r="H1044" s="5" t="s">
        <v>121</v>
      </c>
      <c r="I1044" s="49">
        <v>1</v>
      </c>
      <c r="J1044" s="49"/>
      <c r="K1044" s="146" t="s">
        <v>1474</v>
      </c>
      <c r="L1044" s="146"/>
      <c r="M1044" s="146"/>
      <c r="N1044" s="146"/>
    </row>
    <row r="1045" spans="1:14">
      <c r="A1045" s="51">
        <v>113</v>
      </c>
      <c r="B1045" s="51"/>
      <c r="C1045" s="51" t="s">
        <v>36</v>
      </c>
      <c r="D1045" s="49" t="s">
        <v>1428</v>
      </c>
      <c r="E1045" s="49" t="s">
        <v>185</v>
      </c>
      <c r="F1045" s="49" t="s">
        <v>1354</v>
      </c>
      <c r="G1045" s="49" t="s">
        <v>355</v>
      </c>
      <c r="H1045" s="5" t="s">
        <v>1472</v>
      </c>
      <c r="I1045" s="49">
        <v>1</v>
      </c>
      <c r="J1045" s="49"/>
      <c r="K1045" s="146" t="s">
        <v>1473</v>
      </c>
      <c r="L1045" s="146"/>
      <c r="M1045" s="146"/>
      <c r="N1045" s="146"/>
    </row>
    <row r="1046" spans="1:14">
      <c r="A1046" s="51">
        <v>114</v>
      </c>
      <c r="B1046" s="51"/>
      <c r="C1046" s="51" t="s">
        <v>36</v>
      </c>
      <c r="D1046" s="49" t="s">
        <v>1428</v>
      </c>
      <c r="E1046" s="49" t="s">
        <v>185</v>
      </c>
      <c r="F1046" s="49" t="s">
        <v>1555</v>
      </c>
      <c r="G1046" s="49" t="s">
        <v>57</v>
      </c>
      <c r="H1046" s="5" t="s">
        <v>121</v>
      </c>
      <c r="I1046" s="49">
        <v>2</v>
      </c>
      <c r="J1046" s="49"/>
      <c r="K1046" s="146"/>
      <c r="L1046" s="146"/>
      <c r="M1046" s="146"/>
      <c r="N1046" s="146"/>
    </row>
    <row r="1047" spans="1:14">
      <c r="A1047" s="51">
        <v>115</v>
      </c>
      <c r="B1047" s="51"/>
      <c r="C1047" s="51" t="s">
        <v>36</v>
      </c>
      <c r="D1047" s="49" t="s">
        <v>1428</v>
      </c>
      <c r="E1047" s="49" t="s">
        <v>185</v>
      </c>
      <c r="F1047" s="49" t="s">
        <v>1477</v>
      </c>
      <c r="G1047" s="49" t="s">
        <v>60</v>
      </c>
      <c r="H1047" s="5" t="s">
        <v>121</v>
      </c>
      <c r="I1047" s="49">
        <v>2</v>
      </c>
      <c r="J1047" s="49"/>
      <c r="K1047" s="146"/>
      <c r="L1047" s="146"/>
      <c r="M1047" s="146"/>
      <c r="N1047" s="146"/>
    </row>
    <row r="1048" spans="1:14">
      <c r="A1048" s="51">
        <v>116</v>
      </c>
      <c r="B1048" s="51"/>
      <c r="C1048" s="51" t="s">
        <v>36</v>
      </c>
      <c r="D1048" s="49" t="s">
        <v>1428</v>
      </c>
      <c r="E1048" s="49" t="s">
        <v>185</v>
      </c>
      <c r="F1048" s="49" t="s">
        <v>1555</v>
      </c>
      <c r="G1048" s="49" t="s">
        <v>60</v>
      </c>
      <c r="H1048" s="5" t="s">
        <v>121</v>
      </c>
      <c r="I1048" s="49">
        <v>4</v>
      </c>
      <c r="J1048" s="49"/>
      <c r="K1048" s="146"/>
      <c r="L1048" s="146"/>
      <c r="M1048" s="146"/>
      <c r="N1048" s="146"/>
    </row>
    <row r="1049" spans="1:14">
      <c r="A1049" s="51">
        <v>117</v>
      </c>
      <c r="B1049" s="51"/>
      <c r="C1049" s="51" t="s">
        <v>36</v>
      </c>
      <c r="D1049" s="49" t="s">
        <v>125</v>
      </c>
      <c r="E1049" s="49" t="s">
        <v>188</v>
      </c>
      <c r="F1049" s="49" t="s">
        <v>559</v>
      </c>
      <c r="G1049" s="49" t="s">
        <v>51</v>
      </c>
      <c r="H1049" s="5" t="s">
        <v>1289</v>
      </c>
      <c r="I1049" s="49">
        <v>0</v>
      </c>
      <c r="J1049" s="50"/>
      <c r="K1049" s="146" t="s">
        <v>1899</v>
      </c>
      <c r="L1049" s="146"/>
      <c r="M1049" s="146"/>
      <c r="N1049" s="146"/>
    </row>
    <row r="1050" spans="1:14">
      <c r="A1050" s="51">
        <v>118</v>
      </c>
      <c r="B1050" s="51"/>
      <c r="C1050" s="51" t="s">
        <v>36</v>
      </c>
      <c r="D1050" s="49" t="s">
        <v>125</v>
      </c>
      <c r="E1050" s="49" t="s">
        <v>359</v>
      </c>
      <c r="F1050" s="49" t="s">
        <v>122</v>
      </c>
      <c r="G1050" s="49" t="s">
        <v>51</v>
      </c>
      <c r="H1050" s="5" t="s">
        <v>1289</v>
      </c>
      <c r="I1050" s="49">
        <v>4</v>
      </c>
      <c r="J1050" s="49"/>
      <c r="K1050" s="146"/>
      <c r="L1050" s="146"/>
      <c r="M1050" s="146"/>
      <c r="N1050" s="146"/>
    </row>
    <row r="1051" spans="1:14">
      <c r="A1051" s="51">
        <v>119</v>
      </c>
      <c r="B1051" s="51"/>
      <c r="C1051" s="51" t="s">
        <v>36</v>
      </c>
      <c r="D1051" s="49" t="s">
        <v>125</v>
      </c>
      <c r="E1051" s="49" t="s">
        <v>359</v>
      </c>
      <c r="F1051" s="49" t="s">
        <v>124</v>
      </c>
      <c r="G1051" s="49" t="s">
        <v>51</v>
      </c>
      <c r="H1051" s="5" t="s">
        <v>1289</v>
      </c>
      <c r="I1051" s="49">
        <v>0</v>
      </c>
      <c r="J1051" s="49"/>
      <c r="K1051" s="146"/>
      <c r="L1051" s="146"/>
      <c r="M1051" s="146"/>
      <c r="N1051" s="146"/>
    </row>
    <row r="1052" spans="1:14">
      <c r="A1052" s="51">
        <v>120</v>
      </c>
      <c r="B1052" s="51"/>
      <c r="C1052" s="51" t="s">
        <v>36</v>
      </c>
      <c r="D1052" s="49" t="s">
        <v>125</v>
      </c>
      <c r="E1052" s="49" t="s">
        <v>175</v>
      </c>
      <c r="F1052" s="49" t="s">
        <v>19</v>
      </c>
      <c r="G1052" s="49" t="s">
        <v>50</v>
      </c>
      <c r="H1052" s="5" t="s">
        <v>1289</v>
      </c>
      <c r="I1052" s="49">
        <v>2</v>
      </c>
      <c r="J1052" s="49"/>
      <c r="K1052" s="146" t="s">
        <v>1475</v>
      </c>
      <c r="L1052" s="146"/>
      <c r="M1052" s="146"/>
      <c r="N1052" s="146"/>
    </row>
    <row r="1053" spans="1:14">
      <c r="A1053" s="51">
        <v>121</v>
      </c>
      <c r="B1053" s="51"/>
      <c r="C1053" s="51" t="s">
        <v>36</v>
      </c>
      <c r="D1053" s="49" t="s">
        <v>125</v>
      </c>
      <c r="E1053" s="49" t="s">
        <v>359</v>
      </c>
      <c r="F1053" s="49" t="s">
        <v>122</v>
      </c>
      <c r="G1053" s="49" t="s">
        <v>95</v>
      </c>
      <c r="H1053" s="5" t="s">
        <v>1289</v>
      </c>
      <c r="I1053" s="49">
        <v>6</v>
      </c>
      <c r="J1053" s="49"/>
      <c r="K1053" s="146" t="s">
        <v>1900</v>
      </c>
      <c r="L1053" s="146"/>
      <c r="M1053" s="146"/>
      <c r="N1053" s="146"/>
    </row>
    <row r="1054" spans="1:14">
      <c r="A1054" s="51">
        <v>122</v>
      </c>
      <c r="B1054" s="51"/>
      <c r="C1054" s="51" t="s">
        <v>36</v>
      </c>
      <c r="D1054" s="49" t="s">
        <v>125</v>
      </c>
      <c r="E1054" s="49" t="s">
        <v>178</v>
      </c>
      <c r="F1054" s="49" t="s">
        <v>38</v>
      </c>
      <c r="G1054" s="49" t="s">
        <v>530</v>
      </c>
      <c r="H1054" s="5" t="s">
        <v>1289</v>
      </c>
      <c r="I1054" s="49">
        <v>3</v>
      </c>
      <c r="J1054" s="50"/>
      <c r="K1054" s="146" t="s">
        <v>1901</v>
      </c>
      <c r="L1054" s="146"/>
      <c r="M1054" s="146"/>
      <c r="N1054" s="146"/>
    </row>
    <row r="1055" spans="1:14">
      <c r="A1055" s="51">
        <v>123</v>
      </c>
      <c r="B1055" s="51"/>
      <c r="C1055" s="51" t="s">
        <v>36</v>
      </c>
      <c r="D1055" s="49" t="s">
        <v>125</v>
      </c>
      <c r="E1055" s="49" t="s">
        <v>341</v>
      </c>
      <c r="F1055" s="49" t="s">
        <v>14</v>
      </c>
      <c r="G1055" s="49" t="s">
        <v>1660</v>
      </c>
      <c r="H1055" s="5" t="s">
        <v>1289</v>
      </c>
      <c r="I1055" s="49">
        <v>2</v>
      </c>
      <c r="J1055" s="50"/>
      <c r="K1055" s="146" t="s">
        <v>1475</v>
      </c>
      <c r="L1055" s="146"/>
      <c r="M1055" s="146"/>
      <c r="N1055" s="146"/>
    </row>
    <row r="1056" spans="1:14">
      <c r="A1056" s="51">
        <v>124</v>
      </c>
      <c r="B1056" s="51"/>
      <c r="C1056" s="51" t="s">
        <v>36</v>
      </c>
      <c r="D1056" s="49" t="s">
        <v>125</v>
      </c>
      <c r="E1056" s="49" t="s">
        <v>341</v>
      </c>
      <c r="F1056" s="49" t="s">
        <v>15</v>
      </c>
      <c r="G1056" s="49" t="s">
        <v>1660</v>
      </c>
      <c r="H1056" s="5" t="s">
        <v>1289</v>
      </c>
      <c r="I1056" s="49">
        <v>2</v>
      </c>
      <c r="J1056" s="49"/>
      <c r="K1056" s="146" t="s">
        <v>1475</v>
      </c>
      <c r="L1056" s="146"/>
      <c r="M1056" s="146"/>
      <c r="N1056" s="146"/>
    </row>
    <row r="1057" spans="1:14">
      <c r="A1057" s="51">
        <v>125</v>
      </c>
      <c r="B1057" s="51"/>
      <c r="C1057" s="51" t="s">
        <v>36</v>
      </c>
      <c r="D1057" s="49" t="s">
        <v>125</v>
      </c>
      <c r="E1057" s="49" t="s">
        <v>174</v>
      </c>
      <c r="F1057" s="49" t="s">
        <v>13</v>
      </c>
      <c r="G1057" s="49" t="s">
        <v>104</v>
      </c>
      <c r="H1057" s="5" t="s">
        <v>1289</v>
      </c>
      <c r="I1057" s="49">
        <v>2</v>
      </c>
      <c r="J1057" s="49"/>
      <c r="K1057" s="146" t="s">
        <v>1475</v>
      </c>
      <c r="L1057" s="146"/>
      <c r="M1057" s="146"/>
      <c r="N1057" s="146"/>
    </row>
    <row r="1058" spans="1:14">
      <c r="A1058" s="51">
        <v>126</v>
      </c>
      <c r="B1058" s="51"/>
      <c r="C1058" s="51" t="s">
        <v>36</v>
      </c>
      <c r="D1058" s="49" t="s">
        <v>125</v>
      </c>
      <c r="E1058" s="49" t="s">
        <v>359</v>
      </c>
      <c r="F1058" s="49" t="s">
        <v>124</v>
      </c>
      <c r="G1058" s="49" t="s">
        <v>562</v>
      </c>
      <c r="H1058" s="5" t="s">
        <v>1289</v>
      </c>
      <c r="I1058" s="49">
        <v>4</v>
      </c>
      <c r="J1058" s="49"/>
      <c r="K1058" s="146" t="s">
        <v>1902</v>
      </c>
      <c r="L1058" s="146"/>
      <c r="M1058" s="146"/>
      <c r="N1058" s="146"/>
    </row>
    <row r="1059" spans="1:14">
      <c r="A1059" s="51">
        <v>127</v>
      </c>
      <c r="B1059" s="51"/>
      <c r="C1059" s="51" t="s">
        <v>36</v>
      </c>
      <c r="D1059" s="49" t="s">
        <v>125</v>
      </c>
      <c r="E1059" s="49" t="s">
        <v>185</v>
      </c>
      <c r="F1059" s="49" t="s">
        <v>197</v>
      </c>
      <c r="G1059" s="49" t="s">
        <v>60</v>
      </c>
      <c r="H1059" s="5" t="s">
        <v>1289</v>
      </c>
      <c r="I1059" s="49">
        <v>0</v>
      </c>
      <c r="J1059" s="50"/>
      <c r="K1059" s="146" t="s">
        <v>1903</v>
      </c>
      <c r="L1059" s="146"/>
      <c r="M1059" s="146"/>
      <c r="N1059" s="146"/>
    </row>
    <row r="1060" spans="1:14">
      <c r="A1060" s="51">
        <v>128</v>
      </c>
      <c r="B1060" s="51"/>
      <c r="C1060" s="51" t="s">
        <v>36</v>
      </c>
      <c r="D1060" s="49" t="s">
        <v>125</v>
      </c>
      <c r="E1060" s="49" t="s">
        <v>172</v>
      </c>
      <c r="F1060" s="49" t="s">
        <v>35</v>
      </c>
      <c r="G1060" s="49" t="s">
        <v>967</v>
      </c>
      <c r="H1060" s="5" t="s">
        <v>1289</v>
      </c>
      <c r="I1060" s="49">
        <v>3</v>
      </c>
      <c r="J1060" s="49"/>
      <c r="K1060" s="146" t="s">
        <v>1904</v>
      </c>
      <c r="L1060" s="146"/>
      <c r="M1060" s="146"/>
      <c r="N1060" s="146"/>
    </row>
    <row r="1061" spans="1:14">
      <c r="A1061" s="51">
        <v>129</v>
      </c>
      <c r="B1061" s="51"/>
      <c r="C1061" s="51" t="s">
        <v>36</v>
      </c>
      <c r="D1061" s="49" t="s">
        <v>125</v>
      </c>
      <c r="E1061" s="49" t="s">
        <v>179</v>
      </c>
      <c r="F1061" s="49" t="s">
        <v>39</v>
      </c>
      <c r="G1061" s="49" t="s">
        <v>60</v>
      </c>
      <c r="H1061" s="5" t="s">
        <v>1289</v>
      </c>
      <c r="I1061" s="49">
        <v>3</v>
      </c>
      <c r="J1061" s="49"/>
      <c r="K1061" s="146" t="s">
        <v>1475</v>
      </c>
      <c r="L1061" s="146"/>
      <c r="M1061" s="146"/>
      <c r="N1061" s="146"/>
    </row>
    <row r="1062" spans="1:14">
      <c r="A1062" s="51">
        <v>130</v>
      </c>
      <c r="B1062" s="51"/>
      <c r="C1062" s="51" t="s">
        <v>36</v>
      </c>
      <c r="D1062" s="49" t="s">
        <v>125</v>
      </c>
      <c r="E1062" s="49" t="s">
        <v>181</v>
      </c>
      <c r="F1062" s="49" t="s">
        <v>56</v>
      </c>
      <c r="G1062" s="49" t="s">
        <v>198</v>
      </c>
      <c r="H1062" s="5" t="s">
        <v>1289</v>
      </c>
      <c r="I1062" s="49">
        <v>1</v>
      </c>
      <c r="J1062" s="49"/>
      <c r="K1062" s="146" t="s">
        <v>1905</v>
      </c>
      <c r="L1062" s="146"/>
      <c r="M1062" s="146"/>
      <c r="N1062" s="146"/>
    </row>
    <row r="1063" spans="1:14">
      <c r="A1063" s="51">
        <v>139</v>
      </c>
      <c r="B1063" s="51"/>
      <c r="C1063" s="51" t="s">
        <v>36</v>
      </c>
      <c r="D1063" s="49" t="s">
        <v>1385</v>
      </c>
      <c r="E1063" s="49" t="s">
        <v>184</v>
      </c>
      <c r="F1063" s="49" t="s">
        <v>1228</v>
      </c>
      <c r="G1063" s="49" t="s">
        <v>278</v>
      </c>
      <c r="H1063" s="5" t="s">
        <v>336</v>
      </c>
      <c r="I1063" s="49">
        <v>2</v>
      </c>
      <c r="J1063" s="49"/>
      <c r="K1063" s="146"/>
      <c r="L1063" s="146"/>
      <c r="M1063" s="146"/>
      <c r="N1063" s="146"/>
    </row>
    <row r="1064" spans="1:14">
      <c r="A1064" s="51">
        <v>140</v>
      </c>
      <c r="B1064" s="51"/>
      <c r="C1064" s="51" t="s">
        <v>36</v>
      </c>
      <c r="D1064" s="49" t="s">
        <v>1385</v>
      </c>
      <c r="E1064" s="49" t="s">
        <v>184</v>
      </c>
      <c r="F1064" s="49" t="s">
        <v>1228</v>
      </c>
      <c r="G1064" s="49" t="s">
        <v>323</v>
      </c>
      <c r="H1064" s="5" t="s">
        <v>336</v>
      </c>
      <c r="I1064" s="49">
        <v>4</v>
      </c>
      <c r="J1064" s="49"/>
      <c r="K1064" s="146" t="s">
        <v>1906</v>
      </c>
      <c r="L1064" s="146"/>
      <c r="M1064" s="146"/>
      <c r="N1064" s="146"/>
    </row>
    <row r="1065" spans="1:14">
      <c r="A1065" s="51">
        <v>141</v>
      </c>
      <c r="B1065" s="51"/>
      <c r="C1065" s="51" t="s">
        <v>36</v>
      </c>
      <c r="D1065" s="49" t="s">
        <v>1385</v>
      </c>
      <c r="E1065" s="49" t="s">
        <v>184</v>
      </c>
      <c r="F1065" s="49" t="s">
        <v>1227</v>
      </c>
      <c r="G1065" s="49" t="s">
        <v>88</v>
      </c>
      <c r="H1065" s="5" t="s">
        <v>336</v>
      </c>
      <c r="I1065" s="49">
        <v>2</v>
      </c>
      <c r="J1065" s="49"/>
      <c r="K1065" s="146"/>
      <c r="L1065" s="146"/>
      <c r="M1065" s="146"/>
      <c r="N1065" s="146"/>
    </row>
    <row r="1066" spans="1:14">
      <c r="A1066" s="51">
        <v>142</v>
      </c>
      <c r="B1066" s="51"/>
      <c r="C1066" s="51" t="s">
        <v>36</v>
      </c>
      <c r="D1066" s="49" t="s">
        <v>1385</v>
      </c>
      <c r="E1066" s="49" t="s">
        <v>184</v>
      </c>
      <c r="F1066" s="49" t="s">
        <v>1227</v>
      </c>
      <c r="G1066" s="49" t="s">
        <v>278</v>
      </c>
      <c r="H1066" s="5" t="s">
        <v>336</v>
      </c>
      <c r="I1066" s="49">
        <v>2</v>
      </c>
      <c r="J1066" s="49"/>
      <c r="K1066" s="146"/>
      <c r="L1066" s="146"/>
      <c r="M1066" s="146"/>
      <c r="N1066" s="146"/>
    </row>
    <row r="1067" spans="1:14">
      <c r="A1067" s="51">
        <v>143</v>
      </c>
      <c r="B1067" s="51"/>
      <c r="C1067" s="51" t="s">
        <v>36</v>
      </c>
      <c r="D1067" s="49" t="s">
        <v>1385</v>
      </c>
      <c r="E1067" s="49" t="s">
        <v>184</v>
      </c>
      <c r="F1067" s="49" t="s">
        <v>1227</v>
      </c>
      <c r="G1067" s="49" t="s">
        <v>326</v>
      </c>
      <c r="H1067" s="5" t="s">
        <v>336</v>
      </c>
      <c r="I1067" s="49">
        <v>3</v>
      </c>
      <c r="J1067" s="49"/>
      <c r="K1067" s="146"/>
      <c r="L1067" s="146"/>
      <c r="M1067" s="146"/>
      <c r="N1067" s="146"/>
    </row>
    <row r="1068" spans="1:14" s="3" customFormat="1">
      <c r="A1068" s="51">
        <v>144</v>
      </c>
      <c r="B1068" s="51"/>
      <c r="C1068" s="51" t="s">
        <v>36</v>
      </c>
      <c r="D1068" s="49" t="s">
        <v>1385</v>
      </c>
      <c r="E1068" s="49" t="s">
        <v>184</v>
      </c>
      <c r="F1068" s="49" t="s">
        <v>1892</v>
      </c>
      <c r="G1068" s="49" t="s">
        <v>278</v>
      </c>
      <c r="H1068" s="5" t="s">
        <v>336</v>
      </c>
      <c r="I1068" s="49">
        <v>2</v>
      </c>
      <c r="J1068" s="49"/>
      <c r="K1068" s="151" t="s">
        <v>1907</v>
      </c>
      <c r="L1068" s="151"/>
      <c r="M1068" s="151"/>
      <c r="N1068" s="151"/>
    </row>
    <row r="1069" spans="1:14">
      <c r="A1069" s="51">
        <v>154</v>
      </c>
      <c r="B1069" s="51"/>
      <c r="C1069" s="51" t="s">
        <v>36</v>
      </c>
      <c r="D1069" s="49" t="s">
        <v>1429</v>
      </c>
      <c r="E1069" s="49" t="s">
        <v>185</v>
      </c>
      <c r="F1069" s="49" t="s">
        <v>1477</v>
      </c>
      <c r="G1069" s="49" t="s">
        <v>51</v>
      </c>
      <c r="H1069" s="5" t="s">
        <v>99</v>
      </c>
      <c r="I1069" s="49">
        <v>4</v>
      </c>
      <c r="J1069" s="49"/>
      <c r="K1069" s="146" t="s">
        <v>1554</v>
      </c>
      <c r="L1069" s="146"/>
      <c r="M1069" s="146"/>
      <c r="N1069" s="146"/>
    </row>
    <row r="1070" spans="1:14">
      <c r="A1070" s="51">
        <v>155</v>
      </c>
      <c r="B1070" s="51"/>
      <c r="C1070" s="51" t="s">
        <v>36</v>
      </c>
      <c r="D1070" s="49" t="s">
        <v>1429</v>
      </c>
      <c r="E1070" s="49" t="s">
        <v>185</v>
      </c>
      <c r="F1070" s="49" t="s">
        <v>1477</v>
      </c>
      <c r="G1070" s="49" t="s">
        <v>60</v>
      </c>
      <c r="H1070" s="5" t="s">
        <v>99</v>
      </c>
      <c r="I1070" s="49">
        <v>4</v>
      </c>
      <c r="J1070" s="49"/>
      <c r="K1070" s="146" t="s">
        <v>1478</v>
      </c>
      <c r="L1070" s="146"/>
      <c r="M1070" s="146"/>
      <c r="N1070" s="146"/>
    </row>
    <row r="1071" spans="1:14">
      <c r="A1071" s="51">
        <v>156</v>
      </c>
      <c r="B1071" s="51"/>
      <c r="C1071" s="51" t="s">
        <v>36</v>
      </c>
      <c r="D1071" s="49" t="s">
        <v>1429</v>
      </c>
      <c r="E1071" s="49" t="s">
        <v>185</v>
      </c>
      <c r="F1071" s="49" t="s">
        <v>1479</v>
      </c>
      <c r="G1071" s="49" t="s">
        <v>57</v>
      </c>
      <c r="H1071" s="5" t="s">
        <v>99</v>
      </c>
      <c r="I1071" s="49">
        <v>2</v>
      </c>
      <c r="J1071" s="49"/>
      <c r="K1071" s="146" t="s">
        <v>1478</v>
      </c>
      <c r="L1071" s="146"/>
      <c r="M1071" s="146"/>
      <c r="N1071" s="146"/>
    </row>
    <row r="1072" spans="1:14">
      <c r="A1072" s="51">
        <v>157</v>
      </c>
      <c r="B1072" s="51"/>
      <c r="C1072" s="51" t="s">
        <v>36</v>
      </c>
      <c r="D1072" s="49" t="s">
        <v>1429</v>
      </c>
      <c r="E1072" s="49" t="s">
        <v>185</v>
      </c>
      <c r="F1072" s="49" t="s">
        <v>1479</v>
      </c>
      <c r="G1072" s="49" t="s">
        <v>105</v>
      </c>
      <c r="H1072" s="5" t="s">
        <v>99</v>
      </c>
      <c r="I1072" s="49">
        <v>4</v>
      </c>
      <c r="J1072" s="49"/>
      <c r="K1072" s="146" t="s">
        <v>1908</v>
      </c>
      <c r="L1072" s="146"/>
      <c r="M1072" s="146"/>
      <c r="N1072" s="146"/>
    </row>
    <row r="1073" spans="1:14">
      <c r="A1073" s="51">
        <v>158</v>
      </c>
      <c r="B1073" s="51"/>
      <c r="C1073" s="51" t="s">
        <v>36</v>
      </c>
      <c r="D1073" s="49" t="s">
        <v>1429</v>
      </c>
      <c r="E1073" s="49" t="s">
        <v>185</v>
      </c>
      <c r="F1073" s="49" t="s">
        <v>1480</v>
      </c>
      <c r="G1073" s="49" t="s">
        <v>355</v>
      </c>
      <c r="H1073" s="5" t="s">
        <v>356</v>
      </c>
      <c r="I1073" s="49">
        <v>2</v>
      </c>
      <c r="J1073" s="49"/>
      <c r="K1073" s="146" t="s">
        <v>1909</v>
      </c>
      <c r="L1073" s="146"/>
      <c r="M1073" s="146"/>
      <c r="N1073" s="146"/>
    </row>
    <row r="1074" spans="1:14">
      <c r="A1074" s="51">
        <v>159</v>
      </c>
      <c r="B1074" s="51"/>
      <c r="C1074" s="51" t="s">
        <v>36</v>
      </c>
      <c r="D1074" s="49" t="s">
        <v>1980</v>
      </c>
      <c r="E1074" s="49" t="s">
        <v>178</v>
      </c>
      <c r="F1074" s="49" t="s">
        <v>38</v>
      </c>
      <c r="G1074" s="49" t="s">
        <v>1623</v>
      </c>
      <c r="H1074" s="5" t="s">
        <v>336</v>
      </c>
      <c r="I1074" s="49">
        <v>3</v>
      </c>
      <c r="J1074" s="49"/>
      <c r="K1074" s="146" t="s">
        <v>1910</v>
      </c>
      <c r="L1074" s="146"/>
      <c r="M1074" s="146"/>
      <c r="N1074" s="146"/>
    </row>
    <row r="1075" spans="1:14">
      <c r="A1075" s="51">
        <v>160</v>
      </c>
      <c r="B1075" s="51"/>
      <c r="C1075" s="51" t="s">
        <v>36</v>
      </c>
      <c r="D1075" s="49" t="s">
        <v>1980</v>
      </c>
      <c r="E1075" s="49" t="s">
        <v>175</v>
      </c>
      <c r="F1075" s="49" t="s">
        <v>19</v>
      </c>
      <c r="G1075" s="49" t="s">
        <v>44</v>
      </c>
      <c r="H1075" s="5" t="s">
        <v>336</v>
      </c>
      <c r="I1075" s="49">
        <v>2</v>
      </c>
      <c r="J1075" s="50"/>
      <c r="K1075" s="146" t="s">
        <v>1911</v>
      </c>
      <c r="L1075" s="146"/>
      <c r="M1075" s="146"/>
      <c r="N1075" s="146"/>
    </row>
    <row r="1076" spans="1:14" s="3" customFormat="1">
      <c r="A1076" s="51">
        <v>161</v>
      </c>
      <c r="B1076" s="51"/>
      <c r="C1076" s="51" t="s">
        <v>36</v>
      </c>
      <c r="D1076" s="49" t="s">
        <v>1980</v>
      </c>
      <c r="E1076" s="49" t="s">
        <v>174</v>
      </c>
      <c r="F1076" s="49" t="s">
        <v>247</v>
      </c>
      <c r="G1076" s="49" t="s">
        <v>248</v>
      </c>
      <c r="H1076" s="5" t="s">
        <v>336</v>
      </c>
      <c r="I1076" s="49">
        <v>2</v>
      </c>
      <c r="J1076" s="49"/>
      <c r="K1076" s="151" t="s">
        <v>1911</v>
      </c>
      <c r="L1076" s="151"/>
      <c r="M1076" s="151"/>
      <c r="N1076" s="151"/>
    </row>
    <row r="1077" spans="1:14">
      <c r="A1077" s="51">
        <v>162</v>
      </c>
      <c r="B1077" s="51"/>
      <c r="C1077" s="51" t="s">
        <v>36</v>
      </c>
      <c r="D1077" s="49" t="s">
        <v>1980</v>
      </c>
      <c r="E1077" s="49" t="s">
        <v>172</v>
      </c>
      <c r="F1077" s="49" t="s">
        <v>35</v>
      </c>
      <c r="G1077" s="49" t="s">
        <v>40</v>
      </c>
      <c r="H1077" s="5" t="s">
        <v>336</v>
      </c>
      <c r="I1077" s="49">
        <v>3</v>
      </c>
      <c r="J1077" s="49"/>
      <c r="K1077" s="146" t="s">
        <v>1912</v>
      </c>
      <c r="L1077" s="146"/>
      <c r="M1077" s="146"/>
      <c r="N1077" s="146"/>
    </row>
    <row r="1078" spans="1:14">
      <c r="A1078" s="51">
        <v>163</v>
      </c>
      <c r="B1078" s="51"/>
      <c r="C1078" s="51" t="s">
        <v>36</v>
      </c>
      <c r="D1078" s="49" t="s">
        <v>1980</v>
      </c>
      <c r="E1078" s="49" t="s">
        <v>179</v>
      </c>
      <c r="F1078" s="49" t="s">
        <v>39</v>
      </c>
      <c r="G1078" s="49" t="s">
        <v>111</v>
      </c>
      <c r="H1078" s="5" t="s">
        <v>336</v>
      </c>
      <c r="I1078" s="49">
        <v>3</v>
      </c>
      <c r="J1078" s="49"/>
      <c r="K1078" s="146" t="s">
        <v>1910</v>
      </c>
      <c r="L1078" s="146"/>
      <c r="M1078" s="146"/>
      <c r="N1078" s="146"/>
    </row>
    <row r="1079" spans="1:14">
      <c r="A1079" s="51">
        <v>164</v>
      </c>
      <c r="B1079" s="51"/>
      <c r="C1079" s="51" t="s">
        <v>36</v>
      </c>
      <c r="D1079" s="49" t="s">
        <v>1980</v>
      </c>
      <c r="E1079" s="49" t="s">
        <v>341</v>
      </c>
      <c r="F1079" s="49" t="s">
        <v>14</v>
      </c>
      <c r="G1079" s="49" t="s">
        <v>1350</v>
      </c>
      <c r="H1079" s="5" t="s">
        <v>336</v>
      </c>
      <c r="I1079" s="49">
        <v>2</v>
      </c>
      <c r="J1079" s="49"/>
      <c r="K1079" s="146" t="s">
        <v>1913</v>
      </c>
      <c r="L1079" s="146"/>
      <c r="M1079" s="146"/>
      <c r="N1079" s="146"/>
    </row>
    <row r="1080" spans="1:14">
      <c r="A1080" s="51">
        <v>165</v>
      </c>
      <c r="B1080" s="51"/>
      <c r="C1080" s="51" t="s">
        <v>36</v>
      </c>
      <c r="D1080" s="49" t="s">
        <v>1980</v>
      </c>
      <c r="E1080" s="49" t="s">
        <v>1370</v>
      </c>
      <c r="F1080" s="49" t="s">
        <v>292</v>
      </c>
      <c r="G1080" s="49" t="s">
        <v>1660</v>
      </c>
      <c r="H1080" s="5" t="s">
        <v>336</v>
      </c>
      <c r="I1080" s="49">
        <v>2</v>
      </c>
      <c r="J1080" s="49"/>
      <c r="K1080" s="146" t="s">
        <v>1910</v>
      </c>
      <c r="L1080" s="146"/>
      <c r="M1080" s="146"/>
      <c r="N1080" s="146"/>
    </row>
    <row r="1081" spans="1:14">
      <c r="A1081" s="51">
        <v>166</v>
      </c>
      <c r="B1081" s="51"/>
      <c r="C1081" s="51" t="s">
        <v>36</v>
      </c>
      <c r="D1081" s="49" t="s">
        <v>1980</v>
      </c>
      <c r="E1081" s="49" t="s">
        <v>181</v>
      </c>
      <c r="F1081" s="49" t="s">
        <v>56</v>
      </c>
      <c r="G1081" s="49" t="s">
        <v>198</v>
      </c>
      <c r="H1081" s="5" t="s">
        <v>336</v>
      </c>
      <c r="I1081" s="49">
        <v>1</v>
      </c>
      <c r="J1081" s="49"/>
      <c r="K1081" s="146" t="s">
        <v>1914</v>
      </c>
      <c r="L1081" s="146"/>
      <c r="M1081" s="146"/>
      <c r="N1081" s="146"/>
    </row>
    <row r="1082" spans="1:14">
      <c r="A1082" s="51">
        <v>167</v>
      </c>
      <c r="B1082" s="51"/>
      <c r="C1082" s="51" t="s">
        <v>36</v>
      </c>
      <c r="D1082" s="49" t="s">
        <v>1980</v>
      </c>
      <c r="E1082" s="49" t="s">
        <v>183</v>
      </c>
      <c r="F1082" s="49" t="s">
        <v>1476</v>
      </c>
      <c r="G1082" s="49" t="s">
        <v>52</v>
      </c>
      <c r="H1082" s="5" t="s">
        <v>557</v>
      </c>
      <c r="I1082" s="49">
        <v>2</v>
      </c>
      <c r="J1082" s="49"/>
      <c r="K1082" s="146" t="s">
        <v>1910</v>
      </c>
      <c r="L1082" s="146"/>
      <c r="M1082" s="146"/>
      <c r="N1082" s="146"/>
    </row>
    <row r="1083" spans="1:14">
      <c r="A1083" s="51">
        <v>168</v>
      </c>
      <c r="B1083" s="51"/>
      <c r="C1083" s="51" t="s">
        <v>36</v>
      </c>
      <c r="D1083" s="49" t="s">
        <v>1429</v>
      </c>
      <c r="E1083" s="49"/>
      <c r="F1083" s="49" t="s">
        <v>56</v>
      </c>
      <c r="G1083" s="49" t="s">
        <v>51</v>
      </c>
      <c r="H1083" s="5"/>
      <c r="I1083" s="49">
        <v>4</v>
      </c>
      <c r="J1083" s="50"/>
      <c r="K1083" s="146" t="s">
        <v>1981</v>
      </c>
      <c r="L1083" s="146"/>
      <c r="M1083" s="146"/>
      <c r="N1083" s="146"/>
    </row>
    <row r="1084" spans="1:14">
      <c r="A1084" s="51"/>
      <c r="B1084" s="51"/>
      <c r="C1084" s="51"/>
      <c r="D1084" s="49"/>
      <c r="E1084" s="49"/>
      <c r="F1084" s="49"/>
      <c r="G1084" s="49"/>
      <c r="H1084" s="5"/>
      <c r="I1084" s="49"/>
      <c r="J1084" s="49"/>
      <c r="K1084" s="146"/>
    </row>
    <row r="1085" spans="1:14">
      <c r="A1085" s="51"/>
      <c r="B1085" s="51"/>
      <c r="C1085" s="51"/>
      <c r="D1085" s="49"/>
      <c r="E1085" s="49"/>
      <c r="F1085" s="49"/>
      <c r="G1085" s="49"/>
      <c r="H1085" s="5"/>
      <c r="I1085" s="49"/>
      <c r="J1085" s="49"/>
      <c r="K1085" s="146"/>
      <c r="L1085" s="146"/>
      <c r="M1085" s="146"/>
      <c r="N1085" s="146"/>
    </row>
    <row r="1086" spans="1:14" s="3" customFormat="1">
      <c r="A1086" s="51"/>
      <c r="B1086" s="51"/>
      <c r="C1086" s="51"/>
      <c r="D1086" s="49"/>
      <c r="E1086" s="49"/>
      <c r="F1086" s="49"/>
      <c r="G1086" s="49"/>
      <c r="H1086" s="5"/>
      <c r="I1086" s="49"/>
      <c r="J1086" s="49"/>
      <c r="K1086" s="151"/>
      <c r="L1086" s="151"/>
      <c r="M1086" s="151"/>
      <c r="N1086" s="151"/>
    </row>
    <row r="1087" spans="1:14">
      <c r="A1087" s="51">
        <v>3</v>
      </c>
      <c r="B1087" s="51"/>
      <c r="C1087" s="51" t="s">
        <v>28</v>
      </c>
      <c r="D1087" s="49" t="s">
        <v>1609</v>
      </c>
      <c r="E1087" s="49" t="s">
        <v>219</v>
      </c>
      <c r="F1087" s="49" t="s">
        <v>48</v>
      </c>
      <c r="G1087" s="49" t="s">
        <v>45</v>
      </c>
      <c r="H1087" s="5" t="s">
        <v>159</v>
      </c>
      <c r="I1087" s="49">
        <v>2</v>
      </c>
      <c r="J1087" s="49"/>
      <c r="K1087" s="146" t="s">
        <v>1915</v>
      </c>
      <c r="L1087" s="146"/>
      <c r="M1087" s="146"/>
      <c r="N1087" s="146"/>
    </row>
    <row r="1088" spans="1:14">
      <c r="A1088" s="51">
        <v>4</v>
      </c>
      <c r="B1088" s="51"/>
      <c r="C1088" s="51" t="s">
        <v>28</v>
      </c>
      <c r="D1088" s="49" t="s">
        <v>1609</v>
      </c>
      <c r="E1088" s="49" t="s">
        <v>177</v>
      </c>
      <c r="F1088" s="49" t="s">
        <v>160</v>
      </c>
      <c r="G1088" s="49" t="s">
        <v>161</v>
      </c>
      <c r="H1088" s="5" t="s">
        <v>159</v>
      </c>
      <c r="I1088" s="49">
        <v>2</v>
      </c>
      <c r="J1088" s="49"/>
      <c r="K1088" s="146" t="s">
        <v>1510</v>
      </c>
      <c r="L1088" s="146"/>
      <c r="M1088" s="146"/>
      <c r="N1088" s="146"/>
    </row>
    <row r="1089" spans="1:14">
      <c r="A1089" s="51">
        <v>5</v>
      </c>
      <c r="B1089" s="51"/>
      <c r="C1089" s="51" t="s">
        <v>28</v>
      </c>
      <c r="D1089" s="49" t="s">
        <v>1609</v>
      </c>
      <c r="E1089" s="49" t="s">
        <v>177</v>
      </c>
      <c r="F1089" s="49" t="s">
        <v>160</v>
      </c>
      <c r="G1089" s="49" t="s">
        <v>28</v>
      </c>
      <c r="H1089" s="5" t="s">
        <v>159</v>
      </c>
      <c r="I1089" s="49">
        <v>2</v>
      </c>
      <c r="J1089" s="49"/>
      <c r="K1089" s="146"/>
      <c r="L1089" s="146"/>
      <c r="M1089" s="146"/>
      <c r="N1089" s="146"/>
    </row>
    <row r="1090" spans="1:14">
      <c r="A1090" s="51">
        <v>6</v>
      </c>
      <c r="B1090" s="51"/>
      <c r="C1090" s="51" t="s">
        <v>28</v>
      </c>
      <c r="D1090" s="49" t="s">
        <v>1609</v>
      </c>
      <c r="E1090" s="49" t="s">
        <v>182</v>
      </c>
      <c r="F1090" s="49" t="s">
        <v>168</v>
      </c>
      <c r="G1090" s="49" t="s">
        <v>139</v>
      </c>
      <c r="H1090" s="5" t="s">
        <v>159</v>
      </c>
      <c r="I1090" s="49">
        <v>2</v>
      </c>
      <c r="J1090" s="49"/>
      <c r="K1090" s="146"/>
      <c r="L1090" s="146"/>
      <c r="M1090" s="146"/>
      <c r="N1090" s="146"/>
    </row>
    <row r="1091" spans="1:14">
      <c r="A1091" s="51">
        <v>7</v>
      </c>
      <c r="B1091" s="51"/>
      <c r="C1091" s="51" t="s">
        <v>28</v>
      </c>
      <c r="D1091" s="49" t="s">
        <v>1609</v>
      </c>
      <c r="E1091" s="49" t="s">
        <v>182</v>
      </c>
      <c r="F1091" s="49" t="s">
        <v>168</v>
      </c>
      <c r="G1091" s="49" t="s">
        <v>1273</v>
      </c>
      <c r="H1091" s="5" t="s">
        <v>159</v>
      </c>
      <c r="I1091" s="49">
        <v>2</v>
      </c>
      <c r="J1091" s="49"/>
      <c r="K1091" s="146"/>
      <c r="L1091" s="146"/>
      <c r="M1091" s="146"/>
      <c r="N1091" s="146"/>
    </row>
    <row r="1092" spans="1:14">
      <c r="A1092" s="51">
        <v>8</v>
      </c>
      <c r="B1092" s="51"/>
      <c r="C1092" s="51" t="s">
        <v>28</v>
      </c>
      <c r="D1092" s="49" t="s">
        <v>1609</v>
      </c>
      <c r="E1092" s="49" t="s">
        <v>174</v>
      </c>
      <c r="F1092" s="49" t="s">
        <v>13</v>
      </c>
      <c r="G1092" s="49" t="s">
        <v>132</v>
      </c>
      <c r="H1092" s="5" t="s">
        <v>159</v>
      </c>
      <c r="I1092" s="49">
        <v>2</v>
      </c>
      <c r="J1092" s="49"/>
      <c r="K1092" s="146"/>
      <c r="L1092" s="146"/>
      <c r="M1092" s="146"/>
      <c r="N1092" s="146"/>
    </row>
    <row r="1093" spans="1:14">
      <c r="A1093" s="51">
        <v>9</v>
      </c>
      <c r="B1093" s="51"/>
      <c r="C1093" s="51" t="s">
        <v>28</v>
      </c>
      <c r="D1093" s="49" t="s">
        <v>1609</v>
      </c>
      <c r="E1093" s="49" t="s">
        <v>172</v>
      </c>
      <c r="F1093" s="49" t="s">
        <v>7</v>
      </c>
      <c r="G1093" s="49" t="s">
        <v>553</v>
      </c>
      <c r="H1093" s="5" t="s">
        <v>159</v>
      </c>
      <c r="I1093" s="49">
        <v>1</v>
      </c>
      <c r="J1093" s="49"/>
      <c r="K1093" s="146" t="s">
        <v>1374</v>
      </c>
      <c r="L1093" s="146"/>
      <c r="M1093" s="146"/>
      <c r="N1093" s="146"/>
    </row>
    <row r="1094" spans="1:14">
      <c r="A1094" s="51">
        <v>10</v>
      </c>
      <c r="B1094" s="51"/>
      <c r="C1094" s="51" t="s">
        <v>28</v>
      </c>
      <c r="D1094" s="49" t="s">
        <v>1609</v>
      </c>
      <c r="E1094" s="49" t="s">
        <v>341</v>
      </c>
      <c r="F1094" s="49" t="s">
        <v>167</v>
      </c>
      <c r="G1094" s="49" t="s">
        <v>132</v>
      </c>
      <c r="H1094" s="5" t="s">
        <v>159</v>
      </c>
      <c r="I1094" s="49">
        <v>1</v>
      </c>
      <c r="J1094" s="49"/>
      <c r="K1094" s="146" t="s">
        <v>1372</v>
      </c>
      <c r="L1094" s="146"/>
      <c r="M1094" s="146"/>
      <c r="N1094" s="146"/>
    </row>
    <row r="1095" spans="1:14">
      <c r="A1095" s="51">
        <v>11</v>
      </c>
      <c r="B1095" s="51"/>
      <c r="C1095" s="51" t="s">
        <v>28</v>
      </c>
      <c r="D1095" s="49" t="s">
        <v>1609</v>
      </c>
      <c r="E1095" s="49" t="s">
        <v>341</v>
      </c>
      <c r="F1095" s="49" t="s">
        <v>14</v>
      </c>
      <c r="G1095" s="49" t="s">
        <v>132</v>
      </c>
      <c r="H1095" s="5" t="s">
        <v>159</v>
      </c>
      <c r="I1095" s="49">
        <v>1</v>
      </c>
      <c r="J1095" s="49"/>
      <c r="K1095" s="146"/>
      <c r="L1095" s="146"/>
      <c r="M1095" s="146"/>
      <c r="N1095" s="146"/>
    </row>
    <row r="1096" spans="1:14">
      <c r="A1096" s="51">
        <v>12</v>
      </c>
      <c r="B1096" s="51"/>
      <c r="C1096" s="51" t="s">
        <v>28</v>
      </c>
      <c r="D1096" s="49" t="s">
        <v>1609</v>
      </c>
      <c r="E1096" s="49" t="s">
        <v>177</v>
      </c>
      <c r="F1096" s="49" t="s">
        <v>137</v>
      </c>
      <c r="G1096" s="49" t="s">
        <v>1273</v>
      </c>
      <c r="H1096" s="5" t="s">
        <v>159</v>
      </c>
      <c r="I1096" s="49">
        <v>3</v>
      </c>
      <c r="J1096" s="49"/>
      <c r="K1096" s="146"/>
      <c r="L1096" s="146"/>
      <c r="M1096" s="146"/>
      <c r="N1096" s="146"/>
    </row>
    <row r="1097" spans="1:14">
      <c r="A1097" s="51">
        <v>13</v>
      </c>
      <c r="B1097" s="51"/>
      <c r="C1097" s="51" t="s">
        <v>28</v>
      </c>
      <c r="D1097" s="49" t="s">
        <v>1609</v>
      </c>
      <c r="E1097" s="49" t="s">
        <v>182</v>
      </c>
      <c r="F1097" s="49" t="s">
        <v>137</v>
      </c>
      <c r="G1097" s="49" t="s">
        <v>132</v>
      </c>
      <c r="H1097" s="5" t="s">
        <v>159</v>
      </c>
      <c r="I1097" s="49">
        <v>1</v>
      </c>
      <c r="J1097" s="49"/>
      <c r="K1097" s="146"/>
      <c r="L1097" s="146"/>
      <c r="M1097" s="146"/>
      <c r="N1097" s="146"/>
    </row>
    <row r="1098" spans="1:14">
      <c r="A1098" s="51">
        <v>14</v>
      </c>
      <c r="B1098" s="51"/>
      <c r="C1098" s="51" t="s">
        <v>28</v>
      </c>
      <c r="D1098" s="49" t="s">
        <v>1609</v>
      </c>
      <c r="E1098" s="49" t="s">
        <v>182</v>
      </c>
      <c r="F1098" s="49" t="s">
        <v>137</v>
      </c>
      <c r="G1098" s="49" t="s">
        <v>28</v>
      </c>
      <c r="H1098" s="5" t="s">
        <v>159</v>
      </c>
      <c r="I1098" s="49">
        <v>2</v>
      </c>
      <c r="J1098" s="49"/>
      <c r="K1098" s="146"/>
      <c r="L1098" s="146"/>
      <c r="M1098" s="146"/>
      <c r="N1098" s="146"/>
    </row>
    <row r="1099" spans="1:14">
      <c r="A1099" s="51">
        <v>15</v>
      </c>
      <c r="B1099" s="51"/>
      <c r="C1099" s="51" t="s">
        <v>28</v>
      </c>
      <c r="D1099" s="49" t="s">
        <v>1609</v>
      </c>
      <c r="E1099" s="49"/>
      <c r="F1099" s="49" t="s">
        <v>137</v>
      </c>
      <c r="G1099" s="49" t="s">
        <v>161</v>
      </c>
      <c r="H1099" s="5" t="s">
        <v>159</v>
      </c>
      <c r="I1099" s="49">
        <v>1</v>
      </c>
      <c r="J1099" s="49"/>
      <c r="K1099" s="146"/>
      <c r="L1099" s="146"/>
      <c r="M1099" s="146"/>
      <c r="N1099" s="146"/>
    </row>
    <row r="1100" spans="1:14">
      <c r="A1100" s="51">
        <v>16</v>
      </c>
      <c r="B1100" s="51"/>
      <c r="C1100" s="51" t="s">
        <v>28</v>
      </c>
      <c r="D1100" s="49" t="s">
        <v>1609</v>
      </c>
      <c r="E1100" s="49" t="s">
        <v>177</v>
      </c>
      <c r="F1100" s="49" t="s">
        <v>137</v>
      </c>
      <c r="G1100" s="49" t="s">
        <v>139</v>
      </c>
      <c r="H1100" s="5" t="s">
        <v>159</v>
      </c>
      <c r="I1100" s="49">
        <v>2</v>
      </c>
      <c r="J1100" s="49"/>
      <c r="K1100" s="146"/>
      <c r="L1100" s="146"/>
      <c r="M1100" s="146"/>
      <c r="N1100" s="146"/>
    </row>
    <row r="1101" spans="1:14">
      <c r="A1101" s="51">
        <v>17</v>
      </c>
      <c r="B1101" s="51"/>
      <c r="C1101" s="51" t="s">
        <v>28</v>
      </c>
      <c r="D1101" s="49" t="s">
        <v>1609</v>
      </c>
      <c r="E1101" s="49" t="s">
        <v>182</v>
      </c>
      <c r="F1101" s="49" t="s">
        <v>205</v>
      </c>
      <c r="G1101" s="49" t="s">
        <v>1273</v>
      </c>
      <c r="H1101" s="5" t="s">
        <v>159</v>
      </c>
      <c r="I1101" s="49">
        <v>1</v>
      </c>
      <c r="J1101" s="49"/>
      <c r="K1101" s="146" t="s">
        <v>1916</v>
      </c>
      <c r="L1101" s="146"/>
      <c r="M1101" s="146"/>
      <c r="N1101" s="146"/>
    </row>
    <row r="1102" spans="1:14">
      <c r="A1102" s="51">
        <v>18</v>
      </c>
      <c r="B1102" s="51"/>
      <c r="C1102" s="51" t="s">
        <v>28</v>
      </c>
      <c r="D1102" s="49" t="s">
        <v>1609</v>
      </c>
      <c r="E1102" s="49" t="s">
        <v>182</v>
      </c>
      <c r="F1102" s="49" t="s">
        <v>165</v>
      </c>
      <c r="G1102" s="49" t="s">
        <v>1273</v>
      </c>
      <c r="H1102" s="5" t="s">
        <v>159</v>
      </c>
      <c r="I1102" s="49">
        <v>1</v>
      </c>
      <c r="J1102" s="49"/>
      <c r="K1102" s="146" t="s">
        <v>1916</v>
      </c>
      <c r="L1102" s="146"/>
      <c r="M1102" s="146"/>
      <c r="N1102" s="146"/>
    </row>
    <row r="1103" spans="1:14">
      <c r="A1103" s="51">
        <v>19</v>
      </c>
      <c r="B1103" s="51"/>
      <c r="C1103" s="51" t="s">
        <v>28</v>
      </c>
      <c r="D1103" s="49" t="s">
        <v>1609</v>
      </c>
      <c r="E1103" s="49" t="s">
        <v>187</v>
      </c>
      <c r="F1103" s="49" t="s">
        <v>163</v>
      </c>
      <c r="G1103" s="49" t="s">
        <v>1166</v>
      </c>
      <c r="H1103" s="5" t="s">
        <v>211</v>
      </c>
      <c r="I1103" s="49">
        <v>2</v>
      </c>
      <c r="J1103" s="49"/>
      <c r="K1103" s="146"/>
      <c r="L1103" s="146"/>
      <c r="M1103" s="146"/>
      <c r="N1103" s="146"/>
    </row>
    <row r="1104" spans="1:14">
      <c r="A1104" s="51">
        <v>20</v>
      </c>
      <c r="B1104" s="51"/>
      <c r="C1104" s="51" t="s">
        <v>28</v>
      </c>
      <c r="D1104" s="49" t="s">
        <v>1609</v>
      </c>
      <c r="E1104" s="49" t="s">
        <v>182</v>
      </c>
      <c r="F1104" s="49" t="s">
        <v>626</v>
      </c>
      <c r="G1104" s="49" t="s">
        <v>1538</v>
      </c>
      <c r="H1104" s="5" t="s">
        <v>159</v>
      </c>
      <c r="I1104" s="49">
        <v>1</v>
      </c>
      <c r="J1104" s="50"/>
      <c r="K1104" s="146" t="s">
        <v>1373</v>
      </c>
      <c r="L1104" s="146"/>
      <c r="M1104" s="146"/>
      <c r="N1104" s="146"/>
    </row>
    <row r="1105" spans="1:14">
      <c r="A1105" s="51">
        <v>21</v>
      </c>
      <c r="B1105" s="51"/>
      <c r="C1105" s="51" t="s">
        <v>28</v>
      </c>
      <c r="D1105" s="49" t="s">
        <v>1609</v>
      </c>
      <c r="E1105" s="49" t="s">
        <v>182</v>
      </c>
      <c r="F1105" s="49" t="s">
        <v>164</v>
      </c>
      <c r="G1105" s="49" t="s">
        <v>1538</v>
      </c>
      <c r="H1105" s="5" t="s">
        <v>199</v>
      </c>
      <c r="I1105" s="49">
        <v>1</v>
      </c>
      <c r="J1105" s="49"/>
      <c r="K1105" s="146"/>
      <c r="L1105" s="146"/>
      <c r="M1105" s="146"/>
      <c r="N1105" s="146"/>
    </row>
    <row r="1106" spans="1:14">
      <c r="A1106" s="51">
        <v>22</v>
      </c>
      <c r="B1106" s="51"/>
      <c r="C1106" s="51" t="s">
        <v>28</v>
      </c>
      <c r="D1106" s="49" t="s">
        <v>1609</v>
      </c>
      <c r="E1106" s="49" t="s">
        <v>172</v>
      </c>
      <c r="F1106" s="49" t="s">
        <v>162</v>
      </c>
      <c r="G1106" s="49" t="s">
        <v>553</v>
      </c>
      <c r="H1106" s="5" t="s">
        <v>159</v>
      </c>
      <c r="I1106" s="49">
        <v>1</v>
      </c>
      <c r="J1106" s="49"/>
      <c r="K1106" s="146" t="s">
        <v>1374</v>
      </c>
      <c r="L1106" s="146"/>
      <c r="M1106" s="146"/>
      <c r="N1106" s="146"/>
    </row>
    <row r="1107" spans="1:14">
      <c r="A1107" s="51">
        <v>23</v>
      </c>
      <c r="B1107" s="51"/>
      <c r="C1107" s="51" t="s">
        <v>28</v>
      </c>
      <c r="D1107" s="49" t="s">
        <v>1609</v>
      </c>
      <c r="E1107" s="49" t="s">
        <v>410</v>
      </c>
      <c r="F1107" s="49" t="s">
        <v>204</v>
      </c>
      <c r="G1107" s="49" t="s">
        <v>148</v>
      </c>
      <c r="H1107" s="5" t="s">
        <v>151</v>
      </c>
      <c r="I1107" s="49">
        <v>4</v>
      </c>
      <c r="J1107" s="49">
        <v>2</v>
      </c>
      <c r="K1107" s="146" t="s">
        <v>1917</v>
      </c>
      <c r="L1107" s="146"/>
      <c r="M1107" s="146"/>
      <c r="N1107" s="146"/>
    </row>
    <row r="1108" spans="1:14">
      <c r="A1108" s="51">
        <v>24</v>
      </c>
      <c r="B1108" s="51"/>
      <c r="C1108" s="51" t="s">
        <v>28</v>
      </c>
      <c r="D1108" s="49" t="s">
        <v>1609</v>
      </c>
      <c r="E1108" s="49" t="s">
        <v>1375</v>
      </c>
      <c r="F1108" s="49" t="s">
        <v>207</v>
      </c>
      <c r="G1108" s="49" t="s">
        <v>161</v>
      </c>
      <c r="H1108" s="5" t="s">
        <v>557</v>
      </c>
      <c r="I1108" s="49">
        <v>1</v>
      </c>
      <c r="J1108" s="49">
        <v>2</v>
      </c>
      <c r="K1108" s="146" t="s">
        <v>1918</v>
      </c>
      <c r="L1108" s="146"/>
      <c r="M1108" s="146"/>
      <c r="N1108" s="146"/>
    </row>
    <row r="1109" spans="1:14">
      <c r="A1109" s="51">
        <v>25</v>
      </c>
      <c r="B1109" s="51"/>
      <c r="C1109" s="51" t="s">
        <v>28</v>
      </c>
      <c r="D1109" s="49" t="s">
        <v>1609</v>
      </c>
      <c r="E1109" s="49" t="s">
        <v>1375</v>
      </c>
      <c r="F1109" s="49" t="s">
        <v>160</v>
      </c>
      <c r="G1109" s="49" t="s">
        <v>161</v>
      </c>
      <c r="H1109" s="5" t="s">
        <v>557</v>
      </c>
      <c r="I1109" s="49">
        <v>1</v>
      </c>
      <c r="J1109" s="49">
        <v>2</v>
      </c>
      <c r="K1109" s="146" t="s">
        <v>1919</v>
      </c>
      <c r="L1109" s="146"/>
      <c r="M1109" s="146"/>
      <c r="N1109" s="146"/>
    </row>
    <row r="1110" spans="1:14">
      <c r="A1110" s="51">
        <v>27</v>
      </c>
      <c r="B1110" s="51"/>
      <c r="C1110" s="51" t="s">
        <v>28</v>
      </c>
      <c r="D1110" s="49" t="s">
        <v>1611</v>
      </c>
      <c r="E1110" s="49" t="s">
        <v>219</v>
      </c>
      <c r="F1110" s="49" t="s">
        <v>48</v>
      </c>
      <c r="G1110" s="49" t="s">
        <v>45</v>
      </c>
      <c r="H1110" s="5" t="s">
        <v>169</v>
      </c>
      <c r="I1110" s="49">
        <v>2</v>
      </c>
      <c r="J1110" s="49"/>
      <c r="K1110" s="146" t="s">
        <v>1920</v>
      </c>
      <c r="L1110" s="146"/>
      <c r="M1110" s="146"/>
      <c r="N1110" s="146"/>
    </row>
    <row r="1111" spans="1:14">
      <c r="A1111" s="51">
        <v>28</v>
      </c>
      <c r="B1111" s="51"/>
      <c r="C1111" s="51" t="s">
        <v>28</v>
      </c>
      <c r="D1111" s="49" t="s">
        <v>1611</v>
      </c>
      <c r="E1111" s="49" t="s">
        <v>177</v>
      </c>
      <c r="F1111" s="49" t="s">
        <v>160</v>
      </c>
      <c r="G1111" s="49" t="s">
        <v>161</v>
      </c>
      <c r="H1111" s="5" t="s">
        <v>169</v>
      </c>
      <c r="I1111" s="49">
        <v>2</v>
      </c>
      <c r="J1111" s="49"/>
      <c r="K1111" s="146" t="s">
        <v>1921</v>
      </c>
      <c r="L1111" s="146"/>
      <c r="M1111" s="146"/>
      <c r="N1111" s="146"/>
    </row>
    <row r="1112" spans="1:14">
      <c r="A1112" s="51">
        <v>29</v>
      </c>
      <c r="B1112" s="51"/>
      <c r="C1112" s="51" t="s">
        <v>28</v>
      </c>
      <c r="D1112" s="49" t="s">
        <v>1611</v>
      </c>
      <c r="E1112" s="49" t="s">
        <v>177</v>
      </c>
      <c r="F1112" s="49" t="s">
        <v>160</v>
      </c>
      <c r="G1112" s="49" t="s">
        <v>1074</v>
      </c>
      <c r="H1112" s="5" t="s">
        <v>169</v>
      </c>
      <c r="I1112" s="49">
        <v>2</v>
      </c>
      <c r="J1112" s="49"/>
      <c r="K1112" s="146"/>
      <c r="L1112" s="146"/>
      <c r="M1112" s="146"/>
      <c r="N1112" s="146"/>
    </row>
    <row r="1113" spans="1:14">
      <c r="A1113" s="51">
        <v>30</v>
      </c>
      <c r="B1113" s="51"/>
      <c r="C1113" s="51" t="s">
        <v>28</v>
      </c>
      <c r="D1113" s="49" t="s">
        <v>1611</v>
      </c>
      <c r="E1113" s="49" t="s">
        <v>182</v>
      </c>
      <c r="F1113" s="49" t="s">
        <v>168</v>
      </c>
      <c r="G1113" s="49" t="s">
        <v>49</v>
      </c>
      <c r="H1113" s="5" t="s">
        <v>169</v>
      </c>
      <c r="I1113" s="49">
        <v>2</v>
      </c>
      <c r="J1113" s="49"/>
      <c r="K1113" s="146"/>
      <c r="L1113" s="146"/>
      <c r="M1113" s="146"/>
      <c r="N1113" s="146"/>
    </row>
    <row r="1114" spans="1:14">
      <c r="A1114" s="51">
        <v>31</v>
      </c>
      <c r="B1114" s="51"/>
      <c r="C1114" s="51" t="s">
        <v>28</v>
      </c>
      <c r="D1114" s="49" t="s">
        <v>1611</v>
      </c>
      <c r="E1114" s="49" t="s">
        <v>182</v>
      </c>
      <c r="F1114" s="49" t="s">
        <v>168</v>
      </c>
      <c r="G1114" s="49" t="s">
        <v>553</v>
      </c>
      <c r="H1114" s="5" t="s">
        <v>169</v>
      </c>
      <c r="I1114" s="49">
        <v>2</v>
      </c>
      <c r="J1114" s="49"/>
      <c r="K1114" s="146"/>
      <c r="L1114" s="146"/>
      <c r="M1114" s="146"/>
      <c r="N1114" s="146"/>
    </row>
    <row r="1115" spans="1:14">
      <c r="A1115" s="51">
        <v>32</v>
      </c>
      <c r="B1115" s="51"/>
      <c r="C1115" s="51" t="s">
        <v>28</v>
      </c>
      <c r="D1115" s="49" t="s">
        <v>1611</v>
      </c>
      <c r="E1115" s="49" t="s">
        <v>174</v>
      </c>
      <c r="F1115" s="49" t="s">
        <v>13</v>
      </c>
      <c r="G1115" s="49" t="s">
        <v>1665</v>
      </c>
      <c r="H1115" s="5" t="s">
        <v>169</v>
      </c>
      <c r="I1115" s="49">
        <v>2</v>
      </c>
      <c r="J1115" s="49"/>
      <c r="K1115" s="146"/>
      <c r="L1115" s="146"/>
      <c r="M1115" s="146"/>
      <c r="N1115" s="146"/>
    </row>
    <row r="1116" spans="1:14">
      <c r="A1116" s="51">
        <v>33</v>
      </c>
      <c r="B1116" s="51"/>
      <c r="C1116" s="51" t="s">
        <v>28</v>
      </c>
      <c r="D1116" s="49" t="s">
        <v>1611</v>
      </c>
      <c r="E1116" s="49" t="s">
        <v>172</v>
      </c>
      <c r="F1116" s="49" t="s">
        <v>7</v>
      </c>
      <c r="G1116" s="49" t="s">
        <v>553</v>
      </c>
      <c r="H1116" s="5" t="s">
        <v>169</v>
      </c>
      <c r="I1116" s="49">
        <v>2</v>
      </c>
      <c r="J1116" s="49"/>
      <c r="K1116" s="146"/>
      <c r="L1116" s="146"/>
      <c r="M1116" s="146"/>
      <c r="N1116" s="146"/>
    </row>
    <row r="1117" spans="1:14">
      <c r="A1117" s="51">
        <v>34</v>
      </c>
      <c r="B1117" s="51"/>
      <c r="C1117" s="51" t="s">
        <v>28</v>
      </c>
      <c r="D1117" s="49" t="s">
        <v>1611</v>
      </c>
      <c r="E1117" s="49" t="s">
        <v>341</v>
      </c>
      <c r="F1117" s="49" t="s">
        <v>167</v>
      </c>
      <c r="G1117" s="49" t="s">
        <v>132</v>
      </c>
      <c r="H1117" s="5" t="s">
        <v>169</v>
      </c>
      <c r="I1117" s="49">
        <v>1</v>
      </c>
      <c r="J1117" s="49"/>
      <c r="K1117" s="146" t="s">
        <v>1372</v>
      </c>
      <c r="L1117" s="146"/>
      <c r="M1117" s="146"/>
      <c r="N1117" s="146"/>
    </row>
    <row r="1118" spans="1:14">
      <c r="A1118" s="51">
        <v>35</v>
      </c>
      <c r="B1118" s="51"/>
      <c r="C1118" s="51" t="s">
        <v>28</v>
      </c>
      <c r="D1118" s="49" t="s">
        <v>1611</v>
      </c>
      <c r="E1118" s="49" t="s">
        <v>341</v>
      </c>
      <c r="F1118" s="49" t="s">
        <v>14</v>
      </c>
      <c r="G1118" s="49" t="s">
        <v>132</v>
      </c>
      <c r="H1118" s="5" t="s">
        <v>169</v>
      </c>
      <c r="I1118" s="49">
        <v>1</v>
      </c>
      <c r="J1118" s="49"/>
      <c r="K1118" s="146"/>
      <c r="L1118" s="146"/>
      <c r="M1118" s="146"/>
      <c r="N1118" s="146"/>
    </row>
    <row r="1119" spans="1:14">
      <c r="A1119" s="51">
        <v>36</v>
      </c>
      <c r="B1119" s="51"/>
      <c r="C1119" s="51" t="s">
        <v>28</v>
      </c>
      <c r="D1119" s="49" t="s">
        <v>1611</v>
      </c>
      <c r="E1119" s="49" t="s">
        <v>182</v>
      </c>
      <c r="F1119" s="49" t="s">
        <v>137</v>
      </c>
      <c r="G1119" s="49" t="s">
        <v>49</v>
      </c>
      <c r="H1119" s="5" t="s">
        <v>169</v>
      </c>
      <c r="I1119" s="49">
        <v>4</v>
      </c>
      <c r="J1119" s="49"/>
      <c r="K1119" s="146"/>
      <c r="L1119" s="146"/>
      <c r="M1119" s="146"/>
      <c r="N1119" s="146"/>
    </row>
    <row r="1120" spans="1:14">
      <c r="A1120" s="51">
        <v>37</v>
      </c>
      <c r="B1120" s="51"/>
      <c r="C1120" s="51" t="s">
        <v>28</v>
      </c>
      <c r="D1120" s="49" t="s">
        <v>1611</v>
      </c>
      <c r="E1120" s="49" t="s">
        <v>182</v>
      </c>
      <c r="F1120" s="49" t="s">
        <v>137</v>
      </c>
      <c r="G1120" s="49" t="s">
        <v>132</v>
      </c>
      <c r="H1120" s="5" t="s">
        <v>169</v>
      </c>
      <c r="I1120" s="49">
        <v>2</v>
      </c>
      <c r="J1120" s="49"/>
      <c r="K1120" s="146"/>
      <c r="L1120" s="146"/>
      <c r="M1120" s="146"/>
      <c r="N1120" s="146"/>
    </row>
    <row r="1121" spans="1:14">
      <c r="A1121" s="51">
        <v>38</v>
      </c>
      <c r="B1121" s="51"/>
      <c r="C1121" s="51" t="s">
        <v>28</v>
      </c>
      <c r="D1121" s="49" t="s">
        <v>1611</v>
      </c>
      <c r="E1121" s="49" t="s">
        <v>182</v>
      </c>
      <c r="F1121" s="49" t="s">
        <v>137</v>
      </c>
      <c r="G1121" s="49" t="s">
        <v>1074</v>
      </c>
      <c r="H1121" s="5" t="s">
        <v>169</v>
      </c>
      <c r="I1121" s="49">
        <v>1</v>
      </c>
      <c r="J1121" s="49"/>
      <c r="K1121" s="146"/>
      <c r="L1121" s="146"/>
      <c r="M1121" s="146"/>
      <c r="N1121" s="146"/>
    </row>
    <row r="1122" spans="1:14">
      <c r="A1122" s="51">
        <v>39</v>
      </c>
      <c r="B1122" s="51"/>
      <c r="C1122" s="51" t="s">
        <v>28</v>
      </c>
      <c r="D1122" s="49" t="s">
        <v>1611</v>
      </c>
      <c r="E1122" s="49" t="s">
        <v>182</v>
      </c>
      <c r="F1122" s="49" t="s">
        <v>137</v>
      </c>
      <c r="G1122" s="49" t="s">
        <v>51</v>
      </c>
      <c r="H1122" s="5" t="s">
        <v>169</v>
      </c>
      <c r="I1122" s="49">
        <v>2</v>
      </c>
      <c r="J1122" s="49"/>
      <c r="K1122" s="146"/>
      <c r="L1122" s="146"/>
      <c r="M1122" s="146"/>
      <c r="N1122" s="146"/>
    </row>
    <row r="1123" spans="1:14">
      <c r="A1123" s="51">
        <v>41</v>
      </c>
      <c r="B1123" s="51"/>
      <c r="C1123" s="51" t="s">
        <v>28</v>
      </c>
      <c r="D1123" s="49" t="s">
        <v>1612</v>
      </c>
      <c r="E1123" s="49" t="s">
        <v>219</v>
      </c>
      <c r="F1123" s="49" t="s">
        <v>48</v>
      </c>
      <c r="G1123" s="49" t="s">
        <v>45</v>
      </c>
      <c r="H1123" s="5" t="s">
        <v>156</v>
      </c>
      <c r="I1123" s="49">
        <v>2</v>
      </c>
      <c r="J1123" s="49"/>
      <c r="K1123" s="146" t="s">
        <v>1396</v>
      </c>
      <c r="L1123" s="146"/>
      <c r="M1123" s="146"/>
      <c r="N1123" s="146"/>
    </row>
    <row r="1124" spans="1:14">
      <c r="A1124" s="51">
        <v>42</v>
      </c>
      <c r="B1124" s="51"/>
      <c r="C1124" s="51" t="s">
        <v>28</v>
      </c>
      <c r="D1124" s="49" t="s">
        <v>1612</v>
      </c>
      <c r="E1124" s="49" t="s">
        <v>177</v>
      </c>
      <c r="F1124" s="49" t="s">
        <v>160</v>
      </c>
      <c r="G1124" s="49" t="s">
        <v>161</v>
      </c>
      <c r="H1124" s="5" t="s">
        <v>156</v>
      </c>
      <c r="I1124" s="49">
        <v>2</v>
      </c>
      <c r="J1124" s="50"/>
      <c r="K1124" s="146"/>
      <c r="L1124" s="146"/>
      <c r="M1124" s="146"/>
      <c r="N1124" s="146"/>
    </row>
    <row r="1125" spans="1:14">
      <c r="A1125" s="51">
        <v>43</v>
      </c>
      <c r="B1125" s="51"/>
      <c r="C1125" s="51" t="s">
        <v>28</v>
      </c>
      <c r="D1125" s="49" t="s">
        <v>1612</v>
      </c>
      <c r="E1125" s="49" t="s">
        <v>177</v>
      </c>
      <c r="F1125" s="49" t="s">
        <v>160</v>
      </c>
      <c r="G1125" s="49" t="s">
        <v>32</v>
      </c>
      <c r="H1125" s="5" t="s">
        <v>156</v>
      </c>
      <c r="I1125" s="49">
        <v>2</v>
      </c>
      <c r="J1125" s="49"/>
      <c r="K1125" s="146"/>
      <c r="L1125" s="146"/>
      <c r="M1125" s="146"/>
      <c r="N1125" s="146"/>
    </row>
    <row r="1126" spans="1:14">
      <c r="A1126" s="51">
        <v>44</v>
      </c>
      <c r="B1126" s="51"/>
      <c r="C1126" s="51" t="s">
        <v>28</v>
      </c>
      <c r="D1126" s="49" t="s">
        <v>1612</v>
      </c>
      <c r="E1126" s="49" t="s">
        <v>182</v>
      </c>
      <c r="F1126" s="49" t="s">
        <v>168</v>
      </c>
      <c r="G1126" s="49" t="s">
        <v>49</v>
      </c>
      <c r="H1126" s="5" t="s">
        <v>156</v>
      </c>
      <c r="I1126" s="49">
        <v>2</v>
      </c>
      <c r="J1126" s="50"/>
      <c r="K1126" s="146"/>
      <c r="L1126" s="146"/>
      <c r="M1126" s="146"/>
      <c r="N1126" s="146"/>
    </row>
    <row r="1127" spans="1:14">
      <c r="A1127" s="51">
        <v>45</v>
      </c>
      <c r="B1127" s="51"/>
      <c r="C1127" s="51" t="s">
        <v>28</v>
      </c>
      <c r="D1127" s="49" t="s">
        <v>1612</v>
      </c>
      <c r="E1127" s="49" t="s">
        <v>182</v>
      </c>
      <c r="F1127" s="49" t="s">
        <v>168</v>
      </c>
      <c r="G1127" s="49" t="s">
        <v>553</v>
      </c>
      <c r="H1127" s="5" t="s">
        <v>156</v>
      </c>
      <c r="I1127" s="49">
        <v>2</v>
      </c>
      <c r="J1127" s="49"/>
      <c r="K1127" s="146"/>
      <c r="L1127" s="146"/>
      <c r="M1127" s="146"/>
      <c r="N1127" s="146"/>
    </row>
    <row r="1128" spans="1:14">
      <c r="A1128" s="51">
        <v>46</v>
      </c>
      <c r="B1128" s="51"/>
      <c r="C1128" s="51" t="s">
        <v>28</v>
      </c>
      <c r="D1128" s="49" t="s">
        <v>1612</v>
      </c>
      <c r="E1128" s="49" t="s">
        <v>174</v>
      </c>
      <c r="F1128" s="49" t="s">
        <v>13</v>
      </c>
      <c r="G1128" s="49" t="s">
        <v>132</v>
      </c>
      <c r="H1128" s="5" t="s">
        <v>156</v>
      </c>
      <c r="I1128" s="49">
        <v>2</v>
      </c>
      <c r="J1128" s="49"/>
      <c r="K1128" s="146"/>
      <c r="L1128" s="146"/>
      <c r="M1128" s="146"/>
      <c r="N1128" s="146"/>
    </row>
    <row r="1129" spans="1:14">
      <c r="A1129" s="51">
        <v>47</v>
      </c>
      <c r="B1129" s="51"/>
      <c r="C1129" s="51" t="s">
        <v>28</v>
      </c>
      <c r="D1129" s="49" t="s">
        <v>1612</v>
      </c>
      <c r="E1129" s="49" t="s">
        <v>172</v>
      </c>
      <c r="F1129" s="49" t="s">
        <v>7</v>
      </c>
      <c r="G1129" s="49" t="s">
        <v>553</v>
      </c>
      <c r="H1129" s="5" t="s">
        <v>156</v>
      </c>
      <c r="I1129" s="49">
        <v>2</v>
      </c>
      <c r="J1129" s="49"/>
      <c r="K1129" s="146"/>
      <c r="L1129" s="146"/>
      <c r="M1129" s="146"/>
      <c r="N1129" s="146"/>
    </row>
    <row r="1130" spans="1:14">
      <c r="A1130" s="51">
        <v>48</v>
      </c>
      <c r="B1130" s="51"/>
      <c r="C1130" s="51" t="s">
        <v>28</v>
      </c>
      <c r="D1130" s="49" t="s">
        <v>1612</v>
      </c>
      <c r="E1130" s="49" t="s">
        <v>341</v>
      </c>
      <c r="F1130" s="49" t="s">
        <v>167</v>
      </c>
      <c r="G1130" s="49" t="s">
        <v>132</v>
      </c>
      <c r="H1130" s="5" t="s">
        <v>156</v>
      </c>
      <c r="I1130" s="49">
        <v>1</v>
      </c>
      <c r="J1130" s="50"/>
      <c r="K1130" s="146"/>
      <c r="L1130" s="146"/>
      <c r="M1130" s="146"/>
      <c r="N1130" s="146"/>
    </row>
    <row r="1131" spans="1:14">
      <c r="A1131" s="51">
        <v>49</v>
      </c>
      <c r="B1131" s="51"/>
      <c r="C1131" s="51" t="s">
        <v>28</v>
      </c>
      <c r="D1131" s="49" t="s">
        <v>1612</v>
      </c>
      <c r="E1131" s="49" t="s">
        <v>341</v>
      </c>
      <c r="F1131" s="49" t="s">
        <v>14</v>
      </c>
      <c r="G1131" s="49" t="s">
        <v>132</v>
      </c>
      <c r="H1131" s="5" t="s">
        <v>156</v>
      </c>
      <c r="I1131" s="49">
        <v>1</v>
      </c>
      <c r="J1131" s="49"/>
      <c r="K1131" s="146"/>
      <c r="L1131" s="146"/>
      <c r="M1131" s="146"/>
      <c r="N1131" s="146"/>
    </row>
    <row r="1132" spans="1:14">
      <c r="A1132" s="51">
        <v>50</v>
      </c>
      <c r="B1132" s="51"/>
      <c r="C1132" s="51" t="s">
        <v>28</v>
      </c>
      <c r="D1132" s="49" t="s">
        <v>1612</v>
      </c>
      <c r="E1132" s="49" t="s">
        <v>182</v>
      </c>
      <c r="F1132" s="49" t="s">
        <v>137</v>
      </c>
      <c r="G1132" s="49" t="s">
        <v>553</v>
      </c>
      <c r="H1132" s="5" t="s">
        <v>156</v>
      </c>
      <c r="I1132" s="49">
        <v>2</v>
      </c>
      <c r="J1132" s="50"/>
      <c r="K1132" s="146"/>
      <c r="L1132" s="146"/>
      <c r="M1132" s="146"/>
      <c r="N1132" s="146"/>
    </row>
    <row r="1133" spans="1:14">
      <c r="A1133" s="51">
        <v>51</v>
      </c>
      <c r="B1133" s="51"/>
      <c r="C1133" s="51" t="s">
        <v>28</v>
      </c>
      <c r="D1133" s="49" t="s">
        <v>1612</v>
      </c>
      <c r="E1133" s="49"/>
      <c r="F1133" s="49" t="s">
        <v>137</v>
      </c>
      <c r="G1133" s="49" t="s">
        <v>161</v>
      </c>
      <c r="H1133" s="5" t="s">
        <v>156</v>
      </c>
      <c r="I1133" s="49">
        <v>1</v>
      </c>
      <c r="J1133" s="50"/>
      <c r="K1133" s="146"/>
      <c r="L1133" s="146"/>
      <c r="M1133" s="146"/>
      <c r="N1133" s="146"/>
    </row>
    <row r="1134" spans="1:14">
      <c r="A1134" s="51">
        <v>52</v>
      </c>
      <c r="B1134" s="51"/>
      <c r="C1134" s="51" t="s">
        <v>28</v>
      </c>
      <c r="D1134" s="49" t="s">
        <v>1612</v>
      </c>
      <c r="E1134" s="49" t="s">
        <v>182</v>
      </c>
      <c r="F1134" s="49" t="s">
        <v>137</v>
      </c>
      <c r="G1134" s="49" t="s">
        <v>28</v>
      </c>
      <c r="H1134" s="5" t="s">
        <v>156</v>
      </c>
      <c r="I1134" s="49">
        <v>1</v>
      </c>
      <c r="J1134" s="49"/>
      <c r="K1134" s="146"/>
      <c r="L1134" s="146"/>
      <c r="M1134" s="146"/>
      <c r="N1134" s="146"/>
    </row>
    <row r="1135" spans="1:14">
      <c r="A1135" s="51">
        <v>54</v>
      </c>
      <c r="B1135" s="51"/>
      <c r="C1135" s="51" t="s">
        <v>28</v>
      </c>
      <c r="D1135" s="49" t="s">
        <v>1613</v>
      </c>
      <c r="E1135" s="49" t="s">
        <v>178</v>
      </c>
      <c r="F1135" s="49" t="s">
        <v>37</v>
      </c>
      <c r="G1135" s="49" t="s">
        <v>1660</v>
      </c>
      <c r="H1135" s="5" t="s">
        <v>159</v>
      </c>
      <c r="I1135" s="49">
        <v>2</v>
      </c>
      <c r="J1135" s="50"/>
      <c r="K1135" s="146" t="s">
        <v>1924</v>
      </c>
      <c r="L1135" s="146"/>
      <c r="M1135" s="146"/>
      <c r="N1135" s="146"/>
    </row>
    <row r="1136" spans="1:14">
      <c r="A1136" s="51">
        <v>55</v>
      </c>
      <c r="B1136" s="51"/>
      <c r="C1136" s="51" t="s">
        <v>28</v>
      </c>
      <c r="D1136" s="49" t="s">
        <v>1613</v>
      </c>
      <c r="E1136" s="49" t="s">
        <v>172</v>
      </c>
      <c r="F1136" s="49" t="s">
        <v>7</v>
      </c>
      <c r="G1136" s="49" t="s">
        <v>1437</v>
      </c>
      <c r="H1136" s="5" t="s">
        <v>159</v>
      </c>
      <c r="I1136" s="49">
        <v>2</v>
      </c>
      <c r="J1136" s="50"/>
      <c r="K1136" s="146" t="s">
        <v>1394</v>
      </c>
      <c r="L1136" s="146"/>
      <c r="M1136" s="146"/>
      <c r="N1136" s="146"/>
    </row>
    <row r="1137" spans="1:14">
      <c r="A1137" s="51">
        <v>56</v>
      </c>
      <c r="B1137" s="51"/>
      <c r="C1137" s="51" t="s">
        <v>28</v>
      </c>
      <c r="D1137" s="49" t="s">
        <v>1613</v>
      </c>
      <c r="E1137" s="49" t="s">
        <v>182</v>
      </c>
      <c r="F1137" s="49" t="s">
        <v>168</v>
      </c>
      <c r="G1137" s="49" t="s">
        <v>1273</v>
      </c>
      <c r="H1137" s="5" t="s">
        <v>159</v>
      </c>
      <c r="I1137" s="49">
        <v>2</v>
      </c>
      <c r="J1137" s="50"/>
      <c r="K1137" s="146"/>
      <c r="L1137" s="146"/>
      <c r="M1137" s="146"/>
      <c r="N1137" s="146"/>
    </row>
    <row r="1138" spans="1:14">
      <c r="A1138" s="51">
        <v>57</v>
      </c>
      <c r="B1138" s="51"/>
      <c r="C1138" s="51" t="s">
        <v>28</v>
      </c>
      <c r="D1138" s="49" t="s">
        <v>1613</v>
      </c>
      <c r="E1138" s="49" t="s">
        <v>182</v>
      </c>
      <c r="F1138" s="49" t="s">
        <v>168</v>
      </c>
      <c r="G1138" s="49" t="s">
        <v>49</v>
      </c>
      <c r="H1138" s="5" t="s">
        <v>159</v>
      </c>
      <c r="I1138" s="49">
        <v>2</v>
      </c>
      <c r="J1138" s="50"/>
      <c r="K1138" s="146"/>
      <c r="L1138" s="146"/>
      <c r="M1138" s="146"/>
      <c r="N1138" s="146"/>
    </row>
    <row r="1139" spans="1:14">
      <c r="A1139" s="51">
        <v>58</v>
      </c>
      <c r="B1139" s="51"/>
      <c r="C1139" s="51" t="s">
        <v>28</v>
      </c>
      <c r="D1139" s="49" t="s">
        <v>1613</v>
      </c>
      <c r="E1139" s="49" t="s">
        <v>177</v>
      </c>
      <c r="F1139" s="49" t="s">
        <v>160</v>
      </c>
      <c r="G1139" s="49" t="s">
        <v>161</v>
      </c>
      <c r="H1139" s="5" t="s">
        <v>159</v>
      </c>
      <c r="I1139" s="49">
        <v>2</v>
      </c>
      <c r="J1139" s="50"/>
      <c r="K1139" s="146"/>
      <c r="L1139" s="146"/>
      <c r="M1139" s="146"/>
      <c r="N1139" s="146"/>
    </row>
    <row r="1140" spans="1:14">
      <c r="A1140" s="51">
        <v>59</v>
      </c>
      <c r="B1140" s="51"/>
      <c r="C1140" s="51" t="s">
        <v>28</v>
      </c>
      <c r="D1140" s="49" t="s">
        <v>1613</v>
      </c>
      <c r="E1140" s="49" t="s">
        <v>177</v>
      </c>
      <c r="F1140" s="49" t="s">
        <v>160</v>
      </c>
      <c r="G1140" s="49" t="s">
        <v>1074</v>
      </c>
      <c r="H1140" s="5" t="s">
        <v>159</v>
      </c>
      <c r="I1140" s="49">
        <v>2</v>
      </c>
      <c r="J1140" s="49"/>
      <c r="K1140" s="146"/>
      <c r="L1140" s="146"/>
      <c r="M1140" s="146"/>
      <c r="N1140" s="146"/>
    </row>
    <row r="1141" spans="1:14">
      <c r="A1141" s="51">
        <v>60</v>
      </c>
      <c r="B1141" s="51"/>
      <c r="C1141" s="51" t="s">
        <v>28</v>
      </c>
      <c r="D1141" s="49" t="s">
        <v>1613</v>
      </c>
      <c r="E1141" s="49" t="s">
        <v>469</v>
      </c>
      <c r="F1141" s="49" t="s">
        <v>166</v>
      </c>
      <c r="G1141" s="49" t="s">
        <v>1167</v>
      </c>
      <c r="H1141" s="5" t="s">
        <v>159</v>
      </c>
      <c r="I1141" s="49">
        <v>2</v>
      </c>
      <c r="J1141" s="49"/>
      <c r="K1141" s="146"/>
      <c r="L1141" s="146"/>
      <c r="M1141" s="146"/>
      <c r="N1141" s="146"/>
    </row>
    <row r="1142" spans="1:14">
      <c r="A1142" s="51">
        <v>61</v>
      </c>
      <c r="B1142" s="51"/>
      <c r="C1142" s="51" t="s">
        <v>28</v>
      </c>
      <c r="D1142" s="49" t="s">
        <v>1613</v>
      </c>
      <c r="E1142" s="49" t="s">
        <v>341</v>
      </c>
      <c r="F1142" s="49" t="s">
        <v>167</v>
      </c>
      <c r="G1142" s="49" t="s">
        <v>132</v>
      </c>
      <c r="H1142" s="5" t="s">
        <v>159</v>
      </c>
      <c r="I1142" s="49">
        <v>1</v>
      </c>
      <c r="J1142" s="49"/>
      <c r="K1142" s="146" t="s">
        <v>1372</v>
      </c>
      <c r="L1142" s="146"/>
      <c r="M1142" s="146"/>
      <c r="N1142" s="146"/>
    </row>
    <row r="1143" spans="1:14">
      <c r="A1143" s="51">
        <v>62</v>
      </c>
      <c r="B1143" s="51"/>
      <c r="C1143" s="51" t="s">
        <v>28</v>
      </c>
      <c r="D1143" s="49" t="s">
        <v>1613</v>
      </c>
      <c r="E1143" s="49" t="s">
        <v>341</v>
      </c>
      <c r="F1143" s="49" t="s">
        <v>14</v>
      </c>
      <c r="G1143" s="49" t="s">
        <v>132</v>
      </c>
      <c r="H1143" s="5" t="s">
        <v>159</v>
      </c>
      <c r="I1143" s="49">
        <v>1</v>
      </c>
      <c r="J1143" s="49"/>
      <c r="K1143" s="146"/>
      <c r="L1143" s="146"/>
      <c r="M1143" s="146"/>
      <c r="N1143" s="146"/>
    </row>
    <row r="1144" spans="1:14">
      <c r="A1144" s="51">
        <v>63</v>
      </c>
      <c r="B1144" s="51"/>
      <c r="C1144" s="51" t="s">
        <v>28</v>
      </c>
      <c r="D1144" s="49" t="s">
        <v>1613</v>
      </c>
      <c r="E1144" s="49" t="s">
        <v>182</v>
      </c>
      <c r="F1144" s="49" t="s">
        <v>137</v>
      </c>
      <c r="G1144" s="49" t="s">
        <v>1273</v>
      </c>
      <c r="H1144" s="5" t="s">
        <v>159</v>
      </c>
      <c r="I1144" s="49">
        <v>2</v>
      </c>
      <c r="J1144" s="50"/>
      <c r="K1144" s="146"/>
      <c r="L1144" s="146"/>
      <c r="M1144" s="146"/>
      <c r="N1144" s="146"/>
    </row>
    <row r="1145" spans="1:14">
      <c r="A1145" s="51">
        <v>64</v>
      </c>
      <c r="B1145" s="51"/>
      <c r="C1145" s="51" t="s">
        <v>28</v>
      </c>
      <c r="D1145" s="49" t="s">
        <v>1613</v>
      </c>
      <c r="E1145" s="49" t="s">
        <v>182</v>
      </c>
      <c r="F1145" s="49" t="s">
        <v>137</v>
      </c>
      <c r="G1145" s="49" t="s">
        <v>28</v>
      </c>
      <c r="H1145" s="5" t="s">
        <v>159</v>
      </c>
      <c r="I1145" s="49">
        <v>1</v>
      </c>
      <c r="J1145" s="49"/>
      <c r="K1145" s="146"/>
      <c r="L1145" s="146"/>
      <c r="M1145" s="146"/>
      <c r="N1145" s="146"/>
    </row>
    <row r="1146" spans="1:14">
      <c r="A1146" s="51">
        <v>65</v>
      </c>
      <c r="B1146" s="51"/>
      <c r="C1146" s="51" t="s">
        <v>28</v>
      </c>
      <c r="D1146" s="49" t="s">
        <v>1613</v>
      </c>
      <c r="E1146" s="49" t="s">
        <v>182</v>
      </c>
      <c r="F1146" s="49" t="s">
        <v>137</v>
      </c>
      <c r="G1146" s="49" t="s">
        <v>1074</v>
      </c>
      <c r="H1146" s="5" t="s">
        <v>159</v>
      </c>
      <c r="I1146" s="49">
        <v>2</v>
      </c>
      <c r="J1146" s="50"/>
      <c r="K1146" s="146"/>
      <c r="L1146" s="146"/>
      <c r="M1146" s="146"/>
      <c r="N1146" s="146"/>
    </row>
    <row r="1147" spans="1:14">
      <c r="A1147" s="51">
        <v>66</v>
      </c>
      <c r="B1147" s="51"/>
      <c r="C1147" s="51" t="s">
        <v>28</v>
      </c>
      <c r="D1147" s="49" t="s">
        <v>1613</v>
      </c>
      <c r="E1147" s="49"/>
      <c r="F1147" s="49" t="s">
        <v>137</v>
      </c>
      <c r="G1147" s="49" t="s">
        <v>161</v>
      </c>
      <c r="H1147" s="5" t="s">
        <v>159</v>
      </c>
      <c r="I1147" s="49">
        <v>1</v>
      </c>
      <c r="J1147" s="49"/>
      <c r="K1147" s="146"/>
      <c r="L1147" s="146"/>
      <c r="M1147" s="146"/>
      <c r="N1147" s="146"/>
    </row>
    <row r="1148" spans="1:14">
      <c r="A1148" s="51">
        <v>67</v>
      </c>
      <c r="B1148" s="51"/>
      <c r="C1148" s="51" t="s">
        <v>28</v>
      </c>
      <c r="D1148" s="49" t="s">
        <v>1613</v>
      </c>
      <c r="E1148" s="49"/>
      <c r="F1148" s="49" t="s">
        <v>137</v>
      </c>
      <c r="G1148" s="49" t="s">
        <v>49</v>
      </c>
      <c r="H1148" s="5" t="s">
        <v>159</v>
      </c>
      <c r="I1148" s="49">
        <v>1</v>
      </c>
      <c r="J1148" s="49"/>
      <c r="K1148" s="146"/>
      <c r="L1148" s="146"/>
      <c r="M1148" s="146"/>
      <c r="N1148" s="146"/>
    </row>
    <row r="1149" spans="1:14">
      <c r="A1149" s="51">
        <v>68</v>
      </c>
      <c r="B1149" s="51"/>
      <c r="C1149" s="51" t="s">
        <v>28</v>
      </c>
      <c r="D1149" s="49" t="s">
        <v>1613</v>
      </c>
      <c r="E1149" s="49" t="s">
        <v>182</v>
      </c>
      <c r="F1149" s="49" t="s">
        <v>137</v>
      </c>
      <c r="G1149" s="49" t="s">
        <v>132</v>
      </c>
      <c r="H1149" s="5" t="s">
        <v>159</v>
      </c>
      <c r="I1149" s="49">
        <v>1</v>
      </c>
      <c r="J1149" s="49"/>
      <c r="K1149" s="146"/>
      <c r="L1149" s="146"/>
      <c r="M1149" s="146"/>
      <c r="N1149" s="146"/>
    </row>
    <row r="1150" spans="1:14">
      <c r="A1150" s="51">
        <v>70</v>
      </c>
      <c r="B1150" s="51"/>
      <c r="C1150" s="51" t="s">
        <v>28</v>
      </c>
      <c r="D1150" s="49" t="s">
        <v>552</v>
      </c>
      <c r="E1150" s="49" t="s">
        <v>176</v>
      </c>
      <c r="F1150" s="49" t="s">
        <v>1175</v>
      </c>
      <c r="G1150" s="49" t="s">
        <v>23</v>
      </c>
      <c r="H1150" s="5" t="s">
        <v>22</v>
      </c>
      <c r="I1150" s="49">
        <v>6</v>
      </c>
      <c r="J1150" s="49"/>
      <c r="K1150" s="146"/>
      <c r="L1150" s="146"/>
      <c r="M1150" s="146"/>
      <c r="N1150" s="146"/>
    </row>
    <row r="1151" spans="1:14">
      <c r="A1151" s="51">
        <v>71</v>
      </c>
      <c r="B1151" s="51"/>
      <c r="C1151" s="51" t="s">
        <v>28</v>
      </c>
      <c r="D1151" s="49" t="s">
        <v>1177</v>
      </c>
      <c r="E1151" s="49" t="s">
        <v>341</v>
      </c>
      <c r="F1151" s="49" t="s">
        <v>14</v>
      </c>
      <c r="G1151" s="49" t="s">
        <v>1646</v>
      </c>
      <c r="H1151" s="5" t="s">
        <v>22</v>
      </c>
      <c r="I1151" s="49">
        <v>0</v>
      </c>
      <c r="J1151" s="49"/>
      <c r="K1151" s="146" t="s">
        <v>1178</v>
      </c>
      <c r="L1151" s="146"/>
      <c r="M1151" s="146"/>
      <c r="N1151" s="146"/>
    </row>
    <row r="1152" spans="1:14">
      <c r="A1152" s="51">
        <v>72</v>
      </c>
      <c r="B1152" s="51"/>
      <c r="C1152" s="51" t="s">
        <v>28</v>
      </c>
      <c r="D1152" s="49" t="s">
        <v>1177</v>
      </c>
      <c r="E1152" s="49" t="s">
        <v>1170</v>
      </c>
      <c r="F1152" s="49" t="s">
        <v>15</v>
      </c>
      <c r="G1152" s="49" t="s">
        <v>1646</v>
      </c>
      <c r="H1152" s="5" t="s">
        <v>22</v>
      </c>
      <c r="I1152" s="49">
        <v>0</v>
      </c>
      <c r="J1152" s="49"/>
      <c r="K1152" s="146" t="s">
        <v>1178</v>
      </c>
      <c r="L1152" s="146"/>
      <c r="M1152" s="146"/>
      <c r="N1152" s="146"/>
    </row>
    <row r="1153" spans="1:14">
      <c r="A1153" s="51">
        <v>74</v>
      </c>
      <c r="B1153" s="51"/>
      <c r="C1153" s="51" t="s">
        <v>28</v>
      </c>
      <c r="D1153" s="49" t="s">
        <v>551</v>
      </c>
      <c r="E1153" s="49" t="s">
        <v>176</v>
      </c>
      <c r="F1153" s="49" t="s">
        <v>1175</v>
      </c>
      <c r="G1153" s="49" t="s">
        <v>1430</v>
      </c>
      <c r="H1153" s="5" t="s">
        <v>22</v>
      </c>
      <c r="I1153" s="49">
        <v>4</v>
      </c>
      <c r="J1153" s="49"/>
      <c r="K1153" s="146" t="s">
        <v>751</v>
      </c>
      <c r="L1153" s="146"/>
      <c r="M1153" s="146"/>
      <c r="N1153" s="146"/>
    </row>
    <row r="1154" spans="1:14">
      <c r="A1154" s="51">
        <v>75</v>
      </c>
      <c r="B1154" s="51"/>
      <c r="C1154" s="51" t="s">
        <v>28</v>
      </c>
      <c r="D1154" s="49" t="s">
        <v>551</v>
      </c>
      <c r="E1154" s="49" t="s">
        <v>176</v>
      </c>
      <c r="F1154" s="49" t="s">
        <v>1175</v>
      </c>
      <c r="G1154" s="49" t="s">
        <v>1680</v>
      </c>
      <c r="H1154" s="5" t="s">
        <v>22</v>
      </c>
      <c r="I1154" s="49">
        <v>2</v>
      </c>
      <c r="J1154" s="49"/>
      <c r="K1154" s="146"/>
      <c r="L1154" s="146"/>
      <c r="M1154" s="146"/>
      <c r="N1154" s="146"/>
    </row>
    <row r="1155" spans="1:14">
      <c r="A1155" s="51">
        <v>76</v>
      </c>
      <c r="B1155" s="51"/>
      <c r="C1155" s="51" t="s">
        <v>28</v>
      </c>
      <c r="D1155" s="49" t="s">
        <v>1926</v>
      </c>
      <c r="E1155" s="49" t="s">
        <v>1170</v>
      </c>
      <c r="F1155" s="49" t="s">
        <v>15</v>
      </c>
      <c r="G1155" s="49" t="s">
        <v>1646</v>
      </c>
      <c r="H1155" s="5" t="s">
        <v>22</v>
      </c>
      <c r="I1155" s="49">
        <v>0</v>
      </c>
      <c r="J1155" s="49"/>
      <c r="K1155" s="146" t="s">
        <v>1927</v>
      </c>
      <c r="L1155" s="146"/>
      <c r="M1155" s="146"/>
      <c r="N1155" s="146"/>
    </row>
    <row r="1156" spans="1:14">
      <c r="A1156" s="51">
        <v>77</v>
      </c>
      <c r="B1156" s="51"/>
      <c r="C1156" s="51" t="s">
        <v>28</v>
      </c>
      <c r="D1156" s="49" t="s">
        <v>1926</v>
      </c>
      <c r="E1156" s="49" t="s">
        <v>1176</v>
      </c>
      <c r="F1156" s="49" t="s">
        <v>7</v>
      </c>
      <c r="G1156" s="49" t="s">
        <v>1437</v>
      </c>
      <c r="H1156" s="5" t="s">
        <v>22</v>
      </c>
      <c r="I1156" s="49">
        <v>0</v>
      </c>
      <c r="J1156" s="49"/>
      <c r="K1156" s="146" t="s">
        <v>1927</v>
      </c>
      <c r="L1156" s="146"/>
      <c r="M1156" s="146"/>
      <c r="N1156" s="146"/>
    </row>
    <row r="1157" spans="1:14">
      <c r="A1157" s="51">
        <v>78</v>
      </c>
      <c r="B1157" s="51"/>
      <c r="C1157" s="51" t="s">
        <v>28</v>
      </c>
      <c r="D1157" s="49" t="s">
        <v>1926</v>
      </c>
      <c r="E1157" s="49" t="s">
        <v>176</v>
      </c>
      <c r="F1157" s="49" t="s">
        <v>1175</v>
      </c>
      <c r="G1157" s="49" t="s">
        <v>1646</v>
      </c>
      <c r="H1157" s="5" t="s">
        <v>22</v>
      </c>
      <c r="I1157" s="49">
        <v>0</v>
      </c>
      <c r="J1157" s="49"/>
      <c r="K1157" s="146" t="s">
        <v>1928</v>
      </c>
      <c r="L1157" s="146"/>
      <c r="M1157" s="146"/>
      <c r="N1157" s="146"/>
    </row>
    <row r="1158" spans="1:14">
      <c r="A1158" s="51">
        <v>79</v>
      </c>
      <c r="B1158" s="51"/>
      <c r="C1158" s="51" t="s">
        <v>28</v>
      </c>
      <c r="D1158" s="49" t="s">
        <v>1926</v>
      </c>
      <c r="E1158" s="49" t="s">
        <v>176</v>
      </c>
      <c r="F1158" s="49" t="s">
        <v>1175</v>
      </c>
      <c r="G1158" s="49" t="s">
        <v>1646</v>
      </c>
      <c r="H1158" s="5" t="s">
        <v>22</v>
      </c>
      <c r="I1158" s="49">
        <v>0</v>
      </c>
      <c r="J1158" s="49"/>
      <c r="K1158" s="146" t="s">
        <v>1928</v>
      </c>
      <c r="L1158" s="146"/>
      <c r="M1158" s="146"/>
      <c r="N1158" s="146"/>
    </row>
    <row r="1159" spans="1:14">
      <c r="A1159" s="51">
        <v>80</v>
      </c>
      <c r="B1159" s="51"/>
      <c r="C1159" s="51" t="s">
        <v>28</v>
      </c>
      <c r="D1159" s="49" t="s">
        <v>1926</v>
      </c>
      <c r="E1159" s="49" t="s">
        <v>176</v>
      </c>
      <c r="F1159" s="49" t="s">
        <v>19</v>
      </c>
      <c r="G1159" s="49" t="s">
        <v>51</v>
      </c>
      <c r="H1159" s="5" t="s">
        <v>199</v>
      </c>
      <c r="I1159" s="49">
        <v>0</v>
      </c>
      <c r="J1159" s="49"/>
      <c r="K1159" s="146" t="s">
        <v>1929</v>
      </c>
      <c r="L1159" s="146"/>
      <c r="M1159" s="146"/>
      <c r="N1159" s="146"/>
    </row>
    <row r="1160" spans="1:14">
      <c r="A1160" s="51">
        <v>81</v>
      </c>
      <c r="B1160" s="51"/>
      <c r="C1160" s="51" t="s">
        <v>28</v>
      </c>
      <c r="D1160" s="49" t="s">
        <v>1926</v>
      </c>
      <c r="E1160" s="49" t="s">
        <v>1170</v>
      </c>
      <c r="F1160" s="49" t="s">
        <v>1930</v>
      </c>
      <c r="G1160" s="49" t="s">
        <v>1665</v>
      </c>
      <c r="H1160" s="5" t="s">
        <v>22</v>
      </c>
      <c r="I1160" s="49">
        <v>0</v>
      </c>
      <c r="J1160" s="49"/>
      <c r="K1160" s="146" t="s">
        <v>1928</v>
      </c>
      <c r="L1160" s="146"/>
      <c r="M1160" s="146"/>
      <c r="N1160" s="146"/>
    </row>
    <row r="1161" spans="1:14">
      <c r="A1161" s="51">
        <v>83</v>
      </c>
      <c r="B1161" s="51"/>
      <c r="C1161" s="51" t="s">
        <v>28</v>
      </c>
      <c r="D1161" s="49" t="s">
        <v>26</v>
      </c>
      <c r="E1161" s="49" t="s">
        <v>176</v>
      </c>
      <c r="F1161" s="49" t="s">
        <v>1168</v>
      </c>
      <c r="G1161" s="49" t="s">
        <v>28</v>
      </c>
      <c r="H1161" s="5" t="s">
        <v>27</v>
      </c>
      <c r="I1161" s="49">
        <v>4</v>
      </c>
      <c r="J1161" s="49"/>
      <c r="K1161" s="146" t="s">
        <v>1171</v>
      </c>
      <c r="L1161" s="146"/>
      <c r="M1161" s="146"/>
      <c r="N1161" s="146"/>
    </row>
    <row r="1162" spans="1:14">
      <c r="A1162" s="51">
        <v>84</v>
      </c>
      <c r="B1162" s="51"/>
      <c r="C1162" s="51" t="s">
        <v>28</v>
      </c>
      <c r="D1162" s="49" t="s">
        <v>26</v>
      </c>
      <c r="E1162" s="49" t="s">
        <v>176</v>
      </c>
      <c r="F1162" s="49" t="s">
        <v>1168</v>
      </c>
      <c r="G1162" s="49" t="s">
        <v>25</v>
      </c>
      <c r="H1162" s="5" t="s">
        <v>27</v>
      </c>
      <c r="I1162" s="49">
        <v>2</v>
      </c>
      <c r="J1162" s="49"/>
      <c r="K1162" s="146" t="s">
        <v>753</v>
      </c>
      <c r="L1162" s="146"/>
      <c r="M1162" s="146"/>
      <c r="N1162" s="146"/>
    </row>
    <row r="1163" spans="1:14">
      <c r="A1163" s="51">
        <v>85</v>
      </c>
      <c r="B1163" s="51"/>
      <c r="C1163" s="51" t="s">
        <v>28</v>
      </c>
      <c r="D1163" s="49" t="s">
        <v>26</v>
      </c>
      <c r="E1163" s="49" t="s">
        <v>1170</v>
      </c>
      <c r="F1163" s="49" t="s">
        <v>15</v>
      </c>
      <c r="G1163" s="49" t="s">
        <v>1646</v>
      </c>
      <c r="H1163" s="5" t="s">
        <v>27</v>
      </c>
      <c r="I1163" s="49">
        <v>1</v>
      </c>
      <c r="J1163" s="49"/>
      <c r="K1163" s="146" t="s">
        <v>1511</v>
      </c>
      <c r="L1163" s="146"/>
      <c r="M1163" s="146"/>
      <c r="N1163" s="146"/>
    </row>
    <row r="1164" spans="1:14">
      <c r="A1164" s="51">
        <v>86</v>
      </c>
      <c r="B1164" s="51"/>
      <c r="C1164" s="51" t="s">
        <v>28</v>
      </c>
      <c r="D1164" s="49" t="s">
        <v>26</v>
      </c>
      <c r="E1164" s="49" t="s">
        <v>1182</v>
      </c>
      <c r="F1164" s="49" t="s">
        <v>14</v>
      </c>
      <c r="G1164" s="49" t="s">
        <v>1646</v>
      </c>
      <c r="H1164" s="5" t="s">
        <v>27</v>
      </c>
      <c r="I1164" s="49">
        <v>1</v>
      </c>
      <c r="J1164" s="49"/>
      <c r="K1164" s="146" t="s">
        <v>1512</v>
      </c>
      <c r="L1164" s="146"/>
      <c r="M1164" s="146"/>
      <c r="N1164" s="146"/>
    </row>
    <row r="1165" spans="1:14">
      <c r="A1165" s="51">
        <v>87</v>
      </c>
      <c r="B1165" s="51"/>
      <c r="C1165" s="51" t="s">
        <v>28</v>
      </c>
      <c r="D1165" s="49" t="s">
        <v>26</v>
      </c>
      <c r="E1165" s="49" t="s">
        <v>176</v>
      </c>
      <c r="F1165" s="49" t="s">
        <v>1168</v>
      </c>
      <c r="G1165" s="49" t="s">
        <v>25</v>
      </c>
      <c r="H1165" s="5" t="s">
        <v>27</v>
      </c>
      <c r="I1165" s="49">
        <v>2</v>
      </c>
      <c r="J1165" s="49"/>
      <c r="K1165" s="146" t="s">
        <v>1400</v>
      </c>
      <c r="L1165" s="146"/>
      <c r="M1165" s="146"/>
      <c r="N1165" s="146"/>
    </row>
    <row r="1166" spans="1:14">
      <c r="A1166" s="51">
        <v>88</v>
      </c>
      <c r="B1166" s="51"/>
      <c r="C1166" s="51" t="s">
        <v>28</v>
      </c>
      <c r="D1166" s="49" t="s">
        <v>26</v>
      </c>
      <c r="E1166" s="49" t="s">
        <v>176</v>
      </c>
      <c r="F1166" s="49" t="s">
        <v>1168</v>
      </c>
      <c r="G1166" s="49" t="s">
        <v>1646</v>
      </c>
      <c r="H1166" s="5" t="s">
        <v>27</v>
      </c>
      <c r="I1166" s="49">
        <v>1</v>
      </c>
      <c r="J1166" s="49"/>
      <c r="K1166" s="146" t="s">
        <v>1401</v>
      </c>
      <c r="L1166" s="146"/>
      <c r="M1166" s="146"/>
      <c r="N1166" s="146"/>
    </row>
    <row r="1167" spans="1:14">
      <c r="A1167" s="51">
        <v>89</v>
      </c>
      <c r="B1167" s="51"/>
      <c r="C1167" s="51" t="s">
        <v>28</v>
      </c>
      <c r="D1167" s="49" t="s">
        <v>26</v>
      </c>
      <c r="E1167" s="49" t="s">
        <v>175</v>
      </c>
      <c r="F1167" s="49" t="s">
        <v>567</v>
      </c>
      <c r="G1167" s="49" t="s">
        <v>1607</v>
      </c>
      <c r="H1167" s="5" t="s">
        <v>27</v>
      </c>
      <c r="I1167" s="49">
        <v>1</v>
      </c>
      <c r="J1167" s="49"/>
      <c r="K1167" s="146" t="s">
        <v>1401</v>
      </c>
      <c r="L1167" s="146"/>
      <c r="M1167" s="146"/>
      <c r="N1167" s="146"/>
    </row>
    <row r="1168" spans="1:14">
      <c r="A1168" s="51">
        <v>91</v>
      </c>
      <c r="B1168" s="51"/>
      <c r="C1168" s="51" t="s">
        <v>28</v>
      </c>
      <c r="D1168" s="49" t="s">
        <v>30</v>
      </c>
      <c r="E1168" s="49" t="s">
        <v>176</v>
      </c>
      <c r="F1168" s="49" t="s">
        <v>1168</v>
      </c>
      <c r="G1168" s="49" t="s">
        <v>32</v>
      </c>
      <c r="H1168" s="5" t="s">
        <v>31</v>
      </c>
      <c r="I1168" s="49">
        <v>4</v>
      </c>
      <c r="J1168" s="49"/>
      <c r="K1168" s="146" t="s">
        <v>1171</v>
      </c>
      <c r="L1168" s="146"/>
      <c r="M1168" s="146"/>
      <c r="N1168" s="146"/>
    </row>
    <row r="1169" spans="1:14">
      <c r="A1169" s="51">
        <v>92</v>
      </c>
      <c r="B1169" s="51"/>
      <c r="C1169" s="51" t="s">
        <v>28</v>
      </c>
      <c r="D1169" s="49" t="s">
        <v>30</v>
      </c>
      <c r="E1169" s="49" t="s">
        <v>176</v>
      </c>
      <c r="F1169" s="49" t="s">
        <v>1168</v>
      </c>
      <c r="G1169" s="49" t="s">
        <v>25</v>
      </c>
      <c r="H1169" s="5" t="s">
        <v>31</v>
      </c>
      <c r="I1169" s="49">
        <v>2</v>
      </c>
      <c r="J1169" s="49"/>
      <c r="K1169" s="146" t="s">
        <v>753</v>
      </c>
      <c r="L1169" s="146"/>
      <c r="M1169" s="146"/>
      <c r="N1169" s="146"/>
    </row>
    <row r="1170" spans="1:14">
      <c r="A1170" s="51">
        <v>93</v>
      </c>
      <c r="B1170" s="51"/>
      <c r="C1170" s="51" t="s">
        <v>28</v>
      </c>
      <c r="D1170" s="49" t="s">
        <v>30</v>
      </c>
      <c r="E1170" s="49" t="s">
        <v>1170</v>
      </c>
      <c r="F1170" s="49" t="s">
        <v>15</v>
      </c>
      <c r="G1170" s="49" t="s">
        <v>1646</v>
      </c>
      <c r="H1170" s="5" t="s">
        <v>31</v>
      </c>
      <c r="I1170" s="49">
        <v>1</v>
      </c>
      <c r="J1170" s="49"/>
      <c r="K1170" s="146" t="s">
        <v>753</v>
      </c>
      <c r="L1170" s="146"/>
      <c r="M1170" s="146"/>
      <c r="N1170" s="146"/>
    </row>
    <row r="1171" spans="1:14">
      <c r="A1171" s="51">
        <v>94</v>
      </c>
      <c r="B1171" s="51"/>
      <c r="C1171" s="51" t="s">
        <v>28</v>
      </c>
      <c r="D1171" s="49" t="s">
        <v>30</v>
      </c>
      <c r="E1171" s="49" t="s">
        <v>1170</v>
      </c>
      <c r="F1171" s="49" t="s">
        <v>14</v>
      </c>
      <c r="G1171" s="49" t="s">
        <v>1646</v>
      </c>
      <c r="H1171" s="5" t="s">
        <v>31</v>
      </c>
      <c r="I1171" s="49">
        <v>1</v>
      </c>
      <c r="J1171" s="49"/>
      <c r="K1171" s="146" t="s">
        <v>753</v>
      </c>
      <c r="L1171" s="146"/>
      <c r="M1171" s="146"/>
      <c r="N1171" s="146"/>
    </row>
    <row r="1172" spans="1:14">
      <c r="A1172" s="51">
        <v>95</v>
      </c>
      <c r="B1172" s="51"/>
      <c r="C1172" s="51" t="s">
        <v>28</v>
      </c>
      <c r="D1172" s="55" t="s">
        <v>30</v>
      </c>
      <c r="E1172" s="55" t="s">
        <v>176</v>
      </c>
      <c r="F1172" s="55" t="s">
        <v>1168</v>
      </c>
      <c r="G1172" s="55" t="s">
        <v>148</v>
      </c>
      <c r="H1172" s="51" t="s">
        <v>149</v>
      </c>
      <c r="I1172" s="55">
        <v>2</v>
      </c>
      <c r="J1172" s="55"/>
      <c r="K1172" s="146" t="s">
        <v>1931</v>
      </c>
      <c r="L1172" s="146"/>
      <c r="M1172" s="146"/>
      <c r="N1172" s="146"/>
    </row>
    <row r="1173" spans="1:14">
      <c r="A1173" s="51">
        <v>96</v>
      </c>
      <c r="B1173" s="51"/>
      <c r="C1173" s="51" t="s">
        <v>28</v>
      </c>
      <c r="D1173" s="55" t="s">
        <v>30</v>
      </c>
      <c r="E1173" s="55" t="s">
        <v>1170</v>
      </c>
      <c r="F1173" s="55" t="s">
        <v>1168</v>
      </c>
      <c r="G1173" s="55" t="s">
        <v>25</v>
      </c>
      <c r="H1173" s="51" t="s">
        <v>1932</v>
      </c>
      <c r="I1173" s="55">
        <v>1</v>
      </c>
      <c r="J1173" s="55"/>
      <c r="K1173" s="146" t="s">
        <v>1933</v>
      </c>
      <c r="L1173" s="146"/>
      <c r="M1173" s="146"/>
      <c r="N1173" s="146"/>
    </row>
    <row r="1174" spans="1:14">
      <c r="A1174" s="51">
        <v>97</v>
      </c>
      <c r="B1174" s="51"/>
      <c r="C1174" s="51" t="s">
        <v>28</v>
      </c>
      <c r="D1174" s="55" t="s">
        <v>30</v>
      </c>
      <c r="E1174" s="55" t="s">
        <v>174</v>
      </c>
      <c r="F1174" s="55" t="s">
        <v>19</v>
      </c>
      <c r="G1174" s="55" t="s">
        <v>51</v>
      </c>
      <c r="H1174" s="51" t="s">
        <v>199</v>
      </c>
      <c r="I1174" s="55">
        <v>1</v>
      </c>
      <c r="J1174" s="55"/>
      <c r="K1174" s="146" t="s">
        <v>1933</v>
      </c>
      <c r="L1174" s="146"/>
      <c r="M1174" s="146"/>
      <c r="N1174" s="146"/>
    </row>
    <row r="1175" spans="1:14">
      <c r="A1175" s="51">
        <v>99</v>
      </c>
      <c r="B1175" s="51"/>
      <c r="C1175" s="51" t="s">
        <v>28</v>
      </c>
      <c r="D1175" s="55" t="s">
        <v>33</v>
      </c>
      <c r="E1175" s="55" t="s">
        <v>176</v>
      </c>
      <c r="F1175" s="55" t="s">
        <v>1168</v>
      </c>
      <c r="G1175" s="55" t="s">
        <v>28</v>
      </c>
      <c r="H1175" s="51" t="s">
        <v>27</v>
      </c>
      <c r="I1175" s="55">
        <v>4</v>
      </c>
      <c r="J1175" s="55"/>
      <c r="K1175" s="146" t="s">
        <v>1172</v>
      </c>
      <c r="L1175" s="146"/>
      <c r="M1175" s="146"/>
      <c r="N1175" s="146"/>
    </row>
    <row r="1176" spans="1:14">
      <c r="A1176" s="51">
        <v>100</v>
      </c>
      <c r="B1176" s="51"/>
      <c r="C1176" s="51" t="s">
        <v>28</v>
      </c>
      <c r="D1176" s="55" t="s">
        <v>33</v>
      </c>
      <c r="E1176" s="55" t="s">
        <v>176</v>
      </c>
      <c r="F1176" s="55" t="s">
        <v>1168</v>
      </c>
      <c r="G1176" s="55" t="s">
        <v>25</v>
      </c>
      <c r="H1176" s="51" t="s">
        <v>27</v>
      </c>
      <c r="I1176" s="55">
        <v>2</v>
      </c>
      <c r="J1176" s="55"/>
      <c r="K1176" s="146"/>
      <c r="L1176" s="146"/>
      <c r="M1176" s="146"/>
      <c r="N1176" s="146"/>
    </row>
    <row r="1177" spans="1:14">
      <c r="A1177" s="51">
        <v>101</v>
      </c>
      <c r="B1177" s="51"/>
      <c r="C1177" s="51" t="s">
        <v>28</v>
      </c>
      <c r="D1177" s="55" t="s">
        <v>33</v>
      </c>
      <c r="E1177" s="55" t="s">
        <v>341</v>
      </c>
      <c r="F1177" s="55" t="s">
        <v>14</v>
      </c>
      <c r="G1177" s="55" t="s">
        <v>1646</v>
      </c>
      <c r="H1177" s="51" t="s">
        <v>27</v>
      </c>
      <c r="I1177" s="55">
        <v>1</v>
      </c>
      <c r="J1177" s="55"/>
      <c r="K1177" s="146"/>
      <c r="L1177" s="146"/>
      <c r="M1177" s="146"/>
      <c r="N1177" s="146"/>
    </row>
    <row r="1178" spans="1:14">
      <c r="A1178" s="51">
        <v>102</v>
      </c>
      <c r="B1178" s="51"/>
      <c r="C1178" s="51" t="s">
        <v>28</v>
      </c>
      <c r="D1178" s="55" t="s">
        <v>33</v>
      </c>
      <c r="E1178" s="55" t="s">
        <v>1170</v>
      </c>
      <c r="F1178" s="55" t="s">
        <v>15</v>
      </c>
      <c r="G1178" s="55" t="s">
        <v>1646</v>
      </c>
      <c r="H1178" s="51" t="s">
        <v>27</v>
      </c>
      <c r="I1178" s="55">
        <v>1</v>
      </c>
      <c r="J1178" s="55"/>
      <c r="K1178" s="146"/>
      <c r="L1178" s="146"/>
      <c r="M1178" s="146"/>
      <c r="N1178" s="146"/>
    </row>
    <row r="1179" spans="1:14">
      <c r="A1179" s="51">
        <v>104</v>
      </c>
      <c r="B1179" s="51"/>
      <c r="C1179" s="51" t="s">
        <v>28</v>
      </c>
      <c r="D1179" s="55" t="s">
        <v>550</v>
      </c>
      <c r="E1179" s="55" t="s">
        <v>176</v>
      </c>
      <c r="F1179" s="55" t="s">
        <v>1168</v>
      </c>
      <c r="G1179" s="55" t="s">
        <v>32</v>
      </c>
      <c r="H1179" s="51" t="s">
        <v>31</v>
      </c>
      <c r="I1179" s="55">
        <v>4</v>
      </c>
      <c r="J1179" s="55"/>
      <c r="K1179" s="146" t="s">
        <v>1172</v>
      </c>
      <c r="L1179" s="146"/>
      <c r="M1179" s="146"/>
      <c r="N1179" s="146"/>
    </row>
    <row r="1180" spans="1:14">
      <c r="A1180" s="51">
        <v>105</v>
      </c>
      <c r="B1180" s="51"/>
      <c r="C1180" s="51" t="s">
        <v>28</v>
      </c>
      <c r="D1180" s="55" t="s">
        <v>550</v>
      </c>
      <c r="E1180" s="55" t="s">
        <v>176</v>
      </c>
      <c r="F1180" s="55" t="s">
        <v>1168</v>
      </c>
      <c r="G1180" s="55" t="s">
        <v>25</v>
      </c>
      <c r="H1180" s="51" t="s">
        <v>31</v>
      </c>
      <c r="I1180" s="55">
        <v>2</v>
      </c>
      <c r="J1180" s="55"/>
      <c r="K1180" s="146"/>
      <c r="L1180" s="146"/>
      <c r="M1180" s="146"/>
      <c r="N1180" s="146"/>
    </row>
    <row r="1181" spans="1:14">
      <c r="A1181" s="51">
        <v>106</v>
      </c>
      <c r="B1181" s="51"/>
      <c r="C1181" s="51" t="s">
        <v>28</v>
      </c>
      <c r="D1181" s="55" t="s">
        <v>1173</v>
      </c>
      <c r="E1181" s="55" t="s">
        <v>341</v>
      </c>
      <c r="F1181" s="55" t="s">
        <v>14</v>
      </c>
      <c r="G1181" s="55" t="s">
        <v>1646</v>
      </c>
      <c r="H1181" s="51" t="s">
        <v>22</v>
      </c>
      <c r="I1181" s="55">
        <v>1</v>
      </c>
      <c r="J1181" s="55"/>
      <c r="K1181" s="146" t="s">
        <v>1174</v>
      </c>
      <c r="L1181" s="146"/>
      <c r="M1181" s="146"/>
      <c r="N1181" s="146"/>
    </row>
    <row r="1182" spans="1:14">
      <c r="A1182" s="51">
        <v>107</v>
      </c>
      <c r="B1182" s="51"/>
      <c r="C1182" s="51" t="s">
        <v>28</v>
      </c>
      <c r="D1182" s="55" t="s">
        <v>1173</v>
      </c>
      <c r="E1182" s="55" t="s">
        <v>1170</v>
      </c>
      <c r="F1182" s="55" t="s">
        <v>15</v>
      </c>
      <c r="G1182" s="55" t="s">
        <v>1646</v>
      </c>
      <c r="H1182" s="51" t="s">
        <v>22</v>
      </c>
      <c r="I1182" s="55">
        <v>1</v>
      </c>
      <c r="J1182" s="55"/>
      <c r="K1182" s="146" t="s">
        <v>1174</v>
      </c>
      <c r="L1182" s="146"/>
      <c r="M1182" s="146"/>
      <c r="N1182" s="146"/>
    </row>
    <row r="1183" spans="1:14">
      <c r="A1183" s="51">
        <v>109</v>
      </c>
      <c r="B1183" s="51"/>
      <c r="C1183" s="51" t="s">
        <v>28</v>
      </c>
      <c r="D1183" s="55" t="s">
        <v>34</v>
      </c>
      <c r="E1183" s="55" t="s">
        <v>176</v>
      </c>
      <c r="F1183" s="55" t="s">
        <v>1168</v>
      </c>
      <c r="G1183" s="55" t="s">
        <v>25</v>
      </c>
      <c r="H1183" s="51" t="s">
        <v>27</v>
      </c>
      <c r="I1183" s="55">
        <v>4</v>
      </c>
      <c r="J1183" s="55"/>
      <c r="K1183" s="146" t="s">
        <v>1169</v>
      </c>
      <c r="L1183" s="146"/>
      <c r="M1183" s="146"/>
      <c r="N1183" s="146"/>
    </row>
    <row r="1184" spans="1:14">
      <c r="A1184" s="51">
        <v>110</v>
      </c>
      <c r="B1184" s="51"/>
      <c r="C1184" s="51" t="s">
        <v>28</v>
      </c>
      <c r="D1184" s="55" t="s">
        <v>34</v>
      </c>
      <c r="E1184" s="55" t="s">
        <v>176</v>
      </c>
      <c r="F1184" s="55" t="s">
        <v>1168</v>
      </c>
      <c r="G1184" s="55" t="s">
        <v>1680</v>
      </c>
      <c r="H1184" s="51" t="s">
        <v>27</v>
      </c>
      <c r="I1184" s="55">
        <v>2</v>
      </c>
      <c r="J1184" s="55"/>
      <c r="K1184" s="146" t="s">
        <v>751</v>
      </c>
      <c r="L1184" s="146"/>
      <c r="M1184" s="146"/>
      <c r="N1184" s="146"/>
    </row>
    <row r="1185" spans="1:14">
      <c r="A1185" s="51">
        <v>111</v>
      </c>
      <c r="B1185" s="51"/>
      <c r="C1185" s="51" t="s">
        <v>28</v>
      </c>
      <c r="D1185" s="55" t="s">
        <v>1926</v>
      </c>
      <c r="E1185" s="55" t="s">
        <v>1170</v>
      </c>
      <c r="F1185" s="55" t="s">
        <v>15</v>
      </c>
      <c r="G1185" s="55" t="s">
        <v>1646</v>
      </c>
      <c r="H1185" s="51" t="s">
        <v>22</v>
      </c>
      <c r="I1185" s="55">
        <v>1</v>
      </c>
      <c r="J1185" s="55"/>
      <c r="K1185" s="146" t="s">
        <v>1927</v>
      </c>
      <c r="L1185" s="146"/>
      <c r="M1185" s="146"/>
      <c r="N1185" s="146"/>
    </row>
    <row r="1186" spans="1:14">
      <c r="A1186" s="51">
        <v>112</v>
      </c>
      <c r="B1186" s="51"/>
      <c r="C1186" s="51" t="s">
        <v>28</v>
      </c>
      <c r="D1186" s="55" t="s">
        <v>1926</v>
      </c>
      <c r="E1186" s="55" t="s">
        <v>1176</v>
      </c>
      <c r="F1186" s="55" t="s">
        <v>7</v>
      </c>
      <c r="G1186" s="55" t="s">
        <v>1437</v>
      </c>
      <c r="H1186" s="51" t="s">
        <v>22</v>
      </c>
      <c r="I1186" s="55">
        <v>1</v>
      </c>
      <c r="J1186" s="55"/>
      <c r="K1186" s="146" t="s">
        <v>1927</v>
      </c>
      <c r="L1186" s="146"/>
      <c r="M1186" s="146"/>
      <c r="N1186" s="146"/>
    </row>
    <row r="1187" spans="1:14">
      <c r="A1187" s="51">
        <v>113</v>
      </c>
      <c r="B1187" s="51"/>
      <c r="C1187" s="51" t="s">
        <v>28</v>
      </c>
      <c r="D1187" s="55" t="s">
        <v>1926</v>
      </c>
      <c r="E1187" s="55" t="s">
        <v>176</v>
      </c>
      <c r="F1187" s="55" t="s">
        <v>1175</v>
      </c>
      <c r="G1187" s="55" t="s">
        <v>1646</v>
      </c>
      <c r="H1187" s="51" t="s">
        <v>22</v>
      </c>
      <c r="I1187" s="55">
        <v>1</v>
      </c>
      <c r="J1187" s="55"/>
      <c r="K1187" s="146" t="s">
        <v>1928</v>
      </c>
      <c r="L1187" s="146"/>
      <c r="M1187" s="146"/>
      <c r="N1187" s="146"/>
    </row>
    <row r="1188" spans="1:14">
      <c r="A1188" s="51">
        <v>114</v>
      </c>
      <c r="B1188" s="51"/>
      <c r="C1188" s="51" t="s">
        <v>28</v>
      </c>
      <c r="D1188" s="55" t="s">
        <v>1926</v>
      </c>
      <c r="E1188" s="55" t="s">
        <v>176</v>
      </c>
      <c r="F1188" s="55" t="s">
        <v>1175</v>
      </c>
      <c r="G1188" s="55" t="s">
        <v>1646</v>
      </c>
      <c r="H1188" s="51" t="s">
        <v>22</v>
      </c>
      <c r="I1188" s="55">
        <v>1</v>
      </c>
      <c r="J1188" s="55"/>
      <c r="K1188" s="146" t="s">
        <v>1928</v>
      </c>
      <c r="L1188" s="146"/>
      <c r="M1188" s="146"/>
      <c r="N1188" s="146"/>
    </row>
    <row r="1189" spans="1:14">
      <c r="A1189" s="51">
        <v>115</v>
      </c>
      <c r="B1189" s="51"/>
      <c r="C1189" s="51" t="s">
        <v>28</v>
      </c>
      <c r="D1189" s="55" t="s">
        <v>1926</v>
      </c>
      <c r="E1189" s="55" t="s">
        <v>176</v>
      </c>
      <c r="F1189" s="55" t="s">
        <v>19</v>
      </c>
      <c r="G1189" s="55" t="s">
        <v>51</v>
      </c>
      <c r="H1189" s="51" t="s">
        <v>199</v>
      </c>
      <c r="I1189" s="55">
        <v>1</v>
      </c>
      <c r="J1189" s="55"/>
      <c r="K1189" s="146" t="s">
        <v>1929</v>
      </c>
      <c r="L1189" s="146"/>
      <c r="M1189" s="146"/>
      <c r="N1189" s="146"/>
    </row>
    <row r="1190" spans="1:14">
      <c r="A1190" s="51">
        <v>116</v>
      </c>
      <c r="B1190" s="51"/>
      <c r="C1190" s="51" t="s">
        <v>28</v>
      </c>
      <c r="D1190" s="55" t="s">
        <v>1926</v>
      </c>
      <c r="E1190" s="55" t="s">
        <v>1170</v>
      </c>
      <c r="F1190" s="55" t="s">
        <v>1930</v>
      </c>
      <c r="G1190" s="55" t="s">
        <v>1665</v>
      </c>
      <c r="H1190" s="51" t="s">
        <v>22</v>
      </c>
      <c r="I1190" s="55">
        <v>1</v>
      </c>
      <c r="J1190" s="55"/>
      <c r="K1190" s="146" t="s">
        <v>1934</v>
      </c>
      <c r="L1190" s="146"/>
      <c r="M1190" s="146"/>
      <c r="N1190" s="146"/>
    </row>
    <row r="1191" spans="1:14">
      <c r="A1191" s="51">
        <v>118</v>
      </c>
      <c r="B1191" s="51"/>
      <c r="C1191" s="51" t="s">
        <v>28</v>
      </c>
      <c r="D1191" s="55" t="s">
        <v>549</v>
      </c>
      <c r="E1191" s="55" t="s">
        <v>176</v>
      </c>
      <c r="F1191" s="55" t="s">
        <v>1168</v>
      </c>
      <c r="G1191" s="55" t="s">
        <v>32</v>
      </c>
      <c r="H1191" s="51" t="s">
        <v>31</v>
      </c>
      <c r="I1191" s="55">
        <v>4</v>
      </c>
      <c r="J1191" s="55"/>
      <c r="K1191" s="146" t="s">
        <v>1169</v>
      </c>
      <c r="L1191" s="146"/>
      <c r="M1191" s="146"/>
      <c r="N1191" s="146"/>
    </row>
    <row r="1192" spans="1:14">
      <c r="A1192" s="51">
        <v>119</v>
      </c>
      <c r="B1192" s="51"/>
      <c r="C1192" s="51" t="s">
        <v>28</v>
      </c>
      <c r="D1192" s="55" t="s">
        <v>549</v>
      </c>
      <c r="E1192" s="55" t="s">
        <v>176</v>
      </c>
      <c r="F1192" s="55" t="s">
        <v>1168</v>
      </c>
      <c r="G1192" s="55" t="s">
        <v>25</v>
      </c>
      <c r="H1192" s="51" t="s">
        <v>31</v>
      </c>
      <c r="I1192" s="55">
        <v>2</v>
      </c>
      <c r="J1192" s="55"/>
      <c r="K1192" s="146" t="s">
        <v>751</v>
      </c>
      <c r="L1192" s="146"/>
      <c r="M1192" s="146"/>
      <c r="N1192" s="146"/>
    </row>
    <row r="1193" spans="1:14">
      <c r="A1193" s="51">
        <v>120</v>
      </c>
      <c r="B1193" s="51"/>
      <c r="C1193" s="51" t="s">
        <v>28</v>
      </c>
      <c r="D1193" s="55" t="s">
        <v>549</v>
      </c>
      <c r="E1193" s="55"/>
      <c r="F1193" s="55" t="s">
        <v>15</v>
      </c>
      <c r="G1193" s="55" t="s">
        <v>1646</v>
      </c>
      <c r="H1193" s="51" t="s">
        <v>31</v>
      </c>
      <c r="I1193" s="55">
        <v>1</v>
      </c>
      <c r="J1193" s="55"/>
      <c r="K1193" s="146" t="s">
        <v>751</v>
      </c>
      <c r="L1193" s="146"/>
      <c r="M1193" s="146"/>
      <c r="N1193" s="146"/>
    </row>
    <row r="1194" spans="1:14">
      <c r="A1194" s="51">
        <v>121</v>
      </c>
      <c r="B1194" s="51"/>
      <c r="C1194" s="51" t="s">
        <v>28</v>
      </c>
      <c r="D1194" s="55" t="s">
        <v>549</v>
      </c>
      <c r="E1194" s="55"/>
      <c r="F1194" s="55" t="s">
        <v>7</v>
      </c>
      <c r="G1194" s="55" t="s">
        <v>1437</v>
      </c>
      <c r="H1194" s="51" t="s">
        <v>31</v>
      </c>
      <c r="I1194" s="55">
        <v>1</v>
      </c>
      <c r="J1194" s="55"/>
      <c r="K1194" s="146" t="s">
        <v>751</v>
      </c>
      <c r="L1194" s="146"/>
      <c r="M1194" s="146"/>
      <c r="N1194" s="146"/>
    </row>
    <row r="1195" spans="1:14">
      <c r="A1195" s="51">
        <v>122</v>
      </c>
      <c r="B1195" s="51"/>
      <c r="C1195" s="51" t="s">
        <v>28</v>
      </c>
      <c r="D1195" s="55" t="s">
        <v>549</v>
      </c>
      <c r="E1195" s="55" t="s">
        <v>176</v>
      </c>
      <c r="F1195" s="55" t="s">
        <v>1168</v>
      </c>
      <c r="G1195" s="55" t="s">
        <v>25</v>
      </c>
      <c r="H1195" s="51" t="s">
        <v>31</v>
      </c>
      <c r="I1195" s="55">
        <v>2</v>
      </c>
      <c r="J1195" s="55"/>
      <c r="K1195" s="146" t="s">
        <v>1403</v>
      </c>
      <c r="L1195" s="146"/>
      <c r="M1195" s="146"/>
      <c r="N1195" s="146"/>
    </row>
    <row r="1196" spans="1:14">
      <c r="A1196" s="51">
        <v>123</v>
      </c>
      <c r="B1196" s="51"/>
      <c r="C1196" s="51" t="s">
        <v>28</v>
      </c>
      <c r="D1196" s="55" t="s">
        <v>549</v>
      </c>
      <c r="E1196" s="55" t="s">
        <v>1170</v>
      </c>
      <c r="F1196" s="55" t="s">
        <v>567</v>
      </c>
      <c r="G1196" s="55" t="s">
        <v>1607</v>
      </c>
      <c r="H1196" s="51" t="s">
        <v>31</v>
      </c>
      <c r="I1196" s="55">
        <v>1</v>
      </c>
      <c r="J1196" s="92"/>
      <c r="K1196" s="146" t="s">
        <v>1398</v>
      </c>
      <c r="L1196" s="146"/>
      <c r="M1196" s="146"/>
      <c r="N1196" s="146"/>
    </row>
    <row r="1197" spans="1:14">
      <c r="A1197" s="51">
        <v>124</v>
      </c>
      <c r="B1197" s="51"/>
      <c r="C1197" s="51" t="s">
        <v>28</v>
      </c>
      <c r="D1197" s="55" t="s">
        <v>549</v>
      </c>
      <c r="E1197" s="55" t="s">
        <v>174</v>
      </c>
      <c r="F1197" s="55" t="s">
        <v>13</v>
      </c>
      <c r="G1197" s="55" t="s">
        <v>20</v>
      </c>
      <c r="H1197" s="51" t="s">
        <v>31</v>
      </c>
      <c r="I1197" s="55">
        <v>1</v>
      </c>
      <c r="J1197" s="55"/>
      <c r="K1197" s="146" t="s">
        <v>1404</v>
      </c>
      <c r="L1197" s="146"/>
      <c r="M1197" s="146"/>
      <c r="N1197" s="146"/>
    </row>
    <row r="1198" spans="1:14">
      <c r="A1198" s="51">
        <v>127</v>
      </c>
      <c r="B1198" s="51"/>
      <c r="C1198" s="51" t="s">
        <v>28</v>
      </c>
      <c r="D1198" s="55" t="s">
        <v>8</v>
      </c>
      <c r="E1198" s="55" t="s">
        <v>179</v>
      </c>
      <c r="F1198" s="55" t="s">
        <v>194</v>
      </c>
      <c r="G1198" s="55" t="s">
        <v>11</v>
      </c>
      <c r="H1198" s="51" t="s">
        <v>9</v>
      </c>
      <c r="I1198" s="55">
        <v>1</v>
      </c>
      <c r="J1198" s="92"/>
      <c r="K1198" s="146" t="s">
        <v>1405</v>
      </c>
      <c r="L1198" s="146"/>
      <c r="M1198" s="146"/>
      <c r="N1198" s="146"/>
    </row>
    <row r="1199" spans="1:14">
      <c r="A1199" s="51">
        <v>128</v>
      </c>
      <c r="B1199" s="51"/>
      <c r="C1199" s="51" t="s">
        <v>28</v>
      </c>
      <c r="D1199" s="55" t="s">
        <v>8</v>
      </c>
      <c r="E1199" s="55" t="s">
        <v>173</v>
      </c>
      <c r="F1199" s="55" t="s">
        <v>613</v>
      </c>
      <c r="G1199" s="55" t="s">
        <v>11</v>
      </c>
      <c r="H1199" s="51" t="s">
        <v>9</v>
      </c>
      <c r="I1199" s="55">
        <v>1</v>
      </c>
      <c r="J1199" s="55"/>
      <c r="K1199" s="146" t="s">
        <v>1406</v>
      </c>
      <c r="L1199" s="146"/>
      <c r="M1199" s="146"/>
      <c r="N1199" s="146"/>
    </row>
    <row r="1200" spans="1:14">
      <c r="A1200" s="51">
        <v>129</v>
      </c>
      <c r="B1200" s="51"/>
      <c r="C1200" s="51" t="s">
        <v>28</v>
      </c>
      <c r="D1200" s="55" t="s">
        <v>8</v>
      </c>
      <c r="E1200" s="55" t="s">
        <v>172</v>
      </c>
      <c r="F1200" s="55" t="s">
        <v>7</v>
      </c>
      <c r="G1200" s="55" t="s">
        <v>1437</v>
      </c>
      <c r="H1200" s="51" t="s">
        <v>9</v>
      </c>
      <c r="I1200" s="55">
        <v>1</v>
      </c>
      <c r="J1200" s="55"/>
      <c r="K1200" s="146" t="s">
        <v>1406</v>
      </c>
      <c r="L1200" s="146"/>
      <c r="M1200" s="146"/>
      <c r="N1200" s="146"/>
    </row>
    <row r="1201" spans="1:14">
      <c r="A1201" s="51">
        <v>130</v>
      </c>
      <c r="B1201" s="51"/>
      <c r="C1201" s="51" t="s">
        <v>28</v>
      </c>
      <c r="D1201" s="55" t="s">
        <v>8</v>
      </c>
      <c r="E1201" s="55" t="s">
        <v>178</v>
      </c>
      <c r="F1201" s="55" t="s">
        <v>567</v>
      </c>
      <c r="G1201" s="55" t="s">
        <v>1607</v>
      </c>
      <c r="H1201" s="51" t="s">
        <v>9</v>
      </c>
      <c r="I1201" s="55">
        <v>1</v>
      </c>
      <c r="J1201" s="92"/>
      <c r="K1201" s="146" t="s">
        <v>1406</v>
      </c>
      <c r="L1201" s="146"/>
      <c r="M1201" s="146"/>
      <c r="N1201" s="146"/>
    </row>
    <row r="1202" spans="1:14">
      <c r="A1202" s="51">
        <v>131</v>
      </c>
      <c r="B1202" s="51"/>
      <c r="C1202" s="51" t="s">
        <v>28</v>
      </c>
      <c r="D1202" s="55" t="s">
        <v>8</v>
      </c>
      <c r="E1202" s="55" t="s">
        <v>173</v>
      </c>
      <c r="F1202" s="55" t="s">
        <v>613</v>
      </c>
      <c r="G1202" s="55" t="s">
        <v>11</v>
      </c>
      <c r="H1202" s="51" t="s">
        <v>9</v>
      </c>
      <c r="I1202" s="55">
        <v>2</v>
      </c>
      <c r="J1202" s="55"/>
      <c r="K1202" s="146" t="s">
        <v>632</v>
      </c>
      <c r="L1202" s="146"/>
      <c r="M1202" s="146"/>
      <c r="N1202" s="146"/>
    </row>
    <row r="1203" spans="1:14">
      <c r="A1203" s="51">
        <v>132</v>
      </c>
      <c r="B1203" s="51"/>
      <c r="C1203" s="51" t="s">
        <v>28</v>
      </c>
      <c r="D1203" s="55" t="s">
        <v>8</v>
      </c>
      <c r="E1203" s="55" t="s">
        <v>172</v>
      </c>
      <c r="F1203" s="55" t="s">
        <v>613</v>
      </c>
      <c r="G1203" s="55" t="s">
        <v>12</v>
      </c>
      <c r="H1203" s="51" t="s">
        <v>9</v>
      </c>
      <c r="I1203" s="55">
        <v>4</v>
      </c>
      <c r="J1203" s="92"/>
      <c r="K1203" s="146" t="s">
        <v>1936</v>
      </c>
      <c r="L1203" s="146"/>
      <c r="M1203" s="146"/>
      <c r="N1203" s="146"/>
    </row>
    <row r="1204" spans="1:14">
      <c r="A1204" s="51">
        <v>133</v>
      </c>
      <c r="B1204" s="51"/>
      <c r="C1204" s="51" t="s">
        <v>28</v>
      </c>
      <c r="D1204" s="55" t="s">
        <v>8</v>
      </c>
      <c r="E1204" s="55" t="s">
        <v>341</v>
      </c>
      <c r="F1204" s="55" t="s">
        <v>14</v>
      </c>
      <c r="G1204" s="55" t="s">
        <v>11</v>
      </c>
      <c r="H1204" s="51" t="s">
        <v>9</v>
      </c>
      <c r="I1204" s="55">
        <v>1</v>
      </c>
      <c r="J1204" s="55"/>
      <c r="K1204" s="146" t="s">
        <v>1377</v>
      </c>
      <c r="L1204" s="146"/>
      <c r="M1204" s="146"/>
      <c r="N1204" s="146"/>
    </row>
    <row r="1205" spans="1:14">
      <c r="A1205" s="51">
        <v>134</v>
      </c>
      <c r="B1205" s="51"/>
      <c r="C1205" s="51" t="s">
        <v>28</v>
      </c>
      <c r="D1205" s="55" t="s">
        <v>8</v>
      </c>
      <c r="E1205" s="55" t="s">
        <v>1170</v>
      </c>
      <c r="F1205" s="55" t="s">
        <v>15</v>
      </c>
      <c r="G1205" s="55" t="s">
        <v>11</v>
      </c>
      <c r="H1205" s="51" t="s">
        <v>9</v>
      </c>
      <c r="I1205" s="55">
        <v>1</v>
      </c>
      <c r="J1205" s="55"/>
      <c r="K1205" s="146" t="s">
        <v>632</v>
      </c>
      <c r="L1205" s="146"/>
      <c r="M1205" s="146"/>
      <c r="N1205" s="146"/>
    </row>
    <row r="1206" spans="1:14">
      <c r="A1206" s="51">
        <v>137</v>
      </c>
      <c r="B1206" s="51"/>
      <c r="C1206" s="51" t="s">
        <v>28</v>
      </c>
      <c r="D1206" s="55" t="s">
        <v>16</v>
      </c>
      <c r="E1206" s="55"/>
      <c r="F1206" s="55" t="s">
        <v>613</v>
      </c>
      <c r="G1206" s="55" t="s">
        <v>1607</v>
      </c>
      <c r="H1206" s="51" t="s">
        <v>9</v>
      </c>
      <c r="I1206" s="55">
        <v>4</v>
      </c>
      <c r="J1206" s="55">
        <v>2</v>
      </c>
      <c r="K1206" s="146" t="s">
        <v>1513</v>
      </c>
      <c r="L1206" s="146"/>
      <c r="M1206" s="146"/>
      <c r="N1206" s="146"/>
    </row>
    <row r="1207" spans="1:14">
      <c r="A1207" s="51">
        <v>138</v>
      </c>
      <c r="B1207" s="51"/>
      <c r="C1207" s="51" t="s">
        <v>28</v>
      </c>
      <c r="D1207" s="55" t="s">
        <v>16</v>
      </c>
      <c r="E1207" s="55"/>
      <c r="F1207" s="55" t="s">
        <v>613</v>
      </c>
      <c r="G1207" s="55" t="s">
        <v>11</v>
      </c>
      <c r="H1207" s="51" t="s">
        <v>55</v>
      </c>
      <c r="I1207" s="55">
        <v>4</v>
      </c>
      <c r="J1207" s="55">
        <v>2</v>
      </c>
      <c r="K1207" s="146" t="s">
        <v>1937</v>
      </c>
      <c r="L1207" s="146"/>
      <c r="M1207" s="146"/>
      <c r="N1207" s="146"/>
    </row>
    <row r="1208" spans="1:14">
      <c r="A1208" s="51">
        <v>139</v>
      </c>
      <c r="B1208" s="51"/>
      <c r="C1208" s="51" t="s">
        <v>28</v>
      </c>
      <c r="D1208" s="55" t="s">
        <v>16</v>
      </c>
      <c r="E1208" s="55"/>
      <c r="F1208" s="55" t="s">
        <v>613</v>
      </c>
      <c r="G1208" s="55" t="s">
        <v>1607</v>
      </c>
      <c r="H1208" s="51" t="s">
        <v>9</v>
      </c>
      <c r="I1208" s="55">
        <v>2</v>
      </c>
      <c r="J1208" s="55"/>
      <c r="K1208" s="146"/>
      <c r="L1208" s="146"/>
      <c r="M1208" s="146"/>
      <c r="N1208" s="146"/>
    </row>
    <row r="1209" spans="1:14">
      <c r="A1209" s="51">
        <v>140</v>
      </c>
      <c r="B1209" s="51"/>
      <c r="C1209" s="51" t="s">
        <v>28</v>
      </c>
      <c r="D1209" s="55" t="s">
        <v>16</v>
      </c>
      <c r="E1209" s="55" t="s">
        <v>341</v>
      </c>
      <c r="F1209" s="55" t="s">
        <v>14</v>
      </c>
      <c r="G1209" s="55" t="s">
        <v>11</v>
      </c>
      <c r="H1209" s="51" t="s">
        <v>9</v>
      </c>
      <c r="I1209" s="55">
        <v>1</v>
      </c>
      <c r="J1209" s="55"/>
      <c r="K1209" s="146" t="s">
        <v>1515</v>
      </c>
      <c r="L1209" s="146"/>
      <c r="M1209" s="146"/>
      <c r="N1209" s="146"/>
    </row>
    <row r="1210" spans="1:14">
      <c r="A1210" s="51">
        <v>141</v>
      </c>
      <c r="B1210" s="51"/>
      <c r="C1210" s="51" t="s">
        <v>28</v>
      </c>
      <c r="D1210" s="55" t="s">
        <v>16</v>
      </c>
      <c r="E1210" s="55" t="s">
        <v>1170</v>
      </c>
      <c r="F1210" s="55" t="s">
        <v>15</v>
      </c>
      <c r="G1210" s="55" t="s">
        <v>11</v>
      </c>
      <c r="H1210" s="51" t="s">
        <v>9</v>
      </c>
      <c r="I1210" s="55">
        <v>1</v>
      </c>
      <c r="J1210" s="55"/>
      <c r="K1210" s="146"/>
      <c r="L1210" s="146"/>
      <c r="M1210" s="146"/>
      <c r="N1210" s="146"/>
    </row>
    <row r="1211" spans="1:14">
      <c r="A1211" s="51">
        <v>143</v>
      </c>
      <c r="B1211" s="51"/>
      <c r="C1211" s="51" t="s">
        <v>28</v>
      </c>
      <c r="D1211" s="55" t="s">
        <v>17</v>
      </c>
      <c r="E1211" s="55" t="s">
        <v>173</v>
      </c>
      <c r="F1211" s="55" t="s">
        <v>613</v>
      </c>
      <c r="G1211" s="55" t="s">
        <v>1607</v>
      </c>
      <c r="H1211" s="51" t="s">
        <v>9</v>
      </c>
      <c r="I1211" s="55">
        <v>4</v>
      </c>
      <c r="J1211" s="55"/>
      <c r="K1211" s="146"/>
      <c r="L1211" s="146"/>
      <c r="M1211" s="146"/>
      <c r="N1211" s="146"/>
    </row>
    <row r="1212" spans="1:14">
      <c r="A1212" s="51">
        <v>144</v>
      </c>
      <c r="B1212" s="51"/>
      <c r="C1212" s="51" t="s">
        <v>28</v>
      </c>
      <c r="D1212" s="55" t="s">
        <v>17</v>
      </c>
      <c r="E1212" s="55" t="s">
        <v>172</v>
      </c>
      <c r="F1212" s="55" t="s">
        <v>7</v>
      </c>
      <c r="G1212" s="55" t="s">
        <v>1437</v>
      </c>
      <c r="H1212" s="51" t="s">
        <v>9</v>
      </c>
      <c r="I1212" s="55">
        <v>2</v>
      </c>
      <c r="J1212" s="55"/>
      <c r="K1212" s="146"/>
      <c r="L1212" s="146"/>
      <c r="M1212" s="146"/>
      <c r="N1212" s="146"/>
    </row>
    <row r="1213" spans="1:14">
      <c r="A1213" s="51">
        <v>145</v>
      </c>
      <c r="B1213" s="51"/>
      <c r="C1213" s="51" t="s">
        <v>28</v>
      </c>
      <c r="D1213" s="55" t="s">
        <v>17</v>
      </c>
      <c r="E1213" s="55" t="s">
        <v>175</v>
      </c>
      <c r="F1213" s="55" t="s">
        <v>19</v>
      </c>
      <c r="G1213" s="55" t="s">
        <v>1538</v>
      </c>
      <c r="H1213" s="51" t="s">
        <v>199</v>
      </c>
      <c r="I1213" s="55">
        <v>2</v>
      </c>
      <c r="J1213" s="55"/>
      <c r="K1213" s="146"/>
      <c r="L1213" s="146"/>
      <c r="M1213" s="146"/>
      <c r="N1213" s="146"/>
    </row>
    <row r="1214" spans="1:14">
      <c r="A1214" s="51">
        <v>146</v>
      </c>
      <c r="B1214" s="51"/>
      <c r="C1214" s="51" t="s">
        <v>28</v>
      </c>
      <c r="D1214" s="55" t="s">
        <v>17</v>
      </c>
      <c r="E1214" s="55" t="s">
        <v>174</v>
      </c>
      <c r="F1214" s="55" t="s">
        <v>13</v>
      </c>
      <c r="G1214" s="55" t="s">
        <v>12</v>
      </c>
      <c r="H1214" s="51" t="s">
        <v>9</v>
      </c>
      <c r="I1214" s="55">
        <v>2</v>
      </c>
      <c r="J1214" s="55"/>
      <c r="K1214" s="146" t="s">
        <v>1939</v>
      </c>
      <c r="L1214" s="146"/>
      <c r="M1214" s="146"/>
      <c r="N1214" s="146"/>
    </row>
    <row r="1215" spans="1:14">
      <c r="A1215" s="51">
        <v>147</v>
      </c>
      <c r="B1215" s="51"/>
      <c r="C1215" s="51" t="s">
        <v>28</v>
      </c>
      <c r="D1215" s="55" t="s">
        <v>17</v>
      </c>
      <c r="E1215" s="55" t="s">
        <v>173</v>
      </c>
      <c r="F1215" s="55" t="s">
        <v>613</v>
      </c>
      <c r="G1215" s="55" t="s">
        <v>11</v>
      </c>
      <c r="H1215" s="51" t="s">
        <v>9</v>
      </c>
      <c r="I1215" s="55">
        <v>4</v>
      </c>
      <c r="J1215" s="55"/>
      <c r="K1215" s="146"/>
      <c r="L1215" s="146"/>
      <c r="M1215" s="146"/>
      <c r="N1215" s="146"/>
    </row>
    <row r="1216" spans="1:14">
      <c r="A1216" s="51">
        <v>148</v>
      </c>
      <c r="B1216" s="51"/>
      <c r="C1216" s="51" t="s">
        <v>28</v>
      </c>
      <c r="D1216" s="55" t="s">
        <v>17</v>
      </c>
      <c r="E1216" s="55" t="s">
        <v>341</v>
      </c>
      <c r="F1216" s="55" t="s">
        <v>14</v>
      </c>
      <c r="G1216" s="55" t="s">
        <v>11</v>
      </c>
      <c r="H1216" s="51" t="s">
        <v>9</v>
      </c>
      <c r="I1216" s="55">
        <v>1</v>
      </c>
      <c r="J1216" s="92"/>
      <c r="K1216" s="146"/>
      <c r="L1216" s="146"/>
      <c r="M1216" s="146"/>
      <c r="N1216" s="146"/>
    </row>
    <row r="1217" spans="1:14">
      <c r="A1217" s="51">
        <v>149</v>
      </c>
      <c r="B1217" s="51"/>
      <c r="C1217" s="51" t="s">
        <v>28</v>
      </c>
      <c r="D1217" s="55" t="s">
        <v>17</v>
      </c>
      <c r="E1217" s="55" t="s">
        <v>1170</v>
      </c>
      <c r="F1217" s="55" t="s">
        <v>15</v>
      </c>
      <c r="G1217" s="55" t="s">
        <v>11</v>
      </c>
      <c r="H1217" s="51" t="s">
        <v>9</v>
      </c>
      <c r="I1217" s="55">
        <v>1</v>
      </c>
      <c r="J1217" s="55"/>
      <c r="K1217" s="146" t="s">
        <v>1515</v>
      </c>
      <c r="L1217" s="146"/>
      <c r="M1217" s="146"/>
      <c r="N1217" s="146"/>
    </row>
    <row r="1218" spans="1:14">
      <c r="A1218" s="51"/>
      <c r="B1218" s="51"/>
      <c r="C1218" s="51"/>
      <c r="D1218" s="55"/>
      <c r="E1218" s="55"/>
      <c r="F1218" s="55"/>
      <c r="G1218" s="55"/>
      <c r="H1218" s="51"/>
      <c r="I1218" s="55"/>
      <c r="J1218" s="92"/>
      <c r="K1218" s="146"/>
    </row>
    <row r="1219" spans="1:14">
      <c r="A1219" s="51"/>
      <c r="B1219" s="51"/>
      <c r="C1219" s="51"/>
      <c r="D1219" s="55"/>
      <c r="E1219" s="55"/>
      <c r="F1219" s="55"/>
      <c r="G1219" s="55"/>
      <c r="H1219" s="51"/>
      <c r="I1219" s="55"/>
      <c r="J1219" s="55"/>
      <c r="K1219" s="146"/>
      <c r="L1219" s="146"/>
      <c r="M1219" s="146"/>
      <c r="N1219" s="146"/>
    </row>
    <row r="1220" spans="1:14" s="1" customFormat="1">
      <c r="A1220" s="51"/>
      <c r="B1220" s="51"/>
      <c r="C1220" s="51"/>
      <c r="D1220" s="55"/>
      <c r="E1220" s="55"/>
      <c r="F1220" s="55"/>
      <c r="G1220" s="55"/>
      <c r="H1220" s="51"/>
      <c r="I1220" s="55"/>
      <c r="J1220" s="92"/>
      <c r="K1220" s="152"/>
      <c r="L1220" s="152"/>
      <c r="M1220" s="152"/>
      <c r="N1220" s="152"/>
    </row>
    <row r="1221" spans="1:14">
      <c r="A1221" s="51">
        <v>3</v>
      </c>
      <c r="B1221" s="51"/>
      <c r="C1221" s="51" t="s">
        <v>272</v>
      </c>
      <c r="D1221" s="55" t="s">
        <v>218</v>
      </c>
      <c r="E1221" s="55" t="s">
        <v>175</v>
      </c>
      <c r="F1221" s="55" t="s">
        <v>19</v>
      </c>
      <c r="G1221" s="55" t="s">
        <v>51</v>
      </c>
      <c r="H1221" s="51" t="s">
        <v>199</v>
      </c>
      <c r="I1221" s="55">
        <v>2</v>
      </c>
      <c r="J1221" s="55"/>
      <c r="K1221" s="146"/>
      <c r="L1221" s="146"/>
      <c r="M1221" s="146"/>
      <c r="N1221" s="146"/>
    </row>
    <row r="1222" spans="1:14">
      <c r="A1222" s="51">
        <v>4</v>
      </c>
      <c r="B1222" s="51"/>
      <c r="C1222" s="51" t="s">
        <v>272</v>
      </c>
      <c r="D1222" s="55" t="s">
        <v>218</v>
      </c>
      <c r="E1222" s="55" t="s">
        <v>469</v>
      </c>
      <c r="F1222" s="55" t="s">
        <v>789</v>
      </c>
      <c r="G1222" s="55" t="s">
        <v>1167</v>
      </c>
      <c r="H1222" s="51" t="s">
        <v>210</v>
      </c>
      <c r="I1222" s="55">
        <v>1</v>
      </c>
      <c r="J1222" s="55"/>
      <c r="K1222" s="146"/>
      <c r="L1222" s="146"/>
      <c r="M1222" s="146"/>
      <c r="N1222" s="146"/>
    </row>
    <row r="1223" spans="1:14" s="1" customFormat="1">
      <c r="A1223" s="51">
        <v>5</v>
      </c>
      <c r="B1223" s="51"/>
      <c r="C1223" s="51" t="s">
        <v>272</v>
      </c>
      <c r="D1223" s="55" t="s">
        <v>218</v>
      </c>
      <c r="E1223" s="55" t="s">
        <v>1369</v>
      </c>
      <c r="F1223" s="55" t="s">
        <v>215</v>
      </c>
      <c r="G1223" s="55" t="s">
        <v>29</v>
      </c>
      <c r="H1223" s="51" t="s">
        <v>169</v>
      </c>
      <c r="I1223" s="55">
        <v>2</v>
      </c>
      <c r="J1223" s="55"/>
      <c r="K1223" s="152"/>
      <c r="L1223" s="152"/>
      <c r="M1223" s="152"/>
      <c r="N1223" s="152"/>
    </row>
    <row r="1224" spans="1:14">
      <c r="A1224" s="51">
        <v>6</v>
      </c>
      <c r="B1224" s="51"/>
      <c r="C1224" s="51" t="s">
        <v>272</v>
      </c>
      <c r="D1224" s="55" t="s">
        <v>218</v>
      </c>
      <c r="E1224" s="55" t="s">
        <v>178</v>
      </c>
      <c r="F1224" s="55" t="s">
        <v>37</v>
      </c>
      <c r="G1224" s="55" t="s">
        <v>1660</v>
      </c>
      <c r="H1224" s="51" t="s">
        <v>169</v>
      </c>
      <c r="I1224" s="55">
        <v>2</v>
      </c>
      <c r="J1224" s="55"/>
      <c r="K1224" s="146"/>
      <c r="L1224" s="146"/>
      <c r="M1224" s="146"/>
      <c r="N1224" s="146"/>
    </row>
    <row r="1225" spans="1:14">
      <c r="A1225" s="51">
        <v>7</v>
      </c>
      <c r="B1225" s="51"/>
      <c r="C1225" s="51" t="s">
        <v>272</v>
      </c>
      <c r="D1225" s="55" t="s">
        <v>218</v>
      </c>
      <c r="E1225" s="55" t="s">
        <v>341</v>
      </c>
      <c r="F1225" s="55" t="s">
        <v>14</v>
      </c>
      <c r="G1225" s="55" t="s">
        <v>29</v>
      </c>
      <c r="H1225" s="51" t="s">
        <v>169</v>
      </c>
      <c r="I1225" s="55">
        <v>2</v>
      </c>
      <c r="J1225" s="55"/>
      <c r="K1225" s="146"/>
      <c r="L1225" s="146"/>
      <c r="M1225" s="146"/>
      <c r="N1225" s="146"/>
    </row>
    <row r="1226" spans="1:14">
      <c r="A1226" s="51">
        <v>8</v>
      </c>
      <c r="B1226" s="51"/>
      <c r="C1226" s="51" t="s">
        <v>272</v>
      </c>
      <c r="D1226" s="55" t="s">
        <v>218</v>
      </c>
      <c r="E1226" s="55" t="s">
        <v>182</v>
      </c>
      <c r="F1226" s="55" t="s">
        <v>558</v>
      </c>
      <c r="G1226" s="55" t="s">
        <v>96</v>
      </c>
      <c r="H1226" s="51" t="s">
        <v>169</v>
      </c>
      <c r="I1226" s="55">
        <v>4</v>
      </c>
      <c r="J1226" s="55"/>
      <c r="K1226" s="146"/>
      <c r="L1226" s="146"/>
      <c r="M1226" s="146"/>
      <c r="N1226" s="146"/>
    </row>
    <row r="1227" spans="1:14">
      <c r="A1227" s="51">
        <v>9</v>
      </c>
      <c r="B1227" s="51"/>
      <c r="C1227" s="51" t="s">
        <v>272</v>
      </c>
      <c r="D1227" s="55" t="s">
        <v>218</v>
      </c>
      <c r="E1227" s="55" t="s">
        <v>177</v>
      </c>
      <c r="F1227" s="55" t="s">
        <v>554</v>
      </c>
      <c r="G1227" s="55" t="s">
        <v>733</v>
      </c>
      <c r="H1227" s="51" t="s">
        <v>169</v>
      </c>
      <c r="I1227" s="55">
        <v>2</v>
      </c>
      <c r="J1227" s="55"/>
      <c r="K1227" s="146"/>
      <c r="L1227" s="146"/>
      <c r="M1227" s="146"/>
      <c r="N1227" s="146"/>
    </row>
    <row r="1228" spans="1:14">
      <c r="A1228" s="51">
        <v>10</v>
      </c>
      <c r="B1228" s="51"/>
      <c r="C1228" s="51" t="s">
        <v>272</v>
      </c>
      <c r="D1228" s="55" t="s">
        <v>218</v>
      </c>
      <c r="E1228" s="55" t="s">
        <v>620</v>
      </c>
      <c r="F1228" s="55" t="s">
        <v>556</v>
      </c>
      <c r="G1228" s="55" t="s">
        <v>748</v>
      </c>
      <c r="H1228" s="51" t="s">
        <v>149</v>
      </c>
      <c r="I1228" s="55">
        <v>4</v>
      </c>
      <c r="J1228" s="55"/>
      <c r="K1228" s="146"/>
      <c r="L1228" s="146"/>
      <c r="M1228" s="146"/>
      <c r="N1228" s="146"/>
    </row>
    <row r="1229" spans="1:14">
      <c r="A1229" s="51">
        <v>11</v>
      </c>
      <c r="B1229" s="51"/>
      <c r="C1229" s="51" t="s">
        <v>272</v>
      </c>
      <c r="D1229" s="55" t="s">
        <v>218</v>
      </c>
      <c r="E1229" s="55" t="s">
        <v>187</v>
      </c>
      <c r="F1229" s="55" t="s">
        <v>788</v>
      </c>
      <c r="G1229" s="55" t="s">
        <v>1166</v>
      </c>
      <c r="H1229" s="51" t="s">
        <v>211</v>
      </c>
      <c r="I1229" s="55">
        <v>2</v>
      </c>
      <c r="J1229" s="55"/>
      <c r="K1229" s="146"/>
      <c r="L1229" s="146"/>
      <c r="M1229" s="146"/>
      <c r="N1229" s="146"/>
    </row>
    <row r="1230" spans="1:14">
      <c r="A1230" s="51">
        <v>12</v>
      </c>
      <c r="B1230" s="51"/>
      <c r="C1230" s="51" t="s">
        <v>272</v>
      </c>
      <c r="D1230" s="55" t="s">
        <v>218</v>
      </c>
      <c r="E1230" s="55" t="s">
        <v>176</v>
      </c>
      <c r="F1230" s="55" t="s">
        <v>555</v>
      </c>
      <c r="G1230" s="55" t="s">
        <v>1688</v>
      </c>
      <c r="H1230" s="51" t="s">
        <v>169</v>
      </c>
      <c r="I1230" s="55">
        <v>2</v>
      </c>
      <c r="J1230" s="55"/>
      <c r="K1230" s="146"/>
      <c r="L1230" s="146"/>
      <c r="M1230" s="146"/>
      <c r="N1230" s="146"/>
    </row>
    <row r="1231" spans="1:14">
      <c r="A1231" s="51">
        <v>13</v>
      </c>
      <c r="B1231" s="51"/>
      <c r="C1231" s="51" t="s">
        <v>272</v>
      </c>
      <c r="D1231" s="55" t="s">
        <v>218</v>
      </c>
      <c r="E1231" s="55" t="s">
        <v>179</v>
      </c>
      <c r="F1231" s="55" t="s">
        <v>76</v>
      </c>
      <c r="G1231" s="55" t="s">
        <v>272</v>
      </c>
      <c r="H1231" s="51" t="s">
        <v>169</v>
      </c>
      <c r="I1231" s="55">
        <v>2</v>
      </c>
      <c r="J1231" s="55"/>
      <c r="K1231" s="146"/>
      <c r="L1231" s="146"/>
      <c r="M1231" s="146"/>
      <c r="N1231" s="146"/>
    </row>
    <row r="1232" spans="1:14">
      <c r="A1232" s="51">
        <v>14</v>
      </c>
      <c r="B1232" s="51"/>
      <c r="C1232" s="51" t="s">
        <v>272</v>
      </c>
      <c r="D1232" s="55" t="s">
        <v>218</v>
      </c>
      <c r="E1232" s="55" t="s">
        <v>172</v>
      </c>
      <c r="F1232" s="55" t="s">
        <v>7</v>
      </c>
      <c r="G1232" s="55" t="s">
        <v>553</v>
      </c>
      <c r="H1232" s="51" t="s">
        <v>169</v>
      </c>
      <c r="I1232" s="55">
        <v>2</v>
      </c>
      <c r="J1232" s="55"/>
      <c r="K1232" s="146"/>
      <c r="L1232" s="146"/>
      <c r="M1232" s="146"/>
      <c r="N1232" s="146"/>
    </row>
    <row r="1233" spans="1:14">
      <c r="A1233" s="51">
        <v>15</v>
      </c>
      <c r="B1233" s="51"/>
      <c r="C1233" s="51" t="s">
        <v>272</v>
      </c>
      <c r="D1233" s="55" t="s">
        <v>218</v>
      </c>
      <c r="E1233" s="55" t="s">
        <v>174</v>
      </c>
      <c r="F1233" s="55" t="s">
        <v>13</v>
      </c>
      <c r="G1233" s="55" t="s">
        <v>1665</v>
      </c>
      <c r="H1233" s="51" t="s">
        <v>169</v>
      </c>
      <c r="I1233" s="55">
        <v>2</v>
      </c>
      <c r="J1233" s="55"/>
      <c r="K1233" s="146"/>
      <c r="L1233" s="146"/>
      <c r="M1233" s="146"/>
      <c r="N1233" s="146"/>
    </row>
    <row r="1234" spans="1:14">
      <c r="A1234" s="51">
        <v>16</v>
      </c>
      <c r="B1234" s="51"/>
      <c r="C1234" s="51" t="s">
        <v>272</v>
      </c>
      <c r="D1234" s="55" t="s">
        <v>218</v>
      </c>
      <c r="E1234" s="55" t="s">
        <v>177</v>
      </c>
      <c r="F1234" s="55" t="s">
        <v>554</v>
      </c>
      <c r="G1234" s="55" t="s">
        <v>161</v>
      </c>
      <c r="H1234" s="51" t="s">
        <v>169</v>
      </c>
      <c r="I1234" s="55">
        <v>2</v>
      </c>
      <c r="J1234" s="55"/>
      <c r="K1234" s="146"/>
      <c r="L1234" s="146"/>
      <c r="M1234" s="146"/>
      <c r="N1234" s="146"/>
    </row>
    <row r="1235" spans="1:14">
      <c r="A1235" s="51">
        <v>17</v>
      </c>
      <c r="B1235" s="51"/>
      <c r="C1235" s="51" t="s">
        <v>272</v>
      </c>
      <c r="D1235" s="55" t="s">
        <v>218</v>
      </c>
      <c r="E1235" s="55" t="s">
        <v>182</v>
      </c>
      <c r="F1235" s="55" t="s">
        <v>558</v>
      </c>
      <c r="G1235" s="55" t="s">
        <v>553</v>
      </c>
      <c r="H1235" s="51" t="s">
        <v>169</v>
      </c>
      <c r="I1235" s="55">
        <v>2</v>
      </c>
      <c r="J1235" s="55"/>
      <c r="K1235" s="146"/>
      <c r="L1235" s="146"/>
      <c r="M1235" s="146"/>
      <c r="N1235" s="146"/>
    </row>
    <row r="1236" spans="1:14">
      <c r="A1236" s="51">
        <v>20</v>
      </c>
      <c r="B1236" s="51"/>
      <c r="C1236" s="51" t="s">
        <v>272</v>
      </c>
      <c r="D1236" s="55" t="s">
        <v>170</v>
      </c>
      <c r="E1236" s="55" t="s">
        <v>187</v>
      </c>
      <c r="F1236" s="55" t="s">
        <v>788</v>
      </c>
      <c r="G1236" s="55" t="s">
        <v>1166</v>
      </c>
      <c r="H1236" s="51" t="s">
        <v>211</v>
      </c>
      <c r="I1236" s="55">
        <v>2</v>
      </c>
      <c r="J1236" s="55"/>
      <c r="K1236" s="146"/>
      <c r="L1236" s="146"/>
      <c r="M1236" s="146"/>
      <c r="N1236" s="146"/>
    </row>
    <row r="1237" spans="1:14">
      <c r="A1237" s="51">
        <v>21</v>
      </c>
      <c r="B1237" s="51"/>
      <c r="C1237" s="51" t="s">
        <v>272</v>
      </c>
      <c r="D1237" s="55" t="s">
        <v>170</v>
      </c>
      <c r="E1237" s="55" t="s">
        <v>1369</v>
      </c>
      <c r="F1237" s="55" t="s">
        <v>215</v>
      </c>
      <c r="G1237" s="55" t="s">
        <v>29</v>
      </c>
      <c r="H1237" s="51" t="s">
        <v>171</v>
      </c>
      <c r="I1237" s="55">
        <v>2</v>
      </c>
      <c r="J1237" s="55"/>
      <c r="K1237" s="146"/>
      <c r="L1237" s="146"/>
      <c r="M1237" s="146"/>
      <c r="N1237" s="146"/>
    </row>
    <row r="1238" spans="1:14">
      <c r="A1238" s="51">
        <v>22</v>
      </c>
      <c r="B1238" s="51"/>
      <c r="C1238" s="51" t="s">
        <v>272</v>
      </c>
      <c r="D1238" s="55" t="s">
        <v>170</v>
      </c>
      <c r="E1238" s="55" t="s">
        <v>178</v>
      </c>
      <c r="F1238" s="55" t="s">
        <v>37</v>
      </c>
      <c r="G1238" s="55" t="s">
        <v>1660</v>
      </c>
      <c r="H1238" s="51" t="s">
        <v>171</v>
      </c>
      <c r="I1238" s="55">
        <v>2</v>
      </c>
      <c r="J1238" s="55"/>
      <c r="K1238" s="146"/>
      <c r="L1238" s="146"/>
      <c r="M1238" s="146"/>
      <c r="N1238" s="146"/>
    </row>
    <row r="1239" spans="1:14">
      <c r="A1239" s="51">
        <v>23</v>
      </c>
      <c r="B1239" s="51"/>
      <c r="C1239" s="51" t="s">
        <v>272</v>
      </c>
      <c r="D1239" s="55" t="s">
        <v>170</v>
      </c>
      <c r="E1239" s="55" t="s">
        <v>182</v>
      </c>
      <c r="F1239" s="55" t="s">
        <v>558</v>
      </c>
      <c r="G1239" s="55" t="s">
        <v>96</v>
      </c>
      <c r="H1239" s="51" t="s">
        <v>171</v>
      </c>
      <c r="I1239" s="55">
        <v>0</v>
      </c>
      <c r="J1239" s="55"/>
      <c r="K1239" s="146"/>
      <c r="L1239" s="146"/>
      <c r="M1239" s="146"/>
      <c r="N1239" s="146"/>
    </row>
    <row r="1240" spans="1:14">
      <c r="A1240" s="51">
        <v>24</v>
      </c>
      <c r="B1240" s="51"/>
      <c r="C1240" s="51" t="s">
        <v>272</v>
      </c>
      <c r="D1240" s="55" t="s">
        <v>170</v>
      </c>
      <c r="E1240" s="55" t="s">
        <v>341</v>
      </c>
      <c r="F1240" s="55" t="s">
        <v>14</v>
      </c>
      <c r="G1240" s="55" t="s">
        <v>29</v>
      </c>
      <c r="H1240" s="51" t="s">
        <v>171</v>
      </c>
      <c r="I1240" s="55">
        <v>2</v>
      </c>
      <c r="J1240" s="55"/>
      <c r="K1240" s="146"/>
      <c r="L1240" s="146"/>
      <c r="M1240" s="146"/>
      <c r="N1240" s="146"/>
    </row>
    <row r="1241" spans="1:14">
      <c r="A1241" s="51">
        <v>25</v>
      </c>
      <c r="B1241" s="51"/>
      <c r="C1241" s="51" t="s">
        <v>272</v>
      </c>
      <c r="D1241" s="55" t="s">
        <v>170</v>
      </c>
      <c r="E1241" s="55" t="s">
        <v>620</v>
      </c>
      <c r="F1241" s="55" t="s">
        <v>556</v>
      </c>
      <c r="G1241" s="55" t="s">
        <v>1676</v>
      </c>
      <c r="H1241" s="51" t="s">
        <v>151</v>
      </c>
      <c r="I1241" s="55">
        <v>0</v>
      </c>
      <c r="J1241" s="55"/>
      <c r="K1241" s="146"/>
      <c r="L1241" s="146"/>
      <c r="M1241" s="146"/>
      <c r="N1241" s="146"/>
    </row>
    <row r="1242" spans="1:14">
      <c r="A1242" s="51">
        <v>26</v>
      </c>
      <c r="B1242" s="51"/>
      <c r="C1242" s="51" t="s">
        <v>272</v>
      </c>
      <c r="D1242" s="55" t="s">
        <v>170</v>
      </c>
      <c r="E1242" s="55"/>
      <c r="F1242" s="55" t="s">
        <v>556</v>
      </c>
      <c r="G1242" s="55" t="s">
        <v>748</v>
      </c>
      <c r="H1242" s="51" t="s">
        <v>149</v>
      </c>
      <c r="I1242" s="55">
        <v>4</v>
      </c>
      <c r="J1242" s="55"/>
      <c r="K1242" s="146"/>
      <c r="L1242" s="146"/>
      <c r="M1242" s="146"/>
      <c r="N1242" s="146"/>
    </row>
    <row r="1243" spans="1:14">
      <c r="A1243" s="51">
        <v>27</v>
      </c>
      <c r="B1243" s="51"/>
      <c r="C1243" s="51" t="s">
        <v>272</v>
      </c>
      <c r="D1243" s="55" t="s">
        <v>170</v>
      </c>
      <c r="E1243" s="55" t="s">
        <v>177</v>
      </c>
      <c r="F1243" s="55" t="s">
        <v>554</v>
      </c>
      <c r="G1243" s="55" t="s">
        <v>733</v>
      </c>
      <c r="H1243" s="51" t="s">
        <v>171</v>
      </c>
      <c r="I1243" s="55">
        <v>4</v>
      </c>
      <c r="J1243" s="55"/>
      <c r="K1243" s="146"/>
      <c r="L1243" s="146"/>
      <c r="M1243" s="146"/>
      <c r="N1243" s="146"/>
    </row>
    <row r="1244" spans="1:14">
      <c r="A1244" s="51">
        <v>28</v>
      </c>
      <c r="B1244" s="51"/>
      <c r="C1244" s="51" t="s">
        <v>272</v>
      </c>
      <c r="D1244" s="55" t="s">
        <v>170</v>
      </c>
      <c r="E1244" s="55" t="s">
        <v>187</v>
      </c>
      <c r="F1244" s="55" t="s">
        <v>788</v>
      </c>
      <c r="G1244" s="55" t="s">
        <v>1166</v>
      </c>
      <c r="H1244" s="51" t="s">
        <v>211</v>
      </c>
      <c r="I1244" s="55">
        <v>0</v>
      </c>
      <c r="J1244" s="55"/>
      <c r="K1244" s="146"/>
      <c r="L1244" s="146"/>
      <c r="M1244" s="146"/>
      <c r="N1244" s="146"/>
    </row>
    <row r="1245" spans="1:14">
      <c r="A1245" s="51">
        <v>29</v>
      </c>
      <c r="B1245" s="51"/>
      <c r="C1245" s="51" t="s">
        <v>272</v>
      </c>
      <c r="D1245" s="55" t="s">
        <v>170</v>
      </c>
      <c r="E1245" s="55" t="s">
        <v>177</v>
      </c>
      <c r="F1245" s="55" t="s">
        <v>554</v>
      </c>
      <c r="G1245" s="55" t="s">
        <v>1074</v>
      </c>
      <c r="H1245" s="51" t="s">
        <v>171</v>
      </c>
      <c r="I1245" s="55">
        <v>2</v>
      </c>
      <c r="J1245" s="55"/>
      <c r="K1245" s="146"/>
      <c r="L1245" s="146"/>
      <c r="M1245" s="146"/>
      <c r="N1245" s="146"/>
    </row>
    <row r="1246" spans="1:14">
      <c r="A1246" s="51">
        <v>30</v>
      </c>
      <c r="B1246" s="51"/>
      <c r="C1246" s="51" t="s">
        <v>272</v>
      </c>
      <c r="D1246" s="55" t="s">
        <v>170</v>
      </c>
      <c r="E1246" s="55" t="s">
        <v>176</v>
      </c>
      <c r="F1246" s="55" t="s">
        <v>555</v>
      </c>
      <c r="G1246" s="55" t="s">
        <v>1688</v>
      </c>
      <c r="H1246" s="51" t="s">
        <v>171</v>
      </c>
      <c r="I1246" s="55">
        <v>2</v>
      </c>
      <c r="J1246" s="55"/>
      <c r="K1246" s="146" t="s">
        <v>1940</v>
      </c>
      <c r="L1246" s="146"/>
      <c r="M1246" s="146"/>
      <c r="N1246" s="146"/>
    </row>
    <row r="1247" spans="1:14">
      <c r="A1247" s="51">
        <v>31</v>
      </c>
      <c r="B1247" s="51"/>
      <c r="C1247" s="51" t="s">
        <v>272</v>
      </c>
      <c r="D1247" s="55" t="s">
        <v>170</v>
      </c>
      <c r="E1247" s="55" t="s">
        <v>175</v>
      </c>
      <c r="F1247" s="55" t="s">
        <v>19</v>
      </c>
      <c r="G1247" s="55" t="s">
        <v>51</v>
      </c>
      <c r="H1247" s="51" t="s">
        <v>199</v>
      </c>
      <c r="I1247" s="55">
        <v>2</v>
      </c>
      <c r="J1247" s="55"/>
      <c r="K1247" s="146"/>
      <c r="L1247" s="146"/>
      <c r="M1247" s="146"/>
      <c r="N1247" s="146"/>
    </row>
    <row r="1248" spans="1:14">
      <c r="A1248" s="51">
        <v>32</v>
      </c>
      <c r="B1248" s="51"/>
      <c r="C1248" s="51" t="s">
        <v>272</v>
      </c>
      <c r="D1248" s="55" t="s">
        <v>170</v>
      </c>
      <c r="E1248" s="55" t="s">
        <v>182</v>
      </c>
      <c r="F1248" s="55" t="s">
        <v>558</v>
      </c>
      <c r="G1248" s="55" t="s">
        <v>96</v>
      </c>
      <c r="H1248" s="51" t="s">
        <v>171</v>
      </c>
      <c r="I1248" s="55">
        <v>4</v>
      </c>
      <c r="J1248" s="55"/>
      <c r="K1248" s="146"/>
      <c r="L1248" s="146"/>
      <c r="M1248" s="146"/>
      <c r="N1248" s="146"/>
    </row>
    <row r="1249" spans="1:14">
      <c r="A1249" s="51">
        <v>33</v>
      </c>
      <c r="B1249" s="51"/>
      <c r="C1249" s="51" t="s">
        <v>272</v>
      </c>
      <c r="D1249" s="55" t="s">
        <v>170</v>
      </c>
      <c r="E1249" s="55" t="s">
        <v>179</v>
      </c>
      <c r="F1249" s="55" t="s">
        <v>76</v>
      </c>
      <c r="G1249" s="55" t="s">
        <v>272</v>
      </c>
      <c r="H1249" s="51" t="s">
        <v>171</v>
      </c>
      <c r="I1249" s="55">
        <v>2</v>
      </c>
      <c r="J1249" s="55"/>
      <c r="K1249" s="146"/>
      <c r="L1249" s="146"/>
      <c r="M1249" s="146"/>
      <c r="N1249" s="146"/>
    </row>
    <row r="1250" spans="1:14">
      <c r="A1250" s="51">
        <v>34</v>
      </c>
      <c r="B1250" s="51"/>
      <c r="C1250" s="51" t="s">
        <v>272</v>
      </c>
      <c r="D1250" s="55" t="s">
        <v>170</v>
      </c>
      <c r="E1250" s="55" t="s">
        <v>172</v>
      </c>
      <c r="F1250" s="55" t="s">
        <v>7</v>
      </c>
      <c r="G1250" s="55" t="s">
        <v>553</v>
      </c>
      <c r="H1250" s="51" t="s">
        <v>171</v>
      </c>
      <c r="I1250" s="55">
        <v>2</v>
      </c>
      <c r="J1250" s="55"/>
      <c r="K1250" s="146"/>
      <c r="L1250" s="146"/>
      <c r="M1250" s="146"/>
      <c r="N1250" s="146"/>
    </row>
    <row r="1251" spans="1:14">
      <c r="A1251" s="51">
        <v>35</v>
      </c>
      <c r="B1251" s="51"/>
      <c r="C1251" s="51" t="s">
        <v>272</v>
      </c>
      <c r="D1251" s="55" t="s">
        <v>170</v>
      </c>
      <c r="E1251" s="55" t="s">
        <v>174</v>
      </c>
      <c r="F1251" s="55" t="s">
        <v>13</v>
      </c>
      <c r="G1251" s="55" t="s">
        <v>1665</v>
      </c>
      <c r="H1251" s="51" t="s">
        <v>171</v>
      </c>
      <c r="I1251" s="55">
        <v>2</v>
      </c>
      <c r="J1251" s="55"/>
      <c r="K1251" s="146"/>
      <c r="L1251" s="146"/>
      <c r="M1251" s="146"/>
      <c r="N1251" s="146"/>
    </row>
    <row r="1252" spans="1:14">
      <c r="A1252" s="51">
        <v>36</v>
      </c>
      <c r="B1252" s="51"/>
      <c r="C1252" s="51" t="s">
        <v>272</v>
      </c>
      <c r="D1252" s="55" t="s">
        <v>170</v>
      </c>
      <c r="E1252" s="55" t="s">
        <v>469</v>
      </c>
      <c r="F1252" s="55" t="s">
        <v>789</v>
      </c>
      <c r="G1252" s="55" t="s">
        <v>1167</v>
      </c>
      <c r="H1252" s="51" t="s">
        <v>210</v>
      </c>
      <c r="I1252" s="55">
        <v>1</v>
      </c>
      <c r="J1252" s="55"/>
      <c r="K1252" s="146"/>
      <c r="L1252" s="146"/>
      <c r="M1252" s="146"/>
      <c r="N1252" s="146"/>
    </row>
    <row r="1253" spans="1:14">
      <c r="A1253" s="51">
        <v>37</v>
      </c>
      <c r="B1253" s="51"/>
      <c r="C1253" s="51" t="s">
        <v>272</v>
      </c>
      <c r="D1253" s="55" t="s">
        <v>170</v>
      </c>
      <c r="E1253" s="55" t="s">
        <v>182</v>
      </c>
      <c r="F1253" s="55" t="s">
        <v>558</v>
      </c>
      <c r="G1253" s="55" t="s">
        <v>553</v>
      </c>
      <c r="H1253" s="51" t="s">
        <v>171</v>
      </c>
      <c r="I1253" s="55">
        <v>2</v>
      </c>
      <c r="J1253" s="55"/>
      <c r="K1253" s="146"/>
      <c r="L1253" s="146"/>
      <c r="M1253" s="146"/>
      <c r="N1253" s="146"/>
    </row>
    <row r="1254" spans="1:14">
      <c r="A1254" s="51">
        <v>40</v>
      </c>
      <c r="B1254" s="51"/>
      <c r="C1254" s="51" t="s">
        <v>272</v>
      </c>
      <c r="D1254" s="55" t="s">
        <v>208</v>
      </c>
      <c r="E1254" s="55" t="s">
        <v>182</v>
      </c>
      <c r="F1254" s="55" t="s">
        <v>216</v>
      </c>
      <c r="G1254" s="55" t="s">
        <v>217</v>
      </c>
      <c r="H1254" s="51" t="s">
        <v>155</v>
      </c>
      <c r="I1254" s="55">
        <v>3</v>
      </c>
      <c r="J1254" s="55"/>
      <c r="K1254" s="146"/>
      <c r="L1254" s="146"/>
      <c r="M1254" s="146"/>
      <c r="N1254" s="146"/>
    </row>
    <row r="1255" spans="1:14">
      <c r="A1255" s="51">
        <v>41</v>
      </c>
      <c r="B1255" s="51"/>
      <c r="C1255" s="51" t="s">
        <v>272</v>
      </c>
      <c r="D1255" s="55" t="s">
        <v>208</v>
      </c>
      <c r="E1255" s="55" t="s">
        <v>182</v>
      </c>
      <c r="F1255" s="55" t="s">
        <v>152</v>
      </c>
      <c r="G1255" s="55" t="s">
        <v>45</v>
      </c>
      <c r="H1255" s="51" t="s">
        <v>155</v>
      </c>
      <c r="I1255" s="55">
        <v>2</v>
      </c>
      <c r="J1255" s="55"/>
      <c r="K1255" s="146"/>
      <c r="L1255" s="146"/>
      <c r="M1255" s="146"/>
      <c r="N1255" s="146"/>
    </row>
    <row r="1256" spans="1:14">
      <c r="A1256" s="51">
        <v>42</v>
      </c>
      <c r="B1256" s="51"/>
      <c r="C1256" s="51" t="s">
        <v>272</v>
      </c>
      <c r="D1256" s="55" t="s">
        <v>208</v>
      </c>
      <c r="E1256" s="55" t="s">
        <v>469</v>
      </c>
      <c r="F1256" s="55" t="s">
        <v>153</v>
      </c>
      <c r="G1256" s="55" t="s">
        <v>1167</v>
      </c>
      <c r="H1256" s="51" t="s">
        <v>210</v>
      </c>
      <c r="I1256" s="55">
        <v>1</v>
      </c>
      <c r="J1256" s="55"/>
      <c r="K1256" s="146"/>
      <c r="L1256" s="146"/>
      <c r="M1256" s="146"/>
      <c r="N1256" s="146"/>
    </row>
    <row r="1257" spans="1:14">
      <c r="A1257" s="51">
        <v>43</v>
      </c>
      <c r="B1257" s="51"/>
      <c r="C1257" s="51" t="s">
        <v>272</v>
      </c>
      <c r="D1257" s="55" t="s">
        <v>208</v>
      </c>
      <c r="E1257" s="55" t="s">
        <v>179</v>
      </c>
      <c r="F1257" s="55" t="s">
        <v>76</v>
      </c>
      <c r="G1257" s="55" t="s">
        <v>36</v>
      </c>
      <c r="H1257" s="51" t="s">
        <v>155</v>
      </c>
      <c r="I1257" s="55">
        <v>2</v>
      </c>
      <c r="J1257" s="55"/>
      <c r="K1257" s="146" t="s">
        <v>1941</v>
      </c>
      <c r="L1257" s="146"/>
      <c r="M1257" s="146"/>
      <c r="N1257" s="146"/>
    </row>
    <row r="1258" spans="1:14">
      <c r="A1258" s="51">
        <v>44</v>
      </c>
      <c r="B1258" s="51"/>
      <c r="C1258" s="51" t="s">
        <v>272</v>
      </c>
      <c r="D1258" s="55" t="s">
        <v>208</v>
      </c>
      <c r="E1258" s="55" t="s">
        <v>341</v>
      </c>
      <c r="F1258" s="55" t="s">
        <v>14</v>
      </c>
      <c r="G1258" s="55" t="s">
        <v>272</v>
      </c>
      <c r="H1258" s="51" t="s">
        <v>157</v>
      </c>
      <c r="I1258" s="55">
        <v>2</v>
      </c>
      <c r="J1258" s="55"/>
      <c r="K1258" s="146"/>
      <c r="L1258" s="146"/>
      <c r="M1258" s="146"/>
      <c r="N1258" s="146"/>
    </row>
    <row r="1259" spans="1:14">
      <c r="A1259" s="51">
        <v>45</v>
      </c>
      <c r="B1259" s="51"/>
      <c r="C1259" s="51" t="s">
        <v>272</v>
      </c>
      <c r="D1259" s="55" t="s">
        <v>208</v>
      </c>
      <c r="E1259" s="55" t="s">
        <v>620</v>
      </c>
      <c r="F1259" s="55" t="s">
        <v>556</v>
      </c>
      <c r="G1259" s="55" t="s">
        <v>148</v>
      </c>
      <c r="H1259" s="51" t="s">
        <v>149</v>
      </c>
      <c r="I1259" s="55">
        <v>4</v>
      </c>
      <c r="J1259" s="55"/>
      <c r="K1259" s="146"/>
      <c r="L1259" s="146"/>
      <c r="M1259" s="146"/>
      <c r="N1259" s="146"/>
    </row>
    <row r="1260" spans="1:14">
      <c r="A1260" s="51">
        <v>46</v>
      </c>
      <c r="B1260" s="51"/>
      <c r="C1260" s="51" t="s">
        <v>272</v>
      </c>
      <c r="D1260" s="55" t="s">
        <v>208</v>
      </c>
      <c r="E1260" s="55" t="s">
        <v>1370</v>
      </c>
      <c r="F1260" s="55" t="s">
        <v>215</v>
      </c>
      <c r="G1260" s="55" t="s">
        <v>101</v>
      </c>
      <c r="H1260" s="51" t="s">
        <v>155</v>
      </c>
      <c r="I1260" s="55">
        <v>2</v>
      </c>
      <c r="J1260" s="55"/>
      <c r="K1260" s="146"/>
      <c r="L1260" s="146"/>
      <c r="M1260" s="146"/>
      <c r="N1260" s="146"/>
    </row>
    <row r="1261" spans="1:14">
      <c r="A1261" s="51">
        <v>47</v>
      </c>
      <c r="B1261" s="51"/>
      <c r="C1261" s="51" t="s">
        <v>272</v>
      </c>
      <c r="D1261" s="55" t="s">
        <v>208</v>
      </c>
      <c r="E1261" s="55" t="s">
        <v>620</v>
      </c>
      <c r="F1261" s="55" t="s">
        <v>556</v>
      </c>
      <c r="G1261" s="55" t="s">
        <v>748</v>
      </c>
      <c r="H1261" s="51" t="s">
        <v>151</v>
      </c>
      <c r="I1261" s="55">
        <v>4</v>
      </c>
      <c r="J1261" s="55"/>
      <c r="K1261" s="146"/>
      <c r="L1261" s="146"/>
      <c r="M1261" s="146"/>
      <c r="N1261" s="146"/>
    </row>
    <row r="1262" spans="1:14">
      <c r="A1262" s="51">
        <v>48</v>
      </c>
      <c r="B1262" s="51"/>
      <c r="C1262" s="51" t="s">
        <v>272</v>
      </c>
      <c r="D1262" s="55" t="s">
        <v>208</v>
      </c>
      <c r="E1262" s="55" t="s">
        <v>187</v>
      </c>
      <c r="F1262" s="55" t="s">
        <v>788</v>
      </c>
      <c r="G1262" s="55" t="s">
        <v>1166</v>
      </c>
      <c r="H1262" s="51" t="s">
        <v>211</v>
      </c>
      <c r="I1262" s="55">
        <v>2</v>
      </c>
      <c r="J1262" s="55"/>
      <c r="K1262" s="146"/>
      <c r="L1262" s="146"/>
      <c r="M1262" s="146"/>
      <c r="N1262" s="146"/>
    </row>
    <row r="1263" spans="1:14">
      <c r="A1263" s="51">
        <v>49</v>
      </c>
      <c r="B1263" s="51"/>
      <c r="C1263" s="51" t="s">
        <v>272</v>
      </c>
      <c r="D1263" s="55" t="s">
        <v>208</v>
      </c>
      <c r="E1263" s="55" t="s">
        <v>627</v>
      </c>
      <c r="F1263" s="55" t="s">
        <v>554</v>
      </c>
      <c r="G1263" s="55" t="s">
        <v>42</v>
      </c>
      <c r="H1263" s="51" t="s">
        <v>155</v>
      </c>
      <c r="I1263" s="55">
        <v>2</v>
      </c>
      <c r="J1263" s="55"/>
      <c r="K1263" s="146"/>
      <c r="L1263" s="146"/>
      <c r="M1263" s="146"/>
      <c r="N1263" s="146"/>
    </row>
    <row r="1264" spans="1:14">
      <c r="A1264" s="51">
        <v>50</v>
      </c>
      <c r="B1264" s="51"/>
      <c r="C1264" s="51" t="s">
        <v>272</v>
      </c>
      <c r="D1264" s="55" t="s">
        <v>208</v>
      </c>
      <c r="E1264" s="55" t="s">
        <v>176</v>
      </c>
      <c r="F1264" s="55" t="s">
        <v>555</v>
      </c>
      <c r="G1264" s="55" t="s">
        <v>1680</v>
      </c>
      <c r="H1264" s="51" t="s">
        <v>155</v>
      </c>
      <c r="I1264" s="55">
        <v>2</v>
      </c>
      <c r="J1264" s="55"/>
      <c r="K1264" s="146"/>
      <c r="L1264" s="146"/>
      <c r="M1264" s="146"/>
      <c r="N1264" s="146"/>
    </row>
    <row r="1265" spans="1:14">
      <c r="A1265" s="51">
        <v>51</v>
      </c>
      <c r="B1265" s="51"/>
      <c r="C1265" s="51" t="s">
        <v>272</v>
      </c>
      <c r="D1265" s="55" t="s">
        <v>208</v>
      </c>
      <c r="E1265" s="55" t="s">
        <v>182</v>
      </c>
      <c r="F1265" s="55" t="s">
        <v>138</v>
      </c>
      <c r="G1265" s="55" t="s">
        <v>217</v>
      </c>
      <c r="H1265" s="51" t="s">
        <v>155</v>
      </c>
      <c r="I1265" s="55">
        <v>1</v>
      </c>
      <c r="J1265" s="55"/>
      <c r="K1265" s="146"/>
      <c r="L1265" s="146"/>
      <c r="M1265" s="146"/>
      <c r="N1265" s="146"/>
    </row>
    <row r="1266" spans="1:14">
      <c r="A1266" s="51">
        <v>52</v>
      </c>
      <c r="B1266" s="51"/>
      <c r="C1266" s="51" t="s">
        <v>272</v>
      </c>
      <c r="D1266" s="55" t="s">
        <v>208</v>
      </c>
      <c r="E1266" s="55" t="s">
        <v>172</v>
      </c>
      <c r="F1266" s="55" t="s">
        <v>209</v>
      </c>
      <c r="G1266" s="55" t="s">
        <v>213</v>
      </c>
      <c r="H1266" s="51" t="s">
        <v>155</v>
      </c>
      <c r="I1266" s="55">
        <v>2</v>
      </c>
      <c r="J1266" s="55"/>
      <c r="K1266" s="146"/>
      <c r="L1266" s="146"/>
      <c r="M1266" s="146"/>
      <c r="N1266" s="146"/>
    </row>
    <row r="1267" spans="1:14">
      <c r="A1267" s="51">
        <v>53</v>
      </c>
      <c r="B1267" s="51"/>
      <c r="C1267" s="51" t="s">
        <v>272</v>
      </c>
      <c r="D1267" s="55" t="s">
        <v>208</v>
      </c>
      <c r="E1267" s="55" t="s">
        <v>174</v>
      </c>
      <c r="F1267" s="55" t="s">
        <v>13</v>
      </c>
      <c r="G1267" s="55" t="s">
        <v>562</v>
      </c>
      <c r="H1267" s="51" t="s">
        <v>155</v>
      </c>
      <c r="I1267" s="55">
        <v>2</v>
      </c>
      <c r="J1267" s="55"/>
      <c r="K1267" s="146"/>
      <c r="L1267" s="146"/>
      <c r="M1267" s="146"/>
      <c r="N1267" s="146"/>
    </row>
    <row r="1268" spans="1:14">
      <c r="A1268" s="51">
        <v>54</v>
      </c>
      <c r="B1268" s="51"/>
      <c r="C1268" s="51" t="s">
        <v>272</v>
      </c>
      <c r="D1268" s="55" t="s">
        <v>208</v>
      </c>
      <c r="E1268" s="55" t="s">
        <v>175</v>
      </c>
      <c r="F1268" s="55" t="s">
        <v>19</v>
      </c>
      <c r="G1268" s="55" t="s">
        <v>217</v>
      </c>
      <c r="H1268" s="51" t="s">
        <v>199</v>
      </c>
      <c r="I1268" s="55">
        <v>1</v>
      </c>
      <c r="J1268" s="55"/>
      <c r="K1268" s="146"/>
      <c r="L1268" s="146"/>
      <c r="M1268" s="146"/>
      <c r="N1268" s="146"/>
    </row>
    <row r="1269" spans="1:14">
      <c r="A1269" s="51">
        <v>55</v>
      </c>
      <c r="B1269" s="51"/>
      <c r="C1269" s="51" t="s">
        <v>272</v>
      </c>
      <c r="D1269" s="55" t="s">
        <v>208</v>
      </c>
      <c r="E1269" s="55" t="s">
        <v>178</v>
      </c>
      <c r="F1269" s="55" t="s">
        <v>37</v>
      </c>
      <c r="G1269" s="55" t="s">
        <v>1030</v>
      </c>
      <c r="H1269" s="51" t="s">
        <v>155</v>
      </c>
      <c r="I1269" s="55">
        <v>2</v>
      </c>
      <c r="J1269" s="55"/>
      <c r="K1269" s="146"/>
      <c r="L1269" s="146"/>
      <c r="M1269" s="146"/>
      <c r="N1269" s="146"/>
    </row>
    <row r="1270" spans="1:14">
      <c r="A1270" s="51">
        <v>56</v>
      </c>
      <c r="B1270" s="51"/>
      <c r="C1270" s="51" t="s">
        <v>272</v>
      </c>
      <c r="D1270" s="55" t="s">
        <v>208</v>
      </c>
      <c r="E1270" s="55" t="s">
        <v>172</v>
      </c>
      <c r="F1270" s="55" t="s">
        <v>7</v>
      </c>
      <c r="G1270" s="55" t="s">
        <v>1030</v>
      </c>
      <c r="H1270" s="51" t="s">
        <v>155</v>
      </c>
      <c r="I1270" s="55">
        <v>2</v>
      </c>
      <c r="J1270" s="55"/>
      <c r="K1270" s="146"/>
      <c r="L1270" s="146"/>
      <c r="M1270" s="146"/>
      <c r="N1270" s="146"/>
    </row>
    <row r="1271" spans="1:14">
      <c r="A1271" s="51">
        <v>57</v>
      </c>
      <c r="B1271" s="51"/>
      <c r="C1271" s="51" t="s">
        <v>272</v>
      </c>
      <c r="D1271" s="55" t="s">
        <v>208</v>
      </c>
      <c r="E1271" s="55" t="s">
        <v>178</v>
      </c>
      <c r="F1271" s="55" t="s">
        <v>216</v>
      </c>
      <c r="G1271" s="55" t="s">
        <v>142</v>
      </c>
      <c r="H1271" s="51" t="s">
        <v>147</v>
      </c>
      <c r="I1271" s="55">
        <v>2</v>
      </c>
      <c r="J1271" s="55"/>
      <c r="K1271" s="146"/>
      <c r="L1271" s="146"/>
      <c r="M1271" s="146"/>
      <c r="N1271" s="146"/>
    </row>
    <row r="1272" spans="1:14">
      <c r="A1272" s="51">
        <v>59</v>
      </c>
      <c r="B1272" s="51"/>
      <c r="C1272" s="51" t="s">
        <v>272</v>
      </c>
      <c r="D1272" s="55" t="s">
        <v>212</v>
      </c>
      <c r="E1272" s="55" t="s">
        <v>182</v>
      </c>
      <c r="F1272" s="55" t="s">
        <v>152</v>
      </c>
      <c r="G1272" s="55" t="s">
        <v>45</v>
      </c>
      <c r="H1272" s="51" t="s">
        <v>147</v>
      </c>
      <c r="I1272" s="55">
        <v>2</v>
      </c>
      <c r="J1272" s="55"/>
      <c r="K1272" s="146"/>
      <c r="L1272" s="146"/>
      <c r="M1272" s="146"/>
      <c r="N1272" s="146"/>
    </row>
    <row r="1273" spans="1:14">
      <c r="A1273" s="51">
        <v>60</v>
      </c>
      <c r="B1273" s="51"/>
      <c r="C1273" s="51" t="s">
        <v>272</v>
      </c>
      <c r="D1273" s="55" t="s">
        <v>212</v>
      </c>
      <c r="E1273" s="55" t="s">
        <v>469</v>
      </c>
      <c r="F1273" s="55" t="s">
        <v>153</v>
      </c>
      <c r="G1273" s="55" t="s">
        <v>1167</v>
      </c>
      <c r="H1273" s="51" t="s">
        <v>210</v>
      </c>
      <c r="I1273" s="55">
        <v>1</v>
      </c>
      <c r="J1273" s="55"/>
      <c r="K1273" s="146"/>
      <c r="L1273" s="146"/>
      <c r="M1273" s="146"/>
      <c r="N1273" s="146"/>
    </row>
    <row r="1274" spans="1:14">
      <c r="A1274" s="51">
        <v>61</v>
      </c>
      <c r="B1274" s="51"/>
      <c r="C1274" s="51" t="s">
        <v>272</v>
      </c>
      <c r="D1274" s="55" t="s">
        <v>212</v>
      </c>
      <c r="E1274" s="55" t="s">
        <v>179</v>
      </c>
      <c r="F1274" s="55" t="s">
        <v>76</v>
      </c>
      <c r="G1274" s="55" t="s">
        <v>36</v>
      </c>
      <c r="H1274" s="51" t="s">
        <v>147</v>
      </c>
      <c r="I1274" s="55">
        <v>2</v>
      </c>
      <c r="J1274" s="55"/>
      <c r="K1274" s="146"/>
      <c r="L1274" s="146"/>
      <c r="M1274" s="146"/>
      <c r="N1274" s="146"/>
    </row>
    <row r="1275" spans="1:14">
      <c r="A1275" s="51">
        <v>62</v>
      </c>
      <c r="B1275" s="51"/>
      <c r="C1275" s="51" t="s">
        <v>272</v>
      </c>
      <c r="D1275" s="55" t="s">
        <v>212</v>
      </c>
      <c r="E1275" s="55" t="s">
        <v>341</v>
      </c>
      <c r="F1275" s="55" t="s">
        <v>14</v>
      </c>
      <c r="G1275" s="55" t="s">
        <v>272</v>
      </c>
      <c r="H1275" s="51" t="s">
        <v>147</v>
      </c>
      <c r="I1275" s="55">
        <v>2</v>
      </c>
      <c r="J1275" s="55"/>
      <c r="K1275" s="146"/>
      <c r="L1275" s="146"/>
      <c r="M1275" s="146"/>
      <c r="N1275" s="146"/>
    </row>
    <row r="1276" spans="1:14">
      <c r="A1276" s="51">
        <v>63</v>
      </c>
      <c r="B1276" s="51"/>
      <c r="C1276" s="51" t="s">
        <v>272</v>
      </c>
      <c r="D1276" s="55" t="s">
        <v>212</v>
      </c>
      <c r="E1276" s="55" t="s">
        <v>620</v>
      </c>
      <c r="F1276" s="55" t="s">
        <v>556</v>
      </c>
      <c r="G1276" s="55" t="s">
        <v>148</v>
      </c>
      <c r="H1276" s="51" t="s">
        <v>151</v>
      </c>
      <c r="I1276" s="55">
        <v>4</v>
      </c>
      <c r="J1276" s="55"/>
      <c r="K1276" s="146"/>
      <c r="L1276" s="146"/>
      <c r="M1276" s="146"/>
      <c r="N1276" s="146"/>
    </row>
    <row r="1277" spans="1:14">
      <c r="A1277" s="51">
        <v>64</v>
      </c>
      <c r="B1277" s="51"/>
      <c r="C1277" s="51" t="s">
        <v>272</v>
      </c>
      <c r="D1277" s="55" t="s">
        <v>212</v>
      </c>
      <c r="E1277" s="55" t="s">
        <v>1370</v>
      </c>
      <c r="F1277" s="55" t="s">
        <v>215</v>
      </c>
      <c r="G1277" s="55" t="s">
        <v>101</v>
      </c>
      <c r="H1277" s="51" t="s">
        <v>147</v>
      </c>
      <c r="I1277" s="55">
        <v>2</v>
      </c>
      <c r="J1277" s="55"/>
      <c r="K1277" s="146"/>
      <c r="L1277" s="146"/>
      <c r="M1277" s="146"/>
      <c r="N1277" s="146"/>
    </row>
    <row r="1278" spans="1:14">
      <c r="A1278" s="51">
        <v>65</v>
      </c>
      <c r="B1278" s="51"/>
      <c r="C1278" s="51" t="s">
        <v>272</v>
      </c>
      <c r="D1278" s="55" t="s">
        <v>212</v>
      </c>
      <c r="E1278" s="55" t="s">
        <v>620</v>
      </c>
      <c r="F1278" s="55" t="s">
        <v>556</v>
      </c>
      <c r="G1278" s="55" t="s">
        <v>748</v>
      </c>
      <c r="H1278" s="51" t="s">
        <v>149</v>
      </c>
      <c r="I1278" s="55">
        <v>4</v>
      </c>
      <c r="J1278" s="55"/>
      <c r="K1278" s="146"/>
      <c r="L1278" s="146"/>
      <c r="M1278" s="146"/>
      <c r="N1278" s="146"/>
    </row>
    <row r="1279" spans="1:14">
      <c r="A1279" s="51">
        <v>66</v>
      </c>
      <c r="B1279" s="51"/>
      <c r="C1279" s="51" t="s">
        <v>272</v>
      </c>
      <c r="D1279" s="55" t="s">
        <v>212</v>
      </c>
      <c r="E1279" s="55" t="s">
        <v>182</v>
      </c>
      <c r="F1279" s="55" t="s">
        <v>216</v>
      </c>
      <c r="G1279" s="55" t="s">
        <v>1670</v>
      </c>
      <c r="H1279" s="51" t="s">
        <v>147</v>
      </c>
      <c r="I1279" s="55">
        <v>3</v>
      </c>
      <c r="J1279" s="55"/>
      <c r="K1279" s="146"/>
      <c r="L1279" s="146"/>
      <c r="M1279" s="146"/>
      <c r="N1279" s="146"/>
    </row>
    <row r="1280" spans="1:14">
      <c r="A1280" s="51">
        <v>67</v>
      </c>
      <c r="B1280" s="51"/>
      <c r="C1280" s="51" t="s">
        <v>272</v>
      </c>
      <c r="D1280" s="55" t="s">
        <v>212</v>
      </c>
      <c r="E1280" s="55" t="s">
        <v>172</v>
      </c>
      <c r="F1280" s="55" t="s">
        <v>7</v>
      </c>
      <c r="G1280" s="55" t="s">
        <v>1030</v>
      </c>
      <c r="H1280" s="51" t="s">
        <v>147</v>
      </c>
      <c r="I1280" s="55">
        <v>2</v>
      </c>
      <c r="J1280" s="55"/>
      <c r="K1280" s="146" t="s">
        <v>1635</v>
      </c>
      <c r="L1280" s="146"/>
      <c r="M1280" s="146"/>
      <c r="N1280" s="146"/>
    </row>
    <row r="1281" spans="1:14">
      <c r="A1281" s="51">
        <v>68</v>
      </c>
      <c r="B1281" s="51"/>
      <c r="C1281" s="51" t="s">
        <v>272</v>
      </c>
      <c r="D1281" s="55" t="s">
        <v>212</v>
      </c>
      <c r="E1281" s="55" t="s">
        <v>187</v>
      </c>
      <c r="F1281" s="55" t="s">
        <v>788</v>
      </c>
      <c r="G1281" s="55" t="s">
        <v>1166</v>
      </c>
      <c r="H1281" s="51" t="s">
        <v>211</v>
      </c>
      <c r="I1281" s="55">
        <v>2</v>
      </c>
      <c r="J1281" s="55"/>
      <c r="K1281" s="146"/>
      <c r="L1281" s="146"/>
      <c r="M1281" s="146"/>
      <c r="N1281" s="146"/>
    </row>
    <row r="1282" spans="1:14">
      <c r="A1282" s="51">
        <v>69</v>
      </c>
      <c r="B1282" s="51"/>
      <c r="C1282" s="51" t="s">
        <v>272</v>
      </c>
      <c r="D1282" s="55" t="s">
        <v>212</v>
      </c>
      <c r="E1282" s="55" t="s">
        <v>176</v>
      </c>
      <c r="F1282" s="55" t="s">
        <v>554</v>
      </c>
      <c r="G1282" s="55" t="s">
        <v>42</v>
      </c>
      <c r="H1282" s="51" t="s">
        <v>147</v>
      </c>
      <c r="I1282" s="55">
        <v>2</v>
      </c>
      <c r="J1282" s="55"/>
      <c r="K1282" s="146"/>
      <c r="L1282" s="146"/>
      <c r="M1282" s="146"/>
      <c r="N1282" s="146"/>
    </row>
    <row r="1283" spans="1:14">
      <c r="A1283" s="51">
        <v>70</v>
      </c>
      <c r="B1283" s="51"/>
      <c r="C1283" s="51" t="s">
        <v>272</v>
      </c>
      <c r="D1283" s="55" t="s">
        <v>212</v>
      </c>
      <c r="E1283" s="55" t="s">
        <v>627</v>
      </c>
      <c r="F1283" s="55" t="s">
        <v>555</v>
      </c>
      <c r="G1283" s="55" t="s">
        <v>1680</v>
      </c>
      <c r="H1283" s="51" t="s">
        <v>147</v>
      </c>
      <c r="I1283" s="55">
        <v>2</v>
      </c>
      <c r="J1283" s="55"/>
      <c r="K1283" s="146" t="s">
        <v>1940</v>
      </c>
      <c r="L1283" s="146"/>
      <c r="M1283" s="146"/>
      <c r="N1283" s="146"/>
    </row>
    <row r="1284" spans="1:14">
      <c r="A1284" s="51">
        <v>71</v>
      </c>
      <c r="B1284" s="51"/>
      <c r="C1284" s="51" t="s">
        <v>272</v>
      </c>
      <c r="D1284" s="55" t="s">
        <v>212</v>
      </c>
      <c r="E1284" s="55" t="s">
        <v>182</v>
      </c>
      <c r="F1284" s="55" t="s">
        <v>138</v>
      </c>
      <c r="G1284" s="55" t="s">
        <v>1166</v>
      </c>
      <c r="H1284" s="51" t="s">
        <v>147</v>
      </c>
      <c r="I1284" s="55">
        <v>2</v>
      </c>
      <c r="J1284" s="55"/>
      <c r="K1284" s="146" t="s">
        <v>1166</v>
      </c>
      <c r="L1284" s="146"/>
      <c r="M1284" s="146"/>
      <c r="N1284" s="146"/>
    </row>
    <row r="1285" spans="1:14">
      <c r="A1285" s="51">
        <v>72</v>
      </c>
      <c r="B1285" s="51"/>
      <c r="C1285" s="51" t="s">
        <v>272</v>
      </c>
      <c r="D1285" s="55" t="s">
        <v>212</v>
      </c>
      <c r="E1285" s="55" t="s">
        <v>174</v>
      </c>
      <c r="F1285" s="55" t="s">
        <v>13</v>
      </c>
      <c r="G1285" s="55" t="s">
        <v>1276</v>
      </c>
      <c r="H1285" s="51" t="s">
        <v>147</v>
      </c>
      <c r="I1285" s="55">
        <v>2</v>
      </c>
      <c r="J1285" s="55"/>
      <c r="K1285" s="146"/>
      <c r="L1285" s="146"/>
      <c r="M1285" s="146"/>
      <c r="N1285" s="146"/>
    </row>
    <row r="1286" spans="1:14">
      <c r="A1286" s="51">
        <v>73</v>
      </c>
      <c r="B1286" s="51"/>
      <c r="C1286" s="51" t="s">
        <v>272</v>
      </c>
      <c r="D1286" s="55" t="s">
        <v>212</v>
      </c>
      <c r="E1286" s="55" t="s">
        <v>172</v>
      </c>
      <c r="F1286" s="55" t="s">
        <v>209</v>
      </c>
      <c r="G1286" s="55" t="s">
        <v>213</v>
      </c>
      <c r="H1286" s="51" t="s">
        <v>147</v>
      </c>
      <c r="I1286" s="55">
        <v>2</v>
      </c>
      <c r="J1286" s="55"/>
      <c r="K1286" s="146"/>
      <c r="L1286" s="146"/>
      <c r="M1286" s="146"/>
      <c r="N1286" s="146"/>
    </row>
    <row r="1287" spans="1:14">
      <c r="A1287" s="51">
        <v>74</v>
      </c>
      <c r="B1287" s="51"/>
      <c r="C1287" s="51" t="s">
        <v>272</v>
      </c>
      <c r="D1287" s="55" t="s">
        <v>212</v>
      </c>
      <c r="E1287" s="55" t="s">
        <v>175</v>
      </c>
      <c r="F1287" s="55" t="s">
        <v>19</v>
      </c>
      <c r="G1287" s="55" t="s">
        <v>1276</v>
      </c>
      <c r="H1287" s="51" t="s">
        <v>199</v>
      </c>
      <c r="I1287" s="55">
        <v>2</v>
      </c>
      <c r="J1287" s="55"/>
      <c r="K1287" s="146"/>
      <c r="L1287" s="146"/>
      <c r="M1287" s="146"/>
      <c r="N1287" s="146"/>
    </row>
    <row r="1288" spans="1:14">
      <c r="A1288" s="51">
        <v>75</v>
      </c>
      <c r="B1288" s="51"/>
      <c r="C1288" s="51" t="s">
        <v>272</v>
      </c>
      <c r="D1288" s="55" t="s">
        <v>212</v>
      </c>
      <c r="E1288" s="55" t="s">
        <v>178</v>
      </c>
      <c r="F1288" s="55" t="s">
        <v>37</v>
      </c>
      <c r="G1288" s="55" t="s">
        <v>402</v>
      </c>
      <c r="H1288" s="51" t="s">
        <v>147</v>
      </c>
      <c r="I1288" s="55">
        <v>2</v>
      </c>
      <c r="J1288" s="55"/>
      <c r="K1288" s="146"/>
      <c r="L1288" s="146"/>
      <c r="M1288" s="146"/>
      <c r="N1288" s="146"/>
    </row>
    <row r="1289" spans="1:14">
      <c r="A1289" s="51">
        <v>76</v>
      </c>
      <c r="B1289" s="51"/>
      <c r="C1289" s="51" t="s">
        <v>272</v>
      </c>
      <c r="D1289" s="55" t="s">
        <v>212</v>
      </c>
      <c r="E1289" s="55" t="s">
        <v>178</v>
      </c>
      <c r="F1289" s="55" t="s">
        <v>216</v>
      </c>
      <c r="G1289" s="55" t="s">
        <v>142</v>
      </c>
      <c r="H1289" s="51" t="s">
        <v>147</v>
      </c>
      <c r="I1289" s="55">
        <v>2</v>
      </c>
      <c r="J1289" s="55"/>
      <c r="K1289" s="146"/>
      <c r="L1289" s="146"/>
      <c r="M1289" s="146"/>
      <c r="N1289" s="146"/>
    </row>
    <row r="1290" spans="1:14">
      <c r="A1290" s="51">
        <v>78</v>
      </c>
      <c r="B1290" s="51"/>
      <c r="C1290" s="51" t="s">
        <v>272</v>
      </c>
      <c r="D1290" s="55" t="s">
        <v>146</v>
      </c>
      <c r="E1290" s="55" t="s">
        <v>620</v>
      </c>
      <c r="F1290" s="55" t="s">
        <v>556</v>
      </c>
      <c r="G1290" s="55" t="s">
        <v>148</v>
      </c>
      <c r="H1290" s="51" t="s">
        <v>151</v>
      </c>
      <c r="I1290" s="55">
        <v>4</v>
      </c>
      <c r="J1290" s="55">
        <v>2</v>
      </c>
      <c r="K1290" s="146" t="s">
        <v>1257</v>
      </c>
      <c r="L1290" s="146"/>
      <c r="M1290" s="146"/>
      <c r="N1290" s="146"/>
    </row>
    <row r="1291" spans="1:14">
      <c r="A1291" s="51">
        <v>79</v>
      </c>
      <c r="B1291" s="51"/>
      <c r="C1291" s="51" t="s">
        <v>272</v>
      </c>
      <c r="D1291" s="55" t="s">
        <v>146</v>
      </c>
      <c r="E1291" s="55" t="s">
        <v>179</v>
      </c>
      <c r="F1291" s="55" t="s">
        <v>76</v>
      </c>
      <c r="G1291" s="55" t="s">
        <v>1690</v>
      </c>
      <c r="H1291" s="51" t="s">
        <v>158</v>
      </c>
      <c r="I1291" s="55">
        <v>2</v>
      </c>
      <c r="J1291" s="55"/>
      <c r="K1291" s="146"/>
      <c r="L1291" s="146"/>
      <c r="M1291" s="146"/>
      <c r="N1291" s="146"/>
    </row>
    <row r="1292" spans="1:14">
      <c r="A1292" s="51">
        <v>80</v>
      </c>
      <c r="B1292" s="51"/>
      <c r="C1292" s="51" t="s">
        <v>272</v>
      </c>
      <c r="D1292" s="55" t="s">
        <v>146</v>
      </c>
      <c r="E1292" s="55" t="s">
        <v>469</v>
      </c>
      <c r="F1292" s="55" t="s">
        <v>153</v>
      </c>
      <c r="G1292" s="55" t="s">
        <v>1167</v>
      </c>
      <c r="H1292" s="51" t="s">
        <v>210</v>
      </c>
      <c r="I1292" s="55">
        <v>2</v>
      </c>
      <c r="J1292" s="55"/>
      <c r="K1292" s="146"/>
      <c r="L1292" s="146"/>
      <c r="M1292" s="146"/>
      <c r="N1292" s="146"/>
    </row>
    <row r="1293" spans="1:14">
      <c r="A1293" s="51">
        <v>81</v>
      </c>
      <c r="B1293" s="51"/>
      <c r="C1293" s="51" t="s">
        <v>272</v>
      </c>
      <c r="D1293" s="55" t="s">
        <v>146</v>
      </c>
      <c r="E1293" s="55" t="s">
        <v>182</v>
      </c>
      <c r="F1293" s="55" t="s">
        <v>152</v>
      </c>
      <c r="G1293" s="55" t="s">
        <v>45</v>
      </c>
      <c r="H1293" s="51" t="s">
        <v>158</v>
      </c>
      <c r="I1293" s="55">
        <v>2</v>
      </c>
      <c r="J1293" s="55"/>
      <c r="K1293" s="146"/>
      <c r="L1293" s="146"/>
      <c r="M1293" s="146"/>
      <c r="N1293" s="146"/>
    </row>
    <row r="1294" spans="1:14">
      <c r="A1294" s="51">
        <v>82</v>
      </c>
      <c r="B1294" s="51"/>
      <c r="C1294" s="51" t="s">
        <v>272</v>
      </c>
      <c r="D1294" s="55" t="s">
        <v>146</v>
      </c>
      <c r="E1294" s="55" t="s">
        <v>620</v>
      </c>
      <c r="F1294" s="55" t="s">
        <v>556</v>
      </c>
      <c r="G1294" s="55" t="s">
        <v>1676</v>
      </c>
      <c r="H1294" s="51" t="s">
        <v>149</v>
      </c>
      <c r="I1294" s="55">
        <v>4</v>
      </c>
      <c r="J1294" s="55">
        <v>2</v>
      </c>
      <c r="K1294" s="146" t="s">
        <v>1486</v>
      </c>
      <c r="L1294" s="146"/>
      <c r="M1294" s="146"/>
      <c r="N1294" s="146"/>
    </row>
    <row r="1295" spans="1:14">
      <c r="A1295" s="51">
        <v>83</v>
      </c>
      <c r="B1295" s="51"/>
      <c r="C1295" s="51" t="s">
        <v>272</v>
      </c>
      <c r="D1295" s="55" t="s">
        <v>146</v>
      </c>
      <c r="E1295" s="55" t="s">
        <v>341</v>
      </c>
      <c r="F1295" s="55" t="s">
        <v>14</v>
      </c>
      <c r="G1295" s="55" t="s">
        <v>29</v>
      </c>
      <c r="H1295" s="51" t="s">
        <v>158</v>
      </c>
      <c r="I1295" s="55">
        <v>2</v>
      </c>
      <c r="J1295" s="55"/>
      <c r="K1295" s="146"/>
      <c r="L1295" s="146"/>
      <c r="M1295" s="146"/>
      <c r="N1295" s="146"/>
    </row>
    <row r="1296" spans="1:14">
      <c r="A1296" s="51">
        <v>84</v>
      </c>
      <c r="B1296" s="51"/>
      <c r="C1296" s="51" t="s">
        <v>272</v>
      </c>
      <c r="D1296" s="55" t="s">
        <v>146</v>
      </c>
      <c r="E1296" s="55" t="s">
        <v>172</v>
      </c>
      <c r="F1296" s="55" t="s">
        <v>7</v>
      </c>
      <c r="G1296" s="55" t="s">
        <v>1685</v>
      </c>
      <c r="H1296" s="51" t="s">
        <v>158</v>
      </c>
      <c r="I1296" s="55">
        <v>2</v>
      </c>
      <c r="J1296" s="55"/>
      <c r="K1296" s="146"/>
      <c r="L1296" s="146"/>
      <c r="M1296" s="146"/>
      <c r="N1296" s="146"/>
    </row>
    <row r="1297" spans="1:14">
      <c r="A1297" s="51">
        <v>85</v>
      </c>
      <c r="B1297" s="51"/>
      <c r="C1297" s="51" t="s">
        <v>272</v>
      </c>
      <c r="D1297" s="55" t="s">
        <v>146</v>
      </c>
      <c r="E1297" s="55" t="s">
        <v>187</v>
      </c>
      <c r="F1297" s="55" t="s">
        <v>237</v>
      </c>
      <c r="G1297" s="55" t="s">
        <v>1166</v>
      </c>
      <c r="H1297" s="51" t="s">
        <v>211</v>
      </c>
      <c r="I1297" s="55">
        <v>2</v>
      </c>
      <c r="J1297" s="55"/>
      <c r="K1297" s="146"/>
      <c r="L1297" s="146"/>
      <c r="M1297" s="146"/>
      <c r="N1297" s="146"/>
    </row>
    <row r="1298" spans="1:14">
      <c r="A1298" s="51">
        <v>86</v>
      </c>
      <c r="B1298" s="51"/>
      <c r="C1298" s="51" t="s">
        <v>272</v>
      </c>
      <c r="D1298" s="55" t="s">
        <v>146</v>
      </c>
      <c r="E1298" s="55" t="s">
        <v>176</v>
      </c>
      <c r="F1298" s="55" t="s">
        <v>554</v>
      </c>
      <c r="G1298" s="55" t="s">
        <v>42</v>
      </c>
      <c r="H1298" s="51" t="s">
        <v>158</v>
      </c>
      <c r="I1298" s="55">
        <v>2</v>
      </c>
      <c r="J1298" s="55"/>
      <c r="K1298" s="146"/>
      <c r="L1298" s="146"/>
      <c r="M1298" s="146"/>
      <c r="N1298" s="146"/>
    </row>
    <row r="1299" spans="1:14">
      <c r="A1299" s="51">
        <v>87</v>
      </c>
      <c r="B1299" s="51"/>
      <c r="C1299" s="51" t="s">
        <v>272</v>
      </c>
      <c r="D1299" s="55" t="s">
        <v>1371</v>
      </c>
      <c r="E1299" s="55" t="s">
        <v>177</v>
      </c>
      <c r="F1299" s="55" t="s">
        <v>555</v>
      </c>
      <c r="G1299" s="55" t="s">
        <v>1688</v>
      </c>
      <c r="H1299" s="51" t="s">
        <v>158</v>
      </c>
      <c r="I1299" s="55">
        <v>2</v>
      </c>
      <c r="J1299" s="55"/>
      <c r="K1299" s="146"/>
      <c r="L1299" s="146"/>
      <c r="M1299" s="146"/>
      <c r="N1299" s="146"/>
    </row>
    <row r="1300" spans="1:14">
      <c r="A1300" s="51">
        <v>88</v>
      </c>
      <c r="B1300" s="51"/>
      <c r="C1300" s="51" t="s">
        <v>272</v>
      </c>
      <c r="D1300" s="55" t="s">
        <v>146</v>
      </c>
      <c r="E1300" s="55" t="s">
        <v>1369</v>
      </c>
      <c r="F1300" s="55" t="s">
        <v>215</v>
      </c>
      <c r="G1300" s="55" t="s">
        <v>96</v>
      </c>
      <c r="H1300" s="51" t="s">
        <v>158</v>
      </c>
      <c r="I1300" s="55">
        <v>2</v>
      </c>
      <c r="J1300" s="55"/>
      <c r="K1300" s="146"/>
      <c r="L1300" s="146"/>
      <c r="M1300" s="146"/>
      <c r="N1300" s="146"/>
    </row>
    <row r="1301" spans="1:14">
      <c r="A1301" s="51">
        <v>89</v>
      </c>
      <c r="B1301" s="51"/>
      <c r="C1301" s="51" t="s">
        <v>272</v>
      </c>
      <c r="D1301" s="55" t="s">
        <v>146</v>
      </c>
      <c r="E1301" s="55" t="s">
        <v>182</v>
      </c>
      <c r="F1301" s="55" t="s">
        <v>138</v>
      </c>
      <c r="G1301" s="55" t="s">
        <v>51</v>
      </c>
      <c r="H1301" s="51" t="s">
        <v>158</v>
      </c>
      <c r="I1301" s="55">
        <v>2</v>
      </c>
      <c r="J1301" s="55"/>
      <c r="K1301" s="146"/>
      <c r="L1301" s="146"/>
      <c r="M1301" s="146"/>
      <c r="N1301" s="146"/>
    </row>
    <row r="1302" spans="1:14">
      <c r="A1302" s="51">
        <v>90</v>
      </c>
      <c r="B1302" s="51"/>
      <c r="C1302" s="51" t="s">
        <v>272</v>
      </c>
      <c r="D1302" s="55" t="s">
        <v>146</v>
      </c>
      <c r="E1302" s="55" t="s">
        <v>174</v>
      </c>
      <c r="F1302" s="55" t="s">
        <v>13</v>
      </c>
      <c r="G1302" s="55" t="s">
        <v>1276</v>
      </c>
      <c r="H1302" s="51" t="s">
        <v>158</v>
      </c>
      <c r="I1302" s="55">
        <v>2</v>
      </c>
      <c r="J1302" s="55"/>
      <c r="K1302" s="146"/>
      <c r="L1302" s="146"/>
      <c r="M1302" s="146"/>
      <c r="N1302" s="146"/>
    </row>
    <row r="1303" spans="1:14">
      <c r="A1303" s="51">
        <v>91</v>
      </c>
      <c r="B1303" s="51"/>
      <c r="C1303" s="51" t="s">
        <v>272</v>
      </c>
      <c r="D1303" s="55" t="s">
        <v>146</v>
      </c>
      <c r="E1303" s="55" t="s">
        <v>172</v>
      </c>
      <c r="F1303" s="55" t="s">
        <v>209</v>
      </c>
      <c r="G1303" s="55" t="s">
        <v>1700</v>
      </c>
      <c r="H1303" s="51" t="s">
        <v>158</v>
      </c>
      <c r="I1303" s="55">
        <v>1</v>
      </c>
      <c r="J1303" s="55"/>
      <c r="K1303" s="146"/>
      <c r="L1303" s="146"/>
      <c r="M1303" s="146"/>
      <c r="N1303" s="146"/>
    </row>
    <row r="1304" spans="1:14">
      <c r="A1304" s="51">
        <v>92</v>
      </c>
      <c r="B1304" s="51"/>
      <c r="C1304" s="51" t="s">
        <v>272</v>
      </c>
      <c r="D1304" s="55" t="s">
        <v>146</v>
      </c>
      <c r="E1304" s="55" t="s">
        <v>175</v>
      </c>
      <c r="F1304" s="55" t="s">
        <v>19</v>
      </c>
      <c r="G1304" s="55" t="s">
        <v>1276</v>
      </c>
      <c r="H1304" s="51" t="s">
        <v>199</v>
      </c>
      <c r="I1304" s="55">
        <v>2</v>
      </c>
      <c r="J1304" s="55"/>
      <c r="K1304" s="146"/>
      <c r="L1304" s="146"/>
      <c r="M1304" s="146"/>
      <c r="N1304" s="146"/>
    </row>
    <row r="1305" spans="1:14">
      <c r="A1305" s="51">
        <v>93</v>
      </c>
      <c r="B1305" s="51"/>
      <c r="C1305" s="51" t="s">
        <v>272</v>
      </c>
      <c r="D1305" s="55" t="s">
        <v>146</v>
      </c>
      <c r="E1305" s="55" t="s">
        <v>178</v>
      </c>
      <c r="F1305" s="55" t="s">
        <v>37</v>
      </c>
      <c r="G1305" s="55" t="s">
        <v>402</v>
      </c>
      <c r="H1305" s="51" t="s">
        <v>158</v>
      </c>
      <c r="I1305" s="55">
        <v>2</v>
      </c>
      <c r="J1305" s="55"/>
      <c r="K1305" s="146"/>
      <c r="L1305" s="146"/>
      <c r="M1305" s="146"/>
      <c r="N1305" s="146"/>
    </row>
    <row r="1306" spans="1:14">
      <c r="A1306" s="51">
        <v>94</v>
      </c>
      <c r="B1306" s="51"/>
      <c r="C1306" s="51" t="s">
        <v>272</v>
      </c>
      <c r="D1306" s="55" t="s">
        <v>146</v>
      </c>
      <c r="E1306" s="55" t="s">
        <v>182</v>
      </c>
      <c r="F1306" s="55" t="s">
        <v>216</v>
      </c>
      <c r="G1306" s="55" t="s">
        <v>145</v>
      </c>
      <c r="H1306" s="51" t="s">
        <v>158</v>
      </c>
      <c r="I1306" s="55">
        <v>3</v>
      </c>
      <c r="J1306" s="55"/>
      <c r="K1306" s="146"/>
      <c r="L1306" s="146"/>
      <c r="M1306" s="146"/>
      <c r="N1306" s="146"/>
    </row>
    <row r="1307" spans="1:14">
      <c r="A1307" s="51">
        <v>95</v>
      </c>
      <c r="B1307" s="51"/>
      <c r="C1307" s="51" t="s">
        <v>272</v>
      </c>
      <c r="D1307" s="55" t="s">
        <v>146</v>
      </c>
      <c r="E1307" s="55" t="s">
        <v>178</v>
      </c>
      <c r="F1307" s="55" t="s">
        <v>216</v>
      </c>
      <c r="G1307" s="55" t="s">
        <v>142</v>
      </c>
      <c r="H1307" s="51" t="s">
        <v>147</v>
      </c>
      <c r="I1307" s="55">
        <v>2</v>
      </c>
      <c r="J1307" s="55"/>
      <c r="K1307" s="146"/>
      <c r="L1307" s="146"/>
      <c r="M1307" s="146"/>
      <c r="N1307" s="146"/>
    </row>
    <row r="1308" spans="1:14">
      <c r="A1308" s="51">
        <v>97</v>
      </c>
      <c r="B1308" s="51"/>
      <c r="C1308" s="51" t="s">
        <v>272</v>
      </c>
      <c r="D1308" s="55" t="s">
        <v>154</v>
      </c>
      <c r="E1308" s="55" t="s">
        <v>172</v>
      </c>
      <c r="F1308" s="55" t="s">
        <v>7</v>
      </c>
      <c r="G1308" s="55" t="s">
        <v>1030</v>
      </c>
      <c r="H1308" s="51" t="s">
        <v>157</v>
      </c>
      <c r="I1308" s="55">
        <v>2</v>
      </c>
      <c r="J1308" s="55"/>
      <c r="K1308" s="146"/>
      <c r="L1308" s="146"/>
      <c r="M1308" s="146"/>
      <c r="N1308" s="146"/>
    </row>
    <row r="1309" spans="1:14">
      <c r="A1309" s="51">
        <v>98</v>
      </c>
      <c r="B1309" s="51"/>
      <c r="C1309" s="51" t="s">
        <v>272</v>
      </c>
      <c r="D1309" s="55" t="s">
        <v>154</v>
      </c>
      <c r="E1309" s="55" t="s">
        <v>179</v>
      </c>
      <c r="F1309" s="55" t="s">
        <v>76</v>
      </c>
      <c r="G1309" s="55" t="s">
        <v>272</v>
      </c>
      <c r="H1309" s="51" t="s">
        <v>157</v>
      </c>
      <c r="I1309" s="55">
        <v>2</v>
      </c>
      <c r="J1309" s="55"/>
      <c r="K1309" s="146"/>
      <c r="L1309" s="146"/>
      <c r="M1309" s="146"/>
      <c r="N1309" s="146"/>
    </row>
    <row r="1310" spans="1:14">
      <c r="A1310" s="51">
        <v>99</v>
      </c>
      <c r="B1310" s="51"/>
      <c r="C1310" s="51" t="s">
        <v>272</v>
      </c>
      <c r="D1310" s="55" t="s">
        <v>154</v>
      </c>
      <c r="E1310" s="55" t="s">
        <v>182</v>
      </c>
      <c r="F1310" s="55" t="s">
        <v>152</v>
      </c>
      <c r="G1310" s="55" t="s">
        <v>1167</v>
      </c>
      <c r="H1310" s="51" t="s">
        <v>157</v>
      </c>
      <c r="I1310" s="55">
        <v>2</v>
      </c>
      <c r="J1310" s="55"/>
      <c r="K1310" s="146"/>
      <c r="L1310" s="146"/>
      <c r="M1310" s="146"/>
      <c r="N1310" s="146"/>
    </row>
    <row r="1311" spans="1:14">
      <c r="A1311" s="51">
        <v>100</v>
      </c>
      <c r="B1311" s="51"/>
      <c r="C1311" s="51" t="s">
        <v>272</v>
      </c>
      <c r="D1311" s="55" t="s">
        <v>154</v>
      </c>
      <c r="E1311" s="55" t="s">
        <v>469</v>
      </c>
      <c r="F1311" s="55" t="s">
        <v>153</v>
      </c>
      <c r="G1311" s="55" t="s">
        <v>1167</v>
      </c>
      <c r="H1311" s="51" t="s">
        <v>210</v>
      </c>
      <c r="I1311" s="55">
        <v>2</v>
      </c>
      <c r="J1311" s="55"/>
      <c r="K1311" s="146"/>
      <c r="L1311" s="146"/>
      <c r="M1311" s="146"/>
      <c r="N1311" s="146"/>
    </row>
    <row r="1312" spans="1:14">
      <c r="A1312" s="51">
        <v>101</v>
      </c>
      <c r="B1312" s="51"/>
      <c r="C1312" s="51" t="s">
        <v>272</v>
      </c>
      <c r="D1312" s="55" t="s">
        <v>154</v>
      </c>
      <c r="E1312" s="55" t="s">
        <v>620</v>
      </c>
      <c r="F1312" s="55" t="s">
        <v>556</v>
      </c>
      <c r="G1312" s="55" t="s">
        <v>148</v>
      </c>
      <c r="H1312" s="51" t="s">
        <v>149</v>
      </c>
      <c r="I1312" s="55">
        <v>4</v>
      </c>
      <c r="J1312" s="55">
        <v>2</v>
      </c>
      <c r="K1312" s="146" t="s">
        <v>1942</v>
      </c>
      <c r="L1312" s="146"/>
      <c r="M1312" s="146"/>
      <c r="N1312" s="146"/>
    </row>
    <row r="1313" spans="1:14">
      <c r="A1313" s="51">
        <v>102</v>
      </c>
      <c r="B1313" s="51"/>
      <c r="C1313" s="51" t="s">
        <v>272</v>
      </c>
      <c r="D1313" s="55" t="s">
        <v>154</v>
      </c>
      <c r="E1313" s="55" t="s">
        <v>620</v>
      </c>
      <c r="F1313" s="55" t="s">
        <v>556</v>
      </c>
      <c r="G1313" s="55" t="s">
        <v>1676</v>
      </c>
      <c r="H1313" s="51" t="s">
        <v>151</v>
      </c>
      <c r="I1313" s="55">
        <v>4</v>
      </c>
      <c r="J1313" s="55">
        <v>2</v>
      </c>
      <c r="K1313" s="146" t="s">
        <v>1257</v>
      </c>
      <c r="L1313" s="146"/>
      <c r="M1313" s="146"/>
      <c r="N1313" s="146"/>
    </row>
    <row r="1314" spans="1:14">
      <c r="A1314" s="51">
        <v>103</v>
      </c>
      <c r="B1314" s="51"/>
      <c r="C1314" s="51" t="s">
        <v>272</v>
      </c>
      <c r="D1314" s="55" t="s">
        <v>154</v>
      </c>
      <c r="E1314" s="55" t="s">
        <v>1369</v>
      </c>
      <c r="F1314" s="55" t="s">
        <v>215</v>
      </c>
      <c r="G1314" s="55" t="s">
        <v>96</v>
      </c>
      <c r="H1314" s="51" t="s">
        <v>157</v>
      </c>
      <c r="I1314" s="55">
        <v>2</v>
      </c>
      <c r="J1314" s="55"/>
      <c r="K1314" s="146"/>
      <c r="L1314" s="146"/>
      <c r="M1314" s="146"/>
      <c r="N1314" s="146"/>
    </row>
    <row r="1315" spans="1:14">
      <c r="A1315" s="51">
        <v>104</v>
      </c>
      <c r="B1315" s="51"/>
      <c r="C1315" s="51" t="s">
        <v>272</v>
      </c>
      <c r="D1315" s="55" t="s">
        <v>154</v>
      </c>
      <c r="E1315" s="55" t="s">
        <v>341</v>
      </c>
      <c r="F1315" s="55" t="s">
        <v>14</v>
      </c>
      <c r="G1315" s="55" t="s">
        <v>29</v>
      </c>
      <c r="H1315" s="51" t="s">
        <v>157</v>
      </c>
      <c r="I1315" s="55">
        <v>2</v>
      </c>
      <c r="J1315" s="55"/>
      <c r="K1315" s="146"/>
      <c r="L1315" s="146"/>
      <c r="M1315" s="146"/>
      <c r="N1315" s="146"/>
    </row>
    <row r="1316" spans="1:14">
      <c r="A1316" s="51">
        <v>105</v>
      </c>
      <c r="B1316" s="51"/>
      <c r="C1316" s="51" t="s">
        <v>272</v>
      </c>
      <c r="D1316" s="55" t="s">
        <v>154</v>
      </c>
      <c r="E1316" s="55" t="s">
        <v>187</v>
      </c>
      <c r="F1316" s="55" t="s">
        <v>237</v>
      </c>
      <c r="G1316" s="55" t="s">
        <v>1166</v>
      </c>
      <c r="H1316" s="51" t="s">
        <v>211</v>
      </c>
      <c r="I1316" s="55">
        <v>2</v>
      </c>
      <c r="J1316" s="55"/>
      <c r="K1316" s="146"/>
      <c r="L1316" s="146"/>
      <c r="M1316" s="146"/>
      <c r="N1316" s="146"/>
    </row>
    <row r="1317" spans="1:14">
      <c r="A1317" s="51">
        <v>106</v>
      </c>
      <c r="B1317" s="51"/>
      <c r="C1317" s="51" t="s">
        <v>272</v>
      </c>
      <c r="D1317" s="55" t="s">
        <v>154</v>
      </c>
      <c r="E1317" s="55" t="s">
        <v>176</v>
      </c>
      <c r="F1317" s="55" t="s">
        <v>554</v>
      </c>
      <c r="G1317" s="55" t="s">
        <v>1680</v>
      </c>
      <c r="H1317" s="51" t="s">
        <v>157</v>
      </c>
      <c r="I1317" s="55">
        <v>2</v>
      </c>
      <c r="J1317" s="55"/>
      <c r="K1317" s="146"/>
      <c r="L1317" s="146"/>
      <c r="M1317" s="146"/>
      <c r="N1317" s="146"/>
    </row>
    <row r="1318" spans="1:14">
      <c r="A1318" s="51">
        <v>107</v>
      </c>
      <c r="B1318" s="51"/>
      <c r="C1318" s="51" t="s">
        <v>272</v>
      </c>
      <c r="D1318" s="55" t="s">
        <v>154</v>
      </c>
      <c r="E1318" s="55" t="s">
        <v>177</v>
      </c>
      <c r="F1318" s="55" t="s">
        <v>555</v>
      </c>
      <c r="G1318" s="55" t="s">
        <v>1688</v>
      </c>
      <c r="H1318" s="51" t="s">
        <v>157</v>
      </c>
      <c r="I1318" s="55">
        <v>2</v>
      </c>
      <c r="J1318" s="55"/>
      <c r="K1318" s="146" t="s">
        <v>1940</v>
      </c>
      <c r="L1318" s="146"/>
      <c r="M1318" s="146"/>
      <c r="N1318" s="146"/>
    </row>
    <row r="1319" spans="1:14">
      <c r="A1319" s="51">
        <v>108</v>
      </c>
      <c r="B1319" s="51"/>
      <c r="C1319" s="51" t="s">
        <v>272</v>
      </c>
      <c r="D1319" s="55" t="s">
        <v>154</v>
      </c>
      <c r="E1319" s="55" t="s">
        <v>172</v>
      </c>
      <c r="F1319" s="55" t="s">
        <v>209</v>
      </c>
      <c r="G1319" s="55" t="s">
        <v>1700</v>
      </c>
      <c r="H1319" s="51" t="s">
        <v>157</v>
      </c>
      <c r="I1319" s="55">
        <v>1</v>
      </c>
      <c r="J1319" s="55"/>
      <c r="K1319" s="146"/>
      <c r="L1319" s="146"/>
      <c r="M1319" s="146"/>
      <c r="N1319" s="146"/>
    </row>
    <row r="1320" spans="1:14">
      <c r="A1320" s="51">
        <v>109</v>
      </c>
      <c r="B1320" s="51"/>
      <c r="C1320" s="51" t="s">
        <v>272</v>
      </c>
      <c r="D1320" s="55" t="s">
        <v>154</v>
      </c>
      <c r="E1320" s="55" t="s">
        <v>174</v>
      </c>
      <c r="F1320" s="55" t="s">
        <v>13</v>
      </c>
      <c r="G1320" s="55" t="s">
        <v>1665</v>
      </c>
      <c r="H1320" s="51" t="s">
        <v>157</v>
      </c>
      <c r="I1320" s="55">
        <v>2</v>
      </c>
      <c r="J1320" s="55"/>
      <c r="K1320" s="146"/>
      <c r="L1320" s="146"/>
      <c r="M1320" s="146"/>
      <c r="N1320" s="146"/>
    </row>
    <row r="1321" spans="1:14">
      <c r="A1321" s="51">
        <v>110</v>
      </c>
      <c r="B1321" s="51"/>
      <c r="C1321" s="51" t="s">
        <v>272</v>
      </c>
      <c r="D1321" s="55" t="s">
        <v>154</v>
      </c>
      <c r="E1321" s="55" t="s">
        <v>178</v>
      </c>
      <c r="F1321" s="55" t="s">
        <v>37</v>
      </c>
      <c r="G1321" s="55" t="s">
        <v>1030</v>
      </c>
      <c r="H1321" s="51" t="s">
        <v>157</v>
      </c>
      <c r="I1321" s="55">
        <v>2</v>
      </c>
      <c r="J1321" s="55"/>
      <c r="K1321" s="146"/>
      <c r="L1321" s="146"/>
      <c r="M1321" s="146"/>
      <c r="N1321" s="146"/>
    </row>
    <row r="1322" spans="1:14">
      <c r="A1322" s="51">
        <v>111</v>
      </c>
      <c r="B1322" s="51"/>
      <c r="C1322" s="51" t="s">
        <v>272</v>
      </c>
      <c r="D1322" s="55" t="s">
        <v>154</v>
      </c>
      <c r="E1322" s="55" t="s">
        <v>182</v>
      </c>
      <c r="F1322" s="55" t="s">
        <v>216</v>
      </c>
      <c r="G1322" s="55" t="s">
        <v>217</v>
      </c>
      <c r="H1322" s="51" t="s">
        <v>157</v>
      </c>
      <c r="I1322" s="55">
        <v>3</v>
      </c>
      <c r="J1322" s="55"/>
      <c r="K1322" s="146"/>
      <c r="L1322" s="146"/>
      <c r="M1322" s="146"/>
      <c r="N1322" s="146"/>
    </row>
    <row r="1323" spans="1:14">
      <c r="A1323" s="51">
        <v>112</v>
      </c>
      <c r="B1323" s="51"/>
      <c r="C1323" s="51" t="s">
        <v>272</v>
      </c>
      <c r="D1323" s="55" t="s">
        <v>154</v>
      </c>
      <c r="E1323" s="55" t="s">
        <v>175</v>
      </c>
      <c r="F1323" s="55" t="s">
        <v>19</v>
      </c>
      <c r="G1323" s="55" t="s">
        <v>145</v>
      </c>
      <c r="H1323" s="51" t="s">
        <v>199</v>
      </c>
      <c r="I1323" s="55">
        <v>2</v>
      </c>
      <c r="J1323" s="55"/>
      <c r="K1323" s="146"/>
      <c r="L1323" s="146"/>
      <c r="M1323" s="146"/>
      <c r="N1323" s="146"/>
    </row>
    <row r="1324" spans="1:14">
      <c r="A1324" s="51">
        <v>113</v>
      </c>
      <c r="B1324" s="51"/>
      <c r="C1324" s="51" t="s">
        <v>272</v>
      </c>
      <c r="D1324" s="55" t="s">
        <v>154</v>
      </c>
      <c r="E1324" s="55" t="s">
        <v>182</v>
      </c>
      <c r="F1324" s="55" t="s">
        <v>138</v>
      </c>
      <c r="G1324" s="55" t="s">
        <v>51</v>
      </c>
      <c r="H1324" s="51" t="s">
        <v>157</v>
      </c>
      <c r="I1324" s="55">
        <v>2</v>
      </c>
      <c r="J1324" s="55"/>
      <c r="K1324" s="146"/>
      <c r="L1324" s="146"/>
      <c r="M1324" s="146"/>
      <c r="N1324" s="146"/>
    </row>
    <row r="1325" spans="1:14">
      <c r="A1325" s="51">
        <v>114</v>
      </c>
      <c r="B1325" s="51"/>
      <c r="C1325" s="51" t="s">
        <v>272</v>
      </c>
      <c r="D1325" s="55" t="s">
        <v>154</v>
      </c>
      <c r="E1325" s="55" t="s">
        <v>178</v>
      </c>
      <c r="F1325" s="55" t="s">
        <v>216</v>
      </c>
      <c r="G1325" s="55" t="s">
        <v>142</v>
      </c>
      <c r="H1325" s="51" t="s">
        <v>147</v>
      </c>
      <c r="I1325" s="55">
        <v>2</v>
      </c>
      <c r="J1325" s="55"/>
      <c r="K1325" s="146"/>
      <c r="L1325" s="146"/>
      <c r="M1325" s="146"/>
      <c r="N1325" s="146"/>
    </row>
    <row r="1326" spans="1:14">
      <c r="A1326" s="51">
        <v>117</v>
      </c>
      <c r="B1326" s="51"/>
      <c r="C1326" s="51" t="s">
        <v>272</v>
      </c>
      <c r="D1326" s="55" t="s">
        <v>929</v>
      </c>
      <c r="E1326" s="55" t="s">
        <v>620</v>
      </c>
      <c r="F1326" s="55" t="s">
        <v>556</v>
      </c>
      <c r="G1326" s="55" t="s">
        <v>1676</v>
      </c>
      <c r="H1326" s="51" t="s">
        <v>151</v>
      </c>
      <c r="I1326" s="55">
        <v>4</v>
      </c>
      <c r="J1326" s="55">
        <v>2</v>
      </c>
      <c r="K1326" s="146" t="s">
        <v>1486</v>
      </c>
      <c r="L1326" s="146"/>
      <c r="M1326" s="146"/>
      <c r="N1326" s="146"/>
    </row>
    <row r="1327" spans="1:14">
      <c r="A1327" s="51">
        <v>118</v>
      </c>
      <c r="B1327" s="51"/>
      <c r="C1327" s="51" t="s">
        <v>272</v>
      </c>
      <c r="D1327" s="55" t="s">
        <v>929</v>
      </c>
      <c r="E1327" s="55" t="s">
        <v>182</v>
      </c>
      <c r="F1327" s="55" t="s">
        <v>152</v>
      </c>
      <c r="G1327" s="55" t="s">
        <v>45</v>
      </c>
      <c r="H1327" s="51" t="s">
        <v>333</v>
      </c>
      <c r="I1327" s="55">
        <v>2</v>
      </c>
      <c r="J1327" s="55"/>
      <c r="K1327" s="146"/>
      <c r="L1327" s="146"/>
      <c r="M1327" s="146"/>
      <c r="N1327" s="146"/>
    </row>
    <row r="1328" spans="1:14">
      <c r="A1328" s="51">
        <v>119</v>
      </c>
      <c r="B1328" s="51"/>
      <c r="C1328" s="51" t="s">
        <v>272</v>
      </c>
      <c r="D1328" s="55" t="s">
        <v>929</v>
      </c>
      <c r="E1328" s="55" t="s">
        <v>469</v>
      </c>
      <c r="F1328" s="55" t="s">
        <v>153</v>
      </c>
      <c r="G1328" s="55" t="s">
        <v>1167</v>
      </c>
      <c r="H1328" s="51" t="s">
        <v>210</v>
      </c>
      <c r="I1328" s="55">
        <v>2</v>
      </c>
      <c r="J1328" s="55"/>
      <c r="K1328" s="146"/>
      <c r="L1328" s="146"/>
      <c r="M1328" s="146"/>
      <c r="N1328" s="146"/>
    </row>
    <row r="1329" spans="1:14">
      <c r="A1329" s="51">
        <v>120</v>
      </c>
      <c r="B1329" s="51"/>
      <c r="C1329" s="51" t="s">
        <v>272</v>
      </c>
      <c r="D1329" s="55" t="s">
        <v>929</v>
      </c>
      <c r="E1329" s="55" t="s">
        <v>179</v>
      </c>
      <c r="F1329" s="55" t="s">
        <v>76</v>
      </c>
      <c r="G1329" s="55" t="s">
        <v>272</v>
      </c>
      <c r="H1329" s="51" t="s">
        <v>333</v>
      </c>
      <c r="I1329" s="55">
        <v>2</v>
      </c>
      <c r="J1329" s="55"/>
      <c r="K1329" s="146"/>
      <c r="L1329" s="146"/>
      <c r="M1329" s="146"/>
      <c r="N1329" s="146"/>
    </row>
    <row r="1330" spans="1:14">
      <c r="A1330" s="51">
        <v>121</v>
      </c>
      <c r="B1330" s="51"/>
      <c r="C1330" s="51" t="s">
        <v>272</v>
      </c>
      <c r="D1330" s="55" t="s">
        <v>929</v>
      </c>
      <c r="E1330" s="55" t="s">
        <v>178</v>
      </c>
      <c r="F1330" s="55" t="s">
        <v>37</v>
      </c>
      <c r="G1330" s="55" t="s">
        <v>1030</v>
      </c>
      <c r="H1330" s="51" t="s">
        <v>333</v>
      </c>
      <c r="I1330" s="55">
        <v>2</v>
      </c>
      <c r="J1330" s="55"/>
      <c r="K1330" s="146"/>
      <c r="L1330" s="146"/>
      <c r="M1330" s="146"/>
      <c r="N1330" s="146"/>
    </row>
    <row r="1331" spans="1:14">
      <c r="A1331" s="51">
        <v>122</v>
      </c>
      <c r="B1331" s="51"/>
      <c r="C1331" s="51" t="s">
        <v>272</v>
      </c>
      <c r="D1331" s="55" t="s">
        <v>929</v>
      </c>
      <c r="E1331" s="55" t="s">
        <v>174</v>
      </c>
      <c r="F1331" s="55" t="s">
        <v>13</v>
      </c>
      <c r="G1331" s="55" t="s">
        <v>1665</v>
      </c>
      <c r="H1331" s="51" t="s">
        <v>333</v>
      </c>
      <c r="I1331" s="55">
        <v>2</v>
      </c>
      <c r="J1331" s="55"/>
      <c r="K1331" s="146"/>
      <c r="L1331" s="146"/>
      <c r="M1331" s="146"/>
      <c r="N1331" s="146"/>
    </row>
    <row r="1332" spans="1:14">
      <c r="A1332" s="51">
        <v>123</v>
      </c>
      <c r="B1332" s="51"/>
      <c r="C1332" s="51" t="s">
        <v>272</v>
      </c>
      <c r="D1332" s="55" t="s">
        <v>929</v>
      </c>
      <c r="E1332" s="55" t="s">
        <v>620</v>
      </c>
      <c r="F1332" s="55" t="s">
        <v>556</v>
      </c>
      <c r="G1332" s="55" t="s">
        <v>1430</v>
      </c>
      <c r="H1332" s="51" t="s">
        <v>149</v>
      </c>
      <c r="I1332" s="55">
        <v>4</v>
      </c>
      <c r="J1332" s="55">
        <v>2</v>
      </c>
      <c r="K1332" s="146" t="s">
        <v>1942</v>
      </c>
      <c r="L1332" s="146"/>
      <c r="M1332" s="146"/>
      <c r="N1332" s="146"/>
    </row>
    <row r="1333" spans="1:14">
      <c r="A1333" s="51">
        <v>124</v>
      </c>
      <c r="B1333" s="51"/>
      <c r="C1333" s="51" t="s">
        <v>272</v>
      </c>
      <c r="D1333" s="55" t="s">
        <v>929</v>
      </c>
      <c r="E1333" s="55" t="s">
        <v>341</v>
      </c>
      <c r="F1333" s="55" t="s">
        <v>14</v>
      </c>
      <c r="G1333" s="55" t="s">
        <v>29</v>
      </c>
      <c r="H1333" s="51" t="s">
        <v>333</v>
      </c>
      <c r="I1333" s="55">
        <v>2</v>
      </c>
      <c r="J1333" s="55"/>
      <c r="K1333" s="146"/>
      <c r="L1333" s="146"/>
      <c r="M1333" s="146"/>
      <c r="N1333" s="146"/>
    </row>
    <row r="1334" spans="1:14">
      <c r="A1334" s="51">
        <v>125</v>
      </c>
      <c r="B1334" s="51"/>
      <c r="C1334" s="51" t="s">
        <v>272</v>
      </c>
      <c r="D1334" s="55" t="s">
        <v>929</v>
      </c>
      <c r="E1334" s="55" t="s">
        <v>187</v>
      </c>
      <c r="F1334" s="55" t="s">
        <v>237</v>
      </c>
      <c r="G1334" s="55" t="s">
        <v>1166</v>
      </c>
      <c r="H1334" s="51" t="s">
        <v>211</v>
      </c>
      <c r="I1334" s="55">
        <v>2</v>
      </c>
      <c r="J1334" s="55"/>
      <c r="K1334" s="146"/>
      <c r="L1334" s="146"/>
      <c r="M1334" s="146"/>
      <c r="N1334" s="146"/>
    </row>
    <row r="1335" spans="1:14">
      <c r="A1335" s="51">
        <v>126</v>
      </c>
      <c r="B1335" s="51"/>
      <c r="C1335" s="51" t="s">
        <v>272</v>
      </c>
      <c r="D1335" s="55" t="s">
        <v>929</v>
      </c>
      <c r="E1335" s="55" t="s">
        <v>176</v>
      </c>
      <c r="F1335" s="55" t="s">
        <v>554</v>
      </c>
      <c r="G1335" s="55" t="s">
        <v>42</v>
      </c>
      <c r="H1335" s="51" t="s">
        <v>333</v>
      </c>
      <c r="I1335" s="55">
        <v>2</v>
      </c>
      <c r="J1335" s="55"/>
      <c r="K1335" s="146"/>
      <c r="L1335" s="146"/>
      <c r="M1335" s="146"/>
      <c r="N1335" s="146"/>
    </row>
    <row r="1336" spans="1:14">
      <c r="A1336" s="51">
        <v>127</v>
      </c>
      <c r="B1336" s="51"/>
      <c r="C1336" s="51" t="s">
        <v>272</v>
      </c>
      <c r="D1336" s="55" t="s">
        <v>929</v>
      </c>
      <c r="E1336" s="55" t="s">
        <v>177</v>
      </c>
      <c r="F1336" s="55" t="s">
        <v>555</v>
      </c>
      <c r="G1336" s="55" t="s">
        <v>1430</v>
      </c>
      <c r="H1336" s="51" t="s">
        <v>333</v>
      </c>
      <c r="I1336" s="55">
        <v>2</v>
      </c>
      <c r="J1336" s="55"/>
      <c r="K1336" s="146"/>
      <c r="L1336" s="146"/>
      <c r="M1336" s="146"/>
      <c r="N1336" s="146"/>
    </row>
    <row r="1337" spans="1:14">
      <c r="A1337" s="51">
        <v>128</v>
      </c>
      <c r="B1337" s="51"/>
      <c r="C1337" s="51" t="s">
        <v>272</v>
      </c>
      <c r="D1337" s="55" t="s">
        <v>929</v>
      </c>
      <c r="E1337" s="55" t="s">
        <v>1369</v>
      </c>
      <c r="F1337" s="55" t="s">
        <v>215</v>
      </c>
      <c r="G1337" s="55" t="s">
        <v>101</v>
      </c>
      <c r="H1337" s="51" t="s">
        <v>333</v>
      </c>
      <c r="I1337" s="55">
        <v>2</v>
      </c>
      <c r="J1337" s="55"/>
      <c r="K1337" s="146"/>
      <c r="L1337" s="146"/>
      <c r="M1337" s="146"/>
      <c r="N1337" s="146"/>
    </row>
    <row r="1338" spans="1:14">
      <c r="A1338" s="51">
        <v>129</v>
      </c>
      <c r="B1338" s="51"/>
      <c r="C1338" s="51" t="s">
        <v>272</v>
      </c>
      <c r="D1338" s="55" t="s">
        <v>929</v>
      </c>
      <c r="E1338" s="55" t="s">
        <v>175</v>
      </c>
      <c r="F1338" s="55" t="s">
        <v>19</v>
      </c>
      <c r="G1338" s="55" t="s">
        <v>1276</v>
      </c>
      <c r="H1338" s="51" t="s">
        <v>199</v>
      </c>
      <c r="I1338" s="55">
        <v>2</v>
      </c>
      <c r="J1338" s="55"/>
      <c r="K1338" s="146"/>
      <c r="L1338" s="146"/>
      <c r="M1338" s="146"/>
      <c r="N1338" s="146"/>
    </row>
    <row r="1339" spans="1:14">
      <c r="A1339" s="51">
        <v>130</v>
      </c>
      <c r="B1339" s="51"/>
      <c r="C1339" s="51" t="s">
        <v>272</v>
      </c>
      <c r="D1339" s="55" t="s">
        <v>929</v>
      </c>
      <c r="E1339" s="55" t="s">
        <v>172</v>
      </c>
      <c r="F1339" s="55" t="s">
        <v>209</v>
      </c>
      <c r="G1339" s="55" t="s">
        <v>213</v>
      </c>
      <c r="H1339" s="51" t="s">
        <v>333</v>
      </c>
      <c r="I1339" s="55">
        <v>1</v>
      </c>
      <c r="J1339" s="55"/>
      <c r="K1339" s="146"/>
      <c r="L1339" s="146"/>
      <c r="M1339" s="146"/>
      <c r="N1339" s="146"/>
    </row>
    <row r="1340" spans="1:14">
      <c r="A1340" s="51">
        <v>131</v>
      </c>
      <c r="B1340" s="51"/>
      <c r="C1340" s="51" t="s">
        <v>272</v>
      </c>
      <c r="D1340" s="55" t="s">
        <v>929</v>
      </c>
      <c r="E1340" s="55" t="s">
        <v>172</v>
      </c>
      <c r="F1340" s="55" t="s">
        <v>7</v>
      </c>
      <c r="G1340" s="55" t="s">
        <v>1030</v>
      </c>
      <c r="H1340" s="51" t="s">
        <v>333</v>
      </c>
      <c r="I1340" s="55">
        <v>2</v>
      </c>
      <c r="J1340" s="55"/>
      <c r="K1340" s="146"/>
      <c r="L1340" s="146"/>
      <c r="M1340" s="146"/>
      <c r="N1340" s="146"/>
    </row>
    <row r="1341" spans="1:14">
      <c r="A1341" s="51">
        <v>132</v>
      </c>
      <c r="B1341" s="51"/>
      <c r="C1341" s="51" t="s">
        <v>272</v>
      </c>
      <c r="D1341" s="55" t="s">
        <v>929</v>
      </c>
      <c r="E1341" s="55" t="s">
        <v>182</v>
      </c>
      <c r="F1341" s="55" t="s">
        <v>216</v>
      </c>
      <c r="G1341" s="55" t="s">
        <v>217</v>
      </c>
      <c r="H1341" s="51" t="s">
        <v>333</v>
      </c>
      <c r="I1341" s="55">
        <v>3</v>
      </c>
      <c r="J1341" s="55"/>
      <c r="K1341" s="146"/>
      <c r="L1341" s="146"/>
      <c r="M1341" s="146"/>
      <c r="N1341" s="146"/>
    </row>
    <row r="1342" spans="1:14">
      <c r="A1342" s="51">
        <v>133</v>
      </c>
      <c r="B1342" s="51"/>
      <c r="C1342" s="51" t="s">
        <v>272</v>
      </c>
      <c r="D1342" s="55" t="s">
        <v>929</v>
      </c>
      <c r="E1342" s="55" t="s">
        <v>182</v>
      </c>
      <c r="F1342" s="55" t="s">
        <v>138</v>
      </c>
      <c r="G1342" s="55" t="s">
        <v>1685</v>
      </c>
      <c r="H1342" s="51" t="s">
        <v>333</v>
      </c>
      <c r="I1342" s="55">
        <v>1</v>
      </c>
      <c r="J1342" s="55"/>
      <c r="K1342" s="146"/>
      <c r="L1342" s="146"/>
      <c r="M1342" s="146"/>
      <c r="N1342" s="146"/>
    </row>
    <row r="1343" spans="1:14">
      <c r="A1343" s="51">
        <v>134</v>
      </c>
      <c r="B1343" s="51"/>
      <c r="C1343" s="51" t="s">
        <v>272</v>
      </c>
      <c r="D1343" s="55" t="s">
        <v>929</v>
      </c>
      <c r="E1343" s="55" t="s">
        <v>178</v>
      </c>
      <c r="F1343" s="55" t="s">
        <v>216</v>
      </c>
      <c r="G1343" s="55" t="s">
        <v>142</v>
      </c>
      <c r="H1343" s="51" t="s">
        <v>147</v>
      </c>
      <c r="I1343" s="55">
        <v>2</v>
      </c>
      <c r="J1343" s="55"/>
      <c r="K1343" s="146"/>
      <c r="L1343" s="146"/>
      <c r="M1343" s="146"/>
      <c r="N1343" s="146"/>
    </row>
    <row r="1344" spans="1:14">
      <c r="A1344" s="51"/>
      <c r="B1344" s="51"/>
      <c r="C1344" s="51"/>
      <c r="D1344" s="55"/>
      <c r="E1344" s="55"/>
      <c r="F1344" s="55"/>
      <c r="G1344" s="55"/>
      <c r="H1344" s="51"/>
      <c r="I1344" s="55"/>
      <c r="J1344" s="55"/>
      <c r="K1344" s="146"/>
    </row>
    <row r="1345" spans="1:14">
      <c r="A1345" s="51"/>
      <c r="B1345" s="51"/>
      <c r="C1345" s="51"/>
      <c r="D1345" s="55"/>
      <c r="E1345" s="55"/>
      <c r="F1345" s="55"/>
      <c r="G1345" s="55"/>
      <c r="H1345" s="51"/>
      <c r="I1345" s="55"/>
      <c r="J1345" s="55"/>
      <c r="K1345" s="146"/>
      <c r="L1345" s="146"/>
      <c r="M1345" s="146"/>
      <c r="N1345" s="146"/>
    </row>
    <row r="1346" spans="1:14">
      <c r="A1346" s="51"/>
      <c r="B1346" s="51"/>
      <c r="C1346" s="51"/>
      <c r="D1346" s="55"/>
      <c r="E1346" s="55"/>
      <c r="F1346" s="55"/>
      <c r="G1346" s="55"/>
      <c r="H1346" s="51"/>
      <c r="I1346" s="55"/>
      <c r="J1346" s="55"/>
      <c r="K1346" s="146"/>
      <c r="L1346" s="146"/>
      <c r="M1346" s="146"/>
      <c r="N1346" s="146"/>
    </row>
    <row r="1347" spans="1:14">
      <c r="A1347" s="51">
        <v>2</v>
      </c>
      <c r="B1347" s="51"/>
      <c r="C1347" s="51" t="s">
        <v>228</v>
      </c>
      <c r="D1347" s="55" t="s">
        <v>869</v>
      </c>
      <c r="E1347" s="55" t="s">
        <v>179</v>
      </c>
      <c r="F1347" s="55" t="s">
        <v>76</v>
      </c>
      <c r="G1347" s="55" t="s">
        <v>36</v>
      </c>
      <c r="H1347" s="51" t="s">
        <v>224</v>
      </c>
      <c r="I1347" s="55">
        <v>3</v>
      </c>
      <c r="J1347" s="55"/>
      <c r="K1347" s="146"/>
      <c r="L1347" s="146"/>
      <c r="M1347" s="146"/>
      <c r="N1347" s="146"/>
    </row>
    <row r="1348" spans="1:14">
      <c r="A1348" s="51">
        <v>3</v>
      </c>
      <c r="B1348" s="51"/>
      <c r="C1348" s="51" t="s">
        <v>228</v>
      </c>
      <c r="D1348" s="55" t="s">
        <v>869</v>
      </c>
      <c r="E1348" s="55" t="s">
        <v>174</v>
      </c>
      <c r="F1348" s="55" t="s">
        <v>13</v>
      </c>
      <c r="G1348" s="55" t="s">
        <v>213</v>
      </c>
      <c r="H1348" s="51" t="s">
        <v>224</v>
      </c>
      <c r="I1348" s="55">
        <v>2</v>
      </c>
      <c r="J1348" s="55"/>
      <c r="K1348" s="146"/>
      <c r="L1348" s="146"/>
      <c r="M1348" s="146"/>
      <c r="N1348" s="146"/>
    </row>
    <row r="1349" spans="1:14">
      <c r="A1349" s="51">
        <v>4</v>
      </c>
      <c r="B1349" s="51"/>
      <c r="C1349" s="51" t="s">
        <v>228</v>
      </c>
      <c r="D1349" s="55" t="s">
        <v>869</v>
      </c>
      <c r="E1349" s="55" t="s">
        <v>172</v>
      </c>
      <c r="F1349" s="55" t="s">
        <v>225</v>
      </c>
      <c r="G1349" s="55" t="s">
        <v>236</v>
      </c>
      <c r="H1349" s="51" t="s">
        <v>224</v>
      </c>
      <c r="I1349" s="55">
        <v>3</v>
      </c>
      <c r="J1349" s="55"/>
      <c r="K1349" s="146" t="s">
        <v>1951</v>
      </c>
      <c r="L1349" s="146"/>
      <c r="M1349" s="146"/>
      <c r="N1349" s="146"/>
    </row>
    <row r="1350" spans="1:14">
      <c r="A1350" s="51">
        <v>5</v>
      </c>
      <c r="B1350" s="51"/>
      <c r="C1350" s="51" t="s">
        <v>228</v>
      </c>
      <c r="D1350" s="55" t="s">
        <v>869</v>
      </c>
      <c r="E1350" s="55" t="s">
        <v>341</v>
      </c>
      <c r="F1350" s="55" t="s">
        <v>235</v>
      </c>
      <c r="G1350" s="55" t="s">
        <v>1665</v>
      </c>
      <c r="H1350" s="51" t="s">
        <v>224</v>
      </c>
      <c r="I1350" s="55">
        <v>2</v>
      </c>
      <c r="J1350" s="55"/>
      <c r="K1350" s="146"/>
      <c r="L1350" s="146"/>
      <c r="M1350" s="146"/>
      <c r="N1350" s="146"/>
    </row>
    <row r="1351" spans="1:14">
      <c r="A1351" s="51">
        <v>6</v>
      </c>
      <c r="B1351" s="51"/>
      <c r="C1351" s="51" t="s">
        <v>228</v>
      </c>
      <c r="D1351" s="55" t="s">
        <v>869</v>
      </c>
      <c r="E1351" s="55" t="s">
        <v>182</v>
      </c>
      <c r="F1351" s="55" t="s">
        <v>230</v>
      </c>
      <c r="G1351" s="55" t="s">
        <v>139</v>
      </c>
      <c r="H1351" s="51" t="s">
        <v>224</v>
      </c>
      <c r="I1351" s="55">
        <v>3</v>
      </c>
      <c r="J1351" s="55"/>
      <c r="K1351" s="146"/>
      <c r="L1351" s="146"/>
      <c r="M1351" s="146"/>
      <c r="N1351" s="146"/>
    </row>
    <row r="1352" spans="1:14">
      <c r="A1352" s="51">
        <v>7</v>
      </c>
      <c r="B1352" s="51"/>
      <c r="C1352" s="51" t="s">
        <v>228</v>
      </c>
      <c r="D1352" s="55" t="s">
        <v>869</v>
      </c>
      <c r="E1352" s="55" t="s">
        <v>229</v>
      </c>
      <c r="F1352" s="55" t="s">
        <v>231</v>
      </c>
      <c r="G1352" s="55" t="s">
        <v>139</v>
      </c>
      <c r="H1352" s="51" t="s">
        <v>224</v>
      </c>
      <c r="I1352" s="55">
        <v>1</v>
      </c>
      <c r="J1352" s="55"/>
      <c r="K1352" s="146"/>
      <c r="L1352" s="146"/>
      <c r="M1352" s="146"/>
      <c r="N1352" s="146"/>
    </row>
    <row r="1353" spans="1:14">
      <c r="A1353" s="51">
        <v>8</v>
      </c>
      <c r="B1353" s="51"/>
      <c r="C1353" s="51" t="s">
        <v>228</v>
      </c>
      <c r="D1353" s="55" t="s">
        <v>869</v>
      </c>
      <c r="E1353" s="55" t="s">
        <v>180</v>
      </c>
      <c r="F1353" s="55" t="s">
        <v>222</v>
      </c>
      <c r="G1353" s="55" t="s">
        <v>1074</v>
      </c>
      <c r="H1353" s="51" t="s">
        <v>224</v>
      </c>
      <c r="I1353" s="55">
        <v>3</v>
      </c>
      <c r="J1353" s="55"/>
      <c r="K1353" s="146"/>
      <c r="L1353" s="146"/>
      <c r="M1353" s="146"/>
      <c r="N1353" s="146"/>
    </row>
    <row r="1354" spans="1:14">
      <c r="A1354" s="51">
        <v>9</v>
      </c>
      <c r="B1354" s="51"/>
      <c r="C1354" s="51" t="s">
        <v>228</v>
      </c>
      <c r="D1354" s="55" t="s">
        <v>869</v>
      </c>
      <c r="E1354" s="55" t="s">
        <v>178</v>
      </c>
      <c r="F1354" s="55" t="s">
        <v>37</v>
      </c>
      <c r="G1354" s="55" t="s">
        <v>43</v>
      </c>
      <c r="H1354" s="51" t="s">
        <v>224</v>
      </c>
      <c r="I1354" s="55">
        <v>3</v>
      </c>
      <c r="J1354" s="55"/>
      <c r="K1354" s="146"/>
      <c r="L1354" s="146"/>
      <c r="M1354" s="146"/>
      <c r="N1354" s="146"/>
    </row>
    <row r="1355" spans="1:14">
      <c r="A1355" s="51">
        <v>10</v>
      </c>
      <c r="B1355" s="51"/>
      <c r="C1355" s="51" t="s">
        <v>228</v>
      </c>
      <c r="D1355" s="55" t="s">
        <v>869</v>
      </c>
      <c r="E1355" s="55" t="s">
        <v>172</v>
      </c>
      <c r="F1355" s="55" t="s">
        <v>1325</v>
      </c>
      <c r="G1355" s="55" t="s">
        <v>43</v>
      </c>
      <c r="H1355" s="51" t="s">
        <v>224</v>
      </c>
      <c r="I1355" s="55">
        <v>1</v>
      </c>
      <c r="J1355" s="55"/>
      <c r="K1355" s="146"/>
      <c r="L1355" s="146"/>
      <c r="M1355" s="146"/>
      <c r="N1355" s="146"/>
    </row>
    <row r="1356" spans="1:14">
      <c r="A1356" s="51">
        <v>11</v>
      </c>
      <c r="B1356" s="51"/>
      <c r="C1356" s="51" t="s">
        <v>228</v>
      </c>
      <c r="D1356" s="55" t="s">
        <v>869</v>
      </c>
      <c r="E1356" s="55" t="s">
        <v>175</v>
      </c>
      <c r="F1356" s="55" t="s">
        <v>19</v>
      </c>
      <c r="G1356" s="55" t="s">
        <v>139</v>
      </c>
      <c r="H1356" s="51" t="s">
        <v>199</v>
      </c>
      <c r="I1356" s="55">
        <v>2</v>
      </c>
      <c r="J1356" s="55"/>
      <c r="K1356" s="146"/>
      <c r="L1356" s="146"/>
      <c r="M1356" s="146"/>
      <c r="N1356" s="146"/>
    </row>
    <row r="1357" spans="1:14">
      <c r="A1357" s="51">
        <v>12</v>
      </c>
      <c r="B1357" s="51"/>
      <c r="C1357" s="51" t="s">
        <v>228</v>
      </c>
      <c r="D1357" s="55" t="s">
        <v>869</v>
      </c>
      <c r="E1357" s="55" t="s">
        <v>233</v>
      </c>
      <c r="F1357" s="55" t="s">
        <v>234</v>
      </c>
      <c r="G1357" s="55" t="s">
        <v>228</v>
      </c>
      <c r="H1357" s="51" t="s">
        <v>224</v>
      </c>
      <c r="I1357" s="55">
        <v>3</v>
      </c>
      <c r="J1357" s="55">
        <v>2</v>
      </c>
      <c r="K1357" s="146" t="s">
        <v>1164</v>
      </c>
      <c r="L1357" s="146"/>
      <c r="M1357" s="146"/>
      <c r="N1357" s="146"/>
    </row>
    <row r="1358" spans="1:14">
      <c r="A1358" s="51">
        <v>13</v>
      </c>
      <c r="B1358" s="51"/>
      <c r="C1358" s="51" t="s">
        <v>228</v>
      </c>
      <c r="D1358" s="55" t="s">
        <v>869</v>
      </c>
      <c r="E1358" s="55" t="s">
        <v>187</v>
      </c>
      <c r="F1358" s="55" t="s">
        <v>237</v>
      </c>
      <c r="G1358" s="55" t="s">
        <v>228</v>
      </c>
      <c r="H1358" s="51" t="s">
        <v>211</v>
      </c>
      <c r="I1358" s="55">
        <v>2</v>
      </c>
      <c r="J1358" s="55"/>
      <c r="K1358" s="146"/>
      <c r="L1358" s="146"/>
      <c r="M1358" s="146"/>
      <c r="N1358" s="146"/>
    </row>
    <row r="1359" spans="1:14">
      <c r="A1359" s="51">
        <v>14</v>
      </c>
      <c r="B1359" s="51"/>
      <c r="C1359" s="51" t="s">
        <v>228</v>
      </c>
      <c r="D1359" s="55" t="s">
        <v>869</v>
      </c>
      <c r="E1359" s="55" t="s">
        <v>172</v>
      </c>
      <c r="F1359" s="55" t="s">
        <v>226</v>
      </c>
      <c r="G1359" s="55" t="s">
        <v>213</v>
      </c>
      <c r="H1359" s="51" t="s">
        <v>224</v>
      </c>
      <c r="I1359" s="55">
        <v>2</v>
      </c>
      <c r="J1359" s="55"/>
      <c r="K1359" s="146"/>
      <c r="L1359" s="146"/>
      <c r="M1359" s="146"/>
      <c r="N1359" s="146"/>
    </row>
    <row r="1360" spans="1:14">
      <c r="A1360" s="51">
        <v>15</v>
      </c>
      <c r="B1360" s="51"/>
      <c r="C1360" s="51" t="s">
        <v>228</v>
      </c>
      <c r="D1360" s="55" t="s">
        <v>869</v>
      </c>
      <c r="E1360" s="55" t="s">
        <v>182</v>
      </c>
      <c r="F1360" s="55" t="s">
        <v>1522</v>
      </c>
      <c r="G1360" s="55" t="s">
        <v>227</v>
      </c>
      <c r="H1360" s="51" t="s">
        <v>224</v>
      </c>
      <c r="I1360" s="55">
        <v>3</v>
      </c>
      <c r="J1360" s="55"/>
      <c r="K1360" s="146"/>
      <c r="L1360" s="146"/>
      <c r="M1360" s="146"/>
      <c r="N1360" s="146"/>
    </row>
    <row r="1361" spans="1:14">
      <c r="A1361" s="51">
        <v>16</v>
      </c>
      <c r="B1361" s="51"/>
      <c r="C1361" s="51" t="s">
        <v>228</v>
      </c>
      <c r="D1361" s="55" t="s">
        <v>869</v>
      </c>
      <c r="E1361" s="55" t="s">
        <v>182</v>
      </c>
      <c r="F1361" s="55" t="s">
        <v>138</v>
      </c>
      <c r="G1361" s="55" t="s">
        <v>51</v>
      </c>
      <c r="H1361" s="51" t="s">
        <v>224</v>
      </c>
      <c r="I1361" s="55">
        <v>2</v>
      </c>
      <c r="J1361" s="55"/>
      <c r="K1361" s="146" t="s">
        <v>1952</v>
      </c>
      <c r="L1361" s="146"/>
      <c r="M1361" s="146"/>
      <c r="N1361" s="146"/>
    </row>
    <row r="1362" spans="1:14">
      <c r="A1362" s="51">
        <v>17</v>
      </c>
      <c r="B1362" s="51"/>
      <c r="C1362" s="51" t="s">
        <v>228</v>
      </c>
      <c r="D1362" s="55" t="s">
        <v>1201</v>
      </c>
      <c r="E1362" s="55" t="s">
        <v>172</v>
      </c>
      <c r="F1362" s="55" t="s">
        <v>239</v>
      </c>
      <c r="G1362" s="55" t="s">
        <v>240</v>
      </c>
      <c r="H1362" s="51" t="s">
        <v>775</v>
      </c>
      <c r="I1362" s="55">
        <v>3</v>
      </c>
      <c r="J1362" s="55">
        <v>2</v>
      </c>
      <c r="K1362" s="146" t="s">
        <v>776</v>
      </c>
      <c r="L1362" s="146"/>
      <c r="M1362" s="146"/>
      <c r="N1362" s="146"/>
    </row>
    <row r="1363" spans="1:14">
      <c r="A1363" s="51">
        <v>18</v>
      </c>
      <c r="B1363" s="51"/>
      <c r="C1363" s="51" t="s">
        <v>228</v>
      </c>
      <c r="D1363" s="55" t="s">
        <v>836</v>
      </c>
      <c r="E1363" s="55" t="s">
        <v>179</v>
      </c>
      <c r="F1363" s="55" t="s">
        <v>76</v>
      </c>
      <c r="G1363" s="55" t="s">
        <v>1690</v>
      </c>
      <c r="H1363" s="51" t="s">
        <v>242</v>
      </c>
      <c r="I1363" s="55">
        <v>3</v>
      </c>
      <c r="J1363" s="55"/>
      <c r="K1363" s="146"/>
      <c r="L1363" s="146"/>
      <c r="M1363" s="146"/>
      <c r="N1363" s="146"/>
    </row>
    <row r="1364" spans="1:14">
      <c r="A1364" s="51">
        <v>19</v>
      </c>
      <c r="B1364" s="51"/>
      <c r="C1364" s="51" t="s">
        <v>228</v>
      </c>
      <c r="D1364" s="55" t="s">
        <v>836</v>
      </c>
      <c r="E1364" s="55" t="s">
        <v>172</v>
      </c>
      <c r="F1364" s="55" t="s">
        <v>225</v>
      </c>
      <c r="G1364" s="55" t="s">
        <v>240</v>
      </c>
      <c r="H1364" s="51" t="s">
        <v>242</v>
      </c>
      <c r="I1364" s="55">
        <v>3</v>
      </c>
      <c r="J1364" s="55"/>
      <c r="K1364" s="146"/>
      <c r="L1364" s="146"/>
      <c r="M1364" s="146"/>
      <c r="N1364" s="146"/>
    </row>
    <row r="1365" spans="1:14">
      <c r="A1365" s="51">
        <v>20</v>
      </c>
      <c r="B1365" s="51"/>
      <c r="C1365" s="51" t="s">
        <v>228</v>
      </c>
      <c r="D1365" s="55" t="s">
        <v>836</v>
      </c>
      <c r="E1365" s="55" t="s">
        <v>172</v>
      </c>
      <c r="F1365" s="55" t="s">
        <v>244</v>
      </c>
      <c r="G1365" s="55" t="s">
        <v>240</v>
      </c>
      <c r="H1365" s="51" t="s">
        <v>242</v>
      </c>
      <c r="I1365" s="55">
        <v>2</v>
      </c>
      <c r="J1365" s="55"/>
      <c r="K1365" s="146"/>
      <c r="L1365" s="146"/>
      <c r="M1365" s="146"/>
      <c r="N1365" s="146"/>
    </row>
    <row r="1366" spans="1:14">
      <c r="A1366" s="51">
        <v>21</v>
      </c>
      <c r="B1366" s="51"/>
      <c r="C1366" s="51" t="s">
        <v>228</v>
      </c>
      <c r="D1366" s="55" t="s">
        <v>836</v>
      </c>
      <c r="E1366" s="55" t="s">
        <v>182</v>
      </c>
      <c r="F1366" s="55" t="s">
        <v>1522</v>
      </c>
      <c r="G1366" s="55" t="s">
        <v>227</v>
      </c>
      <c r="H1366" s="51" t="s">
        <v>242</v>
      </c>
      <c r="I1366" s="55">
        <v>3</v>
      </c>
      <c r="J1366" s="55"/>
      <c r="K1366" s="146"/>
      <c r="L1366" s="146"/>
      <c r="M1366" s="146"/>
      <c r="N1366" s="146"/>
    </row>
    <row r="1367" spans="1:14">
      <c r="A1367" s="51">
        <v>22</v>
      </c>
      <c r="B1367" s="51"/>
      <c r="C1367" s="51" t="s">
        <v>228</v>
      </c>
      <c r="D1367" s="55" t="s">
        <v>836</v>
      </c>
      <c r="E1367" s="55" t="s">
        <v>175</v>
      </c>
      <c r="F1367" s="55" t="s">
        <v>19</v>
      </c>
      <c r="G1367" s="55" t="s">
        <v>733</v>
      </c>
      <c r="H1367" s="51" t="s">
        <v>199</v>
      </c>
      <c r="I1367" s="55">
        <v>2</v>
      </c>
      <c r="J1367" s="55"/>
      <c r="K1367" s="146"/>
      <c r="L1367" s="146"/>
      <c r="M1367" s="146"/>
      <c r="N1367" s="146"/>
    </row>
    <row r="1368" spans="1:14">
      <c r="A1368" s="51">
        <v>23</v>
      </c>
      <c r="B1368" s="51"/>
      <c r="C1368" s="51" t="s">
        <v>228</v>
      </c>
      <c r="D1368" s="55" t="s">
        <v>836</v>
      </c>
      <c r="E1368" s="55" t="s">
        <v>980</v>
      </c>
      <c r="F1368" s="55" t="s">
        <v>141</v>
      </c>
      <c r="G1368" s="55" t="s">
        <v>1167</v>
      </c>
      <c r="H1368" s="51" t="s">
        <v>210</v>
      </c>
      <c r="I1368" s="55">
        <v>2</v>
      </c>
      <c r="J1368" s="55"/>
      <c r="K1368" s="146"/>
      <c r="L1368" s="146"/>
      <c r="M1368" s="146"/>
      <c r="N1368" s="146"/>
    </row>
    <row r="1369" spans="1:14">
      <c r="A1369" s="51">
        <v>24</v>
      </c>
      <c r="B1369" s="51"/>
      <c r="C1369" s="51" t="s">
        <v>228</v>
      </c>
      <c r="D1369" s="55" t="s">
        <v>836</v>
      </c>
      <c r="E1369" s="55" t="s">
        <v>180</v>
      </c>
      <c r="F1369" s="55" t="s">
        <v>222</v>
      </c>
      <c r="G1369" s="55" t="s">
        <v>43</v>
      </c>
      <c r="H1369" s="51" t="s">
        <v>242</v>
      </c>
      <c r="I1369" s="55">
        <v>5</v>
      </c>
      <c r="J1369" s="55"/>
      <c r="K1369" s="146"/>
      <c r="L1369" s="146"/>
      <c r="M1369" s="146"/>
      <c r="N1369" s="146"/>
    </row>
    <row r="1370" spans="1:14">
      <c r="A1370" s="51">
        <v>25</v>
      </c>
      <c r="B1370" s="51"/>
      <c r="C1370" s="51" t="s">
        <v>228</v>
      </c>
      <c r="D1370" s="55" t="s">
        <v>836</v>
      </c>
      <c r="E1370" s="55" t="s">
        <v>229</v>
      </c>
      <c r="F1370" s="55" t="s">
        <v>230</v>
      </c>
      <c r="G1370" s="55" t="s">
        <v>139</v>
      </c>
      <c r="H1370" s="51" t="s">
        <v>242</v>
      </c>
      <c r="I1370" s="55">
        <v>5</v>
      </c>
      <c r="J1370" s="55"/>
      <c r="K1370" s="146"/>
      <c r="L1370" s="146"/>
      <c r="M1370" s="146"/>
      <c r="N1370" s="146"/>
    </row>
    <row r="1371" spans="1:14">
      <c r="A1371" s="51">
        <v>26</v>
      </c>
      <c r="B1371" s="51"/>
      <c r="C1371" s="51" t="s">
        <v>228</v>
      </c>
      <c r="D1371" s="55" t="s">
        <v>836</v>
      </c>
      <c r="E1371" s="55" t="s">
        <v>178</v>
      </c>
      <c r="F1371" s="55" t="s">
        <v>37</v>
      </c>
      <c r="G1371" s="55" t="s">
        <v>530</v>
      </c>
      <c r="H1371" s="51" t="s">
        <v>242</v>
      </c>
      <c r="I1371" s="55">
        <v>3</v>
      </c>
      <c r="J1371" s="55"/>
      <c r="K1371" s="146"/>
      <c r="L1371" s="146"/>
      <c r="M1371" s="146"/>
      <c r="N1371" s="146"/>
    </row>
    <row r="1372" spans="1:14">
      <c r="A1372" s="51">
        <v>27</v>
      </c>
      <c r="B1372" s="51"/>
      <c r="C1372" s="51" t="s">
        <v>228</v>
      </c>
      <c r="D1372" s="55" t="s">
        <v>836</v>
      </c>
      <c r="E1372" s="55" t="s">
        <v>233</v>
      </c>
      <c r="F1372" s="55" t="s">
        <v>234</v>
      </c>
      <c r="G1372" s="55" t="s">
        <v>530</v>
      </c>
      <c r="H1372" s="51" t="s">
        <v>242</v>
      </c>
      <c r="I1372" s="55">
        <v>3</v>
      </c>
      <c r="J1372" s="55">
        <v>2</v>
      </c>
      <c r="K1372" s="146"/>
      <c r="L1372" s="146"/>
      <c r="M1372" s="146"/>
      <c r="N1372" s="146"/>
    </row>
    <row r="1373" spans="1:14">
      <c r="A1373" s="51">
        <v>28</v>
      </c>
      <c r="B1373" s="51"/>
      <c r="C1373" s="51" t="s">
        <v>228</v>
      </c>
      <c r="D1373" s="55" t="s">
        <v>836</v>
      </c>
      <c r="E1373" s="55" t="s">
        <v>174</v>
      </c>
      <c r="F1373" s="55" t="s">
        <v>13</v>
      </c>
      <c r="G1373" s="55" t="s">
        <v>1665</v>
      </c>
      <c r="H1373" s="51" t="s">
        <v>242</v>
      </c>
      <c r="I1373" s="55">
        <v>2</v>
      </c>
      <c r="J1373" s="55"/>
      <c r="K1373" s="146"/>
      <c r="L1373" s="146"/>
      <c r="M1373" s="146"/>
      <c r="N1373" s="146"/>
    </row>
    <row r="1374" spans="1:14">
      <c r="A1374" s="51">
        <v>29</v>
      </c>
      <c r="B1374" s="51"/>
      <c r="C1374" s="51" t="s">
        <v>228</v>
      </c>
      <c r="D1374" s="55" t="s">
        <v>836</v>
      </c>
      <c r="E1374" s="55" t="s">
        <v>341</v>
      </c>
      <c r="F1374" s="55" t="s">
        <v>235</v>
      </c>
      <c r="G1374" s="55" t="s">
        <v>227</v>
      </c>
      <c r="H1374" s="51" t="s">
        <v>242</v>
      </c>
      <c r="I1374" s="55">
        <v>2</v>
      </c>
      <c r="J1374" s="55"/>
      <c r="K1374" s="146"/>
      <c r="L1374" s="146"/>
      <c r="M1374" s="146"/>
      <c r="N1374" s="146"/>
    </row>
    <row r="1375" spans="1:14">
      <c r="A1375" s="51">
        <v>30</v>
      </c>
      <c r="B1375" s="51"/>
      <c r="C1375" s="51" t="s">
        <v>228</v>
      </c>
      <c r="D1375" s="55" t="s">
        <v>834</v>
      </c>
      <c r="E1375" s="55" t="s">
        <v>179</v>
      </c>
      <c r="F1375" s="55" t="s">
        <v>76</v>
      </c>
      <c r="G1375" s="55" t="s">
        <v>105</v>
      </c>
      <c r="H1375" s="51" t="s">
        <v>245</v>
      </c>
      <c r="I1375" s="55">
        <v>3</v>
      </c>
      <c r="J1375" s="55"/>
      <c r="K1375" s="146"/>
      <c r="L1375" s="146"/>
      <c r="M1375" s="146"/>
      <c r="N1375" s="146"/>
    </row>
    <row r="1376" spans="1:14">
      <c r="A1376" s="51">
        <v>31</v>
      </c>
      <c r="B1376" s="51"/>
      <c r="C1376" s="51" t="s">
        <v>228</v>
      </c>
      <c r="D1376" s="55" t="s">
        <v>834</v>
      </c>
      <c r="E1376" s="55" t="s">
        <v>172</v>
      </c>
      <c r="F1376" s="55" t="s">
        <v>225</v>
      </c>
      <c r="G1376" s="55" t="s">
        <v>236</v>
      </c>
      <c r="H1376" s="51" t="s">
        <v>245</v>
      </c>
      <c r="I1376" s="55">
        <v>3</v>
      </c>
      <c r="J1376" s="55"/>
      <c r="K1376" s="146"/>
      <c r="L1376" s="146"/>
      <c r="M1376" s="146"/>
      <c r="N1376" s="146"/>
    </row>
    <row r="1377" spans="1:14">
      <c r="A1377" s="51">
        <v>32</v>
      </c>
      <c r="B1377" s="51"/>
      <c r="C1377" s="51" t="s">
        <v>228</v>
      </c>
      <c r="D1377" s="55" t="s">
        <v>834</v>
      </c>
      <c r="E1377" s="55" t="s">
        <v>174</v>
      </c>
      <c r="F1377" s="55" t="s">
        <v>247</v>
      </c>
      <c r="G1377" s="55" t="s">
        <v>248</v>
      </c>
      <c r="H1377" s="51" t="s">
        <v>245</v>
      </c>
      <c r="I1377" s="55">
        <v>2</v>
      </c>
      <c r="J1377" s="55"/>
      <c r="K1377" s="146"/>
      <c r="L1377" s="146"/>
      <c r="M1377" s="146"/>
      <c r="N1377" s="146"/>
    </row>
    <row r="1378" spans="1:14">
      <c r="A1378" s="51">
        <v>33</v>
      </c>
      <c r="B1378" s="51"/>
      <c r="C1378" s="51" t="s">
        <v>228</v>
      </c>
      <c r="D1378" s="55" t="s">
        <v>834</v>
      </c>
      <c r="E1378" s="55" t="s">
        <v>229</v>
      </c>
      <c r="F1378" s="55" t="s">
        <v>230</v>
      </c>
      <c r="G1378" s="55" t="s">
        <v>553</v>
      </c>
      <c r="H1378" s="51" t="s">
        <v>245</v>
      </c>
      <c r="I1378" s="55">
        <v>5</v>
      </c>
      <c r="J1378" s="55"/>
      <c r="K1378" s="146"/>
      <c r="L1378" s="146"/>
      <c r="M1378" s="146"/>
      <c r="N1378" s="146"/>
    </row>
    <row r="1379" spans="1:14">
      <c r="A1379" s="51">
        <v>34</v>
      </c>
      <c r="B1379" s="51"/>
      <c r="C1379" s="51" t="s">
        <v>228</v>
      </c>
      <c r="D1379" s="55" t="s">
        <v>834</v>
      </c>
      <c r="E1379" s="55" t="s">
        <v>229</v>
      </c>
      <c r="F1379" s="55" t="s">
        <v>231</v>
      </c>
      <c r="G1379" s="55" t="s">
        <v>139</v>
      </c>
      <c r="H1379" s="51" t="s">
        <v>245</v>
      </c>
      <c r="I1379" s="55">
        <v>2</v>
      </c>
      <c r="J1379" s="55"/>
      <c r="K1379" s="146"/>
      <c r="L1379" s="146"/>
      <c r="M1379" s="146"/>
      <c r="N1379" s="146"/>
    </row>
    <row r="1380" spans="1:14">
      <c r="A1380" s="51">
        <v>35</v>
      </c>
      <c r="B1380" s="51"/>
      <c r="C1380" s="51" t="s">
        <v>228</v>
      </c>
      <c r="D1380" s="55" t="s">
        <v>834</v>
      </c>
      <c r="E1380" s="55" t="s">
        <v>180</v>
      </c>
      <c r="F1380" s="55" t="s">
        <v>222</v>
      </c>
      <c r="G1380" s="55" t="s">
        <v>1423</v>
      </c>
      <c r="H1380" s="51" t="s">
        <v>245</v>
      </c>
      <c r="I1380" s="55">
        <v>5</v>
      </c>
      <c r="J1380" s="55"/>
      <c r="K1380" s="146"/>
      <c r="L1380" s="146"/>
      <c r="M1380" s="146"/>
      <c r="N1380" s="146"/>
    </row>
    <row r="1381" spans="1:14">
      <c r="A1381" s="51">
        <v>36</v>
      </c>
      <c r="B1381" s="51"/>
      <c r="C1381" s="51" t="s">
        <v>228</v>
      </c>
      <c r="D1381" s="55" t="s">
        <v>834</v>
      </c>
      <c r="E1381" s="55" t="s">
        <v>175</v>
      </c>
      <c r="F1381" s="55" t="s">
        <v>19</v>
      </c>
      <c r="G1381" s="55" t="s">
        <v>139</v>
      </c>
      <c r="H1381" s="51" t="s">
        <v>199</v>
      </c>
      <c r="I1381" s="55">
        <v>2</v>
      </c>
      <c r="J1381" s="55"/>
      <c r="K1381" s="146"/>
      <c r="L1381" s="146"/>
      <c r="M1381" s="146"/>
      <c r="N1381" s="146"/>
    </row>
    <row r="1382" spans="1:14">
      <c r="A1382" s="51">
        <v>37</v>
      </c>
      <c r="B1382" s="51"/>
      <c r="C1382" s="51" t="s">
        <v>228</v>
      </c>
      <c r="D1382" s="55" t="s">
        <v>834</v>
      </c>
      <c r="E1382" s="55" t="s">
        <v>980</v>
      </c>
      <c r="F1382" s="55" t="s">
        <v>141</v>
      </c>
      <c r="G1382" s="55" t="s">
        <v>1167</v>
      </c>
      <c r="H1382" s="51" t="s">
        <v>210</v>
      </c>
      <c r="I1382" s="55">
        <v>2</v>
      </c>
      <c r="J1382" s="55"/>
      <c r="K1382" s="146"/>
      <c r="L1382" s="146"/>
      <c r="M1382" s="146"/>
      <c r="N1382" s="146"/>
    </row>
    <row r="1383" spans="1:14">
      <c r="A1383" s="51">
        <v>38</v>
      </c>
      <c r="B1383" s="51"/>
      <c r="C1383" s="51" t="s">
        <v>228</v>
      </c>
      <c r="D1383" s="55" t="s">
        <v>834</v>
      </c>
      <c r="E1383" s="55" t="s">
        <v>178</v>
      </c>
      <c r="F1383" s="55" t="s">
        <v>37</v>
      </c>
      <c r="G1383" s="55" t="s">
        <v>228</v>
      </c>
      <c r="H1383" s="51" t="s">
        <v>245</v>
      </c>
      <c r="I1383" s="55">
        <v>3</v>
      </c>
      <c r="J1383" s="55"/>
      <c r="K1383" s="146"/>
      <c r="L1383" s="146"/>
      <c r="M1383" s="146"/>
      <c r="N1383" s="146"/>
    </row>
    <row r="1384" spans="1:14">
      <c r="A1384" s="51">
        <v>39</v>
      </c>
      <c r="B1384" s="51"/>
      <c r="C1384" s="51" t="s">
        <v>228</v>
      </c>
      <c r="D1384" s="55" t="s">
        <v>834</v>
      </c>
      <c r="E1384" s="55" t="s">
        <v>233</v>
      </c>
      <c r="F1384" s="55" t="s">
        <v>234</v>
      </c>
      <c r="G1384" s="55" t="s">
        <v>228</v>
      </c>
      <c r="H1384" s="51" t="s">
        <v>245</v>
      </c>
      <c r="I1384" s="55">
        <v>3</v>
      </c>
      <c r="J1384" s="55">
        <v>2</v>
      </c>
      <c r="K1384" s="146"/>
      <c r="L1384" s="146"/>
      <c r="M1384" s="146"/>
      <c r="N1384" s="146"/>
    </row>
    <row r="1385" spans="1:14">
      <c r="A1385" s="51">
        <v>40</v>
      </c>
      <c r="B1385" s="51"/>
      <c r="C1385" s="51" t="s">
        <v>228</v>
      </c>
      <c r="D1385" s="55" t="s">
        <v>834</v>
      </c>
      <c r="E1385" s="55" t="s">
        <v>182</v>
      </c>
      <c r="F1385" s="55" t="s">
        <v>1522</v>
      </c>
      <c r="G1385" s="55" t="s">
        <v>227</v>
      </c>
      <c r="H1385" s="51" t="s">
        <v>245</v>
      </c>
      <c r="I1385" s="55">
        <v>3</v>
      </c>
      <c r="J1385" s="55"/>
      <c r="K1385" s="146"/>
      <c r="L1385" s="146"/>
      <c r="M1385" s="146"/>
      <c r="N1385" s="146"/>
    </row>
    <row r="1386" spans="1:14">
      <c r="A1386" s="51">
        <v>41</v>
      </c>
      <c r="B1386" s="51"/>
      <c r="C1386" s="51" t="s">
        <v>228</v>
      </c>
      <c r="D1386" s="55" t="s">
        <v>834</v>
      </c>
      <c r="E1386" s="55" t="s">
        <v>341</v>
      </c>
      <c r="F1386" s="55" t="s">
        <v>235</v>
      </c>
      <c r="G1386" s="55" t="s">
        <v>236</v>
      </c>
      <c r="H1386" s="51" t="s">
        <v>245</v>
      </c>
      <c r="I1386" s="55">
        <v>2</v>
      </c>
      <c r="J1386" s="55"/>
      <c r="K1386" s="146"/>
      <c r="L1386" s="146"/>
      <c r="M1386" s="146"/>
      <c r="N1386" s="146"/>
    </row>
    <row r="1387" spans="1:14">
      <c r="A1387" s="51">
        <v>42</v>
      </c>
      <c r="B1387" s="51"/>
      <c r="C1387" s="51" t="s">
        <v>228</v>
      </c>
      <c r="D1387" s="55" t="s">
        <v>834</v>
      </c>
      <c r="E1387" s="55" t="s">
        <v>182</v>
      </c>
      <c r="F1387" s="55" t="s">
        <v>138</v>
      </c>
      <c r="G1387" s="55" t="s">
        <v>227</v>
      </c>
      <c r="H1387" s="51" t="s">
        <v>245</v>
      </c>
      <c r="I1387" s="55">
        <v>2</v>
      </c>
      <c r="J1387" s="55"/>
      <c r="K1387" s="146"/>
      <c r="L1387" s="146"/>
      <c r="M1387" s="146"/>
      <c r="N1387" s="146"/>
    </row>
    <row r="1388" spans="1:14">
      <c r="A1388" s="51">
        <v>43</v>
      </c>
      <c r="B1388" s="51"/>
      <c r="C1388" s="51" t="s">
        <v>228</v>
      </c>
      <c r="D1388" s="55" t="s">
        <v>249</v>
      </c>
      <c r="E1388" s="55"/>
      <c r="F1388" s="55" t="s">
        <v>137</v>
      </c>
      <c r="G1388" s="55" t="s">
        <v>136</v>
      </c>
      <c r="H1388" s="51"/>
      <c r="I1388" s="55">
        <v>1</v>
      </c>
      <c r="J1388" s="55"/>
      <c r="K1388" s="146"/>
      <c r="L1388" s="146"/>
      <c r="M1388" s="146"/>
      <c r="N1388" s="146"/>
    </row>
    <row r="1389" spans="1:14">
      <c r="A1389" s="51">
        <v>44</v>
      </c>
      <c r="B1389" s="51"/>
      <c r="C1389" s="51" t="s">
        <v>228</v>
      </c>
      <c r="D1389" s="55" t="s">
        <v>249</v>
      </c>
      <c r="E1389" s="55"/>
      <c r="F1389" s="55" t="s">
        <v>137</v>
      </c>
      <c r="G1389" s="55" t="s">
        <v>139</v>
      </c>
      <c r="H1389" s="51"/>
      <c r="I1389" s="55">
        <v>2</v>
      </c>
      <c r="J1389" s="55"/>
      <c r="K1389" s="146"/>
      <c r="L1389" s="146"/>
      <c r="M1389" s="146"/>
      <c r="N1389" s="146"/>
    </row>
    <row r="1390" spans="1:14">
      <c r="A1390" s="51">
        <v>45</v>
      </c>
      <c r="B1390" s="51"/>
      <c r="C1390" s="51" t="s">
        <v>228</v>
      </c>
      <c r="D1390" s="55" t="s">
        <v>249</v>
      </c>
      <c r="E1390" s="55"/>
      <c r="F1390" s="55" t="s">
        <v>137</v>
      </c>
      <c r="G1390" s="55" t="s">
        <v>43</v>
      </c>
      <c r="H1390" s="51"/>
      <c r="I1390" s="55">
        <v>1</v>
      </c>
      <c r="J1390" s="55"/>
      <c r="K1390" s="146"/>
      <c r="L1390" s="146"/>
      <c r="M1390" s="146"/>
      <c r="N1390" s="146"/>
    </row>
    <row r="1391" spans="1:14">
      <c r="A1391" s="51">
        <v>46</v>
      </c>
      <c r="B1391" s="51"/>
      <c r="C1391" s="51" t="s">
        <v>228</v>
      </c>
      <c r="D1391" s="55" t="s">
        <v>249</v>
      </c>
      <c r="E1391" s="55"/>
      <c r="F1391" s="55" t="s">
        <v>137</v>
      </c>
      <c r="G1391" s="55" t="s">
        <v>213</v>
      </c>
      <c r="H1391" s="51"/>
      <c r="I1391" s="55">
        <v>1.5</v>
      </c>
      <c r="J1391" s="55"/>
      <c r="K1391" s="146"/>
      <c r="L1391" s="146"/>
      <c r="M1391" s="146"/>
      <c r="N1391" s="146"/>
    </row>
    <row r="1392" spans="1:14">
      <c r="A1392" s="51">
        <v>47</v>
      </c>
      <c r="B1392" s="51"/>
      <c r="C1392" s="51" t="s">
        <v>228</v>
      </c>
      <c r="D1392" s="55" t="s">
        <v>249</v>
      </c>
      <c r="E1392" s="55"/>
      <c r="F1392" s="55" t="s">
        <v>137</v>
      </c>
      <c r="G1392" s="55" t="s">
        <v>140</v>
      </c>
      <c r="H1392" s="51"/>
      <c r="I1392" s="55">
        <v>1</v>
      </c>
      <c r="J1392" s="55"/>
      <c r="K1392" s="146"/>
      <c r="L1392" s="146"/>
      <c r="M1392" s="146"/>
      <c r="N1392" s="146"/>
    </row>
    <row r="1393" spans="1:14">
      <c r="A1393" s="51">
        <v>48</v>
      </c>
      <c r="B1393" s="51"/>
      <c r="C1393" s="51" t="s">
        <v>228</v>
      </c>
      <c r="D1393" s="55" t="s">
        <v>249</v>
      </c>
      <c r="E1393" s="55"/>
      <c r="F1393" s="55" t="s">
        <v>137</v>
      </c>
      <c r="G1393" s="55" t="s">
        <v>240</v>
      </c>
      <c r="H1393" s="51"/>
      <c r="I1393" s="55">
        <v>2.5</v>
      </c>
      <c r="J1393" s="55"/>
      <c r="K1393" s="146"/>
      <c r="L1393" s="146"/>
      <c r="M1393" s="146"/>
      <c r="N1393" s="146"/>
    </row>
    <row r="1394" spans="1:14">
      <c r="A1394" s="51">
        <v>49</v>
      </c>
      <c r="B1394" s="51"/>
      <c r="C1394" s="51" t="s">
        <v>228</v>
      </c>
      <c r="D1394" s="55" t="s">
        <v>249</v>
      </c>
      <c r="E1394" s="55"/>
      <c r="F1394" s="55" t="s">
        <v>137</v>
      </c>
      <c r="G1394" s="55" t="s">
        <v>228</v>
      </c>
      <c r="H1394" s="51"/>
      <c r="I1394" s="55">
        <v>1.5</v>
      </c>
      <c r="J1394" s="55"/>
      <c r="K1394" s="146"/>
      <c r="L1394" s="146"/>
      <c r="M1394" s="146"/>
      <c r="N1394" s="146"/>
    </row>
    <row r="1395" spans="1:14">
      <c r="A1395" s="51">
        <v>50</v>
      </c>
      <c r="B1395" s="51"/>
      <c r="C1395" s="51" t="s">
        <v>228</v>
      </c>
      <c r="D1395" s="55" t="s">
        <v>249</v>
      </c>
      <c r="E1395" s="55"/>
      <c r="F1395" s="55" t="s">
        <v>137</v>
      </c>
      <c r="G1395" s="55" t="s">
        <v>227</v>
      </c>
      <c r="H1395" s="51"/>
      <c r="I1395" s="55">
        <v>1.5</v>
      </c>
      <c r="J1395" s="55"/>
      <c r="K1395" s="146"/>
      <c r="L1395" s="146"/>
      <c r="M1395" s="146"/>
      <c r="N1395" s="146"/>
    </row>
    <row r="1396" spans="1:14">
      <c r="A1396" s="51">
        <v>51</v>
      </c>
      <c r="B1396" s="51"/>
      <c r="C1396" s="51" t="s">
        <v>228</v>
      </c>
      <c r="D1396" s="55" t="s">
        <v>1251</v>
      </c>
      <c r="E1396" s="55"/>
      <c r="F1396" s="55" t="s">
        <v>137</v>
      </c>
      <c r="G1396" s="55" t="s">
        <v>145</v>
      </c>
      <c r="H1396" s="51"/>
      <c r="I1396" s="55">
        <v>4</v>
      </c>
      <c r="J1396" s="55"/>
      <c r="K1396" s="146"/>
      <c r="L1396" s="146"/>
      <c r="M1396" s="146"/>
      <c r="N1396" s="146"/>
    </row>
    <row r="1397" spans="1:14">
      <c r="A1397" s="51">
        <v>52</v>
      </c>
      <c r="B1397" s="51"/>
      <c r="C1397" s="51" t="s">
        <v>228</v>
      </c>
      <c r="D1397" s="55" t="s">
        <v>1250</v>
      </c>
      <c r="E1397" s="55"/>
      <c r="F1397" s="55" t="s">
        <v>137</v>
      </c>
      <c r="G1397" s="55" t="s">
        <v>240</v>
      </c>
      <c r="H1397" s="51"/>
      <c r="I1397" s="55">
        <v>2</v>
      </c>
      <c r="J1397" s="55"/>
      <c r="K1397" s="146"/>
      <c r="L1397" s="146"/>
      <c r="M1397" s="146"/>
      <c r="N1397" s="146"/>
    </row>
    <row r="1398" spans="1:14">
      <c r="A1398" s="51">
        <v>53</v>
      </c>
      <c r="B1398" s="51"/>
      <c r="C1398" s="51" t="s">
        <v>228</v>
      </c>
      <c r="D1398" s="49" t="s">
        <v>1953</v>
      </c>
      <c r="E1398" s="49"/>
      <c r="F1398" s="49" t="s">
        <v>137</v>
      </c>
      <c r="G1398" s="49" t="s">
        <v>248</v>
      </c>
      <c r="H1398" s="5"/>
      <c r="I1398" s="49">
        <v>3</v>
      </c>
      <c r="J1398" s="49"/>
      <c r="K1398" s="146"/>
      <c r="L1398" s="146"/>
      <c r="M1398" s="146"/>
      <c r="N1398" s="146"/>
    </row>
    <row r="1399" spans="1:14">
      <c r="A1399" s="51">
        <v>54</v>
      </c>
      <c r="B1399" s="51"/>
      <c r="C1399" s="51" t="s">
        <v>228</v>
      </c>
      <c r="D1399" s="49" t="s">
        <v>1953</v>
      </c>
      <c r="E1399" s="49"/>
      <c r="F1399" s="49" t="s">
        <v>137</v>
      </c>
      <c r="G1399" s="49" t="s">
        <v>1120</v>
      </c>
      <c r="H1399" s="5"/>
      <c r="I1399" s="49">
        <v>2</v>
      </c>
      <c r="J1399" s="49"/>
      <c r="K1399" s="146"/>
      <c r="L1399" s="146"/>
      <c r="M1399" s="146"/>
      <c r="N1399" s="146"/>
    </row>
    <row r="1400" spans="1:14">
      <c r="A1400" s="51">
        <v>55</v>
      </c>
      <c r="B1400" s="51"/>
      <c r="C1400" s="51" t="s">
        <v>228</v>
      </c>
      <c r="D1400" s="49" t="s">
        <v>1953</v>
      </c>
      <c r="E1400" s="49"/>
      <c r="F1400" s="49" t="s">
        <v>137</v>
      </c>
      <c r="G1400" s="49" t="s">
        <v>142</v>
      </c>
      <c r="H1400" s="5"/>
      <c r="I1400" s="49">
        <v>0</v>
      </c>
      <c r="J1400" s="49"/>
      <c r="K1400" s="146" t="s">
        <v>1954</v>
      </c>
      <c r="L1400" s="146"/>
      <c r="M1400" s="146"/>
      <c r="N1400" s="146"/>
    </row>
    <row r="1401" spans="1:14">
      <c r="A1401" s="51">
        <v>56</v>
      </c>
      <c r="B1401" s="51"/>
      <c r="C1401" s="51" t="s">
        <v>228</v>
      </c>
      <c r="D1401" s="49" t="s">
        <v>1953</v>
      </c>
      <c r="E1401" s="49"/>
      <c r="F1401" s="49" t="s">
        <v>137</v>
      </c>
      <c r="G1401" s="49" t="s">
        <v>136</v>
      </c>
      <c r="H1401" s="5"/>
      <c r="I1401" s="49">
        <v>2</v>
      </c>
      <c r="J1401" s="49"/>
      <c r="K1401" s="146"/>
      <c r="L1401" s="146"/>
      <c r="M1401" s="146"/>
      <c r="N1401" s="146"/>
    </row>
    <row r="1402" spans="1:14">
      <c r="A1402" s="51">
        <v>57</v>
      </c>
      <c r="B1402" s="51"/>
      <c r="C1402" s="51" t="s">
        <v>228</v>
      </c>
      <c r="D1402" s="49" t="s">
        <v>1953</v>
      </c>
      <c r="E1402" s="49"/>
      <c r="F1402" s="49" t="s">
        <v>137</v>
      </c>
      <c r="G1402" s="49" t="s">
        <v>144</v>
      </c>
      <c r="H1402" s="5"/>
      <c r="I1402" s="49">
        <v>4</v>
      </c>
      <c r="J1402" s="49"/>
      <c r="K1402" s="146"/>
      <c r="L1402" s="146"/>
      <c r="M1402" s="146"/>
      <c r="N1402" s="146"/>
    </row>
    <row r="1403" spans="1:14">
      <c r="A1403" s="51">
        <v>58</v>
      </c>
      <c r="B1403" s="51"/>
      <c r="C1403" s="51" t="s">
        <v>228</v>
      </c>
      <c r="D1403" s="49" t="s">
        <v>1953</v>
      </c>
      <c r="E1403" s="49"/>
      <c r="F1403" s="49" t="s">
        <v>137</v>
      </c>
      <c r="G1403" s="49" t="s">
        <v>140</v>
      </c>
      <c r="H1403" s="5"/>
      <c r="I1403" s="49">
        <v>5</v>
      </c>
      <c r="J1403" s="49"/>
      <c r="K1403" s="146"/>
      <c r="L1403" s="146"/>
      <c r="M1403" s="146"/>
      <c r="N1403" s="146"/>
    </row>
    <row r="1404" spans="1:14">
      <c r="A1404" s="51">
        <v>59</v>
      </c>
      <c r="B1404" s="51"/>
      <c r="C1404" s="51" t="s">
        <v>228</v>
      </c>
      <c r="D1404" s="49" t="s">
        <v>1953</v>
      </c>
      <c r="E1404" s="49"/>
      <c r="F1404" s="49" t="s">
        <v>137</v>
      </c>
      <c r="G1404" s="49" t="s">
        <v>143</v>
      </c>
      <c r="H1404" s="5"/>
      <c r="I1404" s="49">
        <v>4</v>
      </c>
      <c r="J1404" s="49"/>
      <c r="K1404" s="146"/>
      <c r="L1404" s="146"/>
      <c r="M1404" s="146"/>
      <c r="N1404" s="146"/>
    </row>
    <row r="1405" spans="1:14">
      <c r="A1405" s="51">
        <v>60</v>
      </c>
      <c r="B1405" s="51"/>
      <c r="C1405" s="51" t="s">
        <v>228</v>
      </c>
      <c r="D1405" s="49" t="s">
        <v>1953</v>
      </c>
      <c r="E1405" s="49"/>
      <c r="F1405" s="49" t="s">
        <v>137</v>
      </c>
      <c r="G1405" s="49" t="s">
        <v>1192</v>
      </c>
      <c r="H1405" s="5"/>
      <c r="I1405" s="49">
        <v>2</v>
      </c>
      <c r="J1405" s="49"/>
      <c r="K1405" s="146"/>
      <c r="L1405" s="146"/>
      <c r="M1405" s="146"/>
      <c r="N1405" s="146"/>
    </row>
    <row r="1406" spans="1:14">
      <c r="A1406" s="51">
        <v>61</v>
      </c>
      <c r="B1406" s="51"/>
      <c r="C1406" s="51" t="s">
        <v>228</v>
      </c>
      <c r="D1406" s="49" t="s">
        <v>1953</v>
      </c>
      <c r="E1406" s="49"/>
      <c r="F1406" s="49" t="s">
        <v>137</v>
      </c>
      <c r="G1406" s="49" t="s">
        <v>220</v>
      </c>
      <c r="H1406" s="5"/>
      <c r="I1406" s="49">
        <v>3</v>
      </c>
      <c r="J1406" s="49"/>
      <c r="K1406" s="146"/>
      <c r="L1406" s="146"/>
      <c r="M1406" s="146"/>
      <c r="N1406" s="146"/>
    </row>
    <row r="1407" spans="1:14">
      <c r="A1407" s="51">
        <v>62</v>
      </c>
      <c r="B1407" s="51"/>
      <c r="C1407" s="51" t="s">
        <v>228</v>
      </c>
      <c r="D1407" s="49" t="s">
        <v>1953</v>
      </c>
      <c r="E1407" s="49"/>
      <c r="F1407" s="49" t="s">
        <v>137</v>
      </c>
      <c r="G1407" s="49" t="s">
        <v>51</v>
      </c>
      <c r="H1407" s="5"/>
      <c r="I1407" s="49">
        <v>2</v>
      </c>
      <c r="J1407" s="49"/>
      <c r="K1407" s="146"/>
      <c r="L1407" s="146"/>
      <c r="M1407" s="146"/>
      <c r="N1407" s="146"/>
    </row>
    <row r="1408" spans="1:14">
      <c r="A1408" s="51">
        <v>63</v>
      </c>
      <c r="B1408" s="51"/>
      <c r="C1408" s="51" t="s">
        <v>228</v>
      </c>
      <c r="D1408" s="49" t="s">
        <v>252</v>
      </c>
      <c r="E1408" s="49" t="s">
        <v>182</v>
      </c>
      <c r="F1408" s="49" t="s">
        <v>1523</v>
      </c>
      <c r="G1408" s="49" t="s">
        <v>143</v>
      </c>
      <c r="H1408" s="5" t="s">
        <v>261</v>
      </c>
      <c r="I1408" s="49">
        <v>1</v>
      </c>
      <c r="J1408" s="49"/>
      <c r="K1408" s="146"/>
      <c r="L1408" s="146"/>
      <c r="M1408" s="146"/>
      <c r="N1408" s="146"/>
    </row>
    <row r="1409" spans="1:14">
      <c r="A1409" s="51">
        <v>64</v>
      </c>
      <c r="B1409" s="51"/>
      <c r="C1409" s="51" t="s">
        <v>228</v>
      </c>
      <c r="D1409" s="49" t="s">
        <v>252</v>
      </c>
      <c r="E1409" s="49" t="s">
        <v>172</v>
      </c>
      <c r="F1409" s="49" t="s">
        <v>7</v>
      </c>
      <c r="G1409" s="49" t="s">
        <v>1623</v>
      </c>
      <c r="H1409" s="5" t="s">
        <v>261</v>
      </c>
      <c r="I1409" s="49">
        <v>2</v>
      </c>
      <c r="J1409" s="49"/>
      <c r="K1409" s="146"/>
      <c r="L1409" s="146"/>
      <c r="M1409" s="146"/>
      <c r="N1409" s="146"/>
    </row>
    <row r="1410" spans="1:14">
      <c r="A1410" s="51">
        <v>65</v>
      </c>
      <c r="B1410" s="51"/>
      <c r="C1410" s="51" t="s">
        <v>228</v>
      </c>
      <c r="D1410" s="49" t="s">
        <v>252</v>
      </c>
      <c r="E1410" s="49" t="s">
        <v>182</v>
      </c>
      <c r="F1410" s="49" t="s">
        <v>1524</v>
      </c>
      <c r="G1410" s="49" t="s">
        <v>136</v>
      </c>
      <c r="H1410" s="5" t="s">
        <v>261</v>
      </c>
      <c r="I1410" s="49">
        <v>3</v>
      </c>
      <c r="J1410" s="50"/>
      <c r="K1410" s="146"/>
      <c r="L1410" s="146"/>
      <c r="M1410" s="146"/>
      <c r="N1410" s="146"/>
    </row>
    <row r="1411" spans="1:14">
      <c r="A1411" s="51">
        <v>66</v>
      </c>
      <c r="B1411" s="51"/>
      <c r="C1411" s="51" t="s">
        <v>228</v>
      </c>
      <c r="D1411" s="49" t="s">
        <v>252</v>
      </c>
      <c r="E1411" s="49" t="s">
        <v>172</v>
      </c>
      <c r="F1411" s="49" t="s">
        <v>1524</v>
      </c>
      <c r="G1411" s="49" t="s">
        <v>1437</v>
      </c>
      <c r="H1411" s="5" t="s">
        <v>261</v>
      </c>
      <c r="I1411" s="49">
        <v>1</v>
      </c>
      <c r="J1411" s="50"/>
      <c r="K1411" s="146" t="s">
        <v>1587</v>
      </c>
      <c r="L1411" s="146"/>
      <c r="M1411" s="146"/>
      <c r="N1411" s="146"/>
    </row>
    <row r="1412" spans="1:14">
      <c r="A1412" s="51">
        <v>67</v>
      </c>
      <c r="B1412" s="51"/>
      <c r="C1412" s="51" t="s">
        <v>228</v>
      </c>
      <c r="D1412" s="49" t="s">
        <v>252</v>
      </c>
      <c r="E1412" s="49" t="s">
        <v>172</v>
      </c>
      <c r="F1412" s="49" t="s">
        <v>1524</v>
      </c>
      <c r="G1412" s="49" t="s">
        <v>51</v>
      </c>
      <c r="H1412" s="5" t="s">
        <v>261</v>
      </c>
      <c r="I1412" s="49">
        <v>1</v>
      </c>
      <c r="J1412" s="50"/>
      <c r="K1412" s="146" t="s">
        <v>1591</v>
      </c>
      <c r="L1412" s="146"/>
      <c r="M1412" s="146"/>
      <c r="N1412" s="146"/>
    </row>
    <row r="1413" spans="1:14">
      <c r="A1413" s="51">
        <v>68</v>
      </c>
      <c r="B1413" s="51"/>
      <c r="C1413" s="51" t="s">
        <v>228</v>
      </c>
      <c r="D1413" s="49" t="s">
        <v>252</v>
      </c>
      <c r="E1413" s="49" t="s">
        <v>174</v>
      </c>
      <c r="F1413" s="49" t="s">
        <v>247</v>
      </c>
      <c r="G1413" s="49" t="s">
        <v>1685</v>
      </c>
      <c r="H1413" s="5" t="s">
        <v>261</v>
      </c>
      <c r="I1413" s="49">
        <v>2</v>
      </c>
      <c r="J1413" s="50"/>
      <c r="K1413" s="146"/>
      <c r="L1413" s="146"/>
      <c r="M1413" s="146"/>
      <c r="N1413" s="146"/>
    </row>
    <row r="1414" spans="1:14">
      <c r="A1414" s="51">
        <v>69</v>
      </c>
      <c r="B1414" s="51"/>
      <c r="C1414" s="51" t="s">
        <v>228</v>
      </c>
      <c r="D1414" s="49" t="s">
        <v>252</v>
      </c>
      <c r="E1414" s="49" t="s">
        <v>180</v>
      </c>
      <c r="F1414" s="49" t="s">
        <v>83</v>
      </c>
      <c r="G1414" s="49" t="s">
        <v>1700</v>
      </c>
      <c r="H1414" s="5" t="s">
        <v>261</v>
      </c>
      <c r="I1414" s="49">
        <v>1</v>
      </c>
      <c r="J1414" s="49"/>
      <c r="K1414" s="146" t="s">
        <v>1587</v>
      </c>
      <c r="L1414" s="146"/>
      <c r="M1414" s="146"/>
      <c r="N1414" s="146"/>
    </row>
    <row r="1415" spans="1:14">
      <c r="A1415" s="51">
        <v>70</v>
      </c>
      <c r="B1415" s="51"/>
      <c r="C1415" s="51" t="s">
        <v>228</v>
      </c>
      <c r="D1415" s="49" t="s">
        <v>252</v>
      </c>
      <c r="E1415" s="49" t="s">
        <v>180</v>
      </c>
      <c r="F1415" s="49" t="s">
        <v>83</v>
      </c>
      <c r="G1415" s="49" t="s">
        <v>51</v>
      </c>
      <c r="H1415" s="5" t="s">
        <v>261</v>
      </c>
      <c r="I1415" s="49">
        <v>1</v>
      </c>
      <c r="J1415" s="50"/>
      <c r="K1415" s="146" t="s">
        <v>1955</v>
      </c>
      <c r="L1415" s="146"/>
      <c r="M1415" s="146"/>
      <c r="N1415" s="146"/>
    </row>
    <row r="1416" spans="1:14">
      <c r="A1416" s="51">
        <v>71</v>
      </c>
      <c r="B1416" s="51"/>
      <c r="C1416" s="51" t="s">
        <v>228</v>
      </c>
      <c r="D1416" s="49" t="s">
        <v>252</v>
      </c>
      <c r="E1416" s="49" t="s">
        <v>178</v>
      </c>
      <c r="F1416" s="49" t="s">
        <v>37</v>
      </c>
      <c r="G1416" s="49" t="s">
        <v>136</v>
      </c>
      <c r="H1416" s="5" t="s">
        <v>261</v>
      </c>
      <c r="I1416" s="49">
        <v>1</v>
      </c>
      <c r="J1416" s="50"/>
      <c r="K1416" s="146"/>
      <c r="L1416" s="146"/>
      <c r="M1416" s="146"/>
      <c r="N1416" s="146"/>
    </row>
    <row r="1417" spans="1:14">
      <c r="A1417" s="96">
        <v>72</v>
      </c>
      <c r="B1417" s="96"/>
      <c r="C1417" s="96" t="s">
        <v>228</v>
      </c>
      <c r="D1417" s="146" t="s">
        <v>252</v>
      </c>
      <c r="E1417" s="146" t="s">
        <v>182</v>
      </c>
      <c r="F1417" s="146" t="s">
        <v>1525</v>
      </c>
      <c r="G1417" s="146" t="s">
        <v>1629</v>
      </c>
      <c r="H1417" s="2" t="s">
        <v>261</v>
      </c>
      <c r="I1417" s="146">
        <v>2</v>
      </c>
      <c r="J1417" s="146"/>
      <c r="K1417" s="146"/>
      <c r="L1417" s="146"/>
      <c r="M1417" s="146"/>
      <c r="N1417" s="146"/>
    </row>
    <row r="1418" spans="1:14">
      <c r="A1418" s="96">
        <v>73</v>
      </c>
      <c r="B1418" s="96"/>
      <c r="C1418" s="96" t="s">
        <v>228</v>
      </c>
      <c r="D1418" s="146" t="s">
        <v>252</v>
      </c>
      <c r="E1418" s="146" t="s">
        <v>980</v>
      </c>
      <c r="F1418" s="146" t="s">
        <v>1526</v>
      </c>
      <c r="G1418" s="146" t="s">
        <v>1167</v>
      </c>
      <c r="H1418" s="2" t="s">
        <v>210</v>
      </c>
      <c r="I1418" s="146">
        <v>2</v>
      </c>
      <c r="J1418" s="146"/>
      <c r="K1418" s="146"/>
      <c r="L1418" s="146"/>
      <c r="M1418" s="146"/>
      <c r="N1418" s="146"/>
    </row>
    <row r="1419" spans="1:14">
      <c r="A1419" s="96">
        <v>74</v>
      </c>
      <c r="B1419" s="96"/>
      <c r="C1419" s="96" t="s">
        <v>228</v>
      </c>
      <c r="D1419" s="146" t="s">
        <v>252</v>
      </c>
      <c r="E1419" s="146" t="s">
        <v>182</v>
      </c>
      <c r="F1419" s="146" t="s">
        <v>1527</v>
      </c>
      <c r="G1419" s="146" t="s">
        <v>136</v>
      </c>
      <c r="H1419" s="2" t="s">
        <v>261</v>
      </c>
      <c r="I1419" s="146">
        <v>3</v>
      </c>
      <c r="J1419" s="146"/>
      <c r="K1419" s="146"/>
      <c r="L1419" s="146"/>
      <c r="M1419" s="146"/>
      <c r="N1419" s="146"/>
    </row>
    <row r="1420" spans="1:14">
      <c r="A1420" s="96">
        <v>75</v>
      </c>
      <c r="B1420" s="96"/>
      <c r="C1420" s="96" t="s">
        <v>228</v>
      </c>
      <c r="D1420" s="146" t="s">
        <v>252</v>
      </c>
      <c r="E1420" s="146" t="s">
        <v>341</v>
      </c>
      <c r="F1420" s="146" t="s">
        <v>14</v>
      </c>
      <c r="G1420" s="146" t="s">
        <v>142</v>
      </c>
      <c r="H1420" s="2" t="s">
        <v>261</v>
      </c>
      <c r="I1420" s="146">
        <v>2</v>
      </c>
      <c r="J1420" s="146"/>
      <c r="K1420" s="146" t="s">
        <v>1956</v>
      </c>
      <c r="L1420" s="146"/>
      <c r="M1420" s="146"/>
      <c r="N1420" s="146"/>
    </row>
    <row r="1421" spans="1:14">
      <c r="A1421" s="96">
        <v>76</v>
      </c>
      <c r="B1421" s="96"/>
      <c r="C1421" s="96" t="s">
        <v>228</v>
      </c>
      <c r="D1421" s="146" t="s">
        <v>252</v>
      </c>
      <c r="E1421" s="146" t="s">
        <v>182</v>
      </c>
      <c r="F1421" s="146" t="s">
        <v>1523</v>
      </c>
      <c r="G1421" s="146" t="s">
        <v>143</v>
      </c>
      <c r="H1421" s="2" t="s">
        <v>261</v>
      </c>
      <c r="I1421" s="146">
        <v>3</v>
      </c>
      <c r="J1421" s="146"/>
      <c r="K1421" s="146"/>
      <c r="L1421" s="146"/>
      <c r="M1421" s="146"/>
      <c r="N1421" s="146"/>
    </row>
    <row r="1422" spans="1:14">
      <c r="A1422" s="96">
        <v>77</v>
      </c>
      <c r="B1422" s="96"/>
      <c r="C1422" s="96" t="s">
        <v>228</v>
      </c>
      <c r="D1422" s="146" t="s">
        <v>252</v>
      </c>
      <c r="E1422" s="146" t="s">
        <v>182</v>
      </c>
      <c r="F1422" s="146" t="s">
        <v>1528</v>
      </c>
      <c r="G1422" s="146" t="s">
        <v>136</v>
      </c>
      <c r="H1422" s="2" t="s">
        <v>261</v>
      </c>
      <c r="I1422" s="146">
        <v>2</v>
      </c>
      <c r="J1422" s="146"/>
      <c r="K1422" s="146"/>
      <c r="L1422" s="146"/>
      <c r="M1422" s="146"/>
      <c r="N1422" s="146"/>
    </row>
    <row r="1423" spans="1:14">
      <c r="A1423" s="96">
        <v>78</v>
      </c>
      <c r="B1423" s="96"/>
      <c r="C1423" s="96" t="s">
        <v>228</v>
      </c>
      <c r="D1423" s="146" t="s">
        <v>252</v>
      </c>
      <c r="E1423" s="146" t="s">
        <v>187</v>
      </c>
      <c r="F1423" s="146" t="s">
        <v>1529</v>
      </c>
      <c r="G1423" s="146" t="s">
        <v>228</v>
      </c>
      <c r="H1423" s="2" t="s">
        <v>211</v>
      </c>
      <c r="I1423" s="146">
        <v>1</v>
      </c>
      <c r="J1423" s="146"/>
      <c r="K1423" s="146" t="s">
        <v>1588</v>
      </c>
      <c r="L1423" s="146"/>
      <c r="M1423" s="146"/>
      <c r="N1423" s="146"/>
    </row>
    <row r="1424" spans="1:14">
      <c r="A1424" s="96">
        <v>79</v>
      </c>
      <c r="B1424" s="96"/>
      <c r="C1424" s="96" t="s">
        <v>228</v>
      </c>
      <c r="D1424" s="146" t="s">
        <v>252</v>
      </c>
      <c r="E1424" s="146" t="s">
        <v>187</v>
      </c>
      <c r="F1424" s="146" t="s">
        <v>1529</v>
      </c>
      <c r="G1424" s="146" t="s">
        <v>51</v>
      </c>
      <c r="H1424" s="2" t="s">
        <v>211</v>
      </c>
      <c r="I1424" s="146">
        <v>1</v>
      </c>
      <c r="J1424" s="146"/>
      <c r="K1424" s="146" t="s">
        <v>1589</v>
      </c>
      <c r="L1424" s="146"/>
      <c r="M1424" s="146"/>
      <c r="N1424" s="146"/>
    </row>
    <row r="1425" spans="1:14">
      <c r="A1425" s="96">
        <v>80</v>
      </c>
      <c r="B1425" s="96"/>
      <c r="C1425" s="96" t="s">
        <v>228</v>
      </c>
      <c r="D1425" s="146" t="s">
        <v>252</v>
      </c>
      <c r="E1425" s="146" t="s">
        <v>175</v>
      </c>
      <c r="F1425" s="146" t="s">
        <v>1530</v>
      </c>
      <c r="G1425" s="146" t="s">
        <v>217</v>
      </c>
      <c r="H1425" s="2" t="s">
        <v>780</v>
      </c>
      <c r="I1425" s="146">
        <v>2</v>
      </c>
      <c r="J1425" s="146"/>
      <c r="K1425" s="146"/>
      <c r="L1425" s="146"/>
      <c r="M1425" s="146"/>
      <c r="N1425" s="146"/>
    </row>
    <row r="1426" spans="1:14">
      <c r="A1426" s="96">
        <v>81</v>
      </c>
      <c r="B1426" s="96"/>
      <c r="C1426" s="96" t="s">
        <v>228</v>
      </c>
      <c r="D1426" s="146" t="s">
        <v>252</v>
      </c>
      <c r="E1426" s="146" t="s">
        <v>178</v>
      </c>
      <c r="F1426" s="146" t="s">
        <v>37</v>
      </c>
      <c r="G1426" s="146" t="s">
        <v>51</v>
      </c>
      <c r="H1426" s="2" t="s">
        <v>261</v>
      </c>
      <c r="I1426" s="146">
        <v>1</v>
      </c>
      <c r="J1426" s="146"/>
      <c r="K1426" s="146"/>
      <c r="L1426" s="146"/>
      <c r="M1426" s="146"/>
      <c r="N1426" s="146"/>
    </row>
    <row r="1427" spans="1:14">
      <c r="A1427" s="96">
        <v>82</v>
      </c>
      <c r="B1427" s="96"/>
      <c r="C1427" s="96" t="s">
        <v>228</v>
      </c>
      <c r="D1427" s="146" t="s">
        <v>252</v>
      </c>
      <c r="E1427" s="146" t="s">
        <v>182</v>
      </c>
      <c r="F1427" s="146" t="s">
        <v>1531</v>
      </c>
      <c r="G1427" s="146" t="s">
        <v>1629</v>
      </c>
      <c r="H1427" s="2" t="s">
        <v>261</v>
      </c>
      <c r="I1427" s="146">
        <v>2</v>
      </c>
      <c r="J1427" s="146"/>
      <c r="K1427" s="146"/>
      <c r="L1427" s="146"/>
      <c r="M1427" s="146"/>
      <c r="N1427" s="146"/>
    </row>
    <row r="1428" spans="1:14">
      <c r="A1428" s="96">
        <v>83</v>
      </c>
      <c r="B1428" s="96"/>
      <c r="C1428" s="96" t="s">
        <v>228</v>
      </c>
      <c r="D1428" s="146" t="s">
        <v>1957</v>
      </c>
      <c r="E1428" s="146" t="s">
        <v>182</v>
      </c>
      <c r="F1428" s="146" t="s">
        <v>254</v>
      </c>
      <c r="G1428" s="146" t="s">
        <v>51</v>
      </c>
      <c r="H1428" s="2" t="s">
        <v>261</v>
      </c>
      <c r="I1428" s="146">
        <v>2</v>
      </c>
      <c r="J1428" s="146">
        <v>2</v>
      </c>
      <c r="K1428" s="146" t="s">
        <v>777</v>
      </c>
      <c r="L1428" s="146"/>
      <c r="M1428" s="146"/>
      <c r="N1428" s="146"/>
    </row>
    <row r="1429" spans="1:14">
      <c r="A1429" s="96">
        <v>84</v>
      </c>
      <c r="B1429" s="96"/>
      <c r="C1429" s="96" t="s">
        <v>228</v>
      </c>
      <c r="D1429" s="146" t="s">
        <v>1957</v>
      </c>
      <c r="E1429" s="146" t="s">
        <v>182</v>
      </c>
      <c r="F1429" s="146" t="s">
        <v>256</v>
      </c>
      <c r="G1429" s="146" t="s">
        <v>136</v>
      </c>
      <c r="H1429" s="2" t="s">
        <v>261</v>
      </c>
      <c r="I1429" s="146">
        <v>1</v>
      </c>
      <c r="J1429" s="146">
        <v>2</v>
      </c>
      <c r="K1429" s="146" t="s">
        <v>1532</v>
      </c>
      <c r="L1429" s="146"/>
      <c r="M1429" s="146"/>
      <c r="N1429" s="146"/>
    </row>
    <row r="1430" spans="1:14">
      <c r="A1430" s="96">
        <v>85</v>
      </c>
      <c r="B1430" s="96"/>
      <c r="C1430" s="96" t="s">
        <v>228</v>
      </c>
      <c r="D1430" s="146" t="s">
        <v>1957</v>
      </c>
      <c r="E1430" s="146" t="s">
        <v>182</v>
      </c>
      <c r="F1430" s="146" t="s">
        <v>256</v>
      </c>
      <c r="G1430" s="146" t="s">
        <v>51</v>
      </c>
      <c r="H1430" s="2" t="s">
        <v>261</v>
      </c>
      <c r="I1430" s="146">
        <v>1</v>
      </c>
      <c r="J1430" s="146">
        <v>2</v>
      </c>
      <c r="K1430" s="146" t="s">
        <v>1533</v>
      </c>
      <c r="L1430" s="146"/>
      <c r="M1430" s="146"/>
      <c r="N1430" s="146"/>
    </row>
    <row r="1431" spans="1:14">
      <c r="A1431" s="96">
        <v>86</v>
      </c>
      <c r="B1431" s="96"/>
      <c r="C1431" s="96" t="s">
        <v>228</v>
      </c>
      <c r="D1431" s="146" t="s">
        <v>1957</v>
      </c>
      <c r="E1431" s="146" t="s">
        <v>182</v>
      </c>
      <c r="F1431" s="146" t="s">
        <v>254</v>
      </c>
      <c r="G1431" s="146" t="s">
        <v>145</v>
      </c>
      <c r="H1431" s="2" t="s">
        <v>263</v>
      </c>
      <c r="I1431" s="146">
        <v>2</v>
      </c>
      <c r="J1431" s="146">
        <v>2</v>
      </c>
      <c r="K1431" s="146" t="s">
        <v>777</v>
      </c>
      <c r="L1431" s="146"/>
      <c r="M1431" s="146"/>
      <c r="N1431" s="146"/>
    </row>
    <row r="1432" spans="1:14">
      <c r="A1432" s="96">
        <v>87</v>
      </c>
      <c r="B1432" s="96"/>
      <c r="C1432" s="96" t="s">
        <v>228</v>
      </c>
      <c r="D1432" s="146" t="s">
        <v>1957</v>
      </c>
      <c r="E1432" s="146" t="s">
        <v>182</v>
      </c>
      <c r="F1432" s="146" t="s">
        <v>256</v>
      </c>
      <c r="G1432" s="146" t="s">
        <v>733</v>
      </c>
      <c r="H1432" s="2" t="s">
        <v>263</v>
      </c>
      <c r="I1432" s="146">
        <v>1</v>
      </c>
      <c r="J1432" s="146">
        <v>2</v>
      </c>
      <c r="K1432" s="146" t="s">
        <v>1532</v>
      </c>
      <c r="L1432" s="146"/>
      <c r="M1432" s="146"/>
      <c r="N1432" s="146"/>
    </row>
    <row r="1433" spans="1:14">
      <c r="A1433" s="96">
        <v>88</v>
      </c>
      <c r="B1433" s="96"/>
      <c r="C1433" s="96" t="s">
        <v>228</v>
      </c>
      <c r="D1433" s="146" t="s">
        <v>1957</v>
      </c>
      <c r="E1433" s="146" t="s">
        <v>182</v>
      </c>
      <c r="F1433" s="146" t="s">
        <v>256</v>
      </c>
      <c r="G1433" s="146" t="s">
        <v>136</v>
      </c>
      <c r="H1433" s="2" t="s">
        <v>263</v>
      </c>
      <c r="I1433" s="146">
        <v>1</v>
      </c>
      <c r="J1433" s="146">
        <v>2</v>
      </c>
      <c r="K1433" s="146" t="s">
        <v>1533</v>
      </c>
      <c r="L1433" s="146"/>
      <c r="M1433" s="146"/>
      <c r="N1433" s="146"/>
    </row>
    <row r="1434" spans="1:14">
      <c r="A1434" s="96">
        <v>89</v>
      </c>
      <c r="B1434" s="96"/>
      <c r="C1434" s="96" t="s">
        <v>228</v>
      </c>
      <c r="D1434" s="146" t="s">
        <v>257</v>
      </c>
      <c r="E1434" s="146" t="s">
        <v>174</v>
      </c>
      <c r="F1434" s="146" t="s">
        <v>13</v>
      </c>
      <c r="G1434" s="146" t="s">
        <v>1685</v>
      </c>
      <c r="H1434" s="2" t="s">
        <v>263</v>
      </c>
      <c r="I1434" s="146">
        <v>2</v>
      </c>
      <c r="J1434" s="146"/>
      <c r="K1434" s="146"/>
      <c r="L1434" s="146"/>
      <c r="M1434" s="146"/>
      <c r="N1434" s="146"/>
    </row>
    <row r="1435" spans="1:14">
      <c r="A1435" s="96">
        <v>90</v>
      </c>
      <c r="B1435" s="96"/>
      <c r="C1435" s="96" t="s">
        <v>228</v>
      </c>
      <c r="D1435" s="146" t="s">
        <v>257</v>
      </c>
      <c r="E1435" s="146" t="s">
        <v>172</v>
      </c>
      <c r="F1435" s="146" t="s">
        <v>7</v>
      </c>
      <c r="G1435" s="146" t="s">
        <v>1437</v>
      </c>
      <c r="H1435" s="2" t="s">
        <v>263</v>
      </c>
      <c r="I1435" s="146">
        <v>2</v>
      </c>
      <c r="J1435" s="146"/>
      <c r="K1435" s="146"/>
      <c r="L1435" s="146"/>
      <c r="M1435" s="146"/>
      <c r="N1435" s="146"/>
    </row>
    <row r="1436" spans="1:14">
      <c r="A1436" s="96">
        <v>91</v>
      </c>
      <c r="B1436" s="96"/>
      <c r="C1436" s="96" t="s">
        <v>228</v>
      </c>
      <c r="D1436" s="146" t="s">
        <v>257</v>
      </c>
      <c r="E1436" s="146" t="s">
        <v>182</v>
      </c>
      <c r="F1436" s="146" t="s">
        <v>1524</v>
      </c>
      <c r="G1436" s="146" t="s">
        <v>733</v>
      </c>
      <c r="H1436" s="2" t="s">
        <v>263</v>
      </c>
      <c r="I1436" s="146">
        <v>3</v>
      </c>
      <c r="J1436" s="146"/>
      <c r="K1436" s="146"/>
      <c r="L1436" s="146"/>
      <c r="M1436" s="146"/>
      <c r="N1436" s="146"/>
    </row>
    <row r="1437" spans="1:14">
      <c r="A1437" s="96">
        <v>92</v>
      </c>
      <c r="B1437" s="96"/>
      <c r="C1437" s="96" t="s">
        <v>228</v>
      </c>
      <c r="D1437" s="146" t="s">
        <v>257</v>
      </c>
      <c r="E1437" s="146" t="s">
        <v>172</v>
      </c>
      <c r="F1437" s="146" t="s">
        <v>1524</v>
      </c>
      <c r="G1437" s="146" t="s">
        <v>1437</v>
      </c>
      <c r="H1437" s="2" t="s">
        <v>263</v>
      </c>
      <c r="I1437" s="146">
        <v>1</v>
      </c>
      <c r="J1437" s="146"/>
      <c r="K1437" s="146" t="s">
        <v>1587</v>
      </c>
      <c r="L1437" s="146"/>
      <c r="M1437" s="146"/>
      <c r="N1437" s="146"/>
    </row>
    <row r="1438" spans="1:14">
      <c r="A1438" s="96">
        <v>93</v>
      </c>
      <c r="B1438" s="96"/>
      <c r="C1438" s="96" t="s">
        <v>228</v>
      </c>
      <c r="D1438" s="146" t="s">
        <v>257</v>
      </c>
      <c r="E1438" s="146" t="s">
        <v>172</v>
      </c>
      <c r="F1438" s="146" t="s">
        <v>1524</v>
      </c>
      <c r="G1438" s="146" t="s">
        <v>51</v>
      </c>
      <c r="H1438" s="2" t="s">
        <v>263</v>
      </c>
      <c r="I1438" s="146">
        <v>1</v>
      </c>
      <c r="J1438" s="146"/>
      <c r="K1438" s="146" t="s">
        <v>1591</v>
      </c>
      <c r="L1438" s="146"/>
      <c r="M1438" s="146"/>
      <c r="N1438" s="146"/>
    </row>
    <row r="1439" spans="1:14">
      <c r="A1439" s="96">
        <v>94</v>
      </c>
      <c r="B1439" s="96"/>
      <c r="C1439" s="96" t="s">
        <v>228</v>
      </c>
      <c r="D1439" s="146" t="s">
        <v>257</v>
      </c>
      <c r="E1439" s="146" t="s">
        <v>180</v>
      </c>
      <c r="F1439" s="146" t="s">
        <v>83</v>
      </c>
      <c r="G1439" s="146" t="s">
        <v>1700</v>
      </c>
      <c r="H1439" s="2" t="s">
        <v>263</v>
      </c>
      <c r="I1439" s="146">
        <v>1</v>
      </c>
      <c r="J1439" s="146"/>
      <c r="K1439" s="146" t="s">
        <v>1587</v>
      </c>
      <c r="L1439" s="146"/>
      <c r="M1439" s="146"/>
      <c r="N1439" s="146"/>
    </row>
    <row r="1440" spans="1:14">
      <c r="A1440" s="96">
        <v>95</v>
      </c>
      <c r="B1440" s="96"/>
      <c r="C1440" s="96" t="s">
        <v>228</v>
      </c>
      <c r="D1440" s="146" t="s">
        <v>257</v>
      </c>
      <c r="E1440" s="146" t="s">
        <v>180</v>
      </c>
      <c r="F1440" s="146" t="s">
        <v>83</v>
      </c>
      <c r="G1440" s="146" t="s">
        <v>51</v>
      </c>
      <c r="H1440" s="2" t="s">
        <v>263</v>
      </c>
      <c r="I1440" s="146">
        <v>1</v>
      </c>
      <c r="J1440" s="146"/>
      <c r="K1440" s="146" t="s">
        <v>1955</v>
      </c>
      <c r="L1440" s="146"/>
      <c r="M1440" s="146"/>
      <c r="N1440" s="146"/>
    </row>
    <row r="1441" spans="1:14">
      <c r="A1441" s="96">
        <v>96</v>
      </c>
      <c r="B1441" s="96"/>
      <c r="C1441" s="96" t="s">
        <v>228</v>
      </c>
      <c r="D1441" s="146" t="s">
        <v>257</v>
      </c>
      <c r="E1441" s="146" t="s">
        <v>182</v>
      </c>
      <c r="F1441" s="146" t="s">
        <v>1527</v>
      </c>
      <c r="G1441" s="146" t="s">
        <v>220</v>
      </c>
      <c r="H1441" s="2" t="s">
        <v>258</v>
      </c>
      <c r="I1441" s="146">
        <v>3</v>
      </c>
      <c r="J1441" s="146"/>
      <c r="K1441" s="146"/>
      <c r="L1441" s="146"/>
      <c r="M1441" s="146"/>
      <c r="N1441" s="146"/>
    </row>
    <row r="1442" spans="1:14">
      <c r="A1442" s="96">
        <v>97</v>
      </c>
      <c r="B1442" s="96"/>
      <c r="C1442" s="96" t="s">
        <v>228</v>
      </c>
      <c r="D1442" s="146" t="s">
        <v>257</v>
      </c>
      <c r="E1442" s="146" t="s">
        <v>341</v>
      </c>
      <c r="F1442" s="146" t="s">
        <v>14</v>
      </c>
      <c r="G1442" s="146" t="s">
        <v>142</v>
      </c>
      <c r="H1442" s="2" t="s">
        <v>263</v>
      </c>
      <c r="I1442" s="146">
        <v>2</v>
      </c>
      <c r="J1442" s="146"/>
      <c r="K1442" s="146" t="s">
        <v>1956</v>
      </c>
      <c r="L1442" s="146"/>
      <c r="M1442" s="146"/>
      <c r="N1442" s="146"/>
    </row>
    <row r="1443" spans="1:14">
      <c r="A1443" s="96">
        <v>98</v>
      </c>
      <c r="B1443" s="96"/>
      <c r="C1443" s="96" t="s">
        <v>228</v>
      </c>
      <c r="D1443" s="146" t="s">
        <v>257</v>
      </c>
      <c r="E1443" s="146" t="s">
        <v>182</v>
      </c>
      <c r="F1443" s="146" t="s">
        <v>1528</v>
      </c>
      <c r="G1443" s="146" t="s">
        <v>145</v>
      </c>
      <c r="H1443" s="2" t="s">
        <v>263</v>
      </c>
      <c r="I1443" s="146">
        <v>2</v>
      </c>
      <c r="J1443" s="146"/>
      <c r="K1443" s="146" t="s">
        <v>1958</v>
      </c>
      <c r="L1443" s="146"/>
      <c r="M1443" s="146"/>
      <c r="N1443" s="146"/>
    </row>
    <row r="1444" spans="1:14">
      <c r="A1444" s="96">
        <v>99</v>
      </c>
      <c r="B1444" s="96"/>
      <c r="C1444" s="96" t="s">
        <v>228</v>
      </c>
      <c r="D1444" s="146" t="s">
        <v>257</v>
      </c>
      <c r="E1444" s="146" t="s">
        <v>178</v>
      </c>
      <c r="F1444" s="146" t="s">
        <v>37</v>
      </c>
      <c r="G1444" s="146" t="s">
        <v>136</v>
      </c>
      <c r="H1444" s="2" t="s">
        <v>263</v>
      </c>
      <c r="I1444" s="146">
        <v>1</v>
      </c>
      <c r="J1444" s="146"/>
      <c r="K1444" s="146"/>
      <c r="L1444" s="146"/>
      <c r="M1444" s="146"/>
      <c r="N1444" s="146"/>
    </row>
    <row r="1445" spans="1:14">
      <c r="A1445" s="96">
        <v>100</v>
      </c>
      <c r="B1445" s="96"/>
      <c r="C1445" s="96" t="s">
        <v>228</v>
      </c>
      <c r="D1445" s="146" t="s">
        <v>257</v>
      </c>
      <c r="E1445" s="146" t="s">
        <v>182</v>
      </c>
      <c r="F1445" s="146" t="s">
        <v>1525</v>
      </c>
      <c r="G1445" s="146" t="s">
        <v>136</v>
      </c>
      <c r="H1445" s="2" t="s">
        <v>263</v>
      </c>
      <c r="I1445" s="146">
        <v>2</v>
      </c>
      <c r="J1445" s="146"/>
      <c r="K1445" s="146"/>
      <c r="L1445" s="146"/>
      <c r="M1445" s="146"/>
      <c r="N1445" s="146"/>
    </row>
    <row r="1446" spans="1:14">
      <c r="A1446" s="96">
        <v>101</v>
      </c>
      <c r="B1446" s="96"/>
      <c r="C1446" s="96" t="s">
        <v>228</v>
      </c>
      <c r="D1446" s="146" t="s">
        <v>257</v>
      </c>
      <c r="E1446" s="146" t="s">
        <v>980</v>
      </c>
      <c r="F1446" s="146" t="s">
        <v>1526</v>
      </c>
      <c r="G1446" s="146" t="s">
        <v>220</v>
      </c>
      <c r="H1446" s="2" t="s">
        <v>210</v>
      </c>
      <c r="I1446" s="146">
        <v>2</v>
      </c>
      <c r="J1446" s="146"/>
      <c r="K1446" s="146"/>
      <c r="L1446" s="146"/>
      <c r="M1446" s="146"/>
      <c r="N1446" s="146"/>
    </row>
    <row r="1447" spans="1:14">
      <c r="A1447" s="96">
        <v>102</v>
      </c>
      <c r="B1447" s="96"/>
      <c r="C1447" s="96" t="s">
        <v>228</v>
      </c>
      <c r="D1447" s="146" t="s">
        <v>257</v>
      </c>
      <c r="E1447" s="146" t="s">
        <v>182</v>
      </c>
      <c r="F1447" s="146" t="s">
        <v>1523</v>
      </c>
      <c r="G1447" s="146" t="s">
        <v>51</v>
      </c>
      <c r="H1447" s="2" t="s">
        <v>263</v>
      </c>
      <c r="I1447" s="146">
        <v>1</v>
      </c>
      <c r="J1447" s="146"/>
      <c r="K1447" s="146" t="s">
        <v>1959</v>
      </c>
      <c r="L1447" s="146"/>
      <c r="M1447" s="146"/>
      <c r="N1447" s="146"/>
    </row>
    <row r="1448" spans="1:14">
      <c r="A1448" s="96">
        <v>103</v>
      </c>
      <c r="B1448" s="96"/>
      <c r="C1448" s="96" t="s">
        <v>228</v>
      </c>
      <c r="D1448" s="146" t="s">
        <v>257</v>
      </c>
      <c r="E1448" s="146" t="s">
        <v>182</v>
      </c>
      <c r="F1448" s="146" t="s">
        <v>1523</v>
      </c>
      <c r="G1448" s="146" t="s">
        <v>145</v>
      </c>
      <c r="H1448" s="2" t="s">
        <v>263</v>
      </c>
      <c r="I1448" s="146">
        <v>3</v>
      </c>
      <c r="J1448" s="146"/>
      <c r="K1448" s="146"/>
      <c r="L1448" s="146"/>
      <c r="M1448" s="146"/>
      <c r="N1448" s="146"/>
    </row>
    <row r="1449" spans="1:14">
      <c r="A1449" s="96">
        <v>104</v>
      </c>
      <c r="B1449" s="96"/>
      <c r="C1449" s="96" t="s">
        <v>228</v>
      </c>
      <c r="D1449" s="146" t="s">
        <v>257</v>
      </c>
      <c r="E1449" s="146" t="s">
        <v>187</v>
      </c>
      <c r="F1449" s="146" t="s">
        <v>1529</v>
      </c>
      <c r="G1449" s="146" t="s">
        <v>228</v>
      </c>
      <c r="H1449" s="2" t="s">
        <v>211</v>
      </c>
      <c r="I1449" s="146">
        <v>1</v>
      </c>
      <c r="J1449" s="146"/>
      <c r="K1449" s="146" t="s">
        <v>1588</v>
      </c>
      <c r="L1449" s="146"/>
      <c r="M1449" s="146"/>
      <c r="N1449" s="146"/>
    </row>
    <row r="1450" spans="1:14">
      <c r="A1450" s="96">
        <v>105</v>
      </c>
      <c r="B1450" s="96"/>
      <c r="C1450" s="96" t="s">
        <v>228</v>
      </c>
      <c r="D1450" s="146" t="s">
        <v>257</v>
      </c>
      <c r="E1450" s="146" t="s">
        <v>187</v>
      </c>
      <c r="F1450" s="146" t="s">
        <v>1529</v>
      </c>
      <c r="G1450" s="146" t="s">
        <v>51</v>
      </c>
      <c r="H1450" s="2" t="s">
        <v>211</v>
      </c>
      <c r="I1450" s="146">
        <v>1</v>
      </c>
      <c r="J1450" s="146"/>
      <c r="K1450" s="146" t="s">
        <v>1589</v>
      </c>
      <c r="L1450" s="146"/>
      <c r="M1450" s="146"/>
      <c r="N1450" s="146"/>
    </row>
    <row r="1451" spans="1:14">
      <c r="A1451" s="96">
        <v>106</v>
      </c>
      <c r="B1451" s="96"/>
      <c r="C1451" s="96" t="s">
        <v>228</v>
      </c>
      <c r="D1451" s="146" t="s">
        <v>257</v>
      </c>
      <c r="E1451" s="146" t="s">
        <v>175</v>
      </c>
      <c r="F1451" s="146" t="s">
        <v>1530</v>
      </c>
      <c r="G1451" s="146" t="s">
        <v>145</v>
      </c>
      <c r="H1451" s="2" t="s">
        <v>781</v>
      </c>
      <c r="I1451" s="146">
        <v>2</v>
      </c>
      <c r="J1451" s="146"/>
      <c r="K1451" s="146"/>
      <c r="L1451" s="146"/>
      <c r="M1451" s="146"/>
      <c r="N1451" s="146"/>
    </row>
    <row r="1452" spans="1:14">
      <c r="A1452" s="96">
        <v>107</v>
      </c>
      <c r="B1452" s="96"/>
      <c r="C1452" s="96" t="s">
        <v>228</v>
      </c>
      <c r="D1452" s="146" t="s">
        <v>257</v>
      </c>
      <c r="E1452" s="146" t="s">
        <v>182</v>
      </c>
      <c r="F1452" s="146" t="s">
        <v>1531</v>
      </c>
      <c r="G1452" s="146" t="s">
        <v>136</v>
      </c>
      <c r="H1452" s="2" t="s">
        <v>263</v>
      </c>
      <c r="I1452" s="146">
        <v>2</v>
      </c>
      <c r="J1452" s="146"/>
      <c r="K1452" s="146"/>
      <c r="L1452" s="146"/>
      <c r="M1452" s="146"/>
      <c r="N1452" s="146"/>
    </row>
    <row r="1453" spans="1:14">
      <c r="A1453" s="96">
        <v>108</v>
      </c>
      <c r="B1453" s="96"/>
      <c r="C1453" s="96" t="s">
        <v>228</v>
      </c>
      <c r="D1453" s="146" t="s">
        <v>257</v>
      </c>
      <c r="E1453" s="146" t="s">
        <v>178</v>
      </c>
      <c r="F1453" s="146" t="s">
        <v>37</v>
      </c>
      <c r="G1453" s="146" t="s">
        <v>51</v>
      </c>
      <c r="H1453" s="2" t="s">
        <v>263</v>
      </c>
      <c r="I1453" s="146">
        <v>1</v>
      </c>
      <c r="J1453" s="146"/>
      <c r="K1453" s="146"/>
      <c r="L1453" s="146"/>
      <c r="M1453" s="146"/>
      <c r="N1453" s="146"/>
    </row>
    <row r="1454" spans="1:14">
      <c r="A1454" s="96">
        <v>109</v>
      </c>
      <c r="B1454" s="96"/>
      <c r="C1454" s="96" t="s">
        <v>228</v>
      </c>
      <c r="D1454" s="146" t="s">
        <v>260</v>
      </c>
      <c r="E1454" s="146" t="s">
        <v>172</v>
      </c>
      <c r="F1454" s="146" t="s">
        <v>7</v>
      </c>
      <c r="G1454" s="146" t="s">
        <v>1120</v>
      </c>
      <c r="H1454" s="2" t="s">
        <v>155</v>
      </c>
      <c r="I1454" s="146">
        <v>2</v>
      </c>
      <c r="J1454" s="146"/>
      <c r="K1454" s="146"/>
      <c r="L1454" s="146"/>
      <c r="M1454" s="146"/>
      <c r="N1454" s="146"/>
    </row>
    <row r="1455" spans="1:14">
      <c r="A1455" s="96">
        <v>110</v>
      </c>
      <c r="B1455" s="96"/>
      <c r="C1455" s="96" t="s">
        <v>228</v>
      </c>
      <c r="D1455" s="146" t="s">
        <v>260</v>
      </c>
      <c r="E1455" s="146" t="s">
        <v>182</v>
      </c>
      <c r="F1455" s="146" t="s">
        <v>1523</v>
      </c>
      <c r="G1455" s="146" t="s">
        <v>143</v>
      </c>
      <c r="H1455" s="2" t="s">
        <v>155</v>
      </c>
      <c r="I1455" s="146">
        <v>3</v>
      </c>
      <c r="J1455" s="146"/>
      <c r="K1455" s="146"/>
      <c r="L1455" s="146"/>
      <c r="M1455" s="146"/>
      <c r="N1455" s="146"/>
    </row>
    <row r="1456" spans="1:14">
      <c r="A1456" s="96">
        <v>111</v>
      </c>
      <c r="B1456" s="96"/>
      <c r="C1456" s="96" t="s">
        <v>228</v>
      </c>
      <c r="D1456" s="146" t="s">
        <v>260</v>
      </c>
      <c r="E1456" s="146" t="s">
        <v>182</v>
      </c>
      <c r="F1456" s="146" t="s">
        <v>1523</v>
      </c>
      <c r="G1456" s="146" t="s">
        <v>1690</v>
      </c>
      <c r="H1456" s="2" t="s">
        <v>155</v>
      </c>
      <c r="I1456" s="146">
        <v>1</v>
      </c>
      <c r="J1456" s="146"/>
      <c r="K1456" s="146"/>
      <c r="L1456" s="146"/>
      <c r="M1456" s="146"/>
      <c r="N1456" s="146"/>
    </row>
    <row r="1457" spans="1:14">
      <c r="A1457" s="96">
        <v>112</v>
      </c>
      <c r="B1457" s="96"/>
      <c r="C1457" s="96" t="s">
        <v>228</v>
      </c>
      <c r="D1457" s="146" t="s">
        <v>260</v>
      </c>
      <c r="E1457" s="146" t="s">
        <v>178</v>
      </c>
      <c r="F1457" s="146" t="s">
        <v>37</v>
      </c>
      <c r="G1457" s="146" t="s">
        <v>1670</v>
      </c>
      <c r="H1457" s="2" t="s">
        <v>155</v>
      </c>
      <c r="I1457" s="146">
        <v>1</v>
      </c>
      <c r="J1457" s="146"/>
      <c r="K1457" s="146"/>
      <c r="L1457" s="146"/>
      <c r="M1457" s="146"/>
      <c r="N1457" s="146"/>
    </row>
    <row r="1458" spans="1:14">
      <c r="A1458" s="96">
        <v>113</v>
      </c>
      <c r="B1458" s="96"/>
      <c r="C1458" s="96" t="s">
        <v>228</v>
      </c>
      <c r="D1458" s="146" t="s">
        <v>260</v>
      </c>
      <c r="E1458" s="146" t="s">
        <v>174</v>
      </c>
      <c r="F1458" s="146" t="s">
        <v>247</v>
      </c>
      <c r="G1458" s="146" t="s">
        <v>248</v>
      </c>
      <c r="H1458" s="2" t="s">
        <v>155</v>
      </c>
      <c r="I1458" s="146">
        <v>2</v>
      </c>
      <c r="J1458" s="146"/>
      <c r="K1458" s="146"/>
      <c r="L1458" s="146"/>
      <c r="M1458" s="146"/>
      <c r="N1458" s="146"/>
    </row>
    <row r="1459" spans="1:14">
      <c r="A1459" s="96">
        <v>114</v>
      </c>
      <c r="B1459" s="96"/>
      <c r="C1459" s="96" t="s">
        <v>228</v>
      </c>
      <c r="D1459" s="146" t="s">
        <v>260</v>
      </c>
      <c r="E1459" s="146" t="s">
        <v>180</v>
      </c>
      <c r="F1459" s="146" t="s">
        <v>83</v>
      </c>
      <c r="G1459" s="146" t="s">
        <v>1700</v>
      </c>
      <c r="H1459" s="2" t="s">
        <v>155</v>
      </c>
      <c r="I1459" s="146">
        <v>2</v>
      </c>
      <c r="J1459" s="146"/>
      <c r="K1459" s="146"/>
      <c r="L1459" s="146"/>
      <c r="M1459" s="146"/>
      <c r="N1459" s="146"/>
    </row>
    <row r="1460" spans="1:14">
      <c r="A1460" s="96">
        <v>115</v>
      </c>
      <c r="B1460" s="96"/>
      <c r="C1460" s="96" t="s">
        <v>228</v>
      </c>
      <c r="D1460" s="146" t="s">
        <v>260</v>
      </c>
      <c r="E1460" s="146" t="s">
        <v>182</v>
      </c>
      <c r="F1460" s="146" t="s">
        <v>1524</v>
      </c>
      <c r="G1460" s="146" t="s">
        <v>1690</v>
      </c>
      <c r="H1460" s="2" t="s">
        <v>155</v>
      </c>
      <c r="I1460" s="146">
        <v>3</v>
      </c>
      <c r="J1460" s="146"/>
      <c r="K1460" s="146"/>
      <c r="L1460" s="146"/>
      <c r="M1460" s="146"/>
      <c r="N1460" s="146"/>
    </row>
    <row r="1461" spans="1:14">
      <c r="A1461" s="96">
        <v>116</v>
      </c>
      <c r="B1461" s="96"/>
      <c r="C1461" s="96" t="s">
        <v>228</v>
      </c>
      <c r="D1461" s="146" t="s">
        <v>260</v>
      </c>
      <c r="E1461" s="146" t="s">
        <v>172</v>
      </c>
      <c r="F1461" s="146" t="s">
        <v>1524</v>
      </c>
      <c r="G1461" s="146" t="s">
        <v>1685</v>
      </c>
      <c r="H1461" s="2" t="s">
        <v>155</v>
      </c>
      <c r="I1461" s="146">
        <v>1</v>
      </c>
      <c r="J1461" s="146"/>
      <c r="K1461" s="146" t="s">
        <v>1587</v>
      </c>
      <c r="L1461" s="146"/>
      <c r="M1461" s="146"/>
      <c r="N1461" s="146"/>
    </row>
    <row r="1462" spans="1:14">
      <c r="A1462" s="96">
        <v>117</v>
      </c>
      <c r="B1462" s="96"/>
      <c r="C1462" s="96" t="s">
        <v>228</v>
      </c>
      <c r="D1462" s="146" t="s">
        <v>260</v>
      </c>
      <c r="E1462" s="146" t="s">
        <v>172</v>
      </c>
      <c r="F1462" s="146" t="s">
        <v>1524</v>
      </c>
      <c r="G1462" s="146" t="s">
        <v>51</v>
      </c>
      <c r="H1462" s="2" t="s">
        <v>155</v>
      </c>
      <c r="I1462" s="146">
        <v>1</v>
      </c>
      <c r="J1462" s="146"/>
      <c r="K1462" s="146" t="s">
        <v>1960</v>
      </c>
      <c r="L1462" s="146"/>
      <c r="M1462" s="146"/>
      <c r="N1462" s="146"/>
    </row>
    <row r="1463" spans="1:14">
      <c r="A1463" s="96">
        <v>118</v>
      </c>
      <c r="B1463" s="96"/>
      <c r="C1463" s="96" t="s">
        <v>228</v>
      </c>
      <c r="D1463" s="146" t="s">
        <v>260</v>
      </c>
      <c r="E1463" s="146" t="s">
        <v>980</v>
      </c>
      <c r="F1463" s="146" t="s">
        <v>1526</v>
      </c>
      <c r="G1463" s="146" t="s">
        <v>220</v>
      </c>
      <c r="H1463" s="2" t="s">
        <v>210</v>
      </c>
      <c r="I1463" s="146">
        <v>1</v>
      </c>
      <c r="J1463" s="146"/>
      <c r="K1463" s="146"/>
      <c r="L1463" s="146"/>
      <c r="M1463" s="146"/>
      <c r="N1463" s="146"/>
    </row>
    <row r="1464" spans="1:14">
      <c r="A1464" s="96">
        <v>119</v>
      </c>
      <c r="B1464" s="96"/>
      <c r="C1464" s="96" t="s">
        <v>228</v>
      </c>
      <c r="D1464" s="146" t="s">
        <v>260</v>
      </c>
      <c r="E1464" s="146" t="s">
        <v>980</v>
      </c>
      <c r="F1464" s="146" t="s">
        <v>1526</v>
      </c>
      <c r="G1464" s="146" t="s">
        <v>51</v>
      </c>
      <c r="H1464" s="2" t="s">
        <v>210</v>
      </c>
      <c r="I1464" s="146">
        <v>1</v>
      </c>
      <c r="J1464" s="146"/>
      <c r="K1464" s="146" t="s">
        <v>2072</v>
      </c>
      <c r="L1464" s="146"/>
      <c r="M1464" s="146"/>
      <c r="N1464" s="146"/>
    </row>
    <row r="1465" spans="1:14">
      <c r="A1465" s="96">
        <v>120</v>
      </c>
      <c r="B1465" s="96"/>
      <c r="C1465" s="96" t="s">
        <v>228</v>
      </c>
      <c r="D1465" s="146" t="s">
        <v>260</v>
      </c>
      <c r="E1465" s="146" t="s">
        <v>341</v>
      </c>
      <c r="F1465" s="146" t="s">
        <v>14</v>
      </c>
      <c r="G1465" s="146" t="s">
        <v>142</v>
      </c>
      <c r="H1465" s="2" t="s">
        <v>155</v>
      </c>
      <c r="I1465" s="146">
        <v>2</v>
      </c>
      <c r="J1465" s="146"/>
      <c r="K1465" s="146" t="s">
        <v>1956</v>
      </c>
      <c r="L1465" s="146"/>
      <c r="M1465" s="146"/>
      <c r="N1465" s="146"/>
    </row>
    <row r="1466" spans="1:14">
      <c r="A1466" s="96">
        <v>121</v>
      </c>
      <c r="B1466" s="96"/>
      <c r="C1466" s="96" t="s">
        <v>228</v>
      </c>
      <c r="D1466" s="146" t="s">
        <v>260</v>
      </c>
      <c r="E1466" s="146" t="s">
        <v>182</v>
      </c>
      <c r="F1466" s="146" t="s">
        <v>1528</v>
      </c>
      <c r="G1466" s="146" t="s">
        <v>51</v>
      </c>
      <c r="H1466" s="2" t="s">
        <v>155</v>
      </c>
      <c r="I1466" s="146">
        <v>2</v>
      </c>
      <c r="J1466" s="146"/>
      <c r="K1466" s="146" t="s">
        <v>1961</v>
      </c>
      <c r="L1466" s="146"/>
      <c r="M1466" s="146"/>
      <c r="N1466" s="146"/>
    </row>
    <row r="1467" spans="1:14">
      <c r="A1467" s="96">
        <v>122</v>
      </c>
      <c r="B1467" s="96"/>
      <c r="C1467" s="96" t="s">
        <v>228</v>
      </c>
      <c r="D1467" s="146" t="s">
        <v>260</v>
      </c>
      <c r="E1467" s="146" t="s">
        <v>187</v>
      </c>
      <c r="F1467" s="146" t="s">
        <v>1529</v>
      </c>
      <c r="G1467" s="146" t="s">
        <v>1166</v>
      </c>
      <c r="H1467" s="2" t="s">
        <v>211</v>
      </c>
      <c r="I1467" s="146">
        <v>2</v>
      </c>
      <c r="J1467" s="146"/>
      <c r="K1467" s="146"/>
      <c r="L1467" s="146"/>
      <c r="M1467" s="146"/>
      <c r="N1467" s="146"/>
    </row>
    <row r="1468" spans="1:14">
      <c r="A1468" s="96">
        <v>123</v>
      </c>
      <c r="B1468" s="96"/>
      <c r="C1468" s="96" t="s">
        <v>228</v>
      </c>
      <c r="D1468" s="146" t="s">
        <v>260</v>
      </c>
      <c r="E1468" s="146" t="s">
        <v>182</v>
      </c>
      <c r="F1468" s="146" t="s">
        <v>1531</v>
      </c>
      <c r="G1468" s="146" t="s">
        <v>1690</v>
      </c>
      <c r="H1468" s="2" t="s">
        <v>155</v>
      </c>
      <c r="I1468" s="146">
        <v>1</v>
      </c>
      <c r="J1468" s="146"/>
      <c r="K1468" s="146" t="s">
        <v>1587</v>
      </c>
      <c r="L1468" s="146"/>
      <c r="M1468" s="146"/>
      <c r="N1468" s="146"/>
    </row>
    <row r="1469" spans="1:14">
      <c r="A1469" s="96">
        <v>124</v>
      </c>
      <c r="B1469" s="96"/>
      <c r="C1469" s="96" t="s">
        <v>228</v>
      </c>
      <c r="D1469" s="146" t="s">
        <v>260</v>
      </c>
      <c r="E1469" s="146" t="s">
        <v>182</v>
      </c>
      <c r="F1469" s="146" t="s">
        <v>1531</v>
      </c>
      <c r="G1469" s="146" t="s">
        <v>51</v>
      </c>
      <c r="H1469" s="2" t="s">
        <v>155</v>
      </c>
      <c r="I1469" s="146">
        <v>1</v>
      </c>
      <c r="J1469" s="146"/>
      <c r="K1469" s="146" t="s">
        <v>1962</v>
      </c>
      <c r="L1469" s="146"/>
      <c r="M1469" s="146"/>
      <c r="N1469" s="146"/>
    </row>
    <row r="1470" spans="1:14">
      <c r="A1470" s="96">
        <v>125</v>
      </c>
      <c r="B1470" s="96"/>
      <c r="C1470" s="96" t="s">
        <v>228</v>
      </c>
      <c r="D1470" s="146" t="s">
        <v>260</v>
      </c>
      <c r="E1470" s="146" t="s">
        <v>182</v>
      </c>
      <c r="F1470" s="146" t="s">
        <v>1525</v>
      </c>
      <c r="G1470" s="146" t="s">
        <v>1690</v>
      </c>
      <c r="H1470" s="2" t="s">
        <v>155</v>
      </c>
      <c r="I1470" s="146">
        <v>1</v>
      </c>
      <c r="J1470" s="146"/>
      <c r="K1470" s="146" t="s">
        <v>1587</v>
      </c>
      <c r="L1470" s="146"/>
      <c r="M1470" s="146"/>
      <c r="N1470" s="146"/>
    </row>
    <row r="1471" spans="1:14">
      <c r="A1471" s="96">
        <v>126</v>
      </c>
      <c r="B1471" s="96"/>
      <c r="C1471" s="96" t="s">
        <v>228</v>
      </c>
      <c r="D1471" s="146" t="s">
        <v>260</v>
      </c>
      <c r="E1471" s="146" t="s">
        <v>182</v>
      </c>
      <c r="F1471" s="146" t="s">
        <v>1525</v>
      </c>
      <c r="G1471" s="146" t="s">
        <v>51</v>
      </c>
      <c r="H1471" s="2" t="s">
        <v>155</v>
      </c>
      <c r="I1471" s="146">
        <v>1</v>
      </c>
      <c r="J1471" s="146"/>
      <c r="K1471" s="146" t="s">
        <v>1963</v>
      </c>
      <c r="L1471" s="146"/>
      <c r="M1471" s="146"/>
      <c r="N1471" s="146"/>
    </row>
    <row r="1472" spans="1:14">
      <c r="A1472" s="96">
        <v>127</v>
      </c>
      <c r="B1472" s="96"/>
      <c r="C1472" s="96" t="s">
        <v>228</v>
      </c>
      <c r="D1472" s="146" t="s">
        <v>260</v>
      </c>
      <c r="E1472" s="146" t="s">
        <v>175</v>
      </c>
      <c r="F1472" s="146" t="s">
        <v>1530</v>
      </c>
      <c r="G1472" s="146" t="s">
        <v>217</v>
      </c>
      <c r="H1472" s="2" t="s">
        <v>1964</v>
      </c>
      <c r="I1472" s="146">
        <v>2</v>
      </c>
      <c r="J1472" s="146"/>
      <c r="K1472" s="146"/>
      <c r="L1472" s="146"/>
      <c r="M1472" s="146"/>
      <c r="N1472" s="146"/>
    </row>
    <row r="1473" spans="1:14">
      <c r="A1473" s="96">
        <v>128</v>
      </c>
      <c r="B1473" s="96"/>
      <c r="C1473" s="96" t="s">
        <v>228</v>
      </c>
      <c r="D1473" s="146" t="s">
        <v>260</v>
      </c>
      <c r="E1473" s="146" t="s">
        <v>182</v>
      </c>
      <c r="F1473" s="146" t="s">
        <v>1527</v>
      </c>
      <c r="G1473" s="146" t="s">
        <v>1120</v>
      </c>
      <c r="H1473" s="2" t="s">
        <v>155</v>
      </c>
      <c r="I1473" s="146">
        <v>3</v>
      </c>
      <c r="J1473" s="146"/>
      <c r="K1473" s="146"/>
      <c r="L1473" s="146"/>
      <c r="M1473" s="146"/>
      <c r="N1473" s="146"/>
    </row>
    <row r="1474" spans="1:14">
      <c r="A1474" s="96">
        <v>129</v>
      </c>
      <c r="B1474" s="96"/>
      <c r="C1474" s="96" t="s">
        <v>228</v>
      </c>
      <c r="D1474" s="146" t="s">
        <v>1534</v>
      </c>
      <c r="E1474" s="146" t="s">
        <v>182</v>
      </c>
      <c r="F1474" s="146" t="s">
        <v>256</v>
      </c>
      <c r="G1474" s="146" t="s">
        <v>1670</v>
      </c>
      <c r="H1474" s="2" t="s">
        <v>155</v>
      </c>
      <c r="I1474" s="146">
        <v>1</v>
      </c>
      <c r="J1474" s="146">
        <v>2</v>
      </c>
      <c r="K1474" s="146" t="s">
        <v>1535</v>
      </c>
      <c r="L1474" s="146"/>
      <c r="M1474" s="146"/>
      <c r="N1474" s="146"/>
    </row>
    <row r="1475" spans="1:14">
      <c r="A1475" s="96">
        <v>130</v>
      </c>
      <c r="B1475" s="96"/>
      <c r="C1475" s="96" t="s">
        <v>228</v>
      </c>
      <c r="D1475" s="146" t="s">
        <v>1534</v>
      </c>
      <c r="E1475" s="146" t="s">
        <v>182</v>
      </c>
      <c r="F1475" s="146" t="s">
        <v>256</v>
      </c>
      <c r="G1475" s="146" t="s">
        <v>136</v>
      </c>
      <c r="H1475" s="2" t="s">
        <v>155</v>
      </c>
      <c r="I1475" s="146">
        <v>1</v>
      </c>
      <c r="J1475" s="146">
        <v>2</v>
      </c>
      <c r="K1475" s="146" t="s">
        <v>1536</v>
      </c>
      <c r="L1475" s="146"/>
      <c r="M1475" s="146"/>
      <c r="N1475" s="146"/>
    </row>
    <row r="1476" spans="1:14">
      <c r="A1476" s="96">
        <v>131</v>
      </c>
      <c r="B1476" s="96"/>
      <c r="C1476" s="96" t="s">
        <v>228</v>
      </c>
      <c r="D1476" s="146" t="s">
        <v>1534</v>
      </c>
      <c r="E1476" s="146" t="s">
        <v>182</v>
      </c>
      <c r="F1476" s="146" t="s">
        <v>254</v>
      </c>
      <c r="G1476" s="146" t="s">
        <v>143</v>
      </c>
      <c r="H1476" s="2" t="s">
        <v>155</v>
      </c>
      <c r="I1476" s="146">
        <v>2</v>
      </c>
      <c r="J1476" s="146">
        <v>2</v>
      </c>
      <c r="K1476" s="146" t="s">
        <v>628</v>
      </c>
      <c r="L1476" s="146"/>
      <c r="M1476" s="146"/>
      <c r="N1476" s="146"/>
    </row>
    <row r="1477" spans="1:14">
      <c r="A1477" s="96">
        <v>132</v>
      </c>
      <c r="B1477" s="96"/>
      <c r="C1477" s="96" t="s">
        <v>228</v>
      </c>
      <c r="D1477" s="146" t="s">
        <v>1534</v>
      </c>
      <c r="E1477" s="146" t="s">
        <v>182</v>
      </c>
      <c r="F1477" s="146" t="s">
        <v>256</v>
      </c>
      <c r="G1477" s="146" t="s">
        <v>145</v>
      </c>
      <c r="H1477" s="2" t="s">
        <v>780</v>
      </c>
      <c r="I1477" s="146">
        <v>1</v>
      </c>
      <c r="J1477" s="146">
        <v>2</v>
      </c>
      <c r="K1477" s="146" t="s">
        <v>1536</v>
      </c>
      <c r="L1477" s="146"/>
      <c r="M1477" s="146"/>
      <c r="N1477" s="146"/>
    </row>
    <row r="1478" spans="1:14">
      <c r="A1478" s="96">
        <v>133</v>
      </c>
      <c r="B1478" s="96"/>
      <c r="C1478" s="96" t="s">
        <v>228</v>
      </c>
      <c r="D1478" s="146" t="s">
        <v>1534</v>
      </c>
      <c r="E1478" s="146" t="s">
        <v>182</v>
      </c>
      <c r="F1478" s="146" t="s">
        <v>254</v>
      </c>
      <c r="G1478" s="146" t="s">
        <v>1629</v>
      </c>
      <c r="H1478" s="2" t="s">
        <v>261</v>
      </c>
      <c r="I1478" s="146">
        <v>2</v>
      </c>
      <c r="J1478" s="146">
        <v>2</v>
      </c>
      <c r="K1478" s="146" t="s">
        <v>628</v>
      </c>
      <c r="L1478" s="146"/>
      <c r="M1478" s="146"/>
      <c r="N1478" s="146"/>
    </row>
    <row r="1479" spans="1:14">
      <c r="A1479" s="96">
        <v>134</v>
      </c>
      <c r="B1479" s="96"/>
      <c r="C1479" s="96" t="s">
        <v>228</v>
      </c>
      <c r="D1479" s="146" t="s">
        <v>1534</v>
      </c>
      <c r="E1479" s="146" t="s">
        <v>182</v>
      </c>
      <c r="F1479" s="146" t="s">
        <v>256</v>
      </c>
      <c r="G1479" s="146" t="s">
        <v>136</v>
      </c>
      <c r="H1479" s="2" t="s">
        <v>261</v>
      </c>
      <c r="I1479" s="146">
        <v>1</v>
      </c>
      <c r="J1479" s="146">
        <v>2</v>
      </c>
      <c r="K1479" s="146" t="s">
        <v>1535</v>
      </c>
      <c r="L1479" s="146"/>
      <c r="M1479" s="146"/>
      <c r="N1479" s="146"/>
    </row>
    <row r="1480" spans="1:14">
      <c r="A1480" s="96">
        <v>135</v>
      </c>
      <c r="B1480" s="96"/>
      <c r="C1480" s="96" t="s">
        <v>228</v>
      </c>
      <c r="D1480" s="146" t="s">
        <v>262</v>
      </c>
      <c r="E1480" s="146" t="s">
        <v>182</v>
      </c>
      <c r="F1480" s="146" t="s">
        <v>1527</v>
      </c>
      <c r="G1480" s="146" t="s">
        <v>1629</v>
      </c>
      <c r="H1480" s="2" t="s">
        <v>261</v>
      </c>
      <c r="I1480" s="146">
        <v>3</v>
      </c>
      <c r="J1480" s="146"/>
      <c r="K1480" s="146"/>
      <c r="L1480" s="146"/>
      <c r="M1480" s="146"/>
      <c r="N1480" s="146"/>
    </row>
    <row r="1481" spans="1:14">
      <c r="A1481" s="96">
        <v>136</v>
      </c>
      <c r="B1481" s="96"/>
      <c r="C1481" s="96" t="s">
        <v>228</v>
      </c>
      <c r="D1481" s="146" t="s">
        <v>262</v>
      </c>
      <c r="E1481" s="146" t="s">
        <v>172</v>
      </c>
      <c r="F1481" s="146" t="s">
        <v>7</v>
      </c>
      <c r="G1481" s="146" t="s">
        <v>240</v>
      </c>
      <c r="H1481" s="2" t="s">
        <v>261</v>
      </c>
      <c r="I1481" s="146">
        <v>2</v>
      </c>
      <c r="J1481" s="146"/>
      <c r="K1481" s="146"/>
      <c r="L1481" s="146"/>
      <c r="M1481" s="146"/>
      <c r="N1481" s="146"/>
    </row>
    <row r="1482" spans="1:14">
      <c r="A1482" s="96">
        <v>137</v>
      </c>
      <c r="B1482" s="96"/>
      <c r="C1482" s="96" t="s">
        <v>228</v>
      </c>
      <c r="D1482" s="146" t="s">
        <v>262</v>
      </c>
      <c r="E1482" s="146" t="s">
        <v>178</v>
      </c>
      <c r="F1482" s="146" t="s">
        <v>37</v>
      </c>
      <c r="G1482" s="146" t="s">
        <v>240</v>
      </c>
      <c r="H1482" s="2" t="s">
        <v>261</v>
      </c>
      <c r="I1482" s="146">
        <v>1</v>
      </c>
      <c r="J1482" s="146"/>
      <c r="K1482" s="146" t="s">
        <v>1587</v>
      </c>
      <c r="L1482" s="146"/>
      <c r="M1482" s="146"/>
      <c r="N1482" s="146"/>
    </row>
    <row r="1483" spans="1:14">
      <c r="A1483" s="96">
        <v>138</v>
      </c>
      <c r="B1483" s="96"/>
      <c r="C1483" s="96" t="s">
        <v>228</v>
      </c>
      <c r="D1483" s="146" t="s">
        <v>262</v>
      </c>
      <c r="E1483" s="146" t="s">
        <v>178</v>
      </c>
      <c r="F1483" s="146" t="s">
        <v>37</v>
      </c>
      <c r="G1483" s="146" t="s">
        <v>51</v>
      </c>
      <c r="H1483" s="2" t="s">
        <v>261</v>
      </c>
      <c r="I1483" s="146">
        <v>1</v>
      </c>
      <c r="J1483" s="146"/>
      <c r="K1483" s="146" t="s">
        <v>1590</v>
      </c>
      <c r="L1483" s="146"/>
      <c r="M1483" s="146"/>
      <c r="N1483" s="146"/>
    </row>
    <row r="1484" spans="1:14">
      <c r="A1484" s="96">
        <v>139</v>
      </c>
      <c r="B1484" s="96"/>
      <c r="C1484" s="96" t="s">
        <v>228</v>
      </c>
      <c r="D1484" s="146" t="s">
        <v>262</v>
      </c>
      <c r="E1484" s="146" t="s">
        <v>182</v>
      </c>
      <c r="F1484" s="146" t="s">
        <v>1524</v>
      </c>
      <c r="G1484" s="146" t="s">
        <v>136</v>
      </c>
      <c r="H1484" s="2" t="s">
        <v>261</v>
      </c>
      <c r="I1484" s="146">
        <v>3</v>
      </c>
      <c r="J1484" s="146"/>
      <c r="K1484" s="146"/>
      <c r="L1484" s="146"/>
      <c r="M1484" s="146"/>
      <c r="N1484" s="146"/>
    </row>
    <row r="1485" spans="1:14">
      <c r="A1485" s="96">
        <v>140</v>
      </c>
      <c r="B1485" s="96"/>
      <c r="C1485" s="96" t="s">
        <v>228</v>
      </c>
      <c r="D1485" s="146" t="s">
        <v>262</v>
      </c>
      <c r="E1485" s="146" t="s">
        <v>172</v>
      </c>
      <c r="F1485" s="146" t="s">
        <v>1524</v>
      </c>
      <c r="G1485" s="146" t="s">
        <v>1685</v>
      </c>
      <c r="H1485" s="2" t="s">
        <v>261</v>
      </c>
      <c r="I1485" s="146">
        <v>1</v>
      </c>
      <c r="J1485" s="146"/>
      <c r="K1485" s="146" t="s">
        <v>1587</v>
      </c>
      <c r="L1485" s="146"/>
      <c r="M1485" s="146"/>
      <c r="N1485" s="146"/>
    </row>
    <row r="1486" spans="1:14">
      <c r="A1486" s="96">
        <v>141</v>
      </c>
      <c r="B1486" s="96"/>
      <c r="C1486" s="96" t="s">
        <v>228</v>
      </c>
      <c r="D1486" s="146" t="s">
        <v>262</v>
      </c>
      <c r="E1486" s="146" t="s">
        <v>172</v>
      </c>
      <c r="F1486" s="146" t="s">
        <v>1524</v>
      </c>
      <c r="G1486" s="146" t="s">
        <v>51</v>
      </c>
      <c r="H1486" s="2" t="s">
        <v>261</v>
      </c>
      <c r="I1486" s="146">
        <v>1</v>
      </c>
      <c r="J1486" s="146"/>
      <c r="K1486" s="146" t="s">
        <v>1960</v>
      </c>
      <c r="L1486" s="146"/>
      <c r="M1486" s="146"/>
      <c r="N1486" s="146"/>
    </row>
    <row r="1487" spans="1:14">
      <c r="A1487" s="96">
        <v>142</v>
      </c>
      <c r="B1487" s="96"/>
      <c r="C1487" s="96" t="s">
        <v>228</v>
      </c>
      <c r="D1487" s="146" t="s">
        <v>262</v>
      </c>
      <c r="E1487" s="146" t="s">
        <v>174</v>
      </c>
      <c r="F1487" s="146" t="s">
        <v>247</v>
      </c>
      <c r="G1487" s="146" t="s">
        <v>248</v>
      </c>
      <c r="H1487" s="2" t="s">
        <v>261</v>
      </c>
      <c r="I1487" s="146">
        <v>2</v>
      </c>
      <c r="J1487" s="146"/>
      <c r="K1487" s="146"/>
      <c r="L1487" s="146"/>
      <c r="M1487" s="146"/>
      <c r="N1487" s="146"/>
    </row>
    <row r="1488" spans="1:14">
      <c r="A1488" s="96">
        <v>143</v>
      </c>
      <c r="B1488" s="96"/>
      <c r="C1488" s="96" t="s">
        <v>228</v>
      </c>
      <c r="D1488" s="146" t="s">
        <v>262</v>
      </c>
      <c r="E1488" s="146" t="s">
        <v>180</v>
      </c>
      <c r="F1488" s="146" t="s">
        <v>83</v>
      </c>
      <c r="G1488" s="146" t="s">
        <v>1700</v>
      </c>
      <c r="H1488" s="2" t="s">
        <v>261</v>
      </c>
      <c r="I1488" s="146">
        <v>2</v>
      </c>
      <c r="J1488" s="146"/>
      <c r="K1488" s="146"/>
      <c r="L1488" s="146"/>
      <c r="M1488" s="146"/>
      <c r="N1488" s="146"/>
    </row>
    <row r="1489" spans="1:14">
      <c r="A1489" s="96">
        <v>144</v>
      </c>
      <c r="B1489" s="96"/>
      <c r="C1489" s="96" t="s">
        <v>228</v>
      </c>
      <c r="D1489" s="146" t="s">
        <v>262</v>
      </c>
      <c r="E1489" s="146" t="s">
        <v>182</v>
      </c>
      <c r="F1489" s="146" t="s">
        <v>1525</v>
      </c>
      <c r="G1489" s="146" t="s">
        <v>145</v>
      </c>
      <c r="H1489" s="2" t="s">
        <v>261</v>
      </c>
      <c r="I1489" s="146">
        <v>1</v>
      </c>
      <c r="J1489" s="146"/>
      <c r="K1489" s="146" t="s">
        <v>1587</v>
      </c>
      <c r="L1489" s="146"/>
      <c r="M1489" s="146"/>
      <c r="N1489" s="146"/>
    </row>
    <row r="1490" spans="1:14">
      <c r="A1490" s="96">
        <v>145</v>
      </c>
      <c r="B1490" s="96"/>
      <c r="C1490" s="96" t="s">
        <v>228</v>
      </c>
      <c r="D1490" s="146" t="s">
        <v>262</v>
      </c>
      <c r="E1490" s="146" t="s">
        <v>182</v>
      </c>
      <c r="F1490" s="146" t="s">
        <v>1525</v>
      </c>
      <c r="G1490" s="146" t="s">
        <v>51</v>
      </c>
      <c r="H1490" s="2" t="s">
        <v>261</v>
      </c>
      <c r="I1490" s="146">
        <v>1</v>
      </c>
      <c r="J1490" s="146"/>
      <c r="K1490" s="146" t="s">
        <v>1965</v>
      </c>
      <c r="L1490" s="146"/>
      <c r="M1490" s="146"/>
      <c r="N1490" s="146"/>
    </row>
    <row r="1491" spans="1:14">
      <c r="A1491" s="96">
        <v>146</v>
      </c>
      <c r="B1491" s="96"/>
      <c r="C1491" s="96" t="s">
        <v>228</v>
      </c>
      <c r="D1491" s="146" t="s">
        <v>262</v>
      </c>
      <c r="E1491" s="146" t="s">
        <v>980</v>
      </c>
      <c r="F1491" s="146" t="s">
        <v>1526</v>
      </c>
      <c r="G1491" s="146" t="s">
        <v>1167</v>
      </c>
      <c r="H1491" s="2" t="s">
        <v>210</v>
      </c>
      <c r="I1491" s="146">
        <v>1</v>
      </c>
      <c r="J1491" s="146"/>
      <c r="K1491" s="146"/>
      <c r="L1491" s="146"/>
      <c r="M1491" s="146"/>
      <c r="N1491" s="146"/>
    </row>
    <row r="1492" spans="1:14">
      <c r="A1492" s="96">
        <v>147</v>
      </c>
      <c r="B1492" s="96"/>
      <c r="C1492" s="96" t="s">
        <v>228</v>
      </c>
      <c r="D1492" s="146" t="s">
        <v>262</v>
      </c>
      <c r="E1492" s="146" t="s">
        <v>980</v>
      </c>
      <c r="F1492" s="146" t="s">
        <v>1526</v>
      </c>
      <c r="G1492" s="146" t="s">
        <v>51</v>
      </c>
      <c r="H1492" s="2" t="s">
        <v>210</v>
      </c>
      <c r="I1492" s="146">
        <v>1</v>
      </c>
      <c r="J1492" s="146"/>
      <c r="K1492" s="146" t="s">
        <v>2073</v>
      </c>
      <c r="L1492" s="146"/>
      <c r="M1492" s="146"/>
      <c r="N1492" s="146"/>
    </row>
    <row r="1493" spans="1:14">
      <c r="A1493" s="96">
        <v>148</v>
      </c>
      <c r="B1493" s="96"/>
      <c r="C1493" s="96" t="s">
        <v>228</v>
      </c>
      <c r="D1493" s="146" t="s">
        <v>262</v>
      </c>
      <c r="E1493" s="146" t="s">
        <v>341</v>
      </c>
      <c r="F1493" s="146" t="s">
        <v>14</v>
      </c>
      <c r="G1493" s="146" t="s">
        <v>142</v>
      </c>
      <c r="H1493" s="2" t="s">
        <v>261</v>
      </c>
      <c r="I1493" s="146">
        <v>2</v>
      </c>
      <c r="J1493" s="146"/>
      <c r="K1493" s="146" t="s">
        <v>1956</v>
      </c>
      <c r="L1493" s="146"/>
      <c r="M1493" s="146"/>
      <c r="N1493" s="146"/>
    </row>
    <row r="1494" spans="1:14">
      <c r="A1494" s="96">
        <v>149</v>
      </c>
      <c r="B1494" s="96"/>
      <c r="C1494" s="96" t="s">
        <v>228</v>
      </c>
      <c r="D1494" s="146" t="s">
        <v>262</v>
      </c>
      <c r="E1494" s="146" t="s">
        <v>182</v>
      </c>
      <c r="F1494" s="146" t="s">
        <v>1528</v>
      </c>
      <c r="G1494" s="146" t="s">
        <v>217</v>
      </c>
      <c r="H1494" s="2" t="s">
        <v>261</v>
      </c>
      <c r="I1494" s="146">
        <v>2</v>
      </c>
      <c r="J1494" s="146"/>
      <c r="K1494" s="146"/>
      <c r="L1494" s="146"/>
      <c r="M1494" s="146"/>
      <c r="N1494" s="146"/>
    </row>
    <row r="1495" spans="1:14">
      <c r="A1495" s="96">
        <v>150</v>
      </c>
      <c r="B1495" s="96"/>
      <c r="C1495" s="96" t="s">
        <v>228</v>
      </c>
      <c r="D1495" s="146" t="s">
        <v>262</v>
      </c>
      <c r="E1495" s="146" t="s">
        <v>182</v>
      </c>
      <c r="F1495" s="146" t="s">
        <v>1523</v>
      </c>
      <c r="G1495" s="146" t="s">
        <v>145</v>
      </c>
      <c r="H1495" s="2" t="s">
        <v>261</v>
      </c>
      <c r="I1495" s="146">
        <v>3</v>
      </c>
      <c r="J1495" s="146"/>
      <c r="K1495" s="146"/>
      <c r="L1495" s="146"/>
      <c r="M1495" s="146"/>
      <c r="N1495" s="146"/>
    </row>
    <row r="1496" spans="1:14">
      <c r="A1496" s="96">
        <v>151</v>
      </c>
      <c r="B1496" s="96"/>
      <c r="C1496" s="96" t="s">
        <v>228</v>
      </c>
      <c r="D1496" s="146" t="s">
        <v>262</v>
      </c>
      <c r="E1496" s="146" t="s">
        <v>182</v>
      </c>
      <c r="F1496" s="146" t="s">
        <v>1523</v>
      </c>
      <c r="G1496" s="146" t="s">
        <v>145</v>
      </c>
      <c r="H1496" s="2" t="s">
        <v>261</v>
      </c>
      <c r="I1496" s="146">
        <v>1</v>
      </c>
      <c r="J1496" s="146"/>
      <c r="K1496" s="146"/>
      <c r="L1496" s="146"/>
      <c r="M1496" s="146"/>
      <c r="N1496" s="146"/>
    </row>
    <row r="1497" spans="1:14">
      <c r="A1497" s="96">
        <v>152</v>
      </c>
      <c r="B1497" s="96"/>
      <c r="C1497" s="96" t="s">
        <v>228</v>
      </c>
      <c r="D1497" s="146" t="s">
        <v>262</v>
      </c>
      <c r="E1497" s="146" t="s">
        <v>187</v>
      </c>
      <c r="F1497" s="146" t="s">
        <v>1529</v>
      </c>
      <c r="G1497" s="146" t="s">
        <v>144</v>
      </c>
      <c r="H1497" s="2" t="s">
        <v>211</v>
      </c>
      <c r="I1497" s="146">
        <v>2</v>
      </c>
      <c r="J1497" s="146"/>
      <c r="K1497" s="146"/>
      <c r="L1497" s="146"/>
      <c r="M1497" s="146"/>
      <c r="N1497" s="146"/>
    </row>
    <row r="1498" spans="1:14">
      <c r="A1498" s="96">
        <v>153</v>
      </c>
      <c r="B1498" s="96"/>
      <c r="C1498" s="96" t="s">
        <v>228</v>
      </c>
      <c r="D1498" s="146" t="s">
        <v>262</v>
      </c>
      <c r="E1498" s="146" t="s">
        <v>175</v>
      </c>
      <c r="F1498" s="146" t="s">
        <v>1530</v>
      </c>
      <c r="G1498" s="146" t="s">
        <v>145</v>
      </c>
      <c r="H1498" s="2" t="s">
        <v>780</v>
      </c>
      <c r="I1498" s="146">
        <v>2</v>
      </c>
      <c r="J1498" s="146"/>
      <c r="K1498" s="146"/>
      <c r="L1498" s="146"/>
      <c r="M1498" s="146"/>
      <c r="N1498" s="146"/>
    </row>
    <row r="1499" spans="1:14">
      <c r="A1499" s="96">
        <v>154</v>
      </c>
      <c r="B1499" s="96"/>
      <c r="C1499" s="96" t="s">
        <v>228</v>
      </c>
      <c r="D1499" s="146" t="s">
        <v>262</v>
      </c>
      <c r="E1499" s="146" t="s">
        <v>182</v>
      </c>
      <c r="F1499" s="146" t="s">
        <v>1531</v>
      </c>
      <c r="G1499" s="146" t="s">
        <v>145</v>
      </c>
      <c r="H1499" s="2" t="s">
        <v>261</v>
      </c>
      <c r="I1499" s="146">
        <v>1</v>
      </c>
      <c r="J1499" s="146"/>
      <c r="K1499" s="146" t="s">
        <v>1587</v>
      </c>
      <c r="L1499" s="146"/>
      <c r="M1499" s="146"/>
      <c r="N1499" s="146"/>
    </row>
    <row r="1500" spans="1:14">
      <c r="A1500" s="96">
        <v>155</v>
      </c>
      <c r="B1500" s="96"/>
      <c r="C1500" s="96" t="s">
        <v>228</v>
      </c>
      <c r="D1500" s="146" t="s">
        <v>262</v>
      </c>
      <c r="E1500" s="146" t="s">
        <v>182</v>
      </c>
      <c r="F1500" s="146" t="s">
        <v>1531</v>
      </c>
      <c r="G1500" s="146" t="s">
        <v>51</v>
      </c>
      <c r="H1500" s="2" t="s">
        <v>261</v>
      </c>
      <c r="I1500" s="146">
        <v>1</v>
      </c>
      <c r="J1500" s="146"/>
      <c r="K1500" s="146" t="s">
        <v>1966</v>
      </c>
      <c r="L1500" s="146"/>
      <c r="M1500" s="146"/>
      <c r="N1500" s="146"/>
    </row>
    <row r="1501" spans="1:14">
      <c r="A1501" s="96">
        <v>156</v>
      </c>
      <c r="B1501" s="96"/>
      <c r="C1501" s="96" t="s">
        <v>228</v>
      </c>
      <c r="D1501" s="146" t="s">
        <v>1537</v>
      </c>
      <c r="E1501" s="146" t="s">
        <v>182</v>
      </c>
      <c r="F1501" s="146" t="s">
        <v>1523</v>
      </c>
      <c r="G1501" s="146" t="s">
        <v>143</v>
      </c>
      <c r="H1501" s="2" t="s">
        <v>289</v>
      </c>
      <c r="I1501" s="146">
        <v>3</v>
      </c>
      <c r="J1501" s="146"/>
      <c r="K1501" s="146"/>
      <c r="L1501" s="146"/>
      <c r="M1501" s="146"/>
      <c r="N1501" s="146"/>
    </row>
    <row r="1502" spans="1:14">
      <c r="A1502" s="96">
        <v>157</v>
      </c>
      <c r="B1502" s="96"/>
      <c r="C1502" s="96" t="s">
        <v>228</v>
      </c>
      <c r="D1502" s="146" t="s">
        <v>1537</v>
      </c>
      <c r="E1502" s="146" t="s">
        <v>182</v>
      </c>
      <c r="F1502" s="146" t="s">
        <v>1524</v>
      </c>
      <c r="G1502" s="146" t="s">
        <v>733</v>
      </c>
      <c r="H1502" s="2" t="s">
        <v>289</v>
      </c>
      <c r="I1502" s="146">
        <v>3</v>
      </c>
      <c r="J1502" s="146"/>
      <c r="K1502" s="146"/>
      <c r="L1502" s="146"/>
      <c r="M1502" s="146"/>
      <c r="N1502" s="146"/>
    </row>
    <row r="1503" spans="1:14">
      <c r="A1503" s="96">
        <v>158</v>
      </c>
      <c r="B1503" s="96"/>
      <c r="C1503" s="96" t="s">
        <v>228</v>
      </c>
      <c r="D1503" s="146" t="s">
        <v>1537</v>
      </c>
      <c r="E1503" s="146" t="s">
        <v>182</v>
      </c>
      <c r="F1503" s="146" t="s">
        <v>1527</v>
      </c>
      <c r="G1503" s="146" t="s">
        <v>1120</v>
      </c>
      <c r="H1503" s="2" t="s">
        <v>289</v>
      </c>
      <c r="I1503" s="146">
        <v>2</v>
      </c>
      <c r="J1503" s="146"/>
      <c r="K1503" s="146"/>
      <c r="L1503" s="146"/>
      <c r="M1503" s="146"/>
      <c r="N1503" s="146"/>
    </row>
    <row r="1504" spans="1:14">
      <c r="A1504" s="96">
        <v>159</v>
      </c>
      <c r="B1504" s="96"/>
      <c r="C1504" s="96" t="s">
        <v>228</v>
      </c>
      <c r="D1504" s="146" t="s">
        <v>1537</v>
      </c>
      <c r="E1504" s="146" t="s">
        <v>182</v>
      </c>
      <c r="F1504" s="146" t="s">
        <v>1528</v>
      </c>
      <c r="G1504" s="146" t="s">
        <v>143</v>
      </c>
      <c r="H1504" s="2" t="s">
        <v>289</v>
      </c>
      <c r="I1504" s="146">
        <v>2</v>
      </c>
      <c r="J1504" s="146"/>
      <c r="K1504" s="146" t="s">
        <v>1961</v>
      </c>
      <c r="L1504" s="146"/>
      <c r="M1504" s="146"/>
      <c r="N1504" s="146"/>
    </row>
    <row r="1505" spans="1:14">
      <c r="A1505" s="96">
        <v>160</v>
      </c>
      <c r="B1505" s="96"/>
      <c r="C1505" s="96" t="s">
        <v>228</v>
      </c>
      <c r="D1505" s="146" t="s">
        <v>1537</v>
      </c>
      <c r="E1505" s="146" t="s">
        <v>175</v>
      </c>
      <c r="F1505" s="146" t="s">
        <v>1530</v>
      </c>
      <c r="G1505" s="146" t="s">
        <v>733</v>
      </c>
      <c r="H1505" s="2" t="s">
        <v>1967</v>
      </c>
      <c r="I1505" s="146">
        <v>2</v>
      </c>
      <c r="J1505" s="146"/>
      <c r="K1505" s="146"/>
      <c r="L1505" s="146"/>
      <c r="M1505" s="146"/>
      <c r="N1505" s="146"/>
    </row>
    <row r="1506" spans="1:14">
      <c r="A1506" s="96">
        <v>161</v>
      </c>
      <c r="B1506" s="96"/>
      <c r="C1506" s="96" t="s">
        <v>228</v>
      </c>
      <c r="D1506" s="146" t="s">
        <v>1537</v>
      </c>
      <c r="E1506" s="146" t="s">
        <v>182</v>
      </c>
      <c r="F1506" s="146" t="s">
        <v>1531</v>
      </c>
      <c r="G1506" s="146" t="s">
        <v>136</v>
      </c>
      <c r="H1506" s="2" t="s">
        <v>289</v>
      </c>
      <c r="I1506" s="146">
        <v>2</v>
      </c>
      <c r="J1506" s="146"/>
      <c r="K1506" s="146" t="s">
        <v>2074</v>
      </c>
      <c r="L1506" s="146"/>
      <c r="M1506" s="146"/>
      <c r="N1506" s="146"/>
    </row>
    <row r="1507" spans="1:14">
      <c r="A1507" s="96">
        <v>162</v>
      </c>
      <c r="B1507" s="96"/>
      <c r="C1507" s="96" t="s">
        <v>228</v>
      </c>
      <c r="D1507" s="146" t="s">
        <v>1537</v>
      </c>
      <c r="E1507" s="146" t="s">
        <v>182</v>
      </c>
      <c r="F1507" s="146" t="s">
        <v>254</v>
      </c>
      <c r="G1507" s="146" t="s">
        <v>51</v>
      </c>
      <c r="H1507" s="2" t="s">
        <v>289</v>
      </c>
      <c r="I1507" s="146">
        <v>2</v>
      </c>
      <c r="J1507" s="146"/>
      <c r="K1507" s="146" t="s">
        <v>2075</v>
      </c>
      <c r="L1507" s="146"/>
      <c r="M1507" s="146"/>
      <c r="N1507" s="146"/>
    </row>
    <row r="1508" spans="1:14">
      <c r="A1508" s="96">
        <v>163</v>
      </c>
      <c r="B1508" s="96"/>
      <c r="C1508" s="96" t="s">
        <v>228</v>
      </c>
      <c r="D1508" s="146" t="s">
        <v>1537</v>
      </c>
      <c r="E1508" s="146" t="s">
        <v>172</v>
      </c>
      <c r="F1508" s="146" t="s">
        <v>7</v>
      </c>
      <c r="G1508" s="146" t="s">
        <v>1623</v>
      </c>
      <c r="H1508" s="2" t="s">
        <v>289</v>
      </c>
      <c r="I1508" s="146">
        <v>2</v>
      </c>
      <c r="J1508" s="146"/>
      <c r="K1508" s="146"/>
      <c r="L1508" s="146"/>
      <c r="M1508" s="146"/>
      <c r="N1508" s="146"/>
    </row>
    <row r="1509" spans="1:14">
      <c r="A1509" s="96">
        <v>164</v>
      </c>
      <c r="B1509" s="96"/>
      <c r="C1509" s="96" t="s">
        <v>228</v>
      </c>
      <c r="D1509" s="146" t="s">
        <v>1537</v>
      </c>
      <c r="E1509" s="146" t="s">
        <v>178</v>
      </c>
      <c r="F1509" s="146" t="s">
        <v>37</v>
      </c>
      <c r="G1509" s="146" t="s">
        <v>1623</v>
      </c>
      <c r="H1509" s="2" t="s">
        <v>289</v>
      </c>
      <c r="I1509" s="146">
        <v>2</v>
      </c>
      <c r="J1509" s="146"/>
      <c r="K1509" s="146"/>
      <c r="L1509" s="146"/>
      <c r="M1509" s="146"/>
      <c r="N1509" s="146"/>
    </row>
    <row r="1510" spans="1:14">
      <c r="A1510" s="96">
        <v>165</v>
      </c>
      <c r="B1510" s="96"/>
      <c r="C1510" s="96" t="s">
        <v>228</v>
      </c>
      <c r="D1510" s="146" t="s">
        <v>1537</v>
      </c>
      <c r="E1510" s="146" t="s">
        <v>341</v>
      </c>
      <c r="F1510" s="146" t="s">
        <v>14</v>
      </c>
      <c r="G1510" s="146" t="s">
        <v>967</v>
      </c>
      <c r="H1510" s="2" t="s">
        <v>289</v>
      </c>
      <c r="I1510" s="146">
        <v>2</v>
      </c>
      <c r="J1510" s="146"/>
      <c r="K1510" s="146"/>
      <c r="L1510" s="146"/>
      <c r="M1510" s="146"/>
      <c r="N1510" s="146"/>
    </row>
    <row r="1511" spans="1:14">
      <c r="A1511" s="96">
        <v>166</v>
      </c>
      <c r="B1511" s="96"/>
      <c r="C1511" s="96" t="s">
        <v>228</v>
      </c>
      <c r="D1511" s="146" t="s">
        <v>1537</v>
      </c>
      <c r="E1511" s="146" t="s">
        <v>174</v>
      </c>
      <c r="F1511" s="146" t="s">
        <v>247</v>
      </c>
      <c r="G1511" s="146" t="s">
        <v>248</v>
      </c>
      <c r="H1511" s="2" t="s">
        <v>289</v>
      </c>
      <c r="I1511" s="146">
        <v>2</v>
      </c>
      <c r="J1511" s="146"/>
      <c r="K1511" s="146"/>
      <c r="L1511" s="146"/>
      <c r="M1511" s="146"/>
      <c r="N1511" s="146"/>
    </row>
    <row r="1512" spans="1:14">
      <c r="A1512" s="96">
        <v>167</v>
      </c>
      <c r="B1512" s="96"/>
      <c r="C1512" s="96" t="s">
        <v>228</v>
      </c>
      <c r="D1512" s="146" t="s">
        <v>1989</v>
      </c>
      <c r="E1512" s="146" t="s">
        <v>182</v>
      </c>
      <c r="F1512" s="146" t="s">
        <v>137</v>
      </c>
      <c r="G1512" s="146" t="s">
        <v>143</v>
      </c>
      <c r="H1512" s="2" t="s">
        <v>289</v>
      </c>
      <c r="I1512" s="146">
        <v>3</v>
      </c>
      <c r="J1512" s="146"/>
      <c r="K1512" s="146" t="s">
        <v>1968</v>
      </c>
      <c r="L1512" s="146"/>
      <c r="M1512" s="146"/>
      <c r="N1512" s="146"/>
    </row>
    <row r="1513" spans="1:14">
      <c r="A1513" s="96">
        <v>168</v>
      </c>
      <c r="B1513" s="96"/>
      <c r="C1513" s="96" t="s">
        <v>228</v>
      </c>
      <c r="D1513" s="146" t="s">
        <v>1989</v>
      </c>
      <c r="E1513" s="146" t="s">
        <v>182</v>
      </c>
      <c r="F1513" s="146" t="s">
        <v>137</v>
      </c>
      <c r="G1513" s="146" t="s">
        <v>1120</v>
      </c>
      <c r="H1513" s="2" t="s">
        <v>289</v>
      </c>
      <c r="I1513" s="146">
        <v>3</v>
      </c>
      <c r="J1513" s="146"/>
      <c r="K1513" s="146" t="s">
        <v>1968</v>
      </c>
      <c r="L1513" s="146"/>
      <c r="M1513" s="146"/>
      <c r="N1513" s="146"/>
    </row>
    <row r="1514" spans="1:14">
      <c r="A1514" s="96">
        <v>169</v>
      </c>
      <c r="B1514" s="96"/>
      <c r="C1514" s="96" t="s">
        <v>228</v>
      </c>
      <c r="D1514" s="146" t="s">
        <v>1989</v>
      </c>
      <c r="E1514" s="146" t="s">
        <v>182</v>
      </c>
      <c r="F1514" s="146" t="s">
        <v>137</v>
      </c>
      <c r="G1514" s="146" t="s">
        <v>733</v>
      </c>
      <c r="H1514" s="2" t="s">
        <v>289</v>
      </c>
      <c r="I1514" s="146">
        <v>1</v>
      </c>
      <c r="J1514" s="146"/>
      <c r="K1514" s="146" t="s">
        <v>1968</v>
      </c>
      <c r="L1514" s="146"/>
      <c r="M1514" s="146"/>
      <c r="N1514" s="146"/>
    </row>
    <row r="1515" spans="1:14">
      <c r="A1515" s="96">
        <v>170</v>
      </c>
      <c r="B1515" s="96"/>
      <c r="C1515" s="96" t="s">
        <v>228</v>
      </c>
      <c r="D1515" s="146" t="s">
        <v>1989</v>
      </c>
      <c r="E1515" s="146" t="s">
        <v>182</v>
      </c>
      <c r="F1515" s="146" t="s">
        <v>137</v>
      </c>
      <c r="G1515" s="146" t="s">
        <v>1623</v>
      </c>
      <c r="H1515" s="2" t="s">
        <v>289</v>
      </c>
      <c r="I1515" s="146">
        <v>1</v>
      </c>
      <c r="J1515" s="146"/>
      <c r="K1515" s="146" t="s">
        <v>2076</v>
      </c>
      <c r="L1515" s="146"/>
      <c r="M1515" s="146"/>
      <c r="N1515" s="146"/>
    </row>
    <row r="1516" spans="1:14">
      <c r="A1516" s="96">
        <v>171</v>
      </c>
      <c r="B1516" s="96"/>
      <c r="C1516" s="96" t="s">
        <v>228</v>
      </c>
      <c r="D1516" s="146" t="s">
        <v>1989</v>
      </c>
      <c r="E1516" s="146" t="s">
        <v>182</v>
      </c>
      <c r="F1516" s="146" t="s">
        <v>137</v>
      </c>
      <c r="G1516" s="146" t="s">
        <v>1192</v>
      </c>
      <c r="H1516" s="2" t="s">
        <v>158</v>
      </c>
      <c r="I1516" s="146">
        <v>1</v>
      </c>
      <c r="J1516" s="146"/>
      <c r="K1516" s="146" t="s">
        <v>1969</v>
      </c>
      <c r="L1516" s="146"/>
      <c r="M1516" s="146"/>
      <c r="N1516" s="146"/>
    </row>
    <row r="1517" spans="1:14">
      <c r="A1517" s="96">
        <v>172</v>
      </c>
      <c r="B1517" s="96"/>
      <c r="C1517" s="96" t="s">
        <v>228</v>
      </c>
      <c r="D1517" s="146" t="s">
        <v>1989</v>
      </c>
      <c r="E1517" s="146" t="s">
        <v>182</v>
      </c>
      <c r="F1517" s="146" t="s">
        <v>137</v>
      </c>
      <c r="G1517" s="146" t="s">
        <v>1629</v>
      </c>
      <c r="H1517" s="2" t="s">
        <v>158</v>
      </c>
      <c r="I1517" s="146">
        <v>3</v>
      </c>
      <c r="J1517" s="146"/>
      <c r="K1517" s="146" t="s">
        <v>1969</v>
      </c>
      <c r="L1517" s="146"/>
      <c r="M1517" s="146"/>
      <c r="N1517" s="146"/>
    </row>
    <row r="1518" spans="1:14">
      <c r="A1518" s="96">
        <v>173</v>
      </c>
      <c r="B1518" s="96"/>
      <c r="C1518" s="96" t="s">
        <v>228</v>
      </c>
      <c r="D1518" s="146" t="s">
        <v>1989</v>
      </c>
      <c r="E1518" s="146" t="s">
        <v>182</v>
      </c>
      <c r="F1518" s="146" t="s">
        <v>137</v>
      </c>
      <c r="G1518" s="146" t="s">
        <v>248</v>
      </c>
      <c r="H1518" s="2" t="s">
        <v>158</v>
      </c>
      <c r="I1518" s="146">
        <v>2</v>
      </c>
      <c r="J1518" s="146"/>
      <c r="K1518" s="146" t="s">
        <v>2077</v>
      </c>
      <c r="L1518" s="146"/>
      <c r="M1518" s="146"/>
      <c r="N1518" s="146"/>
    </row>
    <row r="1519" spans="1:14">
      <c r="A1519" s="96">
        <v>174</v>
      </c>
      <c r="B1519" s="96"/>
      <c r="C1519" s="96" t="s">
        <v>228</v>
      </c>
      <c r="D1519" s="146" t="s">
        <v>1989</v>
      </c>
      <c r="E1519" s="146" t="s">
        <v>182</v>
      </c>
      <c r="F1519" s="146" t="s">
        <v>137</v>
      </c>
      <c r="G1519" s="146" t="s">
        <v>1690</v>
      </c>
      <c r="H1519" s="2" t="s">
        <v>158</v>
      </c>
      <c r="I1519" s="146">
        <v>1</v>
      </c>
      <c r="J1519" s="146"/>
      <c r="K1519" s="146" t="s">
        <v>2078</v>
      </c>
      <c r="L1519" s="146"/>
      <c r="M1519" s="146"/>
      <c r="N1519" s="146"/>
    </row>
    <row r="1520" spans="1:14">
      <c r="A1520" s="96">
        <v>175</v>
      </c>
      <c r="B1520" s="96"/>
      <c r="C1520" s="96" t="s">
        <v>228</v>
      </c>
      <c r="D1520" s="146" t="s">
        <v>1989</v>
      </c>
      <c r="E1520" s="146" t="s">
        <v>182</v>
      </c>
      <c r="F1520" s="146" t="s">
        <v>137</v>
      </c>
      <c r="G1520" s="146" t="s">
        <v>1437</v>
      </c>
      <c r="H1520" s="2" t="s">
        <v>158</v>
      </c>
      <c r="I1520" s="146">
        <v>1</v>
      </c>
      <c r="J1520" s="146"/>
      <c r="K1520" s="146" t="s">
        <v>1969</v>
      </c>
      <c r="L1520" s="146"/>
      <c r="M1520" s="146"/>
      <c r="N1520" s="146"/>
    </row>
    <row r="1521" spans="1:14">
      <c r="A1521" s="96">
        <v>176</v>
      </c>
      <c r="B1521" s="96"/>
      <c r="C1521" s="96" t="s">
        <v>228</v>
      </c>
      <c r="D1521" s="146" t="s">
        <v>1571</v>
      </c>
      <c r="E1521" s="146" t="s">
        <v>182</v>
      </c>
      <c r="F1521" s="146" t="s">
        <v>1523</v>
      </c>
      <c r="G1521" s="146" t="s">
        <v>1192</v>
      </c>
      <c r="H1521" s="2" t="s">
        <v>158</v>
      </c>
      <c r="I1521" s="146">
        <v>3</v>
      </c>
      <c r="J1521" s="146"/>
      <c r="K1521" s="146" t="s">
        <v>1970</v>
      </c>
      <c r="L1521" s="146"/>
      <c r="M1521" s="146"/>
      <c r="N1521" s="146"/>
    </row>
    <row r="1522" spans="1:14">
      <c r="A1522" s="96">
        <v>177</v>
      </c>
      <c r="B1522" s="96"/>
      <c r="C1522" s="96" t="s">
        <v>228</v>
      </c>
      <c r="D1522" s="146" t="s">
        <v>1571</v>
      </c>
      <c r="E1522" s="146" t="s">
        <v>182</v>
      </c>
      <c r="F1522" s="146" t="s">
        <v>1524</v>
      </c>
      <c r="G1522" s="146" t="s">
        <v>220</v>
      </c>
      <c r="H1522" s="2" t="s">
        <v>158</v>
      </c>
      <c r="I1522" s="146">
        <v>3</v>
      </c>
      <c r="J1522" s="146"/>
      <c r="K1522" s="146"/>
      <c r="L1522" s="146"/>
      <c r="M1522" s="146"/>
      <c r="N1522" s="146"/>
    </row>
    <row r="1523" spans="1:14">
      <c r="A1523" s="96">
        <v>178</v>
      </c>
      <c r="B1523" s="96"/>
      <c r="C1523" s="96" t="s">
        <v>228</v>
      </c>
      <c r="D1523" s="146" t="s">
        <v>1571</v>
      </c>
      <c r="E1523" s="146" t="s">
        <v>182</v>
      </c>
      <c r="F1523" s="146" t="s">
        <v>1527</v>
      </c>
      <c r="G1523" s="146" t="s">
        <v>1629</v>
      </c>
      <c r="H1523" s="2" t="s">
        <v>158</v>
      </c>
      <c r="I1523" s="146">
        <v>0</v>
      </c>
      <c r="J1523" s="146"/>
      <c r="K1523" s="146"/>
      <c r="L1523" s="146"/>
      <c r="M1523" s="146"/>
      <c r="N1523" s="146"/>
    </row>
    <row r="1524" spans="1:14">
      <c r="A1524" s="96">
        <v>179</v>
      </c>
      <c r="B1524" s="96"/>
      <c r="C1524" s="96" t="s">
        <v>228</v>
      </c>
      <c r="D1524" s="146" t="s">
        <v>1571</v>
      </c>
      <c r="E1524" s="146" t="s">
        <v>182</v>
      </c>
      <c r="F1524" s="146" t="s">
        <v>1528</v>
      </c>
      <c r="G1524" s="146" t="s">
        <v>143</v>
      </c>
      <c r="H1524" s="2" t="s">
        <v>158</v>
      </c>
      <c r="I1524" s="146">
        <v>2</v>
      </c>
      <c r="J1524" s="146"/>
      <c r="K1524" s="146" t="s">
        <v>1961</v>
      </c>
      <c r="L1524" s="146"/>
      <c r="M1524" s="146"/>
      <c r="N1524" s="146"/>
    </row>
    <row r="1525" spans="1:14">
      <c r="A1525" s="96">
        <v>180</v>
      </c>
      <c r="B1525" s="96"/>
      <c r="C1525" s="96" t="s">
        <v>228</v>
      </c>
      <c r="D1525" s="146" t="s">
        <v>1571</v>
      </c>
      <c r="E1525" s="146" t="s">
        <v>175</v>
      </c>
      <c r="F1525" s="146" t="s">
        <v>1530</v>
      </c>
      <c r="G1525" s="146" t="s">
        <v>139</v>
      </c>
      <c r="H1525" s="2" t="s">
        <v>1971</v>
      </c>
      <c r="I1525" s="146">
        <v>2</v>
      </c>
      <c r="J1525" s="146"/>
      <c r="K1525" s="146"/>
      <c r="L1525" s="146"/>
      <c r="M1525" s="146"/>
      <c r="N1525" s="146"/>
    </row>
    <row r="1526" spans="1:14">
      <c r="A1526" s="96">
        <v>181</v>
      </c>
      <c r="B1526" s="96"/>
      <c r="C1526" s="96" t="s">
        <v>228</v>
      </c>
      <c r="D1526" s="146" t="s">
        <v>1571</v>
      </c>
      <c r="E1526" s="146" t="s">
        <v>182</v>
      </c>
      <c r="F1526" s="146" t="s">
        <v>1531</v>
      </c>
      <c r="G1526" s="146" t="s">
        <v>1690</v>
      </c>
      <c r="H1526" s="2" t="s">
        <v>158</v>
      </c>
      <c r="I1526" s="146">
        <v>2</v>
      </c>
      <c r="J1526" s="146"/>
      <c r="K1526" s="146" t="s">
        <v>2079</v>
      </c>
      <c r="L1526" s="146"/>
      <c r="M1526" s="146"/>
      <c r="N1526" s="146"/>
    </row>
    <row r="1527" spans="1:14">
      <c r="A1527" s="96">
        <v>182</v>
      </c>
      <c r="B1527" s="96"/>
      <c r="C1527" s="96" t="s">
        <v>228</v>
      </c>
      <c r="D1527" s="146" t="s">
        <v>1571</v>
      </c>
      <c r="E1527" s="146" t="s">
        <v>182</v>
      </c>
      <c r="F1527" s="146" t="s">
        <v>254</v>
      </c>
      <c r="G1527" s="146" t="s">
        <v>1690</v>
      </c>
      <c r="H1527" s="2" t="s">
        <v>158</v>
      </c>
      <c r="I1527" s="146">
        <v>2</v>
      </c>
      <c r="J1527" s="146"/>
      <c r="K1527" s="146" t="s">
        <v>2080</v>
      </c>
      <c r="L1527" s="146"/>
      <c r="M1527" s="146"/>
      <c r="N1527" s="146"/>
    </row>
    <row r="1528" spans="1:14">
      <c r="A1528" s="96">
        <v>183</v>
      </c>
      <c r="B1528" s="96"/>
      <c r="C1528" s="96" t="s">
        <v>228</v>
      </c>
      <c r="D1528" s="146" t="s">
        <v>1571</v>
      </c>
      <c r="E1528" s="146" t="s">
        <v>172</v>
      </c>
      <c r="F1528" s="146" t="s">
        <v>7</v>
      </c>
      <c r="G1528" s="146" t="s">
        <v>1437</v>
      </c>
      <c r="H1528" s="2" t="s">
        <v>158</v>
      </c>
      <c r="I1528" s="146">
        <v>2</v>
      </c>
      <c r="J1528" s="146"/>
      <c r="K1528" s="146"/>
      <c r="L1528" s="146"/>
      <c r="M1528" s="146"/>
      <c r="N1528" s="146"/>
    </row>
    <row r="1529" spans="1:14">
      <c r="A1529" s="96">
        <v>184</v>
      </c>
      <c r="B1529" s="96"/>
      <c r="C1529" s="96" t="s">
        <v>228</v>
      </c>
      <c r="D1529" s="146" t="s">
        <v>1571</v>
      </c>
      <c r="E1529" s="146" t="s">
        <v>178</v>
      </c>
      <c r="F1529" s="146" t="s">
        <v>37</v>
      </c>
      <c r="G1529" s="146" t="s">
        <v>1670</v>
      </c>
      <c r="H1529" s="2" t="s">
        <v>158</v>
      </c>
      <c r="I1529" s="146">
        <v>2</v>
      </c>
      <c r="J1529" s="146"/>
      <c r="K1529" s="146"/>
      <c r="L1529" s="146"/>
      <c r="M1529" s="146"/>
      <c r="N1529" s="146"/>
    </row>
    <row r="1530" spans="1:14">
      <c r="A1530" s="96">
        <v>185</v>
      </c>
      <c r="B1530" s="96"/>
      <c r="C1530" s="96" t="s">
        <v>228</v>
      </c>
      <c r="D1530" s="146" t="s">
        <v>1571</v>
      </c>
      <c r="E1530" s="146" t="s">
        <v>341</v>
      </c>
      <c r="F1530" s="146" t="s">
        <v>14</v>
      </c>
      <c r="G1530" s="146" t="s">
        <v>1437</v>
      </c>
      <c r="H1530" s="2" t="s">
        <v>158</v>
      </c>
      <c r="I1530" s="146">
        <v>2</v>
      </c>
      <c r="J1530" s="146"/>
      <c r="K1530" s="146"/>
      <c r="L1530" s="146"/>
      <c r="M1530" s="146"/>
      <c r="N1530" s="146"/>
    </row>
    <row r="1531" spans="1:14">
      <c r="A1531" s="96">
        <v>186</v>
      </c>
      <c r="B1531" s="96"/>
      <c r="C1531" s="96" t="s">
        <v>228</v>
      </c>
      <c r="D1531" s="146" t="s">
        <v>1571</v>
      </c>
      <c r="E1531" s="146" t="s">
        <v>174</v>
      </c>
      <c r="F1531" s="146" t="s">
        <v>247</v>
      </c>
      <c r="G1531" s="146" t="s">
        <v>248</v>
      </c>
      <c r="H1531" s="2" t="s">
        <v>158</v>
      </c>
      <c r="I1531" s="146">
        <v>2</v>
      </c>
      <c r="J1531" s="146"/>
      <c r="K1531" s="146"/>
      <c r="L1531" s="146"/>
      <c r="M1531" s="146"/>
      <c r="N1531" s="146"/>
    </row>
    <row r="1532" spans="1:14">
      <c r="A1532" s="96">
        <v>187</v>
      </c>
      <c r="B1532" s="96"/>
      <c r="C1532" s="96" t="s">
        <v>228</v>
      </c>
      <c r="D1532" s="146" t="s">
        <v>1972</v>
      </c>
      <c r="E1532" s="146" t="s">
        <v>182</v>
      </c>
      <c r="F1532" s="146" t="s">
        <v>1523</v>
      </c>
      <c r="G1532" s="146" t="s">
        <v>240</v>
      </c>
      <c r="H1532" s="2" t="s">
        <v>289</v>
      </c>
      <c r="I1532" s="146">
        <v>3</v>
      </c>
      <c r="J1532" s="146"/>
      <c r="K1532" s="146" t="s">
        <v>1961</v>
      </c>
      <c r="L1532" s="146"/>
      <c r="M1532" s="146"/>
      <c r="N1532" s="146"/>
    </row>
    <row r="1533" spans="1:14">
      <c r="A1533" s="96">
        <v>188</v>
      </c>
      <c r="B1533" s="96"/>
      <c r="C1533" s="96" t="s">
        <v>228</v>
      </c>
      <c r="D1533" s="146" t="s">
        <v>1972</v>
      </c>
      <c r="E1533" s="146" t="s">
        <v>182</v>
      </c>
      <c r="F1533" s="146" t="s">
        <v>1524</v>
      </c>
      <c r="G1533" s="146" t="s">
        <v>1120</v>
      </c>
      <c r="H1533" s="2" t="s">
        <v>289</v>
      </c>
      <c r="I1533" s="146">
        <v>2</v>
      </c>
      <c r="J1533" s="146"/>
      <c r="K1533" s="146"/>
      <c r="L1533" s="146"/>
      <c r="M1533" s="146"/>
      <c r="N1533" s="146"/>
    </row>
    <row r="1534" spans="1:14">
      <c r="A1534" s="96">
        <v>189</v>
      </c>
      <c r="B1534" s="96"/>
      <c r="C1534" s="96" t="s">
        <v>228</v>
      </c>
      <c r="D1534" s="146" t="s">
        <v>1972</v>
      </c>
      <c r="E1534" s="146" t="s">
        <v>182</v>
      </c>
      <c r="F1534" s="146" t="s">
        <v>1527</v>
      </c>
      <c r="G1534" s="146" t="s">
        <v>1120</v>
      </c>
      <c r="H1534" s="2" t="s">
        <v>289</v>
      </c>
      <c r="I1534" s="146">
        <v>2</v>
      </c>
      <c r="J1534" s="146"/>
      <c r="K1534" s="146"/>
      <c r="L1534" s="146"/>
      <c r="M1534" s="146"/>
      <c r="N1534" s="146"/>
    </row>
    <row r="1535" spans="1:14">
      <c r="A1535" s="96">
        <v>190</v>
      </c>
      <c r="B1535" s="96"/>
      <c r="C1535" s="96" t="s">
        <v>228</v>
      </c>
      <c r="D1535" s="146" t="s">
        <v>1972</v>
      </c>
      <c r="E1535" s="146" t="s">
        <v>182</v>
      </c>
      <c r="F1535" s="146" t="s">
        <v>1526</v>
      </c>
      <c r="G1535" s="146" t="s">
        <v>220</v>
      </c>
      <c r="H1535" s="2" t="s">
        <v>210</v>
      </c>
      <c r="I1535" s="146">
        <v>2</v>
      </c>
      <c r="J1535" s="146"/>
      <c r="K1535" s="146"/>
      <c r="L1535" s="146"/>
      <c r="M1535" s="146"/>
      <c r="N1535" s="146"/>
    </row>
    <row r="1536" spans="1:14">
      <c r="A1536" s="96">
        <v>191</v>
      </c>
      <c r="B1536" s="96"/>
      <c r="C1536" s="96" t="s">
        <v>228</v>
      </c>
      <c r="D1536" s="146" t="s">
        <v>1972</v>
      </c>
      <c r="E1536" s="146" t="s">
        <v>187</v>
      </c>
      <c r="F1536" s="146" t="s">
        <v>1529</v>
      </c>
      <c r="G1536" s="146" t="s">
        <v>228</v>
      </c>
      <c r="H1536" s="2" t="s">
        <v>211</v>
      </c>
      <c r="I1536" s="146">
        <v>2</v>
      </c>
      <c r="J1536" s="146"/>
      <c r="K1536" s="146"/>
      <c r="L1536" s="146"/>
      <c r="M1536" s="146"/>
      <c r="N1536" s="146"/>
    </row>
    <row r="1537" spans="1:14">
      <c r="A1537" s="96">
        <v>192</v>
      </c>
      <c r="B1537" s="96"/>
      <c r="C1537" s="96" t="s">
        <v>228</v>
      </c>
      <c r="D1537" s="146" t="s">
        <v>1972</v>
      </c>
      <c r="E1537" s="146" t="s">
        <v>182</v>
      </c>
      <c r="F1537" s="146" t="s">
        <v>256</v>
      </c>
      <c r="G1537" s="146" t="s">
        <v>227</v>
      </c>
      <c r="H1537" s="2" t="s">
        <v>289</v>
      </c>
      <c r="I1537" s="146">
        <v>2</v>
      </c>
      <c r="J1537" s="146"/>
      <c r="K1537" s="146"/>
      <c r="L1537" s="146"/>
      <c r="M1537" s="146"/>
      <c r="N1537" s="146"/>
    </row>
    <row r="1538" spans="1:14">
      <c r="A1538" s="96">
        <v>193</v>
      </c>
      <c r="B1538" s="96"/>
      <c r="C1538" s="96" t="s">
        <v>228</v>
      </c>
      <c r="D1538" s="146" t="s">
        <v>1972</v>
      </c>
      <c r="E1538" s="146" t="s">
        <v>172</v>
      </c>
      <c r="F1538" s="146" t="s">
        <v>7</v>
      </c>
      <c r="G1538" s="146" t="s">
        <v>1120</v>
      </c>
      <c r="H1538" s="2" t="s">
        <v>289</v>
      </c>
      <c r="I1538" s="146">
        <v>1</v>
      </c>
      <c r="J1538" s="146"/>
      <c r="K1538" s="146" t="s">
        <v>1587</v>
      </c>
      <c r="L1538" s="146"/>
      <c r="M1538" s="146"/>
      <c r="N1538" s="146"/>
    </row>
    <row r="1539" spans="1:14">
      <c r="A1539" s="96">
        <v>194</v>
      </c>
      <c r="B1539" s="96"/>
      <c r="C1539" s="96" t="s">
        <v>228</v>
      </c>
      <c r="D1539" s="146" t="s">
        <v>1972</v>
      </c>
      <c r="E1539" s="146" t="s">
        <v>180</v>
      </c>
      <c r="F1539" s="146" t="s">
        <v>83</v>
      </c>
      <c r="G1539" s="146" t="s">
        <v>733</v>
      </c>
      <c r="H1539" s="2" t="s">
        <v>289</v>
      </c>
      <c r="I1539" s="146">
        <v>2</v>
      </c>
      <c r="J1539" s="146"/>
      <c r="K1539" s="146"/>
      <c r="L1539" s="146"/>
      <c r="M1539" s="146"/>
      <c r="N1539" s="146"/>
    </row>
    <row r="1540" spans="1:14">
      <c r="A1540" s="96">
        <v>195</v>
      </c>
      <c r="B1540" s="96"/>
      <c r="C1540" s="96" t="s">
        <v>228</v>
      </c>
      <c r="D1540" s="146" t="s">
        <v>1990</v>
      </c>
      <c r="E1540" s="146" t="s">
        <v>182</v>
      </c>
      <c r="F1540" s="146" t="s">
        <v>137</v>
      </c>
      <c r="G1540" s="146" t="s">
        <v>240</v>
      </c>
      <c r="H1540" s="2" t="s">
        <v>289</v>
      </c>
      <c r="I1540" s="146">
        <v>1.5</v>
      </c>
      <c r="J1540" s="146"/>
      <c r="K1540" s="146" t="s">
        <v>2081</v>
      </c>
      <c r="L1540" s="146"/>
      <c r="M1540" s="146"/>
      <c r="N1540" s="146"/>
    </row>
    <row r="1541" spans="1:14">
      <c r="A1541" s="96">
        <v>196</v>
      </c>
      <c r="B1541" s="96"/>
      <c r="C1541" s="96" t="s">
        <v>228</v>
      </c>
      <c r="D1541" s="146" t="s">
        <v>1990</v>
      </c>
      <c r="E1541" s="146" t="s">
        <v>182</v>
      </c>
      <c r="F1541" s="146" t="s">
        <v>137</v>
      </c>
      <c r="G1541" s="146" t="s">
        <v>1120</v>
      </c>
      <c r="H1541" s="2" t="s">
        <v>289</v>
      </c>
      <c r="I1541" s="146">
        <v>2</v>
      </c>
      <c r="J1541" s="146"/>
      <c r="K1541" s="146" t="s">
        <v>1973</v>
      </c>
      <c r="L1541" s="146"/>
      <c r="M1541" s="146"/>
      <c r="N1541" s="146"/>
    </row>
    <row r="1542" spans="1:14">
      <c r="A1542" s="96">
        <v>197</v>
      </c>
      <c r="B1542" s="96"/>
      <c r="C1542" s="96" t="s">
        <v>228</v>
      </c>
      <c r="D1542" s="146" t="s">
        <v>1990</v>
      </c>
      <c r="E1542" s="146" t="s">
        <v>182</v>
      </c>
      <c r="F1542" s="146" t="s">
        <v>137</v>
      </c>
      <c r="G1542" s="146" t="s">
        <v>143</v>
      </c>
      <c r="H1542" s="2" t="s">
        <v>289</v>
      </c>
      <c r="I1542" s="146">
        <v>1</v>
      </c>
      <c r="J1542" s="146"/>
      <c r="K1542" s="146" t="s">
        <v>2082</v>
      </c>
      <c r="L1542" s="146"/>
      <c r="M1542" s="146"/>
      <c r="N1542" s="146"/>
    </row>
    <row r="1543" spans="1:14">
      <c r="A1543" s="96">
        <v>198</v>
      </c>
      <c r="B1543" s="96"/>
      <c r="C1543" s="96" t="s">
        <v>228</v>
      </c>
      <c r="D1543" s="146" t="s">
        <v>1990</v>
      </c>
      <c r="E1543" s="146" t="s">
        <v>182</v>
      </c>
      <c r="F1543" s="146" t="s">
        <v>137</v>
      </c>
      <c r="G1543" s="146" t="s">
        <v>227</v>
      </c>
      <c r="H1543" s="2" t="s">
        <v>289</v>
      </c>
      <c r="I1543" s="146">
        <v>1</v>
      </c>
      <c r="J1543" s="146"/>
      <c r="K1543" s="146" t="s">
        <v>1973</v>
      </c>
      <c r="L1543" s="146"/>
      <c r="M1543" s="146"/>
      <c r="N1543" s="146"/>
    </row>
    <row r="1544" spans="1:14">
      <c r="A1544" s="96">
        <v>199</v>
      </c>
      <c r="B1544" s="96"/>
      <c r="C1544" s="96" t="s">
        <v>228</v>
      </c>
      <c r="D1544" s="146" t="s">
        <v>1990</v>
      </c>
      <c r="E1544" s="146" t="s">
        <v>182</v>
      </c>
      <c r="F1544" s="146" t="s">
        <v>137</v>
      </c>
      <c r="G1544" s="146" t="s">
        <v>1192</v>
      </c>
      <c r="H1544" s="2" t="s">
        <v>158</v>
      </c>
      <c r="I1544" s="146">
        <v>2</v>
      </c>
      <c r="J1544" s="146"/>
      <c r="K1544" s="146" t="s">
        <v>1974</v>
      </c>
      <c r="L1544" s="146"/>
      <c r="M1544" s="146"/>
      <c r="N1544" s="146"/>
    </row>
    <row r="1545" spans="1:14">
      <c r="A1545" s="96">
        <v>200</v>
      </c>
      <c r="B1545" s="96"/>
      <c r="C1545" s="96" t="s">
        <v>228</v>
      </c>
      <c r="D1545" s="146" t="s">
        <v>1990</v>
      </c>
      <c r="E1545" s="146" t="s">
        <v>182</v>
      </c>
      <c r="F1545" s="146" t="s">
        <v>137</v>
      </c>
      <c r="G1545" s="146" t="s">
        <v>1629</v>
      </c>
      <c r="H1545" s="2" t="s">
        <v>158</v>
      </c>
      <c r="I1545" s="146">
        <v>2</v>
      </c>
      <c r="J1545" s="146"/>
      <c r="K1545" s="146" t="s">
        <v>1974</v>
      </c>
      <c r="L1545" s="146"/>
      <c r="M1545" s="146"/>
      <c r="N1545" s="146"/>
    </row>
    <row r="1546" spans="1:14">
      <c r="A1546" s="96">
        <v>201</v>
      </c>
      <c r="B1546" s="96"/>
      <c r="C1546" s="96" t="s">
        <v>228</v>
      </c>
      <c r="D1546" s="146" t="s">
        <v>1990</v>
      </c>
      <c r="E1546" s="146" t="s">
        <v>182</v>
      </c>
      <c r="F1546" s="146" t="s">
        <v>137</v>
      </c>
      <c r="G1546" s="146" t="s">
        <v>228</v>
      </c>
      <c r="H1546" s="2" t="s">
        <v>158</v>
      </c>
      <c r="I1546" s="146">
        <v>1</v>
      </c>
      <c r="J1546" s="146"/>
      <c r="K1546" s="146" t="s">
        <v>1974</v>
      </c>
      <c r="L1546" s="146"/>
      <c r="M1546" s="146"/>
      <c r="N1546" s="146"/>
    </row>
    <row r="1547" spans="1:14">
      <c r="A1547" s="96">
        <v>202</v>
      </c>
      <c r="B1547" s="96"/>
      <c r="C1547" s="96" t="s">
        <v>228</v>
      </c>
      <c r="D1547" s="146" t="s">
        <v>1990</v>
      </c>
      <c r="E1547" s="146" t="s">
        <v>182</v>
      </c>
      <c r="F1547" s="146" t="s">
        <v>137</v>
      </c>
      <c r="G1547" s="146" t="s">
        <v>733</v>
      </c>
      <c r="H1547" s="2" t="s">
        <v>158</v>
      </c>
      <c r="I1547" s="146">
        <v>1</v>
      </c>
      <c r="J1547" s="146"/>
      <c r="K1547" s="146" t="s">
        <v>1974</v>
      </c>
      <c r="L1547" s="146"/>
      <c r="M1547" s="146"/>
      <c r="N1547" s="146"/>
    </row>
    <row r="1548" spans="1:14">
      <c r="A1548" s="96">
        <v>203</v>
      </c>
      <c r="B1548" s="96"/>
      <c r="C1548" s="96" t="s">
        <v>228</v>
      </c>
      <c r="D1548" s="146" t="s">
        <v>1975</v>
      </c>
      <c r="E1548" s="146" t="s">
        <v>182</v>
      </c>
      <c r="F1548" s="146" t="s">
        <v>1523</v>
      </c>
      <c r="G1548" s="146" t="s">
        <v>1192</v>
      </c>
      <c r="H1548" s="2" t="s">
        <v>158</v>
      </c>
      <c r="I1548" s="146">
        <v>3</v>
      </c>
      <c r="J1548" s="146"/>
      <c r="K1548" s="146"/>
      <c r="L1548" s="146"/>
      <c r="M1548" s="146"/>
      <c r="N1548" s="146"/>
    </row>
    <row r="1549" spans="1:14">
      <c r="A1549" s="96">
        <v>204</v>
      </c>
      <c r="B1549" s="96"/>
      <c r="C1549" s="96" t="s">
        <v>228</v>
      </c>
      <c r="D1549" s="146" t="s">
        <v>1975</v>
      </c>
      <c r="E1549" s="146" t="s">
        <v>182</v>
      </c>
      <c r="F1549" s="146" t="s">
        <v>1524</v>
      </c>
      <c r="G1549" s="146" t="s">
        <v>220</v>
      </c>
      <c r="H1549" s="2" t="s">
        <v>158</v>
      </c>
      <c r="I1549" s="146">
        <v>2</v>
      </c>
      <c r="J1549" s="146"/>
      <c r="K1549" s="146"/>
      <c r="L1549" s="146"/>
      <c r="M1549" s="146"/>
      <c r="N1549" s="146"/>
    </row>
    <row r="1550" spans="1:14">
      <c r="A1550" s="96">
        <v>205</v>
      </c>
      <c r="B1550" s="96"/>
      <c r="C1550" s="96" t="s">
        <v>228</v>
      </c>
      <c r="D1550" s="146" t="s">
        <v>1975</v>
      </c>
      <c r="E1550" s="146" t="s">
        <v>182</v>
      </c>
      <c r="F1550" s="146" t="s">
        <v>1527</v>
      </c>
      <c r="G1550" s="146" t="s">
        <v>1192</v>
      </c>
      <c r="H1550" s="2" t="s">
        <v>158</v>
      </c>
      <c r="I1550" s="146">
        <v>2</v>
      </c>
      <c r="J1550" s="146"/>
      <c r="K1550" s="146"/>
      <c r="L1550" s="146"/>
      <c r="M1550" s="146"/>
      <c r="N1550" s="146"/>
    </row>
    <row r="1551" spans="1:14">
      <c r="A1551" s="96">
        <v>206</v>
      </c>
      <c r="B1551" s="96"/>
      <c r="C1551" s="96" t="s">
        <v>228</v>
      </c>
      <c r="D1551" s="146" t="s">
        <v>1975</v>
      </c>
      <c r="E1551" s="146" t="s">
        <v>182</v>
      </c>
      <c r="F1551" s="146" t="s">
        <v>1526</v>
      </c>
      <c r="G1551" s="146" t="s">
        <v>220</v>
      </c>
      <c r="H1551" s="2" t="s">
        <v>210</v>
      </c>
      <c r="I1551" s="146">
        <v>1</v>
      </c>
      <c r="J1551" s="146"/>
      <c r="K1551" s="146" t="s">
        <v>1976</v>
      </c>
      <c r="L1551" s="146"/>
      <c r="M1551" s="146"/>
      <c r="N1551" s="146"/>
    </row>
    <row r="1552" spans="1:14">
      <c r="A1552" s="96">
        <v>207</v>
      </c>
      <c r="B1552" s="96"/>
      <c r="C1552" s="96" t="s">
        <v>228</v>
      </c>
      <c r="D1552" s="146" t="s">
        <v>1975</v>
      </c>
      <c r="E1552" s="146" t="s">
        <v>182</v>
      </c>
      <c r="F1552" s="146" t="s">
        <v>1530</v>
      </c>
      <c r="G1552" s="146" t="s">
        <v>139</v>
      </c>
      <c r="H1552" s="2" t="s">
        <v>1971</v>
      </c>
      <c r="I1552" s="146">
        <v>1</v>
      </c>
      <c r="J1552" s="146"/>
      <c r="K1552" s="146" t="s">
        <v>1977</v>
      </c>
      <c r="L1552" s="146"/>
      <c r="M1552" s="146"/>
      <c r="N1552" s="146"/>
    </row>
    <row r="1553" spans="1:14">
      <c r="A1553" s="96">
        <v>208</v>
      </c>
      <c r="B1553" s="96"/>
      <c r="C1553" s="96" t="s">
        <v>228</v>
      </c>
      <c r="D1553" s="146" t="s">
        <v>1975</v>
      </c>
      <c r="E1553" s="146" t="s">
        <v>187</v>
      </c>
      <c r="F1553" s="146" t="s">
        <v>1529</v>
      </c>
      <c r="G1553" s="146" t="s">
        <v>228</v>
      </c>
      <c r="H1553" s="2" t="s">
        <v>211</v>
      </c>
      <c r="I1553" s="146">
        <v>2</v>
      </c>
      <c r="J1553" s="146"/>
      <c r="K1553" s="146"/>
      <c r="L1553" s="146"/>
      <c r="M1553" s="146"/>
      <c r="N1553" s="146"/>
    </row>
    <row r="1554" spans="1:14">
      <c r="A1554" s="96">
        <v>209</v>
      </c>
      <c r="B1554" s="96"/>
      <c r="C1554" s="96" t="s">
        <v>228</v>
      </c>
      <c r="D1554" s="146" t="s">
        <v>1975</v>
      </c>
      <c r="E1554" s="146" t="s">
        <v>182</v>
      </c>
      <c r="F1554" s="146" t="s">
        <v>256</v>
      </c>
      <c r="G1554" s="146" t="s">
        <v>51</v>
      </c>
      <c r="H1554" s="2" t="s">
        <v>158</v>
      </c>
      <c r="I1554" s="146">
        <v>2</v>
      </c>
      <c r="J1554" s="146"/>
      <c r="K1554" s="146" t="s">
        <v>1978</v>
      </c>
      <c r="L1554" s="146"/>
      <c r="M1554" s="146"/>
      <c r="N1554" s="146"/>
    </row>
    <row r="1555" spans="1:14">
      <c r="A1555" s="96">
        <v>210</v>
      </c>
      <c r="B1555" s="96"/>
      <c r="C1555" s="96" t="s">
        <v>228</v>
      </c>
      <c r="D1555" s="146" t="s">
        <v>1975</v>
      </c>
      <c r="E1555" s="146" t="s">
        <v>172</v>
      </c>
      <c r="F1555" s="146" t="s">
        <v>7</v>
      </c>
      <c r="G1555" s="146" t="s">
        <v>1437</v>
      </c>
      <c r="H1555" s="2" t="s">
        <v>158</v>
      </c>
      <c r="I1555" s="146">
        <v>1</v>
      </c>
      <c r="J1555" s="146"/>
      <c r="K1555" s="146" t="s">
        <v>1587</v>
      </c>
      <c r="L1555" s="146"/>
      <c r="M1555" s="146"/>
      <c r="N1555" s="146"/>
    </row>
    <row r="1556" spans="1:14">
      <c r="A1556" s="96">
        <v>211</v>
      </c>
      <c r="B1556" s="96"/>
      <c r="C1556" s="96" t="s">
        <v>228</v>
      </c>
      <c r="D1556" s="146" t="s">
        <v>1975</v>
      </c>
      <c r="E1556" s="146" t="s">
        <v>180</v>
      </c>
      <c r="F1556" s="146" t="s">
        <v>83</v>
      </c>
      <c r="G1556" s="146" t="s">
        <v>733</v>
      </c>
      <c r="H1556" s="2" t="s">
        <v>158</v>
      </c>
      <c r="I1556" s="146">
        <v>2</v>
      </c>
      <c r="J1556" s="146"/>
      <c r="K1556" s="146"/>
      <c r="L1556" s="146"/>
      <c r="M1556" s="146"/>
      <c r="N1556" s="146"/>
    </row>
  </sheetData>
  <sheetProtection sheet="1" objects="1" scenarios="1" autoFilter="0"/>
  <sortState xmlns:xlrd2="http://schemas.microsoft.com/office/spreadsheetml/2017/richdata2" ref="A2:J1454">
    <sortCondition ref="C2:C1454"/>
    <sortCondition ref="D2:D1454"/>
    <sortCondition ref="G2:G1454"/>
    <sortCondition ref="F2:F1454"/>
  </sortState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8">
    <tabColor theme="5" tint="0.79998168889431442"/>
  </sheetPr>
  <dimension ref="A1:DY125"/>
  <sheetViews>
    <sheetView workbookViewId="0">
      <selection activeCell="A3" sqref="A3:A123"/>
    </sheetView>
  </sheetViews>
  <sheetFormatPr baseColWidth="10" defaultColWidth="11.453125" defaultRowHeight="14.5"/>
  <cols>
    <col min="1" max="1" width="20.7265625" style="45" bestFit="1" customWidth="1"/>
    <col min="2" max="2" width="23.54296875" style="45" hidden="1" customWidth="1"/>
    <col min="3" max="4" width="4.54296875" style="45" hidden="1" customWidth="1"/>
    <col min="5" max="5" width="6.54296875" style="45" hidden="1" customWidth="1"/>
    <col min="6" max="6" width="4.54296875" style="45" hidden="1" customWidth="1"/>
    <col min="7" max="7" width="5" style="45" hidden="1" customWidth="1"/>
    <col min="8" max="8" width="4.453125" style="45" hidden="1" customWidth="1"/>
    <col min="9" max="9" width="4.54296875" style="45" hidden="1" customWidth="1"/>
    <col min="10" max="10" width="4.453125" style="45" hidden="1" customWidth="1"/>
    <col min="11" max="11" width="3.453125" style="45" hidden="1" customWidth="1"/>
    <col min="12" max="12" width="7" style="45" hidden="1" customWidth="1"/>
    <col min="13" max="13" width="9.54296875" style="45" hidden="1" customWidth="1"/>
    <col min="14" max="14" width="4.453125" style="45" hidden="1" customWidth="1"/>
    <col min="15" max="15" width="7.54296875" style="45" hidden="1" customWidth="1"/>
    <col min="16" max="16" width="3.453125" style="45" hidden="1" customWidth="1"/>
    <col min="17" max="17" width="7.453125" style="45" hidden="1" customWidth="1"/>
    <col min="18" max="18" width="7" style="45" hidden="1" customWidth="1"/>
    <col min="19" max="19" width="3" style="45" hidden="1" customWidth="1"/>
    <col min="20" max="20" width="3.453125" style="45" hidden="1" customWidth="1"/>
    <col min="21" max="24" width="5.54296875" style="45" hidden="1" customWidth="1"/>
    <col min="25" max="25" width="6.453125" style="45" hidden="1" customWidth="1"/>
    <col min="26" max="28" width="5.54296875" style="45" hidden="1" customWidth="1"/>
    <col min="29" max="29" width="6.1796875" style="45" hidden="1" customWidth="1"/>
    <col min="30" max="30" width="4.54296875" style="45" hidden="1" customWidth="1"/>
    <col min="31" max="32" width="3.453125" style="45" hidden="1" customWidth="1"/>
    <col min="33" max="33" width="4.453125" style="45" hidden="1" customWidth="1"/>
    <col min="34" max="34" width="3.453125" style="45" hidden="1" customWidth="1"/>
    <col min="35" max="35" width="4.54296875" style="45" hidden="1" customWidth="1"/>
    <col min="36" max="37" width="5.54296875" style="45" hidden="1" customWidth="1"/>
    <col min="38" max="38" width="3" style="45" hidden="1" customWidth="1"/>
    <col min="39" max="39" width="4" style="45" hidden="1" customWidth="1"/>
    <col min="40" max="40" width="3" style="45" hidden="1" customWidth="1"/>
    <col min="41" max="41" width="4.453125" style="45" hidden="1" customWidth="1"/>
    <col min="42" max="43" width="5.54296875" style="45" hidden="1" customWidth="1"/>
    <col min="44" max="44" width="4.54296875" style="45" hidden="1" customWidth="1"/>
    <col min="45" max="45" width="4" style="45" hidden="1" customWidth="1"/>
    <col min="46" max="48" width="3.453125" style="45" hidden="1" customWidth="1"/>
    <col min="49" max="49" width="4.453125" style="45" hidden="1" customWidth="1"/>
    <col min="50" max="50" width="5" style="45" hidden="1" customWidth="1"/>
    <col min="51" max="51" width="3" style="45" hidden="1" customWidth="1"/>
    <col min="52" max="52" width="4.453125" style="45" hidden="1" customWidth="1"/>
    <col min="53" max="53" width="3" style="45" hidden="1" customWidth="1"/>
    <col min="54" max="54" width="6.453125" style="45" hidden="1" customWidth="1"/>
    <col min="55" max="55" width="4.453125" style="45" hidden="1" customWidth="1"/>
    <col min="56" max="56" width="4" style="45" hidden="1" customWidth="1"/>
    <col min="57" max="57" width="3.453125" style="45" hidden="1" customWidth="1"/>
    <col min="58" max="58" width="4.54296875" style="45" hidden="1" customWidth="1"/>
    <col min="59" max="59" width="5" style="45" hidden="1" customWidth="1"/>
    <col min="60" max="61" width="4" style="45" hidden="1" customWidth="1"/>
    <col min="62" max="62" width="6.1796875" style="45" hidden="1" customWidth="1"/>
    <col min="63" max="63" width="3.453125" style="45" hidden="1" customWidth="1"/>
    <col min="64" max="64" width="5.54296875" style="45" hidden="1" customWidth="1"/>
    <col min="65" max="65" width="3" style="45" hidden="1" customWidth="1"/>
    <col min="66" max="66" width="5.54296875" style="45" hidden="1" customWidth="1"/>
    <col min="67" max="67" width="3.453125" style="45" hidden="1" customWidth="1"/>
    <col min="68" max="68" width="4" style="45" hidden="1" customWidth="1"/>
    <col min="69" max="69" width="3.453125" style="45" hidden="1" customWidth="1"/>
    <col min="70" max="70" width="6.453125" style="45" hidden="1" customWidth="1"/>
    <col min="71" max="72" width="5.54296875" style="45" hidden="1" customWidth="1"/>
    <col min="73" max="73" width="8.453125" style="45" hidden="1" customWidth="1"/>
    <col min="74" max="74" width="4" style="45" hidden="1" customWidth="1"/>
    <col min="75" max="75" width="4.453125" style="45" hidden="1" customWidth="1"/>
    <col min="76" max="76" width="3" style="45" hidden="1" customWidth="1"/>
    <col min="77" max="77" width="5.54296875" style="45" hidden="1" customWidth="1"/>
    <col min="78" max="78" width="3.453125" style="45" hidden="1" customWidth="1"/>
    <col min="79" max="79" width="10.453125" style="45" hidden="1" customWidth="1"/>
    <col min="80" max="80" width="3.453125" style="45" hidden="1" customWidth="1"/>
    <col min="81" max="82" width="5.54296875" style="45" hidden="1" customWidth="1"/>
    <col min="83" max="83" width="7.453125" style="45" hidden="1" customWidth="1"/>
    <col min="84" max="84" width="4.54296875" style="45" hidden="1" customWidth="1"/>
    <col min="85" max="85" width="6.54296875" style="45" hidden="1" customWidth="1"/>
    <col min="86" max="86" width="5" style="45" hidden="1" customWidth="1"/>
    <col min="87" max="87" width="6.54296875" style="45" hidden="1" customWidth="1"/>
    <col min="88" max="88" width="6.453125" style="45" hidden="1" customWidth="1"/>
    <col min="89" max="89" width="8.453125" style="45" hidden="1" customWidth="1"/>
    <col min="90" max="90" width="4" style="45" hidden="1" customWidth="1"/>
    <col min="91" max="91" width="3.453125" style="45" hidden="1" customWidth="1"/>
    <col min="92" max="92" width="4.54296875" style="45" hidden="1" customWidth="1"/>
    <col min="93" max="93" width="4.453125" style="45" hidden="1" customWidth="1"/>
    <col min="94" max="94" width="4.54296875" style="45" hidden="1" customWidth="1"/>
    <col min="95" max="95" width="7.453125" style="45" hidden="1" customWidth="1"/>
    <col min="96" max="96" width="4.453125" style="45" hidden="1" customWidth="1"/>
    <col min="97" max="97" width="4.54296875" style="45" hidden="1" customWidth="1"/>
    <col min="98" max="98" width="2" style="45" hidden="1" customWidth="1"/>
    <col min="99" max="99" width="2.453125" style="45" hidden="1" customWidth="1"/>
    <col min="100" max="101" width="4.453125" style="45" hidden="1" customWidth="1"/>
    <col min="102" max="102" width="3.453125" style="45" hidden="1" customWidth="1"/>
    <col min="103" max="103" width="4.453125" style="45" hidden="1" customWidth="1"/>
    <col min="104" max="104" width="3.453125" style="45" hidden="1" customWidth="1"/>
    <col min="105" max="105" width="4.453125" style="45" hidden="1" customWidth="1"/>
    <col min="106" max="109" width="4.54296875" style="45" hidden="1" customWidth="1"/>
    <col min="110" max="110" width="5.54296875" style="45" hidden="1" customWidth="1"/>
    <col min="111" max="111" width="6.54296875" style="45" hidden="1" customWidth="1"/>
    <col min="112" max="112" width="5.54296875" style="45" hidden="1" customWidth="1"/>
    <col min="113" max="114" width="4.54296875" style="45" hidden="1" customWidth="1"/>
    <col min="115" max="116" width="3.453125" style="45" hidden="1" customWidth="1"/>
    <col min="117" max="117" width="5.54296875" style="45" hidden="1" customWidth="1"/>
    <col min="118" max="118" width="3.08984375" style="19" bestFit="1" customWidth="1"/>
    <col min="119" max="120" width="3.54296875" style="19" bestFit="1" customWidth="1"/>
    <col min="121" max="121" width="3.90625" style="19" bestFit="1" customWidth="1"/>
    <col min="122" max="122" width="4.54296875" style="19" bestFit="1" customWidth="1"/>
    <col min="123" max="123" width="4.6328125" style="19" bestFit="1" customWidth="1"/>
    <col min="124" max="124" width="4.08984375" style="19" bestFit="1" customWidth="1"/>
    <col min="125" max="125" width="3.54296875" style="19" bestFit="1" customWidth="1"/>
    <col min="126" max="126" width="2.90625" style="19" bestFit="1" customWidth="1"/>
    <col min="127" max="127" width="15.26953125" style="19" bestFit="1" customWidth="1"/>
    <col min="128" max="128" width="2.90625" style="19" bestFit="1" customWidth="1"/>
    <col min="129" max="129" width="15.26953125" style="19" bestFit="1" customWidth="1"/>
    <col min="130" max="16384" width="11.453125" style="19"/>
  </cols>
  <sheetData>
    <row r="1" spans="1:129">
      <c r="A1" s="42" t="s">
        <v>203</v>
      </c>
      <c r="B1" s="42" t="s">
        <v>202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/>
      <c r="DY1"/>
    </row>
    <row r="2" spans="1:129">
      <c r="A2" s="44" t="s">
        <v>200</v>
      </c>
      <c r="B2" s="45" t="s">
        <v>250</v>
      </c>
      <c r="C2" s="45" t="s">
        <v>7</v>
      </c>
      <c r="D2" s="45" t="s">
        <v>567</v>
      </c>
      <c r="E2" s="45" t="s">
        <v>613</v>
      </c>
      <c r="F2" s="45" t="s">
        <v>14</v>
      </c>
      <c r="G2" s="45" t="s">
        <v>15</v>
      </c>
      <c r="H2" s="45" t="s">
        <v>13</v>
      </c>
      <c r="I2" s="45" t="s">
        <v>19</v>
      </c>
      <c r="J2" s="45" t="s">
        <v>194</v>
      </c>
      <c r="K2" s="45" t="s">
        <v>604</v>
      </c>
      <c r="L2" s="45" t="s">
        <v>247</v>
      </c>
      <c r="M2" s="45" t="s">
        <v>605</v>
      </c>
      <c r="N2" s="45" t="s">
        <v>47</v>
      </c>
      <c r="O2" s="45" t="s">
        <v>607</v>
      </c>
      <c r="P2" s="45" t="s">
        <v>608</v>
      </c>
      <c r="Q2" s="45" t="s">
        <v>37</v>
      </c>
      <c r="R2" s="45" t="s">
        <v>160</v>
      </c>
      <c r="S2" s="45" t="s">
        <v>626</v>
      </c>
      <c r="T2" s="45" t="s">
        <v>205</v>
      </c>
      <c r="U2" s="45" t="s">
        <v>162</v>
      </c>
      <c r="V2" s="45" t="s">
        <v>204</v>
      </c>
      <c r="W2" s="45" t="s">
        <v>163</v>
      </c>
      <c r="X2" s="45" t="s">
        <v>207</v>
      </c>
      <c r="Y2" s="45" t="s">
        <v>164</v>
      </c>
      <c r="Z2" s="45" t="s">
        <v>165</v>
      </c>
      <c r="AA2" s="45" t="s">
        <v>166</v>
      </c>
      <c r="AB2" s="45" t="s">
        <v>167</v>
      </c>
      <c r="AC2" s="45" t="s">
        <v>137</v>
      </c>
      <c r="AD2" s="45" t="s">
        <v>48</v>
      </c>
      <c r="AE2" s="45" t="s">
        <v>168</v>
      </c>
      <c r="AF2" s="45" t="s">
        <v>215</v>
      </c>
      <c r="AG2" s="45" t="s">
        <v>554</v>
      </c>
      <c r="AH2" s="45" t="s">
        <v>555</v>
      </c>
      <c r="AI2" s="45" t="s">
        <v>556</v>
      </c>
      <c r="AJ2" s="45" t="s">
        <v>76</v>
      </c>
      <c r="AK2" s="45" t="s">
        <v>788</v>
      </c>
      <c r="AL2" s="45" t="s">
        <v>138</v>
      </c>
      <c r="AM2" s="45" t="s">
        <v>558</v>
      </c>
      <c r="AN2" s="45" t="s">
        <v>789</v>
      </c>
      <c r="AO2" s="45" t="s">
        <v>5</v>
      </c>
      <c r="AP2" s="45" t="s">
        <v>73</v>
      </c>
      <c r="AQ2" s="45" t="s">
        <v>77</v>
      </c>
      <c r="AR2" s="45" t="s">
        <v>84</v>
      </c>
      <c r="AS2" s="45" t="s">
        <v>83</v>
      </c>
      <c r="AT2" s="45" t="s">
        <v>85</v>
      </c>
      <c r="AU2" s="45" t="s">
        <v>609</v>
      </c>
      <c r="AV2" s="45" t="s">
        <v>109</v>
      </c>
      <c r="AW2" s="45" t="s">
        <v>110</v>
      </c>
      <c r="AX2" s="45" t="s">
        <v>112</v>
      </c>
      <c r="AY2" s="45" t="s">
        <v>107</v>
      </c>
      <c r="AZ2" s="45" t="s">
        <v>116</v>
      </c>
      <c r="BA2" s="45" t="s">
        <v>117</v>
      </c>
      <c r="BB2" s="45" t="s">
        <v>119</v>
      </c>
      <c r="BC2" s="45" t="s">
        <v>35</v>
      </c>
      <c r="BD2" s="45" t="s">
        <v>122</v>
      </c>
      <c r="BE2" s="45" t="s">
        <v>124</v>
      </c>
      <c r="BF2" s="45" t="s">
        <v>197</v>
      </c>
      <c r="BG2" s="45" t="s">
        <v>559</v>
      </c>
      <c r="BH2" s="45" t="s">
        <v>38</v>
      </c>
      <c r="BI2" s="45" t="s">
        <v>39</v>
      </c>
      <c r="BJ2" s="45" t="s">
        <v>56</v>
      </c>
      <c r="BK2" s="45" t="s">
        <v>610</v>
      </c>
      <c r="BL2" s="45" t="s">
        <v>126</v>
      </c>
      <c r="BM2" s="45" t="s">
        <v>611</v>
      </c>
      <c r="BN2" s="45" t="s">
        <v>612</v>
      </c>
      <c r="BO2" s="45" t="s">
        <v>230</v>
      </c>
      <c r="BP2" s="45" t="s">
        <v>267</v>
      </c>
      <c r="BQ2" s="45" t="s">
        <v>222</v>
      </c>
      <c r="BR2" s="45" t="s">
        <v>757</v>
      </c>
      <c r="BS2" s="45" t="s">
        <v>292</v>
      </c>
      <c r="BT2" s="45" t="s">
        <v>634</v>
      </c>
      <c r="BU2" s="45" t="s">
        <v>618</v>
      </c>
      <c r="BV2" s="45" t="s">
        <v>621</v>
      </c>
      <c r="BW2" s="45" t="s">
        <v>115</v>
      </c>
      <c r="BX2" s="45" t="s">
        <v>622</v>
      </c>
      <c r="BY2" s="45" t="s">
        <v>172</v>
      </c>
      <c r="BZ2" s="45" t="s">
        <v>343</v>
      </c>
      <c r="CA2" s="45" t="s">
        <v>346</v>
      </c>
      <c r="CB2" s="45" t="s">
        <v>347</v>
      </c>
      <c r="CC2" s="45" t="s">
        <v>348</v>
      </c>
      <c r="CD2" s="45" t="s">
        <v>349</v>
      </c>
      <c r="CE2" s="45" t="s">
        <v>624</v>
      </c>
      <c r="CF2" s="45" t="s">
        <v>352</v>
      </c>
      <c r="CG2" s="45" t="s">
        <v>234</v>
      </c>
      <c r="CH2" s="45" t="s">
        <v>225</v>
      </c>
      <c r="CI2" s="45" t="s">
        <v>226</v>
      </c>
      <c r="CJ2" s="45" t="s">
        <v>235</v>
      </c>
      <c r="CK2" s="45" t="s">
        <v>231</v>
      </c>
      <c r="CL2" s="45" t="s">
        <v>239</v>
      </c>
      <c r="CM2" s="45" t="s">
        <v>244</v>
      </c>
      <c r="CN2" s="45" t="s">
        <v>1158</v>
      </c>
      <c r="CO2" s="45" t="s">
        <v>1168</v>
      </c>
      <c r="CP2" s="45" t="s">
        <v>1175</v>
      </c>
      <c r="CQ2" s="45" t="s">
        <v>1180</v>
      </c>
      <c r="CR2" s="45" t="s">
        <v>1181</v>
      </c>
      <c r="CS2" s="45" t="s">
        <v>1188</v>
      </c>
      <c r="CT2" s="45" t="s">
        <v>1189</v>
      </c>
      <c r="CU2" s="45" t="s">
        <v>1227</v>
      </c>
      <c r="CV2" s="45" t="s">
        <v>1228</v>
      </c>
      <c r="CW2" s="45" t="s">
        <v>1321</v>
      </c>
      <c r="CX2" s="45" t="s">
        <v>1325</v>
      </c>
      <c r="CY2" s="45" t="s">
        <v>152</v>
      </c>
      <c r="CZ2" s="45" t="s">
        <v>153</v>
      </c>
      <c r="DA2" s="45" t="s">
        <v>216</v>
      </c>
      <c r="DB2" s="45" t="s">
        <v>209</v>
      </c>
      <c r="DC2" s="45" t="s">
        <v>1354</v>
      </c>
      <c r="DD2" s="45" t="s">
        <v>323</v>
      </c>
      <c r="DE2" s="45" t="s">
        <v>1387</v>
      </c>
      <c r="DF2" s="45" t="s">
        <v>1393</v>
      </c>
      <c r="DG2" s="45" t="s">
        <v>1490</v>
      </c>
      <c r="DH2" s="45" t="s">
        <v>1392</v>
      </c>
      <c r="DI2" s="45" t="s">
        <v>1497</v>
      </c>
      <c r="DJ2" s="45" t="s">
        <v>1517</v>
      </c>
      <c r="DK2" s="45" t="s">
        <v>1477</v>
      </c>
      <c r="DL2" s="45" t="s">
        <v>1479</v>
      </c>
      <c r="DM2" s="45" t="s">
        <v>1480</v>
      </c>
      <c r="DN2" s="45" t="s">
        <v>1522</v>
      </c>
      <c r="DO2" s="45" t="s">
        <v>1523</v>
      </c>
      <c r="DP2" s="45" t="s">
        <v>1524</v>
      </c>
      <c r="DQ2" s="45" t="s">
        <v>1543</v>
      </c>
      <c r="DR2" s="45" t="s">
        <v>1555</v>
      </c>
      <c r="DS2" s="45" t="s">
        <v>1576</v>
      </c>
      <c r="DT2" s="45" t="s">
        <v>1814</v>
      </c>
      <c r="DU2" s="45" t="s">
        <v>1892</v>
      </c>
      <c r="DV2" s="45" t="s">
        <v>1930</v>
      </c>
      <c r="DW2" s="45" t="s">
        <v>958</v>
      </c>
      <c r="DX2"/>
      <c r="DY2"/>
    </row>
    <row r="3" spans="1:129">
      <c r="A3" s="453" t="s">
        <v>265</v>
      </c>
      <c r="B3" s="454"/>
      <c r="C3" s="454"/>
      <c r="D3" s="454"/>
      <c r="E3" s="454"/>
      <c r="F3" s="454">
        <v>1</v>
      </c>
      <c r="G3" s="454"/>
      <c r="H3" s="454">
        <v>1</v>
      </c>
      <c r="I3" s="454"/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54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>
        <v>2</v>
      </c>
      <c r="BD3" s="454"/>
      <c r="BE3" s="454"/>
      <c r="BF3" s="454"/>
      <c r="BG3" s="454"/>
      <c r="BH3" s="454">
        <v>2</v>
      </c>
      <c r="BI3" s="454">
        <v>2</v>
      </c>
      <c r="BJ3" s="454"/>
      <c r="BK3" s="454"/>
      <c r="BL3" s="454"/>
      <c r="BM3" s="454"/>
      <c r="BN3" s="454"/>
      <c r="BO3" s="454">
        <v>2</v>
      </c>
      <c r="BP3" s="454">
        <v>2</v>
      </c>
      <c r="BQ3" s="454"/>
      <c r="BR3" s="454">
        <v>1</v>
      </c>
      <c r="BS3" s="454"/>
      <c r="BT3" s="454"/>
      <c r="BU3" s="454"/>
      <c r="BV3" s="454"/>
      <c r="BW3" s="454"/>
      <c r="BX3" s="454"/>
      <c r="BY3" s="454"/>
      <c r="BZ3" s="454"/>
      <c r="CA3" s="454"/>
      <c r="CB3" s="454"/>
      <c r="CC3" s="454"/>
      <c r="CD3" s="454"/>
      <c r="CE3" s="454"/>
      <c r="CF3" s="454"/>
      <c r="CG3" s="454"/>
      <c r="CH3" s="454"/>
      <c r="CI3" s="454"/>
      <c r="CJ3" s="454"/>
      <c r="CK3" s="454"/>
      <c r="CL3" s="454"/>
      <c r="CM3" s="454"/>
      <c r="CN3" s="454"/>
      <c r="CO3" s="454"/>
      <c r="CP3" s="454"/>
      <c r="CQ3" s="454"/>
      <c r="CR3" s="454"/>
      <c r="CS3" s="454"/>
      <c r="CT3" s="454"/>
      <c r="CU3" s="454"/>
      <c r="CV3" s="454"/>
      <c r="CW3" s="454"/>
      <c r="CX3" s="454"/>
      <c r="CY3" s="454"/>
      <c r="CZ3" s="454"/>
      <c r="DA3" s="454"/>
      <c r="DB3" s="454"/>
      <c r="DC3" s="454"/>
      <c r="DD3" s="454"/>
      <c r="DE3" s="454"/>
      <c r="DF3" s="454"/>
      <c r="DG3" s="454"/>
      <c r="DH3" s="454"/>
      <c r="DI3" s="454"/>
      <c r="DJ3" s="454"/>
      <c r="DK3" s="454"/>
      <c r="DL3" s="454"/>
      <c r="DM3" s="454"/>
      <c r="DN3" s="454"/>
      <c r="DO3" s="454"/>
      <c r="DP3" s="454"/>
      <c r="DQ3" s="454"/>
      <c r="DR3" s="454"/>
      <c r="DS3" s="454"/>
      <c r="DT3" s="454"/>
      <c r="DU3" s="454"/>
      <c r="DV3" s="454"/>
      <c r="DW3" s="454">
        <v>13</v>
      </c>
      <c r="DX3"/>
      <c r="DY3"/>
    </row>
    <row r="4" spans="1:129">
      <c r="A4" s="453" t="s">
        <v>269</v>
      </c>
      <c r="B4" s="454"/>
      <c r="C4" s="454"/>
      <c r="D4" s="454"/>
      <c r="E4" s="454"/>
      <c r="F4" s="454">
        <v>1</v>
      </c>
      <c r="G4" s="454"/>
      <c r="H4" s="454">
        <v>1</v>
      </c>
      <c r="I4" s="454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>
        <v>2</v>
      </c>
      <c r="BD4" s="454"/>
      <c r="BE4" s="454"/>
      <c r="BF4" s="454"/>
      <c r="BG4" s="454"/>
      <c r="BH4" s="454">
        <v>2</v>
      </c>
      <c r="BI4" s="454">
        <v>2</v>
      </c>
      <c r="BJ4" s="454"/>
      <c r="BK4" s="454"/>
      <c r="BL4" s="454"/>
      <c r="BM4" s="454"/>
      <c r="BN4" s="454"/>
      <c r="BO4" s="454">
        <v>2</v>
      </c>
      <c r="BP4" s="454">
        <v>2</v>
      </c>
      <c r="BQ4" s="454"/>
      <c r="BR4" s="454">
        <v>1</v>
      </c>
      <c r="BS4" s="454"/>
      <c r="BT4" s="454"/>
      <c r="BU4" s="454"/>
      <c r="BV4" s="454"/>
      <c r="BW4" s="454"/>
      <c r="BX4" s="454"/>
      <c r="BY4" s="454"/>
      <c r="BZ4" s="454"/>
      <c r="CA4" s="454"/>
      <c r="CB4" s="454"/>
      <c r="CC4" s="454"/>
      <c r="CD4" s="454"/>
      <c r="CE4" s="454"/>
      <c r="CF4" s="454"/>
      <c r="CG4" s="454"/>
      <c r="CH4" s="454"/>
      <c r="CI4" s="454"/>
      <c r="CJ4" s="454"/>
      <c r="CK4" s="454"/>
      <c r="CL4" s="454"/>
      <c r="CM4" s="454"/>
      <c r="CN4" s="454"/>
      <c r="CO4" s="454"/>
      <c r="CP4" s="454"/>
      <c r="CQ4" s="454"/>
      <c r="CR4" s="454"/>
      <c r="CS4" s="454"/>
      <c r="CT4" s="454"/>
      <c r="CU4" s="454"/>
      <c r="CV4" s="454"/>
      <c r="CW4" s="454"/>
      <c r="CX4" s="454"/>
      <c r="CY4" s="454"/>
      <c r="CZ4" s="454"/>
      <c r="DA4" s="454"/>
      <c r="DB4" s="454"/>
      <c r="DC4" s="454"/>
      <c r="DD4" s="454"/>
      <c r="DE4" s="454"/>
      <c r="DF4" s="454"/>
      <c r="DG4" s="454"/>
      <c r="DH4" s="454"/>
      <c r="DI4" s="454"/>
      <c r="DJ4" s="454"/>
      <c r="DK4" s="454"/>
      <c r="DL4" s="454"/>
      <c r="DM4" s="454"/>
      <c r="DN4" s="454"/>
      <c r="DO4" s="454"/>
      <c r="DP4" s="454"/>
      <c r="DQ4" s="454"/>
      <c r="DR4" s="454"/>
      <c r="DS4" s="454"/>
      <c r="DT4" s="454"/>
      <c r="DU4" s="454"/>
      <c r="DV4" s="454"/>
      <c r="DW4" s="454">
        <v>13</v>
      </c>
      <c r="DX4"/>
      <c r="DY4"/>
    </row>
    <row r="5" spans="1:129">
      <c r="A5" s="453" t="s">
        <v>271</v>
      </c>
      <c r="B5" s="454"/>
      <c r="C5" s="454"/>
      <c r="D5" s="454"/>
      <c r="E5" s="454"/>
      <c r="F5" s="454">
        <v>1</v>
      </c>
      <c r="G5" s="454"/>
      <c r="H5" s="454">
        <v>1</v>
      </c>
      <c r="I5" s="454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4"/>
      <c r="AH5" s="454"/>
      <c r="AI5" s="454"/>
      <c r="AJ5" s="454"/>
      <c r="AK5" s="454"/>
      <c r="AL5" s="454"/>
      <c r="AM5" s="454"/>
      <c r="AN5" s="454"/>
      <c r="AO5" s="454"/>
      <c r="AP5" s="454"/>
      <c r="AQ5" s="454"/>
      <c r="AR5" s="454"/>
      <c r="AS5" s="454"/>
      <c r="AT5" s="454"/>
      <c r="AU5" s="454"/>
      <c r="AV5" s="454"/>
      <c r="AW5" s="454"/>
      <c r="AX5" s="454"/>
      <c r="AY5" s="454"/>
      <c r="AZ5" s="454"/>
      <c r="BA5" s="454"/>
      <c r="BB5" s="454"/>
      <c r="BC5" s="454">
        <v>2</v>
      </c>
      <c r="BD5" s="454"/>
      <c r="BE5" s="454"/>
      <c r="BF5" s="454"/>
      <c r="BG5" s="454"/>
      <c r="BH5" s="454">
        <v>2</v>
      </c>
      <c r="BI5" s="454">
        <v>2</v>
      </c>
      <c r="BJ5" s="454"/>
      <c r="BK5" s="454"/>
      <c r="BL5" s="454"/>
      <c r="BM5" s="454"/>
      <c r="BN5" s="454"/>
      <c r="BO5" s="454">
        <v>2</v>
      </c>
      <c r="BP5" s="454">
        <v>2</v>
      </c>
      <c r="BQ5" s="454"/>
      <c r="BR5" s="454">
        <v>1</v>
      </c>
      <c r="BS5" s="454"/>
      <c r="BT5" s="454"/>
      <c r="BU5" s="454"/>
      <c r="BV5" s="454"/>
      <c r="BW5" s="454"/>
      <c r="BX5" s="454"/>
      <c r="BY5" s="454"/>
      <c r="BZ5" s="454"/>
      <c r="CA5" s="454"/>
      <c r="CB5" s="454"/>
      <c r="CC5" s="454"/>
      <c r="CD5" s="454"/>
      <c r="CE5" s="454"/>
      <c r="CF5" s="454"/>
      <c r="CG5" s="454"/>
      <c r="CH5" s="454"/>
      <c r="CI5" s="454"/>
      <c r="CJ5" s="454"/>
      <c r="CK5" s="454"/>
      <c r="CL5" s="454"/>
      <c r="CM5" s="454"/>
      <c r="CN5" s="454"/>
      <c r="CO5" s="454"/>
      <c r="CP5" s="454"/>
      <c r="CQ5" s="454"/>
      <c r="CR5" s="454"/>
      <c r="CS5" s="454"/>
      <c r="CT5" s="454"/>
      <c r="CU5" s="454"/>
      <c r="CV5" s="454"/>
      <c r="CW5" s="454"/>
      <c r="CX5" s="454"/>
      <c r="CY5" s="454"/>
      <c r="CZ5" s="454"/>
      <c r="DA5" s="454"/>
      <c r="DB5" s="454"/>
      <c r="DC5" s="454"/>
      <c r="DD5" s="454"/>
      <c r="DE5" s="454"/>
      <c r="DF5" s="454"/>
      <c r="DG5" s="454"/>
      <c r="DH5" s="454"/>
      <c r="DI5" s="454"/>
      <c r="DJ5" s="454"/>
      <c r="DK5" s="454"/>
      <c r="DL5" s="454"/>
      <c r="DM5" s="454"/>
      <c r="DN5" s="454"/>
      <c r="DO5" s="454"/>
      <c r="DP5" s="454"/>
      <c r="DQ5" s="454"/>
      <c r="DR5" s="454"/>
      <c r="DS5" s="454"/>
      <c r="DT5" s="454"/>
      <c r="DU5" s="454"/>
      <c r="DV5" s="454"/>
      <c r="DW5" s="454">
        <v>13</v>
      </c>
      <c r="DX5"/>
      <c r="DY5"/>
    </row>
    <row r="6" spans="1:129">
      <c r="A6" s="453" t="s">
        <v>273</v>
      </c>
      <c r="B6" s="454"/>
      <c r="C6" s="454"/>
      <c r="D6" s="454"/>
      <c r="E6" s="454"/>
      <c r="F6" s="454">
        <v>1</v>
      </c>
      <c r="G6" s="454"/>
      <c r="H6" s="454">
        <v>1</v>
      </c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  <c r="AD6" s="454"/>
      <c r="AE6" s="454"/>
      <c r="AF6" s="454"/>
      <c r="AG6" s="454"/>
      <c r="AH6" s="454"/>
      <c r="AI6" s="454"/>
      <c r="AJ6" s="454"/>
      <c r="AK6" s="454"/>
      <c r="AL6" s="454"/>
      <c r="AM6" s="454"/>
      <c r="AN6" s="454"/>
      <c r="AO6" s="454"/>
      <c r="AP6" s="454"/>
      <c r="AQ6" s="454"/>
      <c r="AR6" s="454"/>
      <c r="AS6" s="454"/>
      <c r="AT6" s="454"/>
      <c r="AU6" s="454"/>
      <c r="AV6" s="454"/>
      <c r="AW6" s="454"/>
      <c r="AX6" s="454"/>
      <c r="AY6" s="454"/>
      <c r="AZ6" s="454"/>
      <c r="BA6" s="454"/>
      <c r="BB6" s="454"/>
      <c r="BC6" s="454">
        <v>2</v>
      </c>
      <c r="BD6" s="454"/>
      <c r="BE6" s="454"/>
      <c r="BF6" s="454"/>
      <c r="BG6" s="454"/>
      <c r="BH6" s="454">
        <v>2</v>
      </c>
      <c r="BI6" s="454">
        <v>2</v>
      </c>
      <c r="BJ6" s="454"/>
      <c r="BK6" s="454"/>
      <c r="BL6" s="454"/>
      <c r="BM6" s="454"/>
      <c r="BN6" s="454"/>
      <c r="BO6" s="454">
        <v>2</v>
      </c>
      <c r="BP6" s="454">
        <v>2</v>
      </c>
      <c r="BQ6" s="454"/>
      <c r="BR6" s="454">
        <v>1</v>
      </c>
      <c r="BS6" s="454"/>
      <c r="BT6" s="454"/>
      <c r="BU6" s="454"/>
      <c r="BV6" s="454"/>
      <c r="BW6" s="454"/>
      <c r="BX6" s="454"/>
      <c r="BY6" s="454"/>
      <c r="BZ6" s="454"/>
      <c r="CA6" s="454"/>
      <c r="CB6" s="454"/>
      <c r="CC6" s="454"/>
      <c r="CD6" s="454"/>
      <c r="CE6" s="454"/>
      <c r="CF6" s="454"/>
      <c r="CG6" s="454"/>
      <c r="CH6" s="454"/>
      <c r="CI6" s="454"/>
      <c r="CJ6" s="454"/>
      <c r="CK6" s="454"/>
      <c r="CL6" s="454"/>
      <c r="CM6" s="454"/>
      <c r="CN6" s="454"/>
      <c r="CO6" s="454"/>
      <c r="CP6" s="454"/>
      <c r="CQ6" s="454"/>
      <c r="CR6" s="454"/>
      <c r="CS6" s="454"/>
      <c r="CT6" s="454"/>
      <c r="CU6" s="454"/>
      <c r="CV6" s="454"/>
      <c r="CW6" s="454"/>
      <c r="CX6" s="454"/>
      <c r="CY6" s="454"/>
      <c r="CZ6" s="454"/>
      <c r="DA6" s="454"/>
      <c r="DB6" s="454"/>
      <c r="DC6" s="454"/>
      <c r="DD6" s="454"/>
      <c r="DE6" s="454"/>
      <c r="DF6" s="454"/>
      <c r="DG6" s="454"/>
      <c r="DH6" s="454"/>
      <c r="DI6" s="454"/>
      <c r="DJ6" s="454"/>
      <c r="DK6" s="454"/>
      <c r="DL6" s="454"/>
      <c r="DM6" s="454"/>
      <c r="DN6" s="454"/>
      <c r="DO6" s="454"/>
      <c r="DP6" s="454"/>
      <c r="DQ6" s="454"/>
      <c r="DR6" s="454"/>
      <c r="DS6" s="454"/>
      <c r="DT6" s="454"/>
      <c r="DU6" s="454"/>
      <c r="DV6" s="454"/>
      <c r="DW6" s="454">
        <v>13</v>
      </c>
      <c r="DX6"/>
      <c r="DY6"/>
    </row>
    <row r="7" spans="1:129">
      <c r="A7" s="453" t="s">
        <v>283</v>
      </c>
      <c r="B7" s="454"/>
      <c r="C7" s="454"/>
      <c r="D7" s="454"/>
      <c r="E7" s="454"/>
      <c r="F7" s="454">
        <v>2</v>
      </c>
      <c r="G7" s="454"/>
      <c r="H7" s="454">
        <v>2</v>
      </c>
      <c r="I7" s="454">
        <v>2</v>
      </c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  <c r="V7" s="454"/>
      <c r="W7" s="454"/>
      <c r="X7" s="454"/>
      <c r="Y7" s="454"/>
      <c r="Z7" s="454"/>
      <c r="AA7" s="454"/>
      <c r="AB7" s="454"/>
      <c r="AC7" s="454"/>
      <c r="AD7" s="454">
        <v>2</v>
      </c>
      <c r="AE7" s="454"/>
      <c r="AF7" s="454"/>
      <c r="AG7" s="454"/>
      <c r="AH7" s="454"/>
      <c r="AI7" s="454"/>
      <c r="AJ7" s="454"/>
      <c r="AK7" s="454"/>
      <c r="AL7" s="454"/>
      <c r="AM7" s="454"/>
      <c r="AN7" s="454"/>
      <c r="AO7" s="454"/>
      <c r="AP7" s="454"/>
      <c r="AQ7" s="454"/>
      <c r="AR7" s="454"/>
      <c r="AS7" s="454"/>
      <c r="AT7" s="454"/>
      <c r="AU7" s="454"/>
      <c r="AV7" s="454"/>
      <c r="AW7" s="454"/>
      <c r="AX7" s="454"/>
      <c r="AY7" s="454"/>
      <c r="AZ7" s="454"/>
      <c r="BA7" s="454"/>
      <c r="BB7" s="454"/>
      <c r="BC7" s="454">
        <v>4</v>
      </c>
      <c r="BD7" s="454"/>
      <c r="BE7" s="454"/>
      <c r="BF7" s="454"/>
      <c r="BG7" s="454"/>
      <c r="BH7" s="454">
        <v>4</v>
      </c>
      <c r="BI7" s="454">
        <v>4</v>
      </c>
      <c r="BJ7" s="454"/>
      <c r="BK7" s="454"/>
      <c r="BL7" s="454"/>
      <c r="BM7" s="454"/>
      <c r="BN7" s="454"/>
      <c r="BO7" s="454">
        <v>5</v>
      </c>
      <c r="BP7" s="454">
        <v>2</v>
      </c>
      <c r="BQ7" s="454">
        <v>2</v>
      </c>
      <c r="BR7" s="454">
        <v>1</v>
      </c>
      <c r="BS7" s="454">
        <v>2</v>
      </c>
      <c r="BT7" s="454"/>
      <c r="BU7" s="454"/>
      <c r="BV7" s="454"/>
      <c r="BW7" s="454"/>
      <c r="BX7" s="454"/>
      <c r="BY7" s="454"/>
      <c r="BZ7" s="454"/>
      <c r="CA7" s="454"/>
      <c r="CB7" s="454"/>
      <c r="CC7" s="454"/>
      <c r="CD7" s="454"/>
      <c r="CE7" s="454"/>
      <c r="CF7" s="454"/>
      <c r="CG7" s="454"/>
      <c r="CH7" s="454"/>
      <c r="CI7" s="454"/>
      <c r="CJ7" s="454"/>
      <c r="CK7" s="454"/>
      <c r="CL7" s="454"/>
      <c r="CM7" s="454"/>
      <c r="CN7" s="454">
        <v>2</v>
      </c>
      <c r="CO7" s="454"/>
      <c r="CP7" s="454"/>
      <c r="CQ7" s="454"/>
      <c r="CR7" s="454"/>
      <c r="CS7" s="454"/>
      <c r="CT7" s="454"/>
      <c r="CU7" s="454"/>
      <c r="CV7" s="454"/>
      <c r="CW7" s="454"/>
      <c r="CX7" s="454"/>
      <c r="CY7" s="454"/>
      <c r="CZ7" s="454"/>
      <c r="DA7" s="454"/>
      <c r="DB7" s="454"/>
      <c r="DC7" s="454"/>
      <c r="DD7" s="454"/>
      <c r="DE7" s="454"/>
      <c r="DF7" s="454"/>
      <c r="DG7" s="454"/>
      <c r="DH7" s="454"/>
      <c r="DI7" s="454"/>
      <c r="DJ7" s="454"/>
      <c r="DK7" s="454"/>
      <c r="DL7" s="454"/>
      <c r="DM7" s="454"/>
      <c r="DN7" s="454"/>
      <c r="DO7" s="454"/>
      <c r="DP7" s="454"/>
      <c r="DQ7" s="454"/>
      <c r="DR7" s="454"/>
      <c r="DS7" s="454"/>
      <c r="DT7" s="454"/>
      <c r="DU7" s="454"/>
      <c r="DV7" s="454"/>
      <c r="DW7" s="454">
        <v>34</v>
      </c>
      <c r="DX7"/>
      <c r="DY7"/>
    </row>
    <row r="8" spans="1:129">
      <c r="A8" s="453" t="s">
        <v>284</v>
      </c>
      <c r="B8" s="454"/>
      <c r="C8" s="454"/>
      <c r="D8" s="454"/>
      <c r="E8" s="454"/>
      <c r="F8" s="454">
        <v>2</v>
      </c>
      <c r="G8" s="454"/>
      <c r="H8" s="454">
        <v>2</v>
      </c>
      <c r="I8" s="454">
        <v>2</v>
      </c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  <c r="V8" s="454"/>
      <c r="W8" s="454"/>
      <c r="X8" s="454"/>
      <c r="Y8" s="454"/>
      <c r="Z8" s="454"/>
      <c r="AA8" s="454"/>
      <c r="AB8" s="454"/>
      <c r="AC8" s="454"/>
      <c r="AD8" s="454">
        <v>2</v>
      </c>
      <c r="AE8" s="454"/>
      <c r="AF8" s="454"/>
      <c r="AG8" s="454"/>
      <c r="AH8" s="454"/>
      <c r="AI8" s="454"/>
      <c r="AJ8" s="454"/>
      <c r="AK8" s="454"/>
      <c r="AL8" s="454"/>
      <c r="AM8" s="454"/>
      <c r="AN8" s="454"/>
      <c r="AO8" s="454"/>
      <c r="AP8" s="454"/>
      <c r="AQ8" s="454"/>
      <c r="AR8" s="454"/>
      <c r="AS8" s="454"/>
      <c r="AT8" s="454"/>
      <c r="AU8" s="454"/>
      <c r="AV8" s="454"/>
      <c r="AW8" s="454"/>
      <c r="AX8" s="454"/>
      <c r="AY8" s="454"/>
      <c r="AZ8" s="454"/>
      <c r="BA8" s="454"/>
      <c r="BB8" s="454"/>
      <c r="BC8" s="454">
        <v>4</v>
      </c>
      <c r="BD8" s="454"/>
      <c r="BE8" s="454"/>
      <c r="BF8" s="454"/>
      <c r="BG8" s="454"/>
      <c r="BH8" s="454">
        <v>4</v>
      </c>
      <c r="BI8" s="454">
        <v>4</v>
      </c>
      <c r="BJ8" s="454"/>
      <c r="BK8" s="454"/>
      <c r="BL8" s="454"/>
      <c r="BM8" s="454"/>
      <c r="BN8" s="454"/>
      <c r="BO8" s="454">
        <v>4</v>
      </c>
      <c r="BP8" s="454">
        <v>2</v>
      </c>
      <c r="BQ8" s="454">
        <v>2</v>
      </c>
      <c r="BR8" s="454">
        <v>1</v>
      </c>
      <c r="BS8" s="454">
        <v>2</v>
      </c>
      <c r="BT8" s="454"/>
      <c r="BU8" s="454"/>
      <c r="BV8" s="454"/>
      <c r="BW8" s="454"/>
      <c r="BX8" s="454"/>
      <c r="BY8" s="454"/>
      <c r="BZ8" s="454"/>
      <c r="CA8" s="454"/>
      <c r="CB8" s="454"/>
      <c r="CC8" s="454"/>
      <c r="CD8" s="454"/>
      <c r="CE8" s="454"/>
      <c r="CF8" s="454"/>
      <c r="CG8" s="454"/>
      <c r="CH8" s="454"/>
      <c r="CI8" s="454"/>
      <c r="CJ8" s="454"/>
      <c r="CK8" s="454"/>
      <c r="CL8" s="454"/>
      <c r="CM8" s="454"/>
      <c r="CN8" s="454">
        <v>2</v>
      </c>
      <c r="CO8" s="454"/>
      <c r="CP8" s="454"/>
      <c r="CQ8" s="454"/>
      <c r="CR8" s="454"/>
      <c r="CS8" s="454"/>
      <c r="CT8" s="454"/>
      <c r="CU8" s="454"/>
      <c r="CV8" s="454"/>
      <c r="CW8" s="454"/>
      <c r="CX8" s="454"/>
      <c r="CY8" s="454"/>
      <c r="CZ8" s="454"/>
      <c r="DA8" s="454"/>
      <c r="DB8" s="454"/>
      <c r="DC8" s="454"/>
      <c r="DD8" s="454"/>
      <c r="DE8" s="454"/>
      <c r="DF8" s="454"/>
      <c r="DG8" s="454"/>
      <c r="DH8" s="454"/>
      <c r="DI8" s="454"/>
      <c r="DJ8" s="454"/>
      <c r="DK8" s="454"/>
      <c r="DL8" s="454"/>
      <c r="DM8" s="454"/>
      <c r="DN8" s="454"/>
      <c r="DO8" s="454"/>
      <c r="DP8" s="454"/>
      <c r="DQ8" s="454"/>
      <c r="DR8" s="454"/>
      <c r="DS8" s="454"/>
      <c r="DT8" s="454"/>
      <c r="DU8" s="454"/>
      <c r="DV8" s="454"/>
      <c r="DW8" s="454">
        <v>33</v>
      </c>
      <c r="DX8"/>
      <c r="DY8"/>
    </row>
    <row r="9" spans="1:129">
      <c r="A9" s="453" t="s">
        <v>286</v>
      </c>
      <c r="B9" s="454"/>
      <c r="C9" s="454"/>
      <c r="D9" s="454"/>
      <c r="E9" s="454"/>
      <c r="F9" s="454">
        <v>2</v>
      </c>
      <c r="G9" s="454"/>
      <c r="H9" s="454">
        <v>2</v>
      </c>
      <c r="I9" s="454">
        <v>2</v>
      </c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4"/>
      <c r="AB9" s="454"/>
      <c r="AC9" s="454"/>
      <c r="AD9" s="454">
        <v>4</v>
      </c>
      <c r="AE9" s="454"/>
      <c r="AF9" s="454"/>
      <c r="AG9" s="454"/>
      <c r="AH9" s="454"/>
      <c r="AI9" s="454"/>
      <c r="AJ9" s="454"/>
      <c r="AK9" s="454"/>
      <c r="AL9" s="454"/>
      <c r="AM9" s="454"/>
      <c r="AN9" s="454"/>
      <c r="AO9" s="454"/>
      <c r="AP9" s="454"/>
      <c r="AQ9" s="454"/>
      <c r="AR9" s="454"/>
      <c r="AS9" s="454"/>
      <c r="AT9" s="454"/>
      <c r="AU9" s="454"/>
      <c r="AV9" s="454"/>
      <c r="AW9" s="454"/>
      <c r="AX9" s="454"/>
      <c r="AY9" s="454"/>
      <c r="AZ9" s="454"/>
      <c r="BA9" s="454"/>
      <c r="BB9" s="454"/>
      <c r="BC9" s="454">
        <v>4</v>
      </c>
      <c r="BD9" s="454"/>
      <c r="BE9" s="454"/>
      <c r="BF9" s="454"/>
      <c r="BG9" s="454"/>
      <c r="BH9" s="454">
        <v>4</v>
      </c>
      <c r="BI9" s="454">
        <v>4</v>
      </c>
      <c r="BJ9" s="454"/>
      <c r="BK9" s="454"/>
      <c r="BL9" s="454"/>
      <c r="BM9" s="454"/>
      <c r="BN9" s="454"/>
      <c r="BO9" s="454">
        <v>4</v>
      </c>
      <c r="BP9" s="454">
        <v>2</v>
      </c>
      <c r="BQ9" s="454">
        <v>2</v>
      </c>
      <c r="BR9" s="454">
        <v>1</v>
      </c>
      <c r="BS9" s="454">
        <v>2</v>
      </c>
      <c r="BT9" s="454"/>
      <c r="BU9" s="454"/>
      <c r="BV9" s="454"/>
      <c r="BW9" s="454"/>
      <c r="BX9" s="454"/>
      <c r="BY9" s="454"/>
      <c r="BZ9" s="454"/>
      <c r="CA9" s="454"/>
      <c r="CB9" s="454"/>
      <c r="CC9" s="454"/>
      <c r="CD9" s="454"/>
      <c r="CE9" s="454"/>
      <c r="CF9" s="454"/>
      <c r="CG9" s="454"/>
      <c r="CH9" s="454"/>
      <c r="CI9" s="454"/>
      <c r="CJ9" s="454"/>
      <c r="CK9" s="454"/>
      <c r="CL9" s="454"/>
      <c r="CM9" s="454"/>
      <c r="CN9" s="454">
        <v>2</v>
      </c>
      <c r="CO9" s="454"/>
      <c r="CP9" s="454"/>
      <c r="CQ9" s="454"/>
      <c r="CR9" s="454"/>
      <c r="CS9" s="454"/>
      <c r="CT9" s="454"/>
      <c r="CU9" s="454"/>
      <c r="CV9" s="454"/>
      <c r="CW9" s="454"/>
      <c r="CX9" s="454"/>
      <c r="CY9" s="454"/>
      <c r="CZ9" s="454"/>
      <c r="DA9" s="454"/>
      <c r="DB9" s="454"/>
      <c r="DC9" s="454"/>
      <c r="DD9" s="454"/>
      <c r="DE9" s="454"/>
      <c r="DF9" s="454"/>
      <c r="DG9" s="454"/>
      <c r="DH9" s="454"/>
      <c r="DI9" s="454"/>
      <c r="DJ9" s="454"/>
      <c r="DK9" s="454"/>
      <c r="DL9" s="454"/>
      <c r="DM9" s="454"/>
      <c r="DN9" s="454"/>
      <c r="DO9" s="454"/>
      <c r="DP9" s="454"/>
      <c r="DQ9" s="454"/>
      <c r="DR9" s="454"/>
      <c r="DS9" s="454"/>
      <c r="DT9" s="454"/>
      <c r="DU9" s="454"/>
      <c r="DV9" s="454"/>
      <c r="DW9" s="454">
        <v>35</v>
      </c>
      <c r="DX9"/>
      <c r="DY9"/>
    </row>
    <row r="10" spans="1:129">
      <c r="A10" s="453" t="s">
        <v>324</v>
      </c>
      <c r="B10" s="454"/>
      <c r="C10" s="454">
        <v>2</v>
      </c>
      <c r="D10" s="454"/>
      <c r="E10" s="454"/>
      <c r="F10" s="454">
        <v>1</v>
      </c>
      <c r="G10" s="454">
        <v>1</v>
      </c>
      <c r="H10" s="454"/>
      <c r="I10" s="454">
        <v>1</v>
      </c>
      <c r="J10" s="454"/>
      <c r="K10" s="454"/>
      <c r="L10" s="454"/>
      <c r="M10" s="454"/>
      <c r="N10" s="454"/>
      <c r="O10" s="454"/>
      <c r="P10" s="454"/>
      <c r="Q10" s="454">
        <v>1</v>
      </c>
      <c r="R10" s="454"/>
      <c r="S10" s="454"/>
      <c r="T10" s="454"/>
      <c r="U10" s="454"/>
      <c r="V10" s="454"/>
      <c r="W10" s="454"/>
      <c r="X10" s="454"/>
      <c r="Y10" s="454"/>
      <c r="Z10" s="454"/>
      <c r="AA10" s="454"/>
      <c r="AB10" s="454"/>
      <c r="AC10" s="454"/>
      <c r="AD10" s="454"/>
      <c r="AE10" s="454"/>
      <c r="AF10" s="454"/>
      <c r="AG10" s="454"/>
      <c r="AH10" s="454"/>
      <c r="AI10" s="454"/>
      <c r="AJ10" s="454">
        <v>2</v>
      </c>
      <c r="AK10" s="454"/>
      <c r="AL10" s="454"/>
      <c r="AM10" s="454"/>
      <c r="AN10" s="454"/>
      <c r="AO10" s="454"/>
      <c r="AP10" s="454"/>
      <c r="AQ10" s="454"/>
      <c r="AR10" s="454"/>
      <c r="AS10" s="454">
        <v>1</v>
      </c>
      <c r="AT10" s="454"/>
      <c r="AU10" s="454"/>
      <c r="AV10" s="454"/>
      <c r="AW10" s="454"/>
      <c r="AX10" s="454"/>
      <c r="AY10" s="454"/>
      <c r="AZ10" s="454"/>
      <c r="BA10" s="454"/>
      <c r="BB10" s="454"/>
      <c r="BC10" s="454"/>
      <c r="BD10" s="454"/>
      <c r="BE10" s="454"/>
      <c r="BF10" s="454"/>
      <c r="BG10" s="454"/>
      <c r="BH10" s="454"/>
      <c r="BI10" s="454"/>
      <c r="BJ10" s="454"/>
      <c r="BK10" s="454"/>
      <c r="BL10" s="454"/>
      <c r="BM10" s="454"/>
      <c r="BN10" s="454"/>
      <c r="BO10" s="454"/>
      <c r="BP10" s="454"/>
      <c r="BQ10" s="454"/>
      <c r="BR10" s="454"/>
      <c r="BS10" s="454"/>
      <c r="BT10" s="454">
        <v>2</v>
      </c>
      <c r="BU10" s="454"/>
      <c r="BV10" s="454"/>
      <c r="BW10" s="454"/>
      <c r="BX10" s="454"/>
      <c r="BY10" s="454"/>
      <c r="BZ10" s="454"/>
      <c r="CA10" s="454"/>
      <c r="CB10" s="454"/>
      <c r="CC10" s="454"/>
      <c r="CD10" s="454"/>
      <c r="CE10" s="454"/>
      <c r="CF10" s="454"/>
      <c r="CG10" s="454"/>
      <c r="CH10" s="454"/>
      <c r="CI10" s="454"/>
      <c r="CJ10" s="454"/>
      <c r="CK10" s="454"/>
      <c r="CL10" s="454"/>
      <c r="CM10" s="454"/>
      <c r="CN10" s="454"/>
      <c r="CO10" s="454"/>
      <c r="CP10" s="454"/>
      <c r="CQ10" s="454"/>
      <c r="CR10" s="454"/>
      <c r="CS10" s="454"/>
      <c r="CT10" s="454"/>
      <c r="CU10" s="454"/>
      <c r="CV10" s="454"/>
      <c r="CW10" s="454"/>
      <c r="CX10" s="454"/>
      <c r="CY10" s="454"/>
      <c r="CZ10" s="454"/>
      <c r="DA10" s="454"/>
      <c r="DB10" s="454"/>
      <c r="DC10" s="454"/>
      <c r="DD10" s="454"/>
      <c r="DE10" s="454"/>
      <c r="DF10" s="454"/>
      <c r="DG10" s="454"/>
      <c r="DH10" s="454">
        <v>1</v>
      </c>
      <c r="DI10" s="454"/>
      <c r="DJ10" s="454"/>
      <c r="DK10" s="454"/>
      <c r="DL10" s="454"/>
      <c r="DM10" s="454"/>
      <c r="DN10" s="454"/>
      <c r="DO10" s="454"/>
      <c r="DP10" s="454"/>
      <c r="DQ10" s="454"/>
      <c r="DR10" s="454"/>
      <c r="DS10" s="454">
        <v>2</v>
      </c>
      <c r="DT10" s="454"/>
      <c r="DU10" s="454"/>
      <c r="DV10" s="454"/>
      <c r="DW10" s="454">
        <v>14</v>
      </c>
      <c r="DX10"/>
      <c r="DY10"/>
    </row>
    <row r="11" spans="1:129">
      <c r="A11" s="453" t="s">
        <v>329</v>
      </c>
      <c r="B11" s="454"/>
      <c r="C11" s="454">
        <v>2</v>
      </c>
      <c r="D11" s="454"/>
      <c r="E11" s="454"/>
      <c r="F11" s="454">
        <v>1</v>
      </c>
      <c r="G11" s="454">
        <v>1</v>
      </c>
      <c r="H11" s="454"/>
      <c r="I11" s="454">
        <v>1</v>
      </c>
      <c r="J11" s="454"/>
      <c r="K11" s="454"/>
      <c r="L11" s="454"/>
      <c r="M11" s="454"/>
      <c r="N11" s="454"/>
      <c r="O11" s="454"/>
      <c r="P11" s="454"/>
      <c r="Q11" s="454">
        <v>1</v>
      </c>
      <c r="R11" s="454"/>
      <c r="S11" s="454"/>
      <c r="T11" s="454"/>
      <c r="U11" s="454"/>
      <c r="V11" s="454"/>
      <c r="W11" s="454"/>
      <c r="X11" s="454"/>
      <c r="Y11" s="454"/>
      <c r="Z11" s="454"/>
      <c r="AA11" s="454"/>
      <c r="AB11" s="454"/>
      <c r="AC11" s="454"/>
      <c r="AD11" s="454"/>
      <c r="AE11" s="454"/>
      <c r="AF11" s="454"/>
      <c r="AG11" s="454"/>
      <c r="AH11" s="454"/>
      <c r="AI11" s="454"/>
      <c r="AJ11" s="454">
        <v>2</v>
      </c>
      <c r="AK11" s="454"/>
      <c r="AL11" s="454"/>
      <c r="AM11" s="454"/>
      <c r="AN11" s="454"/>
      <c r="AO11" s="454"/>
      <c r="AP11" s="454"/>
      <c r="AQ11" s="454"/>
      <c r="AR11" s="454"/>
      <c r="AS11" s="454">
        <v>1</v>
      </c>
      <c r="AT11" s="454"/>
      <c r="AU11" s="454"/>
      <c r="AV11" s="454"/>
      <c r="AW11" s="454"/>
      <c r="AX11" s="454"/>
      <c r="AY11" s="454"/>
      <c r="AZ11" s="454"/>
      <c r="BA11" s="454"/>
      <c r="BB11" s="454"/>
      <c r="BC11" s="454"/>
      <c r="BD11" s="454"/>
      <c r="BE11" s="454"/>
      <c r="BF11" s="454"/>
      <c r="BG11" s="454"/>
      <c r="BH11" s="454"/>
      <c r="BI11" s="454"/>
      <c r="BJ11" s="454"/>
      <c r="BK11" s="454"/>
      <c r="BL11" s="454"/>
      <c r="BM11" s="454"/>
      <c r="BN11" s="454"/>
      <c r="BO11" s="454"/>
      <c r="BP11" s="454"/>
      <c r="BQ11" s="454"/>
      <c r="BR11" s="454"/>
      <c r="BS11" s="454"/>
      <c r="BT11" s="454">
        <v>2</v>
      </c>
      <c r="BU11" s="454"/>
      <c r="BV11" s="454"/>
      <c r="BW11" s="454"/>
      <c r="BX11" s="454"/>
      <c r="BY11" s="454"/>
      <c r="BZ11" s="454"/>
      <c r="CA11" s="454"/>
      <c r="CB11" s="454"/>
      <c r="CC11" s="454"/>
      <c r="CD11" s="454"/>
      <c r="CE11" s="454"/>
      <c r="CF11" s="454"/>
      <c r="CG11" s="454"/>
      <c r="CH11" s="454"/>
      <c r="CI11" s="454"/>
      <c r="CJ11" s="454"/>
      <c r="CK11" s="454"/>
      <c r="CL11" s="454"/>
      <c r="CM11" s="454"/>
      <c r="CN11" s="454"/>
      <c r="CO11" s="454"/>
      <c r="CP11" s="454"/>
      <c r="CQ11" s="454"/>
      <c r="CR11" s="454"/>
      <c r="CS11" s="454"/>
      <c r="CT11" s="454"/>
      <c r="CU11" s="454"/>
      <c r="CV11" s="454"/>
      <c r="CW11" s="454"/>
      <c r="CX11" s="454"/>
      <c r="CY11" s="454"/>
      <c r="CZ11" s="454"/>
      <c r="DA11" s="454"/>
      <c r="DB11" s="454"/>
      <c r="DC11" s="454"/>
      <c r="DD11" s="454"/>
      <c r="DE11" s="454"/>
      <c r="DF11" s="454"/>
      <c r="DG11" s="454"/>
      <c r="DH11" s="454">
        <v>1</v>
      </c>
      <c r="DI11" s="454"/>
      <c r="DJ11" s="454"/>
      <c r="DK11" s="454"/>
      <c r="DL11" s="454"/>
      <c r="DM11" s="454"/>
      <c r="DN11" s="454"/>
      <c r="DO11" s="454"/>
      <c r="DP11" s="454"/>
      <c r="DQ11" s="454"/>
      <c r="DR11" s="454"/>
      <c r="DS11" s="454">
        <v>4</v>
      </c>
      <c r="DT11" s="454"/>
      <c r="DU11" s="454"/>
      <c r="DV11" s="454"/>
      <c r="DW11" s="454">
        <v>16</v>
      </c>
      <c r="DX11"/>
      <c r="DY11"/>
    </row>
    <row r="12" spans="1:129">
      <c r="A12" s="453" t="s">
        <v>330</v>
      </c>
      <c r="B12" s="454"/>
      <c r="C12" s="454">
        <v>2</v>
      </c>
      <c r="D12" s="454"/>
      <c r="E12" s="454"/>
      <c r="F12" s="454">
        <v>1</v>
      </c>
      <c r="G12" s="454">
        <v>1</v>
      </c>
      <c r="H12" s="454"/>
      <c r="I12" s="454">
        <v>1</v>
      </c>
      <c r="J12" s="454"/>
      <c r="K12" s="454"/>
      <c r="L12" s="454"/>
      <c r="M12" s="454"/>
      <c r="N12" s="454"/>
      <c r="O12" s="454"/>
      <c r="P12" s="454"/>
      <c r="Q12" s="454">
        <v>1</v>
      </c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/>
      <c r="AH12" s="454"/>
      <c r="AI12" s="454"/>
      <c r="AJ12" s="454">
        <v>2</v>
      </c>
      <c r="AK12" s="454"/>
      <c r="AL12" s="454"/>
      <c r="AM12" s="454"/>
      <c r="AN12" s="454"/>
      <c r="AO12" s="454"/>
      <c r="AP12" s="454"/>
      <c r="AQ12" s="454"/>
      <c r="AR12" s="454"/>
      <c r="AS12" s="454">
        <v>1</v>
      </c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4"/>
      <c r="BH12" s="454"/>
      <c r="BI12" s="454"/>
      <c r="BJ12" s="454"/>
      <c r="BK12" s="454"/>
      <c r="BL12" s="454"/>
      <c r="BM12" s="454"/>
      <c r="BN12" s="454"/>
      <c r="BO12" s="454"/>
      <c r="BP12" s="454"/>
      <c r="BQ12" s="454"/>
      <c r="BR12" s="454"/>
      <c r="BS12" s="454"/>
      <c r="BT12" s="454">
        <v>2</v>
      </c>
      <c r="BU12" s="454"/>
      <c r="BV12" s="454"/>
      <c r="BW12" s="454"/>
      <c r="BX12" s="454"/>
      <c r="BY12" s="454"/>
      <c r="BZ12" s="454"/>
      <c r="CA12" s="454"/>
      <c r="CB12" s="454"/>
      <c r="CC12" s="454"/>
      <c r="CD12" s="454"/>
      <c r="CE12" s="454"/>
      <c r="CF12" s="454"/>
      <c r="CG12" s="454"/>
      <c r="CH12" s="454"/>
      <c r="CI12" s="454"/>
      <c r="CJ12" s="454"/>
      <c r="CK12" s="454"/>
      <c r="CL12" s="454"/>
      <c r="CM12" s="454"/>
      <c r="CN12" s="454"/>
      <c r="CO12" s="454"/>
      <c r="CP12" s="454"/>
      <c r="CQ12" s="454"/>
      <c r="CR12" s="454"/>
      <c r="CS12" s="454"/>
      <c r="CT12" s="454"/>
      <c r="CU12" s="454"/>
      <c r="CV12" s="454"/>
      <c r="CW12" s="454"/>
      <c r="CX12" s="454"/>
      <c r="CY12" s="454"/>
      <c r="CZ12" s="454"/>
      <c r="DA12" s="454"/>
      <c r="DB12" s="454"/>
      <c r="DC12" s="454"/>
      <c r="DD12" s="454"/>
      <c r="DE12" s="454"/>
      <c r="DF12" s="454"/>
      <c r="DG12" s="454"/>
      <c r="DH12" s="454">
        <v>1</v>
      </c>
      <c r="DI12" s="454"/>
      <c r="DJ12" s="454"/>
      <c r="DK12" s="454"/>
      <c r="DL12" s="454"/>
      <c r="DM12" s="454"/>
      <c r="DN12" s="454"/>
      <c r="DO12" s="454"/>
      <c r="DP12" s="454"/>
      <c r="DQ12" s="454"/>
      <c r="DR12" s="454"/>
      <c r="DS12" s="454">
        <v>4</v>
      </c>
      <c r="DT12" s="454"/>
      <c r="DU12" s="454"/>
      <c r="DV12" s="454"/>
      <c r="DW12" s="454">
        <v>16</v>
      </c>
      <c r="DX12"/>
      <c r="DY12"/>
    </row>
    <row r="13" spans="1:129">
      <c r="A13" s="453" t="s">
        <v>786</v>
      </c>
      <c r="B13" s="454"/>
      <c r="C13" s="454">
        <v>8</v>
      </c>
      <c r="D13" s="454"/>
      <c r="E13" s="454"/>
      <c r="F13" s="454">
        <v>1</v>
      </c>
      <c r="G13" s="454"/>
      <c r="H13" s="454">
        <v>2</v>
      </c>
      <c r="I13" s="454">
        <v>2</v>
      </c>
      <c r="J13" s="454">
        <v>1.5</v>
      </c>
      <c r="K13" s="454"/>
      <c r="L13" s="454"/>
      <c r="M13" s="454"/>
      <c r="N13" s="454">
        <v>2</v>
      </c>
      <c r="O13" s="454"/>
      <c r="P13" s="454"/>
      <c r="Q13" s="454">
        <v>2</v>
      </c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/>
      <c r="AF13" s="454"/>
      <c r="AG13" s="454"/>
      <c r="AH13" s="454"/>
      <c r="AI13" s="454"/>
      <c r="AJ13" s="454">
        <v>4</v>
      </c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4"/>
      <c r="AZ13" s="454"/>
      <c r="BA13" s="454"/>
      <c r="BB13" s="454"/>
      <c r="BC13" s="454"/>
      <c r="BD13" s="454"/>
      <c r="BE13" s="454"/>
      <c r="BF13" s="454"/>
      <c r="BG13" s="454"/>
      <c r="BH13" s="454"/>
      <c r="BI13" s="454"/>
      <c r="BJ13" s="454"/>
      <c r="BK13" s="454"/>
      <c r="BL13" s="454"/>
      <c r="BM13" s="454"/>
      <c r="BN13" s="454"/>
      <c r="BO13" s="454"/>
      <c r="BP13" s="454"/>
      <c r="BQ13" s="454"/>
      <c r="BR13" s="454"/>
      <c r="BS13" s="454"/>
      <c r="BT13" s="454"/>
      <c r="BU13" s="454">
        <v>4</v>
      </c>
      <c r="BV13" s="454">
        <v>4</v>
      </c>
      <c r="BW13" s="454">
        <v>2</v>
      </c>
      <c r="BX13" s="454">
        <v>4</v>
      </c>
      <c r="BY13" s="454"/>
      <c r="BZ13" s="454">
        <v>2</v>
      </c>
      <c r="CA13" s="454"/>
      <c r="CB13" s="454"/>
      <c r="CC13" s="454"/>
      <c r="CD13" s="454"/>
      <c r="CE13" s="454"/>
      <c r="CF13" s="454"/>
      <c r="CG13" s="454"/>
      <c r="CH13" s="454"/>
      <c r="CI13" s="454"/>
      <c r="CJ13" s="454"/>
      <c r="CK13" s="454"/>
      <c r="CL13" s="454"/>
      <c r="CM13" s="454"/>
      <c r="CN13" s="454"/>
      <c r="CO13" s="454"/>
      <c r="CP13" s="454"/>
      <c r="CQ13" s="454"/>
      <c r="CR13" s="454"/>
      <c r="CS13" s="454"/>
      <c r="CT13" s="454"/>
      <c r="CU13" s="454"/>
      <c r="CV13" s="454"/>
      <c r="CW13" s="454"/>
      <c r="CX13" s="454"/>
      <c r="CY13" s="454"/>
      <c r="CZ13" s="454"/>
      <c r="DA13" s="454"/>
      <c r="DB13" s="454"/>
      <c r="DC13" s="454"/>
      <c r="DD13" s="454"/>
      <c r="DE13" s="454"/>
      <c r="DF13" s="454"/>
      <c r="DG13" s="454"/>
      <c r="DH13" s="454"/>
      <c r="DI13" s="454"/>
      <c r="DJ13" s="454"/>
      <c r="DK13" s="454"/>
      <c r="DL13" s="454"/>
      <c r="DM13" s="454"/>
      <c r="DN13" s="454"/>
      <c r="DO13" s="454"/>
      <c r="DP13" s="454"/>
      <c r="DQ13" s="454"/>
      <c r="DR13" s="454"/>
      <c r="DS13" s="454">
        <v>4</v>
      </c>
      <c r="DT13" s="454"/>
      <c r="DU13" s="454"/>
      <c r="DV13" s="454"/>
      <c r="DW13" s="454">
        <v>42.5</v>
      </c>
      <c r="DX13"/>
      <c r="DY13"/>
    </row>
    <row r="14" spans="1:129">
      <c r="A14" s="453" t="s">
        <v>783</v>
      </c>
      <c r="B14" s="454"/>
      <c r="C14" s="454">
        <v>10</v>
      </c>
      <c r="D14" s="454"/>
      <c r="E14" s="454"/>
      <c r="F14" s="454">
        <v>2</v>
      </c>
      <c r="G14" s="454"/>
      <c r="H14" s="454">
        <v>2</v>
      </c>
      <c r="I14" s="454">
        <v>1</v>
      </c>
      <c r="J14" s="454">
        <v>2</v>
      </c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  <c r="AD14" s="454"/>
      <c r="AE14" s="454"/>
      <c r="AF14" s="454"/>
      <c r="AG14" s="454"/>
      <c r="AH14" s="454"/>
      <c r="AI14" s="454"/>
      <c r="AJ14" s="454">
        <v>4</v>
      </c>
      <c r="AK14" s="454"/>
      <c r="AL14" s="454"/>
      <c r="AM14" s="454"/>
      <c r="AN14" s="454"/>
      <c r="AO14" s="454"/>
      <c r="AP14" s="454"/>
      <c r="AQ14" s="454"/>
      <c r="AR14" s="454"/>
      <c r="AS14" s="454">
        <v>0</v>
      </c>
      <c r="AT14" s="454"/>
      <c r="AU14" s="454"/>
      <c r="AV14" s="454"/>
      <c r="AW14" s="454"/>
      <c r="AX14" s="454"/>
      <c r="AY14" s="454"/>
      <c r="AZ14" s="454"/>
      <c r="BA14" s="454"/>
      <c r="BB14" s="454"/>
      <c r="BC14" s="454"/>
      <c r="BD14" s="454"/>
      <c r="BE14" s="454"/>
      <c r="BF14" s="454"/>
      <c r="BG14" s="454"/>
      <c r="BH14" s="454"/>
      <c r="BI14" s="454"/>
      <c r="BJ14" s="454"/>
      <c r="BK14" s="454"/>
      <c r="BL14" s="454"/>
      <c r="BM14" s="454"/>
      <c r="BN14" s="454"/>
      <c r="BO14" s="454"/>
      <c r="BP14" s="454"/>
      <c r="BQ14" s="454"/>
      <c r="BR14" s="454"/>
      <c r="BS14" s="454"/>
      <c r="BT14" s="454"/>
      <c r="BU14" s="454">
        <v>4</v>
      </c>
      <c r="BV14" s="454">
        <v>2</v>
      </c>
      <c r="BW14" s="454">
        <v>2</v>
      </c>
      <c r="BX14" s="454">
        <v>4</v>
      </c>
      <c r="BY14" s="454"/>
      <c r="BZ14" s="454">
        <v>0</v>
      </c>
      <c r="CA14" s="454"/>
      <c r="CB14" s="454"/>
      <c r="CC14" s="454"/>
      <c r="CD14" s="454"/>
      <c r="CE14" s="454"/>
      <c r="CF14" s="454"/>
      <c r="CG14" s="454"/>
      <c r="CH14" s="454"/>
      <c r="CI14" s="454"/>
      <c r="CJ14" s="454"/>
      <c r="CK14" s="454"/>
      <c r="CL14" s="454"/>
      <c r="CM14" s="454"/>
      <c r="CN14" s="454"/>
      <c r="CO14" s="454"/>
      <c r="CP14" s="454"/>
      <c r="CQ14" s="454"/>
      <c r="CR14" s="454"/>
      <c r="CS14" s="454"/>
      <c r="CT14" s="454"/>
      <c r="CU14" s="454"/>
      <c r="CV14" s="454"/>
      <c r="CW14" s="454"/>
      <c r="CX14" s="454"/>
      <c r="CY14" s="454"/>
      <c r="CZ14" s="454"/>
      <c r="DA14" s="454"/>
      <c r="DB14" s="454"/>
      <c r="DC14" s="454"/>
      <c r="DD14" s="454"/>
      <c r="DE14" s="454"/>
      <c r="DF14" s="454"/>
      <c r="DG14" s="454"/>
      <c r="DH14" s="454"/>
      <c r="DI14" s="454"/>
      <c r="DJ14" s="454"/>
      <c r="DK14" s="454"/>
      <c r="DL14" s="454"/>
      <c r="DM14" s="454"/>
      <c r="DN14" s="454"/>
      <c r="DO14" s="454"/>
      <c r="DP14" s="454"/>
      <c r="DQ14" s="454"/>
      <c r="DR14" s="454"/>
      <c r="DS14" s="454">
        <v>4</v>
      </c>
      <c r="DT14" s="454"/>
      <c r="DU14" s="454"/>
      <c r="DV14" s="454"/>
      <c r="DW14" s="454">
        <v>37</v>
      </c>
      <c r="DX14"/>
      <c r="DY14"/>
    </row>
    <row r="15" spans="1:129">
      <c r="A15" s="453" t="s">
        <v>785</v>
      </c>
      <c r="B15" s="454"/>
      <c r="C15" s="454">
        <v>4</v>
      </c>
      <c r="D15" s="454"/>
      <c r="E15" s="454"/>
      <c r="F15" s="454"/>
      <c r="G15" s="454"/>
      <c r="H15" s="454">
        <v>2</v>
      </c>
      <c r="I15" s="454">
        <v>1</v>
      </c>
      <c r="J15" s="454">
        <v>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AF15" s="454"/>
      <c r="AG15" s="454"/>
      <c r="AH15" s="454"/>
      <c r="AI15" s="454"/>
      <c r="AJ15" s="454">
        <v>4</v>
      </c>
      <c r="AK15" s="454"/>
      <c r="AL15" s="454"/>
      <c r="AM15" s="454"/>
      <c r="AN15" s="454"/>
      <c r="AO15" s="454"/>
      <c r="AP15" s="454"/>
      <c r="AQ15" s="454"/>
      <c r="AR15" s="454"/>
      <c r="AS15" s="454">
        <v>3</v>
      </c>
      <c r="AT15" s="454"/>
      <c r="AU15" s="454"/>
      <c r="AV15" s="454"/>
      <c r="AW15" s="454"/>
      <c r="AX15" s="454"/>
      <c r="AY15" s="454"/>
      <c r="AZ15" s="454"/>
      <c r="BA15" s="454"/>
      <c r="BB15" s="454"/>
      <c r="BC15" s="454"/>
      <c r="BD15" s="454"/>
      <c r="BE15" s="454"/>
      <c r="BF15" s="454"/>
      <c r="BG15" s="454"/>
      <c r="BH15" s="454"/>
      <c r="BI15" s="454"/>
      <c r="BJ15" s="454"/>
      <c r="BK15" s="454"/>
      <c r="BL15" s="454"/>
      <c r="BM15" s="454"/>
      <c r="BN15" s="454"/>
      <c r="BO15" s="454"/>
      <c r="BP15" s="454"/>
      <c r="BQ15" s="454"/>
      <c r="BR15" s="454"/>
      <c r="BS15" s="454"/>
      <c r="BT15" s="454"/>
      <c r="BU15" s="454">
        <v>2</v>
      </c>
      <c r="BV15" s="454">
        <v>2</v>
      </c>
      <c r="BW15" s="454"/>
      <c r="BX15" s="454">
        <v>4</v>
      </c>
      <c r="BY15" s="454">
        <v>10</v>
      </c>
      <c r="BZ15" s="454"/>
      <c r="CA15" s="454"/>
      <c r="CB15" s="454"/>
      <c r="CC15" s="454"/>
      <c r="CD15" s="454"/>
      <c r="CE15" s="454"/>
      <c r="CF15" s="454"/>
      <c r="CG15" s="454"/>
      <c r="CH15" s="454"/>
      <c r="CI15" s="454"/>
      <c r="CJ15" s="454"/>
      <c r="CK15" s="454"/>
      <c r="CL15" s="454"/>
      <c r="CM15" s="454"/>
      <c r="CN15" s="454"/>
      <c r="CO15" s="454"/>
      <c r="CP15" s="454"/>
      <c r="CQ15" s="454"/>
      <c r="CR15" s="454"/>
      <c r="CS15" s="454"/>
      <c r="CT15" s="454"/>
      <c r="CU15" s="454"/>
      <c r="CV15" s="454"/>
      <c r="CW15" s="454"/>
      <c r="CX15" s="454"/>
      <c r="CY15" s="454"/>
      <c r="CZ15" s="454"/>
      <c r="DA15" s="454"/>
      <c r="DB15" s="454"/>
      <c r="DC15" s="454"/>
      <c r="DD15" s="454"/>
      <c r="DE15" s="454"/>
      <c r="DF15" s="454"/>
      <c r="DG15" s="454"/>
      <c r="DH15" s="454"/>
      <c r="DI15" s="454"/>
      <c r="DJ15" s="454"/>
      <c r="DK15" s="454"/>
      <c r="DL15" s="454"/>
      <c r="DM15" s="454"/>
      <c r="DN15" s="454"/>
      <c r="DO15" s="454"/>
      <c r="DP15" s="454"/>
      <c r="DQ15" s="454"/>
      <c r="DR15" s="454"/>
      <c r="DS15" s="454">
        <v>4</v>
      </c>
      <c r="DT15" s="454"/>
      <c r="DU15" s="454"/>
      <c r="DV15" s="454"/>
      <c r="DW15" s="454">
        <v>38</v>
      </c>
      <c r="DX15"/>
      <c r="DY15"/>
    </row>
    <row r="16" spans="1:129">
      <c r="A16" s="453" t="s">
        <v>342</v>
      </c>
      <c r="B16" s="454"/>
      <c r="C16" s="454">
        <v>3</v>
      </c>
      <c r="D16" s="454"/>
      <c r="E16" s="454"/>
      <c r="F16" s="454">
        <v>1</v>
      </c>
      <c r="G16" s="454">
        <v>1</v>
      </c>
      <c r="H16" s="454"/>
      <c r="I16" s="454">
        <v>1</v>
      </c>
      <c r="J16" s="454"/>
      <c r="K16" s="454"/>
      <c r="L16" s="454"/>
      <c r="M16" s="454"/>
      <c r="N16" s="454"/>
      <c r="O16" s="454"/>
      <c r="P16" s="454"/>
      <c r="Q16" s="454">
        <v>1</v>
      </c>
      <c r="R16" s="454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>
        <v>3</v>
      </c>
      <c r="AD16" s="454"/>
      <c r="AE16" s="454"/>
      <c r="AF16" s="454"/>
      <c r="AG16" s="454"/>
      <c r="AH16" s="454"/>
      <c r="AI16" s="454"/>
      <c r="AJ16" s="454">
        <v>2</v>
      </c>
      <c r="AK16" s="454"/>
      <c r="AL16" s="454"/>
      <c r="AM16" s="454"/>
      <c r="AN16" s="454"/>
      <c r="AO16" s="454"/>
      <c r="AP16" s="454"/>
      <c r="AQ16" s="454"/>
      <c r="AR16" s="454"/>
      <c r="AS16" s="454">
        <v>1</v>
      </c>
      <c r="AT16" s="454"/>
      <c r="AU16" s="454"/>
      <c r="AV16" s="454"/>
      <c r="AW16" s="454"/>
      <c r="AX16" s="454"/>
      <c r="AY16" s="454"/>
      <c r="AZ16" s="454"/>
      <c r="BA16" s="454"/>
      <c r="BB16" s="454"/>
      <c r="BC16" s="454"/>
      <c r="BD16" s="454"/>
      <c r="BE16" s="454"/>
      <c r="BF16" s="454"/>
      <c r="BG16" s="454"/>
      <c r="BH16" s="454"/>
      <c r="BI16" s="454"/>
      <c r="BJ16" s="454"/>
      <c r="BK16" s="454"/>
      <c r="BL16" s="454"/>
      <c r="BM16" s="454"/>
      <c r="BN16" s="454"/>
      <c r="BO16" s="454"/>
      <c r="BP16" s="454"/>
      <c r="BQ16" s="454"/>
      <c r="BR16" s="454"/>
      <c r="BS16" s="454"/>
      <c r="BT16" s="454"/>
      <c r="BU16" s="454"/>
      <c r="BV16" s="454">
        <v>2</v>
      </c>
      <c r="BW16" s="454">
        <v>2</v>
      </c>
      <c r="BX16" s="454">
        <v>2</v>
      </c>
      <c r="BY16" s="454"/>
      <c r="BZ16" s="454"/>
      <c r="CA16" s="454"/>
      <c r="CB16" s="454"/>
      <c r="CC16" s="454"/>
      <c r="CD16" s="454"/>
      <c r="CE16" s="454"/>
      <c r="CF16" s="454"/>
      <c r="CG16" s="454"/>
      <c r="CH16" s="454"/>
      <c r="CI16" s="454"/>
      <c r="CJ16" s="454"/>
      <c r="CK16" s="454"/>
      <c r="CL16" s="454"/>
      <c r="CM16" s="454"/>
      <c r="CN16" s="454"/>
      <c r="CO16" s="454"/>
      <c r="CP16" s="454"/>
      <c r="CQ16" s="454"/>
      <c r="CR16" s="454"/>
      <c r="CS16" s="454"/>
      <c r="CT16" s="454"/>
      <c r="CU16" s="454"/>
      <c r="CV16" s="454"/>
      <c r="CW16" s="454"/>
      <c r="CX16" s="454"/>
      <c r="CY16" s="454"/>
      <c r="CZ16" s="454"/>
      <c r="DA16" s="454"/>
      <c r="DB16" s="454"/>
      <c r="DC16" s="454"/>
      <c r="DD16" s="454"/>
      <c r="DE16" s="454"/>
      <c r="DF16" s="454"/>
      <c r="DG16" s="454"/>
      <c r="DH16" s="454">
        <v>1</v>
      </c>
      <c r="DI16" s="454">
        <v>2</v>
      </c>
      <c r="DJ16" s="454"/>
      <c r="DK16" s="454"/>
      <c r="DL16" s="454"/>
      <c r="DM16" s="454"/>
      <c r="DN16" s="454"/>
      <c r="DO16" s="454"/>
      <c r="DP16" s="454"/>
      <c r="DQ16" s="454"/>
      <c r="DR16" s="454"/>
      <c r="DS16" s="454">
        <v>4</v>
      </c>
      <c r="DT16" s="454"/>
      <c r="DU16" s="454"/>
      <c r="DV16" s="454"/>
      <c r="DW16" s="454">
        <v>26</v>
      </c>
      <c r="DX16"/>
      <c r="DY16"/>
    </row>
    <row r="17" spans="1:129">
      <c r="A17" s="453" t="s">
        <v>331</v>
      </c>
      <c r="B17" s="454"/>
      <c r="C17" s="454">
        <v>0</v>
      </c>
      <c r="D17" s="454"/>
      <c r="E17" s="454"/>
      <c r="F17" s="454"/>
      <c r="G17" s="454">
        <v>0</v>
      </c>
      <c r="H17" s="454">
        <v>0</v>
      </c>
      <c r="I17" s="454">
        <v>0</v>
      </c>
      <c r="J17" s="454"/>
      <c r="K17" s="454"/>
      <c r="L17" s="454"/>
      <c r="M17" s="454"/>
      <c r="N17" s="454"/>
      <c r="O17" s="454"/>
      <c r="P17" s="454"/>
      <c r="Q17" s="454">
        <v>0</v>
      </c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>
        <v>0</v>
      </c>
      <c r="AD17" s="454"/>
      <c r="AE17" s="454"/>
      <c r="AF17" s="454"/>
      <c r="AG17" s="454"/>
      <c r="AH17" s="454"/>
      <c r="AI17" s="454"/>
      <c r="AJ17" s="454">
        <v>0</v>
      </c>
      <c r="AK17" s="454"/>
      <c r="AL17" s="454"/>
      <c r="AM17" s="454"/>
      <c r="AN17" s="454"/>
      <c r="AO17" s="454"/>
      <c r="AP17" s="454"/>
      <c r="AQ17" s="454">
        <v>0</v>
      </c>
      <c r="AR17" s="454"/>
      <c r="AS17" s="454">
        <v>0</v>
      </c>
      <c r="AT17" s="454"/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  <c r="BF17" s="454"/>
      <c r="BG17" s="454"/>
      <c r="BH17" s="454"/>
      <c r="BI17" s="454"/>
      <c r="BJ17" s="454"/>
      <c r="BK17" s="454"/>
      <c r="BL17" s="454"/>
      <c r="BM17" s="454"/>
      <c r="BN17" s="454"/>
      <c r="BO17" s="454"/>
      <c r="BP17" s="454"/>
      <c r="BQ17" s="454"/>
      <c r="BR17" s="454"/>
      <c r="BS17" s="454"/>
      <c r="BT17" s="454"/>
      <c r="BU17" s="454">
        <v>0</v>
      </c>
      <c r="BV17" s="454"/>
      <c r="BW17" s="454">
        <v>0</v>
      </c>
      <c r="BX17" s="454">
        <v>0</v>
      </c>
      <c r="BY17" s="454"/>
      <c r="BZ17" s="454"/>
      <c r="CA17" s="454"/>
      <c r="CB17" s="454"/>
      <c r="CC17" s="454"/>
      <c r="CD17" s="454"/>
      <c r="CE17" s="454"/>
      <c r="CF17" s="454"/>
      <c r="CG17" s="454"/>
      <c r="CH17" s="454"/>
      <c r="CI17" s="454"/>
      <c r="CJ17" s="454"/>
      <c r="CK17" s="454"/>
      <c r="CL17" s="454"/>
      <c r="CM17" s="454"/>
      <c r="CN17" s="454"/>
      <c r="CO17" s="454"/>
      <c r="CP17" s="454"/>
      <c r="CQ17" s="454"/>
      <c r="CR17" s="454"/>
      <c r="CS17" s="454"/>
      <c r="CT17" s="454"/>
      <c r="CU17" s="454"/>
      <c r="CV17" s="454"/>
      <c r="CW17" s="454"/>
      <c r="CX17" s="454"/>
      <c r="CY17" s="454"/>
      <c r="CZ17" s="454"/>
      <c r="DA17" s="454"/>
      <c r="DB17" s="454"/>
      <c r="DC17" s="454"/>
      <c r="DD17" s="454"/>
      <c r="DE17" s="454"/>
      <c r="DF17" s="454"/>
      <c r="DG17" s="454"/>
      <c r="DH17" s="454"/>
      <c r="DI17" s="454"/>
      <c r="DJ17" s="454"/>
      <c r="DK17" s="454"/>
      <c r="DL17" s="454"/>
      <c r="DM17" s="454"/>
      <c r="DN17" s="454"/>
      <c r="DO17" s="454"/>
      <c r="DP17" s="454"/>
      <c r="DQ17" s="454"/>
      <c r="DR17" s="454"/>
      <c r="DS17" s="454">
        <v>2</v>
      </c>
      <c r="DT17" s="454"/>
      <c r="DU17" s="454"/>
      <c r="DV17" s="454"/>
      <c r="DW17" s="454">
        <v>2</v>
      </c>
      <c r="DX17"/>
      <c r="DY17"/>
    </row>
    <row r="18" spans="1:129">
      <c r="A18" s="453" t="s">
        <v>335</v>
      </c>
      <c r="B18" s="454"/>
      <c r="C18" s="454">
        <v>4</v>
      </c>
      <c r="D18" s="454"/>
      <c r="E18" s="454"/>
      <c r="F18" s="454">
        <v>1</v>
      </c>
      <c r="G18" s="454">
        <v>1</v>
      </c>
      <c r="H18" s="454">
        <v>1</v>
      </c>
      <c r="I18" s="454">
        <v>1</v>
      </c>
      <c r="J18" s="454"/>
      <c r="K18" s="454"/>
      <c r="L18" s="454"/>
      <c r="M18" s="454"/>
      <c r="N18" s="454"/>
      <c r="O18" s="454"/>
      <c r="P18" s="454"/>
      <c r="Q18" s="454">
        <v>2</v>
      </c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AF18" s="454"/>
      <c r="AG18" s="454"/>
      <c r="AH18" s="454"/>
      <c r="AI18" s="454"/>
      <c r="AJ18" s="454">
        <v>2</v>
      </c>
      <c r="AK18" s="454"/>
      <c r="AL18" s="454"/>
      <c r="AM18" s="454"/>
      <c r="AN18" s="454"/>
      <c r="AO18" s="454"/>
      <c r="AP18" s="454"/>
      <c r="AQ18" s="454">
        <v>2</v>
      </c>
      <c r="AR18" s="454"/>
      <c r="AS18" s="454">
        <v>2</v>
      </c>
      <c r="AT18" s="454"/>
      <c r="AU18" s="454"/>
      <c r="AV18" s="454"/>
      <c r="AW18" s="454"/>
      <c r="AX18" s="454"/>
      <c r="AY18" s="454"/>
      <c r="AZ18" s="454"/>
      <c r="BA18" s="454"/>
      <c r="BB18" s="454"/>
      <c r="BC18" s="454"/>
      <c r="BD18" s="454"/>
      <c r="BE18" s="454"/>
      <c r="BF18" s="454"/>
      <c r="BG18" s="454"/>
      <c r="BH18" s="454"/>
      <c r="BI18" s="454"/>
      <c r="BJ18" s="454"/>
      <c r="BK18" s="454"/>
      <c r="BL18" s="454"/>
      <c r="BM18" s="454"/>
      <c r="BN18" s="454"/>
      <c r="BO18" s="454"/>
      <c r="BP18" s="454"/>
      <c r="BQ18" s="454"/>
      <c r="BR18" s="454"/>
      <c r="BS18" s="454"/>
      <c r="BT18" s="454"/>
      <c r="BU18" s="454">
        <v>2</v>
      </c>
      <c r="BV18" s="454">
        <v>8</v>
      </c>
      <c r="BW18" s="454">
        <v>2</v>
      </c>
      <c r="BX18" s="454">
        <v>4</v>
      </c>
      <c r="BY18" s="454"/>
      <c r="BZ18" s="454"/>
      <c r="CA18" s="454"/>
      <c r="CB18" s="454"/>
      <c r="CC18" s="454"/>
      <c r="CD18" s="454"/>
      <c r="CE18" s="454"/>
      <c r="CF18" s="454">
        <v>2</v>
      </c>
      <c r="CG18" s="454"/>
      <c r="CH18" s="454"/>
      <c r="CI18" s="454"/>
      <c r="CJ18" s="454"/>
      <c r="CK18" s="454"/>
      <c r="CL18" s="454"/>
      <c r="CM18" s="454"/>
      <c r="CN18" s="454"/>
      <c r="CO18" s="454"/>
      <c r="CP18" s="454"/>
      <c r="CQ18" s="454"/>
      <c r="CR18" s="454"/>
      <c r="CS18" s="454"/>
      <c r="CT18" s="454"/>
      <c r="CU18" s="454"/>
      <c r="CV18" s="454"/>
      <c r="CW18" s="454"/>
      <c r="CX18" s="454"/>
      <c r="CY18" s="454"/>
      <c r="CZ18" s="454"/>
      <c r="DA18" s="454"/>
      <c r="DB18" s="454"/>
      <c r="DC18" s="454"/>
      <c r="DD18" s="454"/>
      <c r="DE18" s="454"/>
      <c r="DF18" s="454"/>
      <c r="DG18" s="454"/>
      <c r="DH18" s="454"/>
      <c r="DI18" s="454">
        <v>2</v>
      </c>
      <c r="DJ18" s="454"/>
      <c r="DK18" s="454"/>
      <c r="DL18" s="454"/>
      <c r="DM18" s="454"/>
      <c r="DN18" s="454"/>
      <c r="DO18" s="454"/>
      <c r="DP18" s="454"/>
      <c r="DQ18" s="454"/>
      <c r="DR18" s="454"/>
      <c r="DS18" s="454">
        <v>8</v>
      </c>
      <c r="DT18" s="454"/>
      <c r="DU18" s="454"/>
      <c r="DV18" s="454"/>
      <c r="DW18" s="454">
        <v>44</v>
      </c>
      <c r="DX18"/>
      <c r="DY18"/>
    </row>
    <row r="19" spans="1:129">
      <c r="A19" s="453" t="s">
        <v>782</v>
      </c>
      <c r="B19" s="454"/>
      <c r="C19" s="454">
        <v>2</v>
      </c>
      <c r="D19" s="454"/>
      <c r="E19" s="454"/>
      <c r="F19" s="454">
        <v>1</v>
      </c>
      <c r="G19" s="454"/>
      <c r="H19" s="454">
        <v>1</v>
      </c>
      <c r="I19" s="454">
        <v>1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>
        <v>3.5</v>
      </c>
      <c r="AD19" s="454"/>
      <c r="AE19" s="454"/>
      <c r="AF19" s="454"/>
      <c r="AG19" s="454"/>
      <c r="AH19" s="454"/>
      <c r="AI19" s="454"/>
      <c r="AJ19" s="454"/>
      <c r="AK19" s="454"/>
      <c r="AL19" s="454"/>
      <c r="AM19" s="454"/>
      <c r="AN19" s="454"/>
      <c r="AO19" s="454"/>
      <c r="AP19" s="454"/>
      <c r="AQ19" s="454"/>
      <c r="AR19" s="454"/>
      <c r="AS19" s="454"/>
      <c r="AT19" s="454"/>
      <c r="AU19" s="454"/>
      <c r="AV19" s="454"/>
      <c r="AW19" s="454"/>
      <c r="AX19" s="454"/>
      <c r="AY19" s="454"/>
      <c r="AZ19" s="454"/>
      <c r="BA19" s="454"/>
      <c r="BB19" s="454"/>
      <c r="BC19" s="454"/>
      <c r="BD19" s="454"/>
      <c r="BE19" s="454"/>
      <c r="BF19" s="454"/>
      <c r="BG19" s="454"/>
      <c r="BH19" s="454"/>
      <c r="BI19" s="454"/>
      <c r="BJ19" s="454"/>
      <c r="BK19" s="454"/>
      <c r="BL19" s="454"/>
      <c r="BM19" s="454"/>
      <c r="BN19" s="454"/>
      <c r="BO19" s="454"/>
      <c r="BP19" s="454"/>
      <c r="BQ19" s="454"/>
      <c r="BR19" s="454"/>
      <c r="BS19" s="454"/>
      <c r="BT19" s="454">
        <v>2</v>
      </c>
      <c r="BU19" s="454"/>
      <c r="BV19" s="454"/>
      <c r="BW19" s="454">
        <v>2</v>
      </c>
      <c r="BX19" s="454"/>
      <c r="BY19" s="454"/>
      <c r="BZ19" s="454"/>
      <c r="CA19" s="454"/>
      <c r="CB19" s="454"/>
      <c r="CC19" s="454"/>
      <c r="CD19" s="454"/>
      <c r="CE19" s="454"/>
      <c r="CF19" s="454"/>
      <c r="CG19" s="454"/>
      <c r="CH19" s="454"/>
      <c r="CI19" s="454"/>
      <c r="CJ19" s="454"/>
      <c r="CK19" s="454"/>
      <c r="CL19" s="454"/>
      <c r="CM19" s="454"/>
      <c r="CN19" s="454"/>
      <c r="CO19" s="454"/>
      <c r="CP19" s="454"/>
      <c r="CQ19" s="454"/>
      <c r="CR19" s="454"/>
      <c r="CS19" s="454"/>
      <c r="CT19" s="454"/>
      <c r="CU19" s="454"/>
      <c r="CV19" s="454"/>
      <c r="CW19" s="454">
        <v>2</v>
      </c>
      <c r="CX19" s="454"/>
      <c r="CY19" s="454"/>
      <c r="CZ19" s="454"/>
      <c r="DA19" s="454"/>
      <c r="DB19" s="454"/>
      <c r="DC19" s="454"/>
      <c r="DD19" s="454">
        <v>2</v>
      </c>
      <c r="DE19" s="454"/>
      <c r="DF19" s="454">
        <v>2</v>
      </c>
      <c r="DG19" s="454"/>
      <c r="DH19" s="454"/>
      <c r="DI19" s="454"/>
      <c r="DJ19" s="454"/>
      <c r="DK19" s="454"/>
      <c r="DL19" s="454"/>
      <c r="DM19" s="454"/>
      <c r="DN19" s="454"/>
      <c r="DO19" s="454"/>
      <c r="DP19" s="454"/>
      <c r="DQ19" s="454"/>
      <c r="DR19" s="454"/>
      <c r="DS19" s="454"/>
      <c r="DT19" s="454"/>
      <c r="DU19" s="454"/>
      <c r="DV19" s="454"/>
      <c r="DW19" s="454">
        <v>18.5</v>
      </c>
      <c r="DX19"/>
      <c r="DY19"/>
    </row>
    <row r="20" spans="1:129">
      <c r="A20" s="453" t="s">
        <v>345</v>
      </c>
      <c r="B20" s="454"/>
      <c r="C20" s="454">
        <v>4</v>
      </c>
      <c r="D20" s="454"/>
      <c r="E20" s="454"/>
      <c r="F20" s="454">
        <v>1</v>
      </c>
      <c r="G20" s="454">
        <v>1</v>
      </c>
      <c r="H20" s="454">
        <v>2</v>
      </c>
      <c r="I20" s="454">
        <v>1</v>
      </c>
      <c r="J20" s="454"/>
      <c r="K20" s="454"/>
      <c r="L20" s="454"/>
      <c r="M20" s="454"/>
      <c r="N20" s="454">
        <v>1</v>
      </c>
      <c r="O20" s="454"/>
      <c r="P20" s="454"/>
      <c r="Q20" s="454">
        <v>3</v>
      </c>
      <c r="R20" s="454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AF20" s="454"/>
      <c r="AG20" s="454"/>
      <c r="AH20" s="454"/>
      <c r="AI20" s="454"/>
      <c r="AJ20" s="454">
        <v>4</v>
      </c>
      <c r="AK20" s="454"/>
      <c r="AL20" s="454"/>
      <c r="AM20" s="454"/>
      <c r="AN20" s="454"/>
      <c r="AO20" s="454"/>
      <c r="AP20" s="454"/>
      <c r="AQ20" s="454">
        <v>3</v>
      </c>
      <c r="AR20" s="454"/>
      <c r="AS20" s="454"/>
      <c r="AT20" s="454"/>
      <c r="AU20" s="454"/>
      <c r="AV20" s="454"/>
      <c r="AW20" s="454"/>
      <c r="AX20" s="454"/>
      <c r="AY20" s="454"/>
      <c r="AZ20" s="454"/>
      <c r="BA20" s="454"/>
      <c r="BB20" s="454"/>
      <c r="BC20" s="454"/>
      <c r="BD20" s="454"/>
      <c r="BE20" s="454"/>
      <c r="BF20" s="454"/>
      <c r="BG20" s="454"/>
      <c r="BH20" s="454"/>
      <c r="BI20" s="454"/>
      <c r="BJ20" s="454"/>
      <c r="BK20" s="454"/>
      <c r="BL20" s="454"/>
      <c r="BM20" s="454"/>
      <c r="BN20" s="454"/>
      <c r="BO20" s="454"/>
      <c r="BP20" s="454"/>
      <c r="BQ20" s="454"/>
      <c r="BR20" s="454"/>
      <c r="BS20" s="454"/>
      <c r="BT20" s="454"/>
      <c r="BU20" s="454"/>
      <c r="BV20" s="454"/>
      <c r="BW20" s="454">
        <v>2</v>
      </c>
      <c r="BX20" s="454"/>
      <c r="BY20" s="454"/>
      <c r="BZ20" s="454">
        <v>0</v>
      </c>
      <c r="CA20" s="454">
        <v>2</v>
      </c>
      <c r="CB20" s="454">
        <v>3</v>
      </c>
      <c r="CC20" s="454">
        <v>3.5</v>
      </c>
      <c r="CD20" s="454">
        <v>1.5</v>
      </c>
      <c r="CE20" s="454">
        <v>3</v>
      </c>
      <c r="CF20" s="454"/>
      <c r="CG20" s="454"/>
      <c r="CH20" s="454"/>
      <c r="CI20" s="454"/>
      <c r="CJ20" s="454"/>
      <c r="CK20" s="454"/>
      <c r="CL20" s="454"/>
      <c r="CM20" s="454"/>
      <c r="CN20" s="454"/>
      <c r="CO20" s="454"/>
      <c r="CP20" s="454"/>
      <c r="CQ20" s="454"/>
      <c r="CR20" s="454"/>
      <c r="CS20" s="454"/>
      <c r="CT20" s="454"/>
      <c r="CU20" s="454"/>
      <c r="CV20" s="454"/>
      <c r="CW20" s="454"/>
      <c r="CX20" s="454"/>
      <c r="CY20" s="454"/>
      <c r="CZ20" s="454"/>
      <c r="DA20" s="454"/>
      <c r="DB20" s="454"/>
      <c r="DC20" s="454"/>
      <c r="DD20" s="454"/>
      <c r="DE20" s="454"/>
      <c r="DF20" s="454"/>
      <c r="DG20" s="454"/>
      <c r="DH20" s="454"/>
      <c r="DI20" s="454"/>
      <c r="DJ20" s="454"/>
      <c r="DK20" s="454"/>
      <c r="DL20" s="454"/>
      <c r="DM20" s="454"/>
      <c r="DN20" s="454"/>
      <c r="DO20" s="454"/>
      <c r="DP20" s="454"/>
      <c r="DQ20" s="454"/>
      <c r="DR20" s="454"/>
      <c r="DS20" s="454">
        <v>2</v>
      </c>
      <c r="DT20" s="454"/>
      <c r="DU20" s="454"/>
      <c r="DV20" s="454"/>
      <c r="DW20" s="454">
        <v>37</v>
      </c>
      <c r="DX20"/>
      <c r="DY20"/>
    </row>
    <row r="21" spans="1:129">
      <c r="A21" s="453" t="s">
        <v>350</v>
      </c>
      <c r="B21" s="454"/>
      <c r="C21" s="454">
        <v>4</v>
      </c>
      <c r="D21" s="454"/>
      <c r="E21" s="454"/>
      <c r="F21" s="454">
        <v>1</v>
      </c>
      <c r="G21" s="454">
        <v>1</v>
      </c>
      <c r="H21" s="454">
        <v>2</v>
      </c>
      <c r="I21" s="454">
        <v>1</v>
      </c>
      <c r="J21" s="454"/>
      <c r="K21" s="454"/>
      <c r="L21" s="454"/>
      <c r="M21" s="454"/>
      <c r="N21" s="454">
        <v>1</v>
      </c>
      <c r="O21" s="454"/>
      <c r="P21" s="454"/>
      <c r="Q21" s="454">
        <v>3</v>
      </c>
      <c r="R21" s="454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AF21" s="454"/>
      <c r="AG21" s="454"/>
      <c r="AH21" s="454"/>
      <c r="AI21" s="454"/>
      <c r="AJ21" s="454">
        <v>4</v>
      </c>
      <c r="AK21" s="454"/>
      <c r="AL21" s="454"/>
      <c r="AM21" s="454"/>
      <c r="AN21" s="454"/>
      <c r="AO21" s="454"/>
      <c r="AP21" s="454"/>
      <c r="AQ21" s="454"/>
      <c r="AR21" s="454"/>
      <c r="AS21" s="454"/>
      <c r="AT21" s="454"/>
      <c r="AU21" s="454"/>
      <c r="AV21" s="454"/>
      <c r="AW21" s="454"/>
      <c r="AX21" s="454"/>
      <c r="AY21" s="454"/>
      <c r="AZ21" s="454"/>
      <c r="BA21" s="454"/>
      <c r="BB21" s="454"/>
      <c r="BC21" s="454"/>
      <c r="BD21" s="454"/>
      <c r="BE21" s="454"/>
      <c r="BF21" s="454"/>
      <c r="BG21" s="454"/>
      <c r="BH21" s="454"/>
      <c r="BI21" s="454"/>
      <c r="BJ21" s="454"/>
      <c r="BK21" s="454"/>
      <c r="BL21" s="454"/>
      <c r="BM21" s="454"/>
      <c r="BN21" s="454"/>
      <c r="BO21" s="454"/>
      <c r="BP21" s="454"/>
      <c r="BQ21" s="454"/>
      <c r="BR21" s="454"/>
      <c r="BS21" s="454"/>
      <c r="BT21" s="454"/>
      <c r="BU21" s="454"/>
      <c r="BV21" s="454"/>
      <c r="BW21" s="454">
        <v>2</v>
      </c>
      <c r="BX21" s="454"/>
      <c r="BY21" s="454"/>
      <c r="BZ21" s="454">
        <v>0</v>
      </c>
      <c r="CA21" s="454">
        <v>2</v>
      </c>
      <c r="CB21" s="454">
        <v>8</v>
      </c>
      <c r="CC21" s="454"/>
      <c r="CD21" s="454"/>
      <c r="CE21" s="454"/>
      <c r="CF21" s="454">
        <v>2</v>
      </c>
      <c r="CG21" s="454"/>
      <c r="CH21" s="454"/>
      <c r="CI21" s="454"/>
      <c r="CJ21" s="454"/>
      <c r="CK21" s="454"/>
      <c r="CL21" s="454"/>
      <c r="CM21" s="454"/>
      <c r="CN21" s="454"/>
      <c r="CO21" s="454"/>
      <c r="CP21" s="454"/>
      <c r="CQ21" s="454"/>
      <c r="CR21" s="454"/>
      <c r="CS21" s="454"/>
      <c r="CT21" s="454"/>
      <c r="CU21" s="454"/>
      <c r="CV21" s="454"/>
      <c r="CW21" s="454"/>
      <c r="CX21" s="454"/>
      <c r="CY21" s="454"/>
      <c r="CZ21" s="454"/>
      <c r="DA21" s="454"/>
      <c r="DB21" s="454"/>
      <c r="DC21" s="454"/>
      <c r="DD21" s="454"/>
      <c r="DE21" s="454"/>
      <c r="DF21" s="454"/>
      <c r="DG21" s="454"/>
      <c r="DH21" s="454"/>
      <c r="DI21" s="454"/>
      <c r="DJ21" s="454"/>
      <c r="DK21" s="454"/>
      <c r="DL21" s="454"/>
      <c r="DM21" s="454"/>
      <c r="DN21" s="454"/>
      <c r="DO21" s="454"/>
      <c r="DP21" s="454"/>
      <c r="DQ21" s="454">
        <v>2</v>
      </c>
      <c r="DR21" s="454"/>
      <c r="DS21" s="454">
        <v>2</v>
      </c>
      <c r="DT21" s="454"/>
      <c r="DU21" s="454"/>
      <c r="DV21" s="454"/>
      <c r="DW21" s="454">
        <v>35</v>
      </c>
      <c r="DX21"/>
      <c r="DY21"/>
    </row>
    <row r="22" spans="1:129">
      <c r="A22" s="453" t="s">
        <v>546</v>
      </c>
      <c r="B22" s="454"/>
      <c r="C22" s="454">
        <v>4</v>
      </c>
      <c r="D22" s="454"/>
      <c r="E22" s="454"/>
      <c r="F22" s="454">
        <v>1</v>
      </c>
      <c r="G22" s="454">
        <v>2</v>
      </c>
      <c r="H22" s="454"/>
      <c r="I22" s="454">
        <v>2</v>
      </c>
      <c r="J22" s="454">
        <v>2</v>
      </c>
      <c r="K22" s="454"/>
      <c r="L22" s="454">
        <v>2</v>
      </c>
      <c r="M22" s="454"/>
      <c r="N22" s="454">
        <v>2</v>
      </c>
      <c r="O22" s="454"/>
      <c r="P22" s="454"/>
      <c r="Q22" s="454">
        <v>3</v>
      </c>
      <c r="R22" s="454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AF22" s="454"/>
      <c r="AG22" s="454"/>
      <c r="AH22" s="454"/>
      <c r="AI22" s="454"/>
      <c r="AJ22" s="454">
        <v>4</v>
      </c>
      <c r="AK22" s="454"/>
      <c r="AL22" s="454"/>
      <c r="AM22" s="454"/>
      <c r="AN22" s="454"/>
      <c r="AO22" s="454"/>
      <c r="AP22" s="454"/>
      <c r="AQ22" s="454"/>
      <c r="AR22" s="454"/>
      <c r="AS22" s="454"/>
      <c r="AT22" s="454"/>
      <c r="AU22" s="454"/>
      <c r="AV22" s="454"/>
      <c r="AW22" s="454"/>
      <c r="AX22" s="454"/>
      <c r="AY22" s="454"/>
      <c r="AZ22" s="454"/>
      <c r="BA22" s="454"/>
      <c r="BB22" s="454"/>
      <c r="BC22" s="454"/>
      <c r="BD22" s="454"/>
      <c r="BE22" s="454"/>
      <c r="BF22" s="454"/>
      <c r="BG22" s="454"/>
      <c r="BH22" s="454"/>
      <c r="BI22" s="454"/>
      <c r="BJ22" s="454">
        <v>1</v>
      </c>
      <c r="BK22" s="454"/>
      <c r="BL22" s="454"/>
      <c r="BM22" s="454"/>
      <c r="BN22" s="454"/>
      <c r="BO22" s="454"/>
      <c r="BP22" s="454"/>
      <c r="BQ22" s="454"/>
      <c r="BR22" s="454"/>
      <c r="BS22" s="454"/>
      <c r="BT22" s="454">
        <v>8</v>
      </c>
      <c r="BU22" s="454"/>
      <c r="BV22" s="454"/>
      <c r="BW22" s="454">
        <v>2</v>
      </c>
      <c r="BX22" s="454"/>
      <c r="BY22" s="454"/>
      <c r="BZ22" s="454"/>
      <c r="CA22" s="454"/>
      <c r="CB22" s="454"/>
      <c r="CC22" s="454">
        <v>4</v>
      </c>
      <c r="CD22" s="454"/>
      <c r="CE22" s="454"/>
      <c r="CF22" s="454"/>
      <c r="CG22" s="454"/>
      <c r="CH22" s="454"/>
      <c r="CI22" s="454"/>
      <c r="CJ22" s="454"/>
      <c r="CK22" s="454"/>
      <c r="CL22" s="454"/>
      <c r="CM22" s="454"/>
      <c r="CN22" s="454"/>
      <c r="CO22" s="454"/>
      <c r="CP22" s="454"/>
      <c r="CQ22" s="454"/>
      <c r="CR22" s="454"/>
      <c r="CS22" s="454">
        <v>2</v>
      </c>
      <c r="CT22" s="454">
        <v>2</v>
      </c>
      <c r="CU22" s="454"/>
      <c r="CV22" s="454"/>
      <c r="CW22" s="454"/>
      <c r="CX22" s="454"/>
      <c r="CY22" s="454"/>
      <c r="CZ22" s="454"/>
      <c r="DA22" s="454"/>
      <c r="DB22" s="454"/>
      <c r="DC22" s="454"/>
      <c r="DD22" s="454"/>
      <c r="DE22" s="454"/>
      <c r="DF22" s="454"/>
      <c r="DG22" s="454"/>
      <c r="DH22" s="454"/>
      <c r="DI22" s="454"/>
      <c r="DJ22" s="454"/>
      <c r="DK22" s="454"/>
      <c r="DL22" s="454"/>
      <c r="DM22" s="454"/>
      <c r="DN22" s="454"/>
      <c r="DO22" s="454"/>
      <c r="DP22" s="454"/>
      <c r="DQ22" s="454"/>
      <c r="DR22" s="454"/>
      <c r="DS22" s="454"/>
      <c r="DT22" s="454"/>
      <c r="DU22" s="454"/>
      <c r="DV22" s="454"/>
      <c r="DW22" s="454">
        <v>41</v>
      </c>
      <c r="DX22"/>
      <c r="DY22"/>
    </row>
    <row r="23" spans="1:129">
      <c r="A23" s="453" t="s">
        <v>547</v>
      </c>
      <c r="B23" s="454"/>
      <c r="C23" s="454">
        <v>4</v>
      </c>
      <c r="D23" s="454"/>
      <c r="E23" s="454"/>
      <c r="F23" s="454">
        <v>1</v>
      </c>
      <c r="G23" s="454">
        <v>2</v>
      </c>
      <c r="H23" s="454"/>
      <c r="I23" s="454">
        <v>2</v>
      </c>
      <c r="J23" s="454">
        <v>2</v>
      </c>
      <c r="K23" s="454"/>
      <c r="L23" s="454">
        <v>2</v>
      </c>
      <c r="M23" s="454"/>
      <c r="N23" s="454">
        <v>2</v>
      </c>
      <c r="O23" s="454"/>
      <c r="P23" s="454"/>
      <c r="Q23" s="454">
        <v>3</v>
      </c>
      <c r="R23" s="454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AF23" s="454"/>
      <c r="AG23" s="454"/>
      <c r="AH23" s="454"/>
      <c r="AI23" s="454"/>
      <c r="AJ23" s="454">
        <v>4</v>
      </c>
      <c r="AK23" s="454"/>
      <c r="AL23" s="454"/>
      <c r="AM23" s="454"/>
      <c r="AN23" s="454"/>
      <c r="AO23" s="454"/>
      <c r="AP23" s="454"/>
      <c r="AQ23" s="454"/>
      <c r="AR23" s="454"/>
      <c r="AS23" s="454"/>
      <c r="AT23" s="454"/>
      <c r="AU23" s="454"/>
      <c r="AV23" s="454"/>
      <c r="AW23" s="454"/>
      <c r="AX23" s="454"/>
      <c r="AY23" s="454"/>
      <c r="AZ23" s="454"/>
      <c r="BA23" s="454"/>
      <c r="BB23" s="454"/>
      <c r="BC23" s="454"/>
      <c r="BD23" s="454"/>
      <c r="BE23" s="454"/>
      <c r="BF23" s="454"/>
      <c r="BG23" s="454"/>
      <c r="BH23" s="454"/>
      <c r="BI23" s="454"/>
      <c r="BJ23" s="454">
        <v>1</v>
      </c>
      <c r="BK23" s="454"/>
      <c r="BL23" s="454"/>
      <c r="BM23" s="454"/>
      <c r="BN23" s="454"/>
      <c r="BO23" s="454"/>
      <c r="BP23" s="454"/>
      <c r="BQ23" s="454"/>
      <c r="BR23" s="454"/>
      <c r="BS23" s="454"/>
      <c r="BT23" s="454"/>
      <c r="BU23" s="454"/>
      <c r="BV23" s="454"/>
      <c r="BW23" s="454">
        <v>4</v>
      </c>
      <c r="BX23" s="454"/>
      <c r="BY23" s="454"/>
      <c r="BZ23" s="454"/>
      <c r="CA23" s="454"/>
      <c r="CB23" s="454"/>
      <c r="CC23" s="454">
        <v>8</v>
      </c>
      <c r="CD23" s="454">
        <v>6</v>
      </c>
      <c r="CE23" s="454"/>
      <c r="CF23" s="454"/>
      <c r="CG23" s="454"/>
      <c r="CH23" s="454"/>
      <c r="CI23" s="454"/>
      <c r="CJ23" s="454"/>
      <c r="CK23" s="454"/>
      <c r="CL23" s="454"/>
      <c r="CM23" s="454"/>
      <c r="CN23" s="454"/>
      <c r="CO23" s="454"/>
      <c r="CP23" s="454"/>
      <c r="CQ23" s="454"/>
      <c r="CR23" s="454"/>
      <c r="CS23" s="454"/>
      <c r="CT23" s="454">
        <v>4</v>
      </c>
      <c r="CU23" s="454"/>
      <c r="CV23" s="454"/>
      <c r="CW23" s="454"/>
      <c r="CX23" s="454"/>
      <c r="CY23" s="454"/>
      <c r="CZ23" s="454"/>
      <c r="DA23" s="454"/>
      <c r="DB23" s="454"/>
      <c r="DC23" s="454"/>
      <c r="DD23" s="454"/>
      <c r="DE23" s="454"/>
      <c r="DF23" s="454"/>
      <c r="DG23" s="454"/>
      <c r="DH23" s="454"/>
      <c r="DI23" s="454"/>
      <c r="DJ23" s="454"/>
      <c r="DK23" s="454"/>
      <c r="DL23" s="454"/>
      <c r="DM23" s="454"/>
      <c r="DN23" s="454"/>
      <c r="DO23" s="454"/>
      <c r="DP23" s="454"/>
      <c r="DQ23" s="454"/>
      <c r="DR23" s="454"/>
      <c r="DS23" s="454"/>
      <c r="DT23" s="454"/>
      <c r="DU23" s="454"/>
      <c r="DV23" s="454"/>
      <c r="DW23" s="454">
        <v>45</v>
      </c>
      <c r="DX23"/>
      <c r="DY23"/>
    </row>
    <row r="24" spans="1:129">
      <c r="A24" s="453" t="s">
        <v>301</v>
      </c>
      <c r="B24" s="454"/>
      <c r="C24" s="454">
        <v>1</v>
      </c>
      <c r="D24" s="454"/>
      <c r="E24" s="454"/>
      <c r="F24" s="454">
        <v>1</v>
      </c>
      <c r="G24" s="454">
        <v>1</v>
      </c>
      <c r="H24" s="454">
        <v>1</v>
      </c>
      <c r="I24" s="454">
        <v>1</v>
      </c>
      <c r="J24" s="454"/>
      <c r="K24" s="454">
        <v>6</v>
      </c>
      <c r="L24" s="454"/>
      <c r="M24" s="454"/>
      <c r="N24" s="454"/>
      <c r="O24" s="454"/>
      <c r="P24" s="454"/>
      <c r="Q24" s="454">
        <v>1</v>
      </c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  <c r="AL24" s="454"/>
      <c r="AM24" s="454"/>
      <c r="AN24" s="454"/>
      <c r="AO24" s="454"/>
      <c r="AP24" s="454"/>
      <c r="AQ24" s="454"/>
      <c r="AR24" s="454"/>
      <c r="AS24" s="454"/>
      <c r="AT24" s="454"/>
      <c r="AU24" s="454"/>
      <c r="AV24" s="454"/>
      <c r="AW24" s="454"/>
      <c r="AX24" s="454"/>
      <c r="AY24" s="454"/>
      <c r="AZ24" s="454"/>
      <c r="BA24" s="454"/>
      <c r="BB24" s="454"/>
      <c r="BC24" s="454"/>
      <c r="BD24" s="454"/>
      <c r="BE24" s="454"/>
      <c r="BF24" s="454"/>
      <c r="BG24" s="454"/>
      <c r="BH24" s="454"/>
      <c r="BI24" s="454"/>
      <c r="BJ24" s="454"/>
      <c r="BK24" s="454"/>
      <c r="BL24" s="454"/>
      <c r="BM24" s="454"/>
      <c r="BN24" s="454"/>
      <c r="BO24" s="454"/>
      <c r="BP24" s="454"/>
      <c r="BQ24" s="454"/>
      <c r="BR24" s="454"/>
      <c r="BS24" s="454"/>
      <c r="BT24" s="454"/>
      <c r="BU24" s="454"/>
      <c r="BV24" s="454"/>
      <c r="BW24" s="454"/>
      <c r="BX24" s="454"/>
      <c r="BY24" s="454"/>
      <c r="BZ24" s="454"/>
      <c r="CA24" s="454"/>
      <c r="CB24" s="454"/>
      <c r="CC24" s="454"/>
      <c r="CD24" s="454"/>
      <c r="CE24" s="454"/>
      <c r="CF24" s="454"/>
      <c r="CG24" s="454"/>
      <c r="CH24" s="454"/>
      <c r="CI24" s="454"/>
      <c r="CJ24" s="454"/>
      <c r="CK24" s="454"/>
      <c r="CL24" s="454"/>
      <c r="CM24" s="454"/>
      <c r="CN24" s="454"/>
      <c r="CO24" s="454"/>
      <c r="CP24" s="454"/>
      <c r="CQ24" s="454"/>
      <c r="CR24" s="454"/>
      <c r="CS24" s="454"/>
      <c r="CT24" s="454"/>
      <c r="CU24" s="454"/>
      <c r="CV24" s="454"/>
      <c r="CW24" s="454"/>
      <c r="CX24" s="454"/>
      <c r="CY24" s="454"/>
      <c r="CZ24" s="454"/>
      <c r="DA24" s="454"/>
      <c r="DB24" s="454"/>
      <c r="DC24" s="454"/>
      <c r="DD24" s="454"/>
      <c r="DE24" s="454"/>
      <c r="DF24" s="454"/>
      <c r="DG24" s="454"/>
      <c r="DH24" s="454"/>
      <c r="DI24" s="454"/>
      <c r="DJ24" s="454"/>
      <c r="DK24" s="454"/>
      <c r="DL24" s="454"/>
      <c r="DM24" s="454"/>
      <c r="DN24" s="454"/>
      <c r="DO24" s="454"/>
      <c r="DP24" s="454"/>
      <c r="DQ24" s="454"/>
      <c r="DR24" s="454"/>
      <c r="DS24" s="454"/>
      <c r="DT24" s="454"/>
      <c r="DU24" s="454"/>
      <c r="DV24" s="454"/>
      <c r="DW24" s="454">
        <v>12</v>
      </c>
      <c r="DX24"/>
      <c r="DY24"/>
    </row>
    <row r="25" spans="1:129">
      <c r="A25" s="453" t="s">
        <v>303</v>
      </c>
      <c r="B25" s="454"/>
      <c r="C25" s="454"/>
      <c r="D25" s="454"/>
      <c r="E25" s="454"/>
      <c r="F25" s="454">
        <v>1</v>
      </c>
      <c r="G25" s="454">
        <v>1</v>
      </c>
      <c r="H25" s="454"/>
      <c r="I25" s="454"/>
      <c r="J25" s="454"/>
      <c r="K25" s="454">
        <v>16</v>
      </c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  <c r="AL25" s="454"/>
      <c r="AM25" s="454"/>
      <c r="AN25" s="454"/>
      <c r="AO25" s="454"/>
      <c r="AP25" s="454"/>
      <c r="AQ25" s="454"/>
      <c r="AR25" s="454"/>
      <c r="AS25" s="454"/>
      <c r="AT25" s="454"/>
      <c r="AU25" s="454"/>
      <c r="AV25" s="454"/>
      <c r="AW25" s="454"/>
      <c r="AX25" s="454"/>
      <c r="AY25" s="454"/>
      <c r="AZ25" s="454"/>
      <c r="BA25" s="454"/>
      <c r="BB25" s="454"/>
      <c r="BC25" s="454"/>
      <c r="BD25" s="454"/>
      <c r="BE25" s="454"/>
      <c r="BF25" s="454"/>
      <c r="BG25" s="454"/>
      <c r="BH25" s="454"/>
      <c r="BI25" s="454"/>
      <c r="BJ25" s="454"/>
      <c r="BK25" s="454"/>
      <c r="BL25" s="454"/>
      <c r="BM25" s="454"/>
      <c r="BN25" s="454"/>
      <c r="BO25" s="454"/>
      <c r="BP25" s="454"/>
      <c r="BQ25" s="454"/>
      <c r="BR25" s="454"/>
      <c r="BS25" s="454"/>
      <c r="BT25" s="454"/>
      <c r="BU25" s="454"/>
      <c r="BV25" s="454"/>
      <c r="BW25" s="454"/>
      <c r="BX25" s="454"/>
      <c r="BY25" s="454"/>
      <c r="BZ25" s="454"/>
      <c r="CA25" s="454"/>
      <c r="CB25" s="454"/>
      <c r="CC25" s="454"/>
      <c r="CD25" s="454"/>
      <c r="CE25" s="454"/>
      <c r="CF25" s="454"/>
      <c r="CG25" s="454"/>
      <c r="CH25" s="454"/>
      <c r="CI25" s="454"/>
      <c r="CJ25" s="454"/>
      <c r="CK25" s="454"/>
      <c r="CL25" s="454"/>
      <c r="CM25" s="454"/>
      <c r="CN25" s="454"/>
      <c r="CO25" s="454"/>
      <c r="CP25" s="454"/>
      <c r="CQ25" s="454"/>
      <c r="CR25" s="454"/>
      <c r="CS25" s="454"/>
      <c r="CT25" s="454"/>
      <c r="CU25" s="454"/>
      <c r="CV25" s="454"/>
      <c r="CW25" s="454"/>
      <c r="CX25" s="454"/>
      <c r="CY25" s="454"/>
      <c r="CZ25" s="454"/>
      <c r="DA25" s="454"/>
      <c r="DB25" s="454"/>
      <c r="DC25" s="454"/>
      <c r="DD25" s="454"/>
      <c r="DE25" s="454"/>
      <c r="DF25" s="454"/>
      <c r="DG25" s="454"/>
      <c r="DH25" s="454"/>
      <c r="DI25" s="454"/>
      <c r="DJ25" s="454"/>
      <c r="DK25" s="454"/>
      <c r="DL25" s="454"/>
      <c r="DM25" s="454"/>
      <c r="DN25" s="454"/>
      <c r="DO25" s="454"/>
      <c r="DP25" s="454"/>
      <c r="DQ25" s="454"/>
      <c r="DR25" s="454"/>
      <c r="DS25" s="454"/>
      <c r="DT25" s="454"/>
      <c r="DU25" s="454"/>
      <c r="DV25" s="454"/>
      <c r="DW25" s="454">
        <v>18</v>
      </c>
      <c r="DX25"/>
      <c r="DY25"/>
    </row>
    <row r="26" spans="1:129">
      <c r="A26" s="453" t="s">
        <v>304</v>
      </c>
      <c r="B26" s="454"/>
      <c r="C26" s="454">
        <v>1</v>
      </c>
      <c r="D26" s="454"/>
      <c r="E26" s="454"/>
      <c r="F26" s="454">
        <v>1</v>
      </c>
      <c r="G26" s="454">
        <v>1</v>
      </c>
      <c r="H26" s="454">
        <v>1</v>
      </c>
      <c r="I26" s="454">
        <v>1</v>
      </c>
      <c r="J26" s="454"/>
      <c r="K26" s="454">
        <v>6</v>
      </c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  <c r="AL26" s="454"/>
      <c r="AM26" s="454"/>
      <c r="AN26" s="454"/>
      <c r="AO26" s="454"/>
      <c r="AP26" s="454"/>
      <c r="AQ26" s="454"/>
      <c r="AR26" s="454"/>
      <c r="AS26" s="454"/>
      <c r="AT26" s="454"/>
      <c r="AU26" s="454"/>
      <c r="AV26" s="454"/>
      <c r="AW26" s="454"/>
      <c r="AX26" s="454"/>
      <c r="AY26" s="454"/>
      <c r="AZ26" s="454"/>
      <c r="BA26" s="454"/>
      <c r="BB26" s="454"/>
      <c r="BC26" s="454"/>
      <c r="BD26" s="454"/>
      <c r="BE26" s="454"/>
      <c r="BF26" s="454"/>
      <c r="BG26" s="454"/>
      <c r="BH26" s="454"/>
      <c r="BI26" s="454"/>
      <c r="BJ26" s="454"/>
      <c r="BK26" s="454"/>
      <c r="BL26" s="454"/>
      <c r="BM26" s="454"/>
      <c r="BN26" s="454"/>
      <c r="BO26" s="454"/>
      <c r="BP26" s="454"/>
      <c r="BQ26" s="454"/>
      <c r="BR26" s="454"/>
      <c r="BS26" s="454"/>
      <c r="BT26" s="454"/>
      <c r="BU26" s="454"/>
      <c r="BV26" s="454"/>
      <c r="BW26" s="454"/>
      <c r="BX26" s="454"/>
      <c r="BY26" s="454"/>
      <c r="BZ26" s="454"/>
      <c r="CA26" s="454"/>
      <c r="CB26" s="454"/>
      <c r="CC26" s="454"/>
      <c r="CD26" s="454"/>
      <c r="CE26" s="454"/>
      <c r="CF26" s="454"/>
      <c r="CG26" s="454"/>
      <c r="CH26" s="454"/>
      <c r="CI26" s="454"/>
      <c r="CJ26" s="454"/>
      <c r="CK26" s="454"/>
      <c r="CL26" s="454"/>
      <c r="CM26" s="454"/>
      <c r="CN26" s="454"/>
      <c r="CO26" s="454"/>
      <c r="CP26" s="454"/>
      <c r="CQ26" s="454"/>
      <c r="CR26" s="454"/>
      <c r="CS26" s="454"/>
      <c r="CT26" s="454"/>
      <c r="CU26" s="454"/>
      <c r="CV26" s="454"/>
      <c r="CW26" s="454"/>
      <c r="CX26" s="454"/>
      <c r="CY26" s="454"/>
      <c r="CZ26" s="454"/>
      <c r="DA26" s="454"/>
      <c r="DB26" s="454"/>
      <c r="DC26" s="454"/>
      <c r="DD26" s="454"/>
      <c r="DE26" s="454"/>
      <c r="DF26" s="454"/>
      <c r="DG26" s="454"/>
      <c r="DH26" s="454"/>
      <c r="DI26" s="454"/>
      <c r="DJ26" s="454"/>
      <c r="DK26" s="454"/>
      <c r="DL26" s="454"/>
      <c r="DM26" s="454"/>
      <c r="DN26" s="454"/>
      <c r="DO26" s="454"/>
      <c r="DP26" s="454"/>
      <c r="DQ26" s="454"/>
      <c r="DR26" s="454"/>
      <c r="DS26" s="454"/>
      <c r="DT26" s="454"/>
      <c r="DU26" s="454"/>
      <c r="DV26" s="454"/>
      <c r="DW26" s="454">
        <v>11</v>
      </c>
      <c r="DX26"/>
      <c r="DY26"/>
    </row>
    <row r="27" spans="1:129">
      <c r="A27" s="453" t="s">
        <v>98</v>
      </c>
      <c r="B27" s="454"/>
      <c r="C27" s="454"/>
      <c r="D27" s="454"/>
      <c r="E27" s="454"/>
      <c r="F27" s="454"/>
      <c r="G27" s="454">
        <v>0.5</v>
      </c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  <c r="AL27" s="454"/>
      <c r="AM27" s="454"/>
      <c r="AN27" s="454"/>
      <c r="AO27" s="454"/>
      <c r="AP27" s="454"/>
      <c r="AQ27" s="454"/>
      <c r="AR27" s="454"/>
      <c r="AS27" s="454"/>
      <c r="AT27" s="454"/>
      <c r="AU27" s="454">
        <v>6.5</v>
      </c>
      <c r="AV27" s="454"/>
      <c r="AW27" s="454"/>
      <c r="AX27" s="454"/>
      <c r="AY27" s="454"/>
      <c r="AZ27" s="454"/>
      <c r="BA27" s="454"/>
      <c r="BB27" s="454"/>
      <c r="BC27" s="454"/>
      <c r="BD27" s="454"/>
      <c r="BE27" s="454"/>
      <c r="BF27" s="454"/>
      <c r="BG27" s="454"/>
      <c r="BH27" s="454"/>
      <c r="BI27" s="454"/>
      <c r="BJ27" s="454"/>
      <c r="BK27" s="454"/>
      <c r="BL27" s="454"/>
      <c r="BM27" s="454"/>
      <c r="BN27" s="454"/>
      <c r="BO27" s="454"/>
      <c r="BP27" s="454"/>
      <c r="BQ27" s="454"/>
      <c r="BR27" s="454"/>
      <c r="BS27" s="454"/>
      <c r="BT27" s="454"/>
      <c r="BU27" s="454"/>
      <c r="BV27" s="454"/>
      <c r="BW27" s="454"/>
      <c r="BX27" s="454"/>
      <c r="BY27" s="454"/>
      <c r="BZ27" s="454"/>
      <c r="CA27" s="454"/>
      <c r="CB27" s="454"/>
      <c r="CC27" s="454"/>
      <c r="CD27" s="454"/>
      <c r="CE27" s="454"/>
      <c r="CF27" s="454"/>
      <c r="CG27" s="454"/>
      <c r="CH27" s="454"/>
      <c r="CI27" s="454"/>
      <c r="CJ27" s="454"/>
      <c r="CK27" s="454"/>
      <c r="CL27" s="454"/>
      <c r="CM27" s="454"/>
      <c r="CN27" s="454"/>
      <c r="CO27" s="454"/>
      <c r="CP27" s="454"/>
      <c r="CQ27" s="454"/>
      <c r="CR27" s="454"/>
      <c r="CS27" s="454"/>
      <c r="CT27" s="454"/>
      <c r="CU27" s="454"/>
      <c r="CV27" s="454"/>
      <c r="CW27" s="454"/>
      <c r="CX27" s="454"/>
      <c r="CY27" s="454"/>
      <c r="CZ27" s="454"/>
      <c r="DA27" s="454"/>
      <c r="DB27" s="454"/>
      <c r="DC27" s="454"/>
      <c r="DD27" s="454"/>
      <c r="DE27" s="454"/>
      <c r="DF27" s="454"/>
      <c r="DG27" s="454"/>
      <c r="DH27" s="454"/>
      <c r="DI27" s="454"/>
      <c r="DJ27" s="454"/>
      <c r="DK27" s="454"/>
      <c r="DL27" s="454"/>
      <c r="DM27" s="454"/>
      <c r="DN27" s="454"/>
      <c r="DO27" s="454"/>
      <c r="DP27" s="454"/>
      <c r="DQ27" s="454"/>
      <c r="DR27" s="454"/>
      <c r="DS27" s="454"/>
      <c r="DT27" s="454"/>
      <c r="DU27" s="454"/>
      <c r="DV27" s="454"/>
      <c r="DW27" s="454">
        <v>7</v>
      </c>
      <c r="DX27"/>
      <c r="DY27"/>
    </row>
    <row r="28" spans="1:129">
      <c r="A28" s="453" t="s">
        <v>102</v>
      </c>
      <c r="B28" s="454"/>
      <c r="C28" s="454"/>
      <c r="D28" s="454"/>
      <c r="E28" s="454"/>
      <c r="F28" s="454"/>
      <c r="G28" s="454">
        <v>0.5</v>
      </c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  <c r="AL28" s="454"/>
      <c r="AM28" s="454"/>
      <c r="AN28" s="454"/>
      <c r="AO28" s="454"/>
      <c r="AP28" s="454"/>
      <c r="AQ28" s="454"/>
      <c r="AR28" s="454"/>
      <c r="AS28" s="454"/>
      <c r="AT28" s="454"/>
      <c r="AU28" s="454">
        <v>6.5</v>
      </c>
      <c r="AV28" s="454"/>
      <c r="AW28" s="454"/>
      <c r="AX28" s="454"/>
      <c r="AY28" s="454"/>
      <c r="AZ28" s="454"/>
      <c r="BA28" s="454"/>
      <c r="BB28" s="454"/>
      <c r="BC28" s="454"/>
      <c r="BD28" s="454"/>
      <c r="BE28" s="454"/>
      <c r="BF28" s="454"/>
      <c r="BG28" s="454"/>
      <c r="BH28" s="454"/>
      <c r="BI28" s="454"/>
      <c r="BJ28" s="454"/>
      <c r="BK28" s="454"/>
      <c r="BL28" s="454"/>
      <c r="BM28" s="454"/>
      <c r="BN28" s="454"/>
      <c r="BO28" s="454"/>
      <c r="BP28" s="454"/>
      <c r="BQ28" s="454"/>
      <c r="BR28" s="454"/>
      <c r="BS28" s="454"/>
      <c r="BT28" s="454"/>
      <c r="BU28" s="454"/>
      <c r="BV28" s="454"/>
      <c r="BW28" s="454"/>
      <c r="BX28" s="454"/>
      <c r="BY28" s="454"/>
      <c r="BZ28" s="454"/>
      <c r="CA28" s="454"/>
      <c r="CB28" s="454"/>
      <c r="CC28" s="454"/>
      <c r="CD28" s="454"/>
      <c r="CE28" s="454"/>
      <c r="CF28" s="454"/>
      <c r="CG28" s="454"/>
      <c r="CH28" s="454"/>
      <c r="CI28" s="454"/>
      <c r="CJ28" s="454"/>
      <c r="CK28" s="454"/>
      <c r="CL28" s="454"/>
      <c r="CM28" s="454"/>
      <c r="CN28" s="454"/>
      <c r="CO28" s="454"/>
      <c r="CP28" s="454"/>
      <c r="CQ28" s="454"/>
      <c r="CR28" s="454"/>
      <c r="CS28" s="454"/>
      <c r="CT28" s="454"/>
      <c r="CU28" s="454"/>
      <c r="CV28" s="454"/>
      <c r="CW28" s="454"/>
      <c r="CX28" s="454"/>
      <c r="CY28" s="454"/>
      <c r="CZ28" s="454"/>
      <c r="DA28" s="454"/>
      <c r="DB28" s="454"/>
      <c r="DC28" s="454"/>
      <c r="DD28" s="454"/>
      <c r="DE28" s="454"/>
      <c r="DF28" s="454"/>
      <c r="DG28" s="454"/>
      <c r="DH28" s="454"/>
      <c r="DI28" s="454"/>
      <c r="DJ28" s="454"/>
      <c r="DK28" s="454"/>
      <c r="DL28" s="454"/>
      <c r="DM28" s="454"/>
      <c r="DN28" s="454"/>
      <c r="DO28" s="454"/>
      <c r="DP28" s="454"/>
      <c r="DQ28" s="454"/>
      <c r="DR28" s="454"/>
      <c r="DS28" s="454"/>
      <c r="DT28" s="454"/>
      <c r="DU28" s="454"/>
      <c r="DV28" s="454"/>
      <c r="DW28" s="454">
        <v>7</v>
      </c>
      <c r="DX28"/>
      <c r="DY28"/>
    </row>
    <row r="29" spans="1:129">
      <c r="A29" s="453" t="s">
        <v>755</v>
      </c>
      <c r="B29" s="454"/>
      <c r="C29" s="454">
        <v>1</v>
      </c>
      <c r="D29" s="454"/>
      <c r="E29" s="454"/>
      <c r="F29" s="454">
        <v>1</v>
      </c>
      <c r="G29" s="454">
        <v>1</v>
      </c>
      <c r="H29" s="454">
        <v>0</v>
      </c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454"/>
      <c r="AW29" s="454"/>
      <c r="AX29" s="454"/>
      <c r="AY29" s="454"/>
      <c r="AZ29" s="454"/>
      <c r="BA29" s="454"/>
      <c r="BB29" s="454"/>
      <c r="BC29" s="454"/>
      <c r="BD29" s="454"/>
      <c r="BE29" s="454"/>
      <c r="BF29" s="454"/>
      <c r="BG29" s="454"/>
      <c r="BH29" s="454"/>
      <c r="BI29" s="454"/>
      <c r="BJ29" s="454"/>
      <c r="BK29" s="454"/>
      <c r="BL29" s="454"/>
      <c r="BM29" s="454"/>
      <c r="BN29" s="454"/>
      <c r="BO29" s="454"/>
      <c r="BP29" s="454"/>
      <c r="BQ29" s="454"/>
      <c r="BR29" s="454"/>
      <c r="BS29" s="454"/>
      <c r="BT29" s="454"/>
      <c r="BU29" s="454"/>
      <c r="BV29" s="454"/>
      <c r="BW29" s="454"/>
      <c r="BX29" s="454"/>
      <c r="BY29" s="454"/>
      <c r="BZ29" s="454"/>
      <c r="CA29" s="454"/>
      <c r="CB29" s="454"/>
      <c r="CC29" s="454"/>
      <c r="CD29" s="454"/>
      <c r="CE29" s="454"/>
      <c r="CF29" s="454"/>
      <c r="CG29" s="454"/>
      <c r="CH29" s="454"/>
      <c r="CI29" s="454"/>
      <c r="CJ29" s="454"/>
      <c r="CK29" s="454"/>
      <c r="CL29" s="454"/>
      <c r="CM29" s="454"/>
      <c r="CN29" s="454"/>
      <c r="CO29" s="454"/>
      <c r="CP29" s="454"/>
      <c r="CQ29" s="454">
        <v>4</v>
      </c>
      <c r="CR29" s="454">
        <v>5</v>
      </c>
      <c r="CS29" s="454"/>
      <c r="CT29" s="454"/>
      <c r="CU29" s="454"/>
      <c r="CV29" s="454"/>
      <c r="CW29" s="454"/>
      <c r="CX29" s="454"/>
      <c r="CY29" s="454"/>
      <c r="CZ29" s="454"/>
      <c r="DA29" s="454"/>
      <c r="DB29" s="454"/>
      <c r="DC29" s="454"/>
      <c r="DD29" s="454"/>
      <c r="DE29" s="454"/>
      <c r="DF29" s="454"/>
      <c r="DG29" s="454"/>
      <c r="DH29" s="454"/>
      <c r="DI29" s="454"/>
      <c r="DJ29" s="454"/>
      <c r="DK29" s="454"/>
      <c r="DL29" s="454"/>
      <c r="DM29" s="454"/>
      <c r="DN29" s="454"/>
      <c r="DO29" s="454"/>
      <c r="DP29" s="454"/>
      <c r="DQ29" s="454"/>
      <c r="DR29" s="454"/>
      <c r="DS29" s="454"/>
      <c r="DT29" s="454"/>
      <c r="DU29" s="454"/>
      <c r="DV29" s="454"/>
      <c r="DW29" s="454">
        <v>12</v>
      </c>
      <c r="DX29"/>
      <c r="DY29"/>
    </row>
    <row r="30" spans="1:129">
      <c r="A30" s="453" t="s">
        <v>566</v>
      </c>
      <c r="B30" s="454"/>
      <c r="C30" s="454">
        <v>1</v>
      </c>
      <c r="D30" s="454"/>
      <c r="E30" s="454"/>
      <c r="F30" s="454">
        <v>0</v>
      </c>
      <c r="G30" s="454">
        <v>0</v>
      </c>
      <c r="H30" s="454">
        <v>1</v>
      </c>
      <c r="I30" s="454">
        <v>1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  <c r="AL30" s="454"/>
      <c r="AM30" s="454"/>
      <c r="AN30" s="454"/>
      <c r="AO30" s="454"/>
      <c r="AP30" s="454"/>
      <c r="AQ30" s="454"/>
      <c r="AR30" s="454"/>
      <c r="AS30" s="454"/>
      <c r="AT30" s="454"/>
      <c r="AU30" s="454"/>
      <c r="AV30" s="454"/>
      <c r="AW30" s="454"/>
      <c r="AX30" s="454"/>
      <c r="AY30" s="454"/>
      <c r="AZ30" s="454"/>
      <c r="BA30" s="454"/>
      <c r="BB30" s="454"/>
      <c r="BC30" s="454"/>
      <c r="BD30" s="454"/>
      <c r="BE30" s="454"/>
      <c r="BF30" s="454"/>
      <c r="BG30" s="454"/>
      <c r="BH30" s="454"/>
      <c r="BI30" s="454"/>
      <c r="BJ30" s="454"/>
      <c r="BK30" s="454"/>
      <c r="BL30" s="454"/>
      <c r="BM30" s="454"/>
      <c r="BN30" s="454"/>
      <c r="BO30" s="454"/>
      <c r="BP30" s="454"/>
      <c r="BQ30" s="454"/>
      <c r="BR30" s="454"/>
      <c r="BS30" s="454"/>
      <c r="BT30" s="454"/>
      <c r="BU30" s="454"/>
      <c r="BV30" s="454"/>
      <c r="BW30" s="454"/>
      <c r="BX30" s="454"/>
      <c r="BY30" s="454"/>
      <c r="BZ30" s="454"/>
      <c r="CA30" s="454"/>
      <c r="CB30" s="454"/>
      <c r="CC30" s="454"/>
      <c r="CD30" s="454"/>
      <c r="CE30" s="454"/>
      <c r="CF30" s="454"/>
      <c r="CG30" s="454"/>
      <c r="CH30" s="454"/>
      <c r="CI30" s="454"/>
      <c r="CJ30" s="454"/>
      <c r="CK30" s="454"/>
      <c r="CL30" s="454"/>
      <c r="CM30" s="454"/>
      <c r="CN30" s="454"/>
      <c r="CO30" s="454"/>
      <c r="CP30" s="454"/>
      <c r="CQ30" s="454">
        <v>4</v>
      </c>
      <c r="CR30" s="454">
        <v>5</v>
      </c>
      <c r="CS30" s="454"/>
      <c r="CT30" s="454"/>
      <c r="CU30" s="454"/>
      <c r="CV30" s="454"/>
      <c r="CW30" s="454"/>
      <c r="CX30" s="454"/>
      <c r="CY30" s="454"/>
      <c r="CZ30" s="454"/>
      <c r="DA30" s="454"/>
      <c r="DB30" s="454"/>
      <c r="DC30" s="454"/>
      <c r="DD30" s="454"/>
      <c r="DE30" s="454"/>
      <c r="DF30" s="454"/>
      <c r="DG30" s="454"/>
      <c r="DH30" s="454"/>
      <c r="DI30" s="454"/>
      <c r="DJ30" s="454"/>
      <c r="DK30" s="454"/>
      <c r="DL30" s="454"/>
      <c r="DM30" s="454"/>
      <c r="DN30" s="454"/>
      <c r="DO30" s="454"/>
      <c r="DP30" s="454"/>
      <c r="DQ30" s="454"/>
      <c r="DR30" s="454"/>
      <c r="DS30" s="454"/>
      <c r="DT30" s="454"/>
      <c r="DU30" s="454"/>
      <c r="DV30" s="454"/>
      <c r="DW30" s="454">
        <v>12</v>
      </c>
      <c r="DX30"/>
      <c r="DY30"/>
    </row>
    <row r="31" spans="1:129">
      <c r="A31" s="453" t="s">
        <v>8</v>
      </c>
      <c r="B31" s="454"/>
      <c r="C31" s="454">
        <v>1</v>
      </c>
      <c r="D31" s="454">
        <v>1</v>
      </c>
      <c r="E31" s="454">
        <v>7</v>
      </c>
      <c r="F31" s="454">
        <v>1</v>
      </c>
      <c r="G31" s="454">
        <v>1</v>
      </c>
      <c r="H31" s="454"/>
      <c r="I31" s="454"/>
      <c r="J31" s="454">
        <v>1</v>
      </c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  <c r="AL31" s="454"/>
      <c r="AM31" s="454"/>
      <c r="AN31" s="454"/>
      <c r="AO31" s="454"/>
      <c r="AP31" s="454"/>
      <c r="AQ31" s="454"/>
      <c r="AR31" s="454"/>
      <c r="AS31" s="454"/>
      <c r="AT31" s="454"/>
      <c r="AU31" s="454"/>
      <c r="AV31" s="454"/>
      <c r="AW31" s="454"/>
      <c r="AX31" s="454"/>
      <c r="AY31" s="454"/>
      <c r="AZ31" s="454"/>
      <c r="BA31" s="454"/>
      <c r="BB31" s="454"/>
      <c r="BC31" s="454"/>
      <c r="BD31" s="454"/>
      <c r="BE31" s="454"/>
      <c r="BF31" s="454"/>
      <c r="BG31" s="454"/>
      <c r="BH31" s="454"/>
      <c r="BI31" s="454"/>
      <c r="BJ31" s="454"/>
      <c r="BK31" s="454"/>
      <c r="BL31" s="454"/>
      <c r="BM31" s="454"/>
      <c r="BN31" s="454"/>
      <c r="BO31" s="454"/>
      <c r="BP31" s="454"/>
      <c r="BQ31" s="454"/>
      <c r="BR31" s="454"/>
      <c r="BS31" s="454"/>
      <c r="BT31" s="454"/>
      <c r="BU31" s="454"/>
      <c r="BV31" s="454"/>
      <c r="BW31" s="454"/>
      <c r="BX31" s="454"/>
      <c r="BY31" s="454"/>
      <c r="BZ31" s="454"/>
      <c r="CA31" s="454"/>
      <c r="CB31" s="454"/>
      <c r="CC31" s="454"/>
      <c r="CD31" s="454"/>
      <c r="CE31" s="454"/>
      <c r="CF31" s="454"/>
      <c r="CG31" s="454"/>
      <c r="CH31" s="454"/>
      <c r="CI31" s="454"/>
      <c r="CJ31" s="454"/>
      <c r="CK31" s="454"/>
      <c r="CL31" s="454"/>
      <c r="CM31" s="454"/>
      <c r="CN31" s="454"/>
      <c r="CO31" s="454"/>
      <c r="CP31" s="454"/>
      <c r="CQ31" s="454"/>
      <c r="CR31" s="454"/>
      <c r="CS31" s="454"/>
      <c r="CT31" s="454"/>
      <c r="CU31" s="454"/>
      <c r="CV31" s="454"/>
      <c r="CW31" s="454"/>
      <c r="CX31" s="454"/>
      <c r="CY31" s="454"/>
      <c r="CZ31" s="454"/>
      <c r="DA31" s="454"/>
      <c r="DB31" s="454"/>
      <c r="DC31" s="454"/>
      <c r="DD31" s="454"/>
      <c r="DE31" s="454"/>
      <c r="DF31" s="454"/>
      <c r="DG31" s="454"/>
      <c r="DH31" s="454"/>
      <c r="DI31" s="454"/>
      <c r="DJ31" s="454"/>
      <c r="DK31" s="454"/>
      <c r="DL31" s="454"/>
      <c r="DM31" s="454"/>
      <c r="DN31" s="454"/>
      <c r="DO31" s="454"/>
      <c r="DP31" s="454"/>
      <c r="DQ31" s="454"/>
      <c r="DR31" s="454"/>
      <c r="DS31" s="454"/>
      <c r="DT31" s="454"/>
      <c r="DU31" s="454"/>
      <c r="DV31" s="454"/>
      <c r="DW31" s="454">
        <v>12</v>
      </c>
      <c r="DX31"/>
      <c r="DY31"/>
    </row>
    <row r="32" spans="1:129">
      <c r="A32" s="453" t="s">
        <v>16</v>
      </c>
      <c r="B32" s="454"/>
      <c r="C32" s="454"/>
      <c r="D32" s="454"/>
      <c r="E32" s="454">
        <v>10</v>
      </c>
      <c r="F32" s="454">
        <v>1</v>
      </c>
      <c r="G32" s="454">
        <v>1</v>
      </c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  <c r="AL32" s="454"/>
      <c r="AM32" s="454"/>
      <c r="AN32" s="454"/>
      <c r="AO32" s="454"/>
      <c r="AP32" s="454"/>
      <c r="AQ32" s="454"/>
      <c r="AR32" s="454"/>
      <c r="AS32" s="454"/>
      <c r="AT32" s="454"/>
      <c r="AU32" s="454"/>
      <c r="AV32" s="454"/>
      <c r="AW32" s="454"/>
      <c r="AX32" s="454"/>
      <c r="AY32" s="454"/>
      <c r="AZ32" s="454"/>
      <c r="BA32" s="454"/>
      <c r="BB32" s="454"/>
      <c r="BC32" s="454"/>
      <c r="BD32" s="454"/>
      <c r="BE32" s="454"/>
      <c r="BF32" s="454"/>
      <c r="BG32" s="454"/>
      <c r="BH32" s="454"/>
      <c r="BI32" s="454"/>
      <c r="BJ32" s="454"/>
      <c r="BK32" s="454"/>
      <c r="BL32" s="454"/>
      <c r="BM32" s="454"/>
      <c r="BN32" s="454"/>
      <c r="BO32" s="454"/>
      <c r="BP32" s="454"/>
      <c r="BQ32" s="454"/>
      <c r="BR32" s="454"/>
      <c r="BS32" s="454"/>
      <c r="BT32" s="454"/>
      <c r="BU32" s="454"/>
      <c r="BV32" s="454"/>
      <c r="BW32" s="454"/>
      <c r="BX32" s="454"/>
      <c r="BY32" s="454"/>
      <c r="BZ32" s="454"/>
      <c r="CA32" s="454"/>
      <c r="CB32" s="454"/>
      <c r="CC32" s="454"/>
      <c r="CD32" s="454"/>
      <c r="CE32" s="454"/>
      <c r="CF32" s="454"/>
      <c r="CG32" s="454"/>
      <c r="CH32" s="454"/>
      <c r="CI32" s="454"/>
      <c r="CJ32" s="454"/>
      <c r="CK32" s="454"/>
      <c r="CL32" s="454"/>
      <c r="CM32" s="454"/>
      <c r="CN32" s="454"/>
      <c r="CO32" s="454"/>
      <c r="CP32" s="454"/>
      <c r="CQ32" s="454"/>
      <c r="CR32" s="454"/>
      <c r="CS32" s="454"/>
      <c r="CT32" s="454"/>
      <c r="CU32" s="454"/>
      <c r="CV32" s="454"/>
      <c r="CW32" s="454"/>
      <c r="CX32" s="454"/>
      <c r="CY32" s="454"/>
      <c r="CZ32" s="454"/>
      <c r="DA32" s="454"/>
      <c r="DB32" s="454"/>
      <c r="DC32" s="454"/>
      <c r="DD32" s="454"/>
      <c r="DE32" s="454"/>
      <c r="DF32" s="454"/>
      <c r="DG32" s="454"/>
      <c r="DH32" s="454"/>
      <c r="DI32" s="454"/>
      <c r="DJ32" s="454"/>
      <c r="DK32" s="454"/>
      <c r="DL32" s="454"/>
      <c r="DM32" s="454"/>
      <c r="DN32" s="454"/>
      <c r="DO32" s="454"/>
      <c r="DP32" s="454"/>
      <c r="DQ32" s="454"/>
      <c r="DR32" s="454"/>
      <c r="DS32" s="454"/>
      <c r="DT32" s="454"/>
      <c r="DU32" s="454"/>
      <c r="DV32" s="454"/>
      <c r="DW32" s="454">
        <v>12</v>
      </c>
      <c r="DX32"/>
      <c r="DY32"/>
    </row>
    <row r="33" spans="1:129">
      <c r="A33" s="453" t="s">
        <v>17</v>
      </c>
      <c r="B33" s="454"/>
      <c r="C33" s="454">
        <v>2</v>
      </c>
      <c r="D33" s="454"/>
      <c r="E33" s="454">
        <v>8</v>
      </c>
      <c r="F33" s="454">
        <v>1</v>
      </c>
      <c r="G33" s="454">
        <v>1</v>
      </c>
      <c r="H33" s="454">
        <v>2</v>
      </c>
      <c r="I33" s="454">
        <v>2</v>
      </c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  <c r="AL33" s="454"/>
      <c r="AM33" s="454"/>
      <c r="AN33" s="454"/>
      <c r="AO33" s="454"/>
      <c r="AP33" s="454"/>
      <c r="AQ33" s="454"/>
      <c r="AR33" s="454"/>
      <c r="AS33" s="454"/>
      <c r="AT33" s="454"/>
      <c r="AU33" s="454"/>
      <c r="AV33" s="454"/>
      <c r="AW33" s="454"/>
      <c r="AX33" s="454"/>
      <c r="AY33" s="454"/>
      <c r="AZ33" s="454"/>
      <c r="BA33" s="454"/>
      <c r="BB33" s="454"/>
      <c r="BC33" s="454"/>
      <c r="BD33" s="454"/>
      <c r="BE33" s="454"/>
      <c r="BF33" s="454"/>
      <c r="BG33" s="454"/>
      <c r="BH33" s="454"/>
      <c r="BI33" s="454"/>
      <c r="BJ33" s="454"/>
      <c r="BK33" s="454"/>
      <c r="BL33" s="454"/>
      <c r="BM33" s="454"/>
      <c r="BN33" s="454"/>
      <c r="BO33" s="454"/>
      <c r="BP33" s="454"/>
      <c r="BQ33" s="454"/>
      <c r="BR33" s="454"/>
      <c r="BS33" s="454"/>
      <c r="BT33" s="454"/>
      <c r="BU33" s="454"/>
      <c r="BV33" s="454"/>
      <c r="BW33" s="454"/>
      <c r="BX33" s="454"/>
      <c r="BY33" s="454"/>
      <c r="BZ33" s="454"/>
      <c r="CA33" s="454"/>
      <c r="CB33" s="454"/>
      <c r="CC33" s="454"/>
      <c r="CD33" s="454"/>
      <c r="CE33" s="454"/>
      <c r="CF33" s="454"/>
      <c r="CG33" s="454"/>
      <c r="CH33" s="454"/>
      <c r="CI33" s="454"/>
      <c r="CJ33" s="454"/>
      <c r="CK33" s="454"/>
      <c r="CL33" s="454"/>
      <c r="CM33" s="454"/>
      <c r="CN33" s="454"/>
      <c r="CO33" s="454"/>
      <c r="CP33" s="454"/>
      <c r="CQ33" s="454"/>
      <c r="CR33" s="454"/>
      <c r="CS33" s="454"/>
      <c r="CT33" s="454"/>
      <c r="CU33" s="454"/>
      <c r="CV33" s="454"/>
      <c r="CW33" s="454"/>
      <c r="CX33" s="454"/>
      <c r="CY33" s="454"/>
      <c r="CZ33" s="454"/>
      <c r="DA33" s="454"/>
      <c r="DB33" s="454"/>
      <c r="DC33" s="454"/>
      <c r="DD33" s="454"/>
      <c r="DE33" s="454"/>
      <c r="DF33" s="454"/>
      <c r="DG33" s="454"/>
      <c r="DH33" s="454"/>
      <c r="DI33" s="454"/>
      <c r="DJ33" s="454"/>
      <c r="DK33" s="454"/>
      <c r="DL33" s="454"/>
      <c r="DM33" s="454"/>
      <c r="DN33" s="454"/>
      <c r="DO33" s="454"/>
      <c r="DP33" s="454"/>
      <c r="DQ33" s="454"/>
      <c r="DR33" s="454"/>
      <c r="DS33" s="454"/>
      <c r="DT33" s="454"/>
      <c r="DU33" s="454"/>
      <c r="DV33" s="454"/>
      <c r="DW33" s="454">
        <v>16</v>
      </c>
      <c r="DX33"/>
      <c r="DY33"/>
    </row>
    <row r="34" spans="1:129">
      <c r="A34" s="453" t="s">
        <v>108</v>
      </c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>
        <v>1</v>
      </c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  <c r="AL34" s="454"/>
      <c r="AM34" s="454"/>
      <c r="AN34" s="454"/>
      <c r="AO34" s="454"/>
      <c r="AP34" s="454"/>
      <c r="AQ34" s="454"/>
      <c r="AR34" s="454"/>
      <c r="AS34" s="454"/>
      <c r="AT34" s="454"/>
      <c r="AU34" s="454"/>
      <c r="AV34" s="454">
        <v>1</v>
      </c>
      <c r="AW34" s="454">
        <v>2</v>
      </c>
      <c r="AX34" s="454">
        <v>1</v>
      </c>
      <c r="AY34" s="454">
        <v>1.5</v>
      </c>
      <c r="AZ34" s="454"/>
      <c r="BA34" s="454"/>
      <c r="BB34" s="454"/>
      <c r="BC34" s="454"/>
      <c r="BD34" s="454"/>
      <c r="BE34" s="454"/>
      <c r="BF34" s="454"/>
      <c r="BG34" s="454"/>
      <c r="BH34" s="454"/>
      <c r="BI34" s="454"/>
      <c r="BJ34" s="454"/>
      <c r="BK34" s="454"/>
      <c r="BL34" s="454"/>
      <c r="BM34" s="454"/>
      <c r="BN34" s="454"/>
      <c r="BO34" s="454"/>
      <c r="BP34" s="454"/>
      <c r="BQ34" s="454"/>
      <c r="BR34" s="454"/>
      <c r="BS34" s="454"/>
      <c r="BT34" s="454"/>
      <c r="BU34" s="454"/>
      <c r="BV34" s="454"/>
      <c r="BW34" s="454"/>
      <c r="BX34" s="454"/>
      <c r="BY34" s="454"/>
      <c r="BZ34" s="454"/>
      <c r="CA34" s="454"/>
      <c r="CB34" s="454"/>
      <c r="CC34" s="454"/>
      <c r="CD34" s="454"/>
      <c r="CE34" s="454"/>
      <c r="CF34" s="454"/>
      <c r="CG34" s="454"/>
      <c r="CH34" s="454"/>
      <c r="CI34" s="454"/>
      <c r="CJ34" s="454"/>
      <c r="CK34" s="454"/>
      <c r="CL34" s="454"/>
      <c r="CM34" s="454"/>
      <c r="CN34" s="454"/>
      <c r="CO34" s="454"/>
      <c r="CP34" s="454"/>
      <c r="CQ34" s="454"/>
      <c r="CR34" s="454"/>
      <c r="CS34" s="454"/>
      <c r="CT34" s="454"/>
      <c r="CU34" s="454"/>
      <c r="CV34" s="454"/>
      <c r="CW34" s="454"/>
      <c r="CX34" s="454"/>
      <c r="CY34" s="454"/>
      <c r="CZ34" s="454"/>
      <c r="DA34" s="454"/>
      <c r="DB34" s="454"/>
      <c r="DC34" s="454"/>
      <c r="DD34" s="454"/>
      <c r="DE34" s="454"/>
      <c r="DF34" s="454"/>
      <c r="DG34" s="454"/>
      <c r="DH34" s="454"/>
      <c r="DI34" s="454"/>
      <c r="DJ34" s="454"/>
      <c r="DK34" s="454"/>
      <c r="DL34" s="454"/>
      <c r="DM34" s="454"/>
      <c r="DN34" s="454"/>
      <c r="DO34" s="454"/>
      <c r="DP34" s="454"/>
      <c r="DQ34" s="454"/>
      <c r="DR34" s="454"/>
      <c r="DS34" s="454"/>
      <c r="DT34" s="454"/>
      <c r="DU34" s="454"/>
      <c r="DV34" s="454"/>
      <c r="DW34" s="454">
        <v>6.5</v>
      </c>
      <c r="DX34"/>
      <c r="DY34"/>
    </row>
    <row r="35" spans="1:129">
      <c r="A35" s="453" t="s">
        <v>113</v>
      </c>
      <c r="B35" s="454"/>
      <c r="C35" s="454">
        <v>1</v>
      </c>
      <c r="D35" s="454"/>
      <c r="E35" s="454"/>
      <c r="F35" s="454">
        <v>1</v>
      </c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  <c r="AL35" s="454"/>
      <c r="AM35" s="454"/>
      <c r="AN35" s="454"/>
      <c r="AO35" s="454"/>
      <c r="AP35" s="454"/>
      <c r="AQ35" s="454"/>
      <c r="AR35" s="454"/>
      <c r="AS35" s="454"/>
      <c r="AT35" s="454"/>
      <c r="AU35" s="454"/>
      <c r="AV35" s="454"/>
      <c r="AW35" s="454">
        <v>2</v>
      </c>
      <c r="AX35" s="454">
        <v>1</v>
      </c>
      <c r="AY35" s="454">
        <v>1.5</v>
      </c>
      <c r="AZ35" s="454"/>
      <c r="BA35" s="454"/>
      <c r="BB35" s="454"/>
      <c r="BC35" s="454"/>
      <c r="BD35" s="454"/>
      <c r="BE35" s="454"/>
      <c r="BF35" s="454"/>
      <c r="BG35" s="454"/>
      <c r="BH35" s="454"/>
      <c r="BI35" s="454"/>
      <c r="BJ35" s="454"/>
      <c r="BK35" s="454"/>
      <c r="BL35" s="454"/>
      <c r="BM35" s="454"/>
      <c r="BN35" s="454"/>
      <c r="BO35" s="454"/>
      <c r="BP35" s="454"/>
      <c r="BQ35" s="454"/>
      <c r="BR35" s="454"/>
      <c r="BS35" s="454"/>
      <c r="BT35" s="454"/>
      <c r="BU35" s="454"/>
      <c r="BV35" s="454"/>
      <c r="BW35" s="454"/>
      <c r="BX35" s="454"/>
      <c r="BY35" s="454"/>
      <c r="BZ35" s="454"/>
      <c r="CA35" s="454"/>
      <c r="CB35" s="454"/>
      <c r="CC35" s="454"/>
      <c r="CD35" s="454"/>
      <c r="CE35" s="454"/>
      <c r="CF35" s="454"/>
      <c r="CG35" s="454"/>
      <c r="CH35" s="454"/>
      <c r="CI35" s="454"/>
      <c r="CJ35" s="454"/>
      <c r="CK35" s="454"/>
      <c r="CL35" s="454"/>
      <c r="CM35" s="454"/>
      <c r="CN35" s="454"/>
      <c r="CO35" s="454"/>
      <c r="CP35" s="454"/>
      <c r="CQ35" s="454"/>
      <c r="CR35" s="454"/>
      <c r="CS35" s="454"/>
      <c r="CT35" s="454"/>
      <c r="CU35" s="454"/>
      <c r="CV35" s="454"/>
      <c r="CW35" s="454"/>
      <c r="CX35" s="454"/>
      <c r="CY35" s="454"/>
      <c r="CZ35" s="454"/>
      <c r="DA35" s="454"/>
      <c r="DB35" s="454"/>
      <c r="DC35" s="454"/>
      <c r="DD35" s="454"/>
      <c r="DE35" s="454"/>
      <c r="DF35" s="454"/>
      <c r="DG35" s="454"/>
      <c r="DH35" s="454"/>
      <c r="DI35" s="454"/>
      <c r="DJ35" s="454"/>
      <c r="DK35" s="454"/>
      <c r="DL35" s="454"/>
      <c r="DM35" s="454"/>
      <c r="DN35" s="454"/>
      <c r="DO35" s="454"/>
      <c r="DP35" s="454"/>
      <c r="DQ35" s="454"/>
      <c r="DR35" s="454"/>
      <c r="DS35" s="454"/>
      <c r="DT35" s="454"/>
      <c r="DU35" s="454"/>
      <c r="DV35" s="454"/>
      <c r="DW35" s="454">
        <v>6.5</v>
      </c>
      <c r="DX35"/>
      <c r="DY35"/>
    </row>
    <row r="36" spans="1:129">
      <c r="A36" s="453" t="s">
        <v>114</v>
      </c>
      <c r="B36" s="454"/>
      <c r="C36" s="454">
        <v>1</v>
      </c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>
        <v>0.5</v>
      </c>
      <c r="AK36" s="454"/>
      <c r="AL36" s="454"/>
      <c r="AM36" s="454"/>
      <c r="AN36" s="454"/>
      <c r="AO36" s="454"/>
      <c r="AP36" s="454"/>
      <c r="AQ36" s="454"/>
      <c r="AR36" s="454"/>
      <c r="AS36" s="454"/>
      <c r="AT36" s="454"/>
      <c r="AU36" s="454"/>
      <c r="AV36" s="454"/>
      <c r="AW36" s="454">
        <v>1</v>
      </c>
      <c r="AX36" s="454">
        <v>1</v>
      </c>
      <c r="AY36" s="454">
        <v>2</v>
      </c>
      <c r="AZ36" s="454">
        <v>1</v>
      </c>
      <c r="BA36" s="454">
        <v>0.5</v>
      </c>
      <c r="BB36" s="454"/>
      <c r="BC36" s="454"/>
      <c r="BD36" s="454"/>
      <c r="BE36" s="454"/>
      <c r="BF36" s="454"/>
      <c r="BG36" s="454"/>
      <c r="BH36" s="454"/>
      <c r="BI36" s="454"/>
      <c r="BJ36" s="454"/>
      <c r="BK36" s="454"/>
      <c r="BL36" s="454"/>
      <c r="BM36" s="454"/>
      <c r="BN36" s="454"/>
      <c r="BO36" s="454"/>
      <c r="BP36" s="454"/>
      <c r="BQ36" s="454"/>
      <c r="BR36" s="454"/>
      <c r="BS36" s="454"/>
      <c r="BT36" s="454"/>
      <c r="BU36" s="454"/>
      <c r="BV36" s="454"/>
      <c r="BW36" s="454"/>
      <c r="BX36" s="454"/>
      <c r="BY36" s="454"/>
      <c r="BZ36" s="454"/>
      <c r="CA36" s="454"/>
      <c r="CB36" s="454"/>
      <c r="CC36" s="454"/>
      <c r="CD36" s="454"/>
      <c r="CE36" s="454"/>
      <c r="CF36" s="454"/>
      <c r="CG36" s="454"/>
      <c r="CH36" s="454"/>
      <c r="CI36" s="454"/>
      <c r="CJ36" s="454"/>
      <c r="CK36" s="454"/>
      <c r="CL36" s="454"/>
      <c r="CM36" s="454"/>
      <c r="CN36" s="454"/>
      <c r="CO36" s="454"/>
      <c r="CP36" s="454"/>
      <c r="CQ36" s="454"/>
      <c r="CR36" s="454"/>
      <c r="CS36" s="454"/>
      <c r="CT36" s="454"/>
      <c r="CU36" s="454"/>
      <c r="CV36" s="454"/>
      <c r="CW36" s="454"/>
      <c r="CX36" s="454"/>
      <c r="CY36" s="454"/>
      <c r="CZ36" s="454"/>
      <c r="DA36" s="454"/>
      <c r="DB36" s="454"/>
      <c r="DC36" s="454"/>
      <c r="DD36" s="454"/>
      <c r="DE36" s="454"/>
      <c r="DF36" s="454"/>
      <c r="DG36" s="454"/>
      <c r="DH36" s="454"/>
      <c r="DI36" s="454"/>
      <c r="DJ36" s="454"/>
      <c r="DK36" s="454"/>
      <c r="DL36" s="454"/>
      <c r="DM36" s="454"/>
      <c r="DN36" s="454"/>
      <c r="DO36" s="454"/>
      <c r="DP36" s="454"/>
      <c r="DQ36" s="454"/>
      <c r="DR36" s="454"/>
      <c r="DS36" s="454"/>
      <c r="DT36" s="454"/>
      <c r="DU36" s="454"/>
      <c r="DV36" s="454"/>
      <c r="DW36" s="454">
        <v>7</v>
      </c>
      <c r="DX36"/>
      <c r="DY36"/>
    </row>
    <row r="37" spans="1:129">
      <c r="A37" s="453" t="s">
        <v>118</v>
      </c>
      <c r="B37" s="454"/>
      <c r="C37" s="454">
        <v>1</v>
      </c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>
        <v>0.5</v>
      </c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>
        <v>1</v>
      </c>
      <c r="AX37" s="454">
        <v>1</v>
      </c>
      <c r="AY37" s="454">
        <v>2</v>
      </c>
      <c r="AZ37" s="454"/>
      <c r="BA37" s="454">
        <v>0.5</v>
      </c>
      <c r="BB37" s="454">
        <v>1</v>
      </c>
      <c r="BC37" s="454"/>
      <c r="BD37" s="454"/>
      <c r="BE37" s="454"/>
      <c r="BF37" s="454"/>
      <c r="BG37" s="454"/>
      <c r="BH37" s="454"/>
      <c r="BI37" s="454"/>
      <c r="BJ37" s="454"/>
      <c r="BK37" s="454"/>
      <c r="BL37" s="454"/>
      <c r="BM37" s="454"/>
      <c r="BN37" s="454"/>
      <c r="BO37" s="454"/>
      <c r="BP37" s="454"/>
      <c r="BQ37" s="454"/>
      <c r="BR37" s="454"/>
      <c r="BS37" s="454"/>
      <c r="BT37" s="454"/>
      <c r="BU37" s="454"/>
      <c r="BV37" s="454"/>
      <c r="BW37" s="454"/>
      <c r="BX37" s="454"/>
      <c r="BY37" s="454"/>
      <c r="BZ37" s="454"/>
      <c r="CA37" s="454"/>
      <c r="CB37" s="454"/>
      <c r="CC37" s="454"/>
      <c r="CD37" s="454"/>
      <c r="CE37" s="454"/>
      <c r="CF37" s="454"/>
      <c r="CG37" s="454"/>
      <c r="CH37" s="454"/>
      <c r="CI37" s="454"/>
      <c r="CJ37" s="454"/>
      <c r="CK37" s="454"/>
      <c r="CL37" s="454"/>
      <c r="CM37" s="454"/>
      <c r="CN37" s="454"/>
      <c r="CO37" s="454"/>
      <c r="CP37" s="454"/>
      <c r="CQ37" s="454"/>
      <c r="CR37" s="454"/>
      <c r="CS37" s="454"/>
      <c r="CT37" s="454"/>
      <c r="CU37" s="454"/>
      <c r="CV37" s="454"/>
      <c r="CW37" s="454"/>
      <c r="CX37" s="454"/>
      <c r="CY37" s="454"/>
      <c r="CZ37" s="454"/>
      <c r="DA37" s="454"/>
      <c r="DB37" s="454"/>
      <c r="DC37" s="454"/>
      <c r="DD37" s="454"/>
      <c r="DE37" s="454"/>
      <c r="DF37" s="454"/>
      <c r="DG37" s="454"/>
      <c r="DH37" s="454"/>
      <c r="DI37" s="454"/>
      <c r="DJ37" s="454"/>
      <c r="DK37" s="454"/>
      <c r="DL37" s="454"/>
      <c r="DM37" s="454"/>
      <c r="DN37" s="454"/>
      <c r="DO37" s="454"/>
      <c r="DP37" s="454"/>
      <c r="DQ37" s="454"/>
      <c r="DR37" s="454"/>
      <c r="DS37" s="454"/>
      <c r="DT37" s="454"/>
      <c r="DU37" s="454"/>
      <c r="DV37" s="454"/>
      <c r="DW37" s="454">
        <v>7</v>
      </c>
      <c r="DX37"/>
      <c r="DY37"/>
    </row>
    <row r="38" spans="1:129">
      <c r="A38" s="453" t="s">
        <v>120</v>
      </c>
      <c r="B38" s="454"/>
      <c r="C38" s="454"/>
      <c r="D38" s="454"/>
      <c r="E38" s="454"/>
      <c r="F38" s="454">
        <v>2</v>
      </c>
      <c r="G38" s="454">
        <v>2</v>
      </c>
      <c r="H38" s="454">
        <v>2</v>
      </c>
      <c r="I38" s="454">
        <v>2</v>
      </c>
      <c r="J38" s="454"/>
      <c r="K38" s="454"/>
      <c r="L38" s="454"/>
      <c r="M38" s="454"/>
      <c r="N38" s="454">
        <v>2</v>
      </c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  <c r="BC38" s="454">
        <v>3</v>
      </c>
      <c r="BD38" s="454">
        <v>5</v>
      </c>
      <c r="BE38" s="454">
        <v>4</v>
      </c>
      <c r="BF38" s="454">
        <v>1</v>
      </c>
      <c r="BG38" s="454">
        <v>1</v>
      </c>
      <c r="BH38" s="454">
        <v>3</v>
      </c>
      <c r="BI38" s="454">
        <v>3</v>
      </c>
      <c r="BJ38" s="454">
        <v>1</v>
      </c>
      <c r="BK38" s="454"/>
      <c r="BL38" s="454"/>
      <c r="BM38" s="454"/>
      <c r="BN38" s="454"/>
      <c r="BO38" s="454"/>
      <c r="BP38" s="454"/>
      <c r="BQ38" s="454"/>
      <c r="BR38" s="454"/>
      <c r="BS38" s="454"/>
      <c r="BT38" s="454"/>
      <c r="BU38" s="454"/>
      <c r="BV38" s="454"/>
      <c r="BW38" s="454"/>
      <c r="BX38" s="454"/>
      <c r="BY38" s="454"/>
      <c r="BZ38" s="454"/>
      <c r="CA38" s="454"/>
      <c r="CB38" s="454"/>
      <c r="CC38" s="454"/>
      <c r="CD38" s="454"/>
      <c r="CE38" s="454"/>
      <c r="CF38" s="454"/>
      <c r="CG38" s="454"/>
      <c r="CH38" s="454"/>
      <c r="CI38" s="454"/>
      <c r="CJ38" s="454"/>
      <c r="CK38" s="454"/>
      <c r="CL38" s="454"/>
      <c r="CM38" s="454"/>
      <c r="CN38" s="454"/>
      <c r="CO38" s="454"/>
      <c r="CP38" s="454"/>
      <c r="CQ38" s="454"/>
      <c r="CR38" s="454"/>
      <c r="CS38" s="454"/>
      <c r="CT38" s="454"/>
      <c r="CU38" s="454"/>
      <c r="CV38" s="454"/>
      <c r="CW38" s="454"/>
      <c r="CX38" s="454"/>
      <c r="CY38" s="454"/>
      <c r="CZ38" s="454"/>
      <c r="DA38" s="454"/>
      <c r="DB38" s="454"/>
      <c r="DC38" s="454">
        <v>1</v>
      </c>
      <c r="DD38" s="454"/>
      <c r="DE38" s="454"/>
      <c r="DF38" s="454"/>
      <c r="DG38" s="454"/>
      <c r="DH38" s="454"/>
      <c r="DI38" s="454"/>
      <c r="DJ38" s="454"/>
      <c r="DK38" s="454"/>
      <c r="DL38" s="454"/>
      <c r="DM38" s="454"/>
      <c r="DN38" s="454"/>
      <c r="DO38" s="454"/>
      <c r="DP38" s="454"/>
      <c r="DQ38" s="454"/>
      <c r="DR38" s="454"/>
      <c r="DS38" s="454"/>
      <c r="DT38" s="454"/>
      <c r="DU38" s="454"/>
      <c r="DV38" s="454"/>
      <c r="DW38" s="454">
        <v>32</v>
      </c>
      <c r="DX38"/>
      <c r="DY38"/>
    </row>
    <row r="39" spans="1:129">
      <c r="A39" s="453" t="s">
        <v>125</v>
      </c>
      <c r="B39" s="454"/>
      <c r="C39" s="454"/>
      <c r="D39" s="454"/>
      <c r="E39" s="454"/>
      <c r="F39" s="454">
        <v>2</v>
      </c>
      <c r="G39" s="454">
        <v>2</v>
      </c>
      <c r="H39" s="454">
        <v>2</v>
      </c>
      <c r="I39" s="454">
        <v>2</v>
      </c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  <c r="BC39" s="454">
        <v>3</v>
      </c>
      <c r="BD39" s="454">
        <v>10</v>
      </c>
      <c r="BE39" s="454">
        <v>4</v>
      </c>
      <c r="BF39" s="454">
        <v>0</v>
      </c>
      <c r="BG39" s="454">
        <v>0</v>
      </c>
      <c r="BH39" s="454">
        <v>3</v>
      </c>
      <c r="BI39" s="454">
        <v>3</v>
      </c>
      <c r="BJ39" s="454">
        <v>1</v>
      </c>
      <c r="BK39" s="454"/>
      <c r="BL39" s="454"/>
      <c r="BM39" s="454"/>
      <c r="BN39" s="454"/>
      <c r="BO39" s="454"/>
      <c r="BP39" s="454"/>
      <c r="BQ39" s="454"/>
      <c r="BR39" s="454"/>
      <c r="BS39" s="454"/>
      <c r="BT39" s="454"/>
      <c r="BU39" s="454"/>
      <c r="BV39" s="454"/>
      <c r="BW39" s="454"/>
      <c r="BX39" s="454"/>
      <c r="BY39" s="454"/>
      <c r="BZ39" s="454"/>
      <c r="CA39" s="454"/>
      <c r="CB39" s="454"/>
      <c r="CC39" s="454"/>
      <c r="CD39" s="454"/>
      <c r="CE39" s="454"/>
      <c r="CF39" s="454"/>
      <c r="CG39" s="454"/>
      <c r="CH39" s="454"/>
      <c r="CI39" s="454"/>
      <c r="CJ39" s="454"/>
      <c r="CK39" s="454"/>
      <c r="CL39" s="454"/>
      <c r="CM39" s="454"/>
      <c r="CN39" s="454"/>
      <c r="CO39" s="454"/>
      <c r="CP39" s="454"/>
      <c r="CQ39" s="454"/>
      <c r="CR39" s="454"/>
      <c r="CS39" s="454"/>
      <c r="CT39" s="454"/>
      <c r="CU39" s="454"/>
      <c r="CV39" s="454"/>
      <c r="CW39" s="454"/>
      <c r="CX39" s="454"/>
      <c r="CY39" s="454"/>
      <c r="CZ39" s="454"/>
      <c r="DA39" s="454"/>
      <c r="DB39" s="454"/>
      <c r="DC39" s="454"/>
      <c r="DD39" s="454"/>
      <c r="DE39" s="454"/>
      <c r="DF39" s="454"/>
      <c r="DG39" s="454"/>
      <c r="DH39" s="454"/>
      <c r="DI39" s="454"/>
      <c r="DJ39" s="454"/>
      <c r="DK39" s="454"/>
      <c r="DL39" s="454"/>
      <c r="DM39" s="454"/>
      <c r="DN39" s="454"/>
      <c r="DO39" s="454"/>
      <c r="DP39" s="454"/>
      <c r="DQ39" s="454"/>
      <c r="DR39" s="454"/>
      <c r="DS39" s="454"/>
      <c r="DT39" s="454"/>
      <c r="DU39" s="454"/>
      <c r="DV39" s="454"/>
      <c r="DW39" s="454">
        <v>32</v>
      </c>
      <c r="DX39"/>
      <c r="DY39"/>
    </row>
    <row r="40" spans="1:129">
      <c r="A40" s="453" t="s">
        <v>62</v>
      </c>
      <c r="B40" s="454"/>
      <c r="C40" s="454"/>
      <c r="D40" s="454"/>
      <c r="E40" s="454"/>
      <c r="F40" s="454">
        <v>1</v>
      </c>
      <c r="G40" s="454">
        <v>1</v>
      </c>
      <c r="H40" s="454"/>
      <c r="I40" s="454">
        <v>2</v>
      </c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4">
        <v>8</v>
      </c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  <c r="BC40" s="454"/>
      <c r="BD40" s="454"/>
      <c r="BE40" s="454"/>
      <c r="BF40" s="454"/>
      <c r="BG40" s="454"/>
      <c r="BH40" s="454"/>
      <c r="BI40" s="454"/>
      <c r="BJ40" s="454"/>
      <c r="BK40" s="454"/>
      <c r="BL40" s="454"/>
      <c r="BM40" s="454"/>
      <c r="BN40" s="454"/>
      <c r="BO40" s="454"/>
      <c r="BP40" s="454"/>
      <c r="BQ40" s="454"/>
      <c r="BR40" s="454"/>
      <c r="BS40" s="454"/>
      <c r="BT40" s="454"/>
      <c r="BU40" s="454"/>
      <c r="BV40" s="454"/>
      <c r="BW40" s="454"/>
      <c r="BX40" s="454"/>
      <c r="BY40" s="454"/>
      <c r="BZ40" s="454"/>
      <c r="CA40" s="454"/>
      <c r="CB40" s="454"/>
      <c r="CC40" s="454"/>
      <c r="CD40" s="454"/>
      <c r="CE40" s="454"/>
      <c r="CF40" s="454"/>
      <c r="CG40" s="454"/>
      <c r="CH40" s="454"/>
      <c r="CI40" s="454"/>
      <c r="CJ40" s="454"/>
      <c r="CK40" s="454"/>
      <c r="CL40" s="454"/>
      <c r="CM40" s="454"/>
      <c r="CN40" s="454"/>
      <c r="CO40" s="454"/>
      <c r="CP40" s="454"/>
      <c r="CQ40" s="454"/>
      <c r="CR40" s="454"/>
      <c r="CS40" s="454"/>
      <c r="CT40" s="454"/>
      <c r="CU40" s="454"/>
      <c r="CV40" s="454"/>
      <c r="CW40" s="454"/>
      <c r="CX40" s="454"/>
      <c r="CY40" s="454"/>
      <c r="CZ40" s="454"/>
      <c r="DA40" s="454"/>
      <c r="DB40" s="454"/>
      <c r="DC40" s="454"/>
      <c r="DD40" s="454"/>
      <c r="DE40" s="454"/>
      <c r="DF40" s="454"/>
      <c r="DG40" s="454"/>
      <c r="DH40" s="454"/>
      <c r="DI40" s="454"/>
      <c r="DJ40" s="454"/>
      <c r="DK40" s="454"/>
      <c r="DL40" s="454"/>
      <c r="DM40" s="454"/>
      <c r="DN40" s="454"/>
      <c r="DO40" s="454"/>
      <c r="DP40" s="454"/>
      <c r="DQ40" s="454"/>
      <c r="DR40" s="454"/>
      <c r="DS40" s="454"/>
      <c r="DT40" s="454"/>
      <c r="DU40" s="454"/>
      <c r="DV40" s="454"/>
      <c r="DW40" s="454">
        <v>12</v>
      </c>
      <c r="DX40"/>
      <c r="DY40"/>
    </row>
    <row r="41" spans="1:129">
      <c r="A41" s="453" t="s">
        <v>66</v>
      </c>
      <c r="B41" s="454"/>
      <c r="C41" s="454">
        <v>2</v>
      </c>
      <c r="D41" s="454"/>
      <c r="E41" s="454"/>
      <c r="F41" s="454">
        <v>1</v>
      </c>
      <c r="G41" s="454">
        <v>1</v>
      </c>
      <c r="H41" s="454"/>
      <c r="I41" s="454">
        <v>2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  <c r="AL41" s="454"/>
      <c r="AM41" s="454"/>
      <c r="AN41" s="454"/>
      <c r="AO41" s="454">
        <v>6</v>
      </c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4"/>
      <c r="BC41" s="454"/>
      <c r="BD41" s="454"/>
      <c r="BE41" s="454"/>
      <c r="BF41" s="454"/>
      <c r="BG41" s="454"/>
      <c r="BH41" s="454"/>
      <c r="BI41" s="454"/>
      <c r="BJ41" s="454"/>
      <c r="BK41" s="454"/>
      <c r="BL41" s="454"/>
      <c r="BM41" s="454"/>
      <c r="BN41" s="454"/>
      <c r="BO41" s="454"/>
      <c r="BP41" s="454"/>
      <c r="BQ41" s="454"/>
      <c r="BR41" s="454"/>
      <c r="BS41" s="454"/>
      <c r="BT41" s="454"/>
      <c r="BU41" s="454"/>
      <c r="BV41" s="454"/>
      <c r="BW41" s="454"/>
      <c r="BX41" s="454"/>
      <c r="BY41" s="454"/>
      <c r="BZ41" s="454"/>
      <c r="CA41" s="454"/>
      <c r="CB41" s="454"/>
      <c r="CC41" s="454"/>
      <c r="CD41" s="454"/>
      <c r="CE41" s="454"/>
      <c r="CF41" s="454"/>
      <c r="CG41" s="454"/>
      <c r="CH41" s="454"/>
      <c r="CI41" s="454"/>
      <c r="CJ41" s="454"/>
      <c r="CK41" s="454"/>
      <c r="CL41" s="454"/>
      <c r="CM41" s="454"/>
      <c r="CN41" s="454"/>
      <c r="CO41" s="454"/>
      <c r="CP41" s="454"/>
      <c r="CQ41" s="454"/>
      <c r="CR41" s="454"/>
      <c r="CS41" s="454"/>
      <c r="CT41" s="454"/>
      <c r="CU41" s="454"/>
      <c r="CV41" s="454"/>
      <c r="CW41" s="454"/>
      <c r="CX41" s="454"/>
      <c r="CY41" s="454"/>
      <c r="CZ41" s="454"/>
      <c r="DA41" s="454"/>
      <c r="DB41" s="454"/>
      <c r="DC41" s="454"/>
      <c r="DD41" s="454"/>
      <c r="DE41" s="454"/>
      <c r="DF41" s="454"/>
      <c r="DG41" s="454"/>
      <c r="DH41" s="454"/>
      <c r="DI41" s="454"/>
      <c r="DJ41" s="454"/>
      <c r="DK41" s="454"/>
      <c r="DL41" s="454"/>
      <c r="DM41" s="454"/>
      <c r="DN41" s="454"/>
      <c r="DO41" s="454"/>
      <c r="DP41" s="454"/>
      <c r="DQ41" s="454"/>
      <c r="DR41" s="454"/>
      <c r="DS41" s="454"/>
      <c r="DT41" s="454"/>
      <c r="DU41" s="454"/>
      <c r="DV41" s="454"/>
      <c r="DW41" s="454">
        <v>12</v>
      </c>
      <c r="DX41"/>
      <c r="DY41"/>
    </row>
    <row r="42" spans="1:129">
      <c r="A42" s="453" t="s">
        <v>70</v>
      </c>
      <c r="B42" s="454"/>
      <c r="C42" s="454">
        <v>3</v>
      </c>
      <c r="D42" s="454"/>
      <c r="E42" s="454"/>
      <c r="F42" s="454">
        <v>2</v>
      </c>
      <c r="G42" s="454">
        <v>2</v>
      </c>
      <c r="H42" s="454"/>
      <c r="I42" s="454">
        <v>2</v>
      </c>
      <c r="J42" s="454"/>
      <c r="K42" s="454"/>
      <c r="L42" s="454"/>
      <c r="M42" s="454"/>
      <c r="N42" s="454"/>
      <c r="O42" s="454"/>
      <c r="P42" s="454"/>
      <c r="Q42" s="454">
        <v>3</v>
      </c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>
        <v>2</v>
      </c>
      <c r="AK42" s="454"/>
      <c r="AL42" s="454"/>
      <c r="AM42" s="454"/>
      <c r="AN42" s="454"/>
      <c r="AO42" s="454"/>
      <c r="AP42" s="454">
        <v>17</v>
      </c>
      <c r="AQ42" s="454"/>
      <c r="AR42" s="454"/>
      <c r="AS42" s="454"/>
      <c r="AT42" s="454"/>
      <c r="AU42" s="454"/>
      <c r="AV42" s="454"/>
      <c r="AW42" s="454"/>
      <c r="AX42" s="454"/>
      <c r="AY42" s="454"/>
      <c r="AZ42" s="454"/>
      <c r="BA42" s="454"/>
      <c r="BB42" s="454"/>
      <c r="BC42" s="454"/>
      <c r="BD42" s="454"/>
      <c r="BE42" s="454"/>
      <c r="BF42" s="454"/>
      <c r="BG42" s="454"/>
      <c r="BH42" s="454"/>
      <c r="BI42" s="454"/>
      <c r="BJ42" s="454"/>
      <c r="BK42" s="454"/>
      <c r="BL42" s="454"/>
      <c r="BM42" s="454"/>
      <c r="BN42" s="454"/>
      <c r="BO42" s="454"/>
      <c r="BP42" s="454"/>
      <c r="BQ42" s="454"/>
      <c r="BR42" s="454"/>
      <c r="BS42" s="454"/>
      <c r="BT42" s="454"/>
      <c r="BU42" s="454"/>
      <c r="BV42" s="454"/>
      <c r="BW42" s="454">
        <v>2</v>
      </c>
      <c r="BX42" s="454"/>
      <c r="BY42" s="454"/>
      <c r="BZ42" s="454"/>
      <c r="CA42" s="454"/>
      <c r="CB42" s="454"/>
      <c r="CC42" s="454"/>
      <c r="CD42" s="454"/>
      <c r="CE42" s="454"/>
      <c r="CF42" s="454"/>
      <c r="CG42" s="454"/>
      <c r="CH42" s="454"/>
      <c r="CI42" s="454"/>
      <c r="CJ42" s="454"/>
      <c r="CK42" s="454"/>
      <c r="CL42" s="454"/>
      <c r="CM42" s="454"/>
      <c r="CN42" s="454"/>
      <c r="CO42" s="454"/>
      <c r="CP42" s="454"/>
      <c r="CQ42" s="454"/>
      <c r="CR42" s="454"/>
      <c r="CS42" s="454"/>
      <c r="CT42" s="454"/>
      <c r="CU42" s="454"/>
      <c r="CV42" s="454"/>
      <c r="CW42" s="454"/>
      <c r="CX42" s="454"/>
      <c r="CY42" s="454"/>
      <c r="CZ42" s="454"/>
      <c r="DA42" s="454"/>
      <c r="DB42" s="454"/>
      <c r="DC42" s="454"/>
      <c r="DD42" s="454"/>
      <c r="DE42" s="454"/>
      <c r="DF42" s="454"/>
      <c r="DG42" s="454">
        <v>2</v>
      </c>
      <c r="DH42" s="454"/>
      <c r="DI42" s="454"/>
      <c r="DJ42" s="454"/>
      <c r="DK42" s="454"/>
      <c r="DL42" s="454"/>
      <c r="DM42" s="454"/>
      <c r="DN42" s="454"/>
      <c r="DO42" s="454"/>
      <c r="DP42" s="454"/>
      <c r="DQ42" s="454"/>
      <c r="DR42" s="454"/>
      <c r="DS42" s="454"/>
      <c r="DT42" s="454"/>
      <c r="DU42" s="454"/>
      <c r="DV42" s="454"/>
      <c r="DW42" s="454">
        <v>35</v>
      </c>
      <c r="DX42"/>
      <c r="DY42"/>
    </row>
    <row r="43" spans="1:129">
      <c r="A43" s="453" t="s">
        <v>78</v>
      </c>
      <c r="B43" s="454"/>
      <c r="C43" s="454">
        <v>2</v>
      </c>
      <c r="D43" s="454"/>
      <c r="E43" s="454"/>
      <c r="F43" s="454">
        <v>2</v>
      </c>
      <c r="G43" s="454">
        <v>2</v>
      </c>
      <c r="H43" s="454"/>
      <c r="I43" s="454">
        <v>2</v>
      </c>
      <c r="J43" s="454"/>
      <c r="K43" s="454"/>
      <c r="L43" s="454"/>
      <c r="M43" s="454"/>
      <c r="N43" s="454"/>
      <c r="O43" s="454"/>
      <c r="P43" s="454"/>
      <c r="Q43" s="454">
        <v>2</v>
      </c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>
        <v>4</v>
      </c>
      <c r="AK43" s="454"/>
      <c r="AL43" s="454"/>
      <c r="AM43" s="454"/>
      <c r="AN43" s="454"/>
      <c r="AO43" s="454"/>
      <c r="AP43" s="454">
        <v>14</v>
      </c>
      <c r="AQ43" s="454"/>
      <c r="AR43" s="454">
        <v>1</v>
      </c>
      <c r="AS43" s="454">
        <v>2</v>
      </c>
      <c r="AT43" s="454"/>
      <c r="AU43" s="454"/>
      <c r="AV43" s="454"/>
      <c r="AW43" s="454"/>
      <c r="AX43" s="454"/>
      <c r="AY43" s="454"/>
      <c r="AZ43" s="454"/>
      <c r="BA43" s="454"/>
      <c r="BB43" s="454"/>
      <c r="BC43" s="454"/>
      <c r="BD43" s="454"/>
      <c r="BE43" s="454"/>
      <c r="BF43" s="454"/>
      <c r="BG43" s="454"/>
      <c r="BH43" s="454"/>
      <c r="BI43" s="454"/>
      <c r="BJ43" s="454"/>
      <c r="BK43" s="454"/>
      <c r="BL43" s="454"/>
      <c r="BM43" s="454"/>
      <c r="BN43" s="454"/>
      <c r="BO43" s="454"/>
      <c r="BP43" s="454"/>
      <c r="BQ43" s="454"/>
      <c r="BR43" s="454"/>
      <c r="BS43" s="454"/>
      <c r="BT43" s="454"/>
      <c r="BU43" s="454"/>
      <c r="BV43" s="454"/>
      <c r="BW43" s="454"/>
      <c r="BX43" s="454"/>
      <c r="BY43" s="454"/>
      <c r="BZ43" s="454"/>
      <c r="CA43" s="454"/>
      <c r="CB43" s="454"/>
      <c r="CC43" s="454"/>
      <c r="CD43" s="454"/>
      <c r="CE43" s="454"/>
      <c r="CF43" s="454"/>
      <c r="CG43" s="454"/>
      <c r="CH43" s="454"/>
      <c r="CI43" s="454"/>
      <c r="CJ43" s="454"/>
      <c r="CK43" s="454"/>
      <c r="CL43" s="454"/>
      <c r="CM43" s="454"/>
      <c r="CN43" s="454"/>
      <c r="CO43" s="454"/>
      <c r="CP43" s="454"/>
      <c r="CQ43" s="454"/>
      <c r="CR43" s="454"/>
      <c r="CS43" s="454"/>
      <c r="CT43" s="454"/>
      <c r="CU43" s="454"/>
      <c r="CV43" s="454"/>
      <c r="CW43" s="454"/>
      <c r="CX43" s="454"/>
      <c r="CY43" s="454"/>
      <c r="CZ43" s="454"/>
      <c r="DA43" s="454"/>
      <c r="DB43" s="454"/>
      <c r="DC43" s="454"/>
      <c r="DD43" s="454"/>
      <c r="DE43" s="454"/>
      <c r="DF43" s="454"/>
      <c r="DG43" s="454"/>
      <c r="DH43" s="454"/>
      <c r="DI43" s="454"/>
      <c r="DJ43" s="454"/>
      <c r="DK43" s="454"/>
      <c r="DL43" s="454"/>
      <c r="DM43" s="454"/>
      <c r="DN43" s="454"/>
      <c r="DO43" s="454"/>
      <c r="DP43" s="454"/>
      <c r="DQ43" s="454"/>
      <c r="DR43" s="454"/>
      <c r="DS43" s="454"/>
      <c r="DT43" s="454"/>
      <c r="DU43" s="454"/>
      <c r="DV43" s="454"/>
      <c r="DW43" s="454">
        <v>31</v>
      </c>
      <c r="DX43"/>
      <c r="DY43"/>
    </row>
    <row r="44" spans="1:129">
      <c r="A44" s="453" t="s">
        <v>86</v>
      </c>
      <c r="B44" s="454"/>
      <c r="C44" s="454">
        <v>2</v>
      </c>
      <c r="D44" s="454"/>
      <c r="E44" s="454"/>
      <c r="F44" s="454">
        <v>1</v>
      </c>
      <c r="G44" s="454">
        <v>2</v>
      </c>
      <c r="H44" s="454"/>
      <c r="I44" s="454">
        <v>2</v>
      </c>
      <c r="J44" s="454"/>
      <c r="K44" s="454"/>
      <c r="L44" s="454"/>
      <c r="M44" s="454"/>
      <c r="N44" s="454"/>
      <c r="O44" s="454"/>
      <c r="P44" s="454"/>
      <c r="Q44" s="454">
        <v>2</v>
      </c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>
        <v>2</v>
      </c>
      <c r="AK44" s="454"/>
      <c r="AL44" s="454"/>
      <c r="AM44" s="454"/>
      <c r="AN44" s="454"/>
      <c r="AO44" s="454"/>
      <c r="AP44" s="454">
        <v>17</v>
      </c>
      <c r="AQ44" s="454"/>
      <c r="AR44" s="454">
        <v>1</v>
      </c>
      <c r="AS44" s="454">
        <v>2</v>
      </c>
      <c r="AT44" s="454">
        <v>1</v>
      </c>
      <c r="AU44" s="454"/>
      <c r="AV44" s="454"/>
      <c r="AW44" s="454"/>
      <c r="AX44" s="454"/>
      <c r="AY44" s="454"/>
      <c r="AZ44" s="454"/>
      <c r="BA44" s="454"/>
      <c r="BB44" s="454"/>
      <c r="BC44" s="454"/>
      <c r="BD44" s="454"/>
      <c r="BE44" s="454"/>
      <c r="BF44" s="454"/>
      <c r="BG44" s="454"/>
      <c r="BH44" s="454"/>
      <c r="BI44" s="454"/>
      <c r="BJ44" s="454"/>
      <c r="BK44" s="454"/>
      <c r="BL44" s="454"/>
      <c r="BM44" s="454"/>
      <c r="BN44" s="454"/>
      <c r="BO44" s="454"/>
      <c r="BP44" s="454"/>
      <c r="BQ44" s="454"/>
      <c r="BR44" s="454"/>
      <c r="BS44" s="454"/>
      <c r="BT44" s="454"/>
      <c r="BU44" s="454"/>
      <c r="BV44" s="454"/>
      <c r="BW44" s="454"/>
      <c r="BX44" s="454"/>
      <c r="BY44" s="454"/>
      <c r="BZ44" s="454"/>
      <c r="CA44" s="454"/>
      <c r="CB44" s="454"/>
      <c r="CC44" s="454"/>
      <c r="CD44" s="454"/>
      <c r="CE44" s="454"/>
      <c r="CF44" s="454"/>
      <c r="CG44" s="454"/>
      <c r="CH44" s="454"/>
      <c r="CI44" s="454"/>
      <c r="CJ44" s="454"/>
      <c r="CK44" s="454"/>
      <c r="CL44" s="454"/>
      <c r="CM44" s="454"/>
      <c r="CN44" s="454"/>
      <c r="CO44" s="454"/>
      <c r="CP44" s="454"/>
      <c r="CQ44" s="454"/>
      <c r="CR44" s="454"/>
      <c r="CS44" s="454"/>
      <c r="CT44" s="454"/>
      <c r="CU44" s="454"/>
      <c r="CV44" s="454"/>
      <c r="CW44" s="454"/>
      <c r="CX44" s="454"/>
      <c r="CY44" s="454"/>
      <c r="CZ44" s="454"/>
      <c r="DA44" s="454"/>
      <c r="DB44" s="454"/>
      <c r="DC44" s="454"/>
      <c r="DD44" s="454"/>
      <c r="DE44" s="454"/>
      <c r="DF44" s="454"/>
      <c r="DG44" s="454"/>
      <c r="DH44" s="454"/>
      <c r="DI44" s="454"/>
      <c r="DJ44" s="454"/>
      <c r="DK44" s="454"/>
      <c r="DL44" s="454"/>
      <c r="DM44" s="454"/>
      <c r="DN44" s="454"/>
      <c r="DO44" s="454"/>
      <c r="DP44" s="454"/>
      <c r="DQ44" s="454"/>
      <c r="DR44" s="454"/>
      <c r="DS44" s="454">
        <v>2</v>
      </c>
      <c r="DT44" s="454"/>
      <c r="DU44" s="454"/>
      <c r="DV44" s="454"/>
      <c r="DW44" s="454">
        <v>34</v>
      </c>
      <c r="DX44"/>
      <c r="DY44"/>
    </row>
    <row r="45" spans="1:129">
      <c r="A45" s="453" t="s">
        <v>89</v>
      </c>
      <c r="B45" s="454"/>
      <c r="C45" s="454"/>
      <c r="D45" s="454"/>
      <c r="E45" s="454"/>
      <c r="F45" s="454">
        <v>1</v>
      </c>
      <c r="G45" s="454">
        <v>1</v>
      </c>
      <c r="H45" s="454"/>
      <c r="I45" s="454">
        <v>2</v>
      </c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  <c r="AL45" s="454"/>
      <c r="AM45" s="454"/>
      <c r="AN45" s="454"/>
      <c r="AO45" s="454">
        <v>10</v>
      </c>
      <c r="AP45" s="454"/>
      <c r="AQ45" s="454"/>
      <c r="AR45" s="454"/>
      <c r="AS45" s="454"/>
      <c r="AT45" s="454"/>
      <c r="AU45" s="454"/>
      <c r="AV45" s="454"/>
      <c r="AW45" s="454"/>
      <c r="AX45" s="454"/>
      <c r="AY45" s="454"/>
      <c r="AZ45" s="454"/>
      <c r="BA45" s="454"/>
      <c r="BB45" s="454"/>
      <c r="BC45" s="454"/>
      <c r="BD45" s="454"/>
      <c r="BE45" s="454"/>
      <c r="BF45" s="454"/>
      <c r="BG45" s="454"/>
      <c r="BH45" s="454"/>
      <c r="BI45" s="454"/>
      <c r="BJ45" s="454"/>
      <c r="BK45" s="454"/>
      <c r="BL45" s="454"/>
      <c r="BM45" s="454"/>
      <c r="BN45" s="454"/>
      <c r="BO45" s="454"/>
      <c r="BP45" s="454"/>
      <c r="BQ45" s="454"/>
      <c r="BR45" s="454"/>
      <c r="BS45" s="454"/>
      <c r="BT45" s="454"/>
      <c r="BU45" s="454"/>
      <c r="BV45" s="454"/>
      <c r="BW45" s="454"/>
      <c r="BX45" s="454"/>
      <c r="BY45" s="454"/>
      <c r="BZ45" s="454"/>
      <c r="CA45" s="454"/>
      <c r="CB45" s="454"/>
      <c r="CC45" s="454"/>
      <c r="CD45" s="454"/>
      <c r="CE45" s="454"/>
      <c r="CF45" s="454"/>
      <c r="CG45" s="454"/>
      <c r="CH45" s="454"/>
      <c r="CI45" s="454"/>
      <c r="CJ45" s="454"/>
      <c r="CK45" s="454"/>
      <c r="CL45" s="454"/>
      <c r="CM45" s="454"/>
      <c r="CN45" s="454"/>
      <c r="CO45" s="454"/>
      <c r="CP45" s="454"/>
      <c r="CQ45" s="454"/>
      <c r="CR45" s="454"/>
      <c r="CS45" s="454"/>
      <c r="CT45" s="454"/>
      <c r="CU45" s="454"/>
      <c r="CV45" s="454"/>
      <c r="CW45" s="454"/>
      <c r="CX45" s="454"/>
      <c r="CY45" s="454"/>
      <c r="CZ45" s="454"/>
      <c r="DA45" s="454"/>
      <c r="DB45" s="454"/>
      <c r="DC45" s="454"/>
      <c r="DD45" s="454"/>
      <c r="DE45" s="454"/>
      <c r="DF45" s="454"/>
      <c r="DG45" s="454"/>
      <c r="DH45" s="454"/>
      <c r="DI45" s="454"/>
      <c r="DJ45" s="454"/>
      <c r="DK45" s="454"/>
      <c r="DL45" s="454"/>
      <c r="DM45" s="454"/>
      <c r="DN45" s="454"/>
      <c r="DO45" s="454"/>
      <c r="DP45" s="454"/>
      <c r="DQ45" s="454"/>
      <c r="DR45" s="454"/>
      <c r="DS45" s="454"/>
      <c r="DT45" s="454"/>
      <c r="DU45" s="454"/>
      <c r="DV45" s="454"/>
      <c r="DW45" s="454">
        <v>14</v>
      </c>
      <c r="DX45"/>
      <c r="DY45"/>
    </row>
    <row r="46" spans="1:129">
      <c r="A46" s="453" t="s">
        <v>90</v>
      </c>
      <c r="B46" s="454"/>
      <c r="C46" s="454">
        <v>1</v>
      </c>
      <c r="D46" s="454"/>
      <c r="E46" s="454"/>
      <c r="F46" s="454">
        <v>1</v>
      </c>
      <c r="G46" s="454">
        <v>1</v>
      </c>
      <c r="H46" s="454"/>
      <c r="I46" s="454">
        <v>2</v>
      </c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>
        <v>2</v>
      </c>
      <c r="AK46" s="454"/>
      <c r="AL46" s="454"/>
      <c r="AM46" s="454"/>
      <c r="AN46" s="454"/>
      <c r="AO46" s="454"/>
      <c r="AP46" s="454">
        <v>18</v>
      </c>
      <c r="AQ46" s="454"/>
      <c r="AR46" s="454"/>
      <c r="AS46" s="454">
        <v>1</v>
      </c>
      <c r="AT46" s="454"/>
      <c r="AU46" s="454"/>
      <c r="AV46" s="454"/>
      <c r="AW46" s="454"/>
      <c r="AX46" s="454"/>
      <c r="AY46" s="454"/>
      <c r="AZ46" s="454"/>
      <c r="BA46" s="454"/>
      <c r="BB46" s="454"/>
      <c r="BC46" s="454"/>
      <c r="BD46" s="454"/>
      <c r="BE46" s="454"/>
      <c r="BF46" s="454"/>
      <c r="BG46" s="454"/>
      <c r="BH46" s="454"/>
      <c r="BI46" s="454"/>
      <c r="BJ46" s="454"/>
      <c r="BK46" s="454"/>
      <c r="BL46" s="454"/>
      <c r="BM46" s="454"/>
      <c r="BN46" s="454"/>
      <c r="BO46" s="454"/>
      <c r="BP46" s="454"/>
      <c r="BQ46" s="454"/>
      <c r="BR46" s="454"/>
      <c r="BS46" s="454"/>
      <c r="BT46" s="454"/>
      <c r="BU46" s="454"/>
      <c r="BV46" s="454"/>
      <c r="BW46" s="454"/>
      <c r="BX46" s="454"/>
      <c r="BY46" s="454"/>
      <c r="BZ46" s="454"/>
      <c r="CA46" s="454"/>
      <c r="CB46" s="454"/>
      <c r="CC46" s="454"/>
      <c r="CD46" s="454"/>
      <c r="CE46" s="454"/>
      <c r="CF46" s="454"/>
      <c r="CG46" s="454"/>
      <c r="CH46" s="454"/>
      <c r="CI46" s="454"/>
      <c r="CJ46" s="454"/>
      <c r="CK46" s="454"/>
      <c r="CL46" s="454"/>
      <c r="CM46" s="454"/>
      <c r="CN46" s="454"/>
      <c r="CO46" s="454"/>
      <c r="CP46" s="454"/>
      <c r="CQ46" s="454"/>
      <c r="CR46" s="454"/>
      <c r="CS46" s="454"/>
      <c r="CT46" s="454"/>
      <c r="CU46" s="454"/>
      <c r="CV46" s="454"/>
      <c r="CW46" s="454"/>
      <c r="CX46" s="454"/>
      <c r="CY46" s="454"/>
      <c r="CZ46" s="454"/>
      <c r="DA46" s="454"/>
      <c r="DB46" s="454"/>
      <c r="DC46" s="454"/>
      <c r="DD46" s="454"/>
      <c r="DE46" s="454"/>
      <c r="DF46" s="454"/>
      <c r="DG46" s="454">
        <v>3</v>
      </c>
      <c r="DH46" s="454"/>
      <c r="DI46" s="454"/>
      <c r="DJ46" s="454"/>
      <c r="DK46" s="454"/>
      <c r="DL46" s="454"/>
      <c r="DM46" s="454"/>
      <c r="DN46" s="454"/>
      <c r="DO46" s="454"/>
      <c r="DP46" s="454"/>
      <c r="DQ46" s="454"/>
      <c r="DR46" s="454"/>
      <c r="DS46" s="454"/>
      <c r="DT46" s="454"/>
      <c r="DU46" s="454"/>
      <c r="DV46" s="454"/>
      <c r="DW46" s="454">
        <v>29</v>
      </c>
      <c r="DX46"/>
      <c r="DY46"/>
    </row>
    <row r="47" spans="1:129">
      <c r="A47" s="453" t="s">
        <v>91</v>
      </c>
      <c r="B47" s="454"/>
      <c r="C47" s="454">
        <v>3</v>
      </c>
      <c r="D47" s="454"/>
      <c r="E47" s="454"/>
      <c r="F47" s="454">
        <v>1</v>
      </c>
      <c r="G47" s="454">
        <v>2</v>
      </c>
      <c r="H47" s="454"/>
      <c r="I47" s="454">
        <v>2</v>
      </c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>
        <v>1</v>
      </c>
      <c r="AK47" s="454"/>
      <c r="AL47" s="454"/>
      <c r="AM47" s="454"/>
      <c r="AN47" s="454"/>
      <c r="AO47" s="454"/>
      <c r="AP47" s="454">
        <v>15</v>
      </c>
      <c r="AQ47" s="454"/>
      <c r="AR47" s="454">
        <v>1</v>
      </c>
      <c r="AS47" s="454">
        <v>2</v>
      </c>
      <c r="AT47" s="454"/>
      <c r="AU47" s="454"/>
      <c r="AV47" s="454"/>
      <c r="AW47" s="454"/>
      <c r="AX47" s="454"/>
      <c r="AY47" s="454"/>
      <c r="AZ47" s="454"/>
      <c r="BA47" s="454"/>
      <c r="BB47" s="454"/>
      <c r="BC47" s="454"/>
      <c r="BD47" s="454"/>
      <c r="BE47" s="454"/>
      <c r="BF47" s="454"/>
      <c r="BG47" s="454"/>
      <c r="BH47" s="454"/>
      <c r="BI47" s="454"/>
      <c r="BJ47" s="454"/>
      <c r="BK47" s="454"/>
      <c r="BL47" s="454"/>
      <c r="BM47" s="454"/>
      <c r="BN47" s="454"/>
      <c r="BO47" s="454"/>
      <c r="BP47" s="454"/>
      <c r="BQ47" s="454"/>
      <c r="BR47" s="454"/>
      <c r="BS47" s="454"/>
      <c r="BT47" s="454"/>
      <c r="BU47" s="454"/>
      <c r="BV47" s="454"/>
      <c r="BW47" s="454"/>
      <c r="BX47" s="454"/>
      <c r="BY47" s="454"/>
      <c r="BZ47" s="454"/>
      <c r="CA47" s="454"/>
      <c r="CB47" s="454"/>
      <c r="CC47" s="454"/>
      <c r="CD47" s="454"/>
      <c r="CE47" s="454"/>
      <c r="CF47" s="454"/>
      <c r="CG47" s="454"/>
      <c r="CH47" s="454"/>
      <c r="CI47" s="454"/>
      <c r="CJ47" s="454"/>
      <c r="CK47" s="454"/>
      <c r="CL47" s="454"/>
      <c r="CM47" s="454"/>
      <c r="CN47" s="454"/>
      <c r="CO47" s="454"/>
      <c r="CP47" s="454"/>
      <c r="CQ47" s="454"/>
      <c r="CR47" s="454"/>
      <c r="CS47" s="454"/>
      <c r="CT47" s="454"/>
      <c r="CU47" s="454"/>
      <c r="CV47" s="454"/>
      <c r="CW47" s="454"/>
      <c r="CX47" s="454"/>
      <c r="CY47" s="454"/>
      <c r="CZ47" s="454"/>
      <c r="DA47" s="454"/>
      <c r="DB47" s="454"/>
      <c r="DC47" s="454"/>
      <c r="DD47" s="454"/>
      <c r="DE47" s="454"/>
      <c r="DF47" s="454"/>
      <c r="DG47" s="454"/>
      <c r="DH47" s="454"/>
      <c r="DI47" s="454"/>
      <c r="DJ47" s="454"/>
      <c r="DK47" s="454"/>
      <c r="DL47" s="454"/>
      <c r="DM47" s="454"/>
      <c r="DN47" s="454"/>
      <c r="DO47" s="454"/>
      <c r="DP47" s="454"/>
      <c r="DQ47" s="454"/>
      <c r="DR47" s="454"/>
      <c r="DS47" s="454"/>
      <c r="DT47" s="454"/>
      <c r="DU47" s="454"/>
      <c r="DV47" s="454"/>
      <c r="DW47" s="454">
        <v>27</v>
      </c>
      <c r="DX47"/>
      <c r="DY47"/>
    </row>
    <row r="48" spans="1:129">
      <c r="A48" s="453" t="s">
        <v>68</v>
      </c>
      <c r="B48" s="454"/>
      <c r="C48" s="454"/>
      <c r="D48" s="454"/>
      <c r="E48" s="454"/>
      <c r="F48" s="454"/>
      <c r="G48" s="454"/>
      <c r="H48" s="454"/>
      <c r="I48" s="454">
        <v>2</v>
      </c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  <c r="AL48" s="454"/>
      <c r="AM48" s="454"/>
      <c r="AN48" s="454"/>
      <c r="AO48" s="454">
        <v>10</v>
      </c>
      <c r="AP48" s="454"/>
      <c r="AQ48" s="454"/>
      <c r="AR48" s="454"/>
      <c r="AS48" s="454"/>
      <c r="AT48" s="454"/>
      <c r="AU48" s="454"/>
      <c r="AV48" s="454"/>
      <c r="AW48" s="454"/>
      <c r="AX48" s="454"/>
      <c r="AY48" s="454"/>
      <c r="AZ48" s="454"/>
      <c r="BA48" s="454"/>
      <c r="BB48" s="454"/>
      <c r="BC48" s="454"/>
      <c r="BD48" s="454"/>
      <c r="BE48" s="454"/>
      <c r="BF48" s="454"/>
      <c r="BG48" s="454"/>
      <c r="BH48" s="454"/>
      <c r="BI48" s="454"/>
      <c r="BJ48" s="454"/>
      <c r="BK48" s="454"/>
      <c r="BL48" s="454"/>
      <c r="BM48" s="454"/>
      <c r="BN48" s="454"/>
      <c r="BO48" s="454"/>
      <c r="BP48" s="454"/>
      <c r="BQ48" s="454"/>
      <c r="BR48" s="454"/>
      <c r="BS48" s="454"/>
      <c r="BT48" s="454"/>
      <c r="BU48" s="454"/>
      <c r="BV48" s="454"/>
      <c r="BW48" s="454"/>
      <c r="BX48" s="454"/>
      <c r="BY48" s="454"/>
      <c r="BZ48" s="454"/>
      <c r="CA48" s="454"/>
      <c r="CB48" s="454"/>
      <c r="CC48" s="454"/>
      <c r="CD48" s="454"/>
      <c r="CE48" s="454"/>
      <c r="CF48" s="454"/>
      <c r="CG48" s="454"/>
      <c r="CH48" s="454"/>
      <c r="CI48" s="454"/>
      <c r="CJ48" s="454"/>
      <c r="CK48" s="454"/>
      <c r="CL48" s="454"/>
      <c r="CM48" s="454"/>
      <c r="CN48" s="454"/>
      <c r="CO48" s="454"/>
      <c r="CP48" s="454"/>
      <c r="CQ48" s="454"/>
      <c r="CR48" s="454"/>
      <c r="CS48" s="454"/>
      <c r="CT48" s="454"/>
      <c r="CU48" s="454"/>
      <c r="CV48" s="454"/>
      <c r="CW48" s="454"/>
      <c r="CX48" s="454"/>
      <c r="CY48" s="454"/>
      <c r="CZ48" s="454"/>
      <c r="DA48" s="454"/>
      <c r="DB48" s="454"/>
      <c r="DC48" s="454"/>
      <c r="DD48" s="454"/>
      <c r="DE48" s="454"/>
      <c r="DF48" s="454"/>
      <c r="DG48" s="454"/>
      <c r="DH48" s="454"/>
      <c r="DI48" s="454"/>
      <c r="DJ48" s="454"/>
      <c r="DK48" s="454"/>
      <c r="DL48" s="454"/>
      <c r="DM48" s="454"/>
      <c r="DN48" s="454"/>
      <c r="DO48" s="454"/>
      <c r="DP48" s="454"/>
      <c r="DQ48" s="454"/>
      <c r="DR48" s="454"/>
      <c r="DS48" s="454"/>
      <c r="DT48" s="454"/>
      <c r="DU48" s="454"/>
      <c r="DV48" s="454"/>
      <c r="DW48" s="454">
        <v>12</v>
      </c>
      <c r="DX48"/>
      <c r="DY48"/>
    </row>
    <row r="49" spans="1:129">
      <c r="A49" s="453" t="s">
        <v>94</v>
      </c>
      <c r="B49" s="454"/>
      <c r="C49" s="454">
        <v>2</v>
      </c>
      <c r="D49" s="454"/>
      <c r="E49" s="454"/>
      <c r="F49" s="454">
        <v>2</v>
      </c>
      <c r="G49" s="454">
        <v>1</v>
      </c>
      <c r="H49" s="454"/>
      <c r="I49" s="454">
        <v>2</v>
      </c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>
        <v>2</v>
      </c>
      <c r="AK49" s="454"/>
      <c r="AL49" s="454"/>
      <c r="AM49" s="454"/>
      <c r="AN49" s="454"/>
      <c r="AO49" s="454"/>
      <c r="AP49" s="454">
        <v>14</v>
      </c>
      <c r="AQ49" s="454"/>
      <c r="AR49" s="454"/>
      <c r="AS49" s="454">
        <v>2</v>
      </c>
      <c r="AT49" s="454">
        <v>2</v>
      </c>
      <c r="AU49" s="454"/>
      <c r="AV49" s="454"/>
      <c r="AW49" s="454"/>
      <c r="AX49" s="454"/>
      <c r="AY49" s="454"/>
      <c r="AZ49" s="454"/>
      <c r="BA49" s="454"/>
      <c r="BB49" s="454"/>
      <c r="BC49" s="454"/>
      <c r="BD49" s="454"/>
      <c r="BE49" s="454"/>
      <c r="BF49" s="454"/>
      <c r="BG49" s="454"/>
      <c r="BH49" s="454"/>
      <c r="BI49" s="454"/>
      <c r="BJ49" s="454"/>
      <c r="BK49" s="454"/>
      <c r="BL49" s="454"/>
      <c r="BM49" s="454"/>
      <c r="BN49" s="454"/>
      <c r="BO49" s="454"/>
      <c r="BP49" s="454"/>
      <c r="BQ49" s="454"/>
      <c r="BR49" s="454"/>
      <c r="BS49" s="454"/>
      <c r="BT49" s="454"/>
      <c r="BU49" s="454"/>
      <c r="BV49" s="454"/>
      <c r="BW49" s="454"/>
      <c r="BX49" s="454"/>
      <c r="BY49" s="454"/>
      <c r="BZ49" s="454"/>
      <c r="CA49" s="454"/>
      <c r="CB49" s="454"/>
      <c r="CC49" s="454"/>
      <c r="CD49" s="454"/>
      <c r="CE49" s="454"/>
      <c r="CF49" s="454"/>
      <c r="CG49" s="454"/>
      <c r="CH49" s="454"/>
      <c r="CI49" s="454"/>
      <c r="CJ49" s="454"/>
      <c r="CK49" s="454"/>
      <c r="CL49" s="454"/>
      <c r="CM49" s="454"/>
      <c r="CN49" s="454"/>
      <c r="CO49" s="454"/>
      <c r="CP49" s="454"/>
      <c r="CQ49" s="454"/>
      <c r="CR49" s="454"/>
      <c r="CS49" s="454"/>
      <c r="CT49" s="454"/>
      <c r="CU49" s="454"/>
      <c r="CV49" s="454"/>
      <c r="CW49" s="454"/>
      <c r="CX49" s="454"/>
      <c r="CY49" s="454"/>
      <c r="CZ49" s="454"/>
      <c r="DA49" s="454"/>
      <c r="DB49" s="454"/>
      <c r="DC49" s="454"/>
      <c r="DD49" s="454"/>
      <c r="DE49" s="454"/>
      <c r="DF49" s="454"/>
      <c r="DG49" s="454">
        <v>2</v>
      </c>
      <c r="DH49" s="454"/>
      <c r="DI49" s="454"/>
      <c r="DJ49" s="454"/>
      <c r="DK49" s="454"/>
      <c r="DL49" s="454"/>
      <c r="DM49" s="454"/>
      <c r="DN49" s="454"/>
      <c r="DO49" s="454"/>
      <c r="DP49" s="454"/>
      <c r="DQ49" s="454"/>
      <c r="DR49" s="454"/>
      <c r="DS49" s="454"/>
      <c r="DT49" s="454"/>
      <c r="DU49" s="454"/>
      <c r="DV49" s="454"/>
      <c r="DW49" s="454">
        <v>29</v>
      </c>
      <c r="DX49"/>
      <c r="DY49"/>
    </row>
    <row r="50" spans="1:129">
      <c r="A50" s="453" t="s">
        <v>309</v>
      </c>
      <c r="B50" s="454"/>
      <c r="C50" s="454">
        <v>1</v>
      </c>
      <c r="D50" s="454"/>
      <c r="E50" s="454"/>
      <c r="F50" s="454">
        <v>1</v>
      </c>
      <c r="G50" s="454">
        <v>1</v>
      </c>
      <c r="H50" s="454">
        <v>1</v>
      </c>
      <c r="I50" s="454">
        <v>1</v>
      </c>
      <c r="J50" s="454"/>
      <c r="K50" s="454"/>
      <c r="L50" s="454"/>
      <c r="M50" s="454"/>
      <c r="N50" s="454"/>
      <c r="O50" s="454">
        <v>9</v>
      </c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  <c r="AL50" s="454"/>
      <c r="AM50" s="454"/>
      <c r="AN50" s="454"/>
      <c r="AO50" s="454"/>
      <c r="AP50" s="454"/>
      <c r="AQ50" s="454"/>
      <c r="AR50" s="454"/>
      <c r="AS50" s="454"/>
      <c r="AT50" s="454"/>
      <c r="AU50" s="454"/>
      <c r="AV50" s="454"/>
      <c r="AW50" s="454"/>
      <c r="AX50" s="454"/>
      <c r="AY50" s="454"/>
      <c r="AZ50" s="454"/>
      <c r="BA50" s="454"/>
      <c r="BB50" s="454"/>
      <c r="BC50" s="454"/>
      <c r="BD50" s="454"/>
      <c r="BE50" s="454"/>
      <c r="BF50" s="454"/>
      <c r="BG50" s="454"/>
      <c r="BH50" s="454"/>
      <c r="BI50" s="454"/>
      <c r="BJ50" s="454"/>
      <c r="BK50" s="454"/>
      <c r="BL50" s="454"/>
      <c r="BM50" s="454"/>
      <c r="BN50" s="454"/>
      <c r="BO50" s="454"/>
      <c r="BP50" s="454"/>
      <c r="BQ50" s="454"/>
      <c r="BR50" s="454"/>
      <c r="BS50" s="454"/>
      <c r="BT50" s="454"/>
      <c r="BU50" s="454"/>
      <c r="BV50" s="454"/>
      <c r="BW50" s="454"/>
      <c r="BX50" s="454"/>
      <c r="BY50" s="454"/>
      <c r="BZ50" s="454"/>
      <c r="CA50" s="454"/>
      <c r="CB50" s="454"/>
      <c r="CC50" s="454"/>
      <c r="CD50" s="454"/>
      <c r="CE50" s="454"/>
      <c r="CF50" s="454"/>
      <c r="CG50" s="454"/>
      <c r="CH50" s="454"/>
      <c r="CI50" s="454"/>
      <c r="CJ50" s="454"/>
      <c r="CK50" s="454"/>
      <c r="CL50" s="454"/>
      <c r="CM50" s="454"/>
      <c r="CN50" s="454"/>
      <c r="CO50" s="454"/>
      <c r="CP50" s="454"/>
      <c r="CQ50" s="454"/>
      <c r="CR50" s="454"/>
      <c r="CS50" s="454"/>
      <c r="CT50" s="454"/>
      <c r="CU50" s="454"/>
      <c r="CV50" s="454"/>
      <c r="CW50" s="454"/>
      <c r="CX50" s="454"/>
      <c r="CY50" s="454"/>
      <c r="CZ50" s="454"/>
      <c r="DA50" s="454"/>
      <c r="DB50" s="454"/>
      <c r="DC50" s="454"/>
      <c r="DD50" s="454"/>
      <c r="DE50" s="454"/>
      <c r="DF50" s="454"/>
      <c r="DG50" s="454"/>
      <c r="DH50" s="454"/>
      <c r="DI50" s="454"/>
      <c r="DJ50" s="454"/>
      <c r="DK50" s="454"/>
      <c r="DL50" s="454"/>
      <c r="DM50" s="454"/>
      <c r="DN50" s="454"/>
      <c r="DO50" s="454"/>
      <c r="DP50" s="454"/>
      <c r="DQ50" s="454"/>
      <c r="DR50" s="454"/>
      <c r="DS50" s="454"/>
      <c r="DT50" s="454"/>
      <c r="DU50" s="454"/>
      <c r="DV50" s="454"/>
      <c r="DW50" s="454">
        <v>14</v>
      </c>
      <c r="DX50"/>
      <c r="DY50"/>
    </row>
    <row r="51" spans="1:129">
      <c r="A51" s="453" t="s">
        <v>312</v>
      </c>
      <c r="B51" s="454"/>
      <c r="C51" s="454"/>
      <c r="D51" s="454"/>
      <c r="E51" s="454"/>
      <c r="F51" s="454">
        <v>1</v>
      </c>
      <c r="G51" s="454">
        <v>1</v>
      </c>
      <c r="H51" s="454"/>
      <c r="I51" s="454"/>
      <c r="J51" s="454"/>
      <c r="K51" s="454"/>
      <c r="L51" s="454"/>
      <c r="M51" s="454"/>
      <c r="N51" s="454"/>
      <c r="O51" s="454">
        <v>6</v>
      </c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  <c r="AL51" s="454"/>
      <c r="AM51" s="454"/>
      <c r="AN51" s="454"/>
      <c r="AO51" s="454"/>
      <c r="AP51" s="454"/>
      <c r="AQ51" s="454"/>
      <c r="AR51" s="454"/>
      <c r="AS51" s="454"/>
      <c r="AT51" s="454"/>
      <c r="AU51" s="454"/>
      <c r="AV51" s="454"/>
      <c r="AW51" s="454"/>
      <c r="AX51" s="454"/>
      <c r="AY51" s="454"/>
      <c r="AZ51" s="454"/>
      <c r="BA51" s="454"/>
      <c r="BB51" s="454"/>
      <c r="BC51" s="454"/>
      <c r="BD51" s="454"/>
      <c r="BE51" s="454"/>
      <c r="BF51" s="454"/>
      <c r="BG51" s="454"/>
      <c r="BH51" s="454"/>
      <c r="BI51" s="454"/>
      <c r="BJ51" s="454"/>
      <c r="BK51" s="454"/>
      <c r="BL51" s="454"/>
      <c r="BM51" s="454"/>
      <c r="BN51" s="454"/>
      <c r="BO51" s="454"/>
      <c r="BP51" s="454"/>
      <c r="BQ51" s="454"/>
      <c r="BR51" s="454"/>
      <c r="BS51" s="454"/>
      <c r="BT51" s="454"/>
      <c r="BU51" s="454"/>
      <c r="BV51" s="454"/>
      <c r="BW51" s="454"/>
      <c r="BX51" s="454"/>
      <c r="BY51" s="454"/>
      <c r="BZ51" s="454"/>
      <c r="CA51" s="454"/>
      <c r="CB51" s="454"/>
      <c r="CC51" s="454"/>
      <c r="CD51" s="454"/>
      <c r="CE51" s="454"/>
      <c r="CF51" s="454"/>
      <c r="CG51" s="454"/>
      <c r="CH51" s="454"/>
      <c r="CI51" s="454"/>
      <c r="CJ51" s="454"/>
      <c r="CK51" s="454"/>
      <c r="CL51" s="454"/>
      <c r="CM51" s="454"/>
      <c r="CN51" s="454"/>
      <c r="CO51" s="454"/>
      <c r="CP51" s="454"/>
      <c r="CQ51" s="454"/>
      <c r="CR51" s="454"/>
      <c r="CS51" s="454"/>
      <c r="CT51" s="454"/>
      <c r="CU51" s="454"/>
      <c r="CV51" s="454"/>
      <c r="CW51" s="454"/>
      <c r="CX51" s="454"/>
      <c r="CY51" s="454"/>
      <c r="CZ51" s="454"/>
      <c r="DA51" s="454"/>
      <c r="DB51" s="454"/>
      <c r="DC51" s="454"/>
      <c r="DD51" s="454"/>
      <c r="DE51" s="454"/>
      <c r="DF51" s="454"/>
      <c r="DG51" s="454"/>
      <c r="DH51" s="454"/>
      <c r="DI51" s="454"/>
      <c r="DJ51" s="454"/>
      <c r="DK51" s="454"/>
      <c r="DL51" s="454"/>
      <c r="DM51" s="454"/>
      <c r="DN51" s="454"/>
      <c r="DO51" s="454"/>
      <c r="DP51" s="454"/>
      <c r="DQ51" s="454"/>
      <c r="DR51" s="454"/>
      <c r="DS51" s="454"/>
      <c r="DT51" s="454"/>
      <c r="DU51" s="454"/>
      <c r="DV51" s="454"/>
      <c r="DW51" s="454">
        <v>8</v>
      </c>
      <c r="DX51"/>
      <c r="DY51"/>
    </row>
    <row r="52" spans="1:129">
      <c r="A52" s="453" t="s">
        <v>313</v>
      </c>
      <c r="B52" s="454"/>
      <c r="C52" s="454">
        <v>1</v>
      </c>
      <c r="D52" s="454"/>
      <c r="E52" s="454"/>
      <c r="F52" s="454">
        <v>1</v>
      </c>
      <c r="G52" s="454">
        <v>1</v>
      </c>
      <c r="H52" s="454">
        <v>1</v>
      </c>
      <c r="I52" s="454">
        <v>1</v>
      </c>
      <c r="J52" s="454"/>
      <c r="K52" s="454"/>
      <c r="L52" s="454"/>
      <c r="M52" s="454"/>
      <c r="N52" s="454"/>
      <c r="O52" s="454">
        <v>9</v>
      </c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  <c r="AL52" s="454"/>
      <c r="AM52" s="454"/>
      <c r="AN52" s="454"/>
      <c r="AO52" s="454"/>
      <c r="AP52" s="454"/>
      <c r="AQ52" s="454"/>
      <c r="AR52" s="454"/>
      <c r="AS52" s="454"/>
      <c r="AT52" s="454"/>
      <c r="AU52" s="454"/>
      <c r="AV52" s="454"/>
      <c r="AW52" s="454"/>
      <c r="AX52" s="454"/>
      <c r="AY52" s="454"/>
      <c r="AZ52" s="454"/>
      <c r="BA52" s="454"/>
      <c r="BB52" s="454"/>
      <c r="BC52" s="454"/>
      <c r="BD52" s="454"/>
      <c r="BE52" s="454"/>
      <c r="BF52" s="454"/>
      <c r="BG52" s="454"/>
      <c r="BH52" s="454"/>
      <c r="BI52" s="454"/>
      <c r="BJ52" s="454"/>
      <c r="BK52" s="454"/>
      <c r="BL52" s="454"/>
      <c r="BM52" s="454"/>
      <c r="BN52" s="454"/>
      <c r="BO52" s="454"/>
      <c r="BP52" s="454"/>
      <c r="BQ52" s="454"/>
      <c r="BR52" s="454"/>
      <c r="BS52" s="454"/>
      <c r="BT52" s="454"/>
      <c r="BU52" s="454"/>
      <c r="BV52" s="454"/>
      <c r="BW52" s="454"/>
      <c r="BX52" s="454"/>
      <c r="BY52" s="454"/>
      <c r="BZ52" s="454"/>
      <c r="CA52" s="454"/>
      <c r="CB52" s="454"/>
      <c r="CC52" s="454"/>
      <c r="CD52" s="454"/>
      <c r="CE52" s="454"/>
      <c r="CF52" s="454"/>
      <c r="CG52" s="454"/>
      <c r="CH52" s="454"/>
      <c r="CI52" s="454"/>
      <c r="CJ52" s="454"/>
      <c r="CK52" s="454"/>
      <c r="CL52" s="454"/>
      <c r="CM52" s="454"/>
      <c r="CN52" s="454"/>
      <c r="CO52" s="454"/>
      <c r="CP52" s="454"/>
      <c r="CQ52" s="454"/>
      <c r="CR52" s="454"/>
      <c r="CS52" s="454"/>
      <c r="CT52" s="454"/>
      <c r="CU52" s="454"/>
      <c r="CV52" s="454"/>
      <c r="CW52" s="454"/>
      <c r="CX52" s="454"/>
      <c r="CY52" s="454"/>
      <c r="CZ52" s="454"/>
      <c r="DA52" s="454"/>
      <c r="DB52" s="454"/>
      <c r="DC52" s="454"/>
      <c r="DD52" s="454"/>
      <c r="DE52" s="454"/>
      <c r="DF52" s="454"/>
      <c r="DG52" s="454"/>
      <c r="DH52" s="454"/>
      <c r="DI52" s="454"/>
      <c r="DJ52" s="454"/>
      <c r="DK52" s="454"/>
      <c r="DL52" s="454"/>
      <c r="DM52" s="454"/>
      <c r="DN52" s="454"/>
      <c r="DO52" s="454"/>
      <c r="DP52" s="454"/>
      <c r="DQ52" s="454"/>
      <c r="DR52" s="454"/>
      <c r="DS52" s="454"/>
      <c r="DT52" s="454"/>
      <c r="DU52" s="454"/>
      <c r="DV52" s="454"/>
      <c r="DW52" s="454">
        <v>14</v>
      </c>
      <c r="DX52"/>
      <c r="DY52"/>
    </row>
    <row r="53" spans="1:129">
      <c r="A53" s="453" t="s">
        <v>314</v>
      </c>
      <c r="B53" s="454"/>
      <c r="C53" s="454"/>
      <c r="D53" s="454"/>
      <c r="E53" s="454"/>
      <c r="F53" s="454">
        <v>0.5</v>
      </c>
      <c r="G53" s="454">
        <v>0.5</v>
      </c>
      <c r="H53" s="454"/>
      <c r="I53" s="454"/>
      <c r="J53" s="454"/>
      <c r="K53" s="454"/>
      <c r="L53" s="454"/>
      <c r="M53" s="454"/>
      <c r="N53" s="454"/>
      <c r="O53" s="454"/>
      <c r="P53" s="454">
        <v>3</v>
      </c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  <c r="AL53" s="454"/>
      <c r="AM53" s="454"/>
      <c r="AN53" s="454"/>
      <c r="AO53" s="454"/>
      <c r="AP53" s="454"/>
      <c r="AQ53" s="454"/>
      <c r="AR53" s="454"/>
      <c r="AS53" s="454"/>
      <c r="AT53" s="454"/>
      <c r="AU53" s="454"/>
      <c r="AV53" s="454"/>
      <c r="AW53" s="454"/>
      <c r="AX53" s="454"/>
      <c r="AY53" s="454"/>
      <c r="AZ53" s="454"/>
      <c r="BA53" s="454"/>
      <c r="BB53" s="454"/>
      <c r="BC53" s="454"/>
      <c r="BD53" s="454"/>
      <c r="BE53" s="454"/>
      <c r="BF53" s="454"/>
      <c r="BG53" s="454"/>
      <c r="BH53" s="454"/>
      <c r="BI53" s="454"/>
      <c r="BJ53" s="454"/>
      <c r="BK53" s="454"/>
      <c r="BL53" s="454"/>
      <c r="BM53" s="454"/>
      <c r="BN53" s="454"/>
      <c r="BO53" s="454"/>
      <c r="BP53" s="454"/>
      <c r="BQ53" s="454"/>
      <c r="BR53" s="454"/>
      <c r="BS53" s="454"/>
      <c r="BT53" s="454"/>
      <c r="BU53" s="454"/>
      <c r="BV53" s="454"/>
      <c r="BW53" s="454"/>
      <c r="BX53" s="454"/>
      <c r="BY53" s="454"/>
      <c r="BZ53" s="454"/>
      <c r="CA53" s="454"/>
      <c r="CB53" s="454"/>
      <c r="CC53" s="454"/>
      <c r="CD53" s="454"/>
      <c r="CE53" s="454"/>
      <c r="CF53" s="454"/>
      <c r="CG53" s="454"/>
      <c r="CH53" s="454"/>
      <c r="CI53" s="454"/>
      <c r="CJ53" s="454"/>
      <c r="CK53" s="454"/>
      <c r="CL53" s="454"/>
      <c r="CM53" s="454"/>
      <c r="CN53" s="454"/>
      <c r="CO53" s="454"/>
      <c r="CP53" s="454"/>
      <c r="CQ53" s="454"/>
      <c r="CR53" s="454"/>
      <c r="CS53" s="454"/>
      <c r="CT53" s="454"/>
      <c r="CU53" s="454"/>
      <c r="CV53" s="454"/>
      <c r="CW53" s="454"/>
      <c r="CX53" s="454"/>
      <c r="CY53" s="454"/>
      <c r="CZ53" s="454"/>
      <c r="DA53" s="454"/>
      <c r="DB53" s="454"/>
      <c r="DC53" s="454"/>
      <c r="DD53" s="454"/>
      <c r="DE53" s="454"/>
      <c r="DF53" s="454"/>
      <c r="DG53" s="454"/>
      <c r="DH53" s="454"/>
      <c r="DI53" s="454"/>
      <c r="DJ53" s="454"/>
      <c r="DK53" s="454"/>
      <c r="DL53" s="454"/>
      <c r="DM53" s="454"/>
      <c r="DN53" s="454"/>
      <c r="DO53" s="454"/>
      <c r="DP53" s="454"/>
      <c r="DQ53" s="454"/>
      <c r="DR53" s="454"/>
      <c r="DS53" s="454"/>
      <c r="DT53" s="454"/>
      <c r="DU53" s="454"/>
      <c r="DV53" s="454"/>
      <c r="DW53" s="454">
        <v>4</v>
      </c>
      <c r="DX53"/>
      <c r="DY53"/>
    </row>
    <row r="54" spans="1:129">
      <c r="A54" s="453" t="s">
        <v>315</v>
      </c>
      <c r="B54" s="454"/>
      <c r="C54" s="454">
        <v>2</v>
      </c>
      <c r="D54" s="454"/>
      <c r="E54" s="454"/>
      <c r="F54" s="454">
        <v>1</v>
      </c>
      <c r="G54" s="454">
        <v>2</v>
      </c>
      <c r="H54" s="454"/>
      <c r="I54" s="454">
        <v>2</v>
      </c>
      <c r="J54" s="454"/>
      <c r="K54" s="454"/>
      <c r="L54" s="454"/>
      <c r="M54" s="454"/>
      <c r="N54" s="454"/>
      <c r="O54" s="454"/>
      <c r="P54" s="454">
        <v>7</v>
      </c>
      <c r="Q54" s="454">
        <v>2</v>
      </c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  <c r="AL54" s="454"/>
      <c r="AM54" s="454"/>
      <c r="AN54" s="454"/>
      <c r="AO54" s="454"/>
      <c r="AP54" s="454"/>
      <c r="AQ54" s="454"/>
      <c r="AR54" s="454"/>
      <c r="AS54" s="454"/>
      <c r="AT54" s="454"/>
      <c r="AU54" s="454"/>
      <c r="AV54" s="454"/>
      <c r="AW54" s="454"/>
      <c r="AX54" s="454"/>
      <c r="AY54" s="454"/>
      <c r="AZ54" s="454"/>
      <c r="BA54" s="454"/>
      <c r="BB54" s="454"/>
      <c r="BC54" s="454"/>
      <c r="BD54" s="454"/>
      <c r="BE54" s="454"/>
      <c r="BF54" s="454"/>
      <c r="BG54" s="454"/>
      <c r="BH54" s="454"/>
      <c r="BI54" s="454"/>
      <c r="BJ54" s="454"/>
      <c r="BK54" s="454"/>
      <c r="BL54" s="454"/>
      <c r="BM54" s="454"/>
      <c r="BN54" s="454"/>
      <c r="BO54" s="454"/>
      <c r="BP54" s="454"/>
      <c r="BQ54" s="454"/>
      <c r="BR54" s="454"/>
      <c r="BS54" s="454"/>
      <c r="BT54" s="454"/>
      <c r="BU54" s="454"/>
      <c r="BV54" s="454"/>
      <c r="BW54" s="454"/>
      <c r="BX54" s="454"/>
      <c r="BY54" s="454"/>
      <c r="BZ54" s="454"/>
      <c r="CA54" s="454"/>
      <c r="CB54" s="454"/>
      <c r="CC54" s="454"/>
      <c r="CD54" s="454"/>
      <c r="CE54" s="454"/>
      <c r="CF54" s="454"/>
      <c r="CG54" s="454"/>
      <c r="CH54" s="454"/>
      <c r="CI54" s="454"/>
      <c r="CJ54" s="454"/>
      <c r="CK54" s="454"/>
      <c r="CL54" s="454"/>
      <c r="CM54" s="454"/>
      <c r="CN54" s="454"/>
      <c r="CO54" s="454"/>
      <c r="CP54" s="454"/>
      <c r="CQ54" s="454"/>
      <c r="CR54" s="454"/>
      <c r="CS54" s="454"/>
      <c r="CT54" s="454"/>
      <c r="CU54" s="454"/>
      <c r="CV54" s="454"/>
      <c r="CW54" s="454"/>
      <c r="CX54" s="454"/>
      <c r="CY54" s="454"/>
      <c r="CZ54" s="454"/>
      <c r="DA54" s="454"/>
      <c r="DB54" s="454"/>
      <c r="DC54" s="454"/>
      <c r="DD54" s="454"/>
      <c r="DE54" s="454"/>
      <c r="DF54" s="454"/>
      <c r="DG54" s="454"/>
      <c r="DH54" s="454"/>
      <c r="DI54" s="454"/>
      <c r="DJ54" s="454"/>
      <c r="DK54" s="454"/>
      <c r="DL54" s="454"/>
      <c r="DM54" s="454"/>
      <c r="DN54" s="454"/>
      <c r="DO54" s="454"/>
      <c r="DP54" s="454"/>
      <c r="DQ54" s="454"/>
      <c r="DR54" s="454"/>
      <c r="DS54" s="454"/>
      <c r="DT54" s="454"/>
      <c r="DU54" s="454"/>
      <c r="DV54" s="454"/>
      <c r="DW54" s="454">
        <v>16</v>
      </c>
      <c r="DX54"/>
      <c r="DY54"/>
    </row>
    <row r="55" spans="1:129">
      <c r="A55" s="453" t="s">
        <v>321</v>
      </c>
      <c r="B55" s="454"/>
      <c r="C55" s="454"/>
      <c r="D55" s="454"/>
      <c r="E55" s="454"/>
      <c r="F55" s="454">
        <v>1</v>
      </c>
      <c r="G55" s="454">
        <v>1</v>
      </c>
      <c r="H55" s="454"/>
      <c r="I55" s="454"/>
      <c r="J55" s="454"/>
      <c r="K55" s="454"/>
      <c r="L55" s="454"/>
      <c r="M55" s="454"/>
      <c r="N55" s="454"/>
      <c r="O55" s="454"/>
      <c r="P55" s="454">
        <v>6</v>
      </c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  <c r="AL55" s="454"/>
      <c r="AM55" s="454"/>
      <c r="AN55" s="454"/>
      <c r="AO55" s="454"/>
      <c r="AP55" s="454"/>
      <c r="AQ55" s="454"/>
      <c r="AR55" s="454"/>
      <c r="AS55" s="454"/>
      <c r="AT55" s="454"/>
      <c r="AU55" s="454"/>
      <c r="AV55" s="454"/>
      <c r="AW55" s="454"/>
      <c r="AX55" s="454"/>
      <c r="AY55" s="454"/>
      <c r="AZ55" s="454"/>
      <c r="BA55" s="454"/>
      <c r="BB55" s="454"/>
      <c r="BC55" s="454"/>
      <c r="BD55" s="454"/>
      <c r="BE55" s="454"/>
      <c r="BF55" s="454"/>
      <c r="BG55" s="454"/>
      <c r="BH55" s="454"/>
      <c r="BI55" s="454"/>
      <c r="BJ55" s="454"/>
      <c r="BK55" s="454"/>
      <c r="BL55" s="454"/>
      <c r="BM55" s="454"/>
      <c r="BN55" s="454"/>
      <c r="BO55" s="454"/>
      <c r="BP55" s="454"/>
      <c r="BQ55" s="454"/>
      <c r="BR55" s="454"/>
      <c r="BS55" s="454"/>
      <c r="BT55" s="454"/>
      <c r="BU55" s="454"/>
      <c r="BV55" s="454"/>
      <c r="BW55" s="454"/>
      <c r="BX55" s="454"/>
      <c r="BY55" s="454"/>
      <c r="BZ55" s="454"/>
      <c r="CA55" s="454"/>
      <c r="CB55" s="454"/>
      <c r="CC55" s="454"/>
      <c r="CD55" s="454"/>
      <c r="CE55" s="454"/>
      <c r="CF55" s="454"/>
      <c r="CG55" s="454"/>
      <c r="CH55" s="454"/>
      <c r="CI55" s="454"/>
      <c r="CJ55" s="454"/>
      <c r="CK55" s="454"/>
      <c r="CL55" s="454"/>
      <c r="CM55" s="454"/>
      <c r="CN55" s="454"/>
      <c r="CO55" s="454"/>
      <c r="CP55" s="454"/>
      <c r="CQ55" s="454"/>
      <c r="CR55" s="454"/>
      <c r="CS55" s="454"/>
      <c r="CT55" s="454"/>
      <c r="CU55" s="454"/>
      <c r="CV55" s="454"/>
      <c r="CW55" s="454"/>
      <c r="CX55" s="454"/>
      <c r="CY55" s="454"/>
      <c r="CZ55" s="454"/>
      <c r="DA55" s="454"/>
      <c r="DB55" s="454"/>
      <c r="DC55" s="454"/>
      <c r="DD55" s="454"/>
      <c r="DE55" s="454"/>
      <c r="DF55" s="454"/>
      <c r="DG55" s="454"/>
      <c r="DH55" s="454"/>
      <c r="DI55" s="454"/>
      <c r="DJ55" s="454"/>
      <c r="DK55" s="454"/>
      <c r="DL55" s="454"/>
      <c r="DM55" s="454"/>
      <c r="DN55" s="454"/>
      <c r="DO55" s="454"/>
      <c r="DP55" s="454"/>
      <c r="DQ55" s="454"/>
      <c r="DR55" s="454"/>
      <c r="DS55" s="454"/>
      <c r="DT55" s="454"/>
      <c r="DU55" s="454"/>
      <c r="DV55" s="454"/>
      <c r="DW55" s="454">
        <v>8</v>
      </c>
      <c r="DX55"/>
      <c r="DY55"/>
    </row>
    <row r="56" spans="1:129">
      <c r="A56" s="453" t="s">
        <v>322</v>
      </c>
      <c r="B56" s="454"/>
      <c r="C56" s="454">
        <v>2</v>
      </c>
      <c r="D56" s="454"/>
      <c r="E56" s="454"/>
      <c r="F56" s="454">
        <v>1</v>
      </c>
      <c r="G56" s="454">
        <v>1</v>
      </c>
      <c r="H56" s="454">
        <v>2</v>
      </c>
      <c r="I56" s="454">
        <v>2</v>
      </c>
      <c r="J56" s="454"/>
      <c r="K56" s="454"/>
      <c r="L56" s="454"/>
      <c r="M56" s="454"/>
      <c r="N56" s="454"/>
      <c r="O56" s="454"/>
      <c r="P56" s="454">
        <v>8</v>
      </c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  <c r="AL56" s="454"/>
      <c r="AM56" s="454"/>
      <c r="AN56" s="454"/>
      <c r="AO56" s="454"/>
      <c r="AP56" s="454"/>
      <c r="AQ56" s="454"/>
      <c r="AR56" s="454"/>
      <c r="AS56" s="454"/>
      <c r="AT56" s="454"/>
      <c r="AU56" s="454"/>
      <c r="AV56" s="454"/>
      <c r="AW56" s="454"/>
      <c r="AX56" s="454"/>
      <c r="AY56" s="454"/>
      <c r="AZ56" s="454"/>
      <c r="BA56" s="454"/>
      <c r="BB56" s="454"/>
      <c r="BC56" s="454"/>
      <c r="BD56" s="454"/>
      <c r="BE56" s="454"/>
      <c r="BF56" s="454"/>
      <c r="BG56" s="454"/>
      <c r="BH56" s="454"/>
      <c r="BI56" s="454"/>
      <c r="BJ56" s="454"/>
      <c r="BK56" s="454"/>
      <c r="BL56" s="454"/>
      <c r="BM56" s="454"/>
      <c r="BN56" s="454"/>
      <c r="BO56" s="454"/>
      <c r="BP56" s="454"/>
      <c r="BQ56" s="454"/>
      <c r="BR56" s="454"/>
      <c r="BS56" s="454"/>
      <c r="BT56" s="454"/>
      <c r="BU56" s="454"/>
      <c r="BV56" s="454"/>
      <c r="BW56" s="454"/>
      <c r="BX56" s="454"/>
      <c r="BY56" s="454"/>
      <c r="BZ56" s="454"/>
      <c r="CA56" s="454"/>
      <c r="CB56" s="454"/>
      <c r="CC56" s="454"/>
      <c r="CD56" s="454"/>
      <c r="CE56" s="454"/>
      <c r="CF56" s="454"/>
      <c r="CG56" s="454"/>
      <c r="CH56" s="454"/>
      <c r="CI56" s="454"/>
      <c r="CJ56" s="454"/>
      <c r="CK56" s="454"/>
      <c r="CL56" s="454"/>
      <c r="CM56" s="454"/>
      <c r="CN56" s="454"/>
      <c r="CO56" s="454"/>
      <c r="CP56" s="454"/>
      <c r="CQ56" s="454"/>
      <c r="CR56" s="454"/>
      <c r="CS56" s="454"/>
      <c r="CT56" s="454"/>
      <c r="CU56" s="454"/>
      <c r="CV56" s="454"/>
      <c r="CW56" s="454"/>
      <c r="CX56" s="454"/>
      <c r="CY56" s="454"/>
      <c r="CZ56" s="454"/>
      <c r="DA56" s="454"/>
      <c r="DB56" s="454"/>
      <c r="DC56" s="454"/>
      <c r="DD56" s="454"/>
      <c r="DE56" s="454"/>
      <c r="DF56" s="454"/>
      <c r="DG56" s="454"/>
      <c r="DH56" s="454"/>
      <c r="DI56" s="454"/>
      <c r="DJ56" s="454"/>
      <c r="DK56" s="454"/>
      <c r="DL56" s="454"/>
      <c r="DM56" s="454"/>
      <c r="DN56" s="454"/>
      <c r="DO56" s="454"/>
      <c r="DP56" s="454"/>
      <c r="DQ56" s="454"/>
      <c r="DR56" s="454"/>
      <c r="DS56" s="454"/>
      <c r="DT56" s="454"/>
      <c r="DU56" s="454"/>
      <c r="DV56" s="454"/>
      <c r="DW56" s="454">
        <v>16</v>
      </c>
      <c r="DX56"/>
      <c r="DY56"/>
    </row>
    <row r="57" spans="1:129">
      <c r="A57" s="453" t="s">
        <v>128</v>
      </c>
      <c r="B57" s="454"/>
      <c r="C57" s="454"/>
      <c r="D57" s="454"/>
      <c r="E57" s="454"/>
      <c r="F57" s="454">
        <v>0.5</v>
      </c>
      <c r="G57" s="454">
        <v>0.5</v>
      </c>
      <c r="H57" s="454"/>
      <c r="I57" s="454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  <c r="AL57" s="454"/>
      <c r="AM57" s="454"/>
      <c r="AN57" s="454"/>
      <c r="AO57" s="454"/>
      <c r="AP57" s="454"/>
      <c r="AQ57" s="454"/>
      <c r="AR57" s="454"/>
      <c r="AS57" s="454"/>
      <c r="AT57" s="454"/>
      <c r="AU57" s="454"/>
      <c r="AV57" s="454"/>
      <c r="AW57" s="454"/>
      <c r="AX57" s="454"/>
      <c r="AY57" s="454"/>
      <c r="AZ57" s="454"/>
      <c r="BA57" s="454"/>
      <c r="BB57" s="454"/>
      <c r="BC57" s="454"/>
      <c r="BD57" s="454"/>
      <c r="BE57" s="454"/>
      <c r="BF57" s="454"/>
      <c r="BG57" s="454"/>
      <c r="BH57" s="454"/>
      <c r="BI57" s="454"/>
      <c r="BJ57" s="454"/>
      <c r="BK57" s="454"/>
      <c r="BL57" s="454"/>
      <c r="BM57" s="454"/>
      <c r="BN57" s="454">
        <v>3</v>
      </c>
      <c r="BO57" s="454"/>
      <c r="BP57" s="454"/>
      <c r="BQ57" s="454"/>
      <c r="BR57" s="454"/>
      <c r="BS57" s="454"/>
      <c r="BT57" s="454"/>
      <c r="BU57" s="454"/>
      <c r="BV57" s="454"/>
      <c r="BW57" s="454"/>
      <c r="BX57" s="454"/>
      <c r="BY57" s="454"/>
      <c r="BZ57" s="454"/>
      <c r="CA57" s="454"/>
      <c r="CB57" s="454"/>
      <c r="CC57" s="454"/>
      <c r="CD57" s="454"/>
      <c r="CE57" s="454"/>
      <c r="CF57" s="454"/>
      <c r="CG57" s="454"/>
      <c r="CH57" s="454"/>
      <c r="CI57" s="454"/>
      <c r="CJ57" s="454"/>
      <c r="CK57" s="454"/>
      <c r="CL57" s="454"/>
      <c r="CM57" s="454"/>
      <c r="CN57" s="454"/>
      <c r="CO57" s="454"/>
      <c r="CP57" s="454"/>
      <c r="CQ57" s="454"/>
      <c r="CR57" s="454"/>
      <c r="CS57" s="454"/>
      <c r="CT57" s="454"/>
      <c r="CU57" s="454"/>
      <c r="CV57" s="454"/>
      <c r="CW57" s="454"/>
      <c r="CX57" s="454"/>
      <c r="CY57" s="454"/>
      <c r="CZ57" s="454"/>
      <c r="DA57" s="454"/>
      <c r="DB57" s="454"/>
      <c r="DC57" s="454"/>
      <c r="DD57" s="454"/>
      <c r="DE57" s="454"/>
      <c r="DF57" s="454"/>
      <c r="DG57" s="454"/>
      <c r="DH57" s="454"/>
      <c r="DI57" s="454"/>
      <c r="DJ57" s="454"/>
      <c r="DK57" s="454"/>
      <c r="DL57" s="454"/>
      <c r="DM57" s="454"/>
      <c r="DN57" s="454"/>
      <c r="DO57" s="454"/>
      <c r="DP57" s="454"/>
      <c r="DQ57" s="454"/>
      <c r="DR57" s="454"/>
      <c r="DS57" s="454"/>
      <c r="DT57" s="454"/>
      <c r="DU57" s="454"/>
      <c r="DV57" s="454"/>
      <c r="DW57" s="454">
        <v>4</v>
      </c>
      <c r="DX57"/>
      <c r="DY57"/>
    </row>
    <row r="58" spans="1:129">
      <c r="A58" s="453" t="s">
        <v>129</v>
      </c>
      <c r="B58" s="454"/>
      <c r="C58" s="454">
        <v>1</v>
      </c>
      <c r="D58" s="454"/>
      <c r="E58" s="454"/>
      <c r="F58" s="454">
        <v>1</v>
      </c>
      <c r="G58" s="454">
        <v>1</v>
      </c>
      <c r="H58" s="454">
        <v>2</v>
      </c>
      <c r="I58" s="454"/>
      <c r="J58" s="454"/>
      <c r="K58" s="454"/>
      <c r="L58" s="454"/>
      <c r="M58" s="454"/>
      <c r="N58" s="454"/>
      <c r="O58" s="454"/>
      <c r="P58" s="454"/>
      <c r="Q58" s="454">
        <v>2</v>
      </c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  <c r="AL58" s="454"/>
      <c r="AM58" s="454"/>
      <c r="AN58" s="454"/>
      <c r="AO58" s="454"/>
      <c r="AP58" s="454"/>
      <c r="AQ58" s="454"/>
      <c r="AR58" s="454"/>
      <c r="AS58" s="454"/>
      <c r="AT58" s="454"/>
      <c r="AU58" s="454"/>
      <c r="AV58" s="454"/>
      <c r="AW58" s="454"/>
      <c r="AX58" s="454"/>
      <c r="AY58" s="454"/>
      <c r="AZ58" s="454"/>
      <c r="BA58" s="454"/>
      <c r="BB58" s="454"/>
      <c r="BC58" s="454"/>
      <c r="BD58" s="454"/>
      <c r="BE58" s="454"/>
      <c r="BF58" s="454"/>
      <c r="BG58" s="454"/>
      <c r="BH58" s="454"/>
      <c r="BI58" s="454"/>
      <c r="BJ58" s="454"/>
      <c r="BK58" s="454"/>
      <c r="BL58" s="454"/>
      <c r="BM58" s="454"/>
      <c r="BN58" s="454">
        <v>8</v>
      </c>
      <c r="BO58" s="454"/>
      <c r="BP58" s="454"/>
      <c r="BQ58" s="454"/>
      <c r="BR58" s="454"/>
      <c r="BS58" s="454"/>
      <c r="BT58" s="454"/>
      <c r="BU58" s="454"/>
      <c r="BV58" s="454"/>
      <c r="BW58" s="454"/>
      <c r="BX58" s="454"/>
      <c r="BY58" s="454"/>
      <c r="BZ58" s="454"/>
      <c r="CA58" s="454"/>
      <c r="CB58" s="454"/>
      <c r="CC58" s="454"/>
      <c r="CD58" s="454"/>
      <c r="CE58" s="454"/>
      <c r="CF58" s="454"/>
      <c r="CG58" s="454"/>
      <c r="CH58" s="454"/>
      <c r="CI58" s="454"/>
      <c r="CJ58" s="454"/>
      <c r="CK58" s="454"/>
      <c r="CL58" s="454"/>
      <c r="CM58" s="454"/>
      <c r="CN58" s="454"/>
      <c r="CO58" s="454"/>
      <c r="CP58" s="454"/>
      <c r="CQ58" s="454"/>
      <c r="CR58" s="454"/>
      <c r="CS58" s="454"/>
      <c r="CT58" s="454"/>
      <c r="CU58" s="454"/>
      <c r="CV58" s="454"/>
      <c r="CW58" s="454"/>
      <c r="CX58" s="454"/>
      <c r="CY58" s="454"/>
      <c r="CZ58" s="454"/>
      <c r="DA58" s="454"/>
      <c r="DB58" s="454"/>
      <c r="DC58" s="454"/>
      <c r="DD58" s="454"/>
      <c r="DE58" s="454">
        <v>1</v>
      </c>
      <c r="DF58" s="454"/>
      <c r="DG58" s="454"/>
      <c r="DH58" s="454"/>
      <c r="DI58" s="454"/>
      <c r="DJ58" s="454"/>
      <c r="DK58" s="454"/>
      <c r="DL58" s="454"/>
      <c r="DM58" s="454"/>
      <c r="DN58" s="454"/>
      <c r="DO58" s="454"/>
      <c r="DP58" s="454"/>
      <c r="DQ58" s="454"/>
      <c r="DR58" s="454"/>
      <c r="DS58" s="454"/>
      <c r="DT58" s="454"/>
      <c r="DU58" s="454"/>
      <c r="DV58" s="454"/>
      <c r="DW58" s="454">
        <v>16</v>
      </c>
      <c r="DX58"/>
      <c r="DY58"/>
    </row>
    <row r="59" spans="1:129">
      <c r="A59" s="453" t="s">
        <v>133</v>
      </c>
      <c r="B59" s="454"/>
      <c r="C59" s="454"/>
      <c r="D59" s="454"/>
      <c r="E59" s="454"/>
      <c r="F59" s="454">
        <v>1</v>
      </c>
      <c r="G59" s="454">
        <v>1</v>
      </c>
      <c r="H59" s="454"/>
      <c r="I59" s="454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  <c r="AL59" s="454"/>
      <c r="AM59" s="454"/>
      <c r="AN59" s="454"/>
      <c r="AO59" s="454"/>
      <c r="AP59" s="454"/>
      <c r="AQ59" s="454"/>
      <c r="AR59" s="454"/>
      <c r="AS59" s="454"/>
      <c r="AT59" s="454"/>
      <c r="AU59" s="454"/>
      <c r="AV59" s="454"/>
      <c r="AW59" s="454"/>
      <c r="AX59" s="454"/>
      <c r="AY59" s="454"/>
      <c r="AZ59" s="454"/>
      <c r="BA59" s="454"/>
      <c r="BB59" s="454"/>
      <c r="BC59" s="454"/>
      <c r="BD59" s="454"/>
      <c r="BE59" s="454"/>
      <c r="BF59" s="454"/>
      <c r="BG59" s="454"/>
      <c r="BH59" s="454"/>
      <c r="BI59" s="454"/>
      <c r="BJ59" s="454"/>
      <c r="BK59" s="454"/>
      <c r="BL59" s="454"/>
      <c r="BM59" s="454"/>
      <c r="BN59" s="454">
        <v>6</v>
      </c>
      <c r="BO59" s="454"/>
      <c r="BP59" s="454"/>
      <c r="BQ59" s="454"/>
      <c r="BR59" s="454"/>
      <c r="BS59" s="454"/>
      <c r="BT59" s="454"/>
      <c r="BU59" s="454"/>
      <c r="BV59" s="454"/>
      <c r="BW59" s="454"/>
      <c r="BX59" s="454"/>
      <c r="BY59" s="454"/>
      <c r="BZ59" s="454"/>
      <c r="CA59" s="454"/>
      <c r="CB59" s="454"/>
      <c r="CC59" s="454"/>
      <c r="CD59" s="454"/>
      <c r="CE59" s="454"/>
      <c r="CF59" s="454"/>
      <c r="CG59" s="454"/>
      <c r="CH59" s="454"/>
      <c r="CI59" s="454"/>
      <c r="CJ59" s="454"/>
      <c r="CK59" s="454"/>
      <c r="CL59" s="454"/>
      <c r="CM59" s="454"/>
      <c r="CN59" s="454"/>
      <c r="CO59" s="454"/>
      <c r="CP59" s="454"/>
      <c r="CQ59" s="454"/>
      <c r="CR59" s="454"/>
      <c r="CS59" s="454"/>
      <c r="CT59" s="454"/>
      <c r="CU59" s="454"/>
      <c r="CV59" s="454"/>
      <c r="CW59" s="454"/>
      <c r="CX59" s="454"/>
      <c r="CY59" s="454"/>
      <c r="CZ59" s="454"/>
      <c r="DA59" s="454"/>
      <c r="DB59" s="454"/>
      <c r="DC59" s="454"/>
      <c r="DD59" s="454"/>
      <c r="DE59" s="454"/>
      <c r="DF59" s="454"/>
      <c r="DG59" s="454"/>
      <c r="DH59" s="454"/>
      <c r="DI59" s="454"/>
      <c r="DJ59" s="454"/>
      <c r="DK59" s="454"/>
      <c r="DL59" s="454"/>
      <c r="DM59" s="454"/>
      <c r="DN59" s="454"/>
      <c r="DO59" s="454"/>
      <c r="DP59" s="454"/>
      <c r="DQ59" s="454"/>
      <c r="DR59" s="454"/>
      <c r="DS59" s="454"/>
      <c r="DT59" s="454"/>
      <c r="DU59" s="454"/>
      <c r="DV59" s="454"/>
      <c r="DW59" s="454">
        <v>8</v>
      </c>
      <c r="DX59"/>
      <c r="DY59"/>
    </row>
    <row r="60" spans="1:129">
      <c r="A60" s="453" t="s">
        <v>134</v>
      </c>
      <c r="B60" s="454"/>
      <c r="C60" s="454">
        <v>1</v>
      </c>
      <c r="D60" s="454"/>
      <c r="E60" s="454"/>
      <c r="F60" s="454">
        <v>1</v>
      </c>
      <c r="G60" s="454">
        <v>1</v>
      </c>
      <c r="H60" s="454"/>
      <c r="I60" s="454">
        <v>2</v>
      </c>
      <c r="J60" s="454"/>
      <c r="K60" s="454"/>
      <c r="L60" s="454"/>
      <c r="M60" s="454"/>
      <c r="N60" s="454"/>
      <c r="O60" s="454"/>
      <c r="P60" s="454"/>
      <c r="Q60" s="454">
        <v>2</v>
      </c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  <c r="AL60" s="454"/>
      <c r="AM60" s="454"/>
      <c r="AN60" s="454"/>
      <c r="AO60" s="454"/>
      <c r="AP60" s="454"/>
      <c r="AQ60" s="454"/>
      <c r="AR60" s="454"/>
      <c r="AS60" s="454"/>
      <c r="AT60" s="454"/>
      <c r="AU60" s="454"/>
      <c r="AV60" s="454"/>
      <c r="AW60" s="454"/>
      <c r="AX60" s="454"/>
      <c r="AY60" s="454"/>
      <c r="AZ60" s="454"/>
      <c r="BA60" s="454"/>
      <c r="BB60" s="454"/>
      <c r="BC60" s="454"/>
      <c r="BD60" s="454"/>
      <c r="BE60" s="454"/>
      <c r="BF60" s="454"/>
      <c r="BG60" s="454"/>
      <c r="BH60" s="454"/>
      <c r="BI60" s="454"/>
      <c r="BJ60" s="454"/>
      <c r="BK60" s="454"/>
      <c r="BL60" s="454"/>
      <c r="BM60" s="454"/>
      <c r="BN60" s="454">
        <v>8</v>
      </c>
      <c r="BO60" s="454"/>
      <c r="BP60" s="454"/>
      <c r="BQ60" s="454"/>
      <c r="BR60" s="454"/>
      <c r="BS60" s="454"/>
      <c r="BT60" s="454"/>
      <c r="BU60" s="454"/>
      <c r="BV60" s="454"/>
      <c r="BW60" s="454"/>
      <c r="BX60" s="454"/>
      <c r="BY60" s="454"/>
      <c r="BZ60" s="454"/>
      <c r="CA60" s="454"/>
      <c r="CB60" s="454"/>
      <c r="CC60" s="454"/>
      <c r="CD60" s="454"/>
      <c r="CE60" s="454"/>
      <c r="CF60" s="454"/>
      <c r="CG60" s="454"/>
      <c r="CH60" s="454"/>
      <c r="CI60" s="454"/>
      <c r="CJ60" s="454"/>
      <c r="CK60" s="454"/>
      <c r="CL60" s="454"/>
      <c r="CM60" s="454"/>
      <c r="CN60" s="454"/>
      <c r="CO60" s="454"/>
      <c r="CP60" s="454"/>
      <c r="CQ60" s="454"/>
      <c r="CR60" s="454"/>
      <c r="CS60" s="454"/>
      <c r="CT60" s="454"/>
      <c r="CU60" s="454"/>
      <c r="CV60" s="454"/>
      <c r="CW60" s="454"/>
      <c r="CX60" s="454"/>
      <c r="CY60" s="454"/>
      <c r="CZ60" s="454"/>
      <c r="DA60" s="454"/>
      <c r="DB60" s="454"/>
      <c r="DC60" s="454"/>
      <c r="DD60" s="454"/>
      <c r="DE60" s="454">
        <v>1</v>
      </c>
      <c r="DF60" s="454"/>
      <c r="DG60" s="454"/>
      <c r="DH60" s="454"/>
      <c r="DI60" s="454"/>
      <c r="DJ60" s="454"/>
      <c r="DK60" s="454"/>
      <c r="DL60" s="454"/>
      <c r="DM60" s="454"/>
      <c r="DN60" s="454"/>
      <c r="DO60" s="454"/>
      <c r="DP60" s="454"/>
      <c r="DQ60" s="454"/>
      <c r="DR60" s="454"/>
      <c r="DS60" s="454"/>
      <c r="DT60" s="454"/>
      <c r="DU60" s="454"/>
      <c r="DV60" s="454"/>
      <c r="DW60" s="454">
        <v>16</v>
      </c>
      <c r="DX60"/>
      <c r="DY60"/>
    </row>
    <row r="61" spans="1:129">
      <c r="A61" s="453" t="s">
        <v>552</v>
      </c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  <c r="AL61" s="454"/>
      <c r="AM61" s="454"/>
      <c r="AN61" s="454"/>
      <c r="AO61" s="454"/>
      <c r="AP61" s="454"/>
      <c r="AQ61" s="454"/>
      <c r="AR61" s="454"/>
      <c r="AS61" s="454"/>
      <c r="AT61" s="454"/>
      <c r="AU61" s="454"/>
      <c r="AV61" s="454"/>
      <c r="AW61" s="454"/>
      <c r="AX61" s="454"/>
      <c r="AY61" s="454"/>
      <c r="AZ61" s="454"/>
      <c r="BA61" s="454"/>
      <c r="BB61" s="454"/>
      <c r="BC61" s="454"/>
      <c r="BD61" s="454"/>
      <c r="BE61" s="454"/>
      <c r="BF61" s="454"/>
      <c r="BG61" s="454"/>
      <c r="BH61" s="454"/>
      <c r="BI61" s="454"/>
      <c r="BJ61" s="454"/>
      <c r="BK61" s="454"/>
      <c r="BL61" s="454"/>
      <c r="BM61" s="454"/>
      <c r="BN61" s="454"/>
      <c r="BO61" s="454"/>
      <c r="BP61" s="454"/>
      <c r="BQ61" s="454"/>
      <c r="BR61" s="454"/>
      <c r="BS61" s="454"/>
      <c r="BT61" s="454"/>
      <c r="BU61" s="454"/>
      <c r="BV61" s="454"/>
      <c r="BW61" s="454"/>
      <c r="BX61" s="454"/>
      <c r="BY61" s="454"/>
      <c r="BZ61" s="454"/>
      <c r="CA61" s="454"/>
      <c r="CB61" s="454"/>
      <c r="CC61" s="454"/>
      <c r="CD61" s="454"/>
      <c r="CE61" s="454"/>
      <c r="CF61" s="454"/>
      <c r="CG61" s="454"/>
      <c r="CH61" s="454"/>
      <c r="CI61" s="454"/>
      <c r="CJ61" s="454"/>
      <c r="CK61" s="454"/>
      <c r="CL61" s="454"/>
      <c r="CM61" s="454"/>
      <c r="CN61" s="454"/>
      <c r="CO61" s="454"/>
      <c r="CP61" s="454">
        <v>6</v>
      </c>
      <c r="CQ61" s="454"/>
      <c r="CR61" s="454"/>
      <c r="CS61" s="454"/>
      <c r="CT61" s="454"/>
      <c r="CU61" s="454"/>
      <c r="CV61" s="454"/>
      <c r="CW61" s="454"/>
      <c r="CX61" s="454"/>
      <c r="CY61" s="454"/>
      <c r="CZ61" s="454"/>
      <c r="DA61" s="454"/>
      <c r="DB61" s="454"/>
      <c r="DC61" s="454"/>
      <c r="DD61" s="454"/>
      <c r="DE61" s="454"/>
      <c r="DF61" s="454"/>
      <c r="DG61" s="454"/>
      <c r="DH61" s="454"/>
      <c r="DI61" s="454"/>
      <c r="DJ61" s="454"/>
      <c r="DK61" s="454"/>
      <c r="DL61" s="454"/>
      <c r="DM61" s="454"/>
      <c r="DN61" s="454"/>
      <c r="DO61" s="454"/>
      <c r="DP61" s="454"/>
      <c r="DQ61" s="454"/>
      <c r="DR61" s="454"/>
      <c r="DS61" s="454"/>
      <c r="DT61" s="454"/>
      <c r="DU61" s="454"/>
      <c r="DV61" s="454"/>
      <c r="DW61" s="454">
        <v>6</v>
      </c>
      <c r="DX61"/>
      <c r="DY61"/>
    </row>
    <row r="62" spans="1:129">
      <c r="A62" s="453" t="s">
        <v>551</v>
      </c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  <c r="AL62" s="454"/>
      <c r="AM62" s="454"/>
      <c r="AN62" s="454"/>
      <c r="AO62" s="454"/>
      <c r="AP62" s="454"/>
      <c r="AQ62" s="454"/>
      <c r="AR62" s="454"/>
      <c r="AS62" s="454"/>
      <c r="AT62" s="454"/>
      <c r="AU62" s="454"/>
      <c r="AV62" s="454"/>
      <c r="AW62" s="454"/>
      <c r="AX62" s="454"/>
      <c r="AY62" s="454"/>
      <c r="AZ62" s="454"/>
      <c r="BA62" s="454"/>
      <c r="BB62" s="454"/>
      <c r="BC62" s="454"/>
      <c r="BD62" s="454"/>
      <c r="BE62" s="454"/>
      <c r="BF62" s="454"/>
      <c r="BG62" s="454"/>
      <c r="BH62" s="454"/>
      <c r="BI62" s="454"/>
      <c r="BJ62" s="454"/>
      <c r="BK62" s="454"/>
      <c r="BL62" s="454"/>
      <c r="BM62" s="454"/>
      <c r="BN62" s="454"/>
      <c r="BO62" s="454"/>
      <c r="BP62" s="454"/>
      <c r="BQ62" s="454"/>
      <c r="BR62" s="454"/>
      <c r="BS62" s="454"/>
      <c r="BT62" s="454"/>
      <c r="BU62" s="454"/>
      <c r="BV62" s="454"/>
      <c r="BW62" s="454"/>
      <c r="BX62" s="454"/>
      <c r="BY62" s="454"/>
      <c r="BZ62" s="454"/>
      <c r="CA62" s="454"/>
      <c r="CB62" s="454"/>
      <c r="CC62" s="454"/>
      <c r="CD62" s="454"/>
      <c r="CE62" s="454"/>
      <c r="CF62" s="454"/>
      <c r="CG62" s="454"/>
      <c r="CH62" s="454"/>
      <c r="CI62" s="454"/>
      <c r="CJ62" s="454"/>
      <c r="CK62" s="454"/>
      <c r="CL62" s="454"/>
      <c r="CM62" s="454"/>
      <c r="CN62" s="454"/>
      <c r="CO62" s="454"/>
      <c r="CP62" s="454">
        <v>6</v>
      </c>
      <c r="CQ62" s="454"/>
      <c r="CR62" s="454"/>
      <c r="CS62" s="454"/>
      <c r="CT62" s="454"/>
      <c r="CU62" s="454"/>
      <c r="CV62" s="454"/>
      <c r="CW62" s="454"/>
      <c r="CX62" s="454"/>
      <c r="CY62" s="454"/>
      <c r="CZ62" s="454"/>
      <c r="DA62" s="454"/>
      <c r="DB62" s="454"/>
      <c r="DC62" s="454"/>
      <c r="DD62" s="454"/>
      <c r="DE62" s="454"/>
      <c r="DF62" s="454"/>
      <c r="DG62" s="454"/>
      <c r="DH62" s="454"/>
      <c r="DI62" s="454"/>
      <c r="DJ62" s="454"/>
      <c r="DK62" s="454"/>
      <c r="DL62" s="454"/>
      <c r="DM62" s="454"/>
      <c r="DN62" s="454"/>
      <c r="DO62" s="454"/>
      <c r="DP62" s="454"/>
      <c r="DQ62" s="454"/>
      <c r="DR62" s="454"/>
      <c r="DS62" s="454"/>
      <c r="DT62" s="454"/>
      <c r="DU62" s="454"/>
      <c r="DV62" s="454"/>
      <c r="DW62" s="454">
        <v>6</v>
      </c>
      <c r="DX62"/>
      <c r="DY62"/>
    </row>
    <row r="63" spans="1:129">
      <c r="A63" s="453" t="s">
        <v>26</v>
      </c>
      <c r="B63" s="454"/>
      <c r="C63" s="454"/>
      <c r="D63" s="454">
        <v>1</v>
      </c>
      <c r="E63" s="454"/>
      <c r="F63" s="454">
        <v>1</v>
      </c>
      <c r="G63" s="454">
        <v>1</v>
      </c>
      <c r="H63" s="454"/>
      <c r="I63" s="454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  <c r="AL63" s="454"/>
      <c r="AM63" s="454"/>
      <c r="AN63" s="454"/>
      <c r="AO63" s="454"/>
      <c r="AP63" s="454"/>
      <c r="AQ63" s="454"/>
      <c r="AR63" s="454"/>
      <c r="AS63" s="454"/>
      <c r="AT63" s="454"/>
      <c r="AU63" s="454"/>
      <c r="AV63" s="454"/>
      <c r="AW63" s="454"/>
      <c r="AX63" s="454"/>
      <c r="AY63" s="454"/>
      <c r="AZ63" s="454"/>
      <c r="BA63" s="454"/>
      <c r="BB63" s="454"/>
      <c r="BC63" s="454"/>
      <c r="BD63" s="454"/>
      <c r="BE63" s="454"/>
      <c r="BF63" s="454"/>
      <c r="BG63" s="454"/>
      <c r="BH63" s="454"/>
      <c r="BI63" s="454"/>
      <c r="BJ63" s="454"/>
      <c r="BK63" s="454"/>
      <c r="BL63" s="454"/>
      <c r="BM63" s="454"/>
      <c r="BN63" s="454"/>
      <c r="BO63" s="454"/>
      <c r="BP63" s="454"/>
      <c r="BQ63" s="454"/>
      <c r="BR63" s="454"/>
      <c r="BS63" s="454"/>
      <c r="BT63" s="454"/>
      <c r="BU63" s="454"/>
      <c r="BV63" s="454"/>
      <c r="BW63" s="454"/>
      <c r="BX63" s="454"/>
      <c r="BY63" s="454"/>
      <c r="BZ63" s="454"/>
      <c r="CA63" s="454"/>
      <c r="CB63" s="454"/>
      <c r="CC63" s="454"/>
      <c r="CD63" s="454"/>
      <c r="CE63" s="454"/>
      <c r="CF63" s="454"/>
      <c r="CG63" s="454"/>
      <c r="CH63" s="454"/>
      <c r="CI63" s="454"/>
      <c r="CJ63" s="454"/>
      <c r="CK63" s="454"/>
      <c r="CL63" s="454"/>
      <c r="CM63" s="454"/>
      <c r="CN63" s="454"/>
      <c r="CO63" s="454">
        <v>9</v>
      </c>
      <c r="CP63" s="454"/>
      <c r="CQ63" s="454"/>
      <c r="CR63" s="454"/>
      <c r="CS63" s="454"/>
      <c r="CT63" s="454"/>
      <c r="CU63" s="454"/>
      <c r="CV63" s="454"/>
      <c r="CW63" s="454"/>
      <c r="CX63" s="454"/>
      <c r="CY63" s="454"/>
      <c r="CZ63" s="454"/>
      <c r="DA63" s="454"/>
      <c r="DB63" s="454"/>
      <c r="DC63" s="454"/>
      <c r="DD63" s="454"/>
      <c r="DE63" s="454"/>
      <c r="DF63" s="454"/>
      <c r="DG63" s="454"/>
      <c r="DH63" s="454"/>
      <c r="DI63" s="454"/>
      <c r="DJ63" s="454"/>
      <c r="DK63" s="454"/>
      <c r="DL63" s="454"/>
      <c r="DM63" s="454"/>
      <c r="DN63" s="454"/>
      <c r="DO63" s="454"/>
      <c r="DP63" s="454"/>
      <c r="DQ63" s="454"/>
      <c r="DR63" s="454"/>
      <c r="DS63" s="454"/>
      <c r="DT63" s="454"/>
      <c r="DU63" s="454"/>
      <c r="DV63" s="454"/>
      <c r="DW63" s="454">
        <v>12</v>
      </c>
      <c r="DX63"/>
      <c r="DY63"/>
    </row>
    <row r="64" spans="1:129">
      <c r="A64" s="453" t="s">
        <v>30</v>
      </c>
      <c r="B64" s="454"/>
      <c r="C64" s="454"/>
      <c r="D64" s="454"/>
      <c r="E64" s="454"/>
      <c r="F64" s="454">
        <v>1</v>
      </c>
      <c r="G64" s="454">
        <v>1</v>
      </c>
      <c r="H64" s="454"/>
      <c r="I64" s="454">
        <v>1</v>
      </c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  <c r="AL64" s="454"/>
      <c r="AM64" s="454"/>
      <c r="AN64" s="454"/>
      <c r="AO64" s="454"/>
      <c r="AP64" s="454"/>
      <c r="AQ64" s="454"/>
      <c r="AR64" s="454"/>
      <c r="AS64" s="454"/>
      <c r="AT64" s="454"/>
      <c r="AU64" s="454"/>
      <c r="AV64" s="454"/>
      <c r="AW64" s="454"/>
      <c r="AX64" s="454"/>
      <c r="AY64" s="454"/>
      <c r="AZ64" s="454"/>
      <c r="BA64" s="454"/>
      <c r="BB64" s="454"/>
      <c r="BC64" s="454"/>
      <c r="BD64" s="454"/>
      <c r="BE64" s="454"/>
      <c r="BF64" s="454"/>
      <c r="BG64" s="454"/>
      <c r="BH64" s="454"/>
      <c r="BI64" s="454"/>
      <c r="BJ64" s="454"/>
      <c r="BK64" s="454"/>
      <c r="BL64" s="454"/>
      <c r="BM64" s="454"/>
      <c r="BN64" s="454"/>
      <c r="BO64" s="454"/>
      <c r="BP64" s="454"/>
      <c r="BQ64" s="454"/>
      <c r="BR64" s="454"/>
      <c r="BS64" s="454"/>
      <c r="BT64" s="454"/>
      <c r="BU64" s="454"/>
      <c r="BV64" s="454"/>
      <c r="BW64" s="454"/>
      <c r="BX64" s="454"/>
      <c r="BY64" s="454"/>
      <c r="BZ64" s="454"/>
      <c r="CA64" s="454"/>
      <c r="CB64" s="454"/>
      <c r="CC64" s="454"/>
      <c r="CD64" s="454"/>
      <c r="CE64" s="454"/>
      <c r="CF64" s="454"/>
      <c r="CG64" s="454"/>
      <c r="CH64" s="454"/>
      <c r="CI64" s="454"/>
      <c r="CJ64" s="454"/>
      <c r="CK64" s="454"/>
      <c r="CL64" s="454"/>
      <c r="CM64" s="454"/>
      <c r="CN64" s="454"/>
      <c r="CO64" s="454">
        <v>9</v>
      </c>
      <c r="CP64" s="454"/>
      <c r="CQ64" s="454"/>
      <c r="CR64" s="454"/>
      <c r="CS64" s="454"/>
      <c r="CT64" s="454"/>
      <c r="CU64" s="454"/>
      <c r="CV64" s="454"/>
      <c r="CW64" s="454"/>
      <c r="CX64" s="454"/>
      <c r="CY64" s="454"/>
      <c r="CZ64" s="454"/>
      <c r="DA64" s="454"/>
      <c r="DB64" s="454"/>
      <c r="DC64" s="454"/>
      <c r="DD64" s="454"/>
      <c r="DE64" s="454"/>
      <c r="DF64" s="454"/>
      <c r="DG64" s="454"/>
      <c r="DH64" s="454"/>
      <c r="DI64" s="454"/>
      <c r="DJ64" s="454"/>
      <c r="DK64" s="454"/>
      <c r="DL64" s="454"/>
      <c r="DM64" s="454"/>
      <c r="DN64" s="454"/>
      <c r="DO64" s="454"/>
      <c r="DP64" s="454"/>
      <c r="DQ64" s="454"/>
      <c r="DR64" s="454"/>
      <c r="DS64" s="454"/>
      <c r="DT64" s="454"/>
      <c r="DU64" s="454"/>
      <c r="DV64" s="454"/>
      <c r="DW64" s="454">
        <v>12</v>
      </c>
      <c r="DX64"/>
      <c r="DY64"/>
    </row>
    <row r="65" spans="1:129">
      <c r="A65" s="453" t="s">
        <v>33</v>
      </c>
      <c r="B65" s="454"/>
      <c r="C65" s="454"/>
      <c r="D65" s="454"/>
      <c r="E65" s="454"/>
      <c r="F65" s="454">
        <v>1</v>
      </c>
      <c r="G65" s="454">
        <v>1</v>
      </c>
      <c r="H65" s="454"/>
      <c r="I65" s="454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4"/>
      <c r="BH65" s="454"/>
      <c r="BI65" s="454"/>
      <c r="BJ65" s="454"/>
      <c r="BK65" s="454"/>
      <c r="BL65" s="454"/>
      <c r="BM65" s="454"/>
      <c r="BN65" s="454"/>
      <c r="BO65" s="454"/>
      <c r="BP65" s="454"/>
      <c r="BQ65" s="454"/>
      <c r="BR65" s="454"/>
      <c r="BS65" s="454"/>
      <c r="BT65" s="454"/>
      <c r="BU65" s="454"/>
      <c r="BV65" s="454"/>
      <c r="BW65" s="454"/>
      <c r="BX65" s="454"/>
      <c r="BY65" s="454"/>
      <c r="BZ65" s="454"/>
      <c r="CA65" s="454"/>
      <c r="CB65" s="454"/>
      <c r="CC65" s="454"/>
      <c r="CD65" s="454"/>
      <c r="CE65" s="454"/>
      <c r="CF65" s="454"/>
      <c r="CG65" s="454"/>
      <c r="CH65" s="454"/>
      <c r="CI65" s="454"/>
      <c r="CJ65" s="454"/>
      <c r="CK65" s="454"/>
      <c r="CL65" s="454"/>
      <c r="CM65" s="454"/>
      <c r="CN65" s="454"/>
      <c r="CO65" s="454">
        <v>6</v>
      </c>
      <c r="CP65" s="454"/>
      <c r="CQ65" s="454"/>
      <c r="CR65" s="454"/>
      <c r="CS65" s="454"/>
      <c r="CT65" s="454"/>
      <c r="CU65" s="454"/>
      <c r="CV65" s="454"/>
      <c r="CW65" s="454"/>
      <c r="CX65" s="454"/>
      <c r="CY65" s="454"/>
      <c r="CZ65" s="454"/>
      <c r="DA65" s="454"/>
      <c r="DB65" s="454"/>
      <c r="DC65" s="454"/>
      <c r="DD65" s="454"/>
      <c r="DE65" s="454"/>
      <c r="DF65" s="454"/>
      <c r="DG65" s="454"/>
      <c r="DH65" s="454"/>
      <c r="DI65" s="454"/>
      <c r="DJ65" s="454"/>
      <c r="DK65" s="454"/>
      <c r="DL65" s="454"/>
      <c r="DM65" s="454"/>
      <c r="DN65" s="454"/>
      <c r="DO65" s="454"/>
      <c r="DP65" s="454"/>
      <c r="DQ65" s="454"/>
      <c r="DR65" s="454"/>
      <c r="DS65" s="454"/>
      <c r="DT65" s="454"/>
      <c r="DU65" s="454"/>
      <c r="DV65" s="454"/>
      <c r="DW65" s="454">
        <v>8</v>
      </c>
      <c r="DX65"/>
      <c r="DY65"/>
    </row>
    <row r="66" spans="1:129">
      <c r="A66" s="453" t="s">
        <v>550</v>
      </c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  <c r="AL66" s="454"/>
      <c r="AM66" s="454"/>
      <c r="AN66" s="454"/>
      <c r="AO66" s="454"/>
      <c r="AP66" s="454"/>
      <c r="AQ66" s="454"/>
      <c r="AR66" s="454"/>
      <c r="AS66" s="454"/>
      <c r="AT66" s="454"/>
      <c r="AU66" s="454"/>
      <c r="AV66" s="454"/>
      <c r="AW66" s="454"/>
      <c r="AX66" s="454"/>
      <c r="AY66" s="454"/>
      <c r="AZ66" s="454"/>
      <c r="BA66" s="454"/>
      <c r="BB66" s="454"/>
      <c r="BC66" s="454"/>
      <c r="BD66" s="454"/>
      <c r="BE66" s="454"/>
      <c r="BF66" s="454"/>
      <c r="BG66" s="454"/>
      <c r="BH66" s="454"/>
      <c r="BI66" s="454"/>
      <c r="BJ66" s="454"/>
      <c r="BK66" s="454"/>
      <c r="BL66" s="454"/>
      <c r="BM66" s="454"/>
      <c r="BN66" s="454"/>
      <c r="BO66" s="454"/>
      <c r="BP66" s="454"/>
      <c r="BQ66" s="454"/>
      <c r="BR66" s="454"/>
      <c r="BS66" s="454"/>
      <c r="BT66" s="454"/>
      <c r="BU66" s="454"/>
      <c r="BV66" s="454"/>
      <c r="BW66" s="454"/>
      <c r="BX66" s="454"/>
      <c r="BY66" s="454"/>
      <c r="BZ66" s="454"/>
      <c r="CA66" s="454"/>
      <c r="CB66" s="454"/>
      <c r="CC66" s="454"/>
      <c r="CD66" s="454"/>
      <c r="CE66" s="454"/>
      <c r="CF66" s="454"/>
      <c r="CG66" s="454"/>
      <c r="CH66" s="454"/>
      <c r="CI66" s="454"/>
      <c r="CJ66" s="454"/>
      <c r="CK66" s="454"/>
      <c r="CL66" s="454"/>
      <c r="CM66" s="454"/>
      <c r="CN66" s="454"/>
      <c r="CO66" s="454">
        <v>6</v>
      </c>
      <c r="CP66" s="454"/>
      <c r="CQ66" s="454"/>
      <c r="CR66" s="454"/>
      <c r="CS66" s="454"/>
      <c r="CT66" s="454"/>
      <c r="CU66" s="454"/>
      <c r="CV66" s="454"/>
      <c r="CW66" s="454"/>
      <c r="CX66" s="454"/>
      <c r="CY66" s="454"/>
      <c r="CZ66" s="454"/>
      <c r="DA66" s="454"/>
      <c r="DB66" s="454"/>
      <c r="DC66" s="454"/>
      <c r="DD66" s="454"/>
      <c r="DE66" s="454"/>
      <c r="DF66" s="454"/>
      <c r="DG66" s="454"/>
      <c r="DH66" s="454"/>
      <c r="DI66" s="454"/>
      <c r="DJ66" s="454"/>
      <c r="DK66" s="454"/>
      <c r="DL66" s="454"/>
      <c r="DM66" s="454"/>
      <c r="DN66" s="454"/>
      <c r="DO66" s="454"/>
      <c r="DP66" s="454"/>
      <c r="DQ66" s="454"/>
      <c r="DR66" s="454"/>
      <c r="DS66" s="454"/>
      <c r="DT66" s="454"/>
      <c r="DU66" s="454"/>
      <c r="DV66" s="454"/>
      <c r="DW66" s="454">
        <v>6</v>
      </c>
      <c r="DX66"/>
      <c r="DY66"/>
    </row>
    <row r="67" spans="1:129">
      <c r="A67" s="453" t="s">
        <v>34</v>
      </c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  <c r="AL67" s="454"/>
      <c r="AM67" s="454"/>
      <c r="AN67" s="454"/>
      <c r="AO67" s="454"/>
      <c r="AP67" s="454"/>
      <c r="AQ67" s="454"/>
      <c r="AR67" s="454"/>
      <c r="AS67" s="454"/>
      <c r="AT67" s="454"/>
      <c r="AU67" s="454"/>
      <c r="AV67" s="454"/>
      <c r="AW67" s="454"/>
      <c r="AX67" s="454"/>
      <c r="AY67" s="454"/>
      <c r="AZ67" s="454"/>
      <c r="BA67" s="454"/>
      <c r="BB67" s="454"/>
      <c r="BC67" s="454"/>
      <c r="BD67" s="454"/>
      <c r="BE67" s="454"/>
      <c r="BF67" s="454"/>
      <c r="BG67" s="454"/>
      <c r="BH67" s="454"/>
      <c r="BI67" s="454"/>
      <c r="BJ67" s="454"/>
      <c r="BK67" s="454"/>
      <c r="BL67" s="454"/>
      <c r="BM67" s="454"/>
      <c r="BN67" s="454"/>
      <c r="BO67" s="454"/>
      <c r="BP67" s="454"/>
      <c r="BQ67" s="454"/>
      <c r="BR67" s="454"/>
      <c r="BS67" s="454"/>
      <c r="BT67" s="454"/>
      <c r="BU67" s="454"/>
      <c r="BV67" s="454"/>
      <c r="BW67" s="454"/>
      <c r="BX67" s="454"/>
      <c r="BY67" s="454"/>
      <c r="BZ67" s="454"/>
      <c r="CA67" s="454"/>
      <c r="CB67" s="454"/>
      <c r="CC67" s="454"/>
      <c r="CD67" s="454"/>
      <c r="CE67" s="454"/>
      <c r="CF67" s="454"/>
      <c r="CG67" s="454"/>
      <c r="CH67" s="454"/>
      <c r="CI67" s="454"/>
      <c r="CJ67" s="454"/>
      <c r="CK67" s="454"/>
      <c r="CL67" s="454"/>
      <c r="CM67" s="454"/>
      <c r="CN67" s="454"/>
      <c r="CO67" s="454">
        <v>6</v>
      </c>
      <c r="CP67" s="454"/>
      <c r="CQ67" s="454"/>
      <c r="CR67" s="454"/>
      <c r="CS67" s="454"/>
      <c r="CT67" s="454"/>
      <c r="CU67" s="454"/>
      <c r="CV67" s="454"/>
      <c r="CW67" s="454"/>
      <c r="CX67" s="454"/>
      <c r="CY67" s="454"/>
      <c r="CZ67" s="454"/>
      <c r="DA67" s="454"/>
      <c r="DB67" s="454"/>
      <c r="DC67" s="454"/>
      <c r="DD67" s="454"/>
      <c r="DE67" s="454"/>
      <c r="DF67" s="454"/>
      <c r="DG67" s="454"/>
      <c r="DH67" s="454"/>
      <c r="DI67" s="454"/>
      <c r="DJ67" s="454"/>
      <c r="DK67" s="454"/>
      <c r="DL67" s="454"/>
      <c r="DM67" s="454"/>
      <c r="DN67" s="454"/>
      <c r="DO67" s="454"/>
      <c r="DP67" s="454"/>
      <c r="DQ67" s="454"/>
      <c r="DR67" s="454"/>
      <c r="DS67" s="454"/>
      <c r="DT67" s="454"/>
      <c r="DU67" s="454"/>
      <c r="DV67" s="454"/>
      <c r="DW67" s="454">
        <v>6</v>
      </c>
      <c r="DX67"/>
      <c r="DY67"/>
    </row>
    <row r="68" spans="1:129">
      <c r="A68" s="453" t="s">
        <v>549</v>
      </c>
      <c r="B68" s="454"/>
      <c r="C68" s="454">
        <v>1</v>
      </c>
      <c r="D68" s="454">
        <v>1</v>
      </c>
      <c r="E68" s="454"/>
      <c r="F68" s="454"/>
      <c r="G68" s="454">
        <v>1</v>
      </c>
      <c r="H68" s="454">
        <v>1</v>
      </c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  <c r="AL68" s="454"/>
      <c r="AM68" s="454"/>
      <c r="AN68" s="454"/>
      <c r="AO68" s="454"/>
      <c r="AP68" s="454"/>
      <c r="AQ68" s="454"/>
      <c r="AR68" s="454"/>
      <c r="AS68" s="454"/>
      <c r="AT68" s="454"/>
      <c r="AU68" s="454"/>
      <c r="AV68" s="454"/>
      <c r="AW68" s="454"/>
      <c r="AX68" s="454"/>
      <c r="AY68" s="454"/>
      <c r="AZ68" s="454"/>
      <c r="BA68" s="454"/>
      <c r="BB68" s="454"/>
      <c r="BC68" s="454"/>
      <c r="BD68" s="454"/>
      <c r="BE68" s="454"/>
      <c r="BF68" s="454"/>
      <c r="BG68" s="454"/>
      <c r="BH68" s="454"/>
      <c r="BI68" s="454"/>
      <c r="BJ68" s="454"/>
      <c r="BK68" s="454"/>
      <c r="BL68" s="454"/>
      <c r="BM68" s="454"/>
      <c r="BN68" s="454"/>
      <c r="BO68" s="454"/>
      <c r="BP68" s="454"/>
      <c r="BQ68" s="454"/>
      <c r="BR68" s="454"/>
      <c r="BS68" s="454"/>
      <c r="BT68" s="454"/>
      <c r="BU68" s="454"/>
      <c r="BV68" s="454"/>
      <c r="BW68" s="454"/>
      <c r="BX68" s="454"/>
      <c r="BY68" s="454"/>
      <c r="BZ68" s="454"/>
      <c r="CA68" s="454"/>
      <c r="CB68" s="454"/>
      <c r="CC68" s="454"/>
      <c r="CD68" s="454"/>
      <c r="CE68" s="454"/>
      <c r="CF68" s="454"/>
      <c r="CG68" s="454"/>
      <c r="CH68" s="454"/>
      <c r="CI68" s="454"/>
      <c r="CJ68" s="454"/>
      <c r="CK68" s="454"/>
      <c r="CL68" s="454"/>
      <c r="CM68" s="454"/>
      <c r="CN68" s="454"/>
      <c r="CO68" s="454">
        <v>8</v>
      </c>
      <c r="CP68" s="454"/>
      <c r="CQ68" s="454"/>
      <c r="CR68" s="454"/>
      <c r="CS68" s="454"/>
      <c r="CT68" s="454"/>
      <c r="CU68" s="454"/>
      <c r="CV68" s="454"/>
      <c r="CW68" s="454"/>
      <c r="CX68" s="454"/>
      <c r="CY68" s="454"/>
      <c r="CZ68" s="454"/>
      <c r="DA68" s="454"/>
      <c r="DB68" s="454"/>
      <c r="DC68" s="454"/>
      <c r="DD68" s="454"/>
      <c r="DE68" s="454"/>
      <c r="DF68" s="454"/>
      <c r="DG68" s="454"/>
      <c r="DH68" s="454"/>
      <c r="DI68" s="454"/>
      <c r="DJ68" s="454"/>
      <c r="DK68" s="454"/>
      <c r="DL68" s="454"/>
      <c r="DM68" s="454"/>
      <c r="DN68" s="454"/>
      <c r="DO68" s="454"/>
      <c r="DP68" s="454"/>
      <c r="DQ68" s="454"/>
      <c r="DR68" s="454"/>
      <c r="DS68" s="454"/>
      <c r="DT68" s="454"/>
      <c r="DU68" s="454"/>
      <c r="DV68" s="454"/>
      <c r="DW68" s="454">
        <v>12</v>
      </c>
      <c r="DX68"/>
      <c r="DY68"/>
    </row>
    <row r="69" spans="1:129">
      <c r="A69" s="453" t="s">
        <v>218</v>
      </c>
      <c r="B69" s="454"/>
      <c r="C69" s="454">
        <v>2</v>
      </c>
      <c r="D69" s="454"/>
      <c r="E69" s="454"/>
      <c r="F69" s="454">
        <v>2</v>
      </c>
      <c r="G69" s="454"/>
      <c r="H69" s="454">
        <v>2</v>
      </c>
      <c r="I69" s="454">
        <v>2</v>
      </c>
      <c r="J69" s="454"/>
      <c r="K69" s="454"/>
      <c r="L69" s="454"/>
      <c r="M69" s="454"/>
      <c r="N69" s="454"/>
      <c r="O69" s="454"/>
      <c r="P69" s="454"/>
      <c r="Q69" s="454">
        <v>2</v>
      </c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>
        <v>2</v>
      </c>
      <c r="AG69" s="454">
        <v>4</v>
      </c>
      <c r="AH69" s="454">
        <v>2</v>
      </c>
      <c r="AI69" s="454">
        <v>4</v>
      </c>
      <c r="AJ69" s="454">
        <v>2</v>
      </c>
      <c r="AK69" s="454">
        <v>2</v>
      </c>
      <c r="AL69" s="454"/>
      <c r="AM69" s="454">
        <v>6</v>
      </c>
      <c r="AN69" s="454">
        <v>1</v>
      </c>
      <c r="AO69" s="454"/>
      <c r="AP69" s="454"/>
      <c r="AQ69" s="454"/>
      <c r="AR69" s="454"/>
      <c r="AS69" s="454"/>
      <c r="AT69" s="454"/>
      <c r="AU69" s="454"/>
      <c r="AV69" s="454"/>
      <c r="AW69" s="454"/>
      <c r="AX69" s="454"/>
      <c r="AY69" s="454"/>
      <c r="AZ69" s="454"/>
      <c r="BA69" s="454"/>
      <c r="BB69" s="454"/>
      <c r="BC69" s="454"/>
      <c r="BD69" s="454"/>
      <c r="BE69" s="454"/>
      <c r="BF69" s="454"/>
      <c r="BG69" s="454"/>
      <c r="BH69" s="454"/>
      <c r="BI69" s="454"/>
      <c r="BJ69" s="454"/>
      <c r="BK69" s="454"/>
      <c r="BL69" s="454"/>
      <c r="BM69" s="454"/>
      <c r="BN69" s="454"/>
      <c r="BO69" s="454"/>
      <c r="BP69" s="454"/>
      <c r="BQ69" s="454"/>
      <c r="BR69" s="454"/>
      <c r="BS69" s="454"/>
      <c r="BT69" s="454"/>
      <c r="BU69" s="454"/>
      <c r="BV69" s="454"/>
      <c r="BW69" s="454"/>
      <c r="BX69" s="454"/>
      <c r="BY69" s="454"/>
      <c r="BZ69" s="454"/>
      <c r="CA69" s="454"/>
      <c r="CB69" s="454"/>
      <c r="CC69" s="454"/>
      <c r="CD69" s="454"/>
      <c r="CE69" s="454"/>
      <c r="CF69" s="454"/>
      <c r="CG69" s="454"/>
      <c r="CH69" s="454"/>
      <c r="CI69" s="454"/>
      <c r="CJ69" s="454"/>
      <c r="CK69" s="454"/>
      <c r="CL69" s="454"/>
      <c r="CM69" s="454"/>
      <c r="CN69" s="454"/>
      <c r="CO69" s="454"/>
      <c r="CP69" s="454"/>
      <c r="CQ69" s="454"/>
      <c r="CR69" s="454"/>
      <c r="CS69" s="454"/>
      <c r="CT69" s="454"/>
      <c r="CU69" s="454"/>
      <c r="CV69" s="454"/>
      <c r="CW69" s="454"/>
      <c r="CX69" s="454"/>
      <c r="CY69" s="454"/>
      <c r="CZ69" s="454"/>
      <c r="DA69" s="454"/>
      <c r="DB69" s="454"/>
      <c r="DC69" s="454"/>
      <c r="DD69" s="454"/>
      <c r="DE69" s="454"/>
      <c r="DF69" s="454"/>
      <c r="DG69" s="454"/>
      <c r="DH69" s="454"/>
      <c r="DI69" s="454"/>
      <c r="DJ69" s="454"/>
      <c r="DK69" s="454"/>
      <c r="DL69" s="454"/>
      <c r="DM69" s="454"/>
      <c r="DN69" s="454"/>
      <c r="DO69" s="454"/>
      <c r="DP69" s="454"/>
      <c r="DQ69" s="454"/>
      <c r="DR69" s="454"/>
      <c r="DS69" s="454"/>
      <c r="DT69" s="454"/>
      <c r="DU69" s="454"/>
      <c r="DV69" s="454"/>
      <c r="DW69" s="454">
        <v>33</v>
      </c>
      <c r="DX69"/>
      <c r="DY69"/>
    </row>
    <row r="70" spans="1:129">
      <c r="A70" s="453" t="s">
        <v>170</v>
      </c>
      <c r="B70" s="454"/>
      <c r="C70" s="454">
        <v>2</v>
      </c>
      <c r="D70" s="454"/>
      <c r="E70" s="454"/>
      <c r="F70" s="454">
        <v>2</v>
      </c>
      <c r="G70" s="454"/>
      <c r="H70" s="454">
        <v>2</v>
      </c>
      <c r="I70" s="454">
        <v>2</v>
      </c>
      <c r="J70" s="454"/>
      <c r="K70" s="454"/>
      <c r="L70" s="454"/>
      <c r="M70" s="454"/>
      <c r="N70" s="454"/>
      <c r="O70" s="454"/>
      <c r="P70" s="454"/>
      <c r="Q70" s="454">
        <v>2</v>
      </c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>
        <v>2</v>
      </c>
      <c r="AG70" s="454">
        <v>6</v>
      </c>
      <c r="AH70" s="454">
        <v>2</v>
      </c>
      <c r="AI70" s="454">
        <v>4</v>
      </c>
      <c r="AJ70" s="454">
        <v>2</v>
      </c>
      <c r="AK70" s="454">
        <v>2</v>
      </c>
      <c r="AL70" s="454"/>
      <c r="AM70" s="454">
        <v>6</v>
      </c>
      <c r="AN70" s="454">
        <v>1</v>
      </c>
      <c r="AO70" s="454"/>
      <c r="AP70" s="454"/>
      <c r="AQ70" s="454"/>
      <c r="AR70" s="454"/>
      <c r="AS70" s="454"/>
      <c r="AT70" s="454"/>
      <c r="AU70" s="454"/>
      <c r="AV70" s="454"/>
      <c r="AW70" s="454"/>
      <c r="AX70" s="454"/>
      <c r="AY70" s="454"/>
      <c r="AZ70" s="454"/>
      <c r="BA70" s="454"/>
      <c r="BB70" s="454"/>
      <c r="BC70" s="454"/>
      <c r="BD70" s="454"/>
      <c r="BE70" s="454"/>
      <c r="BF70" s="454"/>
      <c r="BG70" s="454"/>
      <c r="BH70" s="454"/>
      <c r="BI70" s="454"/>
      <c r="BJ70" s="454"/>
      <c r="BK70" s="454"/>
      <c r="BL70" s="454"/>
      <c r="BM70" s="454"/>
      <c r="BN70" s="454"/>
      <c r="BO70" s="454"/>
      <c r="BP70" s="454"/>
      <c r="BQ70" s="454"/>
      <c r="BR70" s="454"/>
      <c r="BS70" s="454"/>
      <c r="BT70" s="454"/>
      <c r="BU70" s="454"/>
      <c r="BV70" s="454"/>
      <c r="BW70" s="454"/>
      <c r="BX70" s="454"/>
      <c r="BY70" s="454"/>
      <c r="BZ70" s="454"/>
      <c r="CA70" s="454"/>
      <c r="CB70" s="454"/>
      <c r="CC70" s="454"/>
      <c r="CD70" s="454"/>
      <c r="CE70" s="454"/>
      <c r="CF70" s="454"/>
      <c r="CG70" s="454"/>
      <c r="CH70" s="454"/>
      <c r="CI70" s="454"/>
      <c r="CJ70" s="454"/>
      <c r="CK70" s="454"/>
      <c r="CL70" s="454"/>
      <c r="CM70" s="454"/>
      <c r="CN70" s="454"/>
      <c r="CO70" s="454"/>
      <c r="CP70" s="454"/>
      <c r="CQ70" s="454"/>
      <c r="CR70" s="454"/>
      <c r="CS70" s="454"/>
      <c r="CT70" s="454"/>
      <c r="CU70" s="454"/>
      <c r="CV70" s="454"/>
      <c r="CW70" s="454"/>
      <c r="CX70" s="454"/>
      <c r="CY70" s="454"/>
      <c r="CZ70" s="454"/>
      <c r="DA70" s="454"/>
      <c r="DB70" s="454"/>
      <c r="DC70" s="454"/>
      <c r="DD70" s="454"/>
      <c r="DE70" s="454"/>
      <c r="DF70" s="454"/>
      <c r="DG70" s="454"/>
      <c r="DH70" s="454"/>
      <c r="DI70" s="454"/>
      <c r="DJ70" s="454"/>
      <c r="DK70" s="454"/>
      <c r="DL70" s="454"/>
      <c r="DM70" s="454"/>
      <c r="DN70" s="454"/>
      <c r="DO70" s="454"/>
      <c r="DP70" s="454"/>
      <c r="DQ70" s="454"/>
      <c r="DR70" s="454"/>
      <c r="DS70" s="454"/>
      <c r="DT70" s="454"/>
      <c r="DU70" s="454"/>
      <c r="DV70" s="454"/>
      <c r="DW70" s="454">
        <v>35</v>
      </c>
      <c r="DX70"/>
      <c r="DY70"/>
    </row>
    <row r="71" spans="1:129">
      <c r="A71" s="453" t="s">
        <v>250</v>
      </c>
      <c r="B71" s="454">
        <v>0</v>
      </c>
      <c r="C71" s="454"/>
      <c r="D71" s="454"/>
      <c r="E71" s="454"/>
      <c r="F71" s="454"/>
      <c r="G71" s="454"/>
      <c r="H71" s="454"/>
      <c r="I71" s="454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4"/>
      <c r="AN71" s="454"/>
      <c r="AO71" s="454"/>
      <c r="AP71" s="454"/>
      <c r="AQ71" s="454"/>
      <c r="AR71" s="454"/>
      <c r="AS71" s="454"/>
      <c r="AT71" s="454"/>
      <c r="AU71" s="454"/>
      <c r="AV71" s="454"/>
      <c r="AW71" s="454"/>
      <c r="AX71" s="454"/>
      <c r="AY71" s="454"/>
      <c r="AZ71" s="454"/>
      <c r="BA71" s="454"/>
      <c r="BB71" s="454"/>
      <c r="BC71" s="454"/>
      <c r="BD71" s="454"/>
      <c r="BE71" s="454"/>
      <c r="BF71" s="454"/>
      <c r="BG71" s="454"/>
      <c r="BH71" s="454"/>
      <c r="BI71" s="454"/>
      <c r="BJ71" s="454"/>
      <c r="BK71" s="454"/>
      <c r="BL71" s="454"/>
      <c r="BM71" s="454"/>
      <c r="BN71" s="454"/>
      <c r="BO71" s="454"/>
      <c r="BP71" s="454"/>
      <c r="BQ71" s="454"/>
      <c r="BR71" s="454"/>
      <c r="BS71" s="454"/>
      <c r="BT71" s="454"/>
      <c r="BU71" s="454"/>
      <c r="BV71" s="454"/>
      <c r="BW71" s="454"/>
      <c r="BX71" s="454"/>
      <c r="BY71" s="454"/>
      <c r="BZ71" s="454"/>
      <c r="CA71" s="454"/>
      <c r="CB71" s="454"/>
      <c r="CC71" s="454"/>
      <c r="CD71" s="454"/>
      <c r="CE71" s="454"/>
      <c r="CF71" s="454"/>
      <c r="CG71" s="454"/>
      <c r="CH71" s="454"/>
      <c r="CI71" s="454"/>
      <c r="CJ71" s="454"/>
      <c r="CK71" s="454"/>
      <c r="CL71" s="454"/>
      <c r="CM71" s="454"/>
      <c r="CN71" s="454"/>
      <c r="CO71" s="454"/>
      <c r="CP71" s="454"/>
      <c r="CQ71" s="454"/>
      <c r="CR71" s="454"/>
      <c r="CS71" s="454"/>
      <c r="CT71" s="454"/>
      <c r="CU71" s="454"/>
      <c r="CV71" s="454"/>
      <c r="CW71" s="454"/>
      <c r="CX71" s="454"/>
      <c r="CY71" s="454"/>
      <c r="CZ71" s="454"/>
      <c r="DA71" s="454"/>
      <c r="DB71" s="454"/>
      <c r="DC71" s="454"/>
      <c r="DD71" s="454"/>
      <c r="DE71" s="454"/>
      <c r="DF71" s="454"/>
      <c r="DG71" s="454"/>
      <c r="DH71" s="454"/>
      <c r="DI71" s="454"/>
      <c r="DJ71" s="454"/>
      <c r="DK71" s="454"/>
      <c r="DL71" s="454"/>
      <c r="DM71" s="454"/>
      <c r="DN71" s="454"/>
      <c r="DO71" s="454"/>
      <c r="DP71" s="454"/>
      <c r="DQ71" s="454"/>
      <c r="DR71" s="454"/>
      <c r="DS71" s="454"/>
      <c r="DT71" s="454"/>
      <c r="DU71" s="454"/>
      <c r="DV71" s="454"/>
      <c r="DW71" s="454">
        <v>0</v>
      </c>
      <c r="DX71"/>
      <c r="DY71"/>
    </row>
    <row r="72" spans="1:129">
      <c r="A72" s="453" t="s">
        <v>1173</v>
      </c>
      <c r="B72" s="454"/>
      <c r="C72" s="454"/>
      <c r="D72" s="454"/>
      <c r="E72" s="454"/>
      <c r="F72" s="454">
        <v>1</v>
      </c>
      <c r="G72" s="454">
        <v>1</v>
      </c>
      <c r="H72" s="454"/>
      <c r="I72" s="454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  <c r="AL72" s="454"/>
      <c r="AM72" s="454"/>
      <c r="AN72" s="454"/>
      <c r="AO72" s="454"/>
      <c r="AP72" s="454"/>
      <c r="AQ72" s="454"/>
      <c r="AR72" s="454"/>
      <c r="AS72" s="454"/>
      <c r="AT72" s="454"/>
      <c r="AU72" s="454"/>
      <c r="AV72" s="454"/>
      <c r="AW72" s="454"/>
      <c r="AX72" s="454"/>
      <c r="AY72" s="454"/>
      <c r="AZ72" s="454"/>
      <c r="BA72" s="454"/>
      <c r="BB72" s="454"/>
      <c r="BC72" s="454"/>
      <c r="BD72" s="454"/>
      <c r="BE72" s="454"/>
      <c r="BF72" s="454"/>
      <c r="BG72" s="454"/>
      <c r="BH72" s="454"/>
      <c r="BI72" s="454"/>
      <c r="BJ72" s="454"/>
      <c r="BK72" s="454"/>
      <c r="BL72" s="454"/>
      <c r="BM72" s="454"/>
      <c r="BN72" s="454"/>
      <c r="BO72" s="454"/>
      <c r="BP72" s="454"/>
      <c r="BQ72" s="454"/>
      <c r="BR72" s="454"/>
      <c r="BS72" s="454"/>
      <c r="BT72" s="454"/>
      <c r="BU72" s="454"/>
      <c r="BV72" s="454"/>
      <c r="BW72" s="454"/>
      <c r="BX72" s="454"/>
      <c r="BY72" s="454"/>
      <c r="BZ72" s="454"/>
      <c r="CA72" s="454"/>
      <c r="CB72" s="454"/>
      <c r="CC72" s="454"/>
      <c r="CD72" s="454"/>
      <c r="CE72" s="454"/>
      <c r="CF72" s="454"/>
      <c r="CG72" s="454"/>
      <c r="CH72" s="454"/>
      <c r="CI72" s="454"/>
      <c r="CJ72" s="454"/>
      <c r="CK72" s="454"/>
      <c r="CL72" s="454"/>
      <c r="CM72" s="454"/>
      <c r="CN72" s="454"/>
      <c r="CO72" s="454"/>
      <c r="CP72" s="454"/>
      <c r="CQ72" s="454"/>
      <c r="CR72" s="454"/>
      <c r="CS72" s="454"/>
      <c r="CT72" s="454"/>
      <c r="CU72" s="454"/>
      <c r="CV72" s="454"/>
      <c r="CW72" s="454"/>
      <c r="CX72" s="454"/>
      <c r="CY72" s="454"/>
      <c r="CZ72" s="454"/>
      <c r="DA72" s="454"/>
      <c r="DB72" s="454"/>
      <c r="DC72" s="454"/>
      <c r="DD72" s="454"/>
      <c r="DE72" s="454"/>
      <c r="DF72" s="454"/>
      <c r="DG72" s="454"/>
      <c r="DH72" s="454"/>
      <c r="DI72" s="454"/>
      <c r="DJ72" s="454"/>
      <c r="DK72" s="454"/>
      <c r="DL72" s="454"/>
      <c r="DM72" s="454"/>
      <c r="DN72" s="454"/>
      <c r="DO72" s="454"/>
      <c r="DP72" s="454"/>
      <c r="DQ72" s="454"/>
      <c r="DR72" s="454"/>
      <c r="DS72" s="454"/>
      <c r="DT72" s="454"/>
      <c r="DU72" s="454"/>
      <c r="DV72" s="454"/>
      <c r="DW72" s="454">
        <v>2</v>
      </c>
      <c r="DX72"/>
      <c r="DY72"/>
    </row>
    <row r="73" spans="1:129">
      <c r="A73" s="453" t="s">
        <v>1177</v>
      </c>
      <c r="B73" s="454"/>
      <c r="C73" s="454"/>
      <c r="D73" s="454"/>
      <c r="E73" s="454"/>
      <c r="F73" s="454">
        <v>0</v>
      </c>
      <c r="G73" s="454">
        <v>0</v>
      </c>
      <c r="H73" s="454"/>
      <c r="I73" s="454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  <c r="AL73" s="454"/>
      <c r="AM73" s="454"/>
      <c r="AN73" s="454"/>
      <c r="AO73" s="454"/>
      <c r="AP73" s="454"/>
      <c r="AQ73" s="454"/>
      <c r="AR73" s="454"/>
      <c r="AS73" s="454"/>
      <c r="AT73" s="454"/>
      <c r="AU73" s="454"/>
      <c r="AV73" s="454"/>
      <c r="AW73" s="454"/>
      <c r="AX73" s="454"/>
      <c r="AY73" s="454"/>
      <c r="AZ73" s="454"/>
      <c r="BA73" s="454"/>
      <c r="BB73" s="454"/>
      <c r="BC73" s="454"/>
      <c r="BD73" s="454"/>
      <c r="BE73" s="454"/>
      <c r="BF73" s="454"/>
      <c r="BG73" s="454"/>
      <c r="BH73" s="454"/>
      <c r="BI73" s="454"/>
      <c r="BJ73" s="454"/>
      <c r="BK73" s="454"/>
      <c r="BL73" s="454"/>
      <c r="BM73" s="454"/>
      <c r="BN73" s="454"/>
      <c r="BO73" s="454"/>
      <c r="BP73" s="454"/>
      <c r="BQ73" s="454"/>
      <c r="BR73" s="454"/>
      <c r="BS73" s="454"/>
      <c r="BT73" s="454"/>
      <c r="BU73" s="454"/>
      <c r="BV73" s="454"/>
      <c r="BW73" s="454"/>
      <c r="BX73" s="454"/>
      <c r="BY73" s="454"/>
      <c r="BZ73" s="454"/>
      <c r="CA73" s="454"/>
      <c r="CB73" s="454"/>
      <c r="CC73" s="454"/>
      <c r="CD73" s="454"/>
      <c r="CE73" s="454"/>
      <c r="CF73" s="454"/>
      <c r="CG73" s="454"/>
      <c r="CH73" s="454"/>
      <c r="CI73" s="454"/>
      <c r="CJ73" s="454"/>
      <c r="CK73" s="454"/>
      <c r="CL73" s="454"/>
      <c r="CM73" s="454"/>
      <c r="CN73" s="454"/>
      <c r="CO73" s="454"/>
      <c r="CP73" s="454"/>
      <c r="CQ73" s="454"/>
      <c r="CR73" s="454"/>
      <c r="CS73" s="454"/>
      <c r="CT73" s="454"/>
      <c r="CU73" s="454"/>
      <c r="CV73" s="454"/>
      <c r="CW73" s="454"/>
      <c r="CX73" s="454"/>
      <c r="CY73" s="454"/>
      <c r="CZ73" s="454"/>
      <c r="DA73" s="454"/>
      <c r="DB73" s="454"/>
      <c r="DC73" s="454"/>
      <c r="DD73" s="454"/>
      <c r="DE73" s="454"/>
      <c r="DF73" s="454"/>
      <c r="DG73" s="454"/>
      <c r="DH73" s="454"/>
      <c r="DI73" s="454"/>
      <c r="DJ73" s="454"/>
      <c r="DK73" s="454"/>
      <c r="DL73" s="454"/>
      <c r="DM73" s="454"/>
      <c r="DN73" s="454"/>
      <c r="DO73" s="454"/>
      <c r="DP73" s="454"/>
      <c r="DQ73" s="454"/>
      <c r="DR73" s="454"/>
      <c r="DS73" s="454"/>
      <c r="DT73" s="454"/>
      <c r="DU73" s="454"/>
      <c r="DV73" s="454"/>
      <c r="DW73" s="454">
        <v>0</v>
      </c>
      <c r="DX73"/>
      <c r="DY73"/>
    </row>
    <row r="74" spans="1:129">
      <c r="A74" s="453" t="s">
        <v>1199</v>
      </c>
      <c r="B74" s="454"/>
      <c r="C74" s="454">
        <v>2</v>
      </c>
      <c r="D74" s="454"/>
      <c r="E74" s="454"/>
      <c r="F74" s="454">
        <v>2</v>
      </c>
      <c r="G74" s="454">
        <v>2</v>
      </c>
      <c r="H74" s="454">
        <v>2</v>
      </c>
      <c r="I74" s="454">
        <v>2</v>
      </c>
      <c r="J74" s="454"/>
      <c r="K74" s="454"/>
      <c r="L74" s="454"/>
      <c r="M74" s="454"/>
      <c r="N74" s="454">
        <v>1</v>
      </c>
      <c r="O74" s="454"/>
      <c r="P74" s="454"/>
      <c r="Q74" s="454">
        <v>2</v>
      </c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  <c r="AL74" s="454"/>
      <c r="AM74" s="454"/>
      <c r="AN74" s="454"/>
      <c r="AO74" s="454"/>
      <c r="AP74" s="454"/>
      <c r="AQ74" s="454"/>
      <c r="AR74" s="454"/>
      <c r="AS74" s="454"/>
      <c r="AT74" s="454"/>
      <c r="AU74" s="454">
        <v>24</v>
      </c>
      <c r="AV74" s="454"/>
      <c r="AW74" s="454"/>
      <c r="AX74" s="454"/>
      <c r="AY74" s="454"/>
      <c r="AZ74" s="454"/>
      <c r="BA74" s="454"/>
      <c r="BB74" s="454"/>
      <c r="BC74" s="454"/>
      <c r="BD74" s="454"/>
      <c r="BE74" s="454"/>
      <c r="BF74" s="454"/>
      <c r="BG74" s="454"/>
      <c r="BH74" s="454"/>
      <c r="BI74" s="454"/>
      <c r="BJ74" s="454"/>
      <c r="BK74" s="454"/>
      <c r="BL74" s="454"/>
      <c r="BM74" s="454"/>
      <c r="BN74" s="454"/>
      <c r="BO74" s="454"/>
      <c r="BP74" s="454"/>
      <c r="BQ74" s="454"/>
      <c r="BR74" s="454"/>
      <c r="BS74" s="454"/>
      <c r="BT74" s="454"/>
      <c r="BU74" s="454"/>
      <c r="BV74" s="454"/>
      <c r="BW74" s="454"/>
      <c r="BX74" s="454"/>
      <c r="BY74" s="454"/>
      <c r="BZ74" s="454"/>
      <c r="CA74" s="454"/>
      <c r="CB74" s="454"/>
      <c r="CC74" s="454"/>
      <c r="CD74" s="454"/>
      <c r="CE74" s="454"/>
      <c r="CF74" s="454"/>
      <c r="CG74" s="454"/>
      <c r="CH74" s="454"/>
      <c r="CI74" s="454"/>
      <c r="CJ74" s="454"/>
      <c r="CK74" s="454"/>
      <c r="CL74" s="454"/>
      <c r="CM74" s="454"/>
      <c r="CN74" s="454"/>
      <c r="CO74" s="454"/>
      <c r="CP74" s="454"/>
      <c r="CQ74" s="454"/>
      <c r="CR74" s="454"/>
      <c r="CS74" s="454"/>
      <c r="CT74" s="454"/>
      <c r="CU74" s="454"/>
      <c r="CV74" s="454"/>
      <c r="CW74" s="454"/>
      <c r="CX74" s="454"/>
      <c r="CY74" s="454"/>
      <c r="CZ74" s="454"/>
      <c r="DA74" s="454"/>
      <c r="DB74" s="454"/>
      <c r="DC74" s="454"/>
      <c r="DD74" s="454"/>
      <c r="DE74" s="454"/>
      <c r="DF74" s="454"/>
      <c r="DG74" s="454"/>
      <c r="DH74" s="454"/>
      <c r="DI74" s="454"/>
      <c r="DJ74" s="454"/>
      <c r="DK74" s="454"/>
      <c r="DL74" s="454"/>
      <c r="DM74" s="454"/>
      <c r="DN74" s="454"/>
      <c r="DO74" s="454"/>
      <c r="DP74" s="454"/>
      <c r="DQ74" s="454"/>
      <c r="DR74" s="454"/>
      <c r="DS74" s="454"/>
      <c r="DT74" s="454"/>
      <c r="DU74" s="454"/>
      <c r="DV74" s="454"/>
      <c r="DW74" s="454">
        <v>37</v>
      </c>
      <c r="DX74"/>
      <c r="DY74"/>
    </row>
    <row r="75" spans="1:129">
      <c r="A75" s="453" t="s">
        <v>1200</v>
      </c>
      <c r="B75" s="454"/>
      <c r="C75" s="454">
        <v>2</v>
      </c>
      <c r="D75" s="454"/>
      <c r="E75" s="454"/>
      <c r="F75" s="454">
        <v>2</v>
      </c>
      <c r="G75" s="454">
        <v>2</v>
      </c>
      <c r="H75" s="454">
        <v>2</v>
      </c>
      <c r="I75" s="454">
        <v>2</v>
      </c>
      <c r="J75" s="454"/>
      <c r="K75" s="454"/>
      <c r="L75" s="454"/>
      <c r="M75" s="454"/>
      <c r="N75" s="454">
        <v>1</v>
      </c>
      <c r="O75" s="454"/>
      <c r="P75" s="454"/>
      <c r="Q75" s="454">
        <v>2</v>
      </c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  <c r="AL75" s="454"/>
      <c r="AM75" s="454"/>
      <c r="AN75" s="454"/>
      <c r="AO75" s="454"/>
      <c r="AP75" s="454"/>
      <c r="AQ75" s="454"/>
      <c r="AR75" s="454"/>
      <c r="AS75" s="454"/>
      <c r="AT75" s="454"/>
      <c r="AU75" s="454">
        <v>24</v>
      </c>
      <c r="AV75" s="454"/>
      <c r="AW75" s="454"/>
      <c r="AX75" s="454"/>
      <c r="AY75" s="454"/>
      <c r="AZ75" s="454"/>
      <c r="BA75" s="454"/>
      <c r="BB75" s="454"/>
      <c r="BC75" s="454"/>
      <c r="BD75" s="454"/>
      <c r="BE75" s="454"/>
      <c r="BF75" s="454"/>
      <c r="BG75" s="454"/>
      <c r="BH75" s="454"/>
      <c r="BI75" s="454"/>
      <c r="BJ75" s="454"/>
      <c r="BK75" s="454"/>
      <c r="BL75" s="454"/>
      <c r="BM75" s="454"/>
      <c r="BN75" s="454"/>
      <c r="BO75" s="454"/>
      <c r="BP75" s="454"/>
      <c r="BQ75" s="454"/>
      <c r="BR75" s="454"/>
      <c r="BS75" s="454"/>
      <c r="BT75" s="454"/>
      <c r="BU75" s="454"/>
      <c r="BV75" s="454"/>
      <c r="BW75" s="454"/>
      <c r="BX75" s="454"/>
      <c r="BY75" s="454"/>
      <c r="BZ75" s="454"/>
      <c r="CA75" s="454"/>
      <c r="CB75" s="454"/>
      <c r="CC75" s="454"/>
      <c r="CD75" s="454"/>
      <c r="CE75" s="454"/>
      <c r="CF75" s="454"/>
      <c r="CG75" s="454"/>
      <c r="CH75" s="454"/>
      <c r="CI75" s="454"/>
      <c r="CJ75" s="454"/>
      <c r="CK75" s="454"/>
      <c r="CL75" s="454"/>
      <c r="CM75" s="454"/>
      <c r="CN75" s="454"/>
      <c r="CO75" s="454"/>
      <c r="CP75" s="454"/>
      <c r="CQ75" s="454"/>
      <c r="CR75" s="454"/>
      <c r="CS75" s="454"/>
      <c r="CT75" s="454"/>
      <c r="CU75" s="454"/>
      <c r="CV75" s="454"/>
      <c r="CW75" s="454"/>
      <c r="CX75" s="454"/>
      <c r="CY75" s="454"/>
      <c r="CZ75" s="454"/>
      <c r="DA75" s="454"/>
      <c r="DB75" s="454"/>
      <c r="DC75" s="454"/>
      <c r="DD75" s="454"/>
      <c r="DE75" s="454"/>
      <c r="DF75" s="454"/>
      <c r="DG75" s="454"/>
      <c r="DH75" s="454"/>
      <c r="DI75" s="454"/>
      <c r="DJ75" s="454"/>
      <c r="DK75" s="454"/>
      <c r="DL75" s="454"/>
      <c r="DM75" s="454"/>
      <c r="DN75" s="454"/>
      <c r="DO75" s="454"/>
      <c r="DP75" s="454"/>
      <c r="DQ75" s="454"/>
      <c r="DR75" s="454"/>
      <c r="DS75" s="454"/>
      <c r="DT75" s="454"/>
      <c r="DU75" s="454"/>
      <c r="DV75" s="454"/>
      <c r="DW75" s="454">
        <v>37</v>
      </c>
      <c r="DX75"/>
      <c r="DY75"/>
    </row>
    <row r="76" spans="1:129">
      <c r="A76" s="453" t="s">
        <v>869</v>
      </c>
      <c r="B76" s="454"/>
      <c r="C76" s="454"/>
      <c r="D76" s="454"/>
      <c r="E76" s="454"/>
      <c r="F76" s="454"/>
      <c r="G76" s="454"/>
      <c r="H76" s="454">
        <v>2</v>
      </c>
      <c r="I76" s="454">
        <v>2</v>
      </c>
      <c r="J76" s="454"/>
      <c r="K76" s="454"/>
      <c r="L76" s="454"/>
      <c r="M76" s="454"/>
      <c r="N76" s="454"/>
      <c r="O76" s="454"/>
      <c r="P76" s="454"/>
      <c r="Q76" s="454">
        <v>3</v>
      </c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>
        <v>3</v>
      </c>
      <c r="AK76" s="454">
        <v>2</v>
      </c>
      <c r="AL76" s="454">
        <v>2</v>
      </c>
      <c r="AM76" s="454"/>
      <c r="AN76" s="454"/>
      <c r="AO76" s="454"/>
      <c r="AP76" s="454"/>
      <c r="AQ76" s="454"/>
      <c r="AR76" s="454"/>
      <c r="AS76" s="454"/>
      <c r="AT76" s="454"/>
      <c r="AU76" s="454"/>
      <c r="AV76" s="454"/>
      <c r="AW76" s="454"/>
      <c r="AX76" s="454"/>
      <c r="AY76" s="454"/>
      <c r="AZ76" s="454"/>
      <c r="BA76" s="454"/>
      <c r="BB76" s="454"/>
      <c r="BC76" s="454"/>
      <c r="BD76" s="454"/>
      <c r="BE76" s="454"/>
      <c r="BF76" s="454"/>
      <c r="BG76" s="454"/>
      <c r="BH76" s="454"/>
      <c r="BI76" s="454"/>
      <c r="BJ76" s="454"/>
      <c r="BK76" s="454"/>
      <c r="BL76" s="454"/>
      <c r="BM76" s="454"/>
      <c r="BN76" s="454"/>
      <c r="BO76" s="454">
        <v>3</v>
      </c>
      <c r="BP76" s="454"/>
      <c r="BQ76" s="454">
        <v>3</v>
      </c>
      <c r="BR76" s="454"/>
      <c r="BS76" s="454"/>
      <c r="BT76" s="454"/>
      <c r="BU76" s="454"/>
      <c r="BV76" s="454"/>
      <c r="BW76" s="454"/>
      <c r="BX76" s="454"/>
      <c r="BY76" s="454"/>
      <c r="BZ76" s="454"/>
      <c r="CA76" s="454"/>
      <c r="CB76" s="454"/>
      <c r="CC76" s="454"/>
      <c r="CD76" s="454"/>
      <c r="CE76" s="454"/>
      <c r="CF76" s="454"/>
      <c r="CG76" s="454">
        <v>3</v>
      </c>
      <c r="CH76" s="454">
        <v>3</v>
      </c>
      <c r="CI76" s="454">
        <v>2</v>
      </c>
      <c r="CJ76" s="454">
        <v>2</v>
      </c>
      <c r="CK76" s="454">
        <v>1</v>
      </c>
      <c r="CL76" s="454"/>
      <c r="CM76" s="454"/>
      <c r="CN76" s="454"/>
      <c r="CO76" s="454"/>
      <c r="CP76" s="454"/>
      <c r="CQ76" s="454"/>
      <c r="CR76" s="454"/>
      <c r="CS76" s="454"/>
      <c r="CT76" s="454"/>
      <c r="CU76" s="454"/>
      <c r="CV76" s="454"/>
      <c r="CW76" s="454"/>
      <c r="CX76" s="454">
        <v>1</v>
      </c>
      <c r="CY76" s="454"/>
      <c r="CZ76" s="454"/>
      <c r="DA76" s="454"/>
      <c r="DB76" s="454"/>
      <c r="DC76" s="454"/>
      <c r="DD76" s="454"/>
      <c r="DE76" s="454"/>
      <c r="DF76" s="454"/>
      <c r="DG76" s="454"/>
      <c r="DH76" s="454"/>
      <c r="DI76" s="454"/>
      <c r="DJ76" s="454"/>
      <c r="DK76" s="454"/>
      <c r="DL76" s="454"/>
      <c r="DM76" s="454"/>
      <c r="DN76" s="454">
        <v>3</v>
      </c>
      <c r="DO76" s="454"/>
      <c r="DP76" s="454"/>
      <c r="DQ76" s="454"/>
      <c r="DR76" s="454"/>
      <c r="DS76" s="454"/>
      <c r="DT76" s="454"/>
      <c r="DU76" s="454"/>
      <c r="DV76" s="454"/>
      <c r="DW76" s="454">
        <v>35</v>
      </c>
      <c r="DX76"/>
      <c r="DY76"/>
    </row>
    <row r="77" spans="1:129">
      <c r="A77" s="453" t="s">
        <v>1201</v>
      </c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4"/>
      <c r="AV77" s="454"/>
      <c r="AW77" s="454"/>
      <c r="AX77" s="454"/>
      <c r="AY77" s="454"/>
      <c r="AZ77" s="454"/>
      <c r="BA77" s="454"/>
      <c r="BB77" s="454"/>
      <c r="BC77" s="454"/>
      <c r="BD77" s="454"/>
      <c r="BE77" s="454"/>
      <c r="BF77" s="454"/>
      <c r="BG77" s="454"/>
      <c r="BH77" s="454"/>
      <c r="BI77" s="454"/>
      <c r="BJ77" s="454"/>
      <c r="BK77" s="454"/>
      <c r="BL77" s="454"/>
      <c r="BM77" s="454"/>
      <c r="BN77" s="454"/>
      <c r="BO77" s="454"/>
      <c r="BP77" s="454"/>
      <c r="BQ77" s="454"/>
      <c r="BR77" s="454"/>
      <c r="BS77" s="454"/>
      <c r="BT77" s="454"/>
      <c r="BU77" s="454"/>
      <c r="BV77" s="454"/>
      <c r="BW77" s="454"/>
      <c r="BX77" s="454"/>
      <c r="BY77" s="454"/>
      <c r="BZ77" s="454"/>
      <c r="CA77" s="454"/>
      <c r="CB77" s="454"/>
      <c r="CC77" s="454"/>
      <c r="CD77" s="454"/>
      <c r="CE77" s="454"/>
      <c r="CF77" s="454"/>
      <c r="CG77" s="454"/>
      <c r="CH77" s="454"/>
      <c r="CI77" s="454"/>
      <c r="CJ77" s="454"/>
      <c r="CK77" s="454"/>
      <c r="CL77" s="454">
        <v>3</v>
      </c>
      <c r="CM77" s="454"/>
      <c r="CN77" s="454"/>
      <c r="CO77" s="454"/>
      <c r="CP77" s="454"/>
      <c r="CQ77" s="454"/>
      <c r="CR77" s="454"/>
      <c r="CS77" s="454"/>
      <c r="CT77" s="454"/>
      <c r="CU77" s="454"/>
      <c r="CV77" s="454"/>
      <c r="CW77" s="454"/>
      <c r="CX77" s="454"/>
      <c r="CY77" s="454"/>
      <c r="CZ77" s="454"/>
      <c r="DA77" s="454"/>
      <c r="DB77" s="454"/>
      <c r="DC77" s="454"/>
      <c r="DD77" s="454"/>
      <c r="DE77" s="454"/>
      <c r="DF77" s="454"/>
      <c r="DG77" s="454"/>
      <c r="DH77" s="454"/>
      <c r="DI77" s="454"/>
      <c r="DJ77" s="454"/>
      <c r="DK77" s="454"/>
      <c r="DL77" s="454"/>
      <c r="DM77" s="454"/>
      <c r="DN77" s="454"/>
      <c r="DO77" s="454"/>
      <c r="DP77" s="454"/>
      <c r="DQ77" s="454"/>
      <c r="DR77" s="454"/>
      <c r="DS77" s="454"/>
      <c r="DT77" s="454"/>
      <c r="DU77" s="454"/>
      <c r="DV77" s="454"/>
      <c r="DW77" s="454">
        <v>3</v>
      </c>
      <c r="DX77"/>
      <c r="DY77"/>
    </row>
    <row r="78" spans="1:129">
      <c r="A78" s="453" t="s">
        <v>836</v>
      </c>
      <c r="B78" s="454"/>
      <c r="C78" s="454"/>
      <c r="D78" s="454"/>
      <c r="E78" s="454"/>
      <c r="F78" s="454"/>
      <c r="G78" s="454"/>
      <c r="H78" s="454">
        <v>2</v>
      </c>
      <c r="I78" s="454">
        <v>2</v>
      </c>
      <c r="J78" s="454"/>
      <c r="K78" s="454"/>
      <c r="L78" s="454"/>
      <c r="M78" s="454"/>
      <c r="N78" s="454"/>
      <c r="O78" s="454"/>
      <c r="P78" s="454"/>
      <c r="Q78" s="454">
        <v>3</v>
      </c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>
        <v>3</v>
      </c>
      <c r="AK78" s="454"/>
      <c r="AL78" s="454"/>
      <c r="AM78" s="454"/>
      <c r="AN78" s="454">
        <v>2</v>
      </c>
      <c r="AO78" s="454"/>
      <c r="AP78" s="454"/>
      <c r="AQ78" s="454"/>
      <c r="AR78" s="454"/>
      <c r="AS78" s="454"/>
      <c r="AT78" s="454"/>
      <c r="AU78" s="454"/>
      <c r="AV78" s="454"/>
      <c r="AW78" s="454"/>
      <c r="AX78" s="454"/>
      <c r="AY78" s="454"/>
      <c r="AZ78" s="454"/>
      <c r="BA78" s="454"/>
      <c r="BB78" s="454"/>
      <c r="BC78" s="454"/>
      <c r="BD78" s="454"/>
      <c r="BE78" s="454"/>
      <c r="BF78" s="454"/>
      <c r="BG78" s="454"/>
      <c r="BH78" s="454"/>
      <c r="BI78" s="454"/>
      <c r="BJ78" s="454"/>
      <c r="BK78" s="454"/>
      <c r="BL78" s="454"/>
      <c r="BM78" s="454"/>
      <c r="BN78" s="454"/>
      <c r="BO78" s="454">
        <v>5</v>
      </c>
      <c r="BP78" s="454"/>
      <c r="BQ78" s="454">
        <v>5</v>
      </c>
      <c r="BR78" s="454"/>
      <c r="BS78" s="454"/>
      <c r="BT78" s="454"/>
      <c r="BU78" s="454"/>
      <c r="BV78" s="454"/>
      <c r="BW78" s="454"/>
      <c r="BX78" s="454"/>
      <c r="BY78" s="454"/>
      <c r="BZ78" s="454"/>
      <c r="CA78" s="454"/>
      <c r="CB78" s="454"/>
      <c r="CC78" s="454"/>
      <c r="CD78" s="454"/>
      <c r="CE78" s="454"/>
      <c r="CF78" s="454"/>
      <c r="CG78" s="454">
        <v>3</v>
      </c>
      <c r="CH78" s="454">
        <v>3</v>
      </c>
      <c r="CI78" s="454"/>
      <c r="CJ78" s="454">
        <v>2</v>
      </c>
      <c r="CK78" s="454"/>
      <c r="CL78" s="454"/>
      <c r="CM78" s="454">
        <v>2</v>
      </c>
      <c r="CN78" s="454"/>
      <c r="CO78" s="454"/>
      <c r="CP78" s="454"/>
      <c r="CQ78" s="454"/>
      <c r="CR78" s="454"/>
      <c r="CS78" s="454"/>
      <c r="CT78" s="454"/>
      <c r="CU78" s="454"/>
      <c r="CV78" s="454"/>
      <c r="CW78" s="454"/>
      <c r="CX78" s="454"/>
      <c r="CY78" s="454"/>
      <c r="CZ78" s="454"/>
      <c r="DA78" s="454"/>
      <c r="DB78" s="454"/>
      <c r="DC78" s="454"/>
      <c r="DD78" s="454"/>
      <c r="DE78" s="454"/>
      <c r="DF78" s="454"/>
      <c r="DG78" s="454"/>
      <c r="DH78" s="454"/>
      <c r="DI78" s="454"/>
      <c r="DJ78" s="454"/>
      <c r="DK78" s="454"/>
      <c r="DL78" s="454"/>
      <c r="DM78" s="454"/>
      <c r="DN78" s="454">
        <v>3</v>
      </c>
      <c r="DO78" s="454"/>
      <c r="DP78" s="454"/>
      <c r="DQ78" s="454"/>
      <c r="DR78" s="454"/>
      <c r="DS78" s="454"/>
      <c r="DT78" s="454"/>
      <c r="DU78" s="454"/>
      <c r="DV78" s="454"/>
      <c r="DW78" s="454">
        <v>35</v>
      </c>
      <c r="DX78"/>
      <c r="DY78"/>
    </row>
    <row r="79" spans="1:129">
      <c r="A79" s="453" t="s">
        <v>1258</v>
      </c>
      <c r="B79" s="454"/>
      <c r="C79" s="454"/>
      <c r="D79" s="454"/>
      <c r="E79" s="454"/>
      <c r="F79" s="454">
        <v>0</v>
      </c>
      <c r="G79" s="454"/>
      <c r="H79" s="454"/>
      <c r="I79" s="454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  <c r="AL79" s="454"/>
      <c r="AM79" s="454"/>
      <c r="AN79" s="454"/>
      <c r="AO79" s="454"/>
      <c r="AP79" s="454"/>
      <c r="AQ79" s="454"/>
      <c r="AR79" s="454"/>
      <c r="AS79" s="454"/>
      <c r="AT79" s="454"/>
      <c r="AU79" s="454"/>
      <c r="AV79" s="454"/>
      <c r="AW79" s="454"/>
      <c r="AX79" s="454"/>
      <c r="AY79" s="454"/>
      <c r="AZ79" s="454"/>
      <c r="BA79" s="454"/>
      <c r="BB79" s="454"/>
      <c r="BC79" s="454"/>
      <c r="BD79" s="454"/>
      <c r="BE79" s="454"/>
      <c r="BF79" s="454"/>
      <c r="BG79" s="454"/>
      <c r="BH79" s="454"/>
      <c r="BI79" s="454"/>
      <c r="BJ79" s="454"/>
      <c r="BK79" s="454"/>
      <c r="BL79" s="454"/>
      <c r="BM79" s="454"/>
      <c r="BN79" s="454"/>
      <c r="BO79" s="454"/>
      <c r="BP79" s="454"/>
      <c r="BQ79" s="454"/>
      <c r="BR79" s="454"/>
      <c r="BS79" s="454"/>
      <c r="BT79" s="454"/>
      <c r="BU79" s="454"/>
      <c r="BV79" s="454"/>
      <c r="BW79" s="454"/>
      <c r="BX79" s="454"/>
      <c r="BY79" s="454"/>
      <c r="BZ79" s="454"/>
      <c r="CA79" s="454"/>
      <c r="CB79" s="454"/>
      <c r="CC79" s="454"/>
      <c r="CD79" s="454"/>
      <c r="CE79" s="454"/>
      <c r="CF79" s="454"/>
      <c r="CG79" s="454"/>
      <c r="CH79" s="454"/>
      <c r="CI79" s="454"/>
      <c r="CJ79" s="454"/>
      <c r="CK79" s="454"/>
      <c r="CL79" s="454"/>
      <c r="CM79" s="454"/>
      <c r="CN79" s="454"/>
      <c r="CO79" s="454"/>
      <c r="CP79" s="454"/>
      <c r="CQ79" s="454"/>
      <c r="CR79" s="454"/>
      <c r="CS79" s="454"/>
      <c r="CT79" s="454"/>
      <c r="CU79" s="454"/>
      <c r="CV79" s="454"/>
      <c r="CW79" s="454"/>
      <c r="CX79" s="454"/>
      <c r="CY79" s="454"/>
      <c r="CZ79" s="454"/>
      <c r="DA79" s="454"/>
      <c r="DB79" s="454"/>
      <c r="DC79" s="454"/>
      <c r="DD79" s="454"/>
      <c r="DE79" s="454"/>
      <c r="DF79" s="454"/>
      <c r="DG79" s="454"/>
      <c r="DH79" s="454"/>
      <c r="DI79" s="454"/>
      <c r="DJ79" s="454">
        <v>4</v>
      </c>
      <c r="DK79" s="454"/>
      <c r="DL79" s="454"/>
      <c r="DM79" s="454"/>
      <c r="DN79" s="454"/>
      <c r="DO79" s="454"/>
      <c r="DP79" s="454"/>
      <c r="DQ79" s="454"/>
      <c r="DR79" s="454"/>
      <c r="DS79" s="454"/>
      <c r="DT79" s="454"/>
      <c r="DU79" s="454"/>
      <c r="DV79" s="454"/>
      <c r="DW79" s="454">
        <v>4</v>
      </c>
      <c r="DX79"/>
      <c r="DY79"/>
    </row>
    <row r="80" spans="1:129">
      <c r="A80" s="453" t="s">
        <v>1290</v>
      </c>
      <c r="B80" s="454"/>
      <c r="C80" s="454">
        <v>1</v>
      </c>
      <c r="D80" s="454"/>
      <c r="E80" s="454"/>
      <c r="F80" s="454">
        <v>1</v>
      </c>
      <c r="G80" s="454"/>
      <c r="H80" s="454"/>
      <c r="I80" s="454"/>
      <c r="J80" s="454"/>
      <c r="K80" s="454"/>
      <c r="L80" s="454"/>
      <c r="M80" s="454"/>
      <c r="N80" s="454"/>
      <c r="O80" s="454"/>
      <c r="P80" s="454"/>
      <c r="Q80" s="454">
        <v>1</v>
      </c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  <c r="AL80" s="454"/>
      <c r="AM80" s="454"/>
      <c r="AN80" s="454"/>
      <c r="AO80" s="454"/>
      <c r="AP80" s="454"/>
      <c r="AQ80" s="454"/>
      <c r="AR80" s="454"/>
      <c r="AS80" s="454"/>
      <c r="AT80" s="454"/>
      <c r="AU80" s="454"/>
      <c r="AV80" s="454"/>
      <c r="AW80" s="454"/>
      <c r="AX80" s="454"/>
      <c r="AY80" s="454"/>
      <c r="AZ80" s="454"/>
      <c r="BA80" s="454"/>
      <c r="BB80" s="454"/>
      <c r="BC80" s="454"/>
      <c r="BD80" s="454"/>
      <c r="BE80" s="454"/>
      <c r="BF80" s="454"/>
      <c r="BG80" s="454"/>
      <c r="BH80" s="454"/>
      <c r="BI80" s="454"/>
      <c r="BJ80" s="454"/>
      <c r="BK80" s="454">
        <v>6</v>
      </c>
      <c r="BL80" s="454">
        <v>2</v>
      </c>
      <c r="BM80" s="454"/>
      <c r="BN80" s="454"/>
      <c r="BO80" s="454"/>
      <c r="BP80" s="454"/>
      <c r="BQ80" s="454"/>
      <c r="BR80" s="454"/>
      <c r="BS80" s="454"/>
      <c r="BT80" s="454"/>
      <c r="BU80" s="454"/>
      <c r="BV80" s="454"/>
      <c r="BW80" s="454"/>
      <c r="BX80" s="454"/>
      <c r="BY80" s="454"/>
      <c r="BZ80" s="454"/>
      <c r="CA80" s="454"/>
      <c r="CB80" s="454"/>
      <c r="CC80" s="454"/>
      <c r="CD80" s="454"/>
      <c r="CE80" s="454"/>
      <c r="CF80" s="454"/>
      <c r="CG80" s="454"/>
      <c r="CH80" s="454"/>
      <c r="CI80" s="454"/>
      <c r="CJ80" s="454"/>
      <c r="CK80" s="454"/>
      <c r="CL80" s="454"/>
      <c r="CM80" s="454"/>
      <c r="CN80" s="454"/>
      <c r="CO80" s="454"/>
      <c r="CP80" s="454"/>
      <c r="CQ80" s="454"/>
      <c r="CR80" s="454"/>
      <c r="CS80" s="454"/>
      <c r="CT80" s="454"/>
      <c r="CU80" s="454"/>
      <c r="CV80" s="454"/>
      <c r="CW80" s="454"/>
      <c r="CX80" s="454"/>
      <c r="CY80" s="454"/>
      <c r="CZ80" s="454"/>
      <c r="DA80" s="454"/>
      <c r="DB80" s="454"/>
      <c r="DC80" s="454"/>
      <c r="DD80" s="454"/>
      <c r="DE80" s="454"/>
      <c r="DF80" s="454"/>
      <c r="DG80" s="454"/>
      <c r="DH80" s="454"/>
      <c r="DI80" s="454"/>
      <c r="DJ80" s="454"/>
      <c r="DK80" s="454"/>
      <c r="DL80" s="454"/>
      <c r="DM80" s="454"/>
      <c r="DN80" s="454"/>
      <c r="DO80" s="454"/>
      <c r="DP80" s="454"/>
      <c r="DQ80" s="454"/>
      <c r="DR80" s="454"/>
      <c r="DS80" s="454"/>
      <c r="DT80" s="454"/>
      <c r="DU80" s="454"/>
      <c r="DV80" s="454"/>
      <c r="DW80" s="454">
        <v>11</v>
      </c>
      <c r="DX80"/>
      <c r="DY80"/>
    </row>
    <row r="81" spans="1:129">
      <c r="A81" s="453" t="s">
        <v>1291</v>
      </c>
      <c r="B81" s="454"/>
      <c r="C81" s="454">
        <v>1</v>
      </c>
      <c r="D81" s="454"/>
      <c r="E81" s="454"/>
      <c r="F81" s="454">
        <v>1</v>
      </c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>
        <v>1</v>
      </c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  <c r="AL81" s="454"/>
      <c r="AM81" s="454"/>
      <c r="AN81" s="454"/>
      <c r="AO81" s="454"/>
      <c r="AP81" s="454"/>
      <c r="AQ81" s="454"/>
      <c r="AR81" s="454"/>
      <c r="AS81" s="454"/>
      <c r="AT81" s="454"/>
      <c r="AU81" s="454"/>
      <c r="AV81" s="454"/>
      <c r="AW81" s="454"/>
      <c r="AX81" s="454"/>
      <c r="AY81" s="454"/>
      <c r="AZ81" s="454"/>
      <c r="BA81" s="454"/>
      <c r="BB81" s="454"/>
      <c r="BC81" s="454"/>
      <c r="BD81" s="454"/>
      <c r="BE81" s="454"/>
      <c r="BF81" s="454"/>
      <c r="BG81" s="454"/>
      <c r="BH81" s="454"/>
      <c r="BI81" s="454"/>
      <c r="BJ81" s="454"/>
      <c r="BK81" s="454">
        <v>6</v>
      </c>
      <c r="BL81" s="454">
        <v>2</v>
      </c>
      <c r="BM81" s="454"/>
      <c r="BN81" s="454"/>
      <c r="BO81" s="454"/>
      <c r="BP81" s="454"/>
      <c r="BQ81" s="454"/>
      <c r="BR81" s="454"/>
      <c r="BS81" s="454"/>
      <c r="BT81" s="454"/>
      <c r="BU81" s="454"/>
      <c r="BV81" s="454"/>
      <c r="BW81" s="454"/>
      <c r="BX81" s="454"/>
      <c r="BY81" s="454"/>
      <c r="BZ81" s="454"/>
      <c r="CA81" s="454"/>
      <c r="CB81" s="454"/>
      <c r="CC81" s="454"/>
      <c r="CD81" s="454"/>
      <c r="CE81" s="454"/>
      <c r="CF81" s="454"/>
      <c r="CG81" s="454"/>
      <c r="CH81" s="454"/>
      <c r="CI81" s="454"/>
      <c r="CJ81" s="454"/>
      <c r="CK81" s="454"/>
      <c r="CL81" s="454"/>
      <c r="CM81" s="454"/>
      <c r="CN81" s="454"/>
      <c r="CO81" s="454"/>
      <c r="CP81" s="454"/>
      <c r="CQ81" s="454"/>
      <c r="CR81" s="454"/>
      <c r="CS81" s="454"/>
      <c r="CT81" s="454"/>
      <c r="CU81" s="454"/>
      <c r="CV81" s="454"/>
      <c r="CW81" s="454"/>
      <c r="CX81" s="454"/>
      <c r="CY81" s="454"/>
      <c r="CZ81" s="454"/>
      <c r="DA81" s="454"/>
      <c r="DB81" s="454"/>
      <c r="DC81" s="454"/>
      <c r="DD81" s="454"/>
      <c r="DE81" s="454"/>
      <c r="DF81" s="454"/>
      <c r="DG81" s="454"/>
      <c r="DH81" s="454"/>
      <c r="DI81" s="454"/>
      <c r="DJ81" s="454"/>
      <c r="DK81" s="454"/>
      <c r="DL81" s="454"/>
      <c r="DM81" s="454"/>
      <c r="DN81" s="454"/>
      <c r="DO81" s="454"/>
      <c r="DP81" s="454"/>
      <c r="DQ81" s="454"/>
      <c r="DR81" s="454"/>
      <c r="DS81" s="454"/>
      <c r="DT81" s="454"/>
      <c r="DU81" s="454"/>
      <c r="DV81" s="454"/>
      <c r="DW81" s="454">
        <v>11</v>
      </c>
      <c r="DX81"/>
      <c r="DY81"/>
    </row>
    <row r="82" spans="1:129">
      <c r="A82" s="453" t="s">
        <v>208</v>
      </c>
      <c r="B82" s="454"/>
      <c r="C82" s="454">
        <v>2</v>
      </c>
      <c r="D82" s="454"/>
      <c r="E82" s="454"/>
      <c r="F82" s="454">
        <v>2</v>
      </c>
      <c r="G82" s="454"/>
      <c r="H82" s="454">
        <v>2</v>
      </c>
      <c r="I82" s="454">
        <v>1</v>
      </c>
      <c r="J82" s="454"/>
      <c r="K82" s="454"/>
      <c r="L82" s="454"/>
      <c r="M82" s="454"/>
      <c r="N82" s="454"/>
      <c r="O82" s="454"/>
      <c r="P82" s="454"/>
      <c r="Q82" s="454">
        <v>2</v>
      </c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>
        <v>2</v>
      </c>
      <c r="AG82" s="454">
        <v>2</v>
      </c>
      <c r="AH82" s="454">
        <v>2</v>
      </c>
      <c r="AI82" s="454">
        <v>8</v>
      </c>
      <c r="AJ82" s="454">
        <v>2</v>
      </c>
      <c r="AK82" s="454">
        <v>2</v>
      </c>
      <c r="AL82" s="454">
        <v>1</v>
      </c>
      <c r="AM82" s="454"/>
      <c r="AN82" s="454"/>
      <c r="AO82" s="454"/>
      <c r="AP82" s="454"/>
      <c r="AQ82" s="454"/>
      <c r="AR82" s="454"/>
      <c r="AS82" s="454"/>
      <c r="AT82" s="454"/>
      <c r="AU82" s="454"/>
      <c r="AV82" s="454"/>
      <c r="AW82" s="454"/>
      <c r="AX82" s="454"/>
      <c r="AY82" s="454"/>
      <c r="AZ82" s="454"/>
      <c r="BA82" s="454"/>
      <c r="BB82" s="454"/>
      <c r="BC82" s="454"/>
      <c r="BD82" s="454"/>
      <c r="BE82" s="454"/>
      <c r="BF82" s="454"/>
      <c r="BG82" s="454"/>
      <c r="BH82" s="454"/>
      <c r="BI82" s="454"/>
      <c r="BJ82" s="454"/>
      <c r="BK82" s="454"/>
      <c r="BL82" s="454"/>
      <c r="BM82" s="454"/>
      <c r="BN82" s="454"/>
      <c r="BO82" s="454"/>
      <c r="BP82" s="454"/>
      <c r="BQ82" s="454"/>
      <c r="BR82" s="454"/>
      <c r="BS82" s="454"/>
      <c r="BT82" s="454"/>
      <c r="BU82" s="454"/>
      <c r="BV82" s="454"/>
      <c r="BW82" s="454"/>
      <c r="BX82" s="454"/>
      <c r="BY82" s="454"/>
      <c r="BZ82" s="454"/>
      <c r="CA82" s="454"/>
      <c r="CB82" s="454"/>
      <c r="CC82" s="454"/>
      <c r="CD82" s="454"/>
      <c r="CE82" s="454"/>
      <c r="CF82" s="454"/>
      <c r="CG82" s="454"/>
      <c r="CH82" s="454"/>
      <c r="CI82" s="454"/>
      <c r="CJ82" s="454"/>
      <c r="CK82" s="454"/>
      <c r="CL82" s="454"/>
      <c r="CM82" s="454"/>
      <c r="CN82" s="454"/>
      <c r="CO82" s="454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>
        <v>2</v>
      </c>
      <c r="CZ82" s="454">
        <v>1</v>
      </c>
      <c r="DA82" s="454">
        <v>5</v>
      </c>
      <c r="DB82" s="454">
        <v>2</v>
      </c>
      <c r="DC82" s="454"/>
      <c r="DD82" s="454"/>
      <c r="DE82" s="454"/>
      <c r="DF82" s="454"/>
      <c r="DG82" s="454"/>
      <c r="DH82" s="454"/>
      <c r="DI82" s="454"/>
      <c r="DJ82" s="454"/>
      <c r="DK82" s="454"/>
      <c r="DL82" s="454"/>
      <c r="DM82" s="454"/>
      <c r="DN82" s="454"/>
      <c r="DO82" s="454"/>
      <c r="DP82" s="454"/>
      <c r="DQ82" s="454"/>
      <c r="DR82" s="454"/>
      <c r="DS82" s="454"/>
      <c r="DT82" s="454"/>
      <c r="DU82" s="454"/>
      <c r="DV82" s="454"/>
      <c r="DW82" s="454">
        <v>38</v>
      </c>
      <c r="DX82"/>
      <c r="DY82"/>
    </row>
    <row r="83" spans="1:129">
      <c r="A83" s="453" t="s">
        <v>212</v>
      </c>
      <c r="B83" s="454"/>
      <c r="C83" s="454">
        <v>2</v>
      </c>
      <c r="D83" s="454"/>
      <c r="E83" s="454"/>
      <c r="F83" s="454">
        <v>2</v>
      </c>
      <c r="G83" s="454"/>
      <c r="H83" s="454">
        <v>2</v>
      </c>
      <c r="I83" s="454">
        <v>2</v>
      </c>
      <c r="J83" s="454"/>
      <c r="K83" s="454"/>
      <c r="L83" s="454"/>
      <c r="M83" s="454"/>
      <c r="N83" s="454"/>
      <c r="O83" s="454"/>
      <c r="P83" s="454"/>
      <c r="Q83" s="454">
        <v>2</v>
      </c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>
        <v>2</v>
      </c>
      <c r="AG83" s="454">
        <v>2</v>
      </c>
      <c r="AH83" s="454">
        <v>2</v>
      </c>
      <c r="AI83" s="454">
        <v>8</v>
      </c>
      <c r="AJ83" s="454">
        <v>2</v>
      </c>
      <c r="AK83" s="454">
        <v>2</v>
      </c>
      <c r="AL83" s="454">
        <v>2</v>
      </c>
      <c r="AM83" s="454"/>
      <c r="AN83" s="454"/>
      <c r="AO83" s="454"/>
      <c r="AP83" s="454"/>
      <c r="AQ83" s="454"/>
      <c r="AR83" s="454"/>
      <c r="AS83" s="454"/>
      <c r="AT83" s="454"/>
      <c r="AU83" s="454"/>
      <c r="AV83" s="454"/>
      <c r="AW83" s="454"/>
      <c r="AX83" s="454"/>
      <c r="AY83" s="454"/>
      <c r="AZ83" s="454"/>
      <c r="BA83" s="454"/>
      <c r="BB83" s="454"/>
      <c r="BC83" s="454"/>
      <c r="BD83" s="454"/>
      <c r="BE83" s="454"/>
      <c r="BF83" s="454"/>
      <c r="BG83" s="454"/>
      <c r="BH83" s="454"/>
      <c r="BI83" s="454"/>
      <c r="BJ83" s="454"/>
      <c r="BK83" s="454"/>
      <c r="BL83" s="454"/>
      <c r="BM83" s="454"/>
      <c r="BN83" s="454"/>
      <c r="BO83" s="454"/>
      <c r="BP83" s="454"/>
      <c r="BQ83" s="454"/>
      <c r="BR83" s="454"/>
      <c r="BS83" s="454"/>
      <c r="BT83" s="454"/>
      <c r="BU83" s="454"/>
      <c r="BV83" s="454"/>
      <c r="BW83" s="454"/>
      <c r="BX83" s="454"/>
      <c r="BY83" s="454"/>
      <c r="BZ83" s="454"/>
      <c r="CA83" s="454"/>
      <c r="CB83" s="454"/>
      <c r="CC83" s="454"/>
      <c r="CD83" s="454"/>
      <c r="CE83" s="454"/>
      <c r="CF83" s="454"/>
      <c r="CG83" s="454"/>
      <c r="CH83" s="454"/>
      <c r="CI83" s="454"/>
      <c r="CJ83" s="454"/>
      <c r="CK83" s="454"/>
      <c r="CL83" s="454"/>
      <c r="CM83" s="454"/>
      <c r="CN83" s="454"/>
      <c r="CO83" s="454"/>
      <c r="CP83" s="454"/>
      <c r="CQ83" s="454"/>
      <c r="CR83" s="454"/>
      <c r="CS83" s="454"/>
      <c r="CT83" s="454"/>
      <c r="CU83" s="454"/>
      <c r="CV83" s="454"/>
      <c r="CW83" s="454"/>
      <c r="CX83" s="454"/>
      <c r="CY83" s="454">
        <v>2</v>
      </c>
      <c r="CZ83" s="454">
        <v>1</v>
      </c>
      <c r="DA83" s="454">
        <v>5</v>
      </c>
      <c r="DB83" s="454">
        <v>2</v>
      </c>
      <c r="DC83" s="454"/>
      <c r="DD83" s="454"/>
      <c r="DE83" s="454"/>
      <c r="DF83" s="454"/>
      <c r="DG83" s="454"/>
      <c r="DH83" s="454"/>
      <c r="DI83" s="454"/>
      <c r="DJ83" s="454"/>
      <c r="DK83" s="454"/>
      <c r="DL83" s="454"/>
      <c r="DM83" s="454"/>
      <c r="DN83" s="454"/>
      <c r="DO83" s="454"/>
      <c r="DP83" s="454"/>
      <c r="DQ83" s="454"/>
      <c r="DR83" s="454"/>
      <c r="DS83" s="454"/>
      <c r="DT83" s="454"/>
      <c r="DU83" s="454"/>
      <c r="DV83" s="454"/>
      <c r="DW83" s="454">
        <v>40</v>
      </c>
      <c r="DX83"/>
      <c r="DY83"/>
    </row>
    <row r="84" spans="1:129">
      <c r="A84" s="453" t="s">
        <v>146</v>
      </c>
      <c r="B84" s="454"/>
      <c r="C84" s="454">
        <v>2</v>
      </c>
      <c r="D84" s="454"/>
      <c r="E84" s="454"/>
      <c r="F84" s="454">
        <v>2</v>
      </c>
      <c r="G84" s="454"/>
      <c r="H84" s="454">
        <v>2</v>
      </c>
      <c r="I84" s="454">
        <v>2</v>
      </c>
      <c r="J84" s="454"/>
      <c r="K84" s="454"/>
      <c r="L84" s="454"/>
      <c r="M84" s="454"/>
      <c r="N84" s="454"/>
      <c r="O84" s="454"/>
      <c r="P84" s="454"/>
      <c r="Q84" s="454">
        <v>2</v>
      </c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>
        <v>2</v>
      </c>
      <c r="AG84" s="454">
        <v>2</v>
      </c>
      <c r="AH84" s="454"/>
      <c r="AI84" s="454">
        <v>8</v>
      </c>
      <c r="AJ84" s="454">
        <v>2</v>
      </c>
      <c r="AK84" s="454">
        <v>2</v>
      </c>
      <c r="AL84" s="454">
        <v>2</v>
      </c>
      <c r="AM84" s="454"/>
      <c r="AN84" s="454"/>
      <c r="AO84" s="454"/>
      <c r="AP84" s="454"/>
      <c r="AQ84" s="454"/>
      <c r="AR84" s="454"/>
      <c r="AS84" s="454"/>
      <c r="AT84" s="454"/>
      <c r="AU84" s="454"/>
      <c r="AV84" s="454"/>
      <c r="AW84" s="454"/>
      <c r="AX84" s="454"/>
      <c r="AY84" s="454"/>
      <c r="AZ84" s="454"/>
      <c r="BA84" s="454"/>
      <c r="BB84" s="454"/>
      <c r="BC84" s="454"/>
      <c r="BD84" s="454"/>
      <c r="BE84" s="454"/>
      <c r="BF84" s="454"/>
      <c r="BG84" s="454"/>
      <c r="BH84" s="454"/>
      <c r="BI84" s="454"/>
      <c r="BJ84" s="454"/>
      <c r="BK84" s="454"/>
      <c r="BL84" s="454"/>
      <c r="BM84" s="454"/>
      <c r="BN84" s="454"/>
      <c r="BO84" s="454"/>
      <c r="BP84" s="454"/>
      <c r="BQ84" s="454"/>
      <c r="BR84" s="454"/>
      <c r="BS84" s="454"/>
      <c r="BT84" s="454"/>
      <c r="BU84" s="454"/>
      <c r="BV84" s="454"/>
      <c r="BW84" s="454"/>
      <c r="BX84" s="454"/>
      <c r="BY84" s="454"/>
      <c r="BZ84" s="454"/>
      <c r="CA84" s="454"/>
      <c r="CB84" s="454"/>
      <c r="CC84" s="454"/>
      <c r="CD84" s="454"/>
      <c r="CE84" s="454"/>
      <c r="CF84" s="454"/>
      <c r="CG84" s="454"/>
      <c r="CH84" s="454"/>
      <c r="CI84" s="454"/>
      <c r="CJ84" s="454"/>
      <c r="CK84" s="454"/>
      <c r="CL84" s="454"/>
      <c r="CM84" s="454"/>
      <c r="CN84" s="454"/>
      <c r="CO84" s="454"/>
      <c r="CP84" s="454"/>
      <c r="CQ84" s="454"/>
      <c r="CR84" s="454"/>
      <c r="CS84" s="454"/>
      <c r="CT84" s="454"/>
      <c r="CU84" s="454"/>
      <c r="CV84" s="454"/>
      <c r="CW84" s="454"/>
      <c r="CX84" s="454"/>
      <c r="CY84" s="454">
        <v>2</v>
      </c>
      <c r="CZ84" s="454">
        <v>2</v>
      </c>
      <c r="DA84" s="454">
        <v>5</v>
      </c>
      <c r="DB84" s="454">
        <v>1</v>
      </c>
      <c r="DC84" s="454"/>
      <c r="DD84" s="454"/>
      <c r="DE84" s="454"/>
      <c r="DF84" s="454"/>
      <c r="DG84" s="454"/>
      <c r="DH84" s="454"/>
      <c r="DI84" s="454"/>
      <c r="DJ84" s="454"/>
      <c r="DK84" s="454"/>
      <c r="DL84" s="454"/>
      <c r="DM84" s="454"/>
      <c r="DN84" s="454"/>
      <c r="DO84" s="454"/>
      <c r="DP84" s="454"/>
      <c r="DQ84" s="454"/>
      <c r="DR84" s="454"/>
      <c r="DS84" s="454"/>
      <c r="DT84" s="454"/>
      <c r="DU84" s="454"/>
      <c r="DV84" s="454"/>
      <c r="DW84" s="454">
        <v>38</v>
      </c>
      <c r="DX84"/>
      <c r="DY84"/>
    </row>
    <row r="85" spans="1:129">
      <c r="A85" s="453" t="s">
        <v>154</v>
      </c>
      <c r="B85" s="454"/>
      <c r="C85" s="454">
        <v>2</v>
      </c>
      <c r="D85" s="454"/>
      <c r="E85" s="454"/>
      <c r="F85" s="454">
        <v>2</v>
      </c>
      <c r="G85" s="454"/>
      <c r="H85" s="454">
        <v>2</v>
      </c>
      <c r="I85" s="454">
        <v>2</v>
      </c>
      <c r="J85" s="454"/>
      <c r="K85" s="454"/>
      <c r="L85" s="454"/>
      <c r="M85" s="454"/>
      <c r="N85" s="454"/>
      <c r="O85" s="454"/>
      <c r="P85" s="454"/>
      <c r="Q85" s="454">
        <v>2</v>
      </c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>
        <v>2</v>
      </c>
      <c r="AG85" s="454">
        <v>2</v>
      </c>
      <c r="AH85" s="454">
        <v>2</v>
      </c>
      <c r="AI85" s="454">
        <v>8</v>
      </c>
      <c r="AJ85" s="454">
        <v>2</v>
      </c>
      <c r="AK85" s="454">
        <v>2</v>
      </c>
      <c r="AL85" s="454">
        <v>2</v>
      </c>
      <c r="AM85" s="454"/>
      <c r="AN85" s="454"/>
      <c r="AO85" s="454"/>
      <c r="AP85" s="454"/>
      <c r="AQ85" s="454"/>
      <c r="AR85" s="454"/>
      <c r="AS85" s="454"/>
      <c r="AT85" s="454"/>
      <c r="AU85" s="454"/>
      <c r="AV85" s="454"/>
      <c r="AW85" s="454"/>
      <c r="AX85" s="454"/>
      <c r="AY85" s="454"/>
      <c r="AZ85" s="454"/>
      <c r="BA85" s="454"/>
      <c r="BB85" s="454"/>
      <c r="BC85" s="454"/>
      <c r="BD85" s="454"/>
      <c r="BE85" s="454"/>
      <c r="BF85" s="454"/>
      <c r="BG85" s="454"/>
      <c r="BH85" s="454"/>
      <c r="BI85" s="454"/>
      <c r="BJ85" s="454"/>
      <c r="BK85" s="454"/>
      <c r="BL85" s="454"/>
      <c r="BM85" s="454"/>
      <c r="BN85" s="454"/>
      <c r="BO85" s="454"/>
      <c r="BP85" s="454"/>
      <c r="BQ85" s="454"/>
      <c r="BR85" s="454"/>
      <c r="BS85" s="454"/>
      <c r="BT85" s="454"/>
      <c r="BU85" s="454"/>
      <c r="BV85" s="454"/>
      <c r="BW85" s="454"/>
      <c r="BX85" s="454"/>
      <c r="BY85" s="454"/>
      <c r="BZ85" s="454"/>
      <c r="CA85" s="454"/>
      <c r="CB85" s="454"/>
      <c r="CC85" s="454"/>
      <c r="CD85" s="454"/>
      <c r="CE85" s="454"/>
      <c r="CF85" s="454"/>
      <c r="CG85" s="454"/>
      <c r="CH85" s="454"/>
      <c r="CI85" s="454"/>
      <c r="CJ85" s="454"/>
      <c r="CK85" s="454"/>
      <c r="CL85" s="454"/>
      <c r="CM85" s="454"/>
      <c r="CN85" s="454"/>
      <c r="CO85" s="454"/>
      <c r="CP85" s="454"/>
      <c r="CQ85" s="454"/>
      <c r="CR85" s="454"/>
      <c r="CS85" s="454"/>
      <c r="CT85" s="454"/>
      <c r="CU85" s="454"/>
      <c r="CV85" s="454"/>
      <c r="CW85" s="454"/>
      <c r="CX85" s="454"/>
      <c r="CY85" s="454">
        <v>2</v>
      </c>
      <c r="CZ85" s="454">
        <v>2</v>
      </c>
      <c r="DA85" s="454">
        <v>5</v>
      </c>
      <c r="DB85" s="454">
        <v>1</v>
      </c>
      <c r="DC85" s="454"/>
      <c r="DD85" s="454"/>
      <c r="DE85" s="454"/>
      <c r="DF85" s="454"/>
      <c r="DG85" s="454"/>
      <c r="DH85" s="454"/>
      <c r="DI85" s="454"/>
      <c r="DJ85" s="454"/>
      <c r="DK85" s="454"/>
      <c r="DL85" s="454"/>
      <c r="DM85" s="454"/>
      <c r="DN85" s="454"/>
      <c r="DO85" s="454"/>
      <c r="DP85" s="454"/>
      <c r="DQ85" s="454"/>
      <c r="DR85" s="454"/>
      <c r="DS85" s="454"/>
      <c r="DT85" s="454"/>
      <c r="DU85" s="454"/>
      <c r="DV85" s="454"/>
      <c r="DW85" s="454">
        <v>40</v>
      </c>
      <c r="DX85"/>
      <c r="DY85"/>
    </row>
    <row r="86" spans="1:129">
      <c r="A86" s="453" t="s">
        <v>929</v>
      </c>
      <c r="B86" s="454"/>
      <c r="C86" s="454">
        <v>2</v>
      </c>
      <c r="D86" s="454"/>
      <c r="E86" s="454"/>
      <c r="F86" s="454">
        <v>2</v>
      </c>
      <c r="G86" s="454"/>
      <c r="H86" s="454">
        <v>2</v>
      </c>
      <c r="I86" s="454">
        <v>2</v>
      </c>
      <c r="J86" s="454"/>
      <c r="K86" s="454"/>
      <c r="L86" s="454"/>
      <c r="M86" s="454"/>
      <c r="N86" s="454"/>
      <c r="O86" s="454"/>
      <c r="P86" s="454"/>
      <c r="Q86" s="454">
        <v>2</v>
      </c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>
        <v>2</v>
      </c>
      <c r="AG86" s="454">
        <v>2</v>
      </c>
      <c r="AH86" s="454">
        <v>2</v>
      </c>
      <c r="AI86" s="454">
        <v>8</v>
      </c>
      <c r="AJ86" s="454">
        <v>2</v>
      </c>
      <c r="AK86" s="454">
        <v>2</v>
      </c>
      <c r="AL86" s="454">
        <v>1</v>
      </c>
      <c r="AM86" s="454"/>
      <c r="AN86" s="454"/>
      <c r="AO86" s="454"/>
      <c r="AP86" s="454"/>
      <c r="AQ86" s="454"/>
      <c r="AR86" s="454"/>
      <c r="AS86" s="454"/>
      <c r="AT86" s="454"/>
      <c r="AU86" s="454"/>
      <c r="AV86" s="454"/>
      <c r="AW86" s="454"/>
      <c r="AX86" s="454"/>
      <c r="AY86" s="454"/>
      <c r="AZ86" s="454"/>
      <c r="BA86" s="454"/>
      <c r="BB86" s="454"/>
      <c r="BC86" s="454"/>
      <c r="BD86" s="454"/>
      <c r="BE86" s="454"/>
      <c r="BF86" s="454"/>
      <c r="BG86" s="454"/>
      <c r="BH86" s="454"/>
      <c r="BI86" s="454"/>
      <c r="BJ86" s="454"/>
      <c r="BK86" s="454"/>
      <c r="BL86" s="454"/>
      <c r="BM86" s="454"/>
      <c r="BN86" s="454"/>
      <c r="BO86" s="454"/>
      <c r="BP86" s="454"/>
      <c r="BQ86" s="454"/>
      <c r="BR86" s="454"/>
      <c r="BS86" s="454"/>
      <c r="BT86" s="454"/>
      <c r="BU86" s="454"/>
      <c r="BV86" s="454"/>
      <c r="BW86" s="454"/>
      <c r="BX86" s="454"/>
      <c r="BY86" s="454"/>
      <c r="BZ86" s="454"/>
      <c r="CA86" s="454"/>
      <c r="CB86" s="454"/>
      <c r="CC86" s="454"/>
      <c r="CD86" s="454"/>
      <c r="CE86" s="454"/>
      <c r="CF86" s="454"/>
      <c r="CG86" s="454"/>
      <c r="CH86" s="454"/>
      <c r="CI86" s="454"/>
      <c r="CJ86" s="454"/>
      <c r="CK86" s="454"/>
      <c r="CL86" s="454"/>
      <c r="CM86" s="454"/>
      <c r="CN86" s="454"/>
      <c r="CO86" s="454"/>
      <c r="CP86" s="454"/>
      <c r="CQ86" s="454"/>
      <c r="CR86" s="454"/>
      <c r="CS86" s="454"/>
      <c r="CT86" s="454"/>
      <c r="CU86" s="454"/>
      <c r="CV86" s="454"/>
      <c r="CW86" s="454"/>
      <c r="CX86" s="454"/>
      <c r="CY86" s="454">
        <v>2</v>
      </c>
      <c r="CZ86" s="454">
        <v>2</v>
      </c>
      <c r="DA86" s="454">
        <v>5</v>
      </c>
      <c r="DB86" s="454">
        <v>1</v>
      </c>
      <c r="DC86" s="454"/>
      <c r="DD86" s="454"/>
      <c r="DE86" s="454"/>
      <c r="DF86" s="454"/>
      <c r="DG86" s="454"/>
      <c r="DH86" s="454"/>
      <c r="DI86" s="454"/>
      <c r="DJ86" s="454"/>
      <c r="DK86" s="454"/>
      <c r="DL86" s="454"/>
      <c r="DM86" s="454"/>
      <c r="DN86" s="454"/>
      <c r="DO86" s="454"/>
      <c r="DP86" s="454"/>
      <c r="DQ86" s="454"/>
      <c r="DR86" s="454"/>
      <c r="DS86" s="454"/>
      <c r="DT86" s="454"/>
      <c r="DU86" s="454"/>
      <c r="DV86" s="454"/>
      <c r="DW86" s="454">
        <v>39</v>
      </c>
      <c r="DX86"/>
      <c r="DY86"/>
    </row>
    <row r="87" spans="1:129">
      <c r="A87" s="453" t="s">
        <v>1355</v>
      </c>
      <c r="B87" s="454"/>
      <c r="C87" s="454"/>
      <c r="D87" s="454"/>
      <c r="E87" s="454"/>
      <c r="F87" s="454"/>
      <c r="G87" s="454"/>
      <c r="H87" s="454">
        <v>2</v>
      </c>
      <c r="I87" s="454">
        <v>2</v>
      </c>
      <c r="J87" s="454"/>
      <c r="K87" s="454"/>
      <c r="L87" s="454"/>
      <c r="M87" s="454"/>
      <c r="N87" s="454"/>
      <c r="O87" s="454"/>
      <c r="P87" s="454"/>
      <c r="Q87" s="454">
        <v>2</v>
      </c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  <c r="AL87" s="454"/>
      <c r="AM87" s="454"/>
      <c r="AN87" s="454"/>
      <c r="AO87" s="454"/>
      <c r="AP87" s="454"/>
      <c r="AQ87" s="454"/>
      <c r="AR87" s="454"/>
      <c r="AS87" s="454"/>
      <c r="AT87" s="454"/>
      <c r="AU87" s="454"/>
      <c r="AV87" s="454"/>
      <c r="AW87" s="454"/>
      <c r="AX87" s="454"/>
      <c r="AY87" s="454"/>
      <c r="AZ87" s="454"/>
      <c r="BA87" s="454"/>
      <c r="BB87" s="454"/>
      <c r="BC87" s="454"/>
      <c r="BD87" s="454"/>
      <c r="BE87" s="454"/>
      <c r="BF87" s="454"/>
      <c r="BG87" s="454"/>
      <c r="BH87" s="454"/>
      <c r="BI87" s="454"/>
      <c r="BJ87" s="454"/>
      <c r="BK87" s="454">
        <v>8</v>
      </c>
      <c r="BL87" s="454">
        <v>2</v>
      </c>
      <c r="BM87" s="454"/>
      <c r="BN87" s="454"/>
      <c r="BO87" s="454"/>
      <c r="BP87" s="454"/>
      <c r="BQ87" s="454"/>
      <c r="BR87" s="454"/>
      <c r="BS87" s="454"/>
      <c r="BT87" s="454"/>
      <c r="BU87" s="454"/>
      <c r="BV87" s="454"/>
      <c r="BW87" s="454"/>
      <c r="BX87" s="454"/>
      <c r="BY87" s="454"/>
      <c r="BZ87" s="454"/>
      <c r="CA87" s="454"/>
      <c r="CB87" s="454"/>
      <c r="CC87" s="454"/>
      <c r="CD87" s="454"/>
      <c r="CE87" s="454"/>
      <c r="CF87" s="454"/>
      <c r="CG87" s="454"/>
      <c r="CH87" s="454"/>
      <c r="CI87" s="454"/>
      <c r="CJ87" s="454"/>
      <c r="CK87" s="454"/>
      <c r="CL87" s="454"/>
      <c r="CM87" s="454"/>
      <c r="CN87" s="454"/>
      <c r="CO87" s="454"/>
      <c r="CP87" s="454"/>
      <c r="CQ87" s="454"/>
      <c r="CR87" s="454"/>
      <c r="CS87" s="454"/>
      <c r="CT87" s="454"/>
      <c r="CU87" s="454"/>
      <c r="CV87" s="454"/>
      <c r="CW87" s="454"/>
      <c r="CX87" s="454"/>
      <c r="CY87" s="454"/>
      <c r="CZ87" s="454"/>
      <c r="DA87" s="454"/>
      <c r="DB87" s="454"/>
      <c r="DC87" s="454"/>
      <c r="DD87" s="454"/>
      <c r="DE87" s="454"/>
      <c r="DF87" s="454"/>
      <c r="DG87" s="454"/>
      <c r="DH87" s="454"/>
      <c r="DI87" s="454"/>
      <c r="DJ87" s="454"/>
      <c r="DK87" s="454"/>
      <c r="DL87" s="454"/>
      <c r="DM87" s="454"/>
      <c r="DN87" s="454"/>
      <c r="DO87" s="454"/>
      <c r="DP87" s="454"/>
      <c r="DQ87" s="454"/>
      <c r="DR87" s="454"/>
      <c r="DS87" s="454"/>
      <c r="DT87" s="454"/>
      <c r="DU87" s="454"/>
      <c r="DV87" s="454"/>
      <c r="DW87" s="454">
        <v>16</v>
      </c>
      <c r="DX87"/>
      <c r="DY87"/>
    </row>
    <row r="88" spans="1:129">
      <c r="A88" s="453" t="s">
        <v>1356</v>
      </c>
      <c r="B88" s="454"/>
      <c r="C88" s="454"/>
      <c r="D88" s="454"/>
      <c r="E88" s="454"/>
      <c r="F88" s="454"/>
      <c r="G88" s="454"/>
      <c r="H88" s="454">
        <v>2</v>
      </c>
      <c r="I88" s="454">
        <v>2</v>
      </c>
      <c r="J88" s="454"/>
      <c r="K88" s="454"/>
      <c r="L88" s="454"/>
      <c r="M88" s="454"/>
      <c r="N88" s="454"/>
      <c r="O88" s="454"/>
      <c r="P88" s="454"/>
      <c r="Q88" s="454">
        <v>2</v>
      </c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  <c r="AL88" s="454"/>
      <c r="AM88" s="454"/>
      <c r="AN88" s="454"/>
      <c r="AO88" s="454"/>
      <c r="AP88" s="454"/>
      <c r="AQ88" s="454"/>
      <c r="AR88" s="454"/>
      <c r="AS88" s="454"/>
      <c r="AT88" s="454"/>
      <c r="AU88" s="454"/>
      <c r="AV88" s="454"/>
      <c r="AW88" s="454"/>
      <c r="AX88" s="454"/>
      <c r="AY88" s="454"/>
      <c r="AZ88" s="454"/>
      <c r="BA88" s="454"/>
      <c r="BB88" s="454"/>
      <c r="BC88" s="454"/>
      <c r="BD88" s="454"/>
      <c r="BE88" s="454"/>
      <c r="BF88" s="454"/>
      <c r="BG88" s="454"/>
      <c r="BH88" s="454"/>
      <c r="BI88" s="454"/>
      <c r="BJ88" s="454"/>
      <c r="BK88" s="454">
        <v>8</v>
      </c>
      <c r="BL88" s="454">
        <v>2</v>
      </c>
      <c r="BM88" s="454"/>
      <c r="BN88" s="454"/>
      <c r="BO88" s="454"/>
      <c r="BP88" s="454"/>
      <c r="BQ88" s="454"/>
      <c r="BR88" s="454"/>
      <c r="BS88" s="454"/>
      <c r="BT88" s="454"/>
      <c r="BU88" s="454"/>
      <c r="BV88" s="454"/>
      <c r="BW88" s="454"/>
      <c r="BX88" s="454"/>
      <c r="BY88" s="454"/>
      <c r="BZ88" s="454"/>
      <c r="CA88" s="454"/>
      <c r="CB88" s="454"/>
      <c r="CC88" s="454"/>
      <c r="CD88" s="454"/>
      <c r="CE88" s="454"/>
      <c r="CF88" s="454"/>
      <c r="CG88" s="454"/>
      <c r="CH88" s="454"/>
      <c r="CI88" s="454"/>
      <c r="CJ88" s="454"/>
      <c r="CK88" s="454"/>
      <c r="CL88" s="454"/>
      <c r="CM88" s="454"/>
      <c r="CN88" s="454"/>
      <c r="CO88" s="454"/>
      <c r="CP88" s="454"/>
      <c r="CQ88" s="454"/>
      <c r="CR88" s="454"/>
      <c r="CS88" s="454"/>
      <c r="CT88" s="454"/>
      <c r="CU88" s="454"/>
      <c r="CV88" s="454"/>
      <c r="CW88" s="454"/>
      <c r="CX88" s="454"/>
      <c r="CY88" s="454"/>
      <c r="CZ88" s="454"/>
      <c r="DA88" s="454"/>
      <c r="DB88" s="454"/>
      <c r="DC88" s="454"/>
      <c r="DD88" s="454"/>
      <c r="DE88" s="454"/>
      <c r="DF88" s="454"/>
      <c r="DG88" s="454"/>
      <c r="DH88" s="454"/>
      <c r="DI88" s="454"/>
      <c r="DJ88" s="454"/>
      <c r="DK88" s="454"/>
      <c r="DL88" s="454"/>
      <c r="DM88" s="454"/>
      <c r="DN88" s="454"/>
      <c r="DO88" s="454"/>
      <c r="DP88" s="454"/>
      <c r="DQ88" s="454"/>
      <c r="DR88" s="454"/>
      <c r="DS88" s="454"/>
      <c r="DT88" s="454"/>
      <c r="DU88" s="454"/>
      <c r="DV88" s="454"/>
      <c r="DW88" s="454">
        <v>16</v>
      </c>
      <c r="DX88"/>
      <c r="DY88"/>
    </row>
    <row r="89" spans="1:129">
      <c r="A89" s="453" t="s">
        <v>834</v>
      </c>
      <c r="B89" s="454"/>
      <c r="C89" s="454"/>
      <c r="D89" s="454"/>
      <c r="E89" s="454"/>
      <c r="F89" s="454"/>
      <c r="G89" s="454"/>
      <c r="H89" s="454"/>
      <c r="I89" s="454">
        <v>2</v>
      </c>
      <c r="J89" s="454"/>
      <c r="K89" s="454"/>
      <c r="L89" s="454">
        <v>2</v>
      </c>
      <c r="M89" s="454"/>
      <c r="N89" s="454"/>
      <c r="O89" s="454"/>
      <c r="P89" s="454"/>
      <c r="Q89" s="454">
        <v>3</v>
      </c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>
        <v>3</v>
      </c>
      <c r="AK89" s="454"/>
      <c r="AL89" s="454">
        <v>2</v>
      </c>
      <c r="AM89" s="454"/>
      <c r="AN89" s="454">
        <v>2</v>
      </c>
      <c r="AO89" s="454"/>
      <c r="AP89" s="454"/>
      <c r="AQ89" s="454"/>
      <c r="AR89" s="454"/>
      <c r="AS89" s="454"/>
      <c r="AT89" s="454"/>
      <c r="AU89" s="454"/>
      <c r="AV89" s="454"/>
      <c r="AW89" s="454"/>
      <c r="AX89" s="454"/>
      <c r="AY89" s="454"/>
      <c r="AZ89" s="454"/>
      <c r="BA89" s="454"/>
      <c r="BB89" s="454"/>
      <c r="BC89" s="454"/>
      <c r="BD89" s="454"/>
      <c r="BE89" s="454"/>
      <c r="BF89" s="454"/>
      <c r="BG89" s="454"/>
      <c r="BH89" s="454"/>
      <c r="BI89" s="454"/>
      <c r="BJ89" s="454"/>
      <c r="BK89" s="454"/>
      <c r="BL89" s="454"/>
      <c r="BM89" s="454"/>
      <c r="BN89" s="454"/>
      <c r="BO89" s="454">
        <v>5</v>
      </c>
      <c r="BP89" s="454"/>
      <c r="BQ89" s="454">
        <v>5</v>
      </c>
      <c r="BR89" s="454"/>
      <c r="BS89" s="454"/>
      <c r="BT89" s="454"/>
      <c r="BU89" s="454"/>
      <c r="BV89" s="454"/>
      <c r="BW89" s="454"/>
      <c r="BX89" s="454"/>
      <c r="BY89" s="454"/>
      <c r="BZ89" s="454"/>
      <c r="CA89" s="454"/>
      <c r="CB89" s="454"/>
      <c r="CC89" s="454"/>
      <c r="CD89" s="454"/>
      <c r="CE89" s="454"/>
      <c r="CF89" s="454"/>
      <c r="CG89" s="454">
        <v>3</v>
      </c>
      <c r="CH89" s="454">
        <v>3</v>
      </c>
      <c r="CI89" s="454"/>
      <c r="CJ89" s="454">
        <v>2</v>
      </c>
      <c r="CK89" s="454">
        <v>2</v>
      </c>
      <c r="CL89" s="454"/>
      <c r="CM89" s="454"/>
      <c r="CN89" s="454"/>
      <c r="CO89" s="454"/>
      <c r="CP89" s="454"/>
      <c r="CQ89" s="454"/>
      <c r="CR89" s="454"/>
      <c r="CS89" s="454"/>
      <c r="CT89" s="454"/>
      <c r="CU89" s="454"/>
      <c r="CV89" s="454"/>
      <c r="CW89" s="454"/>
      <c r="CX89" s="454"/>
      <c r="CY89" s="454"/>
      <c r="CZ89" s="454"/>
      <c r="DA89" s="454"/>
      <c r="DB89" s="454"/>
      <c r="DC89" s="454"/>
      <c r="DD89" s="454"/>
      <c r="DE89" s="454"/>
      <c r="DF89" s="454"/>
      <c r="DG89" s="454"/>
      <c r="DH89" s="454"/>
      <c r="DI89" s="454"/>
      <c r="DJ89" s="454"/>
      <c r="DK89" s="454"/>
      <c r="DL89" s="454"/>
      <c r="DM89" s="454"/>
      <c r="DN89" s="454">
        <v>3</v>
      </c>
      <c r="DO89" s="454"/>
      <c r="DP89" s="454"/>
      <c r="DQ89" s="454"/>
      <c r="DR89" s="454"/>
      <c r="DS89" s="454"/>
      <c r="DT89" s="454"/>
      <c r="DU89" s="454"/>
      <c r="DV89" s="454"/>
      <c r="DW89" s="454">
        <v>37</v>
      </c>
      <c r="DX89"/>
      <c r="DY89"/>
    </row>
    <row r="90" spans="1:129">
      <c r="A90" s="453" t="s">
        <v>249</v>
      </c>
      <c r="B90" s="454"/>
      <c r="C90" s="454"/>
      <c r="D90" s="454"/>
      <c r="E90" s="454"/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>
        <v>12</v>
      </c>
      <c r="AD90" s="454"/>
      <c r="AE90" s="454"/>
      <c r="AF90" s="454"/>
      <c r="AG90" s="454"/>
      <c r="AH90" s="454"/>
      <c r="AI90" s="454"/>
      <c r="AJ90" s="454"/>
      <c r="AK90" s="454"/>
      <c r="AL90" s="454"/>
      <c r="AM90" s="454"/>
      <c r="AN90" s="454"/>
      <c r="AO90" s="454"/>
      <c r="AP90" s="454"/>
      <c r="AQ90" s="454"/>
      <c r="AR90" s="454"/>
      <c r="AS90" s="454"/>
      <c r="AT90" s="454"/>
      <c r="AU90" s="454"/>
      <c r="AV90" s="454"/>
      <c r="AW90" s="454"/>
      <c r="AX90" s="454"/>
      <c r="AY90" s="454"/>
      <c r="AZ90" s="454"/>
      <c r="BA90" s="454"/>
      <c r="BB90" s="454"/>
      <c r="BC90" s="454"/>
      <c r="BD90" s="454"/>
      <c r="BE90" s="454"/>
      <c r="BF90" s="454"/>
      <c r="BG90" s="454"/>
      <c r="BH90" s="454"/>
      <c r="BI90" s="454"/>
      <c r="BJ90" s="454"/>
      <c r="BK90" s="454"/>
      <c r="BL90" s="454"/>
      <c r="BM90" s="454"/>
      <c r="BN90" s="454"/>
      <c r="BO90" s="454"/>
      <c r="BP90" s="454"/>
      <c r="BQ90" s="454"/>
      <c r="BR90" s="454"/>
      <c r="BS90" s="454"/>
      <c r="BT90" s="454"/>
      <c r="BU90" s="454"/>
      <c r="BV90" s="454"/>
      <c r="BW90" s="454"/>
      <c r="BX90" s="454"/>
      <c r="BY90" s="454"/>
      <c r="BZ90" s="454"/>
      <c r="CA90" s="454"/>
      <c r="CB90" s="454"/>
      <c r="CC90" s="454"/>
      <c r="CD90" s="454"/>
      <c r="CE90" s="454"/>
      <c r="CF90" s="454"/>
      <c r="CG90" s="454"/>
      <c r="CH90" s="454"/>
      <c r="CI90" s="454"/>
      <c r="CJ90" s="454"/>
      <c r="CK90" s="454"/>
      <c r="CL90" s="454"/>
      <c r="CM90" s="454"/>
      <c r="CN90" s="454"/>
      <c r="CO90" s="454"/>
      <c r="CP90" s="454"/>
      <c r="CQ90" s="454"/>
      <c r="CR90" s="454"/>
      <c r="CS90" s="454"/>
      <c r="CT90" s="454"/>
      <c r="CU90" s="454"/>
      <c r="CV90" s="454"/>
      <c r="CW90" s="454"/>
      <c r="CX90" s="454"/>
      <c r="CY90" s="454"/>
      <c r="CZ90" s="454"/>
      <c r="DA90" s="454"/>
      <c r="DB90" s="454"/>
      <c r="DC90" s="454"/>
      <c r="DD90" s="454"/>
      <c r="DE90" s="454"/>
      <c r="DF90" s="454"/>
      <c r="DG90" s="454"/>
      <c r="DH90" s="454"/>
      <c r="DI90" s="454"/>
      <c r="DJ90" s="454"/>
      <c r="DK90" s="454"/>
      <c r="DL90" s="454"/>
      <c r="DM90" s="454"/>
      <c r="DN90" s="454"/>
      <c r="DO90" s="454"/>
      <c r="DP90" s="454"/>
      <c r="DQ90" s="454"/>
      <c r="DR90" s="454"/>
      <c r="DS90" s="454"/>
      <c r="DT90" s="454"/>
      <c r="DU90" s="454"/>
      <c r="DV90" s="454"/>
      <c r="DW90" s="454">
        <v>12</v>
      </c>
      <c r="DX90"/>
      <c r="DY90"/>
    </row>
    <row r="91" spans="1:129">
      <c r="A91" s="453" t="s">
        <v>1251</v>
      </c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>
        <v>4</v>
      </c>
      <c r="AD91" s="454"/>
      <c r="AE91" s="454"/>
      <c r="AF91" s="454"/>
      <c r="AG91" s="454"/>
      <c r="AH91" s="454"/>
      <c r="AI91" s="454"/>
      <c r="AJ91" s="454"/>
      <c r="AK91" s="454"/>
      <c r="AL91" s="454"/>
      <c r="AM91" s="454"/>
      <c r="AN91" s="454"/>
      <c r="AO91" s="454"/>
      <c r="AP91" s="454"/>
      <c r="AQ91" s="454"/>
      <c r="AR91" s="454"/>
      <c r="AS91" s="454"/>
      <c r="AT91" s="454"/>
      <c r="AU91" s="454"/>
      <c r="AV91" s="454"/>
      <c r="AW91" s="454"/>
      <c r="AX91" s="454"/>
      <c r="AY91" s="454"/>
      <c r="AZ91" s="454"/>
      <c r="BA91" s="454"/>
      <c r="BB91" s="454"/>
      <c r="BC91" s="454"/>
      <c r="BD91" s="454"/>
      <c r="BE91" s="454"/>
      <c r="BF91" s="454"/>
      <c r="BG91" s="454"/>
      <c r="BH91" s="454"/>
      <c r="BI91" s="454"/>
      <c r="BJ91" s="454"/>
      <c r="BK91" s="454"/>
      <c r="BL91" s="454"/>
      <c r="BM91" s="454"/>
      <c r="BN91" s="454"/>
      <c r="BO91" s="454"/>
      <c r="BP91" s="454"/>
      <c r="BQ91" s="454"/>
      <c r="BR91" s="454"/>
      <c r="BS91" s="454"/>
      <c r="BT91" s="454"/>
      <c r="BU91" s="454"/>
      <c r="BV91" s="454"/>
      <c r="BW91" s="454"/>
      <c r="BX91" s="454"/>
      <c r="BY91" s="454"/>
      <c r="BZ91" s="454"/>
      <c r="CA91" s="454"/>
      <c r="CB91" s="454"/>
      <c r="CC91" s="454"/>
      <c r="CD91" s="454"/>
      <c r="CE91" s="454"/>
      <c r="CF91" s="454"/>
      <c r="CG91" s="454"/>
      <c r="CH91" s="454"/>
      <c r="CI91" s="454"/>
      <c r="CJ91" s="454"/>
      <c r="CK91" s="454"/>
      <c r="CL91" s="454"/>
      <c r="CM91" s="454"/>
      <c r="CN91" s="454"/>
      <c r="CO91" s="454"/>
      <c r="CP91" s="454"/>
      <c r="CQ91" s="454"/>
      <c r="CR91" s="454"/>
      <c r="CS91" s="454"/>
      <c r="CT91" s="454"/>
      <c r="CU91" s="454"/>
      <c r="CV91" s="454"/>
      <c r="CW91" s="454"/>
      <c r="CX91" s="454"/>
      <c r="CY91" s="454"/>
      <c r="CZ91" s="454"/>
      <c r="DA91" s="454"/>
      <c r="DB91" s="454"/>
      <c r="DC91" s="454"/>
      <c r="DD91" s="454"/>
      <c r="DE91" s="454"/>
      <c r="DF91" s="454"/>
      <c r="DG91" s="454"/>
      <c r="DH91" s="454"/>
      <c r="DI91" s="454"/>
      <c r="DJ91" s="454"/>
      <c r="DK91" s="454"/>
      <c r="DL91" s="454"/>
      <c r="DM91" s="454"/>
      <c r="DN91" s="454"/>
      <c r="DO91" s="454"/>
      <c r="DP91" s="454"/>
      <c r="DQ91" s="454"/>
      <c r="DR91" s="454"/>
      <c r="DS91" s="454"/>
      <c r="DT91" s="454"/>
      <c r="DU91" s="454"/>
      <c r="DV91" s="454"/>
      <c r="DW91" s="454">
        <v>4</v>
      </c>
      <c r="DX91"/>
      <c r="DY91"/>
    </row>
    <row r="92" spans="1:129">
      <c r="A92" s="453" t="s">
        <v>1250</v>
      </c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>
        <v>2</v>
      </c>
      <c r="AD92" s="454"/>
      <c r="AE92" s="454"/>
      <c r="AF92" s="454"/>
      <c r="AG92" s="454"/>
      <c r="AH92" s="454"/>
      <c r="AI92" s="454"/>
      <c r="AJ92" s="454"/>
      <c r="AK92" s="454"/>
      <c r="AL92" s="454"/>
      <c r="AM92" s="454"/>
      <c r="AN92" s="454"/>
      <c r="AO92" s="454"/>
      <c r="AP92" s="454"/>
      <c r="AQ92" s="454"/>
      <c r="AR92" s="454"/>
      <c r="AS92" s="454"/>
      <c r="AT92" s="454"/>
      <c r="AU92" s="454"/>
      <c r="AV92" s="454"/>
      <c r="AW92" s="454"/>
      <c r="AX92" s="454"/>
      <c r="AY92" s="454"/>
      <c r="AZ92" s="454"/>
      <c r="BA92" s="454"/>
      <c r="BB92" s="454"/>
      <c r="BC92" s="454"/>
      <c r="BD92" s="454"/>
      <c r="BE92" s="454"/>
      <c r="BF92" s="454"/>
      <c r="BG92" s="454"/>
      <c r="BH92" s="454"/>
      <c r="BI92" s="454"/>
      <c r="BJ92" s="454"/>
      <c r="BK92" s="454"/>
      <c r="BL92" s="454"/>
      <c r="BM92" s="454"/>
      <c r="BN92" s="454"/>
      <c r="BO92" s="454"/>
      <c r="BP92" s="454"/>
      <c r="BQ92" s="454"/>
      <c r="BR92" s="454"/>
      <c r="BS92" s="454"/>
      <c r="BT92" s="454"/>
      <c r="BU92" s="454"/>
      <c r="BV92" s="454"/>
      <c r="BW92" s="454"/>
      <c r="BX92" s="454"/>
      <c r="BY92" s="454"/>
      <c r="BZ92" s="454"/>
      <c r="CA92" s="454"/>
      <c r="CB92" s="454"/>
      <c r="CC92" s="454"/>
      <c r="CD92" s="454"/>
      <c r="CE92" s="454"/>
      <c r="CF92" s="454"/>
      <c r="CG92" s="454"/>
      <c r="CH92" s="454"/>
      <c r="CI92" s="454"/>
      <c r="CJ92" s="454"/>
      <c r="CK92" s="454"/>
      <c r="CL92" s="454"/>
      <c r="CM92" s="454"/>
      <c r="CN92" s="454"/>
      <c r="CO92" s="454"/>
      <c r="CP92" s="454"/>
      <c r="CQ92" s="454"/>
      <c r="CR92" s="454"/>
      <c r="CS92" s="454"/>
      <c r="CT92" s="454"/>
      <c r="CU92" s="454"/>
      <c r="CV92" s="454"/>
      <c r="CW92" s="454"/>
      <c r="CX92" s="454"/>
      <c r="CY92" s="454"/>
      <c r="CZ92" s="454"/>
      <c r="DA92" s="454"/>
      <c r="DB92" s="454"/>
      <c r="DC92" s="454"/>
      <c r="DD92" s="454"/>
      <c r="DE92" s="454"/>
      <c r="DF92" s="454"/>
      <c r="DG92" s="454"/>
      <c r="DH92" s="454"/>
      <c r="DI92" s="454"/>
      <c r="DJ92" s="454"/>
      <c r="DK92" s="454"/>
      <c r="DL92" s="454"/>
      <c r="DM92" s="454"/>
      <c r="DN92" s="454"/>
      <c r="DO92" s="454"/>
      <c r="DP92" s="454"/>
      <c r="DQ92" s="454"/>
      <c r="DR92" s="454"/>
      <c r="DS92" s="454"/>
      <c r="DT92" s="454"/>
      <c r="DU92" s="454"/>
      <c r="DV92" s="454"/>
      <c r="DW92" s="454">
        <v>2</v>
      </c>
      <c r="DX92"/>
      <c r="DY92"/>
    </row>
    <row r="93" spans="1:129">
      <c r="A93" s="453" t="s">
        <v>1371</v>
      </c>
      <c r="B93" s="454"/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>
        <v>2</v>
      </c>
      <c r="AI93" s="454"/>
      <c r="AJ93" s="454"/>
      <c r="AK93" s="454"/>
      <c r="AL93" s="454"/>
      <c r="AM93" s="454"/>
      <c r="AN93" s="454"/>
      <c r="AO93" s="454"/>
      <c r="AP93" s="454"/>
      <c r="AQ93" s="454"/>
      <c r="AR93" s="454"/>
      <c r="AS93" s="454"/>
      <c r="AT93" s="454"/>
      <c r="AU93" s="454"/>
      <c r="AV93" s="454"/>
      <c r="AW93" s="454"/>
      <c r="AX93" s="454"/>
      <c r="AY93" s="454"/>
      <c r="AZ93" s="454"/>
      <c r="BA93" s="454"/>
      <c r="BB93" s="454"/>
      <c r="BC93" s="454"/>
      <c r="BD93" s="454"/>
      <c r="BE93" s="454"/>
      <c r="BF93" s="454"/>
      <c r="BG93" s="454"/>
      <c r="BH93" s="454"/>
      <c r="BI93" s="454"/>
      <c r="BJ93" s="454"/>
      <c r="BK93" s="454"/>
      <c r="BL93" s="454"/>
      <c r="BM93" s="454"/>
      <c r="BN93" s="454"/>
      <c r="BO93" s="454"/>
      <c r="BP93" s="454"/>
      <c r="BQ93" s="454"/>
      <c r="BR93" s="454"/>
      <c r="BS93" s="454"/>
      <c r="BT93" s="454"/>
      <c r="BU93" s="454"/>
      <c r="BV93" s="454"/>
      <c r="BW93" s="454"/>
      <c r="BX93" s="454"/>
      <c r="BY93" s="454"/>
      <c r="BZ93" s="454"/>
      <c r="CA93" s="454"/>
      <c r="CB93" s="454"/>
      <c r="CC93" s="454"/>
      <c r="CD93" s="454"/>
      <c r="CE93" s="454"/>
      <c r="CF93" s="454"/>
      <c r="CG93" s="454"/>
      <c r="CH93" s="454"/>
      <c r="CI93" s="454"/>
      <c r="CJ93" s="454"/>
      <c r="CK93" s="454"/>
      <c r="CL93" s="454"/>
      <c r="CM93" s="454"/>
      <c r="CN93" s="454"/>
      <c r="CO93" s="454"/>
      <c r="CP93" s="454"/>
      <c r="CQ93" s="454"/>
      <c r="CR93" s="454"/>
      <c r="CS93" s="454"/>
      <c r="CT93" s="454"/>
      <c r="CU93" s="454"/>
      <c r="CV93" s="454"/>
      <c r="CW93" s="454"/>
      <c r="CX93" s="454"/>
      <c r="CY93" s="454"/>
      <c r="CZ93" s="454"/>
      <c r="DA93" s="454"/>
      <c r="DB93" s="454"/>
      <c r="DC93" s="454"/>
      <c r="DD93" s="454"/>
      <c r="DE93" s="454"/>
      <c r="DF93" s="454"/>
      <c r="DG93" s="454"/>
      <c r="DH93" s="454"/>
      <c r="DI93" s="454"/>
      <c r="DJ93" s="454"/>
      <c r="DK93" s="454"/>
      <c r="DL93" s="454"/>
      <c r="DM93" s="454"/>
      <c r="DN93" s="454"/>
      <c r="DO93" s="454"/>
      <c r="DP93" s="454"/>
      <c r="DQ93" s="454"/>
      <c r="DR93" s="454"/>
      <c r="DS93" s="454"/>
      <c r="DT93" s="454"/>
      <c r="DU93" s="454"/>
      <c r="DV93" s="454"/>
      <c r="DW93" s="454">
        <v>2</v>
      </c>
      <c r="DX93"/>
      <c r="DY93"/>
    </row>
    <row r="94" spans="1:129">
      <c r="A94" s="453" t="s">
        <v>252</v>
      </c>
      <c r="B94" s="454"/>
      <c r="C94" s="454">
        <v>2</v>
      </c>
      <c r="D94" s="454"/>
      <c r="E94" s="454"/>
      <c r="F94" s="454"/>
      <c r="G94" s="454"/>
      <c r="H94" s="454"/>
      <c r="I94" s="454"/>
      <c r="J94" s="454"/>
      <c r="K94" s="454"/>
      <c r="L94" s="454">
        <v>2</v>
      </c>
      <c r="M94" s="454"/>
      <c r="N94" s="454"/>
      <c r="O94" s="454"/>
      <c r="P94" s="454"/>
      <c r="Q94" s="454">
        <v>1</v>
      </c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  <c r="AL94" s="454"/>
      <c r="AM94" s="454"/>
      <c r="AN94" s="454"/>
      <c r="AO94" s="454"/>
      <c r="AP94" s="454"/>
      <c r="AQ94" s="454"/>
      <c r="AR94" s="454"/>
      <c r="AS94" s="454">
        <v>2</v>
      </c>
      <c r="AT94" s="454"/>
      <c r="AU94" s="454"/>
      <c r="AV94" s="454"/>
      <c r="AW94" s="454"/>
      <c r="AX94" s="454"/>
      <c r="AY94" s="454"/>
      <c r="AZ94" s="454"/>
      <c r="BA94" s="454"/>
      <c r="BB94" s="454"/>
      <c r="BC94" s="454"/>
      <c r="BD94" s="454"/>
      <c r="BE94" s="454"/>
      <c r="BF94" s="454"/>
      <c r="BG94" s="454"/>
      <c r="BH94" s="454"/>
      <c r="BI94" s="454"/>
      <c r="BJ94" s="454"/>
      <c r="BK94" s="454"/>
      <c r="BL94" s="454"/>
      <c r="BM94" s="454"/>
      <c r="BN94" s="454"/>
      <c r="BO94" s="454"/>
      <c r="BP94" s="454"/>
      <c r="BQ94" s="454"/>
      <c r="BR94" s="454"/>
      <c r="BS94" s="454"/>
      <c r="BT94" s="454"/>
      <c r="BU94" s="454"/>
      <c r="BV94" s="454"/>
      <c r="BW94" s="454"/>
      <c r="BX94" s="454"/>
      <c r="BY94" s="454"/>
      <c r="BZ94" s="454"/>
      <c r="CA94" s="454"/>
      <c r="CB94" s="454"/>
      <c r="CC94" s="454"/>
      <c r="CD94" s="454"/>
      <c r="CE94" s="454"/>
      <c r="CF94" s="454"/>
      <c r="CG94" s="454"/>
      <c r="CH94" s="454"/>
      <c r="CI94" s="454"/>
      <c r="CJ94" s="454"/>
      <c r="CK94" s="454"/>
      <c r="CL94" s="454"/>
      <c r="CM94" s="454"/>
      <c r="CN94" s="454"/>
      <c r="CO94" s="454"/>
      <c r="CP94" s="454"/>
      <c r="CQ94" s="454"/>
      <c r="CR94" s="454"/>
      <c r="CS94" s="454"/>
      <c r="CT94" s="454"/>
      <c r="CU94" s="454"/>
      <c r="CV94" s="454"/>
      <c r="CW94" s="454"/>
      <c r="CX94" s="454"/>
      <c r="CY94" s="454"/>
      <c r="CZ94" s="454"/>
      <c r="DA94" s="454"/>
      <c r="DB94" s="454"/>
      <c r="DC94" s="454"/>
      <c r="DD94" s="454"/>
      <c r="DE94" s="454"/>
      <c r="DF94" s="454"/>
      <c r="DG94" s="454"/>
      <c r="DH94" s="454"/>
      <c r="DI94" s="454"/>
      <c r="DJ94" s="454"/>
      <c r="DK94" s="454"/>
      <c r="DL94" s="454"/>
      <c r="DM94" s="454"/>
      <c r="DN94" s="454"/>
      <c r="DO94" s="454">
        <v>1</v>
      </c>
      <c r="DP94" s="454">
        <v>5</v>
      </c>
      <c r="DQ94" s="454"/>
      <c r="DR94" s="454"/>
      <c r="DS94" s="454"/>
      <c r="DT94" s="454"/>
      <c r="DU94" s="454"/>
      <c r="DV94" s="454"/>
      <c r="DW94" s="454">
        <v>13</v>
      </c>
      <c r="DX94"/>
      <c r="DY94"/>
    </row>
    <row r="95" spans="1:129">
      <c r="A95" s="453" t="s">
        <v>1197</v>
      </c>
      <c r="B95" s="454"/>
      <c r="C95" s="454">
        <v>2</v>
      </c>
      <c r="D95" s="454"/>
      <c r="E95" s="454"/>
      <c r="F95" s="454">
        <v>2</v>
      </c>
      <c r="G95" s="454">
        <v>2</v>
      </c>
      <c r="H95" s="454"/>
      <c r="I95" s="454">
        <v>2</v>
      </c>
      <c r="J95" s="454"/>
      <c r="K95" s="454">
        <v>28</v>
      </c>
      <c r="L95" s="454">
        <v>2</v>
      </c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  <c r="AL95" s="454"/>
      <c r="AM95" s="454"/>
      <c r="AN95" s="454"/>
      <c r="AO95" s="454"/>
      <c r="AP95" s="454"/>
      <c r="AQ95" s="454"/>
      <c r="AR95" s="454"/>
      <c r="AS95" s="454"/>
      <c r="AT95" s="454"/>
      <c r="AU95" s="454"/>
      <c r="AV95" s="454"/>
      <c r="AW95" s="454"/>
      <c r="AX95" s="454"/>
      <c r="AY95" s="454"/>
      <c r="AZ95" s="454"/>
      <c r="BA95" s="454"/>
      <c r="BB95" s="454"/>
      <c r="BC95" s="454"/>
      <c r="BD95" s="454"/>
      <c r="BE95" s="454"/>
      <c r="BF95" s="454"/>
      <c r="BG95" s="454"/>
      <c r="BH95" s="454"/>
      <c r="BI95" s="454"/>
      <c r="BJ95" s="454"/>
      <c r="BK95" s="454"/>
      <c r="BL95" s="454"/>
      <c r="BM95" s="454"/>
      <c r="BN95" s="454"/>
      <c r="BO95" s="454"/>
      <c r="BP95" s="454"/>
      <c r="BQ95" s="454"/>
      <c r="BR95" s="454"/>
      <c r="BS95" s="454"/>
      <c r="BT95" s="454"/>
      <c r="BU95" s="454"/>
      <c r="BV95" s="454"/>
      <c r="BW95" s="454"/>
      <c r="BX95" s="454"/>
      <c r="BY95" s="454"/>
      <c r="BZ95" s="454"/>
      <c r="CA95" s="454"/>
      <c r="CB95" s="454"/>
      <c r="CC95" s="454"/>
      <c r="CD95" s="454"/>
      <c r="CE95" s="454"/>
      <c r="CF95" s="454"/>
      <c r="CG95" s="454"/>
      <c r="CH95" s="454"/>
      <c r="CI95" s="454"/>
      <c r="CJ95" s="454"/>
      <c r="CK95" s="454"/>
      <c r="CL95" s="454"/>
      <c r="CM95" s="454"/>
      <c r="CN95" s="454"/>
      <c r="CO95" s="454"/>
      <c r="CP95" s="454"/>
      <c r="CQ95" s="454"/>
      <c r="CR95" s="454"/>
      <c r="CS95" s="454"/>
      <c r="CT95" s="454"/>
      <c r="CU95" s="454"/>
      <c r="CV95" s="454"/>
      <c r="CW95" s="454"/>
      <c r="CX95" s="454"/>
      <c r="CY95" s="454"/>
      <c r="CZ95" s="454"/>
      <c r="DA95" s="454"/>
      <c r="DB95" s="454"/>
      <c r="DC95" s="454"/>
      <c r="DD95" s="454"/>
      <c r="DE95" s="454"/>
      <c r="DF95" s="454"/>
      <c r="DG95" s="454"/>
      <c r="DH95" s="454"/>
      <c r="DI95" s="454"/>
      <c r="DJ95" s="454"/>
      <c r="DK95" s="454"/>
      <c r="DL95" s="454"/>
      <c r="DM95" s="454"/>
      <c r="DN95" s="454"/>
      <c r="DO95" s="454"/>
      <c r="DP95" s="454"/>
      <c r="DQ95" s="454"/>
      <c r="DR95" s="454"/>
      <c r="DS95" s="454"/>
      <c r="DT95" s="454"/>
      <c r="DU95" s="454"/>
      <c r="DV95" s="454"/>
      <c r="DW95" s="454">
        <v>38</v>
      </c>
      <c r="DX95"/>
      <c r="DY95"/>
    </row>
    <row r="96" spans="1:129">
      <c r="A96" s="453" t="s">
        <v>1198</v>
      </c>
      <c r="B96" s="454"/>
      <c r="C96" s="454">
        <v>2</v>
      </c>
      <c r="D96" s="454"/>
      <c r="E96" s="454"/>
      <c r="F96" s="454">
        <v>2</v>
      </c>
      <c r="G96" s="454">
        <v>2</v>
      </c>
      <c r="H96" s="454">
        <v>2</v>
      </c>
      <c r="I96" s="454">
        <v>2</v>
      </c>
      <c r="J96" s="454"/>
      <c r="K96" s="454"/>
      <c r="L96" s="454"/>
      <c r="M96" s="454">
        <v>22</v>
      </c>
      <c r="N96" s="454">
        <v>4</v>
      </c>
      <c r="O96" s="454"/>
      <c r="P96" s="454"/>
      <c r="Q96" s="454">
        <v>2</v>
      </c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  <c r="AL96" s="454"/>
      <c r="AM96" s="454"/>
      <c r="AN96" s="454"/>
      <c r="AO96" s="454"/>
      <c r="AP96" s="454"/>
      <c r="AQ96" s="454"/>
      <c r="AR96" s="454"/>
      <c r="AS96" s="454"/>
      <c r="AT96" s="454"/>
      <c r="AU96" s="454"/>
      <c r="AV96" s="454"/>
      <c r="AW96" s="454"/>
      <c r="AX96" s="454"/>
      <c r="AY96" s="454"/>
      <c r="AZ96" s="454"/>
      <c r="BA96" s="454"/>
      <c r="BB96" s="454"/>
      <c r="BC96" s="454"/>
      <c r="BD96" s="454"/>
      <c r="BE96" s="454"/>
      <c r="BF96" s="454"/>
      <c r="BG96" s="454"/>
      <c r="BH96" s="454"/>
      <c r="BI96" s="454"/>
      <c r="BJ96" s="454"/>
      <c r="BK96" s="454"/>
      <c r="BL96" s="454"/>
      <c r="BM96" s="454"/>
      <c r="BN96" s="454"/>
      <c r="BO96" s="454"/>
      <c r="BP96" s="454"/>
      <c r="BQ96" s="454"/>
      <c r="BR96" s="454"/>
      <c r="BS96" s="454"/>
      <c r="BT96" s="454"/>
      <c r="BU96" s="454"/>
      <c r="BV96" s="454"/>
      <c r="BW96" s="454"/>
      <c r="BX96" s="454"/>
      <c r="BY96" s="454"/>
      <c r="BZ96" s="454"/>
      <c r="CA96" s="454"/>
      <c r="CB96" s="454"/>
      <c r="CC96" s="454"/>
      <c r="CD96" s="454"/>
      <c r="CE96" s="454"/>
      <c r="CF96" s="454"/>
      <c r="CG96" s="454"/>
      <c r="CH96" s="454"/>
      <c r="CI96" s="454"/>
      <c r="CJ96" s="454"/>
      <c r="CK96" s="454"/>
      <c r="CL96" s="454"/>
      <c r="CM96" s="454"/>
      <c r="CN96" s="454"/>
      <c r="CO96" s="454"/>
      <c r="CP96" s="454"/>
      <c r="CQ96" s="454"/>
      <c r="CR96" s="454"/>
      <c r="CS96" s="454"/>
      <c r="CT96" s="454"/>
      <c r="CU96" s="454"/>
      <c r="CV96" s="454"/>
      <c r="CW96" s="454"/>
      <c r="CX96" s="454"/>
      <c r="CY96" s="454"/>
      <c r="CZ96" s="454"/>
      <c r="DA96" s="454"/>
      <c r="DB96" s="454"/>
      <c r="DC96" s="454"/>
      <c r="DD96" s="454"/>
      <c r="DE96" s="454"/>
      <c r="DF96" s="454"/>
      <c r="DG96" s="454"/>
      <c r="DH96" s="454"/>
      <c r="DI96" s="454"/>
      <c r="DJ96" s="454"/>
      <c r="DK96" s="454"/>
      <c r="DL96" s="454"/>
      <c r="DM96" s="454"/>
      <c r="DN96" s="454"/>
      <c r="DO96" s="454"/>
      <c r="DP96" s="454"/>
      <c r="DQ96" s="454"/>
      <c r="DR96" s="454"/>
      <c r="DS96" s="454"/>
      <c r="DT96" s="454"/>
      <c r="DU96" s="454"/>
      <c r="DV96" s="454"/>
      <c r="DW96" s="454">
        <v>38</v>
      </c>
      <c r="DX96"/>
      <c r="DY96"/>
    </row>
    <row r="97" spans="1:129">
      <c r="A97" s="453" t="s">
        <v>1385</v>
      </c>
      <c r="B97" s="454"/>
      <c r="C97" s="454"/>
      <c r="D97" s="454"/>
      <c r="E97" s="454"/>
      <c r="F97" s="454"/>
      <c r="G97" s="454"/>
      <c r="H97" s="454"/>
      <c r="I97" s="454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  <c r="AL97" s="454"/>
      <c r="AM97" s="454"/>
      <c r="AN97" s="454"/>
      <c r="AO97" s="454"/>
      <c r="AP97" s="454"/>
      <c r="AQ97" s="454"/>
      <c r="AR97" s="454"/>
      <c r="AS97" s="454"/>
      <c r="AT97" s="454"/>
      <c r="AU97" s="454"/>
      <c r="AV97" s="454"/>
      <c r="AW97" s="454"/>
      <c r="AX97" s="454"/>
      <c r="AY97" s="454"/>
      <c r="AZ97" s="454"/>
      <c r="BA97" s="454"/>
      <c r="BB97" s="454"/>
      <c r="BC97" s="454"/>
      <c r="BD97" s="454"/>
      <c r="BE97" s="454"/>
      <c r="BF97" s="454"/>
      <c r="BG97" s="454"/>
      <c r="BH97" s="454"/>
      <c r="BI97" s="454"/>
      <c r="BJ97" s="454"/>
      <c r="BK97" s="454"/>
      <c r="BL97" s="454"/>
      <c r="BM97" s="454"/>
      <c r="BN97" s="454"/>
      <c r="BO97" s="454"/>
      <c r="BP97" s="454"/>
      <c r="BQ97" s="454"/>
      <c r="BR97" s="454"/>
      <c r="BS97" s="454"/>
      <c r="BT97" s="454"/>
      <c r="BU97" s="454"/>
      <c r="BV97" s="454"/>
      <c r="BW97" s="454"/>
      <c r="BX97" s="454"/>
      <c r="BY97" s="454"/>
      <c r="BZ97" s="454"/>
      <c r="CA97" s="454"/>
      <c r="CB97" s="454"/>
      <c r="CC97" s="454"/>
      <c r="CD97" s="454"/>
      <c r="CE97" s="454"/>
      <c r="CF97" s="454"/>
      <c r="CG97" s="454"/>
      <c r="CH97" s="454"/>
      <c r="CI97" s="454"/>
      <c r="CJ97" s="454"/>
      <c r="CK97" s="454"/>
      <c r="CL97" s="454"/>
      <c r="CM97" s="454"/>
      <c r="CN97" s="454"/>
      <c r="CO97" s="454"/>
      <c r="CP97" s="454"/>
      <c r="CQ97" s="454"/>
      <c r="CR97" s="454"/>
      <c r="CS97" s="454"/>
      <c r="CT97" s="454"/>
      <c r="CU97" s="454">
        <v>7</v>
      </c>
      <c r="CV97" s="454">
        <v>6</v>
      </c>
      <c r="CW97" s="454"/>
      <c r="CX97" s="454"/>
      <c r="CY97" s="454"/>
      <c r="CZ97" s="454"/>
      <c r="DA97" s="454"/>
      <c r="DB97" s="454"/>
      <c r="DC97" s="454"/>
      <c r="DD97" s="454"/>
      <c r="DE97" s="454"/>
      <c r="DF97" s="454"/>
      <c r="DG97" s="454"/>
      <c r="DH97" s="454"/>
      <c r="DI97" s="454"/>
      <c r="DJ97" s="454"/>
      <c r="DK97" s="454"/>
      <c r="DL97" s="454"/>
      <c r="DM97" s="454"/>
      <c r="DN97" s="454"/>
      <c r="DO97" s="454"/>
      <c r="DP97" s="454"/>
      <c r="DQ97" s="454"/>
      <c r="DR97" s="454"/>
      <c r="DS97" s="454"/>
      <c r="DT97" s="454"/>
      <c r="DU97" s="454">
        <v>2</v>
      </c>
      <c r="DV97" s="454"/>
      <c r="DW97" s="454">
        <v>15</v>
      </c>
      <c r="DX97"/>
      <c r="DY97"/>
    </row>
    <row r="98" spans="1:129">
      <c r="A98" s="453" t="s">
        <v>1492</v>
      </c>
      <c r="B98" s="454"/>
      <c r="C98" s="454">
        <v>1</v>
      </c>
      <c r="D98" s="454"/>
      <c r="E98" s="454"/>
      <c r="F98" s="454">
        <v>1</v>
      </c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>
        <v>1</v>
      </c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  <c r="AL98" s="454"/>
      <c r="AM98" s="454"/>
      <c r="AN98" s="454"/>
      <c r="AO98" s="454"/>
      <c r="AP98" s="454"/>
      <c r="AQ98" s="454"/>
      <c r="AR98" s="454"/>
      <c r="AS98" s="454"/>
      <c r="AT98" s="454"/>
      <c r="AU98" s="454"/>
      <c r="AV98" s="454"/>
      <c r="AW98" s="454"/>
      <c r="AX98" s="454"/>
      <c r="AY98" s="454"/>
      <c r="AZ98" s="454"/>
      <c r="BA98" s="454"/>
      <c r="BB98" s="454"/>
      <c r="BC98" s="454"/>
      <c r="BD98" s="454"/>
      <c r="BE98" s="454"/>
      <c r="BF98" s="454"/>
      <c r="BG98" s="454"/>
      <c r="BH98" s="454"/>
      <c r="BI98" s="454"/>
      <c r="BJ98" s="454"/>
      <c r="BK98" s="454">
        <v>4</v>
      </c>
      <c r="BL98" s="454">
        <v>2</v>
      </c>
      <c r="BM98" s="454"/>
      <c r="BN98" s="454"/>
      <c r="BO98" s="454"/>
      <c r="BP98" s="454"/>
      <c r="BQ98" s="454"/>
      <c r="BR98" s="454"/>
      <c r="BS98" s="454"/>
      <c r="BT98" s="454"/>
      <c r="BU98" s="454"/>
      <c r="BV98" s="454"/>
      <c r="BW98" s="454"/>
      <c r="BX98" s="454"/>
      <c r="BY98" s="454"/>
      <c r="BZ98" s="454"/>
      <c r="CA98" s="454"/>
      <c r="CB98" s="454"/>
      <c r="CC98" s="454"/>
      <c r="CD98" s="454"/>
      <c r="CE98" s="454"/>
      <c r="CF98" s="454"/>
      <c r="CG98" s="454"/>
      <c r="CH98" s="454"/>
      <c r="CI98" s="454"/>
      <c r="CJ98" s="454"/>
      <c r="CK98" s="454"/>
      <c r="CL98" s="454"/>
      <c r="CM98" s="454"/>
      <c r="CN98" s="454"/>
      <c r="CO98" s="454"/>
      <c r="CP98" s="454"/>
      <c r="CQ98" s="454"/>
      <c r="CR98" s="454"/>
      <c r="CS98" s="454"/>
      <c r="CT98" s="454"/>
      <c r="CU98" s="454"/>
      <c r="CV98" s="454"/>
      <c r="CW98" s="454"/>
      <c r="CX98" s="454"/>
      <c r="CY98" s="454"/>
      <c r="CZ98" s="454"/>
      <c r="DA98" s="454"/>
      <c r="DB98" s="454"/>
      <c r="DC98" s="454"/>
      <c r="DD98" s="454"/>
      <c r="DE98" s="454"/>
      <c r="DF98" s="454"/>
      <c r="DG98" s="454"/>
      <c r="DH98" s="454"/>
      <c r="DI98" s="454"/>
      <c r="DJ98" s="454"/>
      <c r="DK98" s="454"/>
      <c r="DL98" s="454"/>
      <c r="DM98" s="454"/>
      <c r="DN98" s="454"/>
      <c r="DO98" s="454"/>
      <c r="DP98" s="454"/>
      <c r="DQ98" s="454"/>
      <c r="DR98" s="454"/>
      <c r="DS98" s="454"/>
      <c r="DT98" s="454"/>
      <c r="DU98" s="454"/>
      <c r="DV98" s="454"/>
      <c r="DW98" s="454">
        <v>9</v>
      </c>
      <c r="DX98"/>
      <c r="DY98"/>
    </row>
    <row r="99" spans="1:129">
      <c r="A99" s="453" t="s">
        <v>1493</v>
      </c>
      <c r="B99" s="454"/>
      <c r="C99" s="454">
        <v>1</v>
      </c>
      <c r="D99" s="454"/>
      <c r="E99" s="454"/>
      <c r="F99" s="454">
        <v>1</v>
      </c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>
        <v>1</v>
      </c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  <c r="AL99" s="454"/>
      <c r="AM99" s="454"/>
      <c r="AN99" s="454"/>
      <c r="AO99" s="454"/>
      <c r="AP99" s="454"/>
      <c r="AQ99" s="454"/>
      <c r="AR99" s="454"/>
      <c r="AS99" s="454"/>
      <c r="AT99" s="454"/>
      <c r="AU99" s="454"/>
      <c r="AV99" s="454"/>
      <c r="AW99" s="454"/>
      <c r="AX99" s="454"/>
      <c r="AY99" s="454"/>
      <c r="AZ99" s="454"/>
      <c r="BA99" s="454"/>
      <c r="BB99" s="454"/>
      <c r="BC99" s="454"/>
      <c r="BD99" s="454"/>
      <c r="BE99" s="454"/>
      <c r="BF99" s="454"/>
      <c r="BG99" s="454"/>
      <c r="BH99" s="454"/>
      <c r="BI99" s="454"/>
      <c r="BJ99" s="454"/>
      <c r="BK99" s="454">
        <v>4</v>
      </c>
      <c r="BL99" s="454">
        <v>2</v>
      </c>
      <c r="BM99" s="454">
        <v>2</v>
      </c>
      <c r="BN99" s="454"/>
      <c r="BO99" s="454"/>
      <c r="BP99" s="454"/>
      <c r="BQ99" s="454"/>
      <c r="BR99" s="454"/>
      <c r="BS99" s="454"/>
      <c r="BT99" s="454"/>
      <c r="BU99" s="454"/>
      <c r="BV99" s="454"/>
      <c r="BW99" s="454"/>
      <c r="BX99" s="454"/>
      <c r="BY99" s="454"/>
      <c r="BZ99" s="454"/>
      <c r="CA99" s="454"/>
      <c r="CB99" s="454"/>
      <c r="CC99" s="454"/>
      <c r="CD99" s="454"/>
      <c r="CE99" s="454"/>
      <c r="CF99" s="454"/>
      <c r="CG99" s="454"/>
      <c r="CH99" s="454"/>
      <c r="CI99" s="454"/>
      <c r="CJ99" s="454"/>
      <c r="CK99" s="454"/>
      <c r="CL99" s="454"/>
      <c r="CM99" s="454"/>
      <c r="CN99" s="454"/>
      <c r="CO99" s="454"/>
      <c r="CP99" s="454"/>
      <c r="CQ99" s="454"/>
      <c r="CR99" s="454"/>
      <c r="CS99" s="454"/>
      <c r="CT99" s="454"/>
      <c r="CU99" s="454"/>
      <c r="CV99" s="454"/>
      <c r="CW99" s="454"/>
      <c r="CX99" s="454"/>
      <c r="CY99" s="454"/>
      <c r="CZ99" s="454"/>
      <c r="DA99" s="454"/>
      <c r="DB99" s="454"/>
      <c r="DC99" s="454"/>
      <c r="DD99" s="454"/>
      <c r="DE99" s="454"/>
      <c r="DF99" s="454"/>
      <c r="DG99" s="454"/>
      <c r="DH99" s="454"/>
      <c r="DI99" s="454"/>
      <c r="DJ99" s="454"/>
      <c r="DK99" s="454"/>
      <c r="DL99" s="454"/>
      <c r="DM99" s="454"/>
      <c r="DN99" s="454"/>
      <c r="DO99" s="454"/>
      <c r="DP99" s="454"/>
      <c r="DQ99" s="454"/>
      <c r="DR99" s="454"/>
      <c r="DS99" s="454"/>
      <c r="DT99" s="454"/>
      <c r="DU99" s="454"/>
      <c r="DV99" s="454"/>
      <c r="DW99" s="454">
        <v>11</v>
      </c>
      <c r="DX99"/>
      <c r="DY99"/>
    </row>
    <row r="100" spans="1:129">
      <c r="A100" s="453" t="s">
        <v>1185</v>
      </c>
      <c r="B100" s="454"/>
      <c r="C100" s="454">
        <v>4</v>
      </c>
      <c r="D100" s="454"/>
      <c r="E100" s="454"/>
      <c r="F100" s="454">
        <v>1</v>
      </c>
      <c r="G100" s="454">
        <v>1</v>
      </c>
      <c r="H100" s="454"/>
      <c r="I100" s="454">
        <v>1</v>
      </c>
      <c r="J100" s="454"/>
      <c r="K100" s="454"/>
      <c r="L100" s="454"/>
      <c r="M100" s="454"/>
      <c r="N100" s="454"/>
      <c r="O100" s="454"/>
      <c r="P100" s="454"/>
      <c r="Q100" s="454">
        <v>1</v>
      </c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>
        <v>3</v>
      </c>
      <c r="AD100" s="454"/>
      <c r="AE100" s="454"/>
      <c r="AF100" s="454"/>
      <c r="AG100" s="454"/>
      <c r="AH100" s="454"/>
      <c r="AI100" s="454"/>
      <c r="AJ100" s="454">
        <v>2</v>
      </c>
      <c r="AK100" s="454"/>
      <c r="AL100" s="454"/>
      <c r="AM100" s="454"/>
      <c r="AN100" s="454"/>
      <c r="AO100" s="454"/>
      <c r="AP100" s="454"/>
      <c r="AQ100" s="454"/>
      <c r="AR100" s="454"/>
      <c r="AS100" s="454">
        <v>1</v>
      </c>
      <c r="AT100" s="454"/>
      <c r="AU100" s="454"/>
      <c r="AV100" s="454"/>
      <c r="AW100" s="454"/>
      <c r="AX100" s="454"/>
      <c r="AY100" s="454"/>
      <c r="AZ100" s="454"/>
      <c r="BA100" s="454"/>
      <c r="BB100" s="454"/>
      <c r="BC100" s="454"/>
      <c r="BD100" s="454"/>
      <c r="BE100" s="454"/>
      <c r="BF100" s="454"/>
      <c r="BG100" s="454"/>
      <c r="BH100" s="454"/>
      <c r="BI100" s="454"/>
      <c r="BJ100" s="454"/>
      <c r="BK100" s="454"/>
      <c r="BL100" s="454"/>
      <c r="BM100" s="454"/>
      <c r="BN100" s="454"/>
      <c r="BO100" s="454"/>
      <c r="BP100" s="454"/>
      <c r="BQ100" s="454"/>
      <c r="BR100" s="454"/>
      <c r="BS100" s="454"/>
      <c r="BT100" s="454"/>
      <c r="BU100" s="454"/>
      <c r="BV100" s="454">
        <v>2</v>
      </c>
      <c r="BW100" s="454">
        <v>2</v>
      </c>
      <c r="BX100" s="454">
        <v>2</v>
      </c>
      <c r="BY100" s="454"/>
      <c r="BZ100" s="454"/>
      <c r="CA100" s="454"/>
      <c r="CB100" s="454"/>
      <c r="CC100" s="454"/>
      <c r="CD100" s="454"/>
      <c r="CE100" s="454"/>
      <c r="CF100" s="454"/>
      <c r="CG100" s="454"/>
      <c r="CH100" s="454"/>
      <c r="CI100" s="454"/>
      <c r="CJ100" s="454"/>
      <c r="CK100" s="454"/>
      <c r="CL100" s="454"/>
      <c r="CM100" s="454"/>
      <c r="CN100" s="454"/>
      <c r="CO100" s="454"/>
      <c r="CP100" s="454"/>
      <c r="CQ100" s="454"/>
      <c r="CR100" s="454"/>
      <c r="CS100" s="454"/>
      <c r="CT100" s="454"/>
      <c r="CU100" s="454"/>
      <c r="CV100" s="454"/>
      <c r="CW100" s="454"/>
      <c r="CX100" s="454"/>
      <c r="CY100" s="454"/>
      <c r="CZ100" s="454"/>
      <c r="DA100" s="454"/>
      <c r="DB100" s="454"/>
      <c r="DC100" s="454"/>
      <c r="DD100" s="454"/>
      <c r="DE100" s="454"/>
      <c r="DF100" s="454"/>
      <c r="DG100" s="454"/>
      <c r="DH100" s="454"/>
      <c r="DI100" s="454">
        <v>2</v>
      </c>
      <c r="DJ100" s="454"/>
      <c r="DK100" s="454"/>
      <c r="DL100" s="454"/>
      <c r="DM100" s="454"/>
      <c r="DN100" s="454"/>
      <c r="DO100" s="454"/>
      <c r="DP100" s="454"/>
      <c r="DQ100" s="454"/>
      <c r="DR100" s="454"/>
      <c r="DS100" s="454">
        <v>6</v>
      </c>
      <c r="DT100" s="454"/>
      <c r="DU100" s="454"/>
      <c r="DV100" s="454"/>
      <c r="DW100" s="454">
        <v>28</v>
      </c>
      <c r="DX100"/>
      <c r="DY100"/>
    </row>
    <row r="101" spans="1:129">
      <c r="A101" s="453" t="s">
        <v>1427</v>
      </c>
      <c r="B101" s="454"/>
      <c r="C101" s="454"/>
      <c r="D101" s="454"/>
      <c r="E101" s="454"/>
      <c r="F101" s="454">
        <v>2</v>
      </c>
      <c r="G101" s="454">
        <v>2</v>
      </c>
      <c r="H101" s="454">
        <v>2</v>
      </c>
      <c r="I101" s="454">
        <v>2</v>
      </c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  <c r="AL101" s="454"/>
      <c r="AM101" s="454"/>
      <c r="AN101" s="454"/>
      <c r="AO101" s="454"/>
      <c r="AP101" s="454"/>
      <c r="AQ101" s="454"/>
      <c r="AR101" s="454"/>
      <c r="AS101" s="454"/>
      <c r="AT101" s="454"/>
      <c r="AU101" s="454"/>
      <c r="AV101" s="454"/>
      <c r="AW101" s="454"/>
      <c r="AX101" s="454"/>
      <c r="AY101" s="454"/>
      <c r="AZ101" s="454"/>
      <c r="BA101" s="454"/>
      <c r="BB101" s="454"/>
      <c r="BC101" s="454">
        <v>3</v>
      </c>
      <c r="BD101" s="454"/>
      <c r="BE101" s="454"/>
      <c r="BF101" s="454"/>
      <c r="BG101" s="454"/>
      <c r="BH101" s="454">
        <v>3</v>
      </c>
      <c r="BI101" s="454">
        <v>3</v>
      </c>
      <c r="BJ101" s="454">
        <v>1</v>
      </c>
      <c r="BK101" s="454"/>
      <c r="BL101" s="454"/>
      <c r="BM101" s="454"/>
      <c r="BN101" s="454"/>
      <c r="BO101" s="454"/>
      <c r="BP101" s="454"/>
      <c r="BQ101" s="454"/>
      <c r="BR101" s="454"/>
      <c r="BS101" s="454"/>
      <c r="BT101" s="454"/>
      <c r="BU101" s="454"/>
      <c r="BV101" s="454"/>
      <c r="BW101" s="454"/>
      <c r="BX101" s="454"/>
      <c r="BY101" s="454"/>
      <c r="BZ101" s="454"/>
      <c r="CA101" s="454"/>
      <c r="CB101" s="454"/>
      <c r="CC101" s="454"/>
      <c r="CD101" s="454"/>
      <c r="CE101" s="454"/>
      <c r="CF101" s="454"/>
      <c r="CG101" s="454"/>
      <c r="CH101" s="454"/>
      <c r="CI101" s="454"/>
      <c r="CJ101" s="454"/>
      <c r="CK101" s="454"/>
      <c r="CL101" s="454"/>
      <c r="CM101" s="454"/>
      <c r="CN101" s="454">
        <v>2</v>
      </c>
      <c r="CO101" s="454"/>
      <c r="CP101" s="454"/>
      <c r="CQ101" s="454"/>
      <c r="CR101" s="454"/>
      <c r="CS101" s="454"/>
      <c r="CT101" s="454"/>
      <c r="CU101" s="454">
        <v>8</v>
      </c>
      <c r="CV101" s="454">
        <v>4</v>
      </c>
      <c r="CW101" s="454"/>
      <c r="CX101" s="454"/>
      <c r="CY101" s="454"/>
      <c r="CZ101" s="454"/>
      <c r="DA101" s="454"/>
      <c r="DB101" s="454"/>
      <c r="DC101" s="454"/>
      <c r="DD101" s="454"/>
      <c r="DE101" s="454"/>
      <c r="DF101" s="454"/>
      <c r="DG101" s="454"/>
      <c r="DH101" s="454"/>
      <c r="DI101" s="454"/>
      <c r="DJ101" s="454"/>
      <c r="DK101" s="454"/>
      <c r="DL101" s="454"/>
      <c r="DM101" s="454"/>
      <c r="DN101" s="454"/>
      <c r="DO101" s="454"/>
      <c r="DP101" s="454"/>
      <c r="DQ101" s="454"/>
      <c r="DR101" s="454"/>
      <c r="DS101" s="454"/>
      <c r="DT101" s="454"/>
      <c r="DU101" s="454">
        <v>2</v>
      </c>
      <c r="DV101" s="454"/>
      <c r="DW101" s="454">
        <v>34</v>
      </c>
      <c r="DX101"/>
      <c r="DY101"/>
    </row>
    <row r="102" spans="1:129">
      <c r="A102" s="453" t="s">
        <v>1428</v>
      </c>
      <c r="B102" s="454"/>
      <c r="C102" s="454"/>
      <c r="D102" s="454"/>
      <c r="E102" s="454"/>
      <c r="F102" s="454">
        <v>2</v>
      </c>
      <c r="G102" s="454">
        <v>2</v>
      </c>
      <c r="H102" s="454">
        <v>2</v>
      </c>
      <c r="I102" s="454">
        <v>2</v>
      </c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  <c r="AL102" s="454"/>
      <c r="AM102" s="454"/>
      <c r="AN102" s="454"/>
      <c r="AO102" s="454"/>
      <c r="AP102" s="454"/>
      <c r="AQ102" s="454"/>
      <c r="AR102" s="454"/>
      <c r="AS102" s="454"/>
      <c r="AT102" s="454"/>
      <c r="AU102" s="454"/>
      <c r="AV102" s="454"/>
      <c r="AW102" s="454"/>
      <c r="AX102" s="454"/>
      <c r="AY102" s="454"/>
      <c r="AZ102" s="454"/>
      <c r="BA102" s="454"/>
      <c r="BB102" s="454"/>
      <c r="BC102" s="454">
        <v>3</v>
      </c>
      <c r="BD102" s="454"/>
      <c r="BE102" s="454"/>
      <c r="BF102" s="454"/>
      <c r="BG102" s="454">
        <v>1</v>
      </c>
      <c r="BH102" s="454">
        <v>3</v>
      </c>
      <c r="BI102" s="454">
        <v>3</v>
      </c>
      <c r="BJ102" s="454">
        <v>1</v>
      </c>
      <c r="BK102" s="454"/>
      <c r="BL102" s="454"/>
      <c r="BM102" s="454"/>
      <c r="BN102" s="454"/>
      <c r="BO102" s="454"/>
      <c r="BP102" s="454"/>
      <c r="BQ102" s="454"/>
      <c r="BR102" s="454"/>
      <c r="BS102" s="454"/>
      <c r="BT102" s="454"/>
      <c r="BU102" s="454"/>
      <c r="BV102" s="454"/>
      <c r="BW102" s="454"/>
      <c r="BX102" s="454"/>
      <c r="BY102" s="454"/>
      <c r="BZ102" s="454"/>
      <c r="CA102" s="454"/>
      <c r="CB102" s="454"/>
      <c r="CC102" s="454"/>
      <c r="CD102" s="454"/>
      <c r="CE102" s="454"/>
      <c r="CF102" s="454"/>
      <c r="CG102" s="454"/>
      <c r="CH102" s="454"/>
      <c r="CI102" s="454"/>
      <c r="CJ102" s="454"/>
      <c r="CK102" s="454"/>
      <c r="CL102" s="454"/>
      <c r="CM102" s="454"/>
      <c r="CN102" s="454">
        <v>2</v>
      </c>
      <c r="CO102" s="454"/>
      <c r="CP102" s="454"/>
      <c r="CQ102" s="454"/>
      <c r="CR102" s="454"/>
      <c r="CS102" s="454"/>
      <c r="CT102" s="454"/>
      <c r="CU102" s="454"/>
      <c r="CV102" s="454"/>
      <c r="CW102" s="454"/>
      <c r="CX102" s="454"/>
      <c r="CY102" s="454"/>
      <c r="CZ102" s="454"/>
      <c r="DA102" s="454"/>
      <c r="DB102" s="454"/>
      <c r="DC102" s="454">
        <v>1</v>
      </c>
      <c r="DD102" s="454"/>
      <c r="DE102" s="454"/>
      <c r="DF102" s="454"/>
      <c r="DG102" s="454"/>
      <c r="DH102" s="454"/>
      <c r="DI102" s="454"/>
      <c r="DJ102" s="454"/>
      <c r="DK102" s="454">
        <v>8</v>
      </c>
      <c r="DL102" s="454"/>
      <c r="DM102" s="454"/>
      <c r="DN102" s="454"/>
      <c r="DO102" s="454"/>
      <c r="DP102" s="454"/>
      <c r="DQ102" s="454"/>
      <c r="DR102" s="454">
        <v>6</v>
      </c>
      <c r="DS102" s="454"/>
      <c r="DT102" s="454"/>
      <c r="DU102" s="454"/>
      <c r="DV102" s="454"/>
      <c r="DW102" s="454">
        <v>36</v>
      </c>
      <c r="DX102"/>
      <c r="DY102"/>
    </row>
    <row r="103" spans="1:129">
      <c r="A103" s="453" t="s">
        <v>1429</v>
      </c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  <c r="AL103" s="454"/>
      <c r="AM103" s="454"/>
      <c r="AN103" s="454"/>
      <c r="AO103" s="454"/>
      <c r="AP103" s="454"/>
      <c r="AQ103" s="454"/>
      <c r="AR103" s="454"/>
      <c r="AS103" s="454"/>
      <c r="AT103" s="454"/>
      <c r="AU103" s="454"/>
      <c r="AV103" s="454"/>
      <c r="AW103" s="454"/>
      <c r="AX103" s="454"/>
      <c r="AY103" s="454"/>
      <c r="AZ103" s="454"/>
      <c r="BA103" s="454"/>
      <c r="BB103" s="454"/>
      <c r="BC103" s="454"/>
      <c r="BD103" s="454"/>
      <c r="BE103" s="454"/>
      <c r="BF103" s="454"/>
      <c r="BG103" s="454"/>
      <c r="BH103" s="454"/>
      <c r="BI103" s="454"/>
      <c r="BJ103" s="454">
        <v>4</v>
      </c>
      <c r="BK103" s="454"/>
      <c r="BL103" s="454"/>
      <c r="BM103" s="454"/>
      <c r="BN103" s="454"/>
      <c r="BO103" s="454"/>
      <c r="BP103" s="454"/>
      <c r="BQ103" s="454"/>
      <c r="BR103" s="454"/>
      <c r="BS103" s="454"/>
      <c r="BT103" s="454"/>
      <c r="BU103" s="454"/>
      <c r="BV103" s="454"/>
      <c r="BW103" s="454"/>
      <c r="BX103" s="454"/>
      <c r="BY103" s="454"/>
      <c r="BZ103" s="454"/>
      <c r="CA103" s="454"/>
      <c r="CB103" s="454"/>
      <c r="CC103" s="454"/>
      <c r="CD103" s="454"/>
      <c r="CE103" s="454"/>
      <c r="CF103" s="454"/>
      <c r="CG103" s="454"/>
      <c r="CH103" s="454"/>
      <c r="CI103" s="454"/>
      <c r="CJ103" s="454"/>
      <c r="CK103" s="454"/>
      <c r="CL103" s="454"/>
      <c r="CM103" s="454"/>
      <c r="CN103" s="454"/>
      <c r="CO103" s="454"/>
      <c r="CP103" s="454"/>
      <c r="CQ103" s="454"/>
      <c r="CR103" s="454"/>
      <c r="CS103" s="454"/>
      <c r="CT103" s="454"/>
      <c r="CU103" s="454"/>
      <c r="CV103" s="454"/>
      <c r="CW103" s="454"/>
      <c r="CX103" s="454"/>
      <c r="CY103" s="454"/>
      <c r="CZ103" s="454"/>
      <c r="DA103" s="454"/>
      <c r="DB103" s="454"/>
      <c r="DC103" s="454"/>
      <c r="DD103" s="454"/>
      <c r="DE103" s="454"/>
      <c r="DF103" s="454"/>
      <c r="DG103" s="454"/>
      <c r="DH103" s="454"/>
      <c r="DI103" s="454"/>
      <c r="DJ103" s="454"/>
      <c r="DK103" s="454">
        <v>8</v>
      </c>
      <c r="DL103" s="454">
        <v>6</v>
      </c>
      <c r="DM103" s="454">
        <v>2</v>
      </c>
      <c r="DN103" s="454"/>
      <c r="DO103" s="454"/>
      <c r="DP103" s="454"/>
      <c r="DQ103" s="454"/>
      <c r="DR103" s="454"/>
      <c r="DS103" s="454"/>
      <c r="DT103" s="454"/>
      <c r="DU103" s="454"/>
      <c r="DV103" s="454"/>
      <c r="DW103" s="454">
        <v>20</v>
      </c>
      <c r="DX103"/>
      <c r="DY103"/>
    </row>
    <row r="104" spans="1:129">
      <c r="A104" s="453" t="s">
        <v>1541</v>
      </c>
      <c r="B104" s="454"/>
      <c r="C104" s="454"/>
      <c r="D104" s="454"/>
      <c r="E104" s="454"/>
      <c r="F104" s="454">
        <v>6</v>
      </c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  <c r="AL104" s="454"/>
      <c r="AM104" s="454"/>
      <c r="AN104" s="454"/>
      <c r="AO104" s="454"/>
      <c r="AP104" s="454"/>
      <c r="AQ104" s="454"/>
      <c r="AR104" s="454"/>
      <c r="AS104" s="454"/>
      <c r="AT104" s="454"/>
      <c r="AU104" s="454"/>
      <c r="AV104" s="454"/>
      <c r="AW104" s="454"/>
      <c r="AX104" s="454"/>
      <c r="AY104" s="454"/>
      <c r="AZ104" s="454"/>
      <c r="BA104" s="454"/>
      <c r="BB104" s="454"/>
      <c r="BC104" s="454"/>
      <c r="BD104" s="454"/>
      <c r="BE104" s="454"/>
      <c r="BF104" s="454"/>
      <c r="BG104" s="454"/>
      <c r="BH104" s="454"/>
      <c r="BI104" s="454"/>
      <c r="BJ104" s="454"/>
      <c r="BK104" s="454"/>
      <c r="BL104" s="454"/>
      <c r="BM104" s="454"/>
      <c r="BN104" s="454"/>
      <c r="BO104" s="454"/>
      <c r="BP104" s="454"/>
      <c r="BQ104" s="454"/>
      <c r="BR104" s="454"/>
      <c r="BS104" s="454"/>
      <c r="BT104" s="454"/>
      <c r="BU104" s="454"/>
      <c r="BV104" s="454"/>
      <c r="BW104" s="454"/>
      <c r="BX104" s="454"/>
      <c r="BY104" s="454"/>
      <c r="BZ104" s="454"/>
      <c r="CA104" s="454"/>
      <c r="CB104" s="454"/>
      <c r="CC104" s="454"/>
      <c r="CD104" s="454"/>
      <c r="CE104" s="454"/>
      <c r="CF104" s="454"/>
      <c r="CG104" s="454"/>
      <c r="CH104" s="454"/>
      <c r="CI104" s="454"/>
      <c r="CJ104" s="454"/>
      <c r="CK104" s="454"/>
      <c r="CL104" s="454"/>
      <c r="CM104" s="454"/>
      <c r="CN104" s="454"/>
      <c r="CO104" s="454"/>
      <c r="CP104" s="454"/>
      <c r="CQ104" s="454"/>
      <c r="CR104" s="454"/>
      <c r="CS104" s="454"/>
      <c r="CT104" s="454"/>
      <c r="CU104" s="454"/>
      <c r="CV104" s="454"/>
      <c r="CW104" s="454"/>
      <c r="CX104" s="454"/>
      <c r="CY104" s="454"/>
      <c r="CZ104" s="454"/>
      <c r="DA104" s="454"/>
      <c r="DB104" s="454"/>
      <c r="DC104" s="454"/>
      <c r="DD104" s="454"/>
      <c r="DE104" s="454"/>
      <c r="DF104" s="454"/>
      <c r="DG104" s="454"/>
      <c r="DH104" s="454"/>
      <c r="DI104" s="454"/>
      <c r="DJ104" s="454">
        <v>2</v>
      </c>
      <c r="DK104" s="454"/>
      <c r="DL104" s="454"/>
      <c r="DM104" s="454"/>
      <c r="DN104" s="454"/>
      <c r="DO104" s="454"/>
      <c r="DP104" s="454"/>
      <c r="DQ104" s="454"/>
      <c r="DR104" s="454"/>
      <c r="DS104" s="454"/>
      <c r="DT104" s="454"/>
      <c r="DU104" s="454"/>
      <c r="DV104" s="454"/>
      <c r="DW104" s="454">
        <v>8</v>
      </c>
      <c r="DX104"/>
      <c r="DY104"/>
    </row>
    <row r="105" spans="1:129">
      <c r="A105" s="453" t="s">
        <v>1598</v>
      </c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  <c r="AL105" s="454"/>
      <c r="AM105" s="454"/>
      <c r="AN105" s="454"/>
      <c r="AO105" s="454"/>
      <c r="AP105" s="454"/>
      <c r="AQ105" s="454"/>
      <c r="AR105" s="454"/>
      <c r="AS105" s="454"/>
      <c r="AT105" s="454"/>
      <c r="AU105" s="454"/>
      <c r="AV105" s="454"/>
      <c r="AW105" s="454"/>
      <c r="AX105" s="454"/>
      <c r="AY105" s="454"/>
      <c r="AZ105" s="454"/>
      <c r="BA105" s="454"/>
      <c r="BB105" s="454"/>
      <c r="BC105" s="454"/>
      <c r="BD105" s="454"/>
      <c r="BE105" s="454"/>
      <c r="BF105" s="454"/>
      <c r="BG105" s="454"/>
      <c r="BH105" s="454"/>
      <c r="BI105" s="454"/>
      <c r="BJ105" s="454"/>
      <c r="BK105" s="454"/>
      <c r="BL105" s="454"/>
      <c r="BM105" s="454"/>
      <c r="BN105" s="454">
        <v>0</v>
      </c>
      <c r="BO105" s="454"/>
      <c r="BP105" s="454"/>
      <c r="BQ105" s="454"/>
      <c r="BR105" s="454"/>
      <c r="BS105" s="454"/>
      <c r="BT105" s="454"/>
      <c r="BU105" s="454"/>
      <c r="BV105" s="454"/>
      <c r="BW105" s="454"/>
      <c r="BX105" s="454"/>
      <c r="BY105" s="454"/>
      <c r="BZ105" s="454"/>
      <c r="CA105" s="454"/>
      <c r="CB105" s="454"/>
      <c r="CC105" s="454"/>
      <c r="CD105" s="454"/>
      <c r="CE105" s="454"/>
      <c r="CF105" s="454"/>
      <c r="CG105" s="454"/>
      <c r="CH105" s="454"/>
      <c r="CI105" s="454"/>
      <c r="CJ105" s="454"/>
      <c r="CK105" s="454"/>
      <c r="CL105" s="454"/>
      <c r="CM105" s="454"/>
      <c r="CN105" s="454"/>
      <c r="CO105" s="454"/>
      <c r="CP105" s="454"/>
      <c r="CQ105" s="454"/>
      <c r="CR105" s="454"/>
      <c r="CS105" s="454"/>
      <c r="CT105" s="454"/>
      <c r="CU105" s="454"/>
      <c r="CV105" s="454"/>
      <c r="CW105" s="454"/>
      <c r="CX105" s="454"/>
      <c r="CY105" s="454"/>
      <c r="CZ105" s="454"/>
      <c r="DA105" s="454"/>
      <c r="DB105" s="454"/>
      <c r="DC105" s="454"/>
      <c r="DD105" s="454"/>
      <c r="DE105" s="454"/>
      <c r="DF105" s="454"/>
      <c r="DG105" s="454"/>
      <c r="DH105" s="454"/>
      <c r="DI105" s="454"/>
      <c r="DJ105" s="454"/>
      <c r="DK105" s="454"/>
      <c r="DL105" s="454"/>
      <c r="DM105" s="454"/>
      <c r="DN105" s="454"/>
      <c r="DO105" s="454"/>
      <c r="DP105" s="454"/>
      <c r="DQ105" s="454"/>
      <c r="DR105" s="454"/>
      <c r="DS105" s="454"/>
      <c r="DT105" s="454"/>
      <c r="DU105" s="454"/>
      <c r="DV105" s="454"/>
      <c r="DW105" s="454">
        <v>0</v>
      </c>
      <c r="DX105"/>
      <c r="DY105"/>
    </row>
    <row r="106" spans="1:129">
      <c r="A106" s="453" t="s">
        <v>907</v>
      </c>
      <c r="B106" s="454"/>
      <c r="C106" s="454">
        <v>0.83333333333333326</v>
      </c>
      <c r="D106" s="454"/>
      <c r="E106" s="454"/>
      <c r="F106" s="454">
        <v>0.83333333333333326</v>
      </c>
      <c r="G106" s="454">
        <v>0.83333333333333326</v>
      </c>
      <c r="H106" s="454"/>
      <c r="I106" s="454">
        <v>0.41666666666666663</v>
      </c>
      <c r="J106" s="454"/>
      <c r="K106" s="454">
        <v>10</v>
      </c>
      <c r="L106" s="454">
        <v>0.83333333333333326</v>
      </c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  <c r="AL106" s="454"/>
      <c r="AM106" s="454"/>
      <c r="AN106" s="454"/>
      <c r="AO106" s="454"/>
      <c r="AP106" s="454"/>
      <c r="AQ106" s="454"/>
      <c r="AR106" s="454"/>
      <c r="AS106" s="454"/>
      <c r="AT106" s="454"/>
      <c r="AU106" s="454"/>
      <c r="AV106" s="454"/>
      <c r="AW106" s="454"/>
      <c r="AX106" s="454"/>
      <c r="AY106" s="454"/>
      <c r="AZ106" s="454"/>
      <c r="BA106" s="454"/>
      <c r="BB106" s="454"/>
      <c r="BC106" s="454"/>
      <c r="BD106" s="454"/>
      <c r="BE106" s="454"/>
      <c r="BF106" s="454"/>
      <c r="BG106" s="454"/>
      <c r="BH106" s="454"/>
      <c r="BI106" s="454"/>
      <c r="BJ106" s="454"/>
      <c r="BK106" s="454"/>
      <c r="BL106" s="454"/>
      <c r="BM106" s="454"/>
      <c r="BN106" s="454"/>
      <c r="BO106" s="454"/>
      <c r="BP106" s="454"/>
      <c r="BQ106" s="454"/>
      <c r="BR106" s="454"/>
      <c r="BS106" s="454"/>
      <c r="BT106" s="454"/>
      <c r="BU106" s="454"/>
      <c r="BV106" s="454"/>
      <c r="BW106" s="454"/>
      <c r="BX106" s="454"/>
      <c r="BY106" s="454"/>
      <c r="BZ106" s="454"/>
      <c r="CA106" s="454"/>
      <c r="CB106" s="454"/>
      <c r="CC106" s="454"/>
      <c r="CD106" s="454"/>
      <c r="CE106" s="454"/>
      <c r="CF106" s="454"/>
      <c r="CG106" s="454"/>
      <c r="CH106" s="454"/>
      <c r="CI106" s="454"/>
      <c r="CJ106" s="454"/>
      <c r="CK106" s="454"/>
      <c r="CL106" s="454"/>
      <c r="CM106" s="454"/>
      <c r="CN106" s="454"/>
      <c r="CO106" s="454"/>
      <c r="CP106" s="454"/>
      <c r="CQ106" s="454"/>
      <c r="CR106" s="454"/>
      <c r="CS106" s="454"/>
      <c r="CT106" s="454"/>
      <c r="CU106" s="454"/>
      <c r="CV106" s="454"/>
      <c r="CW106" s="454"/>
      <c r="CX106" s="454"/>
      <c r="CY106" s="454"/>
      <c r="CZ106" s="454"/>
      <c r="DA106" s="454"/>
      <c r="DB106" s="454"/>
      <c r="DC106" s="454"/>
      <c r="DD106" s="454"/>
      <c r="DE106" s="454"/>
      <c r="DF106" s="454"/>
      <c r="DG106" s="454"/>
      <c r="DH106" s="454"/>
      <c r="DI106" s="454"/>
      <c r="DJ106" s="454"/>
      <c r="DK106" s="454"/>
      <c r="DL106" s="454"/>
      <c r="DM106" s="454"/>
      <c r="DN106" s="454"/>
      <c r="DO106" s="454"/>
      <c r="DP106" s="454"/>
      <c r="DQ106" s="454"/>
      <c r="DR106" s="454"/>
      <c r="DS106" s="454"/>
      <c r="DT106" s="454"/>
      <c r="DU106" s="454"/>
      <c r="DV106" s="454"/>
      <c r="DW106" s="454">
        <v>13.75</v>
      </c>
      <c r="DX106"/>
      <c r="DY106"/>
    </row>
    <row r="107" spans="1:129">
      <c r="A107" s="453" t="s">
        <v>906</v>
      </c>
      <c r="B107" s="454"/>
      <c r="C107" s="454">
        <v>0.83333333333333326</v>
      </c>
      <c r="D107" s="454"/>
      <c r="E107" s="454"/>
      <c r="F107" s="454">
        <v>0.83333333333333326</v>
      </c>
      <c r="G107" s="454">
        <v>0.83333333333333326</v>
      </c>
      <c r="H107" s="454"/>
      <c r="I107" s="454">
        <v>0.41666666666666663</v>
      </c>
      <c r="J107" s="454"/>
      <c r="K107" s="454">
        <v>10</v>
      </c>
      <c r="L107" s="454">
        <v>0.83333333333333326</v>
      </c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  <c r="AL107" s="454"/>
      <c r="AM107" s="454"/>
      <c r="AN107" s="454"/>
      <c r="AO107" s="454"/>
      <c r="AP107" s="454"/>
      <c r="AQ107" s="454"/>
      <c r="AR107" s="454"/>
      <c r="AS107" s="454"/>
      <c r="AT107" s="454"/>
      <c r="AU107" s="454"/>
      <c r="AV107" s="454"/>
      <c r="AW107" s="454"/>
      <c r="AX107" s="454"/>
      <c r="AY107" s="454"/>
      <c r="AZ107" s="454"/>
      <c r="BA107" s="454"/>
      <c r="BB107" s="454"/>
      <c r="BC107" s="454"/>
      <c r="BD107" s="454"/>
      <c r="BE107" s="454"/>
      <c r="BF107" s="454"/>
      <c r="BG107" s="454"/>
      <c r="BH107" s="454"/>
      <c r="BI107" s="454"/>
      <c r="BJ107" s="454"/>
      <c r="BK107" s="454"/>
      <c r="BL107" s="454"/>
      <c r="BM107" s="454"/>
      <c r="BN107" s="454"/>
      <c r="BO107" s="454"/>
      <c r="BP107" s="454"/>
      <c r="BQ107" s="454"/>
      <c r="BR107" s="454"/>
      <c r="BS107" s="454"/>
      <c r="BT107" s="454"/>
      <c r="BU107" s="454"/>
      <c r="BV107" s="454"/>
      <c r="BW107" s="454"/>
      <c r="BX107" s="454"/>
      <c r="BY107" s="454"/>
      <c r="BZ107" s="454"/>
      <c r="CA107" s="454"/>
      <c r="CB107" s="454"/>
      <c r="CC107" s="454"/>
      <c r="CD107" s="454"/>
      <c r="CE107" s="454"/>
      <c r="CF107" s="454"/>
      <c r="CG107" s="454"/>
      <c r="CH107" s="454"/>
      <c r="CI107" s="454"/>
      <c r="CJ107" s="454"/>
      <c r="CK107" s="454"/>
      <c r="CL107" s="454"/>
      <c r="CM107" s="454"/>
      <c r="CN107" s="454"/>
      <c r="CO107" s="454"/>
      <c r="CP107" s="454"/>
      <c r="CQ107" s="454"/>
      <c r="CR107" s="454"/>
      <c r="CS107" s="454"/>
      <c r="CT107" s="454"/>
      <c r="CU107" s="454"/>
      <c r="CV107" s="454"/>
      <c r="CW107" s="454"/>
      <c r="CX107" s="454"/>
      <c r="CY107" s="454"/>
      <c r="CZ107" s="454"/>
      <c r="DA107" s="454"/>
      <c r="DB107" s="454"/>
      <c r="DC107" s="454"/>
      <c r="DD107" s="454"/>
      <c r="DE107" s="454"/>
      <c r="DF107" s="454"/>
      <c r="DG107" s="454"/>
      <c r="DH107" s="454"/>
      <c r="DI107" s="454"/>
      <c r="DJ107" s="454"/>
      <c r="DK107" s="454"/>
      <c r="DL107" s="454"/>
      <c r="DM107" s="454"/>
      <c r="DN107" s="454"/>
      <c r="DO107" s="454"/>
      <c r="DP107" s="454"/>
      <c r="DQ107" s="454"/>
      <c r="DR107" s="454"/>
      <c r="DS107" s="454"/>
      <c r="DT107" s="454"/>
      <c r="DU107" s="454"/>
      <c r="DV107" s="454"/>
      <c r="DW107" s="454">
        <v>13.75</v>
      </c>
      <c r="DX107"/>
      <c r="DY107"/>
    </row>
    <row r="108" spans="1:129">
      <c r="A108" s="453" t="s">
        <v>918</v>
      </c>
      <c r="B108" s="454"/>
      <c r="C108" s="454">
        <v>0.72222222222222221</v>
      </c>
      <c r="D108" s="454"/>
      <c r="E108" s="454"/>
      <c r="F108" s="454">
        <v>0.72222222222222221</v>
      </c>
      <c r="G108" s="454">
        <v>0.72222222222222221</v>
      </c>
      <c r="H108" s="454"/>
      <c r="I108" s="454">
        <v>0.3611111111111111</v>
      </c>
      <c r="J108" s="454"/>
      <c r="K108" s="454">
        <v>8.6666666666666643</v>
      </c>
      <c r="L108" s="454">
        <v>0.72222222222222221</v>
      </c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  <c r="AL108" s="454"/>
      <c r="AM108" s="454"/>
      <c r="AN108" s="454"/>
      <c r="AO108" s="454"/>
      <c r="AP108" s="454"/>
      <c r="AQ108" s="454"/>
      <c r="AR108" s="454"/>
      <c r="AS108" s="454"/>
      <c r="AT108" s="454"/>
      <c r="AU108" s="454"/>
      <c r="AV108" s="454"/>
      <c r="AW108" s="454"/>
      <c r="AX108" s="454"/>
      <c r="AY108" s="454"/>
      <c r="AZ108" s="454"/>
      <c r="BA108" s="454"/>
      <c r="BB108" s="454"/>
      <c r="BC108" s="454"/>
      <c r="BD108" s="454"/>
      <c r="BE108" s="454"/>
      <c r="BF108" s="454"/>
      <c r="BG108" s="454"/>
      <c r="BH108" s="454"/>
      <c r="BI108" s="454"/>
      <c r="BJ108" s="454"/>
      <c r="BK108" s="454"/>
      <c r="BL108" s="454"/>
      <c r="BM108" s="454"/>
      <c r="BN108" s="454"/>
      <c r="BO108" s="454"/>
      <c r="BP108" s="454"/>
      <c r="BQ108" s="454"/>
      <c r="BR108" s="454"/>
      <c r="BS108" s="454"/>
      <c r="BT108" s="454"/>
      <c r="BU108" s="454"/>
      <c r="BV108" s="454"/>
      <c r="BW108" s="454"/>
      <c r="BX108" s="454"/>
      <c r="BY108" s="454"/>
      <c r="BZ108" s="454"/>
      <c r="CA108" s="454"/>
      <c r="CB108" s="454"/>
      <c r="CC108" s="454"/>
      <c r="CD108" s="454"/>
      <c r="CE108" s="454"/>
      <c r="CF108" s="454"/>
      <c r="CG108" s="454"/>
      <c r="CH108" s="454"/>
      <c r="CI108" s="454"/>
      <c r="CJ108" s="454"/>
      <c r="CK108" s="454"/>
      <c r="CL108" s="454"/>
      <c r="CM108" s="454"/>
      <c r="CN108" s="454"/>
      <c r="CO108" s="454"/>
      <c r="CP108" s="454"/>
      <c r="CQ108" s="454"/>
      <c r="CR108" s="454"/>
      <c r="CS108" s="454"/>
      <c r="CT108" s="454"/>
      <c r="CU108" s="454"/>
      <c r="CV108" s="454"/>
      <c r="CW108" s="454"/>
      <c r="CX108" s="454"/>
      <c r="CY108" s="454"/>
      <c r="CZ108" s="454"/>
      <c r="DA108" s="454"/>
      <c r="DB108" s="454"/>
      <c r="DC108" s="454"/>
      <c r="DD108" s="454"/>
      <c r="DE108" s="454"/>
      <c r="DF108" s="454"/>
      <c r="DG108" s="454"/>
      <c r="DH108" s="454"/>
      <c r="DI108" s="454"/>
      <c r="DJ108" s="454"/>
      <c r="DK108" s="454"/>
      <c r="DL108" s="454"/>
      <c r="DM108" s="454"/>
      <c r="DN108" s="454"/>
      <c r="DO108" s="454"/>
      <c r="DP108" s="454"/>
      <c r="DQ108" s="454"/>
      <c r="DR108" s="454"/>
      <c r="DS108" s="454"/>
      <c r="DT108" s="454"/>
      <c r="DU108" s="454"/>
      <c r="DV108" s="454"/>
      <c r="DW108" s="454">
        <v>11.916666666666664</v>
      </c>
      <c r="DX108"/>
      <c r="DY108"/>
    </row>
    <row r="109" spans="1:129">
      <c r="A109" s="453" t="s">
        <v>896</v>
      </c>
      <c r="B109" s="454"/>
      <c r="C109" s="454">
        <v>0.72222222222222221</v>
      </c>
      <c r="D109" s="454"/>
      <c r="E109" s="454"/>
      <c r="F109" s="454">
        <v>0.72222222222222221</v>
      </c>
      <c r="G109" s="454">
        <v>0.72222222222222221</v>
      </c>
      <c r="H109" s="454"/>
      <c r="I109" s="454">
        <v>0.3611111111111111</v>
      </c>
      <c r="J109" s="454"/>
      <c r="K109" s="454">
        <v>8.6666666666666643</v>
      </c>
      <c r="L109" s="454">
        <v>0.72222222222222221</v>
      </c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  <c r="AL109" s="454"/>
      <c r="AM109" s="454"/>
      <c r="AN109" s="454"/>
      <c r="AO109" s="454"/>
      <c r="AP109" s="454"/>
      <c r="AQ109" s="454"/>
      <c r="AR109" s="454"/>
      <c r="AS109" s="454"/>
      <c r="AT109" s="454"/>
      <c r="AU109" s="454"/>
      <c r="AV109" s="454"/>
      <c r="AW109" s="454"/>
      <c r="AX109" s="454"/>
      <c r="AY109" s="454"/>
      <c r="AZ109" s="454"/>
      <c r="BA109" s="454"/>
      <c r="BB109" s="454"/>
      <c r="BC109" s="454"/>
      <c r="BD109" s="454"/>
      <c r="BE109" s="454"/>
      <c r="BF109" s="454"/>
      <c r="BG109" s="454"/>
      <c r="BH109" s="454"/>
      <c r="BI109" s="454"/>
      <c r="BJ109" s="454"/>
      <c r="BK109" s="454"/>
      <c r="BL109" s="454"/>
      <c r="BM109" s="454"/>
      <c r="BN109" s="454"/>
      <c r="BO109" s="454"/>
      <c r="BP109" s="454"/>
      <c r="BQ109" s="454"/>
      <c r="BR109" s="454"/>
      <c r="BS109" s="454"/>
      <c r="BT109" s="454"/>
      <c r="BU109" s="454"/>
      <c r="BV109" s="454"/>
      <c r="BW109" s="454"/>
      <c r="BX109" s="454"/>
      <c r="BY109" s="454"/>
      <c r="BZ109" s="454"/>
      <c r="CA109" s="454"/>
      <c r="CB109" s="454"/>
      <c r="CC109" s="454"/>
      <c r="CD109" s="454"/>
      <c r="CE109" s="454"/>
      <c r="CF109" s="454"/>
      <c r="CG109" s="454"/>
      <c r="CH109" s="454"/>
      <c r="CI109" s="454"/>
      <c r="CJ109" s="454"/>
      <c r="CK109" s="454"/>
      <c r="CL109" s="454"/>
      <c r="CM109" s="454"/>
      <c r="CN109" s="454"/>
      <c r="CO109" s="454"/>
      <c r="CP109" s="454"/>
      <c r="CQ109" s="454"/>
      <c r="CR109" s="454"/>
      <c r="CS109" s="454"/>
      <c r="CT109" s="454"/>
      <c r="CU109" s="454"/>
      <c r="CV109" s="454"/>
      <c r="CW109" s="454"/>
      <c r="CX109" s="454"/>
      <c r="CY109" s="454"/>
      <c r="CZ109" s="454"/>
      <c r="DA109" s="454"/>
      <c r="DB109" s="454"/>
      <c r="DC109" s="454"/>
      <c r="DD109" s="454"/>
      <c r="DE109" s="454"/>
      <c r="DF109" s="454"/>
      <c r="DG109" s="454"/>
      <c r="DH109" s="454"/>
      <c r="DI109" s="454"/>
      <c r="DJ109" s="454"/>
      <c r="DK109" s="454"/>
      <c r="DL109" s="454"/>
      <c r="DM109" s="454"/>
      <c r="DN109" s="454"/>
      <c r="DO109" s="454"/>
      <c r="DP109" s="454"/>
      <c r="DQ109" s="454"/>
      <c r="DR109" s="454"/>
      <c r="DS109" s="454"/>
      <c r="DT109" s="454"/>
      <c r="DU109" s="454"/>
      <c r="DV109" s="454"/>
      <c r="DW109" s="454">
        <v>11.916666666666664</v>
      </c>
      <c r="DX109"/>
      <c r="DY109"/>
    </row>
    <row r="110" spans="1:129">
      <c r="A110" s="453" t="s">
        <v>913</v>
      </c>
      <c r="B110" s="454"/>
      <c r="C110" s="454">
        <v>0.66666666666666663</v>
      </c>
      <c r="D110" s="454"/>
      <c r="E110" s="454"/>
      <c r="F110" s="454">
        <v>0.66666666666666663</v>
      </c>
      <c r="G110" s="454">
        <v>0.66666666666666663</v>
      </c>
      <c r="H110" s="454"/>
      <c r="I110" s="454">
        <v>0.66666666666666663</v>
      </c>
      <c r="J110" s="454"/>
      <c r="K110" s="454">
        <v>9.3333333333333321</v>
      </c>
      <c r="L110" s="454">
        <v>0.66666666666666663</v>
      </c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  <c r="AL110" s="454"/>
      <c r="AM110" s="454"/>
      <c r="AN110" s="454"/>
      <c r="AO110" s="454"/>
      <c r="AP110" s="454"/>
      <c r="AQ110" s="454"/>
      <c r="AR110" s="454"/>
      <c r="AS110" s="454"/>
      <c r="AT110" s="454"/>
      <c r="AU110" s="454"/>
      <c r="AV110" s="454"/>
      <c r="AW110" s="454"/>
      <c r="AX110" s="454"/>
      <c r="AY110" s="454"/>
      <c r="AZ110" s="454"/>
      <c r="BA110" s="454"/>
      <c r="BB110" s="454"/>
      <c r="BC110" s="454"/>
      <c r="BD110" s="454"/>
      <c r="BE110" s="454"/>
      <c r="BF110" s="454"/>
      <c r="BG110" s="454"/>
      <c r="BH110" s="454"/>
      <c r="BI110" s="454"/>
      <c r="BJ110" s="454"/>
      <c r="BK110" s="454"/>
      <c r="BL110" s="454"/>
      <c r="BM110" s="454"/>
      <c r="BN110" s="454"/>
      <c r="BO110" s="454"/>
      <c r="BP110" s="454"/>
      <c r="BQ110" s="454"/>
      <c r="BR110" s="454"/>
      <c r="BS110" s="454"/>
      <c r="BT110" s="454"/>
      <c r="BU110" s="454"/>
      <c r="BV110" s="454"/>
      <c r="BW110" s="454"/>
      <c r="BX110" s="454"/>
      <c r="BY110" s="454"/>
      <c r="BZ110" s="454"/>
      <c r="CA110" s="454"/>
      <c r="CB110" s="454"/>
      <c r="CC110" s="454"/>
      <c r="CD110" s="454"/>
      <c r="CE110" s="454"/>
      <c r="CF110" s="454"/>
      <c r="CG110" s="454"/>
      <c r="CH110" s="454"/>
      <c r="CI110" s="454"/>
      <c r="CJ110" s="454"/>
      <c r="CK110" s="454"/>
      <c r="CL110" s="454"/>
      <c r="CM110" s="454"/>
      <c r="CN110" s="454"/>
      <c r="CO110" s="454"/>
      <c r="CP110" s="454"/>
      <c r="CQ110" s="454"/>
      <c r="CR110" s="454"/>
      <c r="CS110" s="454"/>
      <c r="CT110" s="454"/>
      <c r="CU110" s="454"/>
      <c r="CV110" s="454"/>
      <c r="CW110" s="454"/>
      <c r="CX110" s="454"/>
      <c r="CY110" s="454"/>
      <c r="CZ110" s="454"/>
      <c r="DA110" s="454"/>
      <c r="DB110" s="454"/>
      <c r="DC110" s="454"/>
      <c r="DD110" s="454"/>
      <c r="DE110" s="454"/>
      <c r="DF110" s="454"/>
      <c r="DG110" s="454"/>
      <c r="DH110" s="454"/>
      <c r="DI110" s="454"/>
      <c r="DJ110" s="454"/>
      <c r="DK110" s="454"/>
      <c r="DL110" s="454"/>
      <c r="DM110" s="454"/>
      <c r="DN110" s="454"/>
      <c r="DO110" s="454"/>
      <c r="DP110" s="454"/>
      <c r="DQ110" s="454"/>
      <c r="DR110" s="454"/>
      <c r="DS110" s="454"/>
      <c r="DT110" s="454"/>
      <c r="DU110" s="454"/>
      <c r="DV110" s="454"/>
      <c r="DW110" s="454">
        <v>12.666666666666664</v>
      </c>
      <c r="DX110"/>
      <c r="DY110"/>
    </row>
    <row r="111" spans="1:129">
      <c r="A111" s="453" t="s">
        <v>889</v>
      </c>
      <c r="B111" s="454"/>
      <c r="C111" s="454"/>
      <c r="D111" s="454"/>
      <c r="E111" s="454"/>
      <c r="F111" s="454">
        <v>0.5</v>
      </c>
      <c r="G111" s="454">
        <v>0.5</v>
      </c>
      <c r="H111" s="454"/>
      <c r="I111" s="454"/>
      <c r="J111" s="454"/>
      <c r="K111" s="454"/>
      <c r="L111" s="454"/>
      <c r="M111" s="454"/>
      <c r="N111" s="454"/>
      <c r="O111" s="454"/>
      <c r="P111" s="454">
        <v>3</v>
      </c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  <c r="AL111" s="454"/>
      <c r="AM111" s="454"/>
      <c r="AN111" s="454"/>
      <c r="AO111" s="454"/>
      <c r="AP111" s="454"/>
      <c r="AQ111" s="454"/>
      <c r="AR111" s="454"/>
      <c r="AS111" s="454"/>
      <c r="AT111" s="454"/>
      <c r="AU111" s="454"/>
      <c r="AV111" s="454"/>
      <c r="AW111" s="454"/>
      <c r="AX111" s="454"/>
      <c r="AY111" s="454"/>
      <c r="AZ111" s="454"/>
      <c r="BA111" s="454"/>
      <c r="BB111" s="454"/>
      <c r="BC111" s="454"/>
      <c r="BD111" s="454"/>
      <c r="BE111" s="454"/>
      <c r="BF111" s="454"/>
      <c r="BG111" s="454"/>
      <c r="BH111" s="454"/>
      <c r="BI111" s="454"/>
      <c r="BJ111" s="454"/>
      <c r="BK111" s="454"/>
      <c r="BL111" s="454"/>
      <c r="BM111" s="454"/>
      <c r="BN111" s="454"/>
      <c r="BO111" s="454"/>
      <c r="BP111" s="454"/>
      <c r="BQ111" s="454"/>
      <c r="BR111" s="454"/>
      <c r="BS111" s="454"/>
      <c r="BT111" s="454"/>
      <c r="BU111" s="454"/>
      <c r="BV111" s="454"/>
      <c r="BW111" s="454"/>
      <c r="BX111" s="454"/>
      <c r="BY111" s="454"/>
      <c r="BZ111" s="454"/>
      <c r="CA111" s="454"/>
      <c r="CB111" s="454"/>
      <c r="CC111" s="454"/>
      <c r="CD111" s="454"/>
      <c r="CE111" s="454"/>
      <c r="CF111" s="454"/>
      <c r="CG111" s="454"/>
      <c r="CH111" s="454"/>
      <c r="CI111" s="454"/>
      <c r="CJ111" s="454"/>
      <c r="CK111" s="454"/>
      <c r="CL111" s="454"/>
      <c r="CM111" s="454"/>
      <c r="CN111" s="454"/>
      <c r="CO111" s="454"/>
      <c r="CP111" s="454"/>
      <c r="CQ111" s="454"/>
      <c r="CR111" s="454"/>
      <c r="CS111" s="454"/>
      <c r="CT111" s="454"/>
      <c r="CU111" s="454"/>
      <c r="CV111" s="454"/>
      <c r="CW111" s="454"/>
      <c r="CX111" s="454"/>
      <c r="CY111" s="454"/>
      <c r="CZ111" s="454"/>
      <c r="DA111" s="454"/>
      <c r="DB111" s="454"/>
      <c r="DC111" s="454"/>
      <c r="DD111" s="454"/>
      <c r="DE111" s="454"/>
      <c r="DF111" s="454"/>
      <c r="DG111" s="454"/>
      <c r="DH111" s="454"/>
      <c r="DI111" s="454"/>
      <c r="DJ111" s="454"/>
      <c r="DK111" s="454"/>
      <c r="DL111" s="454"/>
      <c r="DM111" s="454"/>
      <c r="DN111" s="454"/>
      <c r="DO111" s="454"/>
      <c r="DP111" s="454"/>
      <c r="DQ111" s="454"/>
      <c r="DR111" s="454"/>
      <c r="DS111" s="454"/>
      <c r="DT111" s="454"/>
      <c r="DU111" s="454"/>
      <c r="DV111" s="454"/>
      <c r="DW111" s="454">
        <v>4</v>
      </c>
      <c r="DX111"/>
      <c r="DY111"/>
    </row>
    <row r="112" spans="1:129">
      <c r="A112" s="453" t="s">
        <v>1794</v>
      </c>
      <c r="B112" s="454"/>
      <c r="C112" s="454">
        <v>1</v>
      </c>
      <c r="D112" s="454"/>
      <c r="E112" s="454"/>
      <c r="F112" s="454">
        <v>1</v>
      </c>
      <c r="G112" s="454">
        <v>1</v>
      </c>
      <c r="H112" s="454"/>
      <c r="I112" s="454">
        <v>2</v>
      </c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  <c r="AL112" s="454"/>
      <c r="AM112" s="454"/>
      <c r="AN112" s="454"/>
      <c r="AO112" s="454">
        <v>9</v>
      </c>
      <c r="AP112" s="454"/>
      <c r="AQ112" s="454"/>
      <c r="AR112" s="454"/>
      <c r="AS112" s="454"/>
      <c r="AT112" s="454"/>
      <c r="AU112" s="454"/>
      <c r="AV112" s="454"/>
      <c r="AW112" s="454"/>
      <c r="AX112" s="454"/>
      <c r="AY112" s="454"/>
      <c r="AZ112" s="454"/>
      <c r="BA112" s="454"/>
      <c r="BB112" s="454"/>
      <c r="BC112" s="454"/>
      <c r="BD112" s="454"/>
      <c r="BE112" s="454"/>
      <c r="BF112" s="454"/>
      <c r="BG112" s="454"/>
      <c r="BH112" s="454"/>
      <c r="BI112" s="454"/>
      <c r="BJ112" s="454"/>
      <c r="BK112" s="454"/>
      <c r="BL112" s="454"/>
      <c r="BM112" s="454"/>
      <c r="BN112" s="454"/>
      <c r="BO112" s="454"/>
      <c r="BP112" s="454"/>
      <c r="BQ112" s="454"/>
      <c r="BR112" s="454"/>
      <c r="BS112" s="454"/>
      <c r="BT112" s="454"/>
      <c r="BU112" s="454"/>
      <c r="BV112" s="454"/>
      <c r="BW112" s="454"/>
      <c r="BX112" s="454"/>
      <c r="BY112" s="454"/>
      <c r="BZ112" s="454"/>
      <c r="CA112" s="454"/>
      <c r="CB112" s="454"/>
      <c r="CC112" s="454"/>
      <c r="CD112" s="454"/>
      <c r="CE112" s="454"/>
      <c r="CF112" s="454"/>
      <c r="CG112" s="454"/>
      <c r="CH112" s="454"/>
      <c r="CI112" s="454"/>
      <c r="CJ112" s="454"/>
      <c r="CK112" s="454"/>
      <c r="CL112" s="454"/>
      <c r="CM112" s="454"/>
      <c r="CN112" s="454"/>
      <c r="CO112" s="454"/>
      <c r="CP112" s="454"/>
      <c r="CQ112" s="454"/>
      <c r="CR112" s="454"/>
      <c r="CS112" s="454"/>
      <c r="CT112" s="454"/>
      <c r="CU112" s="454"/>
      <c r="CV112" s="454"/>
      <c r="CW112" s="454"/>
      <c r="CX112" s="454"/>
      <c r="CY112" s="454"/>
      <c r="CZ112" s="454"/>
      <c r="DA112" s="454"/>
      <c r="DB112" s="454"/>
      <c r="DC112" s="454"/>
      <c r="DD112" s="454"/>
      <c r="DE112" s="454"/>
      <c r="DF112" s="454"/>
      <c r="DG112" s="454"/>
      <c r="DH112" s="454"/>
      <c r="DI112" s="454"/>
      <c r="DJ112" s="454"/>
      <c r="DK112" s="454"/>
      <c r="DL112" s="454"/>
      <c r="DM112" s="454"/>
      <c r="DN112" s="454"/>
      <c r="DO112" s="454"/>
      <c r="DP112" s="454"/>
      <c r="DQ112" s="454"/>
      <c r="DR112" s="454"/>
      <c r="DS112" s="454"/>
      <c r="DT112" s="454"/>
      <c r="DU112" s="454"/>
      <c r="DV112" s="454"/>
      <c r="DW112" s="454">
        <v>14</v>
      </c>
      <c r="DX112"/>
      <c r="DY112"/>
    </row>
    <row r="113" spans="1:129">
      <c r="A113" s="453" t="s">
        <v>1812</v>
      </c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  <c r="AL113" s="454"/>
      <c r="AM113" s="454"/>
      <c r="AN113" s="454"/>
      <c r="AO113" s="454"/>
      <c r="AP113" s="454"/>
      <c r="AQ113" s="454"/>
      <c r="AR113" s="454"/>
      <c r="AS113" s="454"/>
      <c r="AT113" s="454"/>
      <c r="AU113" s="454"/>
      <c r="AV113" s="454"/>
      <c r="AW113" s="454"/>
      <c r="AX113" s="454"/>
      <c r="AY113" s="454"/>
      <c r="AZ113" s="454"/>
      <c r="BA113" s="454"/>
      <c r="BB113" s="454"/>
      <c r="BC113" s="454"/>
      <c r="BD113" s="454"/>
      <c r="BE113" s="454"/>
      <c r="BF113" s="454"/>
      <c r="BG113" s="454"/>
      <c r="BH113" s="454"/>
      <c r="BI113" s="454"/>
      <c r="BJ113" s="454"/>
      <c r="BK113" s="454"/>
      <c r="BL113" s="454"/>
      <c r="BM113" s="454"/>
      <c r="BN113" s="454"/>
      <c r="BO113" s="454"/>
      <c r="BP113" s="454"/>
      <c r="BQ113" s="454"/>
      <c r="BR113" s="454"/>
      <c r="BS113" s="454"/>
      <c r="BT113" s="454"/>
      <c r="BU113" s="454"/>
      <c r="BV113" s="454"/>
      <c r="BW113" s="454"/>
      <c r="BX113" s="454"/>
      <c r="BY113" s="454"/>
      <c r="BZ113" s="454"/>
      <c r="CA113" s="454"/>
      <c r="CB113" s="454"/>
      <c r="CC113" s="454"/>
      <c r="CD113" s="454"/>
      <c r="CE113" s="454"/>
      <c r="CF113" s="454"/>
      <c r="CG113" s="454"/>
      <c r="CH113" s="454"/>
      <c r="CI113" s="454"/>
      <c r="CJ113" s="454"/>
      <c r="CK113" s="454"/>
      <c r="CL113" s="454"/>
      <c r="CM113" s="454"/>
      <c r="CN113" s="454"/>
      <c r="CO113" s="454"/>
      <c r="CP113" s="454"/>
      <c r="CQ113" s="454"/>
      <c r="CR113" s="454"/>
      <c r="CS113" s="454"/>
      <c r="CT113" s="454"/>
      <c r="CU113" s="454"/>
      <c r="CV113" s="454"/>
      <c r="CW113" s="454"/>
      <c r="CX113" s="454"/>
      <c r="CY113" s="454"/>
      <c r="CZ113" s="454"/>
      <c r="DA113" s="454"/>
      <c r="DB113" s="454"/>
      <c r="DC113" s="454"/>
      <c r="DD113" s="454"/>
      <c r="DE113" s="454"/>
      <c r="DF113" s="454"/>
      <c r="DG113" s="454"/>
      <c r="DH113" s="454"/>
      <c r="DI113" s="454"/>
      <c r="DJ113" s="454"/>
      <c r="DK113" s="454"/>
      <c r="DL113" s="454"/>
      <c r="DM113" s="454"/>
      <c r="DN113" s="454"/>
      <c r="DO113" s="454"/>
      <c r="DP113" s="454"/>
      <c r="DQ113" s="454"/>
      <c r="DR113" s="454"/>
      <c r="DS113" s="454"/>
      <c r="DT113" s="454">
        <v>4</v>
      </c>
      <c r="DU113" s="454"/>
      <c r="DV113" s="454"/>
      <c r="DW113" s="454">
        <v>4</v>
      </c>
      <c r="DX113"/>
      <c r="DY113"/>
    </row>
    <row r="114" spans="1:129">
      <c r="A114" s="453" t="s">
        <v>1828</v>
      </c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  <c r="AL114" s="454"/>
      <c r="AM114" s="454"/>
      <c r="AN114" s="454"/>
      <c r="AO114" s="454"/>
      <c r="AP114" s="454"/>
      <c r="AQ114" s="454"/>
      <c r="AR114" s="454"/>
      <c r="AS114" s="454"/>
      <c r="AT114" s="454"/>
      <c r="AU114" s="454"/>
      <c r="AV114" s="454"/>
      <c r="AW114" s="454"/>
      <c r="AX114" s="454"/>
      <c r="AY114" s="454"/>
      <c r="AZ114" s="454"/>
      <c r="BA114" s="454"/>
      <c r="BB114" s="454"/>
      <c r="BC114" s="454"/>
      <c r="BD114" s="454"/>
      <c r="BE114" s="454"/>
      <c r="BF114" s="454"/>
      <c r="BG114" s="454"/>
      <c r="BH114" s="454"/>
      <c r="BI114" s="454"/>
      <c r="BJ114" s="454"/>
      <c r="BK114" s="454"/>
      <c r="BL114" s="454"/>
      <c r="BM114" s="454"/>
      <c r="BN114" s="454"/>
      <c r="BO114" s="454"/>
      <c r="BP114" s="454"/>
      <c r="BQ114" s="454"/>
      <c r="BR114" s="454"/>
      <c r="BS114" s="454"/>
      <c r="BT114" s="454"/>
      <c r="BU114" s="454"/>
      <c r="BV114" s="454"/>
      <c r="BW114" s="454"/>
      <c r="BX114" s="454"/>
      <c r="BY114" s="454"/>
      <c r="BZ114" s="454"/>
      <c r="CA114" s="454"/>
      <c r="CB114" s="454"/>
      <c r="CC114" s="454"/>
      <c r="CD114" s="454"/>
      <c r="CE114" s="454"/>
      <c r="CF114" s="454"/>
      <c r="CG114" s="454"/>
      <c r="CH114" s="454"/>
      <c r="CI114" s="454"/>
      <c r="CJ114" s="454"/>
      <c r="CK114" s="454"/>
      <c r="CL114" s="454"/>
      <c r="CM114" s="454"/>
      <c r="CN114" s="454"/>
      <c r="CO114" s="454"/>
      <c r="CP114" s="454"/>
      <c r="CQ114" s="454"/>
      <c r="CR114" s="454"/>
      <c r="CS114" s="454"/>
      <c r="CT114" s="454"/>
      <c r="CU114" s="454"/>
      <c r="CV114" s="454"/>
      <c r="CW114" s="454"/>
      <c r="CX114" s="454"/>
      <c r="CY114" s="454"/>
      <c r="CZ114" s="454"/>
      <c r="DA114" s="454"/>
      <c r="DB114" s="454"/>
      <c r="DC114" s="454"/>
      <c r="DD114" s="454"/>
      <c r="DE114" s="454"/>
      <c r="DF114" s="454"/>
      <c r="DG114" s="454"/>
      <c r="DH114" s="454"/>
      <c r="DI114" s="454"/>
      <c r="DJ114" s="454">
        <v>4</v>
      </c>
      <c r="DK114" s="454"/>
      <c r="DL114" s="454"/>
      <c r="DM114" s="454"/>
      <c r="DN114" s="454"/>
      <c r="DO114" s="454"/>
      <c r="DP114" s="454"/>
      <c r="DQ114" s="454"/>
      <c r="DR114" s="454"/>
      <c r="DS114" s="454"/>
      <c r="DT114" s="454">
        <v>4</v>
      </c>
      <c r="DU114" s="454"/>
      <c r="DV114" s="454"/>
      <c r="DW114" s="454">
        <v>8</v>
      </c>
      <c r="DX114"/>
      <c r="DY114"/>
    </row>
    <row r="115" spans="1:129">
      <c r="A115" s="453" t="s">
        <v>1829</v>
      </c>
      <c r="B115" s="454"/>
      <c r="C115" s="454">
        <v>4</v>
      </c>
      <c r="D115" s="454"/>
      <c r="E115" s="454"/>
      <c r="F115" s="454">
        <v>1</v>
      </c>
      <c r="G115" s="454">
        <v>1</v>
      </c>
      <c r="H115" s="454">
        <v>2</v>
      </c>
      <c r="I115" s="454">
        <v>2</v>
      </c>
      <c r="J115" s="454">
        <v>2</v>
      </c>
      <c r="K115" s="454"/>
      <c r="L115" s="454"/>
      <c r="M115" s="454"/>
      <c r="N115" s="454">
        <v>1</v>
      </c>
      <c r="O115" s="454"/>
      <c r="P115" s="454"/>
      <c r="Q115" s="454">
        <v>3</v>
      </c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>
        <v>4</v>
      </c>
      <c r="AK115" s="454"/>
      <c r="AL115" s="454"/>
      <c r="AM115" s="454"/>
      <c r="AN115" s="454"/>
      <c r="AO115" s="454"/>
      <c r="AP115" s="454"/>
      <c r="AQ115" s="454">
        <v>3</v>
      </c>
      <c r="AR115" s="454"/>
      <c r="AS115" s="454"/>
      <c r="AT115" s="454"/>
      <c r="AU115" s="454"/>
      <c r="AV115" s="454"/>
      <c r="AW115" s="454"/>
      <c r="AX115" s="454"/>
      <c r="AY115" s="454"/>
      <c r="AZ115" s="454"/>
      <c r="BA115" s="454"/>
      <c r="BB115" s="454"/>
      <c r="BC115" s="454"/>
      <c r="BD115" s="454"/>
      <c r="BE115" s="454"/>
      <c r="BF115" s="454"/>
      <c r="BG115" s="454"/>
      <c r="BH115" s="454"/>
      <c r="BI115" s="454"/>
      <c r="BJ115" s="454"/>
      <c r="BK115" s="454"/>
      <c r="BL115" s="454"/>
      <c r="BM115" s="454"/>
      <c r="BN115" s="454"/>
      <c r="BO115" s="454"/>
      <c r="BP115" s="454"/>
      <c r="BQ115" s="454"/>
      <c r="BR115" s="454"/>
      <c r="BS115" s="454"/>
      <c r="BT115" s="454"/>
      <c r="BU115" s="454"/>
      <c r="BV115" s="454"/>
      <c r="BW115" s="454">
        <v>2</v>
      </c>
      <c r="BX115" s="454"/>
      <c r="BY115" s="454"/>
      <c r="BZ115" s="454">
        <v>0</v>
      </c>
      <c r="CA115" s="454">
        <v>4</v>
      </c>
      <c r="CB115" s="454">
        <v>7</v>
      </c>
      <c r="CC115" s="454">
        <v>3.5</v>
      </c>
      <c r="CD115" s="454">
        <v>1.5</v>
      </c>
      <c r="CE115" s="454">
        <v>3</v>
      </c>
      <c r="CF115" s="454">
        <v>2</v>
      </c>
      <c r="CG115" s="454"/>
      <c r="CH115" s="454"/>
      <c r="CI115" s="454"/>
      <c r="CJ115" s="454"/>
      <c r="CK115" s="454"/>
      <c r="CL115" s="454"/>
      <c r="CM115" s="454"/>
      <c r="CN115" s="454"/>
      <c r="CO115" s="454"/>
      <c r="CP115" s="454"/>
      <c r="CQ115" s="454"/>
      <c r="CR115" s="454"/>
      <c r="CS115" s="454"/>
      <c r="CT115" s="454"/>
      <c r="CU115" s="454"/>
      <c r="CV115" s="454"/>
      <c r="CW115" s="454"/>
      <c r="CX115" s="454"/>
      <c r="CY115" s="454"/>
      <c r="CZ115" s="454"/>
      <c r="DA115" s="454"/>
      <c r="DB115" s="454"/>
      <c r="DC115" s="454"/>
      <c r="DD115" s="454"/>
      <c r="DE115" s="454"/>
      <c r="DF115" s="454"/>
      <c r="DG115" s="454"/>
      <c r="DH115" s="454"/>
      <c r="DI115" s="454"/>
      <c r="DJ115" s="454"/>
      <c r="DK115" s="454"/>
      <c r="DL115" s="454"/>
      <c r="DM115" s="454"/>
      <c r="DN115" s="454"/>
      <c r="DO115" s="454"/>
      <c r="DP115" s="454"/>
      <c r="DQ115" s="454"/>
      <c r="DR115" s="454"/>
      <c r="DS115" s="454">
        <v>2</v>
      </c>
      <c r="DT115" s="454"/>
      <c r="DU115" s="454"/>
      <c r="DV115" s="454"/>
      <c r="DW115" s="454">
        <v>48</v>
      </c>
      <c r="DX115"/>
      <c r="DY115"/>
    </row>
    <row r="116" spans="1:129">
      <c r="A116" s="453" t="s">
        <v>1832</v>
      </c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>
        <v>2</v>
      </c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  <c r="AL116" s="454"/>
      <c r="AM116" s="454"/>
      <c r="AN116" s="454"/>
      <c r="AO116" s="454"/>
      <c r="AP116" s="454"/>
      <c r="AQ116" s="454"/>
      <c r="AR116" s="454"/>
      <c r="AS116" s="454"/>
      <c r="AT116" s="454"/>
      <c r="AU116" s="454"/>
      <c r="AV116" s="454"/>
      <c r="AW116" s="454"/>
      <c r="AX116" s="454"/>
      <c r="AY116" s="454"/>
      <c r="AZ116" s="454"/>
      <c r="BA116" s="454"/>
      <c r="BB116" s="454"/>
      <c r="BC116" s="454"/>
      <c r="BD116" s="454"/>
      <c r="BE116" s="454"/>
      <c r="BF116" s="454"/>
      <c r="BG116" s="454"/>
      <c r="BH116" s="454"/>
      <c r="BI116" s="454"/>
      <c r="BJ116" s="454"/>
      <c r="BK116" s="454"/>
      <c r="BL116" s="454"/>
      <c r="BM116" s="454"/>
      <c r="BN116" s="454"/>
      <c r="BO116" s="454"/>
      <c r="BP116" s="454"/>
      <c r="BQ116" s="454"/>
      <c r="BR116" s="454"/>
      <c r="BS116" s="454"/>
      <c r="BT116" s="454"/>
      <c r="BU116" s="454"/>
      <c r="BV116" s="454"/>
      <c r="BW116" s="454"/>
      <c r="BX116" s="454"/>
      <c r="BY116" s="454"/>
      <c r="BZ116" s="454"/>
      <c r="CA116" s="454"/>
      <c r="CB116" s="454"/>
      <c r="CC116" s="454"/>
      <c r="CD116" s="454"/>
      <c r="CE116" s="454"/>
      <c r="CF116" s="454"/>
      <c r="CG116" s="454"/>
      <c r="CH116" s="454"/>
      <c r="CI116" s="454"/>
      <c r="CJ116" s="454"/>
      <c r="CK116" s="454"/>
      <c r="CL116" s="454"/>
      <c r="CM116" s="454"/>
      <c r="CN116" s="454"/>
      <c r="CO116" s="454"/>
      <c r="CP116" s="454"/>
      <c r="CQ116" s="454"/>
      <c r="CR116" s="454"/>
      <c r="CS116" s="454"/>
      <c r="CT116" s="454"/>
      <c r="CU116" s="454"/>
      <c r="CV116" s="454"/>
      <c r="CW116" s="454"/>
      <c r="CX116" s="454"/>
      <c r="CY116" s="454"/>
      <c r="CZ116" s="454"/>
      <c r="DA116" s="454"/>
      <c r="DB116" s="454"/>
      <c r="DC116" s="454"/>
      <c r="DD116" s="454"/>
      <c r="DE116" s="454"/>
      <c r="DF116" s="454"/>
      <c r="DG116" s="454"/>
      <c r="DH116" s="454"/>
      <c r="DI116" s="454"/>
      <c r="DJ116" s="454"/>
      <c r="DK116" s="454"/>
      <c r="DL116" s="454"/>
      <c r="DM116" s="454"/>
      <c r="DN116" s="454"/>
      <c r="DO116" s="454"/>
      <c r="DP116" s="454"/>
      <c r="DQ116" s="454"/>
      <c r="DR116" s="454"/>
      <c r="DS116" s="454"/>
      <c r="DT116" s="454"/>
      <c r="DU116" s="454"/>
      <c r="DV116" s="454"/>
      <c r="DW116" s="454">
        <v>2</v>
      </c>
      <c r="DX116"/>
      <c r="DY116"/>
    </row>
    <row r="117" spans="1:129">
      <c r="A117" s="453" t="s">
        <v>1609</v>
      </c>
      <c r="B117" s="454"/>
      <c r="C117" s="454">
        <v>1</v>
      </c>
      <c r="D117" s="454"/>
      <c r="E117" s="454"/>
      <c r="F117" s="454">
        <v>1</v>
      </c>
      <c r="G117" s="454"/>
      <c r="H117" s="454">
        <v>2</v>
      </c>
      <c r="I117" s="454"/>
      <c r="J117" s="454"/>
      <c r="K117" s="454"/>
      <c r="L117" s="454"/>
      <c r="M117" s="454"/>
      <c r="N117" s="454"/>
      <c r="O117" s="454"/>
      <c r="P117" s="454"/>
      <c r="Q117" s="454"/>
      <c r="R117" s="454">
        <v>5</v>
      </c>
      <c r="S117" s="454">
        <v>1</v>
      </c>
      <c r="T117" s="454">
        <v>1</v>
      </c>
      <c r="U117" s="454">
        <v>1</v>
      </c>
      <c r="V117" s="454">
        <v>4</v>
      </c>
      <c r="W117" s="454">
        <v>2</v>
      </c>
      <c r="X117" s="454">
        <v>1</v>
      </c>
      <c r="Y117" s="454">
        <v>1</v>
      </c>
      <c r="Z117" s="454">
        <v>1</v>
      </c>
      <c r="AA117" s="454"/>
      <c r="AB117" s="454">
        <v>1</v>
      </c>
      <c r="AC117" s="454">
        <v>9</v>
      </c>
      <c r="AD117" s="454">
        <v>2</v>
      </c>
      <c r="AE117" s="454">
        <v>4</v>
      </c>
      <c r="AF117" s="454"/>
      <c r="AG117" s="454"/>
      <c r="AH117" s="454"/>
      <c r="AI117" s="454"/>
      <c r="AJ117" s="454"/>
      <c r="AK117" s="454"/>
      <c r="AL117" s="454"/>
      <c r="AM117" s="454"/>
      <c r="AN117" s="454"/>
      <c r="AO117" s="454"/>
      <c r="AP117" s="454"/>
      <c r="AQ117" s="454"/>
      <c r="AR117" s="454"/>
      <c r="AS117" s="454"/>
      <c r="AT117" s="454"/>
      <c r="AU117" s="454"/>
      <c r="AV117" s="454"/>
      <c r="AW117" s="454"/>
      <c r="AX117" s="454"/>
      <c r="AY117" s="454"/>
      <c r="AZ117" s="454"/>
      <c r="BA117" s="454"/>
      <c r="BB117" s="454"/>
      <c r="BC117" s="454"/>
      <c r="BD117" s="454"/>
      <c r="BE117" s="454"/>
      <c r="BF117" s="454"/>
      <c r="BG117" s="454"/>
      <c r="BH117" s="454"/>
      <c r="BI117" s="454"/>
      <c r="BJ117" s="454"/>
      <c r="BK117" s="454"/>
      <c r="BL117" s="454"/>
      <c r="BM117" s="454"/>
      <c r="BN117" s="454"/>
      <c r="BO117" s="454"/>
      <c r="BP117" s="454"/>
      <c r="BQ117" s="454"/>
      <c r="BR117" s="454"/>
      <c r="BS117" s="454"/>
      <c r="BT117" s="454"/>
      <c r="BU117" s="454"/>
      <c r="BV117" s="454"/>
      <c r="BW117" s="454"/>
      <c r="BX117" s="454"/>
      <c r="BY117" s="454"/>
      <c r="BZ117" s="454"/>
      <c r="CA117" s="454"/>
      <c r="CB117" s="454"/>
      <c r="CC117" s="454"/>
      <c r="CD117" s="454"/>
      <c r="CE117" s="454"/>
      <c r="CF117" s="454"/>
      <c r="CG117" s="454"/>
      <c r="CH117" s="454"/>
      <c r="CI117" s="454"/>
      <c r="CJ117" s="454"/>
      <c r="CK117" s="454"/>
      <c r="CL117" s="454"/>
      <c r="CM117" s="454"/>
      <c r="CN117" s="454"/>
      <c r="CO117" s="454"/>
      <c r="CP117" s="454"/>
      <c r="CQ117" s="454"/>
      <c r="CR117" s="454"/>
      <c r="CS117" s="454"/>
      <c r="CT117" s="454"/>
      <c r="CU117" s="454"/>
      <c r="CV117" s="454"/>
      <c r="CW117" s="454"/>
      <c r="CX117" s="454"/>
      <c r="CY117" s="454"/>
      <c r="CZ117" s="454"/>
      <c r="DA117" s="454"/>
      <c r="DB117" s="454"/>
      <c r="DC117" s="454"/>
      <c r="DD117" s="454"/>
      <c r="DE117" s="454"/>
      <c r="DF117" s="454"/>
      <c r="DG117" s="454"/>
      <c r="DH117" s="454"/>
      <c r="DI117" s="454"/>
      <c r="DJ117" s="454"/>
      <c r="DK117" s="454"/>
      <c r="DL117" s="454"/>
      <c r="DM117" s="454"/>
      <c r="DN117" s="454"/>
      <c r="DO117" s="454"/>
      <c r="DP117" s="454"/>
      <c r="DQ117" s="454"/>
      <c r="DR117" s="454"/>
      <c r="DS117" s="454"/>
      <c r="DT117" s="454"/>
      <c r="DU117" s="454"/>
      <c r="DV117" s="454"/>
      <c r="DW117" s="454">
        <v>37</v>
      </c>
      <c r="DX117"/>
      <c r="DY117"/>
    </row>
    <row r="118" spans="1:129">
      <c r="A118" s="453" t="s">
        <v>1611</v>
      </c>
      <c r="B118" s="454"/>
      <c r="C118" s="454">
        <v>2</v>
      </c>
      <c r="D118" s="454"/>
      <c r="E118" s="454"/>
      <c r="F118" s="454">
        <v>1</v>
      </c>
      <c r="G118" s="454"/>
      <c r="H118" s="454">
        <v>2</v>
      </c>
      <c r="I118" s="454"/>
      <c r="J118" s="454"/>
      <c r="K118" s="454"/>
      <c r="L118" s="454"/>
      <c r="M118" s="454"/>
      <c r="N118" s="454"/>
      <c r="O118" s="454"/>
      <c r="P118" s="454"/>
      <c r="Q118" s="454"/>
      <c r="R118" s="454">
        <v>4</v>
      </c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>
        <v>1</v>
      </c>
      <c r="AC118" s="454">
        <v>9</v>
      </c>
      <c r="AD118" s="454">
        <v>2</v>
      </c>
      <c r="AE118" s="454">
        <v>4</v>
      </c>
      <c r="AF118" s="454"/>
      <c r="AG118" s="454"/>
      <c r="AH118" s="454"/>
      <c r="AI118" s="454"/>
      <c r="AJ118" s="454"/>
      <c r="AK118" s="454"/>
      <c r="AL118" s="454"/>
      <c r="AM118" s="454"/>
      <c r="AN118" s="454"/>
      <c r="AO118" s="454"/>
      <c r="AP118" s="454"/>
      <c r="AQ118" s="454"/>
      <c r="AR118" s="454"/>
      <c r="AS118" s="454"/>
      <c r="AT118" s="454"/>
      <c r="AU118" s="454"/>
      <c r="AV118" s="454"/>
      <c r="AW118" s="454"/>
      <c r="AX118" s="454"/>
      <c r="AY118" s="454"/>
      <c r="AZ118" s="454"/>
      <c r="BA118" s="454"/>
      <c r="BB118" s="454"/>
      <c r="BC118" s="454"/>
      <c r="BD118" s="454"/>
      <c r="BE118" s="454"/>
      <c r="BF118" s="454"/>
      <c r="BG118" s="454"/>
      <c r="BH118" s="454"/>
      <c r="BI118" s="454"/>
      <c r="BJ118" s="454"/>
      <c r="BK118" s="454"/>
      <c r="BL118" s="454"/>
      <c r="BM118" s="454"/>
      <c r="BN118" s="454"/>
      <c r="BO118" s="454"/>
      <c r="BP118" s="454"/>
      <c r="BQ118" s="454"/>
      <c r="BR118" s="454"/>
      <c r="BS118" s="454"/>
      <c r="BT118" s="454"/>
      <c r="BU118" s="454"/>
      <c r="BV118" s="454"/>
      <c r="BW118" s="454"/>
      <c r="BX118" s="454"/>
      <c r="BY118" s="454"/>
      <c r="BZ118" s="454"/>
      <c r="CA118" s="454"/>
      <c r="CB118" s="454"/>
      <c r="CC118" s="454"/>
      <c r="CD118" s="454"/>
      <c r="CE118" s="454"/>
      <c r="CF118" s="454"/>
      <c r="CG118" s="454"/>
      <c r="CH118" s="454"/>
      <c r="CI118" s="454"/>
      <c r="CJ118" s="454"/>
      <c r="CK118" s="454"/>
      <c r="CL118" s="454"/>
      <c r="CM118" s="454"/>
      <c r="CN118" s="454"/>
      <c r="CO118" s="454"/>
      <c r="CP118" s="454"/>
      <c r="CQ118" s="454"/>
      <c r="CR118" s="454"/>
      <c r="CS118" s="454"/>
      <c r="CT118" s="454"/>
      <c r="CU118" s="454"/>
      <c r="CV118" s="454"/>
      <c r="CW118" s="454"/>
      <c r="CX118" s="454"/>
      <c r="CY118" s="454"/>
      <c r="CZ118" s="454"/>
      <c r="DA118" s="454"/>
      <c r="DB118" s="454"/>
      <c r="DC118" s="454"/>
      <c r="DD118" s="454"/>
      <c r="DE118" s="454"/>
      <c r="DF118" s="454"/>
      <c r="DG118" s="454"/>
      <c r="DH118" s="454"/>
      <c r="DI118" s="454"/>
      <c r="DJ118" s="454"/>
      <c r="DK118" s="454"/>
      <c r="DL118" s="454"/>
      <c r="DM118" s="454"/>
      <c r="DN118" s="454"/>
      <c r="DO118" s="454"/>
      <c r="DP118" s="454"/>
      <c r="DQ118" s="454"/>
      <c r="DR118" s="454"/>
      <c r="DS118" s="454"/>
      <c r="DT118" s="454"/>
      <c r="DU118" s="454"/>
      <c r="DV118" s="454"/>
      <c r="DW118" s="454">
        <v>25</v>
      </c>
      <c r="DX118"/>
      <c r="DY118"/>
    </row>
    <row r="119" spans="1:129">
      <c r="A119" s="453" t="s">
        <v>1612</v>
      </c>
      <c r="B119" s="454"/>
      <c r="C119" s="454">
        <v>2</v>
      </c>
      <c r="D119" s="454"/>
      <c r="E119" s="454"/>
      <c r="F119" s="454">
        <v>1</v>
      </c>
      <c r="G119" s="454"/>
      <c r="H119" s="454">
        <v>2</v>
      </c>
      <c r="I119" s="454"/>
      <c r="J119" s="454"/>
      <c r="K119" s="454"/>
      <c r="L119" s="454"/>
      <c r="M119" s="454"/>
      <c r="N119" s="454"/>
      <c r="O119" s="454"/>
      <c r="P119" s="454"/>
      <c r="Q119" s="454"/>
      <c r="R119" s="454">
        <v>4</v>
      </c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>
        <v>1</v>
      </c>
      <c r="AC119" s="454">
        <v>4</v>
      </c>
      <c r="AD119" s="454">
        <v>2</v>
      </c>
      <c r="AE119" s="454">
        <v>4</v>
      </c>
      <c r="AF119" s="454"/>
      <c r="AG119" s="454"/>
      <c r="AH119" s="454"/>
      <c r="AI119" s="454"/>
      <c r="AJ119" s="454"/>
      <c r="AK119" s="454"/>
      <c r="AL119" s="454"/>
      <c r="AM119" s="454"/>
      <c r="AN119" s="454"/>
      <c r="AO119" s="454"/>
      <c r="AP119" s="454"/>
      <c r="AQ119" s="454"/>
      <c r="AR119" s="454"/>
      <c r="AS119" s="454"/>
      <c r="AT119" s="454"/>
      <c r="AU119" s="454"/>
      <c r="AV119" s="454"/>
      <c r="AW119" s="454"/>
      <c r="AX119" s="454"/>
      <c r="AY119" s="454"/>
      <c r="AZ119" s="454"/>
      <c r="BA119" s="454"/>
      <c r="BB119" s="454"/>
      <c r="BC119" s="454"/>
      <c r="BD119" s="454"/>
      <c r="BE119" s="454"/>
      <c r="BF119" s="454"/>
      <c r="BG119" s="454"/>
      <c r="BH119" s="454"/>
      <c r="BI119" s="454"/>
      <c r="BJ119" s="454"/>
      <c r="BK119" s="454"/>
      <c r="BL119" s="454"/>
      <c r="BM119" s="454"/>
      <c r="BN119" s="454"/>
      <c r="BO119" s="454"/>
      <c r="BP119" s="454"/>
      <c r="BQ119" s="454"/>
      <c r="BR119" s="454"/>
      <c r="BS119" s="454"/>
      <c r="BT119" s="454"/>
      <c r="BU119" s="454"/>
      <c r="BV119" s="454"/>
      <c r="BW119" s="454"/>
      <c r="BX119" s="454"/>
      <c r="BY119" s="454"/>
      <c r="BZ119" s="454"/>
      <c r="CA119" s="454"/>
      <c r="CB119" s="454"/>
      <c r="CC119" s="454"/>
      <c r="CD119" s="454"/>
      <c r="CE119" s="454"/>
      <c r="CF119" s="454"/>
      <c r="CG119" s="454"/>
      <c r="CH119" s="454"/>
      <c r="CI119" s="454"/>
      <c r="CJ119" s="454"/>
      <c r="CK119" s="454"/>
      <c r="CL119" s="454"/>
      <c r="CM119" s="454"/>
      <c r="CN119" s="454"/>
      <c r="CO119" s="454"/>
      <c r="CP119" s="454"/>
      <c r="CQ119" s="454"/>
      <c r="CR119" s="454"/>
      <c r="CS119" s="454"/>
      <c r="CT119" s="454"/>
      <c r="CU119" s="454"/>
      <c r="CV119" s="454"/>
      <c r="CW119" s="454"/>
      <c r="CX119" s="454"/>
      <c r="CY119" s="454"/>
      <c r="CZ119" s="454"/>
      <c r="DA119" s="454"/>
      <c r="DB119" s="454"/>
      <c r="DC119" s="454"/>
      <c r="DD119" s="454"/>
      <c r="DE119" s="454"/>
      <c r="DF119" s="454"/>
      <c r="DG119" s="454"/>
      <c r="DH119" s="454"/>
      <c r="DI119" s="454"/>
      <c r="DJ119" s="454"/>
      <c r="DK119" s="454"/>
      <c r="DL119" s="454"/>
      <c r="DM119" s="454"/>
      <c r="DN119" s="454"/>
      <c r="DO119" s="454"/>
      <c r="DP119" s="454"/>
      <c r="DQ119" s="454"/>
      <c r="DR119" s="454"/>
      <c r="DS119" s="454"/>
      <c r="DT119" s="454"/>
      <c r="DU119" s="454"/>
      <c r="DV119" s="454"/>
      <c r="DW119" s="454">
        <v>20</v>
      </c>
      <c r="DX119"/>
      <c r="DY119"/>
    </row>
    <row r="120" spans="1:129">
      <c r="A120" s="453" t="s">
        <v>1613</v>
      </c>
      <c r="B120" s="454"/>
      <c r="C120" s="454">
        <v>2</v>
      </c>
      <c r="D120" s="454"/>
      <c r="E120" s="454"/>
      <c r="F120" s="454">
        <v>1</v>
      </c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>
        <v>2</v>
      </c>
      <c r="R120" s="454">
        <v>4</v>
      </c>
      <c r="S120" s="454"/>
      <c r="T120" s="454"/>
      <c r="U120" s="454"/>
      <c r="V120" s="454"/>
      <c r="W120" s="454"/>
      <c r="X120" s="454"/>
      <c r="Y120" s="454"/>
      <c r="Z120" s="454"/>
      <c r="AA120" s="454">
        <v>2</v>
      </c>
      <c r="AB120" s="454">
        <v>1</v>
      </c>
      <c r="AC120" s="454">
        <v>8</v>
      </c>
      <c r="AD120" s="454"/>
      <c r="AE120" s="454">
        <v>4</v>
      </c>
      <c r="AF120" s="454"/>
      <c r="AG120" s="454"/>
      <c r="AH120" s="454"/>
      <c r="AI120" s="454"/>
      <c r="AJ120" s="454"/>
      <c r="AK120" s="454"/>
      <c r="AL120" s="454"/>
      <c r="AM120" s="454"/>
      <c r="AN120" s="454"/>
      <c r="AO120" s="454"/>
      <c r="AP120" s="454"/>
      <c r="AQ120" s="454"/>
      <c r="AR120" s="454"/>
      <c r="AS120" s="454"/>
      <c r="AT120" s="454"/>
      <c r="AU120" s="454"/>
      <c r="AV120" s="454"/>
      <c r="AW120" s="454"/>
      <c r="AX120" s="454"/>
      <c r="AY120" s="454"/>
      <c r="AZ120" s="454"/>
      <c r="BA120" s="454"/>
      <c r="BB120" s="454"/>
      <c r="BC120" s="454"/>
      <c r="BD120" s="454"/>
      <c r="BE120" s="454"/>
      <c r="BF120" s="454"/>
      <c r="BG120" s="454"/>
      <c r="BH120" s="454"/>
      <c r="BI120" s="454"/>
      <c r="BJ120" s="454"/>
      <c r="BK120" s="454"/>
      <c r="BL120" s="454"/>
      <c r="BM120" s="454"/>
      <c r="BN120" s="454"/>
      <c r="BO120" s="454"/>
      <c r="BP120" s="454"/>
      <c r="BQ120" s="454"/>
      <c r="BR120" s="454"/>
      <c r="BS120" s="454"/>
      <c r="BT120" s="454"/>
      <c r="BU120" s="454"/>
      <c r="BV120" s="454"/>
      <c r="BW120" s="454"/>
      <c r="BX120" s="454"/>
      <c r="BY120" s="454"/>
      <c r="BZ120" s="454"/>
      <c r="CA120" s="454"/>
      <c r="CB120" s="454"/>
      <c r="CC120" s="454"/>
      <c r="CD120" s="454"/>
      <c r="CE120" s="454"/>
      <c r="CF120" s="454"/>
      <c r="CG120" s="454"/>
      <c r="CH120" s="454"/>
      <c r="CI120" s="454"/>
      <c r="CJ120" s="454"/>
      <c r="CK120" s="454"/>
      <c r="CL120" s="454"/>
      <c r="CM120" s="454"/>
      <c r="CN120" s="454"/>
      <c r="CO120" s="454"/>
      <c r="CP120" s="454"/>
      <c r="CQ120" s="454"/>
      <c r="CR120" s="454"/>
      <c r="CS120" s="454"/>
      <c r="CT120" s="454"/>
      <c r="CU120" s="454"/>
      <c r="CV120" s="454"/>
      <c r="CW120" s="454"/>
      <c r="CX120" s="454"/>
      <c r="CY120" s="454"/>
      <c r="CZ120" s="454"/>
      <c r="DA120" s="454"/>
      <c r="DB120" s="454"/>
      <c r="DC120" s="454"/>
      <c r="DD120" s="454"/>
      <c r="DE120" s="454"/>
      <c r="DF120" s="454"/>
      <c r="DG120" s="454"/>
      <c r="DH120" s="454"/>
      <c r="DI120" s="454"/>
      <c r="DJ120" s="454"/>
      <c r="DK120" s="454"/>
      <c r="DL120" s="454"/>
      <c r="DM120" s="454"/>
      <c r="DN120" s="454"/>
      <c r="DO120" s="454"/>
      <c r="DP120" s="454"/>
      <c r="DQ120" s="454"/>
      <c r="DR120" s="454"/>
      <c r="DS120" s="454"/>
      <c r="DT120" s="454"/>
      <c r="DU120" s="454"/>
      <c r="DV120" s="454"/>
      <c r="DW120" s="454">
        <v>24</v>
      </c>
      <c r="DX120"/>
      <c r="DY120"/>
    </row>
    <row r="121" spans="1:129">
      <c r="A121" s="453" t="s">
        <v>1926</v>
      </c>
      <c r="B121" s="454"/>
      <c r="C121" s="454">
        <v>1</v>
      </c>
      <c r="D121" s="454"/>
      <c r="E121" s="454"/>
      <c r="F121" s="454"/>
      <c r="G121" s="454">
        <v>1</v>
      </c>
      <c r="H121" s="454"/>
      <c r="I121" s="454">
        <v>1</v>
      </c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  <c r="AL121" s="454"/>
      <c r="AM121" s="454"/>
      <c r="AN121" s="454"/>
      <c r="AO121" s="454"/>
      <c r="AP121" s="454"/>
      <c r="AQ121" s="454"/>
      <c r="AR121" s="454"/>
      <c r="AS121" s="454"/>
      <c r="AT121" s="454"/>
      <c r="AU121" s="454"/>
      <c r="AV121" s="454"/>
      <c r="AW121" s="454"/>
      <c r="AX121" s="454"/>
      <c r="AY121" s="454"/>
      <c r="AZ121" s="454"/>
      <c r="BA121" s="454"/>
      <c r="BB121" s="454"/>
      <c r="BC121" s="454"/>
      <c r="BD121" s="454"/>
      <c r="BE121" s="454"/>
      <c r="BF121" s="454"/>
      <c r="BG121" s="454"/>
      <c r="BH121" s="454"/>
      <c r="BI121" s="454"/>
      <c r="BJ121" s="454"/>
      <c r="BK121" s="454"/>
      <c r="BL121" s="454"/>
      <c r="BM121" s="454"/>
      <c r="BN121" s="454"/>
      <c r="BO121" s="454"/>
      <c r="BP121" s="454"/>
      <c r="BQ121" s="454"/>
      <c r="BR121" s="454"/>
      <c r="BS121" s="454"/>
      <c r="BT121" s="454"/>
      <c r="BU121" s="454"/>
      <c r="BV121" s="454"/>
      <c r="BW121" s="454"/>
      <c r="BX121" s="454"/>
      <c r="BY121" s="454"/>
      <c r="BZ121" s="454"/>
      <c r="CA121" s="454"/>
      <c r="CB121" s="454"/>
      <c r="CC121" s="454"/>
      <c r="CD121" s="454"/>
      <c r="CE121" s="454"/>
      <c r="CF121" s="454"/>
      <c r="CG121" s="454"/>
      <c r="CH121" s="454"/>
      <c r="CI121" s="454"/>
      <c r="CJ121" s="454"/>
      <c r="CK121" s="454"/>
      <c r="CL121" s="454"/>
      <c r="CM121" s="454"/>
      <c r="CN121" s="454"/>
      <c r="CO121" s="454"/>
      <c r="CP121" s="454">
        <v>2</v>
      </c>
      <c r="CQ121" s="454"/>
      <c r="CR121" s="454"/>
      <c r="CS121" s="454"/>
      <c r="CT121" s="454"/>
      <c r="CU121" s="454"/>
      <c r="CV121" s="454"/>
      <c r="CW121" s="454"/>
      <c r="CX121" s="454"/>
      <c r="CY121" s="454"/>
      <c r="CZ121" s="454"/>
      <c r="DA121" s="454"/>
      <c r="DB121" s="454"/>
      <c r="DC121" s="454"/>
      <c r="DD121" s="454"/>
      <c r="DE121" s="454"/>
      <c r="DF121" s="454"/>
      <c r="DG121" s="454"/>
      <c r="DH121" s="454"/>
      <c r="DI121" s="454"/>
      <c r="DJ121" s="454"/>
      <c r="DK121" s="454"/>
      <c r="DL121" s="454"/>
      <c r="DM121" s="454"/>
      <c r="DN121" s="454"/>
      <c r="DO121" s="454"/>
      <c r="DP121" s="454"/>
      <c r="DQ121" s="454"/>
      <c r="DR121" s="454"/>
      <c r="DS121" s="454"/>
      <c r="DT121" s="454"/>
      <c r="DU121" s="454"/>
      <c r="DV121" s="454">
        <v>1</v>
      </c>
      <c r="DW121" s="454">
        <v>6</v>
      </c>
      <c r="DX121"/>
      <c r="DY121"/>
    </row>
    <row r="122" spans="1:129">
      <c r="A122" s="453" t="s">
        <v>1953</v>
      </c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>
        <v>27</v>
      </c>
      <c r="AD122" s="454"/>
      <c r="AE122" s="454"/>
      <c r="AF122" s="454"/>
      <c r="AG122" s="454"/>
      <c r="AH122" s="454"/>
      <c r="AI122" s="454"/>
      <c r="AJ122" s="454"/>
      <c r="AK122" s="454"/>
      <c r="AL122" s="454"/>
      <c r="AM122" s="454"/>
      <c r="AN122" s="454"/>
      <c r="AO122" s="454"/>
      <c r="AP122" s="454"/>
      <c r="AQ122" s="454"/>
      <c r="AR122" s="454"/>
      <c r="AS122" s="454"/>
      <c r="AT122" s="454"/>
      <c r="AU122" s="454"/>
      <c r="AV122" s="454"/>
      <c r="AW122" s="454"/>
      <c r="AX122" s="454"/>
      <c r="AY122" s="454"/>
      <c r="AZ122" s="454"/>
      <c r="BA122" s="454"/>
      <c r="BB122" s="454"/>
      <c r="BC122" s="454"/>
      <c r="BD122" s="454"/>
      <c r="BE122" s="454"/>
      <c r="BF122" s="454"/>
      <c r="BG122" s="454"/>
      <c r="BH122" s="454"/>
      <c r="BI122" s="454"/>
      <c r="BJ122" s="454"/>
      <c r="BK122" s="454"/>
      <c r="BL122" s="454"/>
      <c r="BM122" s="454"/>
      <c r="BN122" s="454"/>
      <c r="BO122" s="454"/>
      <c r="BP122" s="454"/>
      <c r="BQ122" s="454"/>
      <c r="BR122" s="454"/>
      <c r="BS122" s="454"/>
      <c r="BT122" s="454"/>
      <c r="BU122" s="454"/>
      <c r="BV122" s="454"/>
      <c r="BW122" s="454"/>
      <c r="BX122" s="454"/>
      <c r="BY122" s="454"/>
      <c r="BZ122" s="454"/>
      <c r="CA122" s="454"/>
      <c r="CB122" s="454"/>
      <c r="CC122" s="454"/>
      <c r="CD122" s="454"/>
      <c r="CE122" s="454"/>
      <c r="CF122" s="454"/>
      <c r="CG122" s="454"/>
      <c r="CH122" s="454"/>
      <c r="CI122" s="454"/>
      <c r="CJ122" s="454"/>
      <c r="CK122" s="454"/>
      <c r="CL122" s="454"/>
      <c r="CM122" s="454"/>
      <c r="CN122" s="454"/>
      <c r="CO122" s="454"/>
      <c r="CP122" s="454"/>
      <c r="CQ122" s="454"/>
      <c r="CR122" s="454"/>
      <c r="CS122" s="454"/>
      <c r="CT122" s="454"/>
      <c r="CU122" s="454"/>
      <c r="CV122" s="454"/>
      <c r="CW122" s="454"/>
      <c r="CX122" s="454"/>
      <c r="CY122" s="454"/>
      <c r="CZ122" s="454"/>
      <c r="DA122" s="454"/>
      <c r="DB122" s="454"/>
      <c r="DC122" s="454"/>
      <c r="DD122" s="454"/>
      <c r="DE122" s="454"/>
      <c r="DF122" s="454"/>
      <c r="DG122" s="454"/>
      <c r="DH122" s="454"/>
      <c r="DI122" s="454"/>
      <c r="DJ122" s="454"/>
      <c r="DK122" s="454"/>
      <c r="DL122" s="454"/>
      <c r="DM122" s="454"/>
      <c r="DN122" s="454"/>
      <c r="DO122" s="454"/>
      <c r="DP122" s="454"/>
      <c r="DQ122" s="454"/>
      <c r="DR122" s="454"/>
      <c r="DS122" s="454"/>
      <c r="DT122" s="454"/>
      <c r="DU122" s="454"/>
      <c r="DV122" s="454"/>
      <c r="DW122" s="454">
        <v>27</v>
      </c>
      <c r="DX122"/>
      <c r="DY122"/>
    </row>
    <row r="123" spans="1:129">
      <c r="A123" s="453" t="s">
        <v>1980</v>
      </c>
      <c r="B123" s="454"/>
      <c r="C123" s="454"/>
      <c r="D123" s="454"/>
      <c r="E123" s="454"/>
      <c r="F123" s="454">
        <v>2</v>
      </c>
      <c r="G123" s="454"/>
      <c r="H123" s="454"/>
      <c r="I123" s="454">
        <v>2</v>
      </c>
      <c r="J123" s="454"/>
      <c r="K123" s="454"/>
      <c r="L123" s="454">
        <v>2</v>
      </c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  <c r="AV123" s="454"/>
      <c r="AW123" s="454"/>
      <c r="AX123" s="454"/>
      <c r="AY123" s="454"/>
      <c r="AZ123" s="454"/>
      <c r="BA123" s="454"/>
      <c r="BB123" s="454"/>
      <c r="BC123" s="454">
        <v>3</v>
      </c>
      <c r="BD123" s="454"/>
      <c r="BE123" s="454"/>
      <c r="BF123" s="454"/>
      <c r="BG123" s="454"/>
      <c r="BH123" s="454">
        <v>3</v>
      </c>
      <c r="BI123" s="454">
        <v>3</v>
      </c>
      <c r="BJ123" s="454">
        <v>1</v>
      </c>
      <c r="BK123" s="454"/>
      <c r="BL123" s="454"/>
      <c r="BM123" s="454"/>
      <c r="BN123" s="454"/>
      <c r="BO123" s="454"/>
      <c r="BP123" s="454"/>
      <c r="BQ123" s="454"/>
      <c r="BR123" s="454"/>
      <c r="BS123" s="454">
        <v>2</v>
      </c>
      <c r="BT123" s="454"/>
      <c r="BU123" s="454"/>
      <c r="BV123" s="454"/>
      <c r="BW123" s="454"/>
      <c r="BX123" s="454"/>
      <c r="BY123" s="454"/>
      <c r="BZ123" s="454"/>
      <c r="CA123" s="454"/>
      <c r="CB123" s="454"/>
      <c r="CC123" s="454"/>
      <c r="CD123" s="454"/>
      <c r="CE123" s="454"/>
      <c r="CF123" s="454"/>
      <c r="CG123" s="454"/>
      <c r="CH123" s="454"/>
      <c r="CI123" s="454"/>
      <c r="CJ123" s="454"/>
      <c r="CK123" s="454"/>
      <c r="CL123" s="454"/>
      <c r="CM123" s="454"/>
      <c r="CN123" s="454">
        <v>2</v>
      </c>
      <c r="CO123" s="454"/>
      <c r="CP123" s="454"/>
      <c r="CQ123" s="454"/>
      <c r="CR123" s="454"/>
      <c r="CS123" s="454"/>
      <c r="CT123" s="454"/>
      <c r="CU123" s="454"/>
      <c r="CV123" s="454"/>
      <c r="CW123" s="454"/>
      <c r="CX123" s="454"/>
      <c r="CY123" s="454"/>
      <c r="CZ123" s="454"/>
      <c r="DA123" s="454"/>
      <c r="DB123" s="454"/>
      <c r="DC123" s="454"/>
      <c r="DD123" s="454"/>
      <c r="DE123" s="454"/>
      <c r="DF123" s="454"/>
      <c r="DG123" s="454"/>
      <c r="DH123" s="454"/>
      <c r="DI123" s="454"/>
      <c r="DJ123" s="454"/>
      <c r="DK123" s="454"/>
      <c r="DL123" s="454"/>
      <c r="DM123" s="454"/>
      <c r="DN123" s="454"/>
      <c r="DO123" s="454"/>
      <c r="DP123" s="454"/>
      <c r="DQ123" s="454"/>
      <c r="DR123" s="454"/>
      <c r="DS123" s="454"/>
      <c r="DT123" s="454"/>
      <c r="DU123" s="454"/>
      <c r="DV123" s="454"/>
      <c r="DW123" s="454">
        <v>20</v>
      </c>
      <c r="DX123"/>
      <c r="DY123"/>
    </row>
    <row r="124" spans="1:129">
      <c r="A124" s="453" t="s">
        <v>2013</v>
      </c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  <c r="AL124" s="454"/>
      <c r="AM124" s="454"/>
      <c r="AN124" s="454"/>
      <c r="AO124" s="454"/>
      <c r="AP124" s="454"/>
      <c r="AQ124" s="454"/>
      <c r="AR124" s="454"/>
      <c r="AS124" s="454"/>
      <c r="AT124" s="454"/>
      <c r="AU124" s="454"/>
      <c r="AV124" s="454"/>
      <c r="AW124" s="454"/>
      <c r="AX124" s="454"/>
      <c r="AY124" s="454"/>
      <c r="AZ124" s="454"/>
      <c r="BA124" s="454"/>
      <c r="BB124" s="454"/>
      <c r="BC124" s="454"/>
      <c r="BD124" s="454"/>
      <c r="BE124" s="454"/>
      <c r="BF124" s="454"/>
      <c r="BG124" s="454"/>
      <c r="BH124" s="454"/>
      <c r="BI124" s="454"/>
      <c r="BJ124" s="454"/>
      <c r="BK124" s="454"/>
      <c r="BL124" s="454"/>
      <c r="BM124" s="454"/>
      <c r="BN124" s="454"/>
      <c r="BO124" s="454"/>
      <c r="BP124" s="454"/>
      <c r="BQ124" s="454"/>
      <c r="BR124" s="454"/>
      <c r="BS124" s="454"/>
      <c r="BT124" s="454"/>
      <c r="BU124" s="454"/>
      <c r="BV124" s="454"/>
      <c r="BW124" s="454"/>
      <c r="BX124" s="454"/>
      <c r="BY124" s="454"/>
      <c r="BZ124" s="454"/>
      <c r="CA124" s="454"/>
      <c r="CB124" s="454"/>
      <c r="CC124" s="454"/>
      <c r="CD124" s="454"/>
      <c r="CE124" s="454"/>
      <c r="CF124" s="454"/>
      <c r="CG124" s="454"/>
      <c r="CH124" s="454"/>
      <c r="CI124" s="454"/>
      <c r="CJ124" s="454"/>
      <c r="CK124" s="454"/>
      <c r="CL124" s="454"/>
      <c r="CM124" s="454"/>
      <c r="CN124" s="454"/>
      <c r="CO124" s="454"/>
      <c r="CP124" s="454"/>
      <c r="CQ124" s="454"/>
      <c r="CR124" s="454"/>
      <c r="CS124" s="454"/>
      <c r="CT124" s="454"/>
      <c r="CU124" s="454"/>
      <c r="CV124" s="454"/>
      <c r="CW124" s="454"/>
      <c r="CX124" s="454"/>
      <c r="CY124" s="454"/>
      <c r="CZ124" s="454"/>
      <c r="DA124" s="454"/>
      <c r="DB124" s="454"/>
      <c r="DC124" s="454"/>
      <c r="DD124" s="454"/>
      <c r="DE124" s="454"/>
      <c r="DF124" s="454"/>
      <c r="DG124" s="454"/>
      <c r="DH124" s="454"/>
      <c r="DI124" s="454"/>
      <c r="DJ124" s="454"/>
      <c r="DK124" s="454"/>
      <c r="DL124" s="454"/>
      <c r="DM124" s="454"/>
      <c r="DN124" s="454"/>
      <c r="DO124" s="454"/>
      <c r="DP124" s="454"/>
      <c r="DQ124" s="454">
        <v>3</v>
      </c>
      <c r="DR124" s="454"/>
      <c r="DS124" s="454"/>
      <c r="DT124" s="454"/>
      <c r="DU124" s="454"/>
      <c r="DV124" s="454"/>
      <c r="DW124" s="454">
        <v>3</v>
      </c>
      <c r="DX124"/>
      <c r="DY124"/>
    </row>
    <row r="125" spans="1:129">
      <c r="A125" s="455" t="s">
        <v>958</v>
      </c>
      <c r="B125" s="456">
        <v>0</v>
      </c>
      <c r="C125" s="456">
        <v>135.77777777777777</v>
      </c>
      <c r="D125" s="456">
        <v>3</v>
      </c>
      <c r="E125" s="456">
        <v>25</v>
      </c>
      <c r="F125" s="456">
        <v>110.27777777777779</v>
      </c>
      <c r="G125" s="456">
        <v>72.277777777777786</v>
      </c>
      <c r="H125" s="456">
        <v>78</v>
      </c>
      <c r="I125" s="456">
        <v>105.22222222222224</v>
      </c>
      <c r="J125" s="456">
        <v>12.5</v>
      </c>
      <c r="K125" s="456">
        <v>102.66666666666664</v>
      </c>
      <c r="L125" s="456">
        <v>15.777777777777777</v>
      </c>
      <c r="M125" s="456">
        <v>22</v>
      </c>
      <c r="N125" s="456">
        <v>17</v>
      </c>
      <c r="O125" s="456">
        <v>24</v>
      </c>
      <c r="P125" s="456">
        <v>27</v>
      </c>
      <c r="Q125" s="456">
        <v>81</v>
      </c>
      <c r="R125" s="456">
        <v>17</v>
      </c>
      <c r="S125" s="456">
        <v>1</v>
      </c>
      <c r="T125" s="456">
        <v>1</v>
      </c>
      <c r="U125" s="456">
        <v>1</v>
      </c>
      <c r="V125" s="456">
        <v>4</v>
      </c>
      <c r="W125" s="456">
        <v>2</v>
      </c>
      <c r="X125" s="456">
        <v>1</v>
      </c>
      <c r="Y125" s="456">
        <v>1</v>
      </c>
      <c r="Z125" s="456">
        <v>1</v>
      </c>
      <c r="AA125" s="456">
        <v>2</v>
      </c>
      <c r="AB125" s="456">
        <v>4</v>
      </c>
      <c r="AC125" s="456">
        <v>84.5</v>
      </c>
      <c r="AD125" s="456">
        <v>14</v>
      </c>
      <c r="AE125" s="456">
        <v>16</v>
      </c>
      <c r="AF125" s="456">
        <v>14</v>
      </c>
      <c r="AG125" s="456">
        <v>20</v>
      </c>
      <c r="AH125" s="456">
        <v>14</v>
      </c>
      <c r="AI125" s="456">
        <v>48</v>
      </c>
      <c r="AJ125" s="456">
        <v>81</v>
      </c>
      <c r="AK125" s="456">
        <v>16</v>
      </c>
      <c r="AL125" s="456">
        <v>12</v>
      </c>
      <c r="AM125" s="456">
        <v>12</v>
      </c>
      <c r="AN125" s="456">
        <v>6</v>
      </c>
      <c r="AO125" s="456">
        <v>43</v>
      </c>
      <c r="AP125" s="456">
        <v>95</v>
      </c>
      <c r="AQ125" s="456">
        <v>8</v>
      </c>
      <c r="AR125" s="456">
        <v>3</v>
      </c>
      <c r="AS125" s="456">
        <v>21</v>
      </c>
      <c r="AT125" s="456">
        <v>3</v>
      </c>
      <c r="AU125" s="456">
        <v>61</v>
      </c>
      <c r="AV125" s="456">
        <v>1</v>
      </c>
      <c r="AW125" s="456">
        <v>6</v>
      </c>
      <c r="AX125" s="456">
        <v>4</v>
      </c>
      <c r="AY125" s="456">
        <v>7</v>
      </c>
      <c r="AZ125" s="456">
        <v>1</v>
      </c>
      <c r="BA125" s="456">
        <v>1</v>
      </c>
      <c r="BB125" s="456">
        <v>1</v>
      </c>
      <c r="BC125" s="456">
        <v>35</v>
      </c>
      <c r="BD125" s="456">
        <v>15</v>
      </c>
      <c r="BE125" s="456">
        <v>8</v>
      </c>
      <c r="BF125" s="456">
        <v>1</v>
      </c>
      <c r="BG125" s="456">
        <v>2</v>
      </c>
      <c r="BH125" s="456">
        <v>35</v>
      </c>
      <c r="BI125" s="456">
        <v>35</v>
      </c>
      <c r="BJ125" s="456">
        <v>11</v>
      </c>
      <c r="BK125" s="456">
        <v>36</v>
      </c>
      <c r="BL125" s="456">
        <v>12</v>
      </c>
      <c r="BM125" s="456">
        <v>2</v>
      </c>
      <c r="BN125" s="456">
        <v>25</v>
      </c>
      <c r="BO125" s="456">
        <v>34</v>
      </c>
      <c r="BP125" s="456">
        <v>14</v>
      </c>
      <c r="BQ125" s="456">
        <v>19</v>
      </c>
      <c r="BR125" s="456">
        <v>7</v>
      </c>
      <c r="BS125" s="456">
        <v>8</v>
      </c>
      <c r="BT125" s="456">
        <v>16</v>
      </c>
      <c r="BU125" s="456">
        <v>12</v>
      </c>
      <c r="BV125" s="456">
        <v>20</v>
      </c>
      <c r="BW125" s="456">
        <v>26</v>
      </c>
      <c r="BX125" s="456">
        <v>20</v>
      </c>
      <c r="BY125" s="456">
        <v>10</v>
      </c>
      <c r="BZ125" s="456">
        <v>2</v>
      </c>
      <c r="CA125" s="456">
        <v>8</v>
      </c>
      <c r="CB125" s="456">
        <v>18</v>
      </c>
      <c r="CC125" s="456">
        <v>19</v>
      </c>
      <c r="CD125" s="456">
        <v>9</v>
      </c>
      <c r="CE125" s="456">
        <v>6</v>
      </c>
      <c r="CF125" s="456">
        <v>6</v>
      </c>
      <c r="CG125" s="456">
        <v>9</v>
      </c>
      <c r="CH125" s="456">
        <v>9</v>
      </c>
      <c r="CI125" s="456">
        <v>2</v>
      </c>
      <c r="CJ125" s="456">
        <v>6</v>
      </c>
      <c r="CK125" s="456">
        <v>3</v>
      </c>
      <c r="CL125" s="456">
        <v>3</v>
      </c>
      <c r="CM125" s="456">
        <v>2</v>
      </c>
      <c r="CN125" s="456">
        <v>12</v>
      </c>
      <c r="CO125" s="456">
        <v>44</v>
      </c>
      <c r="CP125" s="456">
        <v>14</v>
      </c>
      <c r="CQ125" s="456">
        <v>8</v>
      </c>
      <c r="CR125" s="456">
        <v>10</v>
      </c>
      <c r="CS125" s="456">
        <v>2</v>
      </c>
      <c r="CT125" s="456">
        <v>6</v>
      </c>
      <c r="CU125" s="456">
        <v>15</v>
      </c>
      <c r="CV125" s="456">
        <v>10</v>
      </c>
      <c r="CW125" s="456">
        <v>2</v>
      </c>
      <c r="CX125" s="456">
        <v>1</v>
      </c>
      <c r="CY125" s="456">
        <v>10</v>
      </c>
      <c r="CZ125" s="456">
        <v>8</v>
      </c>
      <c r="DA125" s="456">
        <v>25</v>
      </c>
      <c r="DB125" s="456">
        <v>7</v>
      </c>
      <c r="DC125" s="456">
        <v>2</v>
      </c>
      <c r="DD125" s="456">
        <v>2</v>
      </c>
      <c r="DE125" s="456">
        <v>2</v>
      </c>
      <c r="DF125" s="456">
        <v>2</v>
      </c>
      <c r="DG125" s="456">
        <v>7</v>
      </c>
      <c r="DH125" s="456">
        <v>4</v>
      </c>
      <c r="DI125" s="456">
        <v>6</v>
      </c>
      <c r="DJ125" s="456">
        <v>10</v>
      </c>
      <c r="DK125" s="456">
        <v>16</v>
      </c>
      <c r="DL125" s="456">
        <v>6</v>
      </c>
      <c r="DM125" s="456">
        <v>2</v>
      </c>
      <c r="DN125" s="456">
        <v>9</v>
      </c>
      <c r="DO125" s="456">
        <v>1</v>
      </c>
      <c r="DP125" s="456">
        <v>5</v>
      </c>
      <c r="DQ125" s="456">
        <v>5</v>
      </c>
      <c r="DR125" s="456">
        <v>6</v>
      </c>
      <c r="DS125" s="456">
        <v>50</v>
      </c>
      <c r="DT125" s="456">
        <v>8</v>
      </c>
      <c r="DU125" s="456">
        <v>4</v>
      </c>
      <c r="DV125" s="456">
        <v>1</v>
      </c>
      <c r="DW125" s="456">
        <v>2286</v>
      </c>
      <c r="DX125"/>
      <c r="DY125"/>
    </row>
  </sheetData>
  <dataConsolidate/>
  <conditionalFormatting sqref="A3:A115">
    <cfRule type="expression" dxfId="60" priority="1">
      <formula>(MOD(ROW(),2)=0)</formula>
    </cfRule>
  </conditionalFormatting>
  <pageMargins left="0.70866141732283472" right="0.70866141732283472" top="0.78740157480314965" bottom="0.78740157480314965" header="0.31496062992125984" footer="0.31496062992125984"/>
  <pageSetup paperSize="9" orientation="portrait" r:id="rId2"/>
  <headerFooter>
    <oddHeader>&amp;A</oddHeader>
    <oddFooter>&amp;L&amp;10&amp;Z&amp;F&amp;C&amp;10&amp;D&amp;R&amp;10&amp;P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7"/>
  <dimension ref="A1:B119"/>
  <sheetViews>
    <sheetView workbookViewId="0"/>
  </sheetViews>
  <sheetFormatPr baseColWidth="10" defaultColWidth="10.7265625" defaultRowHeight="14.5"/>
  <cols>
    <col min="1" max="1" width="14.36328125" bestFit="1" customWidth="1"/>
    <col min="2" max="2" width="17.453125" bestFit="1" customWidth="1"/>
  </cols>
  <sheetData>
    <row r="1" spans="1:2">
      <c r="B1" t="s">
        <v>1220</v>
      </c>
    </row>
    <row r="2" spans="1:2">
      <c r="A2" s="21" t="s">
        <v>869</v>
      </c>
      <c r="B2" s="18">
        <v>33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35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33</v>
      </c>
    </row>
    <row r="11" spans="1:2">
      <c r="A11" s="21" t="s">
        <v>834</v>
      </c>
      <c r="B11" s="18">
        <v>37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12</v>
      </c>
    </row>
    <row r="14" spans="1:2">
      <c r="A14" s="21" t="s">
        <v>329</v>
      </c>
      <c r="B14" s="18">
        <v>12</v>
      </c>
    </row>
    <row r="15" spans="1:2">
      <c r="A15" s="21" t="s">
        <v>330</v>
      </c>
      <c r="B15" s="18">
        <v>12</v>
      </c>
    </row>
    <row r="16" spans="1:2">
      <c r="A16" s="21" t="s">
        <v>786</v>
      </c>
      <c r="B16" s="18">
        <v>55.5</v>
      </c>
    </row>
    <row r="17" spans="1:2">
      <c r="A17" s="21" t="s">
        <v>783</v>
      </c>
      <c r="B17" s="18">
        <v>50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17</v>
      </c>
    </row>
    <row r="20" spans="1:2">
      <c r="A20" s="21" t="s">
        <v>1185</v>
      </c>
      <c r="B20" s="18">
        <v>16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28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39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51.25</v>
      </c>
    </row>
    <row r="27" spans="1:2">
      <c r="A27" s="21" t="s">
        <v>546</v>
      </c>
      <c r="B27" s="18">
        <v>35</v>
      </c>
    </row>
    <row r="28" spans="1:2">
      <c r="A28" s="21" t="s">
        <v>547</v>
      </c>
      <c r="B28" s="18">
        <v>39</v>
      </c>
    </row>
    <row r="29" spans="1:2">
      <c r="A29" s="21" t="s">
        <v>1197</v>
      </c>
      <c r="B29" s="18">
        <v>32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8.9999999999999982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12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25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8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32.5</v>
      </c>
    </row>
    <row r="64" spans="1:2">
      <c r="A64" s="21" t="s">
        <v>257</v>
      </c>
      <c r="B64" s="18">
        <v>31.5</v>
      </c>
    </row>
    <row r="65" spans="1:2">
      <c r="A65" s="21" t="s">
        <v>260</v>
      </c>
      <c r="B65" s="18">
        <v>31</v>
      </c>
    </row>
    <row r="66" spans="1:2">
      <c r="A66" s="21" t="s">
        <v>262</v>
      </c>
      <c r="B66" s="18">
        <v>33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34</v>
      </c>
    </row>
    <row r="72" spans="1:2">
      <c r="A72" s="21" t="s">
        <v>120</v>
      </c>
      <c r="B72" s="18">
        <v>29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34</v>
      </c>
    </row>
    <row r="93" spans="1:2">
      <c r="A93" s="21" t="s">
        <v>154</v>
      </c>
      <c r="B93" s="18">
        <v>34</v>
      </c>
    </row>
    <row r="94" spans="1:2">
      <c r="A94" s="21" t="s">
        <v>929</v>
      </c>
      <c r="B94" s="18">
        <v>35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12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12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2274.75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1"/>
  <dimension ref="A1:B119"/>
  <sheetViews>
    <sheetView topLeftCell="A25" workbookViewId="0">
      <selection activeCell="B2" sqref="B2"/>
    </sheetView>
  </sheetViews>
  <sheetFormatPr baseColWidth="10" defaultColWidth="10.7265625" defaultRowHeight="14.5"/>
  <cols>
    <col min="1" max="1" width="20.7265625" bestFit="1" customWidth="1"/>
    <col min="2" max="2" width="17.81640625" bestFit="1" customWidth="1"/>
  </cols>
  <sheetData>
    <row r="1" spans="1:2">
      <c r="A1" s="20" t="s">
        <v>200</v>
      </c>
      <c r="B1" t="s">
        <v>1221</v>
      </c>
    </row>
    <row r="2" spans="1:2">
      <c r="A2" s="21" t="s">
        <v>869</v>
      </c>
      <c r="B2" s="18">
        <v>36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38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35</v>
      </c>
    </row>
    <row r="11" spans="1:2">
      <c r="A11" s="21" t="s">
        <v>834</v>
      </c>
      <c r="B11" s="18">
        <v>40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14</v>
      </c>
    </row>
    <row r="14" spans="1:2">
      <c r="A14" s="21" t="s">
        <v>329</v>
      </c>
      <c r="B14" s="18">
        <v>16</v>
      </c>
    </row>
    <row r="15" spans="1:2">
      <c r="A15" s="21" t="s">
        <v>330</v>
      </c>
      <c r="B15" s="18">
        <v>16</v>
      </c>
    </row>
    <row r="16" spans="1:2">
      <c r="A16" s="21" t="s">
        <v>786</v>
      </c>
      <c r="B16" s="18">
        <v>58.5</v>
      </c>
    </row>
    <row r="17" spans="1:2">
      <c r="A17" s="21" t="s">
        <v>783</v>
      </c>
      <c r="B17" s="18">
        <v>53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21</v>
      </c>
    </row>
    <row r="20" spans="1:2">
      <c r="A20" s="21" t="s">
        <v>1185</v>
      </c>
      <c r="B20" s="18">
        <v>21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40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45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57</v>
      </c>
    </row>
    <row r="27" spans="1:2">
      <c r="A27" s="21" t="s">
        <v>546</v>
      </c>
      <c r="B27" s="18">
        <v>43</v>
      </c>
    </row>
    <row r="28" spans="1:2">
      <c r="A28" s="21" t="s">
        <v>547</v>
      </c>
      <c r="B28" s="18">
        <v>47</v>
      </c>
    </row>
    <row r="29" spans="1:2">
      <c r="A29" s="21" t="s">
        <v>1197</v>
      </c>
      <c r="B29" s="18">
        <v>36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10.666666666666666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18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28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12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35</v>
      </c>
    </row>
    <row r="64" spans="1:2">
      <c r="A64" s="21" t="s">
        <v>257</v>
      </c>
      <c r="B64" s="18">
        <v>34</v>
      </c>
    </row>
    <row r="65" spans="1:2">
      <c r="A65" s="21" t="s">
        <v>260</v>
      </c>
      <c r="B65" s="18">
        <v>35</v>
      </c>
    </row>
    <row r="66" spans="1:2">
      <c r="A66" s="21" t="s">
        <v>262</v>
      </c>
      <c r="B66" s="18">
        <v>37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38</v>
      </c>
    </row>
    <row r="72" spans="1:2">
      <c r="A72" s="21" t="s">
        <v>120</v>
      </c>
      <c r="B72" s="18">
        <v>30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38</v>
      </c>
    </row>
    <row r="93" spans="1:2">
      <c r="A93" s="21" t="s">
        <v>154</v>
      </c>
      <c r="B93" s="18">
        <v>38</v>
      </c>
    </row>
    <row r="94" spans="1:2">
      <c r="A94" s="21" t="s">
        <v>929</v>
      </c>
      <c r="B94" s="18">
        <v>39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14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14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2403.1666666666665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32"/>
  <dimension ref="A1:B119"/>
  <sheetViews>
    <sheetView workbookViewId="0">
      <selection activeCell="A3" sqref="A3"/>
    </sheetView>
  </sheetViews>
  <sheetFormatPr baseColWidth="10" defaultColWidth="11.453125" defaultRowHeight="14.5"/>
  <cols>
    <col min="1" max="1" width="20.7265625" style="39" bestFit="1" customWidth="1"/>
    <col min="2" max="2" width="16.7265625" style="39" bestFit="1" customWidth="1"/>
    <col min="3" max="16384" width="11.453125" style="39"/>
  </cols>
  <sheetData>
    <row r="1" spans="1:2">
      <c r="A1" s="20" t="s">
        <v>200</v>
      </c>
      <c r="B1" t="s">
        <v>1222</v>
      </c>
    </row>
    <row r="2" spans="1:2">
      <c r="A2" s="21" t="s">
        <v>869</v>
      </c>
      <c r="B2" s="18">
        <v>0</v>
      </c>
    </row>
    <row r="3" spans="1:2">
      <c r="A3" s="21" t="s">
        <v>265</v>
      </c>
      <c r="B3" s="18">
        <v>0</v>
      </c>
    </row>
    <row r="4" spans="1:2">
      <c r="A4" s="21" t="s">
        <v>269</v>
      </c>
      <c r="B4" s="18">
        <v>0</v>
      </c>
    </row>
    <row r="5" spans="1:2">
      <c r="A5" s="21" t="s">
        <v>271</v>
      </c>
      <c r="B5" s="18">
        <v>0</v>
      </c>
    </row>
    <row r="6" spans="1:2">
      <c r="A6" s="21" t="s">
        <v>273</v>
      </c>
      <c r="B6" s="18">
        <v>0</v>
      </c>
    </row>
    <row r="7" spans="1:2">
      <c r="A7" s="21" t="s">
        <v>836</v>
      </c>
      <c r="B7" s="18">
        <v>0</v>
      </c>
    </row>
    <row r="8" spans="1:2">
      <c r="A8" s="21" t="s">
        <v>283</v>
      </c>
      <c r="B8" s="18">
        <v>0</v>
      </c>
    </row>
    <row r="9" spans="1:2">
      <c r="A9" s="21" t="s">
        <v>284</v>
      </c>
      <c r="B9" s="18">
        <v>0</v>
      </c>
    </row>
    <row r="10" spans="1:2">
      <c r="A10" s="21" t="s">
        <v>286</v>
      </c>
      <c r="B10" s="18">
        <v>0</v>
      </c>
    </row>
    <row r="11" spans="1:2">
      <c r="A11" s="21" t="s">
        <v>834</v>
      </c>
      <c r="B11" s="18">
        <v>0</v>
      </c>
    </row>
    <row r="12" spans="1:2">
      <c r="A12" s="21" t="s">
        <v>249</v>
      </c>
      <c r="B12" s="18">
        <v>12</v>
      </c>
    </row>
    <row r="13" spans="1:2">
      <c r="A13" s="21" t="s">
        <v>324</v>
      </c>
      <c r="B13" s="18">
        <v>0</v>
      </c>
    </row>
    <row r="14" spans="1:2">
      <c r="A14" s="21" t="s">
        <v>329</v>
      </c>
      <c r="B14" s="18">
        <v>0</v>
      </c>
    </row>
    <row r="15" spans="1:2">
      <c r="A15" s="21" t="s">
        <v>330</v>
      </c>
      <c r="B15" s="18">
        <v>0</v>
      </c>
    </row>
    <row r="16" spans="1:2">
      <c r="A16" s="21" t="s">
        <v>786</v>
      </c>
      <c r="B16" s="18">
        <v>0</v>
      </c>
    </row>
    <row r="17" spans="1:2">
      <c r="A17" s="21" t="s">
        <v>783</v>
      </c>
      <c r="B17" s="18">
        <v>0</v>
      </c>
    </row>
    <row r="18" spans="1:2">
      <c r="A18" s="21" t="s">
        <v>785</v>
      </c>
      <c r="B18" s="18">
        <v>0</v>
      </c>
    </row>
    <row r="19" spans="1:2">
      <c r="A19" s="21" t="s">
        <v>342</v>
      </c>
      <c r="B19" s="18">
        <v>3</v>
      </c>
    </row>
    <row r="20" spans="1:2">
      <c r="A20" s="21" t="s">
        <v>1185</v>
      </c>
      <c r="B20" s="18">
        <v>3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0</v>
      </c>
    </row>
    <row r="23" spans="1:2">
      <c r="A23" s="21" t="s">
        <v>782</v>
      </c>
      <c r="B23" s="18">
        <v>3.5</v>
      </c>
    </row>
    <row r="24" spans="1:2">
      <c r="A24" s="21" t="s">
        <v>345</v>
      </c>
      <c r="B24" s="18">
        <v>0</v>
      </c>
    </row>
    <row r="25" spans="1:2">
      <c r="A25" s="21" t="s">
        <v>350</v>
      </c>
      <c r="B25" s="18">
        <v>0</v>
      </c>
    </row>
    <row r="26" spans="1:2">
      <c r="A26" s="21" t="s">
        <v>546</v>
      </c>
      <c r="B26" s="18">
        <v>0</v>
      </c>
    </row>
    <row r="27" spans="1:2">
      <c r="A27" s="21" t="s">
        <v>547</v>
      </c>
      <c r="B27" s="18">
        <v>0</v>
      </c>
    </row>
    <row r="28" spans="1:2">
      <c r="A28" s="21" t="s">
        <v>1197</v>
      </c>
      <c r="B28" s="18">
        <v>0</v>
      </c>
    </row>
    <row r="29" spans="1:2">
      <c r="A29" s="21" t="s">
        <v>301</v>
      </c>
      <c r="B29" s="18">
        <v>0</v>
      </c>
    </row>
    <row r="30" spans="1:2">
      <c r="A30" s="21" t="s">
        <v>303</v>
      </c>
      <c r="B30" s="18">
        <v>0</v>
      </c>
    </row>
    <row r="31" spans="1:2">
      <c r="A31" s="21" t="s">
        <v>304</v>
      </c>
      <c r="B31" s="18">
        <v>0</v>
      </c>
    </row>
    <row r="32" spans="1:2">
      <c r="A32" s="21" t="s">
        <v>98</v>
      </c>
      <c r="B32" s="18">
        <v>0</v>
      </c>
    </row>
    <row r="33" spans="1:2">
      <c r="A33" s="21" t="s">
        <v>102</v>
      </c>
      <c r="B33" s="18">
        <v>0</v>
      </c>
    </row>
    <row r="34" spans="1:2">
      <c r="A34" s="21" t="s">
        <v>1199</v>
      </c>
      <c r="B34" s="18">
        <v>0</v>
      </c>
    </row>
    <row r="35" spans="1:2">
      <c r="A35" s="21" t="s">
        <v>1200</v>
      </c>
      <c r="B35" s="18">
        <v>0</v>
      </c>
    </row>
    <row r="36" spans="1:2">
      <c r="A36" s="21" t="s">
        <v>755</v>
      </c>
      <c r="B36" s="18">
        <v>0</v>
      </c>
    </row>
    <row r="37" spans="1:2">
      <c r="A37" s="21" t="s">
        <v>566</v>
      </c>
      <c r="B37" s="18">
        <v>0</v>
      </c>
    </row>
    <row r="38" spans="1:2">
      <c r="A38" s="21" t="s">
        <v>8</v>
      </c>
      <c r="B38" s="18">
        <v>0</v>
      </c>
    </row>
    <row r="39" spans="1:2">
      <c r="A39" s="21" t="s">
        <v>16</v>
      </c>
      <c r="B39" s="18">
        <v>0</v>
      </c>
    </row>
    <row r="40" spans="1:2">
      <c r="A40" s="21" t="s">
        <v>17</v>
      </c>
      <c r="B40" s="18">
        <v>0</v>
      </c>
    </row>
    <row r="41" spans="1:2">
      <c r="A41" s="21" t="s">
        <v>252</v>
      </c>
      <c r="B41" s="18">
        <v>0</v>
      </c>
    </row>
    <row r="42" spans="1:2">
      <c r="A42" s="21" t="s">
        <v>257</v>
      </c>
      <c r="B42" s="18">
        <v>0</v>
      </c>
    </row>
    <row r="43" spans="1:2">
      <c r="A43" s="21" t="s">
        <v>260</v>
      </c>
      <c r="B43" s="18">
        <v>0</v>
      </c>
    </row>
    <row r="44" spans="1:2">
      <c r="A44" s="21" t="s">
        <v>262</v>
      </c>
      <c r="B44" s="18">
        <v>0</v>
      </c>
    </row>
    <row r="45" spans="1:2">
      <c r="A45" s="21" t="s">
        <v>108</v>
      </c>
      <c r="B45" s="18">
        <v>0</v>
      </c>
    </row>
    <row r="46" spans="1:2">
      <c r="A46" s="21" t="s">
        <v>113</v>
      </c>
      <c r="B46" s="18">
        <v>0</v>
      </c>
    </row>
    <row r="47" spans="1:2">
      <c r="A47" s="21" t="s">
        <v>114</v>
      </c>
      <c r="B47" s="18">
        <v>0</v>
      </c>
    </row>
    <row r="48" spans="1:2">
      <c r="A48" s="21" t="s">
        <v>118</v>
      </c>
      <c r="B48" s="18">
        <v>0</v>
      </c>
    </row>
    <row r="49" spans="1:2">
      <c r="A49" s="21" t="s">
        <v>1198</v>
      </c>
      <c r="B49" s="18">
        <v>0</v>
      </c>
    </row>
    <row r="50" spans="1:2">
      <c r="A50" s="21" t="s">
        <v>120</v>
      </c>
      <c r="B50" s="18">
        <v>0</v>
      </c>
    </row>
    <row r="51" spans="1:2">
      <c r="A51" s="21" t="s">
        <v>125</v>
      </c>
      <c r="B51" s="18">
        <v>0</v>
      </c>
    </row>
    <row r="52" spans="1:2">
      <c r="A52" s="21" t="s">
        <v>62</v>
      </c>
      <c r="B52" s="18">
        <v>0</v>
      </c>
    </row>
    <row r="53" spans="1:2">
      <c r="A53" s="21" t="s">
        <v>66</v>
      </c>
      <c r="B53" s="18">
        <v>0</v>
      </c>
    </row>
    <row r="54" spans="1:2">
      <c r="A54" s="21" t="s">
        <v>70</v>
      </c>
      <c r="B54" s="18">
        <v>0</v>
      </c>
    </row>
    <row r="55" spans="1:2">
      <c r="A55" s="21" t="s">
        <v>78</v>
      </c>
      <c r="B55" s="18">
        <v>0</v>
      </c>
    </row>
    <row r="56" spans="1:2">
      <c r="A56" s="21" t="s">
        <v>86</v>
      </c>
      <c r="B56" s="18">
        <v>0</v>
      </c>
    </row>
    <row r="57" spans="1:2">
      <c r="A57" s="21" t="s">
        <v>89</v>
      </c>
      <c r="B57" s="18">
        <v>0</v>
      </c>
    </row>
    <row r="58" spans="1:2">
      <c r="A58" s="21" t="s">
        <v>90</v>
      </c>
      <c r="B58" s="18">
        <v>0</v>
      </c>
    </row>
    <row r="59" spans="1:2">
      <c r="A59" s="21" t="s">
        <v>91</v>
      </c>
      <c r="B59" s="18">
        <v>0</v>
      </c>
    </row>
    <row r="60" spans="1:2">
      <c r="A60" s="21" t="s">
        <v>68</v>
      </c>
      <c r="B60" s="18">
        <v>0</v>
      </c>
    </row>
    <row r="61" spans="1:2">
      <c r="A61" s="21" t="s">
        <v>94</v>
      </c>
      <c r="B61" s="18">
        <v>0</v>
      </c>
    </row>
    <row r="62" spans="1:2">
      <c r="A62" s="21" t="s">
        <v>208</v>
      </c>
      <c r="B62" s="18">
        <v>0</v>
      </c>
    </row>
    <row r="63" spans="1:2">
      <c r="A63" s="21" t="s">
        <v>212</v>
      </c>
      <c r="B63" s="18">
        <v>0</v>
      </c>
    </row>
    <row r="64" spans="1:2">
      <c r="A64" s="21" t="s">
        <v>146</v>
      </c>
      <c r="B64" s="18">
        <v>0</v>
      </c>
    </row>
    <row r="65" spans="1:2">
      <c r="A65" s="21" t="s">
        <v>154</v>
      </c>
      <c r="B65" s="18">
        <v>0</v>
      </c>
    </row>
    <row r="66" spans="1:2">
      <c r="A66" s="21" t="s">
        <v>309</v>
      </c>
      <c r="B66" s="18">
        <v>0</v>
      </c>
    </row>
    <row r="67" spans="1:2">
      <c r="A67" s="21" t="s">
        <v>312</v>
      </c>
      <c r="B67" s="18">
        <v>0</v>
      </c>
    </row>
    <row r="68" spans="1:2">
      <c r="A68" s="21" t="s">
        <v>313</v>
      </c>
      <c r="B68" s="18">
        <v>0</v>
      </c>
    </row>
    <row r="69" spans="1:2">
      <c r="A69" s="21" t="s">
        <v>314</v>
      </c>
      <c r="B69" s="18">
        <v>0</v>
      </c>
    </row>
    <row r="70" spans="1:2">
      <c r="A70" s="21" t="s">
        <v>315</v>
      </c>
      <c r="B70" s="18">
        <v>0</v>
      </c>
    </row>
    <row r="71" spans="1:2">
      <c r="A71" s="21" t="s">
        <v>321</v>
      </c>
      <c r="B71" s="18">
        <v>0</v>
      </c>
    </row>
    <row r="72" spans="1:2">
      <c r="A72" s="21" t="s">
        <v>322</v>
      </c>
      <c r="B72" s="18">
        <v>0</v>
      </c>
    </row>
    <row r="73" spans="1:2">
      <c r="A73" s="21" t="s">
        <v>128</v>
      </c>
      <c r="B73" s="18">
        <v>0</v>
      </c>
    </row>
    <row r="74" spans="1:2">
      <c r="A74" s="21" t="s">
        <v>129</v>
      </c>
      <c r="B74" s="18">
        <v>0</v>
      </c>
    </row>
    <row r="75" spans="1:2">
      <c r="A75" s="21" t="s">
        <v>133</v>
      </c>
      <c r="B75" s="18">
        <v>0</v>
      </c>
    </row>
    <row r="76" spans="1:2">
      <c r="A76" s="21" t="s">
        <v>134</v>
      </c>
      <c r="B76" s="18">
        <v>0</v>
      </c>
    </row>
    <row r="77" spans="1:2">
      <c r="A77" s="21" t="s">
        <v>552</v>
      </c>
      <c r="B77" s="18">
        <v>0</v>
      </c>
    </row>
    <row r="78" spans="1:2">
      <c r="A78" s="21" t="s">
        <v>551</v>
      </c>
      <c r="B78" s="18">
        <v>0</v>
      </c>
    </row>
    <row r="79" spans="1:2">
      <c r="A79" s="21" t="s">
        <v>26</v>
      </c>
      <c r="B79" s="18">
        <v>0</v>
      </c>
    </row>
    <row r="80" spans="1:2">
      <c r="A80" s="21" t="s">
        <v>30</v>
      </c>
      <c r="B80" s="18">
        <v>0</v>
      </c>
    </row>
    <row r="81" spans="1:2">
      <c r="A81" s="21" t="s">
        <v>33</v>
      </c>
      <c r="B81" s="18">
        <v>0</v>
      </c>
    </row>
    <row r="82" spans="1:2">
      <c r="A82" s="21" t="s">
        <v>550</v>
      </c>
      <c r="B82" s="18">
        <v>0</v>
      </c>
    </row>
    <row r="83" spans="1:2">
      <c r="A83" s="21" t="s">
        <v>34</v>
      </c>
      <c r="B83" s="18">
        <v>0</v>
      </c>
    </row>
    <row r="84" spans="1:2">
      <c r="A84" s="21" t="s">
        <v>549</v>
      </c>
      <c r="B84" s="18">
        <v>0</v>
      </c>
    </row>
    <row r="85" spans="1:2">
      <c r="A85" s="21" t="s">
        <v>218</v>
      </c>
      <c r="B85" s="18">
        <v>0</v>
      </c>
    </row>
    <row r="86" spans="1:2">
      <c r="A86" s="21" t="s">
        <v>170</v>
      </c>
      <c r="B86" s="18">
        <v>0</v>
      </c>
    </row>
    <row r="87" spans="1:2">
      <c r="A87" s="21" t="s">
        <v>250</v>
      </c>
      <c r="B87" s="18"/>
    </row>
    <row r="88" spans="1:2">
      <c r="A88" s="21" t="s">
        <v>851</v>
      </c>
      <c r="B88" s="18">
        <v>31</v>
      </c>
    </row>
    <row r="89" spans="1:2">
      <c r="A89" s="21" t="s">
        <v>929</v>
      </c>
      <c r="B89" s="18">
        <v>0</v>
      </c>
    </row>
    <row r="90" spans="1:2">
      <c r="A90" s="21" t="s">
        <v>897</v>
      </c>
      <c r="B90" s="18">
        <v>31</v>
      </c>
    </row>
    <row r="91" spans="1:2">
      <c r="A91" s="21" t="s">
        <v>930</v>
      </c>
      <c r="B91" s="18">
        <v>6</v>
      </c>
    </row>
    <row r="92" spans="1:2">
      <c r="A92" s="21" t="s">
        <v>1290</v>
      </c>
      <c r="B92" s="18">
        <v>0</v>
      </c>
    </row>
    <row r="93" spans="1:2">
      <c r="A93" s="21" t="s">
        <v>1291</v>
      </c>
      <c r="B93" s="18">
        <v>0</v>
      </c>
    </row>
    <row r="94" spans="1:2">
      <c r="A94" s="21" t="s">
        <v>907</v>
      </c>
      <c r="B94" s="18">
        <v>0</v>
      </c>
    </row>
    <row r="95" spans="1:2">
      <c r="A95" s="21" t="s">
        <v>918</v>
      </c>
      <c r="B95" s="18">
        <v>0</v>
      </c>
    </row>
    <row r="96" spans="1:2">
      <c r="A96" s="21" t="s">
        <v>913</v>
      </c>
      <c r="B96" s="18">
        <v>0</v>
      </c>
    </row>
    <row r="97" spans="1:2">
      <c r="A97" s="21" t="s">
        <v>1428</v>
      </c>
      <c r="B97" s="18">
        <v>0</v>
      </c>
    </row>
    <row r="98" spans="1:2">
      <c r="A98" s="21" t="s">
        <v>1429</v>
      </c>
      <c r="B98" s="18">
        <v>0</v>
      </c>
    </row>
    <row r="99" spans="1:2">
      <c r="A99" s="21" t="s">
        <v>1355</v>
      </c>
      <c r="B99" s="18">
        <v>0</v>
      </c>
    </row>
    <row r="100" spans="1:2">
      <c r="A100" s="21" t="s">
        <v>1356</v>
      </c>
      <c r="B100" s="18">
        <v>0</v>
      </c>
    </row>
    <row r="101" spans="1:2">
      <c r="A101" s="21" t="s">
        <v>1385</v>
      </c>
      <c r="B101" s="18">
        <v>0</v>
      </c>
    </row>
    <row r="102" spans="1:2">
      <c r="A102" s="21" t="s">
        <v>1492</v>
      </c>
      <c r="B102" s="18">
        <v>0</v>
      </c>
    </row>
    <row r="103" spans="1:2">
      <c r="A103" s="21" t="s">
        <v>1493</v>
      </c>
      <c r="B103" s="18">
        <v>0</v>
      </c>
    </row>
    <row r="104" spans="1:2">
      <c r="A104" s="21" t="s">
        <v>1427</v>
      </c>
      <c r="B104" s="18">
        <v>0</v>
      </c>
    </row>
    <row r="105" spans="1:2">
      <c r="A105" s="21" t="s">
        <v>1537</v>
      </c>
      <c r="B105" s="18">
        <v>16</v>
      </c>
    </row>
    <row r="106" spans="1:2">
      <c r="A106" s="21" t="s">
        <v>1571</v>
      </c>
      <c r="B106" s="18">
        <v>16</v>
      </c>
    </row>
    <row r="107" spans="1:2">
      <c r="A107" s="21" t="s">
        <v>1598</v>
      </c>
      <c r="B107" s="18">
        <v>0</v>
      </c>
    </row>
    <row r="108" spans="1:2">
      <c r="A108" s="21" t="s">
        <v>906</v>
      </c>
      <c r="B108" s="18">
        <v>0</v>
      </c>
    </row>
    <row r="109" spans="1:2">
      <c r="A109" s="21" t="s">
        <v>896</v>
      </c>
      <c r="B109" s="18">
        <v>0</v>
      </c>
    </row>
    <row r="110" spans="1:2">
      <c r="A110" s="21" t="s">
        <v>889</v>
      </c>
      <c r="B110" s="18">
        <v>0</v>
      </c>
    </row>
    <row r="111" spans="1:2">
      <c r="A111" s="21" t="s">
        <v>1794</v>
      </c>
      <c r="B111" s="18">
        <v>0</v>
      </c>
    </row>
    <row r="112" spans="1:2">
      <c r="A112" s="21" t="s">
        <v>1829</v>
      </c>
      <c r="B112" s="18">
        <v>0</v>
      </c>
    </row>
    <row r="113" spans="1:2">
      <c r="A113" s="21" t="s">
        <v>1609</v>
      </c>
      <c r="B113" s="18">
        <v>9</v>
      </c>
    </row>
    <row r="114" spans="1:2">
      <c r="A114" s="21" t="s">
        <v>1611</v>
      </c>
      <c r="B114" s="18">
        <v>7</v>
      </c>
    </row>
    <row r="115" spans="1:2">
      <c r="A115" s="21" t="s">
        <v>1612</v>
      </c>
      <c r="B115" s="18">
        <v>4</v>
      </c>
    </row>
    <row r="116" spans="1:2">
      <c r="A116" s="21" t="s">
        <v>1613</v>
      </c>
      <c r="B116" s="18">
        <v>8</v>
      </c>
    </row>
    <row r="117" spans="1:2">
      <c r="A117" s="21" t="s">
        <v>1972</v>
      </c>
      <c r="B117" s="18">
        <v>11.5</v>
      </c>
    </row>
    <row r="118" spans="1:2">
      <c r="A118" s="21" t="s">
        <v>1975</v>
      </c>
      <c r="B118" s="18">
        <v>11.5</v>
      </c>
    </row>
    <row r="119" spans="1:2">
      <c r="A119" s="21" t="s">
        <v>201</v>
      </c>
      <c r="B119" s="18">
        <v>172.5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33"/>
  <dimension ref="A1:EA340"/>
  <sheetViews>
    <sheetView topLeftCell="C1" workbookViewId="0">
      <pane ySplit="4" topLeftCell="A101" activePane="bottomLeft" state="frozen"/>
      <selection activeCell="B1" sqref="B1"/>
      <selection pane="bottomLeft" activeCell="C119" sqref="A119:XFD119"/>
    </sheetView>
  </sheetViews>
  <sheetFormatPr baseColWidth="10" defaultColWidth="3" defaultRowHeight="14.5"/>
  <cols>
    <col min="1" max="3" width="5.54296875" style="39" customWidth="1"/>
    <col min="4" max="4" width="16.90625" style="39" bestFit="1" customWidth="1"/>
    <col min="5" max="5" width="22" style="39" bestFit="1" customWidth="1"/>
    <col min="6" max="6" width="1.81640625" style="39" bestFit="1" customWidth="1"/>
    <col min="7" max="7" width="11.81640625" style="39" bestFit="1" customWidth="1"/>
    <col min="8" max="9" width="4.54296875" style="39" bestFit="1" customWidth="1"/>
    <col min="10" max="10" width="2.90625" style="39" bestFit="1" customWidth="1"/>
    <col min="11" max="12" width="4.54296875" style="39" bestFit="1" customWidth="1"/>
    <col min="13" max="13" width="8.1796875" style="39" bestFit="1" customWidth="1"/>
    <col min="14" max="14" width="7.08984375" style="39" bestFit="1" customWidth="1"/>
    <col min="15" max="15" width="2.90625" style="39" bestFit="1" customWidth="1"/>
    <col min="16" max="17" width="5.453125" style="39" bestFit="1" customWidth="1"/>
    <col min="18" max="18" width="2.90625" style="39" bestFit="1" customWidth="1"/>
    <col min="19" max="19" width="4.6328125" style="39" bestFit="1" customWidth="1"/>
    <col min="20" max="20" width="2.90625" style="39" bestFit="1" customWidth="1"/>
    <col min="21" max="21" width="5.81640625" style="39" bestFit="1" customWidth="1"/>
    <col min="22" max="22" width="5.6328125" style="39" bestFit="1" customWidth="1"/>
    <col min="23" max="24" width="5.54296875" style="39" bestFit="1" customWidth="1"/>
    <col min="25" max="25" width="7.54296875" style="39" bestFit="1" customWidth="1"/>
    <col min="26" max="26" width="6.1796875" style="39" bestFit="1" customWidth="1"/>
    <col min="27" max="27" width="5" style="39" bestFit="1" customWidth="1"/>
    <col min="28" max="28" width="4.26953125" style="39" bestFit="1" customWidth="1"/>
    <col min="29" max="29" width="4.81640625" style="39" bestFit="1" customWidth="1"/>
    <col min="30" max="30" width="4.26953125" style="39" bestFit="1" customWidth="1"/>
    <col min="31" max="31" width="8.1796875" style="39" bestFit="1" customWidth="1"/>
    <col min="32" max="32" width="8.54296875" style="39" bestFit="1" customWidth="1"/>
    <col min="33" max="33" width="7.7265625" style="39" bestFit="1" customWidth="1"/>
    <col min="34" max="34" width="9" style="39" bestFit="1" customWidth="1"/>
    <col min="35" max="35" width="10.7265625" style="39" bestFit="1" customWidth="1"/>
    <col min="36" max="36" width="6.26953125" style="39" bestFit="1" customWidth="1"/>
    <col min="37" max="37" width="7.453125" style="39" bestFit="1" customWidth="1"/>
    <col min="38" max="38" width="12" style="39" bestFit="1" customWidth="1"/>
    <col min="39" max="39" width="7" style="39" bestFit="1" customWidth="1"/>
    <col min="40" max="40" width="7.453125" style="39" bestFit="1" customWidth="1"/>
    <col min="41" max="41" width="4" style="39" bestFit="1" customWidth="1"/>
    <col min="42" max="42" width="7" style="39" bestFit="1" customWidth="1"/>
    <col min="43" max="43" width="6.26953125" style="39" customWidth="1"/>
    <col min="44" max="44" width="17.453125" style="39" customWidth="1"/>
    <col min="45" max="45" width="19" style="39" customWidth="1"/>
    <col min="46" max="46" width="17.453125" style="39" customWidth="1"/>
    <col min="47" max="47" width="19" style="39" customWidth="1"/>
    <col min="48" max="48" width="17.453125" style="39" customWidth="1"/>
    <col min="49" max="49" width="19" style="39" customWidth="1"/>
    <col min="50" max="50" width="17.453125" style="39" customWidth="1"/>
    <col min="51" max="51" width="19" style="39" customWidth="1"/>
    <col min="52" max="52" width="17.453125" style="39" customWidth="1"/>
    <col min="53" max="53" width="19" style="39" customWidth="1"/>
    <col min="54" max="54" width="17.453125" style="39" customWidth="1"/>
    <col min="55" max="55" width="19" style="39" customWidth="1"/>
    <col min="56" max="56" width="17.453125" style="39" customWidth="1"/>
    <col min="57" max="57" width="19" style="39" customWidth="1"/>
    <col min="58" max="58" width="17.453125" style="39" customWidth="1"/>
    <col min="59" max="59" width="19" style="39" customWidth="1"/>
    <col min="60" max="60" width="17.453125" style="39" customWidth="1"/>
    <col min="61" max="61" width="19" style="39" customWidth="1"/>
    <col min="62" max="62" width="17.453125" style="39" customWidth="1"/>
    <col min="63" max="63" width="19" style="39" customWidth="1"/>
    <col min="64" max="64" width="17.453125" style="39" customWidth="1"/>
    <col min="65" max="65" width="19" style="39" customWidth="1"/>
    <col min="66" max="66" width="17.453125" style="39" customWidth="1"/>
    <col min="67" max="67" width="19" style="39" customWidth="1"/>
    <col min="68" max="68" width="17.453125" style="39" customWidth="1"/>
    <col min="69" max="69" width="19" style="39" customWidth="1"/>
    <col min="70" max="70" width="17.453125" style="39" customWidth="1"/>
    <col min="71" max="71" width="19" style="39" customWidth="1"/>
    <col min="72" max="72" width="17.453125" style="39" customWidth="1"/>
    <col min="73" max="73" width="19" style="39" customWidth="1"/>
    <col min="74" max="74" width="17.453125" style="39" customWidth="1"/>
    <col min="75" max="75" width="19" style="39" customWidth="1"/>
    <col min="76" max="76" width="17.453125" style="39" customWidth="1"/>
    <col min="77" max="77" width="19" style="39" customWidth="1"/>
    <col min="78" max="78" width="17.453125" style="39" customWidth="1"/>
    <col min="79" max="79" width="19" style="39" customWidth="1"/>
    <col min="80" max="80" width="17.453125" style="39" customWidth="1"/>
    <col min="81" max="81" width="7.81640625" style="39" customWidth="1"/>
    <col min="82" max="82" width="13.1796875" style="39" customWidth="1"/>
    <col min="83" max="83" width="7.81640625" style="39" customWidth="1"/>
    <col min="84" max="84" width="13.1796875" style="39" customWidth="1"/>
    <col min="85" max="85" width="7.81640625" style="39" customWidth="1"/>
    <col min="86" max="86" width="16.54296875" style="39" customWidth="1"/>
    <col min="87" max="87" width="7.81640625" style="39" customWidth="1"/>
    <col min="88" max="88" width="16.54296875" style="39" customWidth="1"/>
    <col min="89" max="89" width="7.453125" style="39" customWidth="1"/>
    <col min="90" max="90" width="15.453125" style="39" customWidth="1"/>
    <col min="91" max="91" width="5.54296875" style="39" customWidth="1"/>
    <col min="92" max="92" width="15.453125" style="39" customWidth="1"/>
    <col min="93" max="93" width="7.453125" style="39" customWidth="1"/>
    <col min="94" max="94" width="14.81640625" style="39" customWidth="1"/>
    <col min="95" max="95" width="7.453125" style="39" customWidth="1"/>
    <col min="96" max="96" width="14.81640625" style="39" customWidth="1"/>
    <col min="97" max="97" width="7.26953125" style="39" customWidth="1"/>
    <col min="98" max="98" width="13.54296875" style="39" customWidth="1"/>
    <col min="99" max="99" width="7.26953125" style="39" customWidth="1"/>
    <col min="100" max="100" width="13.54296875" style="39" customWidth="1"/>
    <col min="101" max="101" width="10.1796875" style="39" customWidth="1"/>
    <col min="102" max="102" width="14" style="39" customWidth="1"/>
    <col min="103" max="103" width="10.1796875" style="39" customWidth="1"/>
    <col min="104" max="104" width="14" style="39" customWidth="1"/>
    <col min="105" max="105" width="10.1796875" style="39" customWidth="1"/>
    <col min="106" max="106" width="13.54296875" style="39" customWidth="1"/>
    <col min="107" max="107" width="10.1796875" style="39" customWidth="1"/>
    <col min="108" max="108" width="13.54296875" style="39" customWidth="1"/>
    <col min="109" max="109" width="10.1796875" style="39" customWidth="1"/>
    <col min="110" max="110" width="13.54296875" style="39" customWidth="1"/>
    <col min="111" max="111" width="6.1796875" style="39" customWidth="1"/>
    <col min="112" max="112" width="13.453125" style="39" customWidth="1"/>
    <col min="113" max="113" width="6.1796875" style="39" customWidth="1"/>
    <col min="114" max="114" width="13.453125" style="39" customWidth="1"/>
    <col min="115" max="115" width="12" style="39" customWidth="1"/>
    <col min="116" max="116" width="13.453125" style="39" bestFit="1" customWidth="1"/>
    <col min="117" max="117" width="12" style="39" bestFit="1" customWidth="1"/>
    <col min="118" max="118" width="13.453125" style="39" bestFit="1" customWidth="1"/>
    <col min="119" max="119" width="12" style="39" bestFit="1" customWidth="1"/>
    <col min="120" max="120" width="13.453125" style="39" bestFit="1" customWidth="1"/>
    <col min="121" max="121" width="5.54296875" style="39" bestFit="1" customWidth="1"/>
    <col min="122" max="122" width="13" style="39" bestFit="1" customWidth="1"/>
    <col min="123" max="123" width="5.54296875" style="39" bestFit="1" customWidth="1"/>
    <col min="124" max="124" width="13" style="39" bestFit="1" customWidth="1"/>
    <col min="125" max="125" width="5.54296875" style="39" bestFit="1" customWidth="1"/>
    <col min="126" max="126" width="13" style="39" bestFit="1" customWidth="1"/>
    <col min="127" max="127" width="5.54296875" style="39" bestFit="1" customWidth="1"/>
    <col min="128" max="128" width="13" style="39" bestFit="1" customWidth="1"/>
    <col min="129" max="129" width="8.453125" style="39" bestFit="1" customWidth="1"/>
    <col min="130" max="130" width="17.1796875" style="39" bestFit="1" customWidth="1"/>
    <col min="131" max="131" width="7.81640625" style="39" bestFit="1" customWidth="1"/>
    <col min="132" max="16384" width="3" style="39"/>
  </cols>
  <sheetData>
    <row r="1" spans="1:131">
      <c r="D1"/>
      <c r="E1" s="39">
        <f t="shared" ref="E1:BQ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1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1</v>
      </c>
      <c r="AL1" s="39">
        <f t="shared" si="0"/>
        <v>1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1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si="0"/>
        <v>1</v>
      </c>
      <c r="BR1" s="39">
        <f t="shared" ref="BR1:EA1" si="1">IF(ISNUMBER(FIND("UMO",BR$3)),3,1)</f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  <c r="EA1" s="39">
        <f t="shared" si="1"/>
        <v>1</v>
      </c>
    </row>
    <row r="2" spans="1:131">
      <c r="D2"/>
      <c r="E2" s="39">
        <f>IF(LEFT(E4,1)="J",1,0)</f>
        <v>0</v>
      </c>
      <c r="F2">
        <f>IF(LEFT(F4,1)="J",1,0)</f>
        <v>0</v>
      </c>
      <c r="G2" s="39">
        <f t="shared" ref="G2:BR2" si="2">IF(LEFT(G4,1)="J",1,0)</f>
        <v>0</v>
      </c>
      <c r="H2" s="39">
        <f t="shared" si="2"/>
        <v>0</v>
      </c>
      <c r="I2" s="39">
        <f t="shared" si="2"/>
        <v>0</v>
      </c>
      <c r="J2" s="39">
        <f t="shared" si="2"/>
        <v>0</v>
      </c>
      <c r="K2" s="39">
        <f t="shared" si="2"/>
        <v>0</v>
      </c>
      <c r="L2" s="39">
        <f t="shared" si="2"/>
        <v>0</v>
      </c>
      <c r="M2" s="39">
        <f t="shared" si="2"/>
        <v>0</v>
      </c>
      <c r="N2" s="39">
        <f t="shared" si="2"/>
        <v>0</v>
      </c>
      <c r="O2" s="39">
        <f t="shared" si="2"/>
        <v>0</v>
      </c>
      <c r="P2" s="39">
        <f t="shared" si="2"/>
        <v>0</v>
      </c>
      <c r="Q2" s="39">
        <f t="shared" si="2"/>
        <v>0</v>
      </c>
      <c r="R2" s="39">
        <f t="shared" si="2"/>
        <v>0</v>
      </c>
      <c r="S2" s="39">
        <f t="shared" si="2"/>
        <v>0</v>
      </c>
      <c r="T2" s="39">
        <f t="shared" si="2"/>
        <v>0</v>
      </c>
      <c r="U2" s="39">
        <f t="shared" si="2"/>
        <v>0</v>
      </c>
      <c r="V2" s="39">
        <f t="shared" si="2"/>
        <v>0</v>
      </c>
      <c r="W2" s="39">
        <f t="shared" si="2"/>
        <v>0</v>
      </c>
      <c r="X2" s="39">
        <f t="shared" si="2"/>
        <v>0</v>
      </c>
      <c r="Y2" s="39">
        <f t="shared" si="2"/>
        <v>0</v>
      </c>
      <c r="Z2" s="39">
        <f t="shared" si="2"/>
        <v>0</v>
      </c>
      <c r="AA2" s="39">
        <f t="shared" si="2"/>
        <v>0</v>
      </c>
      <c r="AB2" s="39">
        <f t="shared" si="2"/>
        <v>0</v>
      </c>
      <c r="AC2" s="39">
        <f t="shared" si="2"/>
        <v>0</v>
      </c>
      <c r="AD2" s="39">
        <f t="shared" si="2"/>
        <v>0</v>
      </c>
      <c r="AE2" s="39">
        <f t="shared" si="2"/>
        <v>0</v>
      </c>
      <c r="AF2" s="39">
        <f t="shared" si="2"/>
        <v>0</v>
      </c>
      <c r="AG2" s="39">
        <f t="shared" si="2"/>
        <v>0</v>
      </c>
      <c r="AH2" s="39">
        <f t="shared" si="2"/>
        <v>0</v>
      </c>
      <c r="AI2" s="39">
        <f t="shared" si="2"/>
        <v>0</v>
      </c>
      <c r="AJ2" s="39">
        <f t="shared" si="2"/>
        <v>0</v>
      </c>
      <c r="AK2" s="39">
        <f t="shared" si="2"/>
        <v>0</v>
      </c>
      <c r="AL2" s="39">
        <f t="shared" si="2"/>
        <v>0</v>
      </c>
      <c r="AM2" s="39">
        <f t="shared" si="2"/>
        <v>0</v>
      </c>
      <c r="AN2" s="39">
        <f t="shared" si="2"/>
        <v>0</v>
      </c>
      <c r="AO2" s="39">
        <f t="shared" si="2"/>
        <v>0</v>
      </c>
      <c r="AP2" s="39">
        <f t="shared" si="2"/>
        <v>0</v>
      </c>
      <c r="AQ2" s="39">
        <f t="shared" si="2"/>
        <v>0</v>
      </c>
      <c r="AR2" s="39">
        <f t="shared" si="2"/>
        <v>0</v>
      </c>
      <c r="AS2" s="39">
        <f t="shared" si="2"/>
        <v>0</v>
      </c>
      <c r="AT2" s="39">
        <f t="shared" si="2"/>
        <v>0</v>
      </c>
      <c r="AU2" s="39">
        <f t="shared" si="2"/>
        <v>0</v>
      </c>
      <c r="AV2" s="39">
        <f t="shared" si="2"/>
        <v>0</v>
      </c>
      <c r="AW2" s="39">
        <f t="shared" si="2"/>
        <v>0</v>
      </c>
      <c r="AX2" s="39">
        <f t="shared" si="2"/>
        <v>0</v>
      </c>
      <c r="AY2" s="39">
        <f t="shared" si="2"/>
        <v>0</v>
      </c>
      <c r="AZ2" s="39">
        <f t="shared" si="2"/>
        <v>0</v>
      </c>
      <c r="BA2" s="39">
        <f t="shared" si="2"/>
        <v>0</v>
      </c>
      <c r="BB2" s="39">
        <f t="shared" si="2"/>
        <v>0</v>
      </c>
      <c r="BC2" s="39">
        <f t="shared" si="2"/>
        <v>0</v>
      </c>
      <c r="BD2" s="39">
        <f t="shared" si="2"/>
        <v>0</v>
      </c>
      <c r="BE2" s="39">
        <f t="shared" si="2"/>
        <v>0</v>
      </c>
      <c r="BF2" s="39">
        <f t="shared" si="2"/>
        <v>0</v>
      </c>
      <c r="BG2" s="39">
        <f t="shared" si="2"/>
        <v>0</v>
      </c>
      <c r="BH2" s="39">
        <f t="shared" si="2"/>
        <v>0</v>
      </c>
      <c r="BI2" s="39">
        <f t="shared" si="2"/>
        <v>0</v>
      </c>
      <c r="BJ2" s="39">
        <f t="shared" si="2"/>
        <v>0</v>
      </c>
      <c r="BK2" s="39">
        <f t="shared" si="2"/>
        <v>0</v>
      </c>
      <c r="BL2" s="39">
        <f t="shared" si="2"/>
        <v>0</v>
      </c>
      <c r="BM2" s="39">
        <f t="shared" si="2"/>
        <v>0</v>
      </c>
      <c r="BN2" s="39">
        <f t="shared" si="2"/>
        <v>0</v>
      </c>
      <c r="BO2" s="39">
        <f t="shared" si="2"/>
        <v>0</v>
      </c>
      <c r="BP2" s="39">
        <f t="shared" si="2"/>
        <v>0</v>
      </c>
      <c r="BQ2" s="39">
        <f t="shared" si="2"/>
        <v>0</v>
      </c>
      <c r="BR2" s="39">
        <f t="shared" si="2"/>
        <v>0</v>
      </c>
      <c r="BS2" s="39">
        <f t="shared" ref="BS2:DI2" si="3">IF(LEFT(BS4,1)="J",1,0)</f>
        <v>0</v>
      </c>
      <c r="BT2" s="39">
        <f t="shared" si="3"/>
        <v>0</v>
      </c>
      <c r="BU2" s="39">
        <f t="shared" si="3"/>
        <v>0</v>
      </c>
      <c r="BV2" s="39">
        <f t="shared" si="3"/>
        <v>0</v>
      </c>
      <c r="BW2" s="39">
        <f t="shared" si="3"/>
        <v>0</v>
      </c>
      <c r="BX2" s="39">
        <f t="shared" si="3"/>
        <v>0</v>
      </c>
      <c r="BY2" s="39">
        <f t="shared" si="3"/>
        <v>0</v>
      </c>
      <c r="BZ2" s="39">
        <f t="shared" si="3"/>
        <v>0</v>
      </c>
      <c r="CA2" s="39">
        <f t="shared" si="3"/>
        <v>0</v>
      </c>
      <c r="CB2" s="39">
        <f t="shared" si="3"/>
        <v>0</v>
      </c>
      <c r="CC2" s="39">
        <f t="shared" si="3"/>
        <v>0</v>
      </c>
      <c r="CD2" s="39">
        <f t="shared" si="3"/>
        <v>0</v>
      </c>
      <c r="CE2" s="39">
        <f t="shared" si="3"/>
        <v>0</v>
      </c>
      <c r="CF2" s="39">
        <f t="shared" si="3"/>
        <v>0</v>
      </c>
      <c r="CG2" s="39">
        <f t="shared" si="3"/>
        <v>0</v>
      </c>
      <c r="CH2" s="39">
        <f t="shared" si="3"/>
        <v>0</v>
      </c>
      <c r="CI2" s="39">
        <f t="shared" si="3"/>
        <v>0</v>
      </c>
      <c r="CJ2" s="39">
        <f t="shared" si="3"/>
        <v>0</v>
      </c>
      <c r="CK2" s="39">
        <f t="shared" si="3"/>
        <v>0</v>
      </c>
      <c r="CL2" s="39">
        <f t="shared" si="3"/>
        <v>0</v>
      </c>
      <c r="CM2" s="39">
        <f t="shared" si="3"/>
        <v>0</v>
      </c>
      <c r="CN2" s="39">
        <f t="shared" si="3"/>
        <v>0</v>
      </c>
      <c r="CO2" s="39">
        <f t="shared" si="3"/>
        <v>0</v>
      </c>
      <c r="CP2" s="39">
        <f t="shared" si="3"/>
        <v>0</v>
      </c>
      <c r="CQ2" s="39">
        <f t="shared" si="3"/>
        <v>0</v>
      </c>
      <c r="CR2" s="39">
        <f t="shared" si="3"/>
        <v>0</v>
      </c>
      <c r="CS2" s="39">
        <f t="shared" si="3"/>
        <v>0</v>
      </c>
      <c r="CT2" s="39">
        <f t="shared" si="3"/>
        <v>0</v>
      </c>
      <c r="CU2" s="39">
        <f t="shared" si="3"/>
        <v>0</v>
      </c>
      <c r="CV2" s="39">
        <f t="shared" si="3"/>
        <v>0</v>
      </c>
      <c r="CW2" s="39">
        <f t="shared" si="3"/>
        <v>0</v>
      </c>
      <c r="CX2" s="39">
        <f t="shared" si="3"/>
        <v>0</v>
      </c>
      <c r="CY2" s="39">
        <f t="shared" si="3"/>
        <v>0</v>
      </c>
      <c r="CZ2" s="39">
        <f t="shared" si="3"/>
        <v>0</v>
      </c>
      <c r="DA2" s="39">
        <f t="shared" si="3"/>
        <v>0</v>
      </c>
      <c r="DB2" s="39">
        <f t="shared" si="3"/>
        <v>0</v>
      </c>
      <c r="DC2" s="39">
        <f t="shared" si="3"/>
        <v>0</v>
      </c>
      <c r="DD2" s="39">
        <f t="shared" si="3"/>
        <v>0</v>
      </c>
      <c r="DE2" s="39">
        <f t="shared" si="3"/>
        <v>0</v>
      </c>
      <c r="DF2" s="39">
        <f t="shared" si="3"/>
        <v>0</v>
      </c>
      <c r="DG2" s="39">
        <f t="shared" si="3"/>
        <v>0</v>
      </c>
      <c r="DH2" s="39">
        <f t="shared" si="3"/>
        <v>0</v>
      </c>
      <c r="DI2" s="39">
        <f t="shared" si="3"/>
        <v>0</v>
      </c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</row>
    <row r="3" spans="1:131" s="97" customFormat="1">
      <c r="D3" s="20" t="s">
        <v>203</v>
      </c>
      <c r="E3" s="20" t="s">
        <v>202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</row>
    <row r="4" spans="1:131" s="242" customFormat="1" ht="101.5">
      <c r="A4" s="242" t="str">
        <f>D4</f>
        <v>Zeilenbeschriftungen</v>
      </c>
      <c r="B4" s="242">
        <f>SUMIF($E4:$EA4,"&gt;0",$E$1:$EA$1)</f>
        <v>0</v>
      </c>
      <c r="C4" s="242">
        <f>SUMIF($E4:$EA4,"&gt;0",$E$2:$EA$2)</f>
        <v>0</v>
      </c>
      <c r="D4" s="243" t="s">
        <v>200</v>
      </c>
      <c r="E4" s="242" t="s">
        <v>250</v>
      </c>
      <c r="F4" s="242">
        <v>0</v>
      </c>
      <c r="G4" s="242" t="s">
        <v>1007</v>
      </c>
      <c r="H4" s="242" t="s">
        <v>974</v>
      </c>
      <c r="I4" s="242" t="s">
        <v>1209</v>
      </c>
      <c r="J4" s="242" t="s">
        <v>972</v>
      </c>
      <c r="K4" s="242" t="s">
        <v>971</v>
      </c>
      <c r="L4" s="242" t="s">
        <v>970</v>
      </c>
      <c r="M4" s="242" t="s">
        <v>1243</v>
      </c>
      <c r="N4" s="242" t="s">
        <v>986</v>
      </c>
      <c r="O4" s="242" t="s">
        <v>973</v>
      </c>
      <c r="P4" s="242" t="s">
        <v>993</v>
      </c>
      <c r="Q4" s="242" t="s">
        <v>994</v>
      </c>
      <c r="R4" s="242" t="s">
        <v>975</v>
      </c>
      <c r="S4" s="242" t="s">
        <v>1211</v>
      </c>
      <c r="T4" s="242" t="s">
        <v>976</v>
      </c>
      <c r="U4" s="242" t="s">
        <v>1003</v>
      </c>
      <c r="V4" s="242" t="s">
        <v>1004</v>
      </c>
      <c r="W4" s="242" t="s">
        <v>1000</v>
      </c>
      <c r="X4" s="242" t="s">
        <v>999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131">
      <c r="A5" s="39" t="str">
        <f t="shared" ref="A5:A68" si="4">D5</f>
        <v>JAN</v>
      </c>
      <c r="B5" s="39">
        <f>SUMIF($E5:$EA5,"&gt;0",$E$1:$EA$1)</f>
        <v>5</v>
      </c>
      <c r="C5" s="39">
        <f t="shared" ref="C5:C68" si="5">SUMIF($E5:$EA5,"&gt;0",$E$2:$EA$2)</f>
        <v>0</v>
      </c>
      <c r="D5" s="21" t="s">
        <v>355</v>
      </c>
      <c r="E5" s="18"/>
      <c r="F5" s="18">
        <v>2</v>
      </c>
      <c r="G5" s="18"/>
      <c r="H5" s="18"/>
      <c r="I5" s="18"/>
      <c r="J5" s="18">
        <v>2</v>
      </c>
      <c r="K5" s="18"/>
      <c r="L5" s="18">
        <v>8</v>
      </c>
      <c r="M5" s="18"/>
      <c r="N5" s="18"/>
      <c r="O5" s="18">
        <v>14</v>
      </c>
      <c r="P5" s="18"/>
      <c r="Q5" s="18"/>
      <c r="R5" s="18">
        <v>4</v>
      </c>
      <c r="S5" s="18"/>
      <c r="T5" s="18"/>
      <c r="U5" s="18"/>
      <c r="V5" s="18"/>
      <c r="W5" s="18"/>
      <c r="X5" s="18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</row>
    <row r="6" spans="1:131">
      <c r="A6" s="39" t="str">
        <f t="shared" si="4"/>
        <v>FRI</v>
      </c>
      <c r="B6" s="39">
        <f t="shared" ref="B6:B68" si="6">SUMIF($E6:$EA6,"&gt;0",$E$1:$EA$1)</f>
        <v>3</v>
      </c>
      <c r="C6" s="39">
        <f t="shared" si="5"/>
        <v>0</v>
      </c>
      <c r="D6" s="21" t="s">
        <v>139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>
        <v>7</v>
      </c>
      <c r="T6" s="18"/>
      <c r="U6" s="18">
        <v>15</v>
      </c>
      <c r="V6" s="18">
        <v>2</v>
      </c>
      <c r="W6" s="18"/>
      <c r="X6" s="18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</row>
    <row r="7" spans="1:131">
      <c r="A7" s="39" t="str">
        <f t="shared" si="4"/>
        <v>BAU</v>
      </c>
      <c r="B7" s="39">
        <f t="shared" si="6"/>
        <v>3</v>
      </c>
      <c r="C7" s="39">
        <f t="shared" si="5"/>
        <v>0</v>
      </c>
      <c r="D7" s="21" t="s">
        <v>41</v>
      </c>
      <c r="E7" s="18"/>
      <c r="F7" s="18"/>
      <c r="G7" s="18"/>
      <c r="H7" s="18"/>
      <c r="I7" s="18"/>
      <c r="J7" s="18"/>
      <c r="K7" s="18"/>
      <c r="L7" s="18"/>
      <c r="M7" s="18"/>
      <c r="N7" s="18">
        <v>6</v>
      </c>
      <c r="O7" s="18"/>
      <c r="P7" s="18">
        <v>7</v>
      </c>
      <c r="Q7" s="18">
        <v>5</v>
      </c>
      <c r="R7" s="18"/>
      <c r="S7" s="18"/>
      <c r="T7" s="18"/>
      <c r="U7" s="18"/>
      <c r="V7" s="18"/>
      <c r="W7" s="18"/>
      <c r="X7" s="18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</row>
    <row r="8" spans="1:131">
      <c r="A8" s="39" t="str">
        <f t="shared" si="4"/>
        <v>BCH</v>
      </c>
      <c r="B8" s="39">
        <f t="shared" si="6"/>
        <v>3</v>
      </c>
      <c r="C8" s="39">
        <f t="shared" si="5"/>
        <v>0</v>
      </c>
      <c r="D8" s="21" t="s">
        <v>1269</v>
      </c>
      <c r="E8" s="18"/>
      <c r="F8" s="18"/>
      <c r="G8" s="18"/>
      <c r="H8" s="18"/>
      <c r="I8" s="18"/>
      <c r="J8" s="18"/>
      <c r="K8" s="18"/>
      <c r="L8" s="18">
        <v>8.5</v>
      </c>
      <c r="M8" s="18"/>
      <c r="N8" s="18"/>
      <c r="O8" s="18">
        <v>7</v>
      </c>
      <c r="P8" s="18"/>
      <c r="Q8" s="18"/>
      <c r="R8" s="18">
        <v>3</v>
      </c>
      <c r="S8" s="18"/>
      <c r="T8" s="18"/>
      <c r="U8" s="18"/>
      <c r="V8" s="18"/>
      <c r="W8" s="18"/>
      <c r="X8" s="1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</row>
    <row r="9" spans="1:131">
      <c r="A9" s="39" t="str">
        <f t="shared" si="4"/>
        <v>BEI</v>
      </c>
      <c r="B9" s="39">
        <f t="shared" si="6"/>
        <v>4</v>
      </c>
      <c r="C9" s="39">
        <f t="shared" si="5"/>
        <v>0</v>
      </c>
      <c r="D9" s="21" t="s">
        <v>145</v>
      </c>
      <c r="E9" s="18"/>
      <c r="F9" s="18"/>
      <c r="G9" s="18"/>
      <c r="H9" s="18">
        <v>2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>
        <v>5</v>
      </c>
      <c r="U9" s="18"/>
      <c r="V9" s="18"/>
      <c r="W9" s="18">
        <v>12</v>
      </c>
      <c r="X9" s="18">
        <v>21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</row>
    <row r="10" spans="1:131">
      <c r="A10" s="39" t="str">
        <f t="shared" si="4"/>
        <v>BIL</v>
      </c>
      <c r="B10" s="39">
        <f t="shared" si="6"/>
        <v>4</v>
      </c>
      <c r="C10" s="39">
        <f t="shared" si="5"/>
        <v>0</v>
      </c>
      <c r="D10" s="21" t="s">
        <v>52</v>
      </c>
      <c r="E10" s="18"/>
      <c r="F10" s="18"/>
      <c r="G10" s="18">
        <v>8</v>
      </c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>
        <v>6</v>
      </c>
      <c r="R10" s="18">
        <v>11</v>
      </c>
      <c r="S10" s="18"/>
      <c r="T10" s="18"/>
      <c r="U10" s="18"/>
      <c r="V10" s="18"/>
      <c r="W10" s="18"/>
      <c r="X10" s="18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</row>
    <row r="11" spans="1:131">
      <c r="A11" s="39" t="str">
        <f t="shared" si="4"/>
        <v>BOE</v>
      </c>
      <c r="B11" s="39">
        <f t="shared" si="6"/>
        <v>4</v>
      </c>
      <c r="C11" s="39">
        <f t="shared" si="5"/>
        <v>0</v>
      </c>
      <c r="D11" s="21" t="s">
        <v>88</v>
      </c>
      <c r="E11" s="18"/>
      <c r="F11" s="18"/>
      <c r="G11" s="18">
        <v>6</v>
      </c>
      <c r="H11" s="18">
        <v>13</v>
      </c>
      <c r="I11" s="18"/>
      <c r="J11" s="18">
        <v>2</v>
      </c>
      <c r="K11" s="18"/>
      <c r="L11" s="18"/>
      <c r="M11" s="18"/>
      <c r="N11" s="18"/>
      <c r="O11" s="18"/>
      <c r="P11" s="18"/>
      <c r="Q11" s="18"/>
      <c r="R11" s="18">
        <v>2</v>
      </c>
      <c r="S11" s="18"/>
      <c r="T11" s="18"/>
      <c r="U11" s="18"/>
      <c r="V11" s="18"/>
      <c r="W11" s="18"/>
      <c r="X11" s="1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</row>
    <row r="12" spans="1:131">
      <c r="A12" s="39" t="str">
        <f t="shared" si="4"/>
        <v>BOM</v>
      </c>
      <c r="B12" s="39">
        <f t="shared" si="6"/>
        <v>2</v>
      </c>
      <c r="C12" s="39">
        <f t="shared" si="5"/>
        <v>0</v>
      </c>
      <c r="D12" s="21" t="s">
        <v>293</v>
      </c>
      <c r="E12" s="18"/>
      <c r="F12" s="18"/>
      <c r="G12" s="18">
        <v>14</v>
      </c>
      <c r="H12" s="18">
        <v>10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</row>
    <row r="13" spans="1:131">
      <c r="A13" s="39" t="str">
        <f t="shared" si="4"/>
        <v>BOR</v>
      </c>
      <c r="B13" s="39">
        <f t="shared" si="6"/>
        <v>2</v>
      </c>
      <c r="C13" s="39">
        <f t="shared" si="5"/>
        <v>0</v>
      </c>
      <c r="D13" s="21" t="s">
        <v>115</v>
      </c>
      <c r="E13" s="18"/>
      <c r="F13" s="18"/>
      <c r="G13" s="18"/>
      <c r="H13" s="18">
        <v>20</v>
      </c>
      <c r="I13" s="18">
        <v>2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</row>
    <row r="14" spans="1:131">
      <c r="A14" s="39" t="str">
        <f t="shared" si="4"/>
        <v>BRA</v>
      </c>
      <c r="B14" s="39">
        <f t="shared" si="6"/>
        <v>2</v>
      </c>
      <c r="C14" s="39">
        <f t="shared" si="5"/>
        <v>0</v>
      </c>
      <c r="D14" s="21" t="s">
        <v>295</v>
      </c>
      <c r="E14" s="18"/>
      <c r="F14" s="18"/>
      <c r="G14" s="18">
        <v>6</v>
      </c>
      <c r="H14" s="18">
        <v>6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</row>
    <row r="15" spans="1:131">
      <c r="A15" s="39" t="str">
        <f t="shared" si="4"/>
        <v>BRN</v>
      </c>
      <c r="B15" s="39">
        <f t="shared" si="6"/>
        <v>4</v>
      </c>
      <c r="C15" s="39">
        <f t="shared" si="5"/>
        <v>0</v>
      </c>
      <c r="D15" s="21" t="s">
        <v>1538</v>
      </c>
      <c r="E15" s="18"/>
      <c r="F15" s="18"/>
      <c r="G15" s="18">
        <v>2</v>
      </c>
      <c r="H15" s="18">
        <v>6</v>
      </c>
      <c r="I15" s="18"/>
      <c r="J15" s="18"/>
      <c r="K15" s="18"/>
      <c r="L15" s="18"/>
      <c r="M15" s="18"/>
      <c r="N15" s="18"/>
      <c r="O15" s="18"/>
      <c r="P15" s="18"/>
      <c r="Q15" s="18">
        <v>4</v>
      </c>
      <c r="R15" s="18"/>
      <c r="S15" s="18">
        <v>2</v>
      </c>
      <c r="T15" s="18"/>
      <c r="U15" s="18"/>
      <c r="V15" s="18"/>
      <c r="W15" s="18"/>
      <c r="X15" s="18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</row>
    <row r="16" spans="1:131">
      <c r="A16" s="39" t="str">
        <f t="shared" si="4"/>
        <v>BSC</v>
      </c>
      <c r="B16" s="39">
        <f t="shared" si="6"/>
        <v>4</v>
      </c>
      <c r="C16" s="39">
        <f t="shared" si="5"/>
        <v>0</v>
      </c>
      <c r="D16" s="21" t="s">
        <v>1430</v>
      </c>
      <c r="E16" s="18"/>
      <c r="F16" s="18">
        <v>2</v>
      </c>
      <c r="G16" s="18"/>
      <c r="H16" s="18">
        <v>4</v>
      </c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>
        <v>6</v>
      </c>
      <c r="U16" s="18"/>
      <c r="V16" s="18"/>
      <c r="W16" s="18"/>
      <c r="X16" s="18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</row>
    <row r="17" spans="1:131">
      <c r="A17" s="39" t="str">
        <f t="shared" si="4"/>
        <v>BUE</v>
      </c>
      <c r="B17" s="39">
        <f t="shared" si="6"/>
        <v>5</v>
      </c>
      <c r="C17" s="39">
        <f t="shared" si="5"/>
        <v>0</v>
      </c>
      <c r="D17" s="21" t="s">
        <v>36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>
        <v>2</v>
      </c>
      <c r="Q17" s="18">
        <v>4</v>
      </c>
      <c r="R17" s="18">
        <v>5</v>
      </c>
      <c r="S17" s="18"/>
      <c r="T17" s="18">
        <v>4</v>
      </c>
      <c r="U17" s="18">
        <v>3</v>
      </c>
      <c r="V17" s="18"/>
      <c r="W17" s="18"/>
      <c r="X17" s="18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</row>
    <row r="18" spans="1:131">
      <c r="A18" s="39" t="str">
        <f t="shared" si="4"/>
        <v>BUK</v>
      </c>
      <c r="B18" s="39">
        <f t="shared" si="6"/>
        <v>3</v>
      </c>
      <c r="C18" s="39">
        <f t="shared" si="5"/>
        <v>0</v>
      </c>
      <c r="D18" s="21" t="s">
        <v>105</v>
      </c>
      <c r="E18" s="18"/>
      <c r="F18" s="18"/>
      <c r="G18" s="18">
        <v>8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6</v>
      </c>
      <c r="S18" s="18"/>
      <c r="T18" s="18"/>
      <c r="U18" s="18">
        <v>3</v>
      </c>
      <c r="V18" s="18"/>
      <c r="W18" s="18"/>
      <c r="X18" s="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</row>
    <row r="19" spans="1:131">
      <c r="A19" s="39" t="str">
        <f t="shared" si="4"/>
        <v>CLA</v>
      </c>
      <c r="B19" s="39">
        <f t="shared" si="6"/>
        <v>5</v>
      </c>
      <c r="C19" s="39">
        <f t="shared" si="5"/>
        <v>0</v>
      </c>
      <c r="D19" s="21" t="s">
        <v>240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>
        <v>6</v>
      </c>
      <c r="T19" s="18"/>
      <c r="U19" s="18">
        <v>14</v>
      </c>
      <c r="V19" s="18">
        <v>2.5</v>
      </c>
      <c r="W19" s="18">
        <v>6</v>
      </c>
      <c r="X19" s="18">
        <v>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</row>
    <row r="20" spans="1:131">
      <c r="A20" s="39" t="str">
        <f t="shared" si="4"/>
        <v>DES</v>
      </c>
      <c r="B20" s="39">
        <f t="shared" si="6"/>
        <v>3</v>
      </c>
      <c r="C20" s="39">
        <f t="shared" si="5"/>
        <v>0</v>
      </c>
      <c r="D20" s="21" t="s">
        <v>100</v>
      </c>
      <c r="E20" s="18"/>
      <c r="F20" s="18"/>
      <c r="G20" s="18">
        <v>8</v>
      </c>
      <c r="H20" s="18">
        <v>11</v>
      </c>
      <c r="I20" s="18">
        <v>4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</row>
    <row r="21" spans="1:131">
      <c r="A21" s="39" t="str">
        <f t="shared" si="4"/>
        <v>DEU</v>
      </c>
      <c r="B21" s="39">
        <f t="shared" si="6"/>
        <v>3</v>
      </c>
      <c r="C21" s="39">
        <f t="shared" si="5"/>
        <v>0</v>
      </c>
      <c r="D21" s="21" t="s">
        <v>307</v>
      </c>
      <c r="E21" s="18"/>
      <c r="F21" s="18">
        <v>7</v>
      </c>
      <c r="G21" s="18"/>
      <c r="H21" s="18"/>
      <c r="I21" s="18"/>
      <c r="J21" s="18">
        <v>7</v>
      </c>
      <c r="K21" s="18"/>
      <c r="L21" s="18"/>
      <c r="M21" s="18"/>
      <c r="N21" s="18">
        <v>12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</row>
    <row r="22" spans="1:131">
      <c r="A22" s="39" t="str">
        <f t="shared" si="4"/>
        <v>DEX</v>
      </c>
      <c r="B22" s="39">
        <f t="shared" si="6"/>
        <v>4</v>
      </c>
      <c r="C22" s="39">
        <f t="shared" si="5"/>
        <v>0</v>
      </c>
      <c r="D22" s="21" t="s">
        <v>402</v>
      </c>
      <c r="E22" s="18"/>
      <c r="F22" s="18"/>
      <c r="G22" s="18">
        <v>4</v>
      </c>
      <c r="H22" s="18">
        <v>4</v>
      </c>
      <c r="I22" s="18"/>
      <c r="J22" s="18"/>
      <c r="K22" s="18"/>
      <c r="L22" s="18"/>
      <c r="M22" s="18"/>
      <c r="N22" s="18"/>
      <c r="O22" s="18"/>
      <c r="P22" s="18"/>
      <c r="Q22" s="18"/>
      <c r="R22" s="18">
        <v>2</v>
      </c>
      <c r="S22" s="18"/>
      <c r="T22" s="18">
        <v>4</v>
      </c>
      <c r="U22" s="18"/>
      <c r="V22" s="18"/>
      <c r="W22" s="18"/>
      <c r="X22" s="18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</row>
    <row r="23" spans="1:131">
      <c r="A23" s="39" t="str">
        <f t="shared" si="4"/>
        <v>DGR</v>
      </c>
      <c r="B23" s="39">
        <f t="shared" si="6"/>
        <v>3</v>
      </c>
      <c r="C23" s="39">
        <f t="shared" si="5"/>
        <v>0</v>
      </c>
      <c r="D23" s="21" t="s">
        <v>69</v>
      </c>
      <c r="E23" s="18"/>
      <c r="F23" s="18">
        <v>2</v>
      </c>
      <c r="G23" s="18"/>
      <c r="H23" s="18"/>
      <c r="I23" s="18"/>
      <c r="J23" s="18">
        <v>11</v>
      </c>
      <c r="K23" s="18">
        <v>7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</row>
    <row r="24" spans="1:131">
      <c r="A24" s="39" t="str">
        <f t="shared" si="4"/>
        <v>DIC</v>
      </c>
      <c r="B24" s="39">
        <f t="shared" si="6"/>
        <v>3</v>
      </c>
      <c r="C24" s="39">
        <f t="shared" si="5"/>
        <v>0</v>
      </c>
      <c r="D24" s="21" t="s">
        <v>268</v>
      </c>
      <c r="E24" s="18"/>
      <c r="F24" s="18"/>
      <c r="G24" s="18"/>
      <c r="H24" s="18">
        <v>2</v>
      </c>
      <c r="I24" s="18"/>
      <c r="J24" s="18"/>
      <c r="K24" s="18"/>
      <c r="L24" s="18"/>
      <c r="M24" s="18"/>
      <c r="N24" s="18"/>
      <c r="O24" s="18">
        <v>2</v>
      </c>
      <c r="P24" s="18"/>
      <c r="Q24" s="18"/>
      <c r="R24" s="18">
        <v>6</v>
      </c>
      <c r="S24" s="18"/>
      <c r="T24" s="18"/>
      <c r="U24" s="18"/>
      <c r="V24" s="18"/>
      <c r="W24" s="18"/>
      <c r="X24" s="18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</row>
    <row r="25" spans="1:131">
      <c r="A25" s="39" t="str">
        <f t="shared" si="4"/>
        <v>DID</v>
      </c>
      <c r="B25" s="39">
        <f t="shared" si="6"/>
        <v>3</v>
      </c>
      <c r="C25" s="39">
        <f t="shared" si="5"/>
        <v>0</v>
      </c>
      <c r="D25" s="21" t="s">
        <v>53</v>
      </c>
      <c r="E25" s="18"/>
      <c r="F25" s="18"/>
      <c r="G25" s="18"/>
      <c r="H25" s="18">
        <v>17</v>
      </c>
      <c r="I25" s="18"/>
      <c r="J25" s="18"/>
      <c r="K25" s="18">
        <v>4</v>
      </c>
      <c r="L25" s="18"/>
      <c r="M25" s="18"/>
      <c r="N25" s="18"/>
      <c r="O25" s="18"/>
      <c r="P25" s="18"/>
      <c r="Q25" s="18"/>
      <c r="R25" s="18">
        <v>2</v>
      </c>
      <c r="S25" s="18"/>
      <c r="T25" s="18"/>
      <c r="U25" s="18"/>
      <c r="V25" s="18"/>
      <c r="W25" s="18"/>
      <c r="X25" s="18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</row>
    <row r="26" spans="1:131">
      <c r="A26" s="39" t="str">
        <f t="shared" si="4"/>
        <v>DON</v>
      </c>
      <c r="B26" s="39">
        <f t="shared" si="6"/>
        <v>4</v>
      </c>
      <c r="C26" s="39">
        <f t="shared" si="5"/>
        <v>0</v>
      </c>
      <c r="D26" s="21" t="s">
        <v>1660</v>
      </c>
      <c r="E26" s="18"/>
      <c r="F26" s="18">
        <v>0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>
        <v>8</v>
      </c>
      <c r="R26" s="18">
        <v>8</v>
      </c>
      <c r="S26" s="18">
        <v>2</v>
      </c>
      <c r="T26" s="18">
        <v>4</v>
      </c>
      <c r="U26" s="18"/>
      <c r="V26" s="18"/>
      <c r="W26" s="18"/>
      <c r="X26" s="18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</row>
    <row r="27" spans="1:131">
      <c r="A27" s="39" t="str">
        <f t="shared" si="4"/>
        <v>DRE</v>
      </c>
      <c r="B27" s="39">
        <f t="shared" si="6"/>
        <v>4</v>
      </c>
      <c r="C27" s="39">
        <f t="shared" si="5"/>
        <v>0</v>
      </c>
      <c r="D27" s="21" t="s">
        <v>32</v>
      </c>
      <c r="E27" s="18"/>
      <c r="F27" s="18"/>
      <c r="G27" s="18"/>
      <c r="H27" s="18">
        <v>12</v>
      </c>
      <c r="I27" s="18"/>
      <c r="J27" s="18"/>
      <c r="K27" s="18"/>
      <c r="L27" s="18"/>
      <c r="M27" s="18"/>
      <c r="N27" s="18"/>
      <c r="O27" s="18"/>
      <c r="P27" s="18">
        <v>2</v>
      </c>
      <c r="Q27" s="18">
        <v>2</v>
      </c>
      <c r="R27" s="18"/>
      <c r="S27" s="18">
        <v>2</v>
      </c>
      <c r="T27" s="18"/>
      <c r="U27" s="18"/>
      <c r="V27" s="18"/>
      <c r="W27" s="18"/>
      <c r="X27" s="18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</row>
    <row r="28" spans="1:131">
      <c r="A28" s="39" t="str">
        <f t="shared" si="4"/>
        <v>ENG</v>
      </c>
      <c r="B28" s="39">
        <f t="shared" si="6"/>
        <v>4</v>
      </c>
      <c r="C28" s="39">
        <f t="shared" si="5"/>
        <v>0</v>
      </c>
      <c r="D28" s="21" t="s">
        <v>323</v>
      </c>
      <c r="E28" s="18"/>
      <c r="F28" s="18">
        <v>6</v>
      </c>
      <c r="G28" s="18"/>
      <c r="H28" s="18">
        <v>11</v>
      </c>
      <c r="I28" s="18"/>
      <c r="J28" s="18">
        <v>2</v>
      </c>
      <c r="K28" s="18"/>
      <c r="L28" s="18"/>
      <c r="M28" s="18"/>
      <c r="N28" s="18"/>
      <c r="O28" s="18"/>
      <c r="P28" s="18"/>
      <c r="Q28" s="18"/>
      <c r="R28" s="18">
        <v>4</v>
      </c>
      <c r="S28" s="18"/>
      <c r="T28" s="18"/>
      <c r="U28" s="18"/>
      <c r="V28" s="18"/>
      <c r="W28" s="18"/>
      <c r="X28" s="1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</row>
    <row r="29" spans="1:131">
      <c r="A29" s="39" t="str">
        <f t="shared" si="4"/>
        <v>ERD</v>
      </c>
      <c r="B29" s="39">
        <f t="shared" si="6"/>
        <v>2</v>
      </c>
      <c r="C29" s="39">
        <f t="shared" si="5"/>
        <v>0</v>
      </c>
      <c r="D29" s="21" t="s">
        <v>72</v>
      </c>
      <c r="E29" s="18"/>
      <c r="F29" s="18"/>
      <c r="G29" s="18"/>
      <c r="H29" s="18"/>
      <c r="I29" s="18"/>
      <c r="J29" s="18">
        <v>8</v>
      </c>
      <c r="K29" s="18">
        <v>12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</row>
    <row r="30" spans="1:131">
      <c r="A30" s="39" t="str">
        <f t="shared" si="4"/>
        <v>ERN</v>
      </c>
      <c r="B30" s="39">
        <f t="shared" si="6"/>
        <v>6</v>
      </c>
      <c r="C30" s="39">
        <f t="shared" si="5"/>
        <v>0</v>
      </c>
      <c r="D30" s="21" t="s">
        <v>248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>
        <v>4</v>
      </c>
      <c r="P30" s="18"/>
      <c r="Q30" s="18"/>
      <c r="R30" s="18">
        <v>4</v>
      </c>
      <c r="S30" s="18">
        <v>8</v>
      </c>
      <c r="T30" s="18"/>
      <c r="U30" s="18">
        <v>2</v>
      </c>
      <c r="V30" s="18"/>
      <c r="W30" s="18">
        <v>6</v>
      </c>
      <c r="X30" s="18">
        <v>4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</row>
    <row r="31" spans="1:131">
      <c r="A31" s="39" t="str">
        <f t="shared" si="4"/>
        <v>ESW</v>
      </c>
      <c r="B31" s="39">
        <f t="shared" si="6"/>
        <v>1</v>
      </c>
      <c r="C31" s="39">
        <f t="shared" si="5"/>
        <v>0</v>
      </c>
      <c r="D31" s="21" t="s">
        <v>12</v>
      </c>
      <c r="E31" s="18"/>
      <c r="F31" s="18"/>
      <c r="G31" s="18"/>
      <c r="H31" s="18">
        <v>6</v>
      </c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</row>
    <row r="32" spans="1:131">
      <c r="A32" s="39" t="str">
        <f t="shared" si="4"/>
        <v>FAR</v>
      </c>
      <c r="B32" s="39">
        <f t="shared" si="6"/>
        <v>3</v>
      </c>
      <c r="C32" s="39">
        <f t="shared" si="5"/>
        <v>0</v>
      </c>
      <c r="D32" s="21" t="s">
        <v>236</v>
      </c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>
        <v>4</v>
      </c>
      <c r="Q32" s="18">
        <v>8</v>
      </c>
      <c r="R32" s="18"/>
      <c r="S32" s="18"/>
      <c r="T32" s="18"/>
      <c r="U32" s="18">
        <v>8</v>
      </c>
      <c r="V32" s="18"/>
      <c r="W32" s="18"/>
      <c r="X32" s="18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</row>
    <row r="33" spans="1:131">
      <c r="A33" s="39" t="str">
        <f t="shared" si="4"/>
        <v>FEL</v>
      </c>
      <c r="B33" s="39">
        <f t="shared" si="6"/>
        <v>5</v>
      </c>
      <c r="C33" s="39">
        <f t="shared" si="5"/>
        <v>0</v>
      </c>
      <c r="D33" s="21" t="s">
        <v>318</v>
      </c>
      <c r="E33" s="18"/>
      <c r="F33" s="18">
        <v>1</v>
      </c>
      <c r="G33" s="18"/>
      <c r="H33" s="18">
        <v>9</v>
      </c>
      <c r="I33" s="18"/>
      <c r="J33" s="18">
        <v>1</v>
      </c>
      <c r="K33" s="18"/>
      <c r="L33" s="18">
        <v>6</v>
      </c>
      <c r="M33" s="18"/>
      <c r="N33" s="18"/>
      <c r="O33" s="18">
        <v>8</v>
      </c>
      <c r="P33" s="18"/>
      <c r="Q33" s="18"/>
      <c r="R33" s="18"/>
      <c r="S33" s="18"/>
      <c r="T33" s="18"/>
      <c r="U33" s="18"/>
      <c r="V33" s="18"/>
      <c r="W33" s="18"/>
      <c r="X33" s="1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</row>
    <row r="34" spans="1:131">
      <c r="A34" s="39" t="str">
        <f t="shared" si="4"/>
        <v>FRE</v>
      </c>
      <c r="B34" s="39">
        <f t="shared" si="6"/>
        <v>4</v>
      </c>
      <c r="C34" s="39">
        <f t="shared" si="5"/>
        <v>0</v>
      </c>
      <c r="D34" s="21" t="s">
        <v>45</v>
      </c>
      <c r="E34" s="18"/>
      <c r="F34" s="18"/>
      <c r="G34" s="18"/>
      <c r="H34" s="18"/>
      <c r="I34" s="18"/>
      <c r="J34" s="18"/>
      <c r="K34" s="18"/>
      <c r="L34" s="18">
        <v>6</v>
      </c>
      <c r="M34" s="18"/>
      <c r="N34" s="18"/>
      <c r="O34" s="18"/>
      <c r="P34" s="18"/>
      <c r="Q34" s="18">
        <v>5</v>
      </c>
      <c r="R34" s="18"/>
      <c r="S34" s="18">
        <v>6</v>
      </c>
      <c r="T34" s="18">
        <v>8</v>
      </c>
      <c r="U34" s="18"/>
      <c r="V34" s="18"/>
      <c r="W34" s="18"/>
      <c r="X34" s="18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</row>
    <row r="35" spans="1:131">
      <c r="A35" s="39" t="str">
        <f t="shared" si="4"/>
        <v>GAT</v>
      </c>
      <c r="B35" s="39">
        <f t="shared" si="6"/>
        <v>7</v>
      </c>
      <c r="C35" s="39">
        <f t="shared" si="5"/>
        <v>0</v>
      </c>
      <c r="D35" s="21" t="s">
        <v>1665</v>
      </c>
      <c r="E35" s="18"/>
      <c r="F35" s="18">
        <v>0</v>
      </c>
      <c r="G35" s="18">
        <v>5.7777777777777777</v>
      </c>
      <c r="H35" s="18">
        <v>4</v>
      </c>
      <c r="I35" s="18"/>
      <c r="J35" s="18">
        <v>2</v>
      </c>
      <c r="K35" s="18"/>
      <c r="L35" s="18">
        <v>2</v>
      </c>
      <c r="M35" s="18"/>
      <c r="N35" s="18"/>
      <c r="O35" s="18"/>
      <c r="P35" s="18"/>
      <c r="Q35" s="18"/>
      <c r="R35" s="18"/>
      <c r="S35" s="18">
        <v>2</v>
      </c>
      <c r="T35" s="18">
        <v>8</v>
      </c>
      <c r="U35" s="18">
        <v>4</v>
      </c>
      <c r="V35" s="18"/>
      <c r="W35" s="18"/>
      <c r="X35" s="18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</row>
    <row r="36" spans="1:131">
      <c r="A36" s="39" t="str">
        <f t="shared" si="4"/>
        <v>GEH</v>
      </c>
      <c r="B36" s="39">
        <f t="shared" si="6"/>
        <v>1</v>
      </c>
      <c r="C36" s="39">
        <f t="shared" si="5"/>
        <v>0</v>
      </c>
      <c r="D36" s="21" t="s">
        <v>357</v>
      </c>
      <c r="E36" s="18"/>
      <c r="F36" s="18">
        <v>0</v>
      </c>
      <c r="G36" s="18"/>
      <c r="H36" s="18"/>
      <c r="I36" s="18"/>
      <c r="J36" s="18"/>
      <c r="K36" s="18"/>
      <c r="L36" s="18"/>
      <c r="M36" s="18"/>
      <c r="N36" s="18"/>
      <c r="O36" s="18">
        <v>4</v>
      </c>
      <c r="P36" s="18"/>
      <c r="Q36" s="18"/>
      <c r="R36" s="18"/>
      <c r="S36" s="18"/>
      <c r="T36" s="18"/>
      <c r="U36" s="18"/>
      <c r="V36" s="18"/>
      <c r="W36" s="18"/>
      <c r="X36" s="18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</row>
    <row r="37" spans="1:131">
      <c r="A37" s="39" t="str">
        <f t="shared" si="4"/>
        <v>GER</v>
      </c>
      <c r="B37" s="39">
        <f t="shared" si="6"/>
        <v>6</v>
      </c>
      <c r="C37" s="39">
        <f t="shared" si="5"/>
        <v>0</v>
      </c>
      <c r="D37" s="21" t="s">
        <v>50</v>
      </c>
      <c r="E37" s="18"/>
      <c r="F37" s="18"/>
      <c r="G37" s="18"/>
      <c r="H37" s="18">
        <v>2</v>
      </c>
      <c r="I37" s="18"/>
      <c r="J37" s="18"/>
      <c r="K37" s="18">
        <v>6</v>
      </c>
      <c r="L37" s="18">
        <v>3</v>
      </c>
      <c r="M37" s="18">
        <v>8</v>
      </c>
      <c r="N37" s="18"/>
      <c r="O37" s="18"/>
      <c r="P37" s="18"/>
      <c r="Q37" s="18">
        <v>2</v>
      </c>
      <c r="R37" s="18">
        <v>6</v>
      </c>
      <c r="S37" s="18"/>
      <c r="T37" s="18"/>
      <c r="U37" s="18"/>
      <c r="V37" s="18"/>
      <c r="W37" s="18"/>
      <c r="X37" s="18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</row>
    <row r="38" spans="1:131">
      <c r="A38" s="39" t="str">
        <f t="shared" si="4"/>
        <v>GIE</v>
      </c>
      <c r="B38" s="39">
        <f t="shared" si="6"/>
        <v>4</v>
      </c>
      <c r="C38" s="39">
        <f t="shared" si="5"/>
        <v>0</v>
      </c>
      <c r="D38" s="21" t="s">
        <v>1167</v>
      </c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>
        <v>2</v>
      </c>
      <c r="T38" s="18">
        <v>12</v>
      </c>
      <c r="U38" s="18">
        <v>4</v>
      </c>
      <c r="V38" s="18"/>
      <c r="W38" s="18"/>
      <c r="X38" s="18">
        <v>3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</row>
    <row r="39" spans="1:131">
      <c r="A39" s="39" t="str">
        <f t="shared" si="4"/>
        <v>GIL</v>
      </c>
      <c r="B39" s="39">
        <f t="shared" si="6"/>
        <v>2</v>
      </c>
      <c r="C39" s="39">
        <f t="shared" si="5"/>
        <v>0</v>
      </c>
      <c r="D39" s="21" t="s">
        <v>272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>
        <v>4</v>
      </c>
      <c r="P39" s="18"/>
      <c r="Q39" s="18"/>
      <c r="R39" s="18"/>
      <c r="S39" s="18"/>
      <c r="T39" s="18">
        <v>12</v>
      </c>
      <c r="U39" s="18"/>
      <c r="V39" s="18"/>
      <c r="W39" s="18"/>
      <c r="X39" s="18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</row>
    <row r="40" spans="1:131">
      <c r="A40" s="39" t="str">
        <f t="shared" si="4"/>
        <v>GOE</v>
      </c>
      <c r="B40" s="39">
        <f t="shared" si="6"/>
        <v>4</v>
      </c>
      <c r="C40" s="39">
        <f t="shared" si="5"/>
        <v>0</v>
      </c>
      <c r="D40" s="21" t="s">
        <v>43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>
        <v>4</v>
      </c>
      <c r="Q40" s="18">
        <v>6</v>
      </c>
      <c r="R40" s="18"/>
      <c r="S40" s="18"/>
      <c r="T40" s="18"/>
      <c r="U40" s="18">
        <v>9</v>
      </c>
      <c r="V40" s="18">
        <v>1</v>
      </c>
      <c r="W40" s="18"/>
      <c r="X40" s="18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</row>
    <row r="41" spans="1:131">
      <c r="A41" s="39" t="str">
        <f t="shared" si="4"/>
        <v>GOL</v>
      </c>
      <c r="B41" s="39">
        <f t="shared" si="6"/>
        <v>6</v>
      </c>
      <c r="C41" s="39">
        <f t="shared" si="5"/>
        <v>0</v>
      </c>
      <c r="D41" s="21" t="s">
        <v>1670</v>
      </c>
      <c r="E41" s="18"/>
      <c r="F41" s="18">
        <v>2</v>
      </c>
      <c r="G41" s="18"/>
      <c r="H41" s="18"/>
      <c r="I41" s="18"/>
      <c r="J41" s="18">
        <v>10</v>
      </c>
      <c r="K41" s="18"/>
      <c r="L41" s="18"/>
      <c r="M41" s="18"/>
      <c r="N41" s="18">
        <v>6</v>
      </c>
      <c r="O41" s="18"/>
      <c r="P41" s="18"/>
      <c r="Q41" s="18"/>
      <c r="R41" s="18"/>
      <c r="S41" s="18">
        <v>2</v>
      </c>
      <c r="T41" s="18">
        <v>3</v>
      </c>
      <c r="U41" s="18"/>
      <c r="V41" s="18"/>
      <c r="W41" s="18"/>
      <c r="X41" s="18">
        <v>3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</row>
    <row r="42" spans="1:131">
      <c r="A42" s="39" t="str">
        <f t="shared" si="4"/>
        <v>GRA</v>
      </c>
      <c r="B42" s="39">
        <f t="shared" si="6"/>
        <v>5</v>
      </c>
      <c r="C42" s="39">
        <f t="shared" si="5"/>
        <v>0</v>
      </c>
      <c r="D42" s="21" t="s">
        <v>1120</v>
      </c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>
        <v>2</v>
      </c>
      <c r="Q42" s="18">
        <v>4</v>
      </c>
      <c r="R42" s="18"/>
      <c r="S42" s="18">
        <v>17</v>
      </c>
      <c r="T42" s="18"/>
      <c r="U42" s="18"/>
      <c r="V42" s="18"/>
      <c r="W42" s="18">
        <v>4</v>
      </c>
      <c r="X42" s="18">
        <v>5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</row>
    <row r="43" spans="1:131">
      <c r="A43" s="39" t="str">
        <f t="shared" si="4"/>
        <v>GRP</v>
      </c>
      <c r="B43" s="39">
        <f t="shared" si="6"/>
        <v>2</v>
      </c>
      <c r="C43" s="39">
        <f t="shared" si="5"/>
        <v>0</v>
      </c>
      <c r="D43" s="21" t="s">
        <v>1621</v>
      </c>
      <c r="E43" s="18"/>
      <c r="F43" s="18"/>
      <c r="G43" s="18">
        <v>6</v>
      </c>
      <c r="H43" s="18">
        <v>2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</row>
    <row r="44" spans="1:131">
      <c r="A44" s="39" t="str">
        <f t="shared" si="4"/>
        <v>HAA</v>
      </c>
      <c r="B44" s="39">
        <f t="shared" si="6"/>
        <v>3</v>
      </c>
      <c r="C44" s="39">
        <f t="shared" si="5"/>
        <v>0</v>
      </c>
      <c r="D44" s="21" t="s">
        <v>148</v>
      </c>
      <c r="E44" s="18"/>
      <c r="F44" s="18"/>
      <c r="G44" s="18"/>
      <c r="H44" s="18">
        <v>6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>
        <v>4</v>
      </c>
      <c r="T44" s="18">
        <v>16</v>
      </c>
      <c r="U44" s="18"/>
      <c r="V44" s="18"/>
      <c r="W44" s="18"/>
      <c r="X44" s="1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</row>
    <row r="45" spans="1:131">
      <c r="A45" s="39" t="str">
        <f t="shared" si="4"/>
        <v>HAN</v>
      </c>
      <c r="B45" s="39">
        <f t="shared" si="6"/>
        <v>4</v>
      </c>
      <c r="C45" s="39">
        <f t="shared" si="5"/>
        <v>0</v>
      </c>
      <c r="D45" s="21" t="s">
        <v>101</v>
      </c>
      <c r="E45" s="18"/>
      <c r="F45" s="18"/>
      <c r="G45" s="18">
        <v>8</v>
      </c>
      <c r="H45" s="18">
        <v>9</v>
      </c>
      <c r="I45" s="18">
        <v>4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>
        <v>6</v>
      </c>
      <c r="U45" s="18"/>
      <c r="V45" s="18"/>
      <c r="W45" s="18"/>
      <c r="X45" s="1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</row>
    <row r="46" spans="1:131">
      <c r="A46" s="39" t="str">
        <f t="shared" si="4"/>
        <v>HEG</v>
      </c>
      <c r="B46" s="39">
        <f t="shared" si="6"/>
        <v>2</v>
      </c>
      <c r="C46" s="39">
        <f t="shared" si="5"/>
        <v>0</v>
      </c>
      <c r="D46" s="21" t="s">
        <v>95</v>
      </c>
      <c r="E46" s="18"/>
      <c r="F46" s="18"/>
      <c r="G46" s="18"/>
      <c r="H46" s="18">
        <v>8</v>
      </c>
      <c r="I46" s="18"/>
      <c r="J46" s="18"/>
      <c r="K46" s="18"/>
      <c r="L46" s="18"/>
      <c r="M46" s="18"/>
      <c r="N46" s="18"/>
      <c r="O46" s="18"/>
      <c r="P46" s="18"/>
      <c r="Q46" s="18"/>
      <c r="R46" s="18">
        <v>6</v>
      </c>
      <c r="S46" s="18"/>
      <c r="T46" s="18"/>
      <c r="U46" s="18"/>
      <c r="V46" s="18"/>
      <c r="W46" s="18"/>
      <c r="X46" s="1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</row>
    <row r="47" spans="1:131">
      <c r="A47" s="39" t="str">
        <f t="shared" si="4"/>
        <v>HEI</v>
      </c>
      <c r="B47" s="39">
        <f t="shared" si="6"/>
        <v>3</v>
      </c>
      <c r="C47" s="39">
        <f t="shared" si="5"/>
        <v>0</v>
      </c>
      <c r="D47" s="21" t="s">
        <v>748</v>
      </c>
      <c r="E47" s="18"/>
      <c r="F47" s="18"/>
      <c r="G47" s="18"/>
      <c r="H47" s="18">
        <v>4</v>
      </c>
      <c r="I47" s="18"/>
      <c r="J47" s="18"/>
      <c r="K47" s="18">
        <v>6</v>
      </c>
      <c r="L47" s="18"/>
      <c r="M47" s="18"/>
      <c r="N47" s="18"/>
      <c r="O47" s="18"/>
      <c r="P47" s="18"/>
      <c r="Q47" s="18"/>
      <c r="R47" s="18"/>
      <c r="S47" s="18"/>
      <c r="T47" s="18">
        <v>16</v>
      </c>
      <c r="U47" s="18"/>
      <c r="V47" s="18"/>
      <c r="W47" s="18"/>
      <c r="X47" s="1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</row>
    <row r="48" spans="1:131">
      <c r="A48" s="39" t="str">
        <f t="shared" si="4"/>
        <v>HEL</v>
      </c>
      <c r="B48" s="39">
        <f t="shared" si="6"/>
        <v>2</v>
      </c>
      <c r="C48" s="39">
        <f t="shared" si="5"/>
        <v>0</v>
      </c>
      <c r="D48" s="21" t="s">
        <v>142</v>
      </c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>
        <v>10</v>
      </c>
      <c r="U48" s="18"/>
      <c r="V48" s="18"/>
      <c r="W48" s="18">
        <v>0</v>
      </c>
      <c r="X48" s="18">
        <v>8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</row>
    <row r="49" spans="1:131">
      <c r="A49" s="39" t="str">
        <f t="shared" si="4"/>
        <v>HER</v>
      </c>
      <c r="B49" s="39">
        <f t="shared" si="6"/>
        <v>2</v>
      </c>
      <c r="C49" s="39">
        <f t="shared" si="5"/>
        <v>0</v>
      </c>
      <c r="D49" s="21" t="s">
        <v>29</v>
      </c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>
        <v>8</v>
      </c>
      <c r="R49" s="18"/>
      <c r="S49" s="18"/>
      <c r="T49" s="18">
        <v>14</v>
      </c>
      <c r="U49" s="18"/>
      <c r="V49" s="18"/>
      <c r="W49" s="18"/>
      <c r="X49" s="1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</row>
    <row r="50" spans="1:131">
      <c r="A50" s="39" t="str">
        <f t="shared" si="4"/>
        <v>HGN</v>
      </c>
      <c r="B50" s="39">
        <f t="shared" si="6"/>
        <v>3</v>
      </c>
      <c r="C50" s="39">
        <f t="shared" si="5"/>
        <v>0</v>
      </c>
      <c r="D50" s="21" t="s">
        <v>1431</v>
      </c>
      <c r="E50" s="18"/>
      <c r="F50" s="18"/>
      <c r="G50" s="18"/>
      <c r="H50" s="18"/>
      <c r="I50" s="18"/>
      <c r="J50" s="18">
        <v>9</v>
      </c>
      <c r="K50" s="18">
        <v>15</v>
      </c>
      <c r="L50" s="18"/>
      <c r="M50" s="18"/>
      <c r="N50" s="18">
        <v>2</v>
      </c>
      <c r="O50" s="18"/>
      <c r="P50" s="18"/>
      <c r="Q50" s="18"/>
      <c r="R50" s="18"/>
      <c r="S50" s="18"/>
      <c r="T50" s="18"/>
      <c r="U50" s="18"/>
      <c r="V50" s="18"/>
      <c r="W50" s="18"/>
      <c r="X50" s="18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</row>
    <row r="51" spans="1:131">
      <c r="A51" s="39" t="str">
        <f t="shared" si="4"/>
        <v>HNN</v>
      </c>
      <c r="B51" s="39">
        <f t="shared" si="6"/>
        <v>5</v>
      </c>
      <c r="C51" s="39">
        <f t="shared" si="5"/>
        <v>0</v>
      </c>
      <c r="D51" s="21" t="s">
        <v>1273</v>
      </c>
      <c r="E51" s="18"/>
      <c r="F51" s="18"/>
      <c r="G51" s="18"/>
      <c r="H51" s="18">
        <v>2</v>
      </c>
      <c r="I51" s="18"/>
      <c r="J51" s="18">
        <v>3</v>
      </c>
      <c r="K51" s="18">
        <v>2</v>
      </c>
      <c r="L51" s="18"/>
      <c r="M51" s="18">
        <v>7</v>
      </c>
      <c r="N51" s="18"/>
      <c r="O51" s="18"/>
      <c r="P51" s="18"/>
      <c r="Q51" s="18"/>
      <c r="R51" s="18"/>
      <c r="S51" s="18">
        <v>11</v>
      </c>
      <c r="T51" s="18"/>
      <c r="U51" s="18"/>
      <c r="V51" s="18"/>
      <c r="W51" s="18"/>
      <c r="X51" s="18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</row>
    <row r="52" spans="1:131">
      <c r="A52" s="39" t="str">
        <f t="shared" si="4"/>
        <v>HOF</v>
      </c>
      <c r="B52" s="39">
        <f t="shared" si="6"/>
        <v>3</v>
      </c>
      <c r="C52" s="39">
        <f t="shared" si="5"/>
        <v>0</v>
      </c>
      <c r="D52" s="21" t="s">
        <v>278</v>
      </c>
      <c r="E52" s="18"/>
      <c r="F52" s="18"/>
      <c r="G52" s="18">
        <v>10</v>
      </c>
      <c r="H52" s="18">
        <v>8</v>
      </c>
      <c r="I52" s="18"/>
      <c r="J52" s="18"/>
      <c r="K52" s="18"/>
      <c r="L52" s="18"/>
      <c r="M52" s="18"/>
      <c r="N52" s="18"/>
      <c r="O52" s="18"/>
      <c r="P52" s="18"/>
      <c r="Q52" s="18"/>
      <c r="R52" s="18">
        <v>6</v>
      </c>
      <c r="S52" s="18"/>
      <c r="T52" s="18"/>
      <c r="U52" s="18"/>
      <c r="V52" s="18"/>
      <c r="W52" s="18"/>
      <c r="X52" s="18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</row>
    <row r="53" spans="1:131">
      <c r="A53" s="39" t="str">
        <f t="shared" si="4"/>
        <v>HOR</v>
      </c>
      <c r="B53" s="39">
        <f t="shared" si="6"/>
        <v>5</v>
      </c>
      <c r="C53" s="39">
        <f t="shared" si="5"/>
        <v>0</v>
      </c>
      <c r="D53" s="21" t="s">
        <v>1623</v>
      </c>
      <c r="E53" s="18"/>
      <c r="F53" s="18"/>
      <c r="G53" s="18">
        <v>4</v>
      </c>
      <c r="H53" s="18"/>
      <c r="I53" s="18"/>
      <c r="J53" s="18">
        <v>7</v>
      </c>
      <c r="K53" s="18"/>
      <c r="L53" s="18"/>
      <c r="M53" s="18"/>
      <c r="N53" s="18"/>
      <c r="O53" s="18"/>
      <c r="P53" s="18"/>
      <c r="Q53" s="18"/>
      <c r="R53" s="18">
        <v>12</v>
      </c>
      <c r="S53" s="18">
        <v>6</v>
      </c>
      <c r="T53" s="18"/>
      <c r="U53" s="18"/>
      <c r="V53" s="18"/>
      <c r="W53" s="18"/>
      <c r="X53" s="18">
        <v>2</v>
      </c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</row>
    <row r="54" spans="1:131">
      <c r="A54" s="39" t="str">
        <f t="shared" si="4"/>
        <v>HST</v>
      </c>
      <c r="B54" s="39">
        <f t="shared" si="6"/>
        <v>3</v>
      </c>
      <c r="C54" s="39">
        <f t="shared" si="5"/>
        <v>0</v>
      </c>
      <c r="D54" s="21" t="s">
        <v>1166</v>
      </c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2</v>
      </c>
      <c r="T54" s="18">
        <v>16</v>
      </c>
      <c r="U54" s="18"/>
      <c r="V54" s="18"/>
      <c r="W54" s="18"/>
      <c r="X54" s="18">
        <v>2</v>
      </c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</row>
    <row r="55" spans="1:131">
      <c r="A55" s="39" t="str">
        <f t="shared" si="4"/>
        <v>HUK</v>
      </c>
      <c r="B55" s="39">
        <f t="shared" si="6"/>
        <v>3</v>
      </c>
      <c r="C55" s="39">
        <f t="shared" si="5"/>
        <v>0</v>
      </c>
      <c r="D55" s="21" t="s">
        <v>61</v>
      </c>
      <c r="E55" s="18"/>
      <c r="F55" s="18"/>
      <c r="G55" s="18">
        <v>11.333333333333332</v>
      </c>
      <c r="H55" s="18">
        <v>10</v>
      </c>
      <c r="I55" s="18"/>
      <c r="J55" s="18"/>
      <c r="K55" s="18">
        <v>2</v>
      </c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</row>
    <row r="56" spans="1:131">
      <c r="A56" s="39" t="str">
        <f t="shared" si="4"/>
        <v>JAC</v>
      </c>
      <c r="B56" s="39">
        <f t="shared" si="6"/>
        <v>4</v>
      </c>
      <c r="C56" s="39">
        <f t="shared" si="5"/>
        <v>0</v>
      </c>
      <c r="D56" s="21" t="s">
        <v>136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>
        <v>2</v>
      </c>
      <c r="T56" s="18"/>
      <c r="U56" s="18"/>
      <c r="V56" s="18">
        <v>1</v>
      </c>
      <c r="W56" s="18">
        <v>4</v>
      </c>
      <c r="X56" s="18">
        <v>25</v>
      </c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</row>
    <row r="57" spans="1:131">
      <c r="A57" s="39" t="str">
        <f t="shared" si="4"/>
        <v>JAG</v>
      </c>
      <c r="B57" s="39">
        <f t="shared" si="6"/>
        <v>3</v>
      </c>
      <c r="C57" s="39">
        <f t="shared" si="5"/>
        <v>0</v>
      </c>
      <c r="D57" s="21" t="s">
        <v>44</v>
      </c>
      <c r="E57" s="18"/>
      <c r="F57" s="18"/>
      <c r="G57" s="18">
        <v>4</v>
      </c>
      <c r="H57" s="18">
        <v>2</v>
      </c>
      <c r="I57" s="18"/>
      <c r="J57" s="18"/>
      <c r="K57" s="18"/>
      <c r="L57" s="18"/>
      <c r="M57" s="18"/>
      <c r="N57" s="18"/>
      <c r="O57" s="18"/>
      <c r="P57" s="18"/>
      <c r="Q57" s="18"/>
      <c r="R57" s="18">
        <v>6</v>
      </c>
      <c r="S57" s="18"/>
      <c r="T57" s="18"/>
      <c r="U57" s="18"/>
      <c r="V57" s="18"/>
      <c r="W57" s="18"/>
      <c r="X57" s="18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</row>
    <row r="58" spans="1:131">
      <c r="A58" s="39" t="str">
        <f t="shared" si="4"/>
        <v>JOE</v>
      </c>
      <c r="B58" s="39">
        <f t="shared" si="6"/>
        <v>2</v>
      </c>
      <c r="C58" s="39">
        <f t="shared" si="5"/>
        <v>0</v>
      </c>
      <c r="D58" s="21" t="s">
        <v>93</v>
      </c>
      <c r="E58" s="18"/>
      <c r="F58" s="18">
        <v>5</v>
      </c>
      <c r="G58" s="18"/>
      <c r="H58" s="18">
        <v>15</v>
      </c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</row>
    <row r="59" spans="1:131">
      <c r="A59" s="39" t="str">
        <f t="shared" si="4"/>
        <v>JOK</v>
      </c>
      <c r="B59" s="39">
        <f t="shared" si="6"/>
        <v>5</v>
      </c>
      <c r="C59" s="39">
        <f t="shared" si="5"/>
        <v>0</v>
      </c>
      <c r="D59" s="21" t="s">
        <v>1676</v>
      </c>
      <c r="E59" s="18"/>
      <c r="F59" s="18">
        <v>4</v>
      </c>
      <c r="G59" s="18"/>
      <c r="H59" s="18"/>
      <c r="I59" s="18"/>
      <c r="J59" s="18">
        <v>8</v>
      </c>
      <c r="K59" s="18"/>
      <c r="L59" s="18"/>
      <c r="M59" s="18">
        <v>4</v>
      </c>
      <c r="N59" s="18">
        <v>8</v>
      </c>
      <c r="O59" s="18"/>
      <c r="P59" s="18"/>
      <c r="Q59" s="18"/>
      <c r="R59" s="18"/>
      <c r="S59" s="18"/>
      <c r="T59" s="18">
        <v>12</v>
      </c>
      <c r="U59" s="18"/>
      <c r="V59" s="18"/>
      <c r="W59" s="18"/>
      <c r="X59" s="18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</row>
    <row r="60" spans="1:131">
      <c r="A60" s="39" t="str">
        <f t="shared" si="4"/>
        <v>JUE</v>
      </c>
      <c r="B60" s="39">
        <f t="shared" si="6"/>
        <v>1</v>
      </c>
      <c r="C60" s="39">
        <f t="shared" si="5"/>
        <v>0</v>
      </c>
      <c r="D60" s="21" t="s">
        <v>42</v>
      </c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>
        <v>8</v>
      </c>
      <c r="U60" s="18"/>
      <c r="V60" s="18"/>
      <c r="W60" s="18"/>
      <c r="X60" s="18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</row>
    <row r="61" spans="1:131">
      <c r="A61" s="39" t="str">
        <f t="shared" si="4"/>
        <v>KAL</v>
      </c>
      <c r="B61" s="39">
        <f t="shared" si="6"/>
        <v>2</v>
      </c>
      <c r="C61" s="39">
        <f t="shared" si="5"/>
        <v>0</v>
      </c>
      <c r="D61" s="21" t="s">
        <v>87</v>
      </c>
      <c r="E61" s="18"/>
      <c r="F61" s="18"/>
      <c r="G61" s="18"/>
      <c r="H61" s="18"/>
      <c r="I61" s="18"/>
      <c r="J61" s="18">
        <v>17</v>
      </c>
      <c r="K61" s="18">
        <v>10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</row>
    <row r="62" spans="1:131">
      <c r="A62" s="39" t="str">
        <f t="shared" si="4"/>
        <v>KLB</v>
      </c>
      <c r="B62" s="39">
        <f t="shared" si="6"/>
        <v>6</v>
      </c>
      <c r="C62" s="39">
        <f t="shared" si="5"/>
        <v>0</v>
      </c>
      <c r="D62" s="21" t="s">
        <v>1183</v>
      </c>
      <c r="E62" s="18"/>
      <c r="F62" s="18">
        <v>4</v>
      </c>
      <c r="G62" s="18"/>
      <c r="H62" s="18">
        <v>1</v>
      </c>
      <c r="I62" s="18"/>
      <c r="J62" s="18">
        <v>8</v>
      </c>
      <c r="K62" s="18"/>
      <c r="L62" s="18">
        <v>2</v>
      </c>
      <c r="M62" s="18"/>
      <c r="N62" s="18"/>
      <c r="O62" s="18"/>
      <c r="P62" s="18">
        <v>3</v>
      </c>
      <c r="Q62" s="18">
        <v>4</v>
      </c>
      <c r="R62" s="18"/>
      <c r="S62" s="18"/>
      <c r="T62" s="18"/>
      <c r="U62" s="18"/>
      <c r="V62" s="18"/>
      <c r="W62" s="18"/>
      <c r="X62" s="18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</row>
    <row r="63" spans="1:131">
      <c r="A63" s="39" t="str">
        <f t="shared" si="4"/>
        <v>KNI</v>
      </c>
      <c r="B63" s="39">
        <f t="shared" si="6"/>
        <v>4</v>
      </c>
      <c r="C63" s="39">
        <f t="shared" si="5"/>
        <v>0</v>
      </c>
      <c r="D63" s="21" t="s">
        <v>1680</v>
      </c>
      <c r="E63" s="18"/>
      <c r="F63" s="18">
        <v>2</v>
      </c>
      <c r="G63" s="18"/>
      <c r="H63" s="18">
        <v>6</v>
      </c>
      <c r="I63" s="18"/>
      <c r="J63" s="18">
        <v>2</v>
      </c>
      <c r="K63" s="18"/>
      <c r="L63" s="18"/>
      <c r="M63" s="18"/>
      <c r="N63" s="18"/>
      <c r="O63" s="18"/>
      <c r="P63" s="18"/>
      <c r="Q63" s="18"/>
      <c r="R63" s="18"/>
      <c r="S63" s="18"/>
      <c r="T63" s="18">
        <v>6</v>
      </c>
      <c r="U63" s="18"/>
      <c r="V63" s="18"/>
      <c r="W63" s="18"/>
      <c r="X63" s="18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</row>
    <row r="64" spans="1:131">
      <c r="A64" s="39" t="str">
        <f t="shared" si="4"/>
        <v>KOH</v>
      </c>
      <c r="B64" s="39">
        <f t="shared" si="6"/>
        <v>4</v>
      </c>
      <c r="C64" s="39">
        <f t="shared" si="5"/>
        <v>0</v>
      </c>
      <c r="D64" s="21" t="s">
        <v>1267</v>
      </c>
      <c r="E64" s="18"/>
      <c r="F64" s="18"/>
      <c r="G64" s="18"/>
      <c r="H64" s="18">
        <v>1</v>
      </c>
      <c r="I64" s="18"/>
      <c r="J64" s="18"/>
      <c r="K64" s="18">
        <v>2</v>
      </c>
      <c r="L64" s="18">
        <v>8</v>
      </c>
      <c r="M64" s="18">
        <v>5</v>
      </c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</row>
    <row r="65" spans="1:131">
      <c r="A65" s="39" t="str">
        <f t="shared" si="4"/>
        <v>KRA</v>
      </c>
      <c r="B65" s="39">
        <f t="shared" si="6"/>
        <v>2</v>
      </c>
      <c r="C65" s="39">
        <f t="shared" si="5"/>
        <v>0</v>
      </c>
      <c r="D65" s="21" t="s">
        <v>144</v>
      </c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8</v>
      </c>
      <c r="X65" s="18">
        <v>2</v>
      </c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</row>
    <row r="66" spans="1:131">
      <c r="A66" s="39" t="str">
        <f t="shared" si="4"/>
        <v>KRH</v>
      </c>
      <c r="B66" s="39">
        <f t="shared" si="6"/>
        <v>3</v>
      </c>
      <c r="C66" s="39">
        <f t="shared" si="5"/>
        <v>0</v>
      </c>
      <c r="D66" s="21" t="s">
        <v>20</v>
      </c>
      <c r="E66" s="18"/>
      <c r="F66" s="18"/>
      <c r="G66" s="18">
        <v>8</v>
      </c>
      <c r="H66" s="18">
        <v>11</v>
      </c>
      <c r="I66" s="18"/>
      <c r="J66" s="18"/>
      <c r="K66" s="18"/>
      <c r="L66" s="18"/>
      <c r="M66" s="18"/>
      <c r="N66" s="18"/>
      <c r="O66" s="18"/>
      <c r="P66" s="18">
        <v>2</v>
      </c>
      <c r="Q66" s="18"/>
      <c r="R66" s="18"/>
      <c r="S66" s="18"/>
      <c r="T66" s="18"/>
      <c r="U66" s="18"/>
      <c r="V66" s="18"/>
      <c r="W66" s="18"/>
      <c r="X66" s="18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</row>
    <row r="67" spans="1:131">
      <c r="A67" s="39" t="str">
        <f t="shared" si="4"/>
        <v>KRS</v>
      </c>
      <c r="B67" s="39">
        <f t="shared" si="6"/>
        <v>3</v>
      </c>
      <c r="C67" s="39">
        <f t="shared" si="5"/>
        <v>0</v>
      </c>
      <c r="D67" s="21" t="s">
        <v>299</v>
      </c>
      <c r="E67" s="18"/>
      <c r="F67" s="18"/>
      <c r="G67" s="18">
        <v>14.888888888888889</v>
      </c>
      <c r="H67" s="18"/>
      <c r="I67" s="18"/>
      <c r="J67" s="18"/>
      <c r="K67" s="18"/>
      <c r="L67" s="18"/>
      <c r="M67" s="18"/>
      <c r="N67" s="18">
        <v>2</v>
      </c>
      <c r="O67" s="18"/>
      <c r="P67" s="18"/>
      <c r="Q67" s="18"/>
      <c r="R67" s="18">
        <v>4</v>
      </c>
      <c r="S67" s="18"/>
      <c r="T67" s="18"/>
      <c r="U67" s="18"/>
      <c r="V67" s="18"/>
      <c r="W67" s="18"/>
      <c r="X67" s="18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</row>
    <row r="68" spans="1:131">
      <c r="A68" s="39" t="str">
        <f t="shared" si="4"/>
        <v>KUC</v>
      </c>
      <c r="B68" s="39">
        <f t="shared" si="6"/>
        <v>3</v>
      </c>
      <c r="C68" s="39">
        <f t="shared" si="5"/>
        <v>0</v>
      </c>
      <c r="D68" s="21" t="s">
        <v>1646</v>
      </c>
      <c r="E68" s="18"/>
      <c r="F68" s="18"/>
      <c r="G68" s="18"/>
      <c r="H68" s="18">
        <v>22</v>
      </c>
      <c r="I68" s="18"/>
      <c r="J68" s="18">
        <v>2</v>
      </c>
      <c r="K68" s="18">
        <v>3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</row>
    <row r="69" spans="1:131">
      <c r="A69" s="39" t="str">
        <f t="shared" ref="A69:A132" si="7">D69</f>
        <v>KUL</v>
      </c>
      <c r="B69" s="39">
        <f t="shared" ref="B69:B132" si="8">SUMIF($E69:$EA69,"&gt;0",$E$1:$EA$1)</f>
        <v>4</v>
      </c>
      <c r="C69" s="39">
        <f t="shared" ref="C69:C132" si="9">SUMIF($E69:$EA69,"&gt;0",$E$2:$EA$2)</f>
        <v>0</v>
      </c>
      <c r="D69" s="21" t="s">
        <v>733</v>
      </c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>
        <v>13</v>
      </c>
      <c r="T69" s="18">
        <v>6</v>
      </c>
      <c r="U69" s="18">
        <v>2</v>
      </c>
      <c r="V69" s="18"/>
      <c r="W69" s="18"/>
      <c r="X69" s="18">
        <v>5</v>
      </c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</row>
    <row r="70" spans="1:131">
      <c r="A70" s="39" t="str">
        <f t="shared" si="7"/>
        <v>KUM</v>
      </c>
      <c r="B70" s="39">
        <f t="shared" si="8"/>
        <v>5</v>
      </c>
      <c r="C70" s="39">
        <f t="shared" si="9"/>
        <v>0</v>
      </c>
      <c r="D70" s="21" t="s">
        <v>1423</v>
      </c>
      <c r="E70" s="18"/>
      <c r="F70" s="18"/>
      <c r="G70" s="18"/>
      <c r="H70" s="18"/>
      <c r="I70" s="18"/>
      <c r="J70" s="18"/>
      <c r="K70" s="18">
        <v>6</v>
      </c>
      <c r="L70" s="18">
        <v>2</v>
      </c>
      <c r="M70" s="18"/>
      <c r="N70" s="18"/>
      <c r="O70" s="18"/>
      <c r="P70" s="18">
        <v>2</v>
      </c>
      <c r="Q70" s="18">
        <v>7</v>
      </c>
      <c r="R70" s="18"/>
      <c r="S70" s="18"/>
      <c r="T70" s="18"/>
      <c r="U70" s="18">
        <v>5</v>
      </c>
      <c r="V70" s="18"/>
      <c r="W70" s="18"/>
      <c r="X70" s="18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</row>
    <row r="71" spans="1:131">
      <c r="A71" s="39" t="str">
        <f t="shared" si="7"/>
        <v>LAH</v>
      </c>
      <c r="B71" s="39">
        <f t="shared" si="8"/>
        <v>6</v>
      </c>
      <c r="C71" s="39">
        <f t="shared" si="9"/>
        <v>0</v>
      </c>
      <c r="D71" s="21" t="s">
        <v>1685</v>
      </c>
      <c r="E71" s="18"/>
      <c r="F71" s="18">
        <v>4</v>
      </c>
      <c r="G71" s="18">
        <v>3.7777777777777777</v>
      </c>
      <c r="H71" s="18"/>
      <c r="I71" s="18"/>
      <c r="J71" s="18">
        <v>10</v>
      </c>
      <c r="K71" s="18"/>
      <c r="L71" s="18"/>
      <c r="M71" s="18"/>
      <c r="N71" s="18"/>
      <c r="O71" s="18"/>
      <c r="P71" s="18"/>
      <c r="Q71" s="18"/>
      <c r="R71" s="18">
        <v>5</v>
      </c>
      <c r="S71" s="18"/>
      <c r="T71" s="18">
        <v>3</v>
      </c>
      <c r="U71" s="18"/>
      <c r="V71" s="18"/>
      <c r="W71" s="18"/>
      <c r="X71" s="18">
        <v>6</v>
      </c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</row>
    <row r="72" spans="1:131">
      <c r="A72" s="39" t="str">
        <f t="shared" si="7"/>
        <v>LAS</v>
      </c>
      <c r="B72" s="39">
        <f t="shared" si="8"/>
        <v>2</v>
      </c>
      <c r="C72" s="39">
        <f t="shared" si="9"/>
        <v>0</v>
      </c>
      <c r="D72" s="21" t="s">
        <v>96</v>
      </c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>
        <v>4</v>
      </c>
      <c r="S72" s="18"/>
      <c r="T72" s="18">
        <v>12</v>
      </c>
      <c r="U72" s="18"/>
      <c r="V72" s="18"/>
      <c r="W72" s="18"/>
      <c r="X72" s="18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</row>
    <row r="73" spans="1:131">
      <c r="A73" s="39" t="str">
        <f t="shared" si="7"/>
        <v>LAT</v>
      </c>
      <c r="B73" s="39">
        <f t="shared" si="8"/>
        <v>3</v>
      </c>
      <c r="C73" s="39">
        <f t="shared" si="9"/>
        <v>0</v>
      </c>
      <c r="D73" s="21" t="s">
        <v>326</v>
      </c>
      <c r="E73" s="18"/>
      <c r="F73" s="18"/>
      <c r="G73" s="18">
        <v>3.7777777777777777</v>
      </c>
      <c r="H73" s="18"/>
      <c r="I73" s="18"/>
      <c r="J73" s="18">
        <v>8</v>
      </c>
      <c r="K73" s="18"/>
      <c r="L73" s="18"/>
      <c r="M73" s="18"/>
      <c r="N73" s="18"/>
      <c r="O73" s="18"/>
      <c r="P73" s="18"/>
      <c r="Q73" s="18"/>
      <c r="R73" s="18">
        <v>3</v>
      </c>
      <c r="S73" s="18"/>
      <c r="T73" s="18"/>
      <c r="U73" s="18"/>
      <c r="V73" s="18"/>
      <c r="W73" s="18"/>
      <c r="X73" s="18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</row>
    <row r="74" spans="1:131">
      <c r="A74" s="39" t="str">
        <f t="shared" si="7"/>
        <v>LAU</v>
      </c>
      <c r="B74" s="39">
        <f t="shared" si="8"/>
        <v>2</v>
      </c>
      <c r="C74" s="39">
        <f t="shared" si="9"/>
        <v>0</v>
      </c>
      <c r="D74" s="21" t="s">
        <v>111</v>
      </c>
      <c r="E74" s="18"/>
      <c r="F74" s="18"/>
      <c r="G74" s="18"/>
      <c r="H74" s="18"/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>
        <v>6</v>
      </c>
      <c r="S74" s="18"/>
      <c r="T74" s="18"/>
      <c r="U74" s="18"/>
      <c r="V74" s="18"/>
      <c r="W74" s="18"/>
      <c r="X74" s="18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</row>
    <row r="75" spans="1:131">
      <c r="A75" s="39" t="str">
        <f t="shared" si="7"/>
        <v>LEH</v>
      </c>
      <c r="B75" s="39">
        <f t="shared" si="8"/>
        <v>3</v>
      </c>
      <c r="C75" s="39">
        <f t="shared" si="9"/>
        <v>0</v>
      </c>
      <c r="D75" s="21" t="s">
        <v>75</v>
      </c>
      <c r="E75" s="18"/>
      <c r="F75" s="18"/>
      <c r="G75" s="18"/>
      <c r="H75" s="18"/>
      <c r="I75" s="18"/>
      <c r="J75" s="18">
        <v>8</v>
      </c>
      <c r="K75" s="18">
        <v>10</v>
      </c>
      <c r="L75" s="18">
        <v>4</v>
      </c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</row>
    <row r="76" spans="1:131">
      <c r="A76" s="39" t="str">
        <f t="shared" si="7"/>
        <v>LEN</v>
      </c>
      <c r="B76" s="39">
        <f t="shared" si="8"/>
        <v>2</v>
      </c>
      <c r="C76" s="39">
        <f t="shared" si="9"/>
        <v>0</v>
      </c>
      <c r="D76" s="21" t="s">
        <v>140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>
        <v>1</v>
      </c>
      <c r="W76" s="18">
        <v>10</v>
      </c>
      <c r="X76" s="18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</row>
    <row r="77" spans="1:131">
      <c r="A77" s="39" t="str">
        <f t="shared" si="7"/>
        <v>MME</v>
      </c>
      <c r="B77" s="39">
        <f t="shared" si="8"/>
        <v>3</v>
      </c>
      <c r="C77" s="39">
        <f t="shared" si="9"/>
        <v>0</v>
      </c>
      <c r="D77" s="21" t="s">
        <v>71</v>
      </c>
      <c r="E77" s="18"/>
      <c r="F77" s="18">
        <v>9</v>
      </c>
      <c r="G77" s="18"/>
      <c r="H77" s="18"/>
      <c r="I77" s="18"/>
      <c r="J77" s="18">
        <v>15</v>
      </c>
      <c r="K77" s="18"/>
      <c r="L77" s="18"/>
      <c r="M77" s="18"/>
      <c r="N77" s="18"/>
      <c r="O77" s="18">
        <v>4</v>
      </c>
      <c r="P77" s="18"/>
      <c r="Q77" s="18"/>
      <c r="R77" s="18"/>
      <c r="S77" s="18"/>
      <c r="T77" s="18"/>
      <c r="U77" s="18"/>
      <c r="V77" s="18"/>
      <c r="W77" s="18"/>
      <c r="X77" s="18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</row>
    <row r="78" spans="1:131">
      <c r="A78" s="39" t="str">
        <f t="shared" si="7"/>
        <v>MOE</v>
      </c>
      <c r="B78" s="39">
        <f t="shared" si="8"/>
        <v>4</v>
      </c>
      <c r="C78" s="39">
        <f t="shared" si="9"/>
        <v>0</v>
      </c>
      <c r="D78" s="21" t="s">
        <v>1082</v>
      </c>
      <c r="E78" s="18"/>
      <c r="F78" s="18"/>
      <c r="G78" s="18"/>
      <c r="H78" s="18">
        <v>1</v>
      </c>
      <c r="I78" s="18"/>
      <c r="J78" s="18"/>
      <c r="K78" s="18"/>
      <c r="L78" s="18">
        <v>2</v>
      </c>
      <c r="M78" s="18"/>
      <c r="N78" s="18">
        <v>28</v>
      </c>
      <c r="O78" s="18"/>
      <c r="P78" s="18">
        <v>2</v>
      </c>
      <c r="Q78" s="18"/>
      <c r="R78" s="18"/>
      <c r="S78" s="18"/>
      <c r="T78" s="18"/>
      <c r="U78" s="18"/>
      <c r="V78" s="18"/>
      <c r="W78" s="18"/>
      <c r="X78" s="1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</row>
    <row r="79" spans="1:131">
      <c r="A79" s="39" t="str">
        <f t="shared" si="7"/>
        <v>MOS</v>
      </c>
      <c r="B79" s="39">
        <f t="shared" si="8"/>
        <v>3</v>
      </c>
      <c r="C79" s="39">
        <f t="shared" si="9"/>
        <v>0</v>
      </c>
      <c r="D79" s="21" t="s">
        <v>97</v>
      </c>
      <c r="E79" s="18"/>
      <c r="F79" s="18"/>
      <c r="G79" s="18">
        <v>6</v>
      </c>
      <c r="H79" s="18">
        <v>12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</row>
    <row r="80" spans="1:131">
      <c r="A80" s="39" t="str">
        <f t="shared" si="7"/>
        <v>MUZ</v>
      </c>
      <c r="B80" s="39">
        <f t="shared" si="8"/>
        <v>4</v>
      </c>
      <c r="C80" s="39">
        <f t="shared" si="9"/>
        <v>0</v>
      </c>
      <c r="D80" s="21" t="s">
        <v>967</v>
      </c>
      <c r="E80" s="18"/>
      <c r="F80" s="18"/>
      <c r="G80" s="18">
        <v>9.5555555555555536</v>
      </c>
      <c r="H80" s="18">
        <v>9</v>
      </c>
      <c r="I80" s="18"/>
      <c r="J80" s="18"/>
      <c r="K80" s="18"/>
      <c r="L80" s="18"/>
      <c r="M80" s="18"/>
      <c r="N80" s="18"/>
      <c r="O80" s="18"/>
      <c r="P80" s="18"/>
      <c r="Q80" s="18"/>
      <c r="R80" s="18">
        <v>3</v>
      </c>
      <c r="S80" s="18">
        <v>2</v>
      </c>
      <c r="T80" s="18"/>
      <c r="U80" s="18"/>
      <c r="V80" s="18"/>
      <c r="W80" s="18"/>
      <c r="X80" s="18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</row>
    <row r="81" spans="1:131">
      <c r="A81" s="39" t="str">
        <f t="shared" si="7"/>
        <v>NAC</v>
      </c>
      <c r="B81" s="39">
        <f t="shared" si="8"/>
        <v>2</v>
      </c>
      <c r="C81" s="39">
        <f t="shared" si="9"/>
        <v>0</v>
      </c>
      <c r="D81" s="21" t="s">
        <v>1688</v>
      </c>
      <c r="E81" s="18"/>
      <c r="F81" s="18">
        <v>2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8</v>
      </c>
      <c r="U81" s="18"/>
      <c r="V81" s="18"/>
      <c r="W81" s="18"/>
      <c r="X81" s="18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</row>
    <row r="82" spans="1:131">
      <c r="A82" s="39" t="str">
        <f t="shared" si="7"/>
        <v>NEH</v>
      </c>
      <c r="B82" s="39">
        <f t="shared" si="8"/>
        <v>5</v>
      </c>
      <c r="C82" s="39">
        <f t="shared" si="9"/>
        <v>0</v>
      </c>
      <c r="D82" s="21" t="s">
        <v>1690</v>
      </c>
      <c r="E82" s="18"/>
      <c r="F82" s="18">
        <v>0</v>
      </c>
      <c r="G82" s="18"/>
      <c r="H82" s="18"/>
      <c r="I82" s="18"/>
      <c r="J82" s="18"/>
      <c r="K82" s="18"/>
      <c r="L82" s="18"/>
      <c r="M82" s="18"/>
      <c r="N82" s="18"/>
      <c r="O82" s="18"/>
      <c r="P82" s="18">
        <v>2</v>
      </c>
      <c r="Q82" s="18"/>
      <c r="R82" s="18"/>
      <c r="S82" s="18">
        <v>6</v>
      </c>
      <c r="T82" s="18">
        <v>2</v>
      </c>
      <c r="U82" s="18">
        <v>3</v>
      </c>
      <c r="V82" s="18"/>
      <c r="W82" s="18"/>
      <c r="X82" s="18">
        <v>6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</row>
    <row r="83" spans="1:131">
      <c r="A83" s="39" t="str">
        <f t="shared" si="7"/>
        <v>NEU</v>
      </c>
      <c r="B83" s="39">
        <f t="shared" si="8"/>
        <v>1</v>
      </c>
      <c r="C83" s="39">
        <f t="shared" si="9"/>
        <v>0</v>
      </c>
      <c r="D83" s="21" t="s">
        <v>65</v>
      </c>
      <c r="E83" s="18"/>
      <c r="F83" s="18"/>
      <c r="G83" s="18"/>
      <c r="H83" s="18">
        <v>24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</row>
    <row r="84" spans="1:131">
      <c r="A84" s="39" t="str">
        <f t="shared" si="7"/>
        <v>NN1</v>
      </c>
      <c r="B84" s="39">
        <f t="shared" si="8"/>
        <v>1</v>
      </c>
      <c r="C84" s="39">
        <f t="shared" si="9"/>
        <v>0</v>
      </c>
      <c r="D84" s="21" t="s">
        <v>1408</v>
      </c>
      <c r="E84" s="18"/>
      <c r="F84" s="18">
        <v>0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>
        <v>3</v>
      </c>
      <c r="S84" s="18"/>
      <c r="T84" s="18"/>
      <c r="U84" s="18"/>
      <c r="V84" s="18"/>
      <c r="W84" s="18"/>
      <c r="X84" s="18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</row>
    <row r="85" spans="1:131">
      <c r="A85" s="39" t="str">
        <f t="shared" si="7"/>
        <v>NN2</v>
      </c>
      <c r="B85" s="39">
        <f t="shared" si="8"/>
        <v>0</v>
      </c>
      <c r="C85" s="39">
        <f t="shared" si="9"/>
        <v>0</v>
      </c>
      <c r="D85" s="21" t="s">
        <v>1585</v>
      </c>
      <c r="E85" s="18"/>
      <c r="F85" s="18">
        <v>0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</row>
    <row r="86" spans="1:131">
      <c r="A86" s="39" t="str">
        <f t="shared" si="7"/>
        <v>NOB</v>
      </c>
      <c r="B86" s="39">
        <f t="shared" si="8"/>
        <v>3</v>
      </c>
      <c r="C86" s="39">
        <f t="shared" si="9"/>
        <v>0</v>
      </c>
      <c r="D86" s="21" t="s">
        <v>40</v>
      </c>
      <c r="E86" s="18"/>
      <c r="F86" s="18"/>
      <c r="G86" s="18"/>
      <c r="H86" s="18">
        <v>6</v>
      </c>
      <c r="I86" s="18">
        <v>4</v>
      </c>
      <c r="J86" s="18"/>
      <c r="K86" s="18"/>
      <c r="L86" s="18"/>
      <c r="M86" s="18"/>
      <c r="N86" s="18"/>
      <c r="O86" s="18"/>
      <c r="P86" s="18"/>
      <c r="Q86" s="18"/>
      <c r="R86" s="18">
        <v>6</v>
      </c>
      <c r="S86" s="18"/>
      <c r="T86" s="18"/>
      <c r="U86" s="18"/>
      <c r="V86" s="18"/>
      <c r="W86" s="18"/>
      <c r="X86" s="18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</row>
    <row r="87" spans="1:131">
      <c r="A87" s="39" t="str">
        <f t="shared" si="7"/>
        <v>NOE</v>
      </c>
      <c r="B87" s="39">
        <f t="shared" si="8"/>
        <v>3</v>
      </c>
      <c r="C87" s="39">
        <f t="shared" si="9"/>
        <v>0</v>
      </c>
      <c r="D87" s="21" t="s">
        <v>143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>
        <v>15</v>
      </c>
      <c r="T87" s="18"/>
      <c r="U87" s="18"/>
      <c r="V87" s="18"/>
      <c r="W87" s="18">
        <v>8</v>
      </c>
      <c r="X87" s="18">
        <v>11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</row>
    <row r="88" spans="1:131">
      <c r="A88" s="39" t="str">
        <f t="shared" si="7"/>
        <v>NOS</v>
      </c>
      <c r="B88" s="39">
        <f t="shared" si="8"/>
        <v>6</v>
      </c>
      <c r="C88" s="39">
        <f t="shared" si="9"/>
        <v>0</v>
      </c>
      <c r="D88" s="21" t="s">
        <v>57</v>
      </c>
      <c r="E88" s="18"/>
      <c r="F88" s="18"/>
      <c r="G88" s="18">
        <v>8</v>
      </c>
      <c r="H88" s="18">
        <v>4</v>
      </c>
      <c r="I88" s="18">
        <v>2</v>
      </c>
      <c r="J88" s="18">
        <v>2</v>
      </c>
      <c r="K88" s="18">
        <v>3</v>
      </c>
      <c r="L88" s="18"/>
      <c r="M88" s="18"/>
      <c r="N88" s="18"/>
      <c r="O88" s="18"/>
      <c r="P88" s="18"/>
      <c r="Q88" s="18"/>
      <c r="R88" s="18">
        <v>5</v>
      </c>
      <c r="S88" s="18"/>
      <c r="T88" s="18"/>
      <c r="U88" s="18"/>
      <c r="V88" s="18"/>
      <c r="W88" s="18"/>
      <c r="X88" s="1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</row>
    <row r="89" spans="1:131">
      <c r="A89" s="39" t="str">
        <f t="shared" si="7"/>
        <v>NOW</v>
      </c>
      <c r="B89" s="39">
        <f t="shared" si="8"/>
        <v>2</v>
      </c>
      <c r="C89" s="39">
        <f t="shared" si="9"/>
        <v>0</v>
      </c>
      <c r="D89" s="21" t="s">
        <v>28</v>
      </c>
      <c r="E89" s="18"/>
      <c r="F89" s="18"/>
      <c r="G89" s="18"/>
      <c r="H89" s="18">
        <v>8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>
        <v>6</v>
      </c>
      <c r="T89" s="18"/>
      <c r="U89" s="18"/>
      <c r="V89" s="18"/>
      <c r="W89" s="18"/>
      <c r="X89" s="18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</row>
    <row r="90" spans="1:131">
      <c r="A90" s="39" t="str">
        <f t="shared" si="7"/>
        <v>OFM</v>
      </c>
      <c r="B90" s="39">
        <f t="shared" si="8"/>
        <v>4</v>
      </c>
      <c r="C90" s="39">
        <f t="shared" si="9"/>
        <v>0</v>
      </c>
      <c r="D90" s="21" t="s">
        <v>1437</v>
      </c>
      <c r="E90" s="18"/>
      <c r="F90" s="18"/>
      <c r="G90" s="18"/>
      <c r="H90" s="18">
        <v>6</v>
      </c>
      <c r="I90" s="18"/>
      <c r="J90" s="18"/>
      <c r="K90" s="18"/>
      <c r="L90" s="18"/>
      <c r="M90" s="18"/>
      <c r="N90" s="18"/>
      <c r="O90" s="18">
        <v>10</v>
      </c>
      <c r="P90" s="18"/>
      <c r="Q90" s="18"/>
      <c r="R90" s="18"/>
      <c r="S90" s="18">
        <v>9</v>
      </c>
      <c r="T90" s="18"/>
      <c r="U90" s="18"/>
      <c r="V90" s="18"/>
      <c r="W90" s="18"/>
      <c r="X90" s="18">
        <v>4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</row>
    <row r="91" spans="1:131">
      <c r="A91" s="39" t="str">
        <f t="shared" si="7"/>
        <v>OPZ</v>
      </c>
      <c r="B91" s="39">
        <f t="shared" si="8"/>
        <v>5</v>
      </c>
      <c r="C91" s="39">
        <f t="shared" si="9"/>
        <v>0</v>
      </c>
      <c r="D91" s="21" t="s">
        <v>104</v>
      </c>
      <c r="E91" s="18"/>
      <c r="F91" s="18">
        <v>5</v>
      </c>
      <c r="G91" s="18"/>
      <c r="H91" s="18">
        <v>2</v>
      </c>
      <c r="I91" s="18"/>
      <c r="J91" s="18"/>
      <c r="K91" s="18">
        <v>2</v>
      </c>
      <c r="L91" s="18"/>
      <c r="M91" s="18"/>
      <c r="N91" s="18"/>
      <c r="O91" s="18">
        <v>3</v>
      </c>
      <c r="P91" s="18"/>
      <c r="Q91" s="18"/>
      <c r="R91" s="18">
        <v>2</v>
      </c>
      <c r="S91" s="18"/>
      <c r="T91" s="18"/>
      <c r="U91" s="18"/>
      <c r="V91" s="18"/>
      <c r="W91" s="18"/>
      <c r="X91" s="18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</row>
    <row r="92" spans="1:131">
      <c r="A92" s="39" t="str">
        <f t="shared" si="7"/>
        <v>PEU</v>
      </c>
      <c r="B92" s="39">
        <f t="shared" si="8"/>
        <v>2</v>
      </c>
      <c r="C92" s="39">
        <f t="shared" si="9"/>
        <v>0</v>
      </c>
      <c r="D92" s="21" t="s">
        <v>81</v>
      </c>
      <c r="E92" s="18"/>
      <c r="F92" s="18"/>
      <c r="G92" s="18"/>
      <c r="H92" s="18"/>
      <c r="I92" s="18"/>
      <c r="J92" s="18">
        <v>14</v>
      </c>
      <c r="K92" s="18">
        <v>12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</row>
    <row r="93" spans="1:131">
      <c r="A93" s="39" t="str">
        <f t="shared" si="7"/>
        <v>PLO</v>
      </c>
      <c r="B93" s="39">
        <f t="shared" si="8"/>
        <v>4</v>
      </c>
      <c r="C93" s="39">
        <f t="shared" si="9"/>
        <v>0</v>
      </c>
      <c r="D93" s="21" t="s">
        <v>1695</v>
      </c>
      <c r="E93" s="18"/>
      <c r="F93" s="18"/>
      <c r="G93" s="18">
        <v>4</v>
      </c>
      <c r="H93" s="18"/>
      <c r="I93" s="18"/>
      <c r="J93" s="18"/>
      <c r="K93" s="18">
        <v>4</v>
      </c>
      <c r="L93" s="18"/>
      <c r="M93" s="18">
        <v>4</v>
      </c>
      <c r="N93" s="18">
        <v>12</v>
      </c>
      <c r="O93" s="18"/>
      <c r="P93" s="18"/>
      <c r="Q93" s="18"/>
      <c r="R93" s="18"/>
      <c r="S93" s="18"/>
      <c r="T93" s="18"/>
      <c r="U93" s="18"/>
      <c r="V93" s="18"/>
      <c r="W93" s="18"/>
      <c r="X93" s="18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</row>
    <row r="94" spans="1:131">
      <c r="A94" s="39" t="str">
        <f t="shared" si="7"/>
        <v>PRI</v>
      </c>
      <c r="B94" s="39">
        <f t="shared" si="8"/>
        <v>3</v>
      </c>
      <c r="C94" s="39">
        <f t="shared" si="9"/>
        <v>0</v>
      </c>
      <c r="D94" s="21" t="s">
        <v>1700</v>
      </c>
      <c r="E94" s="18"/>
      <c r="F94" s="18">
        <v>0</v>
      </c>
      <c r="G94" s="18"/>
      <c r="H94" s="18"/>
      <c r="I94" s="18"/>
      <c r="J94" s="18"/>
      <c r="K94" s="18"/>
      <c r="L94" s="18"/>
      <c r="M94" s="18"/>
      <c r="N94" s="18">
        <v>9</v>
      </c>
      <c r="O94" s="18"/>
      <c r="P94" s="18"/>
      <c r="Q94" s="18"/>
      <c r="R94" s="18"/>
      <c r="S94" s="18"/>
      <c r="T94" s="18">
        <v>2</v>
      </c>
      <c r="U94" s="18"/>
      <c r="V94" s="18"/>
      <c r="W94" s="18"/>
      <c r="X94" s="18">
        <v>6</v>
      </c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</row>
    <row r="95" spans="1:131">
      <c r="A95" s="39" t="str">
        <f t="shared" si="7"/>
        <v>QUI</v>
      </c>
      <c r="B95" s="39">
        <f t="shared" si="8"/>
        <v>3</v>
      </c>
      <c r="C95" s="39">
        <f t="shared" si="9"/>
        <v>0</v>
      </c>
      <c r="D95" s="21" t="s">
        <v>562</v>
      </c>
      <c r="E95" s="18"/>
      <c r="F95" s="18"/>
      <c r="G95" s="18"/>
      <c r="H95" s="18">
        <v>10</v>
      </c>
      <c r="I95" s="18"/>
      <c r="J95" s="18"/>
      <c r="K95" s="18"/>
      <c r="L95" s="18"/>
      <c r="M95" s="18"/>
      <c r="N95" s="18"/>
      <c r="O95" s="18"/>
      <c r="P95" s="18"/>
      <c r="Q95" s="18"/>
      <c r="R95" s="18">
        <v>10</v>
      </c>
      <c r="S95" s="18"/>
      <c r="T95" s="18">
        <v>2</v>
      </c>
      <c r="U95" s="18"/>
      <c r="V95" s="18"/>
      <c r="W95" s="18"/>
      <c r="X95" s="18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</row>
    <row r="96" spans="1:131">
      <c r="A96" s="39" t="str">
        <f t="shared" si="7"/>
        <v>RAD</v>
      </c>
      <c r="B96" s="39">
        <f t="shared" si="8"/>
        <v>2</v>
      </c>
      <c r="C96" s="39">
        <f t="shared" si="9"/>
        <v>0</v>
      </c>
      <c r="D96" s="21" t="s">
        <v>49</v>
      </c>
      <c r="E96" s="18"/>
      <c r="F96" s="18"/>
      <c r="G96" s="18"/>
      <c r="H96" s="18"/>
      <c r="I96" s="18"/>
      <c r="J96" s="18"/>
      <c r="K96" s="18"/>
      <c r="L96" s="18"/>
      <c r="M96" s="18">
        <v>12</v>
      </c>
      <c r="N96" s="18"/>
      <c r="O96" s="18"/>
      <c r="P96" s="18"/>
      <c r="Q96" s="18"/>
      <c r="R96" s="18"/>
      <c r="S96" s="18">
        <v>11</v>
      </c>
      <c r="T96" s="18"/>
      <c r="U96" s="18"/>
      <c r="V96" s="18"/>
      <c r="W96" s="18"/>
      <c r="X96" s="18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</row>
    <row r="97" spans="1:131">
      <c r="A97" s="39" t="str">
        <f t="shared" si="7"/>
        <v>RAH</v>
      </c>
      <c r="B97" s="39">
        <f t="shared" si="8"/>
        <v>3</v>
      </c>
      <c r="C97" s="39">
        <f t="shared" si="9"/>
        <v>0</v>
      </c>
      <c r="D97" s="21" t="s">
        <v>60</v>
      </c>
      <c r="E97" s="18"/>
      <c r="F97" s="18"/>
      <c r="G97" s="18">
        <v>4</v>
      </c>
      <c r="H97" s="18"/>
      <c r="I97" s="18"/>
      <c r="J97" s="18"/>
      <c r="K97" s="18"/>
      <c r="L97" s="18"/>
      <c r="M97" s="18"/>
      <c r="N97" s="18"/>
      <c r="O97" s="18">
        <v>6</v>
      </c>
      <c r="P97" s="18"/>
      <c r="Q97" s="18"/>
      <c r="R97" s="18">
        <v>13</v>
      </c>
      <c r="S97" s="18"/>
      <c r="T97" s="18"/>
      <c r="U97" s="18"/>
      <c r="V97" s="18"/>
      <c r="W97" s="18"/>
      <c r="X97" s="18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</row>
    <row r="98" spans="1:131">
      <c r="A98" s="39" t="str">
        <f t="shared" si="7"/>
        <v>RIE</v>
      </c>
      <c r="B98" s="39">
        <f t="shared" si="8"/>
        <v>2</v>
      </c>
      <c r="C98" s="39">
        <f t="shared" si="9"/>
        <v>0</v>
      </c>
      <c r="D98" s="21" t="s">
        <v>1192</v>
      </c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>
        <v>14</v>
      </c>
      <c r="T98" s="18"/>
      <c r="U98" s="18"/>
      <c r="V98" s="18"/>
      <c r="W98" s="18">
        <v>4</v>
      </c>
      <c r="X98" s="1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</row>
    <row r="99" spans="1:131">
      <c r="A99" s="39" t="str">
        <f t="shared" si="7"/>
        <v>ROB</v>
      </c>
      <c r="B99" s="39">
        <f t="shared" si="8"/>
        <v>2</v>
      </c>
      <c r="C99" s="39">
        <f t="shared" si="9"/>
        <v>0</v>
      </c>
      <c r="D99" s="21" t="s">
        <v>161</v>
      </c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>
        <v>13</v>
      </c>
      <c r="T99" s="18">
        <v>2</v>
      </c>
      <c r="U99" s="18"/>
      <c r="V99" s="18"/>
      <c r="W99" s="18"/>
      <c r="X99" s="18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</row>
    <row r="100" spans="1:131">
      <c r="A100" s="39" t="str">
        <f t="shared" si="7"/>
        <v>ROC</v>
      </c>
      <c r="B100" s="39">
        <f t="shared" si="8"/>
        <v>3</v>
      </c>
      <c r="C100" s="39">
        <f t="shared" si="9"/>
        <v>0</v>
      </c>
      <c r="D100" s="21" t="s">
        <v>11</v>
      </c>
      <c r="E100" s="18"/>
      <c r="F100" s="18"/>
      <c r="G100" s="18">
        <v>4</v>
      </c>
      <c r="H100" s="18">
        <v>18</v>
      </c>
      <c r="I100" s="18"/>
      <c r="J100" s="18"/>
      <c r="K100" s="18"/>
      <c r="L100" s="18"/>
      <c r="M100" s="18">
        <v>2</v>
      </c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</row>
    <row r="101" spans="1:131">
      <c r="A101" s="39" t="str">
        <f t="shared" si="7"/>
        <v>ROD</v>
      </c>
      <c r="B101" s="39">
        <f t="shared" si="8"/>
        <v>3</v>
      </c>
      <c r="C101" s="39">
        <f t="shared" si="9"/>
        <v>0</v>
      </c>
      <c r="D101" s="21" t="s">
        <v>282</v>
      </c>
      <c r="E101" s="18"/>
      <c r="F101" s="18"/>
      <c r="G101" s="18">
        <v>12</v>
      </c>
      <c r="H101" s="18">
        <v>6</v>
      </c>
      <c r="I101" s="18"/>
      <c r="J101" s="18"/>
      <c r="K101" s="18"/>
      <c r="L101" s="18"/>
      <c r="M101" s="18"/>
      <c r="N101" s="18"/>
      <c r="O101" s="18"/>
      <c r="P101" s="18"/>
      <c r="Q101" s="18"/>
      <c r="R101" s="18">
        <v>4</v>
      </c>
      <c r="S101" s="18"/>
      <c r="T101" s="18"/>
      <c r="U101" s="18"/>
      <c r="V101" s="18"/>
      <c r="W101" s="18"/>
      <c r="X101" s="18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</row>
    <row r="102" spans="1:131">
      <c r="A102" s="39" t="str">
        <f t="shared" si="7"/>
        <v>SAL</v>
      </c>
      <c r="B102" s="39">
        <f t="shared" si="8"/>
        <v>3</v>
      </c>
      <c r="C102" s="39">
        <f t="shared" si="9"/>
        <v>0</v>
      </c>
      <c r="D102" s="21" t="s">
        <v>1629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>
        <v>4</v>
      </c>
      <c r="R102" s="18"/>
      <c r="S102" s="18">
        <v>10</v>
      </c>
      <c r="T102" s="18"/>
      <c r="U102" s="18"/>
      <c r="V102" s="18"/>
      <c r="W102" s="18"/>
      <c r="X102" s="18">
        <v>11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</row>
    <row r="103" spans="1:131">
      <c r="A103" s="39" t="str">
        <f t="shared" si="7"/>
        <v>SCE</v>
      </c>
      <c r="B103" s="39">
        <f t="shared" si="8"/>
        <v>4</v>
      </c>
      <c r="C103" s="39">
        <f t="shared" si="9"/>
        <v>0</v>
      </c>
      <c r="D103" s="21" t="s">
        <v>1074</v>
      </c>
      <c r="E103" s="18"/>
      <c r="F103" s="18"/>
      <c r="G103" s="18"/>
      <c r="H103" s="18">
        <v>6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</v>
      </c>
      <c r="T103" s="18">
        <v>2</v>
      </c>
      <c r="U103" s="18">
        <v>3</v>
      </c>
      <c r="V103" s="18"/>
      <c r="W103" s="18"/>
      <c r="X103" s="18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</row>
    <row r="104" spans="1:131">
      <c r="A104" s="39" t="str">
        <f t="shared" si="7"/>
        <v>SCH</v>
      </c>
      <c r="B104" s="39">
        <f t="shared" si="8"/>
        <v>4</v>
      </c>
      <c r="C104" s="39">
        <f t="shared" si="9"/>
        <v>0</v>
      </c>
      <c r="D104" s="21" t="s">
        <v>1350</v>
      </c>
      <c r="E104" s="18"/>
      <c r="F104" s="18"/>
      <c r="G104" s="18"/>
      <c r="H104" s="18">
        <v>10</v>
      </c>
      <c r="I104" s="18"/>
      <c r="J104" s="18">
        <v>7</v>
      </c>
      <c r="K104" s="18"/>
      <c r="L104" s="18"/>
      <c r="M104" s="18"/>
      <c r="N104" s="18"/>
      <c r="O104" s="18"/>
      <c r="P104" s="18">
        <v>2</v>
      </c>
      <c r="Q104" s="18"/>
      <c r="R104" s="18">
        <v>8</v>
      </c>
      <c r="S104" s="18"/>
      <c r="T104" s="18"/>
      <c r="U104" s="18"/>
      <c r="V104" s="18"/>
      <c r="W104" s="18"/>
      <c r="X104" s="18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</row>
    <row r="105" spans="1:131">
      <c r="A105" s="39" t="str">
        <f t="shared" si="7"/>
        <v>SCL</v>
      </c>
      <c r="B105" s="39">
        <f t="shared" si="8"/>
        <v>5</v>
      </c>
      <c r="C105" s="39">
        <f t="shared" si="9"/>
        <v>0</v>
      </c>
      <c r="D105" s="21" t="s">
        <v>337</v>
      </c>
      <c r="E105" s="18"/>
      <c r="F105" s="18">
        <v>2</v>
      </c>
      <c r="G105" s="18"/>
      <c r="H105" s="18"/>
      <c r="I105" s="18"/>
      <c r="J105" s="18">
        <v>2</v>
      </c>
      <c r="K105" s="18"/>
      <c r="L105" s="18">
        <v>2</v>
      </c>
      <c r="M105" s="18"/>
      <c r="N105" s="18">
        <v>8</v>
      </c>
      <c r="O105" s="18">
        <v>14</v>
      </c>
      <c r="P105" s="18"/>
      <c r="Q105" s="18"/>
      <c r="R105" s="18"/>
      <c r="S105" s="18"/>
      <c r="T105" s="18"/>
      <c r="U105" s="18"/>
      <c r="V105" s="18"/>
      <c r="W105" s="18"/>
      <c r="X105" s="18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</row>
    <row r="106" spans="1:131">
      <c r="A106" s="39" t="str">
        <f t="shared" si="7"/>
        <v>SCN</v>
      </c>
      <c r="B106" s="39">
        <f t="shared" si="8"/>
        <v>4</v>
      </c>
      <c r="C106" s="39">
        <f t="shared" si="9"/>
        <v>0</v>
      </c>
      <c r="D106" s="21" t="s">
        <v>58</v>
      </c>
      <c r="E106" s="18"/>
      <c r="F106" s="18">
        <v>1</v>
      </c>
      <c r="G106" s="18"/>
      <c r="H106" s="18"/>
      <c r="I106" s="18"/>
      <c r="J106" s="18">
        <v>2</v>
      </c>
      <c r="K106" s="18"/>
      <c r="L106" s="18"/>
      <c r="M106" s="18"/>
      <c r="N106" s="18">
        <v>7</v>
      </c>
      <c r="O106" s="18">
        <v>6</v>
      </c>
      <c r="P106" s="18"/>
      <c r="Q106" s="18"/>
      <c r="R106" s="18"/>
      <c r="S106" s="18"/>
      <c r="T106" s="18"/>
      <c r="U106" s="18"/>
      <c r="V106" s="18"/>
      <c r="W106" s="18"/>
      <c r="X106" s="18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</row>
    <row r="107" spans="1:131">
      <c r="A107" s="39" t="str">
        <f t="shared" si="7"/>
        <v>SCR</v>
      </c>
      <c r="B107" s="39">
        <f t="shared" si="8"/>
        <v>4</v>
      </c>
      <c r="C107" s="39">
        <f t="shared" si="9"/>
        <v>0</v>
      </c>
      <c r="D107" s="21" t="s">
        <v>228</v>
      </c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</v>
      </c>
      <c r="T107" s="18"/>
      <c r="U107" s="18">
        <v>11</v>
      </c>
      <c r="V107" s="18">
        <v>1.5</v>
      </c>
      <c r="W107" s="18"/>
      <c r="X107" s="18">
        <v>2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</row>
    <row r="108" spans="1:131">
      <c r="A108" s="39" t="str">
        <f t="shared" si="7"/>
        <v>SCU</v>
      </c>
      <c r="B108" s="39">
        <f t="shared" si="8"/>
        <v>6</v>
      </c>
      <c r="C108" s="39">
        <f t="shared" si="9"/>
        <v>0</v>
      </c>
      <c r="D108" s="21" t="s">
        <v>213</v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>
        <v>6</v>
      </c>
      <c r="O108" s="18"/>
      <c r="P108" s="18">
        <v>4</v>
      </c>
      <c r="Q108" s="18">
        <v>5</v>
      </c>
      <c r="R108" s="18"/>
      <c r="S108" s="18"/>
      <c r="T108" s="18">
        <v>5</v>
      </c>
      <c r="U108" s="18">
        <v>4</v>
      </c>
      <c r="V108" s="18">
        <v>1.5</v>
      </c>
      <c r="W108" s="18"/>
      <c r="X108" s="1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</row>
    <row r="109" spans="1:131">
      <c r="A109" s="39" t="str">
        <f t="shared" si="7"/>
        <v>SCZ</v>
      </c>
      <c r="B109" s="39">
        <f t="shared" si="8"/>
        <v>1</v>
      </c>
      <c r="C109" s="39">
        <f t="shared" si="9"/>
        <v>0</v>
      </c>
      <c r="D109" s="21" t="s">
        <v>54</v>
      </c>
      <c r="E109" s="18"/>
      <c r="F109" s="18"/>
      <c r="G109" s="18"/>
      <c r="H109" s="18">
        <v>5</v>
      </c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</row>
    <row r="110" spans="1:131">
      <c r="A110" s="39" t="str">
        <f t="shared" si="7"/>
        <v>SET</v>
      </c>
      <c r="B110" s="39">
        <f t="shared" si="8"/>
        <v>3</v>
      </c>
      <c r="C110" s="39">
        <f t="shared" si="9"/>
        <v>0</v>
      </c>
      <c r="D110" s="21" t="s">
        <v>530</v>
      </c>
      <c r="E110" s="18"/>
      <c r="F110" s="18"/>
      <c r="G110" s="18"/>
      <c r="H110" s="18">
        <v>4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>
        <v>3</v>
      </c>
      <c r="S110" s="18"/>
      <c r="T110" s="18"/>
      <c r="U110" s="18">
        <v>6</v>
      </c>
      <c r="V110" s="18"/>
      <c r="W110" s="18"/>
      <c r="X110" s="18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</row>
    <row r="111" spans="1:131">
      <c r="A111" s="39" t="str">
        <f t="shared" si="7"/>
        <v>SFB</v>
      </c>
      <c r="B111" s="39">
        <f t="shared" si="8"/>
        <v>5</v>
      </c>
      <c r="C111" s="39">
        <f t="shared" si="9"/>
        <v>0</v>
      </c>
      <c r="D111" s="21" t="s">
        <v>220</v>
      </c>
      <c r="E111" s="18"/>
      <c r="F111" s="18"/>
      <c r="G111" s="18"/>
      <c r="H111" s="18">
        <v>2</v>
      </c>
      <c r="I111" s="18"/>
      <c r="J111" s="18"/>
      <c r="K111" s="18"/>
      <c r="L111" s="18">
        <v>3</v>
      </c>
      <c r="M111" s="18"/>
      <c r="N111" s="18"/>
      <c r="O111" s="18"/>
      <c r="P111" s="18"/>
      <c r="Q111" s="18"/>
      <c r="R111" s="18"/>
      <c r="S111" s="18">
        <v>8</v>
      </c>
      <c r="T111" s="18"/>
      <c r="U111" s="18"/>
      <c r="V111" s="18"/>
      <c r="W111" s="18">
        <v>6</v>
      </c>
      <c r="X111" s="18">
        <v>6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</row>
    <row r="112" spans="1:131">
      <c r="A112" s="39" t="str">
        <f t="shared" si="7"/>
        <v>SIM</v>
      </c>
      <c r="B112" s="39">
        <f t="shared" si="8"/>
        <v>3</v>
      </c>
      <c r="C112" s="39">
        <f t="shared" si="9"/>
        <v>0</v>
      </c>
      <c r="D112" s="21" t="s">
        <v>1276</v>
      </c>
      <c r="E112" s="18"/>
      <c r="F112" s="18"/>
      <c r="G112" s="18"/>
      <c r="H112" s="18">
        <v>6</v>
      </c>
      <c r="I112" s="18"/>
      <c r="J112" s="18"/>
      <c r="K112" s="18">
        <v>8</v>
      </c>
      <c r="L112" s="18"/>
      <c r="M112" s="18"/>
      <c r="N112" s="18"/>
      <c r="O112" s="18"/>
      <c r="P112" s="18"/>
      <c r="Q112" s="18"/>
      <c r="R112" s="18"/>
      <c r="S112" s="18"/>
      <c r="T112" s="18">
        <v>10</v>
      </c>
      <c r="U112" s="18"/>
      <c r="V112" s="18"/>
      <c r="W112" s="18"/>
      <c r="X112" s="18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</row>
    <row r="113" spans="1:131">
      <c r="A113" s="39" t="str">
        <f t="shared" si="7"/>
        <v>THL</v>
      </c>
      <c r="B113" s="39">
        <f t="shared" si="8"/>
        <v>4</v>
      </c>
      <c r="C113" s="39">
        <f t="shared" si="9"/>
        <v>0</v>
      </c>
      <c r="D113" s="21" t="s">
        <v>1030</v>
      </c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>
        <v>5</v>
      </c>
      <c r="Q113" s="18">
        <v>4</v>
      </c>
      <c r="R113" s="18">
        <v>3</v>
      </c>
      <c r="S113" s="18"/>
      <c r="T113" s="18">
        <v>14</v>
      </c>
      <c r="U113" s="18"/>
      <c r="V113" s="18"/>
      <c r="W113" s="18"/>
      <c r="X113" s="18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</row>
    <row r="114" spans="1:131">
      <c r="A114" s="39" t="str">
        <f t="shared" si="7"/>
        <v>TJI</v>
      </c>
      <c r="B114" s="39">
        <f t="shared" si="8"/>
        <v>5</v>
      </c>
      <c r="C114" s="39">
        <f t="shared" si="9"/>
        <v>0</v>
      </c>
      <c r="D114" s="21" t="s">
        <v>198</v>
      </c>
      <c r="E114" s="18"/>
      <c r="F114" s="18"/>
      <c r="G114" s="18"/>
      <c r="H114" s="18"/>
      <c r="I114" s="18"/>
      <c r="J114" s="18"/>
      <c r="K114" s="18"/>
      <c r="L114" s="18"/>
      <c r="M114" s="18"/>
      <c r="N114" s="18">
        <v>13.5</v>
      </c>
      <c r="O114" s="18">
        <v>4</v>
      </c>
      <c r="P114" s="18">
        <v>2</v>
      </c>
      <c r="Q114" s="18">
        <v>4</v>
      </c>
      <c r="R114" s="18">
        <v>6</v>
      </c>
      <c r="S114" s="18"/>
      <c r="T114" s="18"/>
      <c r="U114" s="18"/>
      <c r="V114" s="18"/>
      <c r="W114" s="18"/>
      <c r="X114" s="18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</row>
    <row r="115" spans="1:131">
      <c r="A115" s="39" t="str">
        <f t="shared" si="7"/>
        <v>TRA</v>
      </c>
      <c r="B115" s="39">
        <f t="shared" si="8"/>
        <v>1</v>
      </c>
      <c r="C115" s="39">
        <f t="shared" si="9"/>
        <v>0</v>
      </c>
      <c r="D115" s="21" t="s">
        <v>132</v>
      </c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16</v>
      </c>
      <c r="T115" s="18"/>
      <c r="U115" s="18"/>
      <c r="V115" s="18"/>
      <c r="W115" s="18"/>
      <c r="X115" s="18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</row>
    <row r="116" spans="1:131">
      <c r="A116" s="39" t="str">
        <f t="shared" si="7"/>
        <v>ÜBL</v>
      </c>
      <c r="B116" s="39">
        <f t="shared" si="8"/>
        <v>4</v>
      </c>
      <c r="C116" s="39">
        <f t="shared" si="9"/>
        <v>0</v>
      </c>
      <c r="D116" s="21" t="s">
        <v>67</v>
      </c>
      <c r="E116" s="18"/>
      <c r="F116" s="18">
        <v>2</v>
      </c>
      <c r="G116" s="18"/>
      <c r="H116" s="18">
        <v>8</v>
      </c>
      <c r="I116" s="18"/>
      <c r="J116" s="18">
        <v>6</v>
      </c>
      <c r="K116" s="18">
        <v>6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</row>
    <row r="117" spans="1:131">
      <c r="A117" s="39" t="str">
        <f t="shared" si="7"/>
        <v>VAS</v>
      </c>
      <c r="B117" s="39">
        <f t="shared" si="8"/>
        <v>4</v>
      </c>
      <c r="C117" s="39">
        <f t="shared" si="9"/>
        <v>0</v>
      </c>
      <c r="D117" s="21" t="s">
        <v>217</v>
      </c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>
        <v>2</v>
      </c>
      <c r="Q117" s="18">
        <v>4</v>
      </c>
      <c r="R117" s="18"/>
      <c r="S117" s="18"/>
      <c r="T117" s="18">
        <v>11</v>
      </c>
      <c r="U117" s="18"/>
      <c r="V117" s="18"/>
      <c r="W117" s="18"/>
      <c r="X117" s="18">
        <v>6</v>
      </c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</row>
    <row r="118" spans="1:131">
      <c r="A118" s="39" t="str">
        <f t="shared" si="7"/>
        <v>VBE</v>
      </c>
      <c r="B118" s="39">
        <f t="shared" si="8"/>
        <v>1</v>
      </c>
      <c r="C118" s="39">
        <f t="shared" si="9"/>
        <v>0</v>
      </c>
      <c r="D118" s="21" t="s">
        <v>25</v>
      </c>
      <c r="E118" s="18"/>
      <c r="F118" s="18"/>
      <c r="G118" s="18"/>
      <c r="H118" s="18">
        <v>19</v>
      </c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</row>
    <row r="119" spans="1:131">
      <c r="A119" s="39" t="str">
        <f t="shared" si="7"/>
        <v>VBR</v>
      </c>
      <c r="B119" s="39">
        <f t="shared" si="8"/>
        <v>4</v>
      </c>
      <c r="C119" s="39">
        <f t="shared" si="9"/>
        <v>0</v>
      </c>
      <c r="D119" s="21" t="s">
        <v>553</v>
      </c>
      <c r="E119" s="18"/>
      <c r="F119" s="18"/>
      <c r="G119" s="18"/>
      <c r="H119" s="18">
        <v>2</v>
      </c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12</v>
      </c>
      <c r="T119" s="18">
        <v>8</v>
      </c>
      <c r="U119" s="18">
        <v>5</v>
      </c>
      <c r="V119" s="18"/>
      <c r="W119" s="18"/>
      <c r="X119" s="18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</row>
    <row r="120" spans="1:131">
      <c r="A120" s="39" t="str">
        <f t="shared" si="7"/>
        <v>VHR</v>
      </c>
      <c r="B120" s="39">
        <f t="shared" si="8"/>
        <v>3</v>
      </c>
      <c r="C120" s="39">
        <f t="shared" si="9"/>
        <v>0</v>
      </c>
      <c r="D120" s="21" t="s">
        <v>1123</v>
      </c>
      <c r="E120" s="18"/>
      <c r="F120" s="18">
        <v>4</v>
      </c>
      <c r="G120" s="18"/>
      <c r="H120" s="18"/>
      <c r="I120" s="18"/>
      <c r="J120" s="18">
        <v>8</v>
      </c>
      <c r="K120" s="18"/>
      <c r="L120" s="18"/>
      <c r="M120" s="18"/>
      <c r="N120" s="18">
        <v>14</v>
      </c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</row>
    <row r="121" spans="1:131">
      <c r="A121" s="39" t="str">
        <f t="shared" si="7"/>
        <v>WAM</v>
      </c>
      <c r="B121" s="39">
        <f t="shared" si="8"/>
        <v>3</v>
      </c>
      <c r="C121" s="39">
        <f t="shared" si="9"/>
        <v>0</v>
      </c>
      <c r="D121" s="21" t="s">
        <v>1607</v>
      </c>
      <c r="E121" s="18"/>
      <c r="F121" s="18"/>
      <c r="G121" s="18"/>
      <c r="H121" s="18">
        <v>13</v>
      </c>
      <c r="I121" s="18"/>
      <c r="J121" s="18"/>
      <c r="K121" s="18"/>
      <c r="L121" s="18"/>
      <c r="M121" s="18"/>
      <c r="N121" s="18"/>
      <c r="O121" s="18"/>
      <c r="P121" s="18">
        <v>5</v>
      </c>
      <c r="Q121" s="18">
        <v>4</v>
      </c>
      <c r="R121" s="18"/>
      <c r="S121" s="18"/>
      <c r="T121" s="18"/>
      <c r="U121" s="18"/>
      <c r="V121" s="18"/>
      <c r="W121" s="18"/>
      <c r="X121" s="18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</row>
    <row r="122" spans="1:131">
      <c r="A122" s="39" t="str">
        <f t="shared" si="7"/>
        <v>WEI</v>
      </c>
      <c r="B122" s="39">
        <f t="shared" si="8"/>
        <v>3</v>
      </c>
      <c r="C122" s="39">
        <f t="shared" si="9"/>
        <v>0</v>
      </c>
      <c r="D122" s="21" t="s">
        <v>227</v>
      </c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4</v>
      </c>
      <c r="T122" s="18"/>
      <c r="U122" s="18">
        <v>13</v>
      </c>
      <c r="V122" s="18">
        <v>1.5</v>
      </c>
      <c r="W122" s="18"/>
      <c r="X122" s="18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</row>
    <row r="123" spans="1:131">
      <c r="A123" s="39" t="str">
        <f t="shared" si="7"/>
        <v>WEP</v>
      </c>
      <c r="B123" s="39">
        <f t="shared" si="8"/>
        <v>7</v>
      </c>
      <c r="C123" s="39">
        <f t="shared" si="9"/>
        <v>0</v>
      </c>
      <c r="D123" s="21" t="s">
        <v>1707</v>
      </c>
      <c r="E123" s="18"/>
      <c r="F123" s="18">
        <v>5</v>
      </c>
      <c r="G123" s="18">
        <v>4.2222222222222223</v>
      </c>
      <c r="H123" s="18">
        <v>5</v>
      </c>
      <c r="I123" s="18"/>
      <c r="J123" s="18">
        <v>2</v>
      </c>
      <c r="K123" s="18"/>
      <c r="L123" s="18">
        <v>3</v>
      </c>
      <c r="M123" s="18">
        <v>1</v>
      </c>
      <c r="N123" s="18">
        <v>4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</row>
    <row r="124" spans="1:131">
      <c r="A124" s="39" t="str">
        <f t="shared" si="7"/>
        <v>WIE</v>
      </c>
      <c r="B124" s="39">
        <f t="shared" si="8"/>
        <v>1</v>
      </c>
      <c r="C124" s="39">
        <f t="shared" si="9"/>
        <v>0</v>
      </c>
      <c r="D124" s="21" t="s">
        <v>23</v>
      </c>
      <c r="E124" s="18"/>
      <c r="F124" s="18"/>
      <c r="G124" s="18"/>
      <c r="H124" s="18">
        <v>6</v>
      </c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</row>
    <row r="125" spans="1:131">
      <c r="A125" s="39" t="str">
        <f t="shared" si="7"/>
        <v>WIL</v>
      </c>
      <c r="B125" s="39">
        <f t="shared" si="8"/>
        <v>3</v>
      </c>
      <c r="C125" s="39">
        <f t="shared" si="9"/>
        <v>0</v>
      </c>
      <c r="D125" s="21" t="s">
        <v>300</v>
      </c>
      <c r="E125" s="18"/>
      <c r="F125" s="18"/>
      <c r="G125" s="18">
        <v>11.333333333333332</v>
      </c>
      <c r="H125" s="18">
        <v>8</v>
      </c>
      <c r="I125" s="18"/>
      <c r="J125" s="18"/>
      <c r="K125" s="18"/>
      <c r="L125" s="18"/>
      <c r="M125" s="18"/>
      <c r="N125" s="18"/>
      <c r="O125" s="18"/>
      <c r="P125" s="18"/>
      <c r="Q125" s="18"/>
      <c r="R125" s="18">
        <v>6</v>
      </c>
      <c r="S125" s="18"/>
      <c r="T125" s="18"/>
      <c r="U125" s="18"/>
      <c r="V125" s="18"/>
      <c r="W125" s="18"/>
      <c r="X125" s="18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</row>
    <row r="126" spans="1:131">
      <c r="A126" s="39" t="str">
        <f t="shared" si="7"/>
        <v>WIT</v>
      </c>
      <c r="B126" s="39">
        <f t="shared" si="8"/>
        <v>4</v>
      </c>
      <c r="C126" s="39">
        <f t="shared" si="9"/>
        <v>0</v>
      </c>
      <c r="D126" s="21" t="s">
        <v>1556</v>
      </c>
      <c r="E126" s="18"/>
      <c r="F126" s="18"/>
      <c r="G126" s="18"/>
      <c r="H126" s="18"/>
      <c r="I126" s="18"/>
      <c r="J126" s="18"/>
      <c r="K126" s="18"/>
      <c r="L126" s="18">
        <v>5</v>
      </c>
      <c r="M126" s="18">
        <v>5</v>
      </c>
      <c r="N126" s="18">
        <v>16</v>
      </c>
      <c r="O126" s="18"/>
      <c r="P126" s="18"/>
      <c r="Q126" s="18">
        <v>4</v>
      </c>
      <c r="R126" s="18"/>
      <c r="S126" s="18"/>
      <c r="T126" s="18"/>
      <c r="U126" s="18"/>
      <c r="V126" s="18"/>
      <c r="W126" s="18"/>
      <c r="X126" s="18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</row>
    <row r="127" spans="1:131">
      <c r="A127" s="39" t="str">
        <f t="shared" si="7"/>
        <v>(Leer)</v>
      </c>
      <c r="B127" s="39">
        <f t="shared" si="8"/>
        <v>0</v>
      </c>
      <c r="C127" s="39">
        <f t="shared" si="9"/>
        <v>0</v>
      </c>
      <c r="D127" s="21" t="s">
        <v>250</v>
      </c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</row>
    <row r="128" spans="1:131">
      <c r="A128" s="39">
        <f t="shared" si="7"/>
        <v>0</v>
      </c>
      <c r="B128" s="39">
        <f t="shared" si="8"/>
        <v>0</v>
      </c>
      <c r="C128" s="39">
        <f t="shared" si="9"/>
        <v>0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>
      <c r="A129" s="39">
        <f t="shared" si="7"/>
        <v>0</v>
      </c>
      <c r="B129" s="39">
        <f t="shared" si="8"/>
        <v>0</v>
      </c>
      <c r="C129" s="39">
        <f t="shared" si="9"/>
        <v>0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>
      <c r="A130" s="39">
        <f t="shared" si="7"/>
        <v>0</v>
      </c>
      <c r="B130" s="39">
        <f t="shared" si="8"/>
        <v>0</v>
      </c>
      <c r="C130" s="39">
        <f t="shared" si="9"/>
        <v>0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>
      <c r="A131" s="39">
        <f t="shared" si="7"/>
        <v>0</v>
      </c>
      <c r="B131" s="39">
        <f t="shared" si="8"/>
        <v>0</v>
      </c>
      <c r="C131" s="39">
        <f t="shared" si="9"/>
        <v>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>
      <c r="A132" s="39">
        <f t="shared" si="7"/>
        <v>0</v>
      </c>
      <c r="B132" s="39">
        <f t="shared" si="8"/>
        <v>0</v>
      </c>
      <c r="C132" s="39">
        <f t="shared" si="9"/>
        <v>0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>
      <c r="A133" s="39">
        <f t="shared" ref="A133:A196" si="10">D133</f>
        <v>0</v>
      </c>
      <c r="B133" s="39">
        <f t="shared" ref="B133:B171" si="11">SUMIF($E133:$EA133,"&gt;0",$E$1:$EA$1)</f>
        <v>0</v>
      </c>
      <c r="C133" s="39">
        <f t="shared" ref="C133:C196" si="12">SUMIF($E133:$EA133,"&gt;0",$E$2:$EA$2)</f>
        <v>0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>
      <c r="A134" s="39">
        <f t="shared" si="10"/>
        <v>0</v>
      </c>
      <c r="B134" s="39">
        <f t="shared" si="11"/>
        <v>0</v>
      </c>
      <c r="C134" s="39">
        <f t="shared" si="12"/>
        <v>0</v>
      </c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>
      <c r="A135" s="39">
        <f t="shared" si="10"/>
        <v>0</v>
      </c>
      <c r="B135" s="39">
        <f t="shared" si="11"/>
        <v>0</v>
      </c>
      <c r="C135" s="39">
        <f t="shared" si="12"/>
        <v>0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>
      <c r="A136" s="39">
        <f t="shared" si="10"/>
        <v>0</v>
      </c>
      <c r="B136" s="39">
        <f t="shared" si="11"/>
        <v>0</v>
      </c>
      <c r="C136" s="39">
        <f t="shared" si="12"/>
        <v>0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>
      <c r="A137" s="39">
        <f t="shared" si="10"/>
        <v>0</v>
      </c>
      <c r="B137" s="39">
        <f t="shared" si="11"/>
        <v>0</v>
      </c>
      <c r="C137" s="39">
        <f t="shared" si="12"/>
        <v>0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>
      <c r="A138" s="39">
        <f t="shared" si="10"/>
        <v>0</v>
      </c>
      <c r="B138" s="39">
        <f t="shared" si="11"/>
        <v>0</v>
      </c>
      <c r="C138" s="39">
        <f t="shared" si="12"/>
        <v>0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>
      <c r="A139" s="39">
        <f t="shared" si="10"/>
        <v>0</v>
      </c>
      <c r="B139" s="39">
        <f t="shared" si="11"/>
        <v>0</v>
      </c>
      <c r="C139" s="39">
        <f t="shared" si="12"/>
        <v>0</v>
      </c>
    </row>
    <row r="140" spans="1:43">
      <c r="A140" s="39">
        <f t="shared" si="10"/>
        <v>0</v>
      </c>
      <c r="B140" s="39">
        <f t="shared" si="11"/>
        <v>0</v>
      </c>
      <c r="C140" s="39">
        <f t="shared" si="12"/>
        <v>0</v>
      </c>
    </row>
    <row r="141" spans="1:43">
      <c r="A141" s="39">
        <f t="shared" si="10"/>
        <v>0</v>
      </c>
      <c r="B141" s="39">
        <f t="shared" si="11"/>
        <v>0</v>
      </c>
      <c r="C141" s="39">
        <f t="shared" si="12"/>
        <v>0</v>
      </c>
    </row>
    <row r="142" spans="1:43">
      <c r="A142" s="39">
        <f t="shared" si="10"/>
        <v>0</v>
      </c>
      <c r="B142" s="39">
        <f t="shared" si="11"/>
        <v>0</v>
      </c>
      <c r="C142" s="39">
        <f t="shared" si="12"/>
        <v>0</v>
      </c>
    </row>
    <row r="143" spans="1:43">
      <c r="A143" s="39">
        <f t="shared" si="10"/>
        <v>0</v>
      </c>
      <c r="B143" s="39">
        <f t="shared" si="11"/>
        <v>0</v>
      </c>
      <c r="C143" s="39">
        <f t="shared" si="12"/>
        <v>0</v>
      </c>
    </row>
    <row r="144" spans="1:43">
      <c r="A144" s="39">
        <f t="shared" si="10"/>
        <v>0</v>
      </c>
      <c r="B144" s="39">
        <f t="shared" si="11"/>
        <v>0</v>
      </c>
      <c r="C144" s="39">
        <f t="shared" si="12"/>
        <v>0</v>
      </c>
    </row>
    <row r="145" spans="1:3">
      <c r="A145" s="39">
        <f t="shared" si="10"/>
        <v>0</v>
      </c>
      <c r="B145" s="39">
        <f t="shared" si="11"/>
        <v>0</v>
      </c>
      <c r="C145" s="39">
        <f t="shared" si="12"/>
        <v>0</v>
      </c>
    </row>
    <row r="146" spans="1:3">
      <c r="A146" s="39">
        <f t="shared" si="10"/>
        <v>0</v>
      </c>
      <c r="B146" s="39">
        <f t="shared" si="11"/>
        <v>0</v>
      </c>
      <c r="C146" s="39">
        <f t="shared" si="12"/>
        <v>0</v>
      </c>
    </row>
    <row r="147" spans="1:3">
      <c r="A147" s="39">
        <f t="shared" si="10"/>
        <v>0</v>
      </c>
      <c r="B147" s="39">
        <f t="shared" si="11"/>
        <v>0</v>
      </c>
      <c r="C147" s="39">
        <f t="shared" si="12"/>
        <v>0</v>
      </c>
    </row>
    <row r="148" spans="1:3">
      <c r="A148" s="39">
        <f t="shared" si="10"/>
        <v>0</v>
      </c>
      <c r="B148" s="39">
        <f t="shared" si="11"/>
        <v>0</v>
      </c>
      <c r="C148" s="39">
        <f t="shared" si="12"/>
        <v>0</v>
      </c>
    </row>
    <row r="149" spans="1:3">
      <c r="A149" s="39">
        <f t="shared" si="10"/>
        <v>0</v>
      </c>
      <c r="B149" s="39">
        <f t="shared" si="11"/>
        <v>0</v>
      </c>
      <c r="C149" s="39">
        <f t="shared" si="12"/>
        <v>0</v>
      </c>
    </row>
    <row r="150" spans="1:3">
      <c r="A150" s="39">
        <f t="shared" si="10"/>
        <v>0</v>
      </c>
      <c r="B150" s="39">
        <f t="shared" si="11"/>
        <v>0</v>
      </c>
      <c r="C150" s="39">
        <f t="shared" si="12"/>
        <v>0</v>
      </c>
    </row>
    <row r="151" spans="1:3">
      <c r="A151" s="39">
        <f t="shared" si="10"/>
        <v>0</v>
      </c>
      <c r="B151" s="39">
        <f t="shared" si="11"/>
        <v>0</v>
      </c>
      <c r="C151" s="39">
        <f t="shared" si="12"/>
        <v>0</v>
      </c>
    </row>
    <row r="152" spans="1:3">
      <c r="A152" s="39">
        <f t="shared" si="10"/>
        <v>0</v>
      </c>
      <c r="B152" s="39">
        <f t="shared" si="11"/>
        <v>0</v>
      </c>
      <c r="C152" s="39">
        <f t="shared" si="12"/>
        <v>0</v>
      </c>
    </row>
    <row r="153" spans="1:3">
      <c r="A153" s="39">
        <f t="shared" si="10"/>
        <v>0</v>
      </c>
      <c r="B153" s="39">
        <f t="shared" si="11"/>
        <v>0</v>
      </c>
      <c r="C153" s="39">
        <f t="shared" si="12"/>
        <v>0</v>
      </c>
    </row>
    <row r="154" spans="1:3">
      <c r="A154" s="39">
        <f t="shared" si="10"/>
        <v>0</v>
      </c>
      <c r="B154" s="39">
        <f t="shared" si="11"/>
        <v>0</v>
      </c>
      <c r="C154" s="39">
        <f t="shared" si="12"/>
        <v>0</v>
      </c>
    </row>
    <row r="155" spans="1:3">
      <c r="A155" s="39">
        <f t="shared" si="10"/>
        <v>0</v>
      </c>
      <c r="B155" s="39">
        <f t="shared" si="11"/>
        <v>0</v>
      </c>
      <c r="C155" s="39">
        <f t="shared" si="12"/>
        <v>0</v>
      </c>
    </row>
    <row r="156" spans="1:3">
      <c r="A156" s="39">
        <f t="shared" si="10"/>
        <v>0</v>
      </c>
      <c r="B156" s="39">
        <f t="shared" si="11"/>
        <v>0</v>
      </c>
      <c r="C156" s="39">
        <f t="shared" si="12"/>
        <v>0</v>
      </c>
    </row>
    <row r="157" spans="1:3">
      <c r="A157" s="39">
        <f t="shared" si="10"/>
        <v>0</v>
      </c>
      <c r="B157" s="39">
        <f t="shared" si="11"/>
        <v>0</v>
      </c>
      <c r="C157" s="39">
        <f t="shared" si="12"/>
        <v>0</v>
      </c>
    </row>
    <row r="158" spans="1:3">
      <c r="A158" s="39">
        <f t="shared" si="10"/>
        <v>0</v>
      </c>
      <c r="B158" s="39">
        <f t="shared" si="11"/>
        <v>0</v>
      </c>
      <c r="C158" s="39">
        <f t="shared" si="12"/>
        <v>0</v>
      </c>
    </row>
    <row r="159" spans="1:3">
      <c r="A159" s="39">
        <f t="shared" si="10"/>
        <v>0</v>
      </c>
      <c r="B159" s="39">
        <f t="shared" si="11"/>
        <v>0</v>
      </c>
      <c r="C159" s="39">
        <f t="shared" si="12"/>
        <v>0</v>
      </c>
    </row>
    <row r="160" spans="1:3">
      <c r="A160" s="39">
        <f t="shared" si="10"/>
        <v>0</v>
      </c>
      <c r="B160" s="39">
        <f t="shared" si="11"/>
        <v>0</v>
      </c>
      <c r="C160" s="39">
        <f t="shared" si="12"/>
        <v>0</v>
      </c>
    </row>
    <row r="161" spans="1:3">
      <c r="A161" s="39">
        <f t="shared" si="10"/>
        <v>0</v>
      </c>
      <c r="B161" s="39">
        <f t="shared" si="11"/>
        <v>0</v>
      </c>
      <c r="C161" s="39">
        <f t="shared" si="12"/>
        <v>0</v>
      </c>
    </row>
    <row r="162" spans="1:3">
      <c r="A162" s="39">
        <f t="shared" si="10"/>
        <v>0</v>
      </c>
      <c r="B162" s="39">
        <f t="shared" si="11"/>
        <v>0</v>
      </c>
      <c r="C162" s="39">
        <f t="shared" si="12"/>
        <v>0</v>
      </c>
    </row>
    <row r="163" spans="1:3">
      <c r="A163" s="39">
        <f t="shared" si="10"/>
        <v>0</v>
      </c>
      <c r="B163" s="39">
        <f t="shared" si="11"/>
        <v>0</v>
      </c>
      <c r="C163" s="39">
        <f t="shared" si="12"/>
        <v>0</v>
      </c>
    </row>
    <row r="164" spans="1:3">
      <c r="A164" s="39">
        <f t="shared" si="10"/>
        <v>0</v>
      </c>
      <c r="B164" s="39">
        <f t="shared" si="11"/>
        <v>0</v>
      </c>
      <c r="C164" s="39">
        <f t="shared" si="12"/>
        <v>0</v>
      </c>
    </row>
    <row r="165" spans="1:3">
      <c r="A165" s="39">
        <f t="shared" si="10"/>
        <v>0</v>
      </c>
      <c r="B165" s="39">
        <f t="shared" si="11"/>
        <v>0</v>
      </c>
      <c r="C165" s="39">
        <f t="shared" si="12"/>
        <v>0</v>
      </c>
    </row>
    <row r="166" spans="1:3">
      <c r="A166" s="39">
        <f t="shared" si="10"/>
        <v>0</v>
      </c>
      <c r="B166" s="39">
        <f t="shared" si="11"/>
        <v>0</v>
      </c>
      <c r="C166" s="39">
        <f t="shared" si="12"/>
        <v>0</v>
      </c>
    </row>
    <row r="167" spans="1:3">
      <c r="A167" s="39">
        <f t="shared" si="10"/>
        <v>0</v>
      </c>
      <c r="B167" s="39">
        <f t="shared" si="11"/>
        <v>0</v>
      </c>
      <c r="C167" s="39">
        <f t="shared" si="12"/>
        <v>0</v>
      </c>
    </row>
    <row r="168" spans="1:3">
      <c r="A168" s="39">
        <f t="shared" si="10"/>
        <v>0</v>
      </c>
      <c r="B168" s="39">
        <f t="shared" si="11"/>
        <v>0</v>
      </c>
      <c r="C168" s="39">
        <f t="shared" si="12"/>
        <v>0</v>
      </c>
    </row>
    <row r="169" spans="1:3">
      <c r="A169" s="39">
        <f t="shared" si="10"/>
        <v>0</v>
      </c>
      <c r="B169" s="39">
        <f t="shared" si="11"/>
        <v>0</v>
      </c>
      <c r="C169" s="39">
        <f t="shared" si="12"/>
        <v>0</v>
      </c>
    </row>
    <row r="170" spans="1:3">
      <c r="A170" s="39">
        <f t="shared" si="10"/>
        <v>0</v>
      </c>
      <c r="B170" s="39">
        <f t="shared" si="11"/>
        <v>0</v>
      </c>
      <c r="C170" s="39">
        <f t="shared" si="12"/>
        <v>0</v>
      </c>
    </row>
    <row r="171" spans="1:3">
      <c r="A171" s="39">
        <f t="shared" si="10"/>
        <v>0</v>
      </c>
      <c r="B171" s="39">
        <f t="shared" si="11"/>
        <v>0</v>
      </c>
      <c r="C171" s="39">
        <f t="shared" si="12"/>
        <v>0</v>
      </c>
    </row>
    <row r="172" spans="1:3">
      <c r="A172" s="39">
        <f t="shared" si="10"/>
        <v>0</v>
      </c>
      <c r="B172" s="39">
        <f t="shared" ref="B172:B235" si="13">SUMIF($E172:$EA172,"&gt;0",$E$1:$EA$1)-1</f>
        <v>-1</v>
      </c>
      <c r="C172" s="39">
        <f t="shared" si="12"/>
        <v>0</v>
      </c>
    </row>
    <row r="173" spans="1:3">
      <c r="A173" s="39">
        <f t="shared" si="10"/>
        <v>0</v>
      </c>
      <c r="B173" s="39">
        <f t="shared" si="13"/>
        <v>-1</v>
      </c>
      <c r="C173" s="39">
        <f t="shared" si="12"/>
        <v>0</v>
      </c>
    </row>
    <row r="174" spans="1:3">
      <c r="A174" s="39">
        <f t="shared" si="10"/>
        <v>0</v>
      </c>
      <c r="B174" s="39">
        <f t="shared" si="13"/>
        <v>-1</v>
      </c>
      <c r="C174" s="39">
        <f t="shared" si="12"/>
        <v>0</v>
      </c>
    </row>
    <row r="175" spans="1:3">
      <c r="A175" s="39">
        <f t="shared" si="10"/>
        <v>0</v>
      </c>
      <c r="B175" s="39">
        <f t="shared" si="13"/>
        <v>-1</v>
      </c>
      <c r="C175" s="39">
        <f t="shared" si="12"/>
        <v>0</v>
      </c>
    </row>
    <row r="176" spans="1:3">
      <c r="A176" s="39">
        <f t="shared" si="10"/>
        <v>0</v>
      </c>
      <c r="B176" s="39">
        <f t="shared" si="13"/>
        <v>-1</v>
      </c>
      <c r="C176" s="39">
        <f t="shared" si="12"/>
        <v>0</v>
      </c>
    </row>
    <row r="177" spans="1:3">
      <c r="A177" s="39">
        <f t="shared" si="10"/>
        <v>0</v>
      </c>
      <c r="B177" s="39">
        <f t="shared" si="13"/>
        <v>-1</v>
      </c>
      <c r="C177" s="39">
        <f t="shared" si="12"/>
        <v>0</v>
      </c>
    </row>
    <row r="178" spans="1:3">
      <c r="A178" s="39">
        <f t="shared" si="10"/>
        <v>0</v>
      </c>
      <c r="B178" s="39">
        <f t="shared" si="13"/>
        <v>-1</v>
      </c>
      <c r="C178" s="39">
        <f t="shared" si="12"/>
        <v>0</v>
      </c>
    </row>
    <row r="179" spans="1:3">
      <c r="A179" s="39">
        <f t="shared" si="10"/>
        <v>0</v>
      </c>
      <c r="B179" s="39">
        <f t="shared" si="13"/>
        <v>-1</v>
      </c>
      <c r="C179" s="39">
        <f t="shared" si="12"/>
        <v>0</v>
      </c>
    </row>
    <row r="180" spans="1:3">
      <c r="A180" s="39">
        <f t="shared" si="10"/>
        <v>0</v>
      </c>
      <c r="B180" s="39">
        <f t="shared" si="13"/>
        <v>-1</v>
      </c>
      <c r="C180" s="39">
        <f t="shared" si="12"/>
        <v>0</v>
      </c>
    </row>
    <row r="181" spans="1:3">
      <c r="A181" s="39">
        <f t="shared" si="10"/>
        <v>0</v>
      </c>
      <c r="B181" s="39">
        <f t="shared" si="13"/>
        <v>-1</v>
      </c>
      <c r="C181" s="39">
        <f t="shared" si="12"/>
        <v>0</v>
      </c>
    </row>
    <row r="182" spans="1:3">
      <c r="A182" s="39">
        <f t="shared" si="10"/>
        <v>0</v>
      </c>
      <c r="B182" s="39">
        <f t="shared" si="13"/>
        <v>-1</v>
      </c>
      <c r="C182" s="39">
        <f t="shared" si="12"/>
        <v>0</v>
      </c>
    </row>
    <row r="183" spans="1:3">
      <c r="A183" s="39">
        <f t="shared" si="10"/>
        <v>0</v>
      </c>
      <c r="B183" s="39">
        <f t="shared" si="13"/>
        <v>-1</v>
      </c>
      <c r="C183" s="39">
        <f t="shared" si="12"/>
        <v>0</v>
      </c>
    </row>
    <row r="184" spans="1:3">
      <c r="A184" s="39">
        <f t="shared" si="10"/>
        <v>0</v>
      </c>
      <c r="B184" s="39">
        <f t="shared" si="13"/>
        <v>-1</v>
      </c>
      <c r="C184" s="39">
        <f t="shared" si="12"/>
        <v>0</v>
      </c>
    </row>
    <row r="185" spans="1:3">
      <c r="A185" s="39">
        <f t="shared" si="10"/>
        <v>0</v>
      </c>
      <c r="B185" s="39">
        <f t="shared" si="13"/>
        <v>-1</v>
      </c>
      <c r="C185" s="39">
        <f t="shared" si="12"/>
        <v>0</v>
      </c>
    </row>
    <row r="186" spans="1:3">
      <c r="A186" s="39">
        <f t="shared" si="10"/>
        <v>0</v>
      </c>
      <c r="B186" s="39">
        <f t="shared" si="13"/>
        <v>-1</v>
      </c>
      <c r="C186" s="39">
        <f t="shared" si="12"/>
        <v>0</v>
      </c>
    </row>
    <row r="187" spans="1:3">
      <c r="A187" s="39">
        <f t="shared" si="10"/>
        <v>0</v>
      </c>
      <c r="B187" s="39">
        <f t="shared" si="13"/>
        <v>-1</v>
      </c>
      <c r="C187" s="39">
        <f t="shared" si="12"/>
        <v>0</v>
      </c>
    </row>
    <row r="188" spans="1:3">
      <c r="A188" s="39">
        <f t="shared" si="10"/>
        <v>0</v>
      </c>
      <c r="B188" s="39">
        <f t="shared" si="13"/>
        <v>-1</v>
      </c>
      <c r="C188" s="39">
        <f t="shared" si="12"/>
        <v>0</v>
      </c>
    </row>
    <row r="189" spans="1:3">
      <c r="A189" s="39">
        <f t="shared" si="10"/>
        <v>0</v>
      </c>
      <c r="B189" s="39">
        <f t="shared" si="13"/>
        <v>-1</v>
      </c>
      <c r="C189" s="39">
        <f t="shared" si="12"/>
        <v>0</v>
      </c>
    </row>
    <row r="190" spans="1:3">
      <c r="A190" s="39">
        <f t="shared" si="10"/>
        <v>0</v>
      </c>
      <c r="B190" s="39">
        <f t="shared" si="13"/>
        <v>-1</v>
      </c>
      <c r="C190" s="39">
        <f t="shared" si="12"/>
        <v>0</v>
      </c>
    </row>
    <row r="191" spans="1:3">
      <c r="A191" s="39">
        <f t="shared" si="10"/>
        <v>0</v>
      </c>
      <c r="B191" s="39">
        <f t="shared" si="13"/>
        <v>-1</v>
      </c>
      <c r="C191" s="39">
        <f t="shared" si="12"/>
        <v>0</v>
      </c>
    </row>
    <row r="192" spans="1:3">
      <c r="A192" s="39">
        <f t="shared" si="10"/>
        <v>0</v>
      </c>
      <c r="B192" s="39">
        <f t="shared" si="13"/>
        <v>-1</v>
      </c>
      <c r="C192" s="39">
        <f t="shared" si="12"/>
        <v>0</v>
      </c>
    </row>
    <row r="193" spans="1:3">
      <c r="A193" s="39">
        <f t="shared" si="10"/>
        <v>0</v>
      </c>
      <c r="B193" s="39">
        <f t="shared" si="13"/>
        <v>-1</v>
      </c>
      <c r="C193" s="39">
        <f t="shared" si="12"/>
        <v>0</v>
      </c>
    </row>
    <row r="194" spans="1:3">
      <c r="A194" s="39">
        <f t="shared" si="10"/>
        <v>0</v>
      </c>
      <c r="B194" s="39">
        <f t="shared" si="13"/>
        <v>-1</v>
      </c>
      <c r="C194" s="39">
        <f t="shared" si="12"/>
        <v>0</v>
      </c>
    </row>
    <row r="195" spans="1:3">
      <c r="A195" s="39">
        <f t="shared" si="10"/>
        <v>0</v>
      </c>
      <c r="B195" s="39">
        <f t="shared" si="13"/>
        <v>-1</v>
      </c>
      <c r="C195" s="39">
        <f t="shared" si="12"/>
        <v>0</v>
      </c>
    </row>
    <row r="196" spans="1:3">
      <c r="A196" s="39">
        <f t="shared" si="10"/>
        <v>0</v>
      </c>
      <c r="B196" s="39">
        <f t="shared" si="13"/>
        <v>-1</v>
      </c>
      <c r="C196" s="39">
        <f t="shared" si="12"/>
        <v>0</v>
      </c>
    </row>
    <row r="197" spans="1:3">
      <c r="A197" s="39">
        <f t="shared" ref="A197:A260" si="14">D197</f>
        <v>0</v>
      </c>
      <c r="B197" s="39">
        <f t="shared" si="13"/>
        <v>-1</v>
      </c>
      <c r="C197" s="39">
        <f t="shared" ref="C197:C242" si="15">SUMIF($E197:$EA197,"&gt;0",$E$2:$EA$2)</f>
        <v>0</v>
      </c>
    </row>
    <row r="198" spans="1:3">
      <c r="A198" s="39">
        <f t="shared" si="14"/>
        <v>0</v>
      </c>
      <c r="B198" s="39">
        <f t="shared" si="13"/>
        <v>-1</v>
      </c>
      <c r="C198" s="39">
        <f t="shared" si="15"/>
        <v>0</v>
      </c>
    </row>
    <row r="199" spans="1:3">
      <c r="A199" s="39">
        <f t="shared" si="14"/>
        <v>0</v>
      </c>
      <c r="B199" s="39">
        <f t="shared" si="13"/>
        <v>-1</v>
      </c>
      <c r="C199" s="39">
        <f t="shared" si="15"/>
        <v>0</v>
      </c>
    </row>
    <row r="200" spans="1:3">
      <c r="A200" s="39">
        <f t="shared" si="14"/>
        <v>0</v>
      </c>
      <c r="B200" s="39">
        <f t="shared" si="13"/>
        <v>-1</v>
      </c>
      <c r="C200" s="39">
        <f t="shared" si="15"/>
        <v>0</v>
      </c>
    </row>
    <row r="201" spans="1:3">
      <c r="A201" s="39">
        <f t="shared" si="14"/>
        <v>0</v>
      </c>
      <c r="B201" s="39">
        <f t="shared" si="13"/>
        <v>-1</v>
      </c>
      <c r="C201" s="39">
        <f t="shared" si="15"/>
        <v>0</v>
      </c>
    </row>
    <row r="202" spans="1:3">
      <c r="A202" s="39">
        <f t="shared" si="14"/>
        <v>0</v>
      </c>
      <c r="B202" s="39">
        <f t="shared" si="13"/>
        <v>-1</v>
      </c>
      <c r="C202" s="39">
        <f t="shared" si="15"/>
        <v>0</v>
      </c>
    </row>
    <row r="203" spans="1:3">
      <c r="A203" s="39">
        <f t="shared" si="14"/>
        <v>0</v>
      </c>
      <c r="B203" s="39">
        <f t="shared" si="13"/>
        <v>-1</v>
      </c>
      <c r="C203" s="39">
        <f t="shared" si="15"/>
        <v>0</v>
      </c>
    </row>
    <row r="204" spans="1:3">
      <c r="A204" s="39">
        <f t="shared" si="14"/>
        <v>0</v>
      </c>
      <c r="B204" s="39">
        <f t="shared" si="13"/>
        <v>-1</v>
      </c>
      <c r="C204" s="39">
        <f t="shared" si="15"/>
        <v>0</v>
      </c>
    </row>
    <row r="205" spans="1:3">
      <c r="A205" s="39">
        <f t="shared" si="14"/>
        <v>0</v>
      </c>
      <c r="B205" s="39">
        <f t="shared" si="13"/>
        <v>-1</v>
      </c>
      <c r="C205" s="39">
        <f t="shared" si="15"/>
        <v>0</v>
      </c>
    </row>
    <row r="206" spans="1:3">
      <c r="A206" s="39">
        <f t="shared" si="14"/>
        <v>0</v>
      </c>
      <c r="B206" s="39">
        <f t="shared" si="13"/>
        <v>-1</v>
      </c>
      <c r="C206" s="39">
        <f t="shared" si="15"/>
        <v>0</v>
      </c>
    </row>
    <row r="207" spans="1:3">
      <c r="A207" s="39">
        <f t="shared" si="14"/>
        <v>0</v>
      </c>
      <c r="B207" s="39">
        <f t="shared" si="13"/>
        <v>-1</v>
      </c>
      <c r="C207" s="39">
        <f t="shared" si="15"/>
        <v>0</v>
      </c>
    </row>
    <row r="208" spans="1:3">
      <c r="A208" s="39">
        <f t="shared" si="14"/>
        <v>0</v>
      </c>
      <c r="B208" s="39">
        <f t="shared" si="13"/>
        <v>-1</v>
      </c>
      <c r="C208" s="39">
        <f t="shared" si="15"/>
        <v>0</v>
      </c>
    </row>
    <row r="209" spans="1:3">
      <c r="A209" s="39">
        <f t="shared" si="14"/>
        <v>0</v>
      </c>
      <c r="B209" s="39">
        <f t="shared" si="13"/>
        <v>-1</v>
      </c>
      <c r="C209" s="39">
        <f t="shared" si="15"/>
        <v>0</v>
      </c>
    </row>
    <row r="210" spans="1:3">
      <c r="A210" s="39">
        <f t="shared" si="14"/>
        <v>0</v>
      </c>
      <c r="B210" s="39">
        <f t="shared" si="13"/>
        <v>-1</v>
      </c>
      <c r="C210" s="39">
        <f t="shared" si="15"/>
        <v>0</v>
      </c>
    </row>
    <row r="211" spans="1:3">
      <c r="A211" s="39">
        <f t="shared" si="14"/>
        <v>0</v>
      </c>
      <c r="B211" s="39">
        <f t="shared" si="13"/>
        <v>-1</v>
      </c>
      <c r="C211" s="39">
        <f t="shared" si="15"/>
        <v>0</v>
      </c>
    </row>
    <row r="212" spans="1:3">
      <c r="A212" s="39">
        <f t="shared" si="14"/>
        <v>0</v>
      </c>
      <c r="B212" s="39">
        <f t="shared" si="13"/>
        <v>-1</v>
      </c>
      <c r="C212" s="39">
        <f t="shared" si="15"/>
        <v>0</v>
      </c>
    </row>
    <row r="213" spans="1:3">
      <c r="A213" s="39">
        <f t="shared" si="14"/>
        <v>0</v>
      </c>
      <c r="B213" s="39">
        <f t="shared" si="13"/>
        <v>-1</v>
      </c>
      <c r="C213" s="39">
        <f t="shared" si="15"/>
        <v>0</v>
      </c>
    </row>
    <row r="214" spans="1:3">
      <c r="A214" s="39">
        <f t="shared" si="14"/>
        <v>0</v>
      </c>
      <c r="B214" s="39">
        <f t="shared" si="13"/>
        <v>-1</v>
      </c>
      <c r="C214" s="39">
        <f t="shared" si="15"/>
        <v>0</v>
      </c>
    </row>
    <row r="215" spans="1:3">
      <c r="A215" s="39">
        <f t="shared" si="14"/>
        <v>0</v>
      </c>
      <c r="B215" s="39">
        <f t="shared" si="13"/>
        <v>-1</v>
      </c>
      <c r="C215" s="39">
        <f t="shared" si="15"/>
        <v>0</v>
      </c>
    </row>
    <row r="216" spans="1:3">
      <c r="A216" s="39">
        <f t="shared" si="14"/>
        <v>0</v>
      </c>
      <c r="B216" s="39">
        <f t="shared" si="13"/>
        <v>-1</v>
      </c>
      <c r="C216" s="39">
        <f t="shared" si="15"/>
        <v>0</v>
      </c>
    </row>
    <row r="217" spans="1:3">
      <c r="A217" s="39">
        <f t="shared" si="14"/>
        <v>0</v>
      </c>
      <c r="B217" s="39">
        <f t="shared" si="13"/>
        <v>-1</v>
      </c>
      <c r="C217" s="39">
        <f t="shared" si="15"/>
        <v>0</v>
      </c>
    </row>
    <row r="218" spans="1:3">
      <c r="A218" s="39">
        <f t="shared" si="14"/>
        <v>0</v>
      </c>
      <c r="B218" s="39">
        <f t="shared" si="13"/>
        <v>-1</v>
      </c>
      <c r="C218" s="39">
        <f t="shared" si="15"/>
        <v>0</v>
      </c>
    </row>
    <row r="219" spans="1:3">
      <c r="A219" s="39">
        <f t="shared" si="14"/>
        <v>0</v>
      </c>
      <c r="B219" s="39">
        <f t="shared" si="13"/>
        <v>-1</v>
      </c>
      <c r="C219" s="39">
        <f t="shared" si="15"/>
        <v>0</v>
      </c>
    </row>
    <row r="220" spans="1:3">
      <c r="A220" s="39">
        <f t="shared" si="14"/>
        <v>0</v>
      </c>
      <c r="B220" s="39">
        <f t="shared" si="13"/>
        <v>-1</v>
      </c>
      <c r="C220" s="39">
        <f t="shared" si="15"/>
        <v>0</v>
      </c>
    </row>
    <row r="221" spans="1:3">
      <c r="A221" s="39">
        <f t="shared" si="14"/>
        <v>0</v>
      </c>
      <c r="B221" s="39">
        <f t="shared" si="13"/>
        <v>-1</v>
      </c>
      <c r="C221" s="39">
        <f t="shared" si="15"/>
        <v>0</v>
      </c>
    </row>
    <row r="222" spans="1:3">
      <c r="A222" s="39">
        <f t="shared" si="14"/>
        <v>0</v>
      </c>
      <c r="B222" s="39">
        <f t="shared" si="13"/>
        <v>-1</v>
      </c>
      <c r="C222" s="39">
        <f t="shared" si="15"/>
        <v>0</v>
      </c>
    </row>
    <row r="223" spans="1:3">
      <c r="A223" s="39">
        <f t="shared" si="14"/>
        <v>0</v>
      </c>
      <c r="B223" s="39">
        <f t="shared" si="13"/>
        <v>-1</v>
      </c>
      <c r="C223" s="39">
        <f t="shared" si="15"/>
        <v>0</v>
      </c>
    </row>
    <row r="224" spans="1:3">
      <c r="A224" s="39">
        <f t="shared" si="14"/>
        <v>0</v>
      </c>
      <c r="B224" s="39">
        <f t="shared" si="13"/>
        <v>-1</v>
      </c>
      <c r="C224" s="39">
        <f t="shared" si="15"/>
        <v>0</v>
      </c>
    </row>
    <row r="225" spans="1:3">
      <c r="A225" s="39">
        <f t="shared" si="14"/>
        <v>0</v>
      </c>
      <c r="B225" s="39">
        <f t="shared" si="13"/>
        <v>-1</v>
      </c>
      <c r="C225" s="39">
        <f t="shared" si="15"/>
        <v>0</v>
      </c>
    </row>
    <row r="226" spans="1:3">
      <c r="A226" s="39">
        <f t="shared" si="14"/>
        <v>0</v>
      </c>
      <c r="B226" s="39">
        <f t="shared" si="13"/>
        <v>-1</v>
      </c>
      <c r="C226" s="39">
        <f t="shared" si="15"/>
        <v>0</v>
      </c>
    </row>
    <row r="227" spans="1:3">
      <c r="A227" s="39">
        <f t="shared" si="14"/>
        <v>0</v>
      </c>
      <c r="B227" s="39">
        <f t="shared" si="13"/>
        <v>-1</v>
      </c>
      <c r="C227" s="39">
        <f t="shared" si="15"/>
        <v>0</v>
      </c>
    </row>
    <row r="228" spans="1:3">
      <c r="A228" s="39">
        <f t="shared" si="14"/>
        <v>0</v>
      </c>
      <c r="B228" s="39">
        <f t="shared" si="13"/>
        <v>-1</v>
      </c>
      <c r="C228" s="39">
        <f t="shared" si="15"/>
        <v>0</v>
      </c>
    </row>
    <row r="229" spans="1:3">
      <c r="A229" s="39">
        <f t="shared" si="14"/>
        <v>0</v>
      </c>
      <c r="B229" s="39">
        <f t="shared" si="13"/>
        <v>-1</v>
      </c>
      <c r="C229" s="39">
        <f t="shared" si="15"/>
        <v>0</v>
      </c>
    </row>
    <row r="230" spans="1:3">
      <c r="A230" s="39">
        <f t="shared" si="14"/>
        <v>0</v>
      </c>
      <c r="B230" s="39">
        <f t="shared" si="13"/>
        <v>-1</v>
      </c>
      <c r="C230" s="39">
        <f t="shared" si="15"/>
        <v>0</v>
      </c>
    </row>
    <row r="231" spans="1:3">
      <c r="A231" s="39">
        <f t="shared" si="14"/>
        <v>0</v>
      </c>
      <c r="B231" s="39">
        <f t="shared" si="13"/>
        <v>-1</v>
      </c>
      <c r="C231" s="39">
        <f t="shared" si="15"/>
        <v>0</v>
      </c>
    </row>
    <row r="232" spans="1:3">
      <c r="A232" s="39">
        <f t="shared" si="14"/>
        <v>0</v>
      </c>
      <c r="B232" s="39">
        <f t="shared" si="13"/>
        <v>-1</v>
      </c>
      <c r="C232" s="39">
        <f t="shared" si="15"/>
        <v>0</v>
      </c>
    </row>
    <row r="233" spans="1:3">
      <c r="A233" s="39">
        <f t="shared" si="14"/>
        <v>0</v>
      </c>
      <c r="B233" s="39">
        <f t="shared" si="13"/>
        <v>-1</v>
      </c>
      <c r="C233" s="39">
        <f t="shared" si="15"/>
        <v>0</v>
      </c>
    </row>
    <row r="234" spans="1:3">
      <c r="A234" s="39">
        <f t="shared" si="14"/>
        <v>0</v>
      </c>
      <c r="B234" s="39">
        <f t="shared" si="13"/>
        <v>-1</v>
      </c>
      <c r="C234" s="39">
        <f t="shared" si="15"/>
        <v>0</v>
      </c>
    </row>
    <row r="235" spans="1:3">
      <c r="A235" s="39">
        <f t="shared" si="14"/>
        <v>0</v>
      </c>
      <c r="B235" s="39">
        <f t="shared" si="13"/>
        <v>-1</v>
      </c>
      <c r="C235" s="39">
        <f t="shared" si="15"/>
        <v>0</v>
      </c>
    </row>
    <row r="236" spans="1:3">
      <c r="A236" s="39">
        <f t="shared" si="14"/>
        <v>0</v>
      </c>
      <c r="B236" s="39">
        <f t="shared" ref="B236:B299" si="16">SUMIF($E236:$EA236,"&gt;0",$E$1:$EA$1)-1</f>
        <v>-1</v>
      </c>
      <c r="C236" s="39">
        <f t="shared" si="15"/>
        <v>0</v>
      </c>
    </row>
    <row r="237" spans="1:3">
      <c r="A237" s="39">
        <f t="shared" si="14"/>
        <v>0</v>
      </c>
      <c r="B237" s="39">
        <f t="shared" si="16"/>
        <v>-1</v>
      </c>
      <c r="C237" s="39">
        <f t="shared" si="15"/>
        <v>0</v>
      </c>
    </row>
    <row r="238" spans="1:3">
      <c r="A238" s="39">
        <f t="shared" si="14"/>
        <v>0</v>
      </c>
      <c r="B238" s="39">
        <f t="shared" si="16"/>
        <v>-1</v>
      </c>
      <c r="C238" s="39">
        <f t="shared" si="15"/>
        <v>0</v>
      </c>
    </row>
    <row r="239" spans="1:3">
      <c r="A239" s="39">
        <f t="shared" si="14"/>
        <v>0</v>
      </c>
      <c r="B239" s="39">
        <f t="shared" si="16"/>
        <v>-1</v>
      </c>
      <c r="C239" s="39">
        <f t="shared" si="15"/>
        <v>0</v>
      </c>
    </row>
    <row r="240" spans="1:3">
      <c r="A240" s="39">
        <f t="shared" si="14"/>
        <v>0</v>
      </c>
      <c r="B240" s="39">
        <f t="shared" si="16"/>
        <v>-1</v>
      </c>
      <c r="C240" s="39">
        <f t="shared" si="15"/>
        <v>0</v>
      </c>
    </row>
    <row r="241" spans="1:3">
      <c r="A241" s="39">
        <f t="shared" si="14"/>
        <v>0</v>
      </c>
      <c r="B241" s="39">
        <f t="shared" si="16"/>
        <v>-1</v>
      </c>
      <c r="C241" s="39">
        <f t="shared" si="15"/>
        <v>0</v>
      </c>
    </row>
    <row r="242" spans="1:3">
      <c r="A242" s="39">
        <f t="shared" si="14"/>
        <v>0</v>
      </c>
      <c r="B242" s="39">
        <f t="shared" si="16"/>
        <v>-1</v>
      </c>
      <c r="C242" s="39">
        <f t="shared" si="15"/>
        <v>0</v>
      </c>
    </row>
    <row r="243" spans="1:3">
      <c r="A243" s="39">
        <f t="shared" si="14"/>
        <v>0</v>
      </c>
      <c r="B243" s="39">
        <f t="shared" si="16"/>
        <v>-1</v>
      </c>
    </row>
    <row r="244" spans="1:3">
      <c r="A244" s="39">
        <f t="shared" si="14"/>
        <v>0</v>
      </c>
      <c r="B244" s="39">
        <f t="shared" si="16"/>
        <v>-1</v>
      </c>
    </row>
    <row r="245" spans="1:3">
      <c r="A245" s="39">
        <f t="shared" si="14"/>
        <v>0</v>
      </c>
      <c r="B245" s="39">
        <f t="shared" si="16"/>
        <v>-1</v>
      </c>
    </row>
    <row r="246" spans="1:3">
      <c r="A246" s="39">
        <f t="shared" si="14"/>
        <v>0</v>
      </c>
      <c r="B246" s="39">
        <f t="shared" si="16"/>
        <v>-1</v>
      </c>
    </row>
    <row r="247" spans="1:3">
      <c r="A247" s="39">
        <f t="shared" si="14"/>
        <v>0</v>
      </c>
      <c r="B247" s="39">
        <f t="shared" si="16"/>
        <v>-1</v>
      </c>
    </row>
    <row r="248" spans="1:3">
      <c r="A248" s="39">
        <f t="shared" si="14"/>
        <v>0</v>
      </c>
      <c r="B248" s="39">
        <f t="shared" si="16"/>
        <v>-1</v>
      </c>
    </row>
    <row r="249" spans="1:3">
      <c r="A249" s="39">
        <f t="shared" si="14"/>
        <v>0</v>
      </c>
      <c r="B249" s="39">
        <f t="shared" si="16"/>
        <v>-1</v>
      </c>
    </row>
    <row r="250" spans="1:3">
      <c r="A250" s="39">
        <f t="shared" si="14"/>
        <v>0</v>
      </c>
      <c r="B250" s="39">
        <f t="shared" si="16"/>
        <v>-1</v>
      </c>
    </row>
    <row r="251" spans="1:3">
      <c r="A251" s="39">
        <f t="shared" si="14"/>
        <v>0</v>
      </c>
      <c r="B251" s="39">
        <f t="shared" si="16"/>
        <v>-1</v>
      </c>
    </row>
    <row r="252" spans="1:3">
      <c r="A252" s="39">
        <f t="shared" si="14"/>
        <v>0</v>
      </c>
      <c r="B252" s="39">
        <f t="shared" si="16"/>
        <v>-1</v>
      </c>
    </row>
    <row r="253" spans="1:3">
      <c r="A253" s="39">
        <f t="shared" si="14"/>
        <v>0</v>
      </c>
      <c r="B253" s="39">
        <f t="shared" si="16"/>
        <v>-1</v>
      </c>
    </row>
    <row r="254" spans="1:3">
      <c r="A254" s="39">
        <f t="shared" si="14"/>
        <v>0</v>
      </c>
      <c r="B254" s="39">
        <f t="shared" si="16"/>
        <v>-1</v>
      </c>
    </row>
    <row r="255" spans="1:3">
      <c r="A255" s="39">
        <f t="shared" si="14"/>
        <v>0</v>
      </c>
      <c r="B255" s="39">
        <f t="shared" si="16"/>
        <v>-1</v>
      </c>
    </row>
    <row r="256" spans="1:3">
      <c r="A256" s="39">
        <f t="shared" si="14"/>
        <v>0</v>
      </c>
      <c r="B256" s="39">
        <f t="shared" si="16"/>
        <v>-1</v>
      </c>
    </row>
    <row r="257" spans="1:2">
      <c r="A257" s="39">
        <f t="shared" si="14"/>
        <v>0</v>
      </c>
      <c r="B257" s="39">
        <f t="shared" si="16"/>
        <v>-1</v>
      </c>
    </row>
    <row r="258" spans="1:2">
      <c r="A258" s="39">
        <f t="shared" si="14"/>
        <v>0</v>
      </c>
      <c r="B258" s="39">
        <f t="shared" si="16"/>
        <v>-1</v>
      </c>
    </row>
    <row r="259" spans="1:2">
      <c r="A259" s="39">
        <f t="shared" si="14"/>
        <v>0</v>
      </c>
      <c r="B259" s="39">
        <f t="shared" si="16"/>
        <v>-1</v>
      </c>
    </row>
    <row r="260" spans="1:2">
      <c r="A260" s="39">
        <f t="shared" si="14"/>
        <v>0</v>
      </c>
      <c r="B260" s="39">
        <f t="shared" si="16"/>
        <v>-1</v>
      </c>
    </row>
    <row r="261" spans="1:2">
      <c r="A261" s="39">
        <f t="shared" ref="A261:A324" si="17">D261</f>
        <v>0</v>
      </c>
      <c r="B261" s="39">
        <f t="shared" si="16"/>
        <v>-1</v>
      </c>
    </row>
    <row r="262" spans="1:2">
      <c r="A262" s="39">
        <f t="shared" si="17"/>
        <v>0</v>
      </c>
      <c r="B262" s="39">
        <f t="shared" si="16"/>
        <v>-1</v>
      </c>
    </row>
    <row r="263" spans="1:2">
      <c r="A263" s="39">
        <f t="shared" si="17"/>
        <v>0</v>
      </c>
      <c r="B263" s="39">
        <f t="shared" si="16"/>
        <v>-1</v>
      </c>
    </row>
    <row r="264" spans="1:2">
      <c r="A264" s="39">
        <f t="shared" si="17"/>
        <v>0</v>
      </c>
      <c r="B264" s="39">
        <f t="shared" si="16"/>
        <v>-1</v>
      </c>
    </row>
    <row r="265" spans="1:2">
      <c r="A265" s="39">
        <f t="shared" si="17"/>
        <v>0</v>
      </c>
      <c r="B265" s="39">
        <f t="shared" si="16"/>
        <v>-1</v>
      </c>
    </row>
    <row r="266" spans="1:2">
      <c r="A266" s="39">
        <f t="shared" si="17"/>
        <v>0</v>
      </c>
      <c r="B266" s="39">
        <f t="shared" si="16"/>
        <v>-1</v>
      </c>
    </row>
    <row r="267" spans="1:2">
      <c r="A267" s="39">
        <f t="shared" si="17"/>
        <v>0</v>
      </c>
      <c r="B267" s="39">
        <f t="shared" si="16"/>
        <v>-1</v>
      </c>
    </row>
    <row r="268" spans="1:2">
      <c r="A268" s="39">
        <f t="shared" si="17"/>
        <v>0</v>
      </c>
      <c r="B268" s="39">
        <f t="shared" si="16"/>
        <v>-1</v>
      </c>
    </row>
    <row r="269" spans="1:2">
      <c r="A269" s="39">
        <f t="shared" si="17"/>
        <v>0</v>
      </c>
      <c r="B269" s="39">
        <f t="shared" si="16"/>
        <v>-1</v>
      </c>
    </row>
    <row r="270" spans="1:2">
      <c r="A270" s="39">
        <f t="shared" si="17"/>
        <v>0</v>
      </c>
      <c r="B270" s="39">
        <f t="shared" si="16"/>
        <v>-1</v>
      </c>
    </row>
    <row r="271" spans="1:2">
      <c r="A271" s="39">
        <f t="shared" si="17"/>
        <v>0</v>
      </c>
      <c r="B271" s="39">
        <f t="shared" si="16"/>
        <v>-1</v>
      </c>
    </row>
    <row r="272" spans="1:2">
      <c r="A272" s="39">
        <f t="shared" si="17"/>
        <v>0</v>
      </c>
      <c r="B272" s="39">
        <f t="shared" si="16"/>
        <v>-1</v>
      </c>
    </row>
    <row r="273" spans="1:2">
      <c r="A273" s="39">
        <f t="shared" si="17"/>
        <v>0</v>
      </c>
      <c r="B273" s="39">
        <f t="shared" si="16"/>
        <v>-1</v>
      </c>
    </row>
    <row r="274" spans="1:2">
      <c r="A274" s="39">
        <f t="shared" si="17"/>
        <v>0</v>
      </c>
      <c r="B274" s="39">
        <f t="shared" si="16"/>
        <v>-1</v>
      </c>
    </row>
    <row r="275" spans="1:2">
      <c r="A275" s="39">
        <f t="shared" si="17"/>
        <v>0</v>
      </c>
      <c r="B275" s="39">
        <f t="shared" si="16"/>
        <v>-1</v>
      </c>
    </row>
    <row r="276" spans="1:2">
      <c r="A276" s="39">
        <f t="shared" si="17"/>
        <v>0</v>
      </c>
      <c r="B276" s="39">
        <f t="shared" si="16"/>
        <v>-1</v>
      </c>
    </row>
    <row r="277" spans="1:2">
      <c r="A277" s="39">
        <f t="shared" si="17"/>
        <v>0</v>
      </c>
      <c r="B277" s="39">
        <f t="shared" si="16"/>
        <v>-1</v>
      </c>
    </row>
    <row r="278" spans="1:2">
      <c r="A278" s="39">
        <f t="shared" si="17"/>
        <v>0</v>
      </c>
      <c r="B278" s="39">
        <f t="shared" si="16"/>
        <v>-1</v>
      </c>
    </row>
    <row r="279" spans="1:2">
      <c r="A279" s="39">
        <f t="shared" si="17"/>
        <v>0</v>
      </c>
      <c r="B279" s="39">
        <f t="shared" si="16"/>
        <v>-1</v>
      </c>
    </row>
    <row r="280" spans="1:2">
      <c r="A280" s="39">
        <f t="shared" si="17"/>
        <v>0</v>
      </c>
      <c r="B280" s="39">
        <f t="shared" si="16"/>
        <v>-1</v>
      </c>
    </row>
    <row r="281" spans="1:2">
      <c r="A281" s="39">
        <f t="shared" si="17"/>
        <v>0</v>
      </c>
      <c r="B281" s="39">
        <f t="shared" si="16"/>
        <v>-1</v>
      </c>
    </row>
    <row r="282" spans="1:2">
      <c r="A282" s="39">
        <f t="shared" si="17"/>
        <v>0</v>
      </c>
      <c r="B282" s="39">
        <f t="shared" si="16"/>
        <v>-1</v>
      </c>
    </row>
    <row r="283" spans="1:2">
      <c r="A283" s="39">
        <f t="shared" si="17"/>
        <v>0</v>
      </c>
      <c r="B283" s="39">
        <f t="shared" si="16"/>
        <v>-1</v>
      </c>
    </row>
    <row r="284" spans="1:2">
      <c r="A284" s="39">
        <f t="shared" si="17"/>
        <v>0</v>
      </c>
      <c r="B284" s="39">
        <f t="shared" si="16"/>
        <v>-1</v>
      </c>
    </row>
    <row r="285" spans="1:2">
      <c r="A285" s="39">
        <f t="shared" si="17"/>
        <v>0</v>
      </c>
      <c r="B285" s="39">
        <f t="shared" si="16"/>
        <v>-1</v>
      </c>
    </row>
    <row r="286" spans="1:2">
      <c r="A286" s="39">
        <f t="shared" si="17"/>
        <v>0</v>
      </c>
      <c r="B286" s="39">
        <f t="shared" si="16"/>
        <v>-1</v>
      </c>
    </row>
    <row r="287" spans="1:2">
      <c r="A287" s="39">
        <f t="shared" si="17"/>
        <v>0</v>
      </c>
      <c r="B287" s="39">
        <f t="shared" si="16"/>
        <v>-1</v>
      </c>
    </row>
    <row r="288" spans="1:2">
      <c r="A288" s="39">
        <f t="shared" si="17"/>
        <v>0</v>
      </c>
      <c r="B288" s="39">
        <f t="shared" si="16"/>
        <v>-1</v>
      </c>
    </row>
    <row r="289" spans="1:2">
      <c r="A289" s="39">
        <f t="shared" si="17"/>
        <v>0</v>
      </c>
      <c r="B289" s="39">
        <f t="shared" si="16"/>
        <v>-1</v>
      </c>
    </row>
    <row r="290" spans="1:2">
      <c r="A290" s="39">
        <f t="shared" si="17"/>
        <v>0</v>
      </c>
      <c r="B290" s="39">
        <f t="shared" si="16"/>
        <v>-1</v>
      </c>
    </row>
    <row r="291" spans="1:2">
      <c r="A291" s="39">
        <f t="shared" si="17"/>
        <v>0</v>
      </c>
      <c r="B291" s="39">
        <f t="shared" si="16"/>
        <v>-1</v>
      </c>
    </row>
    <row r="292" spans="1:2">
      <c r="A292" s="39">
        <f t="shared" si="17"/>
        <v>0</v>
      </c>
      <c r="B292" s="39">
        <f t="shared" si="16"/>
        <v>-1</v>
      </c>
    </row>
    <row r="293" spans="1:2">
      <c r="A293" s="39">
        <f t="shared" si="17"/>
        <v>0</v>
      </c>
      <c r="B293" s="39">
        <f t="shared" si="16"/>
        <v>-1</v>
      </c>
    </row>
    <row r="294" spans="1:2">
      <c r="A294" s="39">
        <f t="shared" si="17"/>
        <v>0</v>
      </c>
      <c r="B294" s="39">
        <f t="shared" si="16"/>
        <v>-1</v>
      </c>
    </row>
    <row r="295" spans="1:2">
      <c r="A295" s="39">
        <f t="shared" si="17"/>
        <v>0</v>
      </c>
      <c r="B295" s="39">
        <f t="shared" si="16"/>
        <v>-1</v>
      </c>
    </row>
    <row r="296" spans="1:2">
      <c r="A296" s="39">
        <f t="shared" si="17"/>
        <v>0</v>
      </c>
      <c r="B296" s="39">
        <f t="shared" si="16"/>
        <v>-1</v>
      </c>
    </row>
    <row r="297" spans="1:2">
      <c r="A297" s="39">
        <f t="shared" si="17"/>
        <v>0</v>
      </c>
      <c r="B297" s="39">
        <f t="shared" si="16"/>
        <v>-1</v>
      </c>
    </row>
    <row r="298" spans="1:2">
      <c r="A298" s="39">
        <f t="shared" si="17"/>
        <v>0</v>
      </c>
      <c r="B298" s="39">
        <f t="shared" si="16"/>
        <v>-1</v>
      </c>
    </row>
    <row r="299" spans="1:2">
      <c r="A299" s="39">
        <f t="shared" si="17"/>
        <v>0</v>
      </c>
      <c r="B299" s="39">
        <f t="shared" si="16"/>
        <v>-1</v>
      </c>
    </row>
    <row r="300" spans="1:2">
      <c r="A300" s="39">
        <f t="shared" si="17"/>
        <v>0</v>
      </c>
      <c r="B300" s="39">
        <f t="shared" ref="B300:B340" si="18">SUMIF($E300:$EA300,"&gt;0",$E$1:$EA$1)-1</f>
        <v>-1</v>
      </c>
    </row>
    <row r="301" spans="1:2">
      <c r="A301" s="39">
        <f t="shared" si="17"/>
        <v>0</v>
      </c>
      <c r="B301" s="39">
        <f t="shared" si="18"/>
        <v>-1</v>
      </c>
    </row>
    <row r="302" spans="1:2">
      <c r="A302" s="39">
        <f t="shared" si="17"/>
        <v>0</v>
      </c>
      <c r="B302" s="39">
        <f t="shared" si="18"/>
        <v>-1</v>
      </c>
    </row>
    <row r="303" spans="1:2">
      <c r="A303" s="39">
        <f t="shared" si="17"/>
        <v>0</v>
      </c>
      <c r="B303" s="39">
        <f t="shared" si="18"/>
        <v>-1</v>
      </c>
    </row>
    <row r="304" spans="1:2">
      <c r="A304" s="39">
        <f t="shared" si="17"/>
        <v>0</v>
      </c>
      <c r="B304" s="39">
        <f t="shared" si="18"/>
        <v>-1</v>
      </c>
    </row>
    <row r="305" spans="1:2">
      <c r="A305" s="39">
        <f t="shared" si="17"/>
        <v>0</v>
      </c>
      <c r="B305" s="39">
        <f t="shared" si="18"/>
        <v>-1</v>
      </c>
    </row>
    <row r="306" spans="1:2">
      <c r="A306" s="39">
        <f t="shared" si="17"/>
        <v>0</v>
      </c>
      <c r="B306" s="39">
        <f t="shared" si="18"/>
        <v>-1</v>
      </c>
    </row>
    <row r="307" spans="1:2">
      <c r="A307" s="39">
        <f t="shared" si="17"/>
        <v>0</v>
      </c>
      <c r="B307" s="39">
        <f t="shared" si="18"/>
        <v>-1</v>
      </c>
    </row>
    <row r="308" spans="1:2">
      <c r="A308" s="39">
        <f t="shared" si="17"/>
        <v>0</v>
      </c>
      <c r="B308" s="39">
        <f t="shared" si="18"/>
        <v>-1</v>
      </c>
    </row>
    <row r="309" spans="1:2">
      <c r="A309" s="39">
        <f t="shared" si="17"/>
        <v>0</v>
      </c>
      <c r="B309" s="39">
        <f t="shared" si="18"/>
        <v>-1</v>
      </c>
    </row>
    <row r="310" spans="1:2">
      <c r="A310" s="39">
        <f t="shared" si="17"/>
        <v>0</v>
      </c>
      <c r="B310" s="39">
        <f t="shared" si="18"/>
        <v>-1</v>
      </c>
    </row>
    <row r="311" spans="1:2">
      <c r="A311" s="39">
        <f t="shared" si="17"/>
        <v>0</v>
      </c>
      <c r="B311" s="39">
        <f t="shared" si="18"/>
        <v>-1</v>
      </c>
    </row>
    <row r="312" spans="1:2">
      <c r="A312" s="39">
        <f t="shared" si="17"/>
        <v>0</v>
      </c>
      <c r="B312" s="39">
        <f t="shared" si="18"/>
        <v>-1</v>
      </c>
    </row>
    <row r="313" spans="1:2">
      <c r="A313" s="39">
        <f t="shared" si="17"/>
        <v>0</v>
      </c>
      <c r="B313" s="39">
        <f t="shared" si="18"/>
        <v>-1</v>
      </c>
    </row>
    <row r="314" spans="1:2">
      <c r="A314" s="39">
        <f t="shared" si="17"/>
        <v>0</v>
      </c>
      <c r="B314" s="39">
        <f t="shared" si="18"/>
        <v>-1</v>
      </c>
    </row>
    <row r="315" spans="1:2">
      <c r="A315" s="39">
        <f t="shared" si="17"/>
        <v>0</v>
      </c>
      <c r="B315" s="39">
        <f t="shared" si="18"/>
        <v>-1</v>
      </c>
    </row>
    <row r="316" spans="1:2">
      <c r="A316" s="39">
        <f t="shared" si="17"/>
        <v>0</v>
      </c>
      <c r="B316" s="39">
        <f t="shared" si="18"/>
        <v>-1</v>
      </c>
    </row>
    <row r="317" spans="1:2">
      <c r="A317" s="39">
        <f t="shared" si="17"/>
        <v>0</v>
      </c>
      <c r="B317" s="39">
        <f t="shared" si="18"/>
        <v>-1</v>
      </c>
    </row>
    <row r="318" spans="1:2">
      <c r="A318" s="39">
        <f t="shared" si="17"/>
        <v>0</v>
      </c>
      <c r="B318" s="39">
        <f t="shared" si="18"/>
        <v>-1</v>
      </c>
    </row>
    <row r="319" spans="1:2">
      <c r="A319" s="39">
        <f t="shared" si="17"/>
        <v>0</v>
      </c>
      <c r="B319" s="39">
        <f t="shared" si="18"/>
        <v>-1</v>
      </c>
    </row>
    <row r="320" spans="1:2">
      <c r="A320" s="39">
        <f t="shared" si="17"/>
        <v>0</v>
      </c>
      <c r="B320" s="39">
        <f t="shared" si="18"/>
        <v>-1</v>
      </c>
    </row>
    <row r="321" spans="1:2">
      <c r="A321" s="39">
        <f t="shared" si="17"/>
        <v>0</v>
      </c>
      <c r="B321" s="39">
        <f t="shared" si="18"/>
        <v>-1</v>
      </c>
    </row>
    <row r="322" spans="1:2">
      <c r="A322" s="39">
        <f t="shared" si="17"/>
        <v>0</v>
      </c>
      <c r="B322" s="39">
        <f t="shared" si="18"/>
        <v>-1</v>
      </c>
    </row>
    <row r="323" spans="1:2">
      <c r="A323" s="39">
        <f t="shared" si="17"/>
        <v>0</v>
      </c>
      <c r="B323" s="39">
        <f t="shared" si="18"/>
        <v>-1</v>
      </c>
    </row>
    <row r="324" spans="1:2">
      <c r="A324" s="39">
        <f t="shared" si="17"/>
        <v>0</v>
      </c>
      <c r="B324" s="39">
        <f t="shared" si="18"/>
        <v>-1</v>
      </c>
    </row>
    <row r="325" spans="1:2">
      <c r="A325" s="39">
        <f t="shared" ref="A325:A340" si="19">D325</f>
        <v>0</v>
      </c>
      <c r="B325" s="39">
        <f t="shared" si="18"/>
        <v>-1</v>
      </c>
    </row>
    <row r="326" spans="1:2">
      <c r="A326" s="39">
        <f t="shared" si="19"/>
        <v>0</v>
      </c>
      <c r="B326" s="39">
        <f t="shared" si="18"/>
        <v>-1</v>
      </c>
    </row>
    <row r="327" spans="1:2">
      <c r="A327" s="39">
        <f t="shared" si="19"/>
        <v>0</v>
      </c>
      <c r="B327" s="39">
        <f t="shared" si="18"/>
        <v>-1</v>
      </c>
    </row>
    <row r="328" spans="1:2">
      <c r="A328" s="39">
        <f t="shared" si="19"/>
        <v>0</v>
      </c>
      <c r="B328" s="39">
        <f t="shared" si="18"/>
        <v>-1</v>
      </c>
    </row>
    <row r="329" spans="1:2">
      <c r="A329" s="39">
        <f t="shared" si="19"/>
        <v>0</v>
      </c>
      <c r="B329" s="39">
        <f t="shared" si="18"/>
        <v>-1</v>
      </c>
    </row>
    <row r="330" spans="1:2">
      <c r="A330" s="39">
        <f t="shared" si="19"/>
        <v>0</v>
      </c>
      <c r="B330" s="39">
        <f t="shared" si="18"/>
        <v>-1</v>
      </c>
    </row>
    <row r="331" spans="1:2">
      <c r="A331" s="39">
        <f t="shared" si="19"/>
        <v>0</v>
      </c>
      <c r="B331" s="39">
        <f t="shared" si="18"/>
        <v>-1</v>
      </c>
    </row>
    <row r="332" spans="1:2">
      <c r="A332" s="39">
        <f t="shared" si="19"/>
        <v>0</v>
      </c>
      <c r="B332" s="39">
        <f t="shared" si="18"/>
        <v>-1</v>
      </c>
    </row>
    <row r="333" spans="1:2">
      <c r="A333" s="39">
        <f t="shared" si="19"/>
        <v>0</v>
      </c>
      <c r="B333" s="39">
        <f t="shared" si="18"/>
        <v>-1</v>
      </c>
    </row>
    <row r="334" spans="1:2">
      <c r="A334" s="39">
        <f t="shared" si="19"/>
        <v>0</v>
      </c>
      <c r="B334" s="39">
        <f t="shared" si="18"/>
        <v>-1</v>
      </c>
    </row>
    <row r="335" spans="1:2">
      <c r="A335" s="39">
        <f t="shared" si="19"/>
        <v>0</v>
      </c>
      <c r="B335" s="39">
        <f t="shared" si="18"/>
        <v>-1</v>
      </c>
    </row>
    <row r="336" spans="1:2">
      <c r="A336" s="39">
        <f t="shared" si="19"/>
        <v>0</v>
      </c>
      <c r="B336" s="39">
        <f t="shared" si="18"/>
        <v>-1</v>
      </c>
    </row>
    <row r="337" spans="1:2">
      <c r="A337" s="39">
        <f t="shared" si="19"/>
        <v>0</v>
      </c>
      <c r="B337" s="39">
        <f t="shared" si="18"/>
        <v>-1</v>
      </c>
    </row>
    <row r="338" spans="1:2">
      <c r="A338" s="39">
        <f t="shared" si="19"/>
        <v>0</v>
      </c>
      <c r="B338" s="39">
        <f t="shared" si="18"/>
        <v>-1</v>
      </c>
    </row>
    <row r="339" spans="1:2">
      <c r="A339" s="39">
        <f t="shared" si="19"/>
        <v>0</v>
      </c>
      <c r="B339" s="39">
        <f t="shared" si="18"/>
        <v>-1</v>
      </c>
    </row>
    <row r="340" spans="1:2">
      <c r="A340" s="39">
        <f t="shared" si="19"/>
        <v>0</v>
      </c>
      <c r="B340" s="39">
        <f t="shared" si="18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36">
    <tabColor theme="7" tint="0.79998168889431442"/>
  </sheetPr>
  <dimension ref="A1:J21"/>
  <sheetViews>
    <sheetView workbookViewId="0">
      <selection activeCell="J21" sqref="J21"/>
    </sheetView>
  </sheetViews>
  <sheetFormatPr baseColWidth="10" defaultColWidth="10.7265625" defaultRowHeight="14.5"/>
  <cols>
    <col min="1" max="1" width="11.453125" style="251"/>
  </cols>
  <sheetData>
    <row r="1" spans="1:10">
      <c r="B1" s="251" t="s">
        <v>1342</v>
      </c>
      <c r="C1" s="251"/>
      <c r="D1" s="251"/>
      <c r="E1" s="251"/>
      <c r="F1" s="251"/>
      <c r="G1" s="251"/>
      <c r="H1" s="251"/>
      <c r="I1" s="251"/>
      <c r="J1" s="251"/>
    </row>
    <row r="2" spans="1:10">
      <c r="A2" s="264" t="s">
        <v>1343</v>
      </c>
      <c r="B2" s="245" t="s">
        <v>299</v>
      </c>
      <c r="C2" s="245" t="s">
        <v>95</v>
      </c>
      <c r="D2" s="245" t="s">
        <v>272</v>
      </c>
      <c r="E2" s="245" t="s">
        <v>69</v>
      </c>
      <c r="F2" s="245" t="s">
        <v>58</v>
      </c>
      <c r="G2" s="245" t="s">
        <v>1267</v>
      </c>
      <c r="H2" s="245" t="s">
        <v>36</v>
      </c>
      <c r="I2" s="245" t="s">
        <v>28</v>
      </c>
      <c r="J2" s="245" t="s">
        <v>228</v>
      </c>
    </row>
    <row r="3" spans="1:10">
      <c r="B3" s="251" t="s">
        <v>88</v>
      </c>
      <c r="C3" s="251" t="s">
        <v>52</v>
      </c>
      <c r="D3" s="251" t="s">
        <v>221</v>
      </c>
      <c r="E3" s="251" t="s">
        <v>323</v>
      </c>
      <c r="F3" s="251" t="s">
        <v>1269</v>
      </c>
      <c r="G3" s="251" t="s">
        <v>50</v>
      </c>
      <c r="H3" s="251" t="s">
        <v>41</v>
      </c>
      <c r="I3" s="251" t="s">
        <v>32</v>
      </c>
      <c r="J3" s="251" t="s">
        <v>145</v>
      </c>
    </row>
    <row r="4" spans="1:10">
      <c r="A4" s="245" t="s">
        <v>299</v>
      </c>
      <c r="B4" s="251" t="s">
        <v>293</v>
      </c>
      <c r="C4" s="251" t="s">
        <v>115</v>
      </c>
      <c r="D4" s="251" t="s">
        <v>1430</v>
      </c>
      <c r="E4" s="251" t="s">
        <v>72</v>
      </c>
      <c r="F4" s="251" t="s">
        <v>307</v>
      </c>
      <c r="G4" s="251" t="s">
        <v>1273</v>
      </c>
      <c r="H4" s="251" t="s">
        <v>105</v>
      </c>
      <c r="I4" s="251" t="s">
        <v>1538</v>
      </c>
      <c r="J4" s="251" t="s">
        <v>1270</v>
      </c>
    </row>
    <row r="5" spans="1:10">
      <c r="A5" s="245" t="s">
        <v>95</v>
      </c>
      <c r="B5" s="251" t="s">
        <v>295</v>
      </c>
      <c r="C5" s="251" t="s">
        <v>100</v>
      </c>
      <c r="D5" s="251" t="s">
        <v>148</v>
      </c>
      <c r="E5" s="251" t="s">
        <v>1431</v>
      </c>
      <c r="F5" s="251" t="s">
        <v>318</v>
      </c>
      <c r="G5" s="251" t="s">
        <v>135</v>
      </c>
      <c r="H5" s="251" t="s">
        <v>1660</v>
      </c>
      <c r="I5" s="251" t="s">
        <v>12</v>
      </c>
      <c r="J5" s="251" t="s">
        <v>240</v>
      </c>
    </row>
    <row r="6" spans="1:10">
      <c r="A6" s="245" t="s">
        <v>272</v>
      </c>
      <c r="B6" s="251" t="s">
        <v>1665</v>
      </c>
      <c r="C6" s="251" t="s">
        <v>402</v>
      </c>
      <c r="D6" s="251" t="s">
        <v>59</v>
      </c>
      <c r="E6" s="251" t="s">
        <v>61</v>
      </c>
      <c r="F6" s="251" t="s">
        <v>1670</v>
      </c>
      <c r="G6" s="251" t="s">
        <v>1423</v>
      </c>
      <c r="H6" s="251" t="s">
        <v>236</v>
      </c>
      <c r="I6" s="251" t="s">
        <v>1167</v>
      </c>
      <c r="J6" s="251" t="s">
        <v>248</v>
      </c>
    </row>
    <row r="7" spans="1:10">
      <c r="A7" s="245" t="s">
        <v>64</v>
      </c>
      <c r="B7" s="251" t="s">
        <v>278</v>
      </c>
      <c r="C7" s="251" t="s">
        <v>53</v>
      </c>
      <c r="D7" s="251" t="s">
        <v>142</v>
      </c>
      <c r="E7" s="251" t="s">
        <v>44</v>
      </c>
      <c r="F7" s="251" t="s">
        <v>355</v>
      </c>
      <c r="G7" s="251" t="s">
        <v>49</v>
      </c>
      <c r="H7" s="251" t="s">
        <v>45</v>
      </c>
      <c r="I7" s="251" t="s">
        <v>1646</v>
      </c>
      <c r="J7" s="251" t="s">
        <v>139</v>
      </c>
    </row>
    <row r="8" spans="1:10">
      <c r="A8" s="245" t="s">
        <v>58</v>
      </c>
      <c r="B8" s="251" t="s">
        <v>93</v>
      </c>
      <c r="C8" t="s">
        <v>1621</v>
      </c>
      <c r="D8" s="251" t="s">
        <v>1166</v>
      </c>
      <c r="E8" s="251" t="s">
        <v>87</v>
      </c>
      <c r="F8" s="251" t="s">
        <v>1183</v>
      </c>
      <c r="G8" s="251" t="s">
        <v>1440</v>
      </c>
      <c r="H8" s="251" t="s">
        <v>29</v>
      </c>
      <c r="I8" s="251" t="s">
        <v>24</v>
      </c>
      <c r="J8" s="251" t="s">
        <v>43</v>
      </c>
    </row>
    <row r="9" spans="1:10">
      <c r="A9" s="245" t="s">
        <v>1267</v>
      </c>
      <c r="B9" s="251" t="s">
        <v>1606</v>
      </c>
      <c r="C9" s="251" t="s">
        <v>101</v>
      </c>
      <c r="D9" s="251" t="s">
        <v>456</v>
      </c>
      <c r="E9" s="251" t="s">
        <v>75</v>
      </c>
      <c r="F9" s="251" t="s">
        <v>326</v>
      </c>
      <c r="G9" s="251" t="s">
        <v>1074</v>
      </c>
      <c r="H9" s="251" t="s">
        <v>1623</v>
      </c>
      <c r="I9" s="251" t="s">
        <v>1437</v>
      </c>
      <c r="J9" s="251" t="s">
        <v>1120</v>
      </c>
    </row>
    <row r="10" spans="1:10">
      <c r="A10" s="245" t="s">
        <v>36</v>
      </c>
      <c r="B10" s="251" t="s">
        <v>967</v>
      </c>
      <c r="C10" s="251" t="s">
        <v>20</v>
      </c>
      <c r="D10" s="251" t="s">
        <v>42</v>
      </c>
      <c r="E10" s="251" t="s">
        <v>65</v>
      </c>
      <c r="F10" s="251" t="s">
        <v>71</v>
      </c>
      <c r="G10" s="251" t="s">
        <v>553</v>
      </c>
      <c r="H10" s="251" t="s">
        <v>259</v>
      </c>
      <c r="I10" s="251" t="s">
        <v>161</v>
      </c>
      <c r="J10" s="251" t="s">
        <v>136</v>
      </c>
    </row>
    <row r="11" spans="1:10">
      <c r="A11" s="245" t="s">
        <v>28</v>
      </c>
      <c r="B11" s="251" t="s">
        <v>282</v>
      </c>
      <c r="C11" s="251" t="s">
        <v>111</v>
      </c>
      <c r="D11" s="251" t="s">
        <v>1680</v>
      </c>
      <c r="E11" s="251" t="s">
        <v>81</v>
      </c>
      <c r="F11" s="251" t="s">
        <v>1082</v>
      </c>
      <c r="G11" s="251" t="s">
        <v>1556</v>
      </c>
      <c r="H11" s="251" t="s">
        <v>1350</v>
      </c>
      <c r="I11" s="251" t="s">
        <v>11</v>
      </c>
      <c r="J11" s="251" t="s">
        <v>144</v>
      </c>
    </row>
    <row r="12" spans="1:10">
      <c r="A12" s="245" t="s">
        <v>228</v>
      </c>
      <c r="B12" s="251" t="s">
        <v>300</v>
      </c>
      <c r="C12" s="251" t="s">
        <v>97</v>
      </c>
      <c r="D12" s="251" t="s">
        <v>1685</v>
      </c>
      <c r="F12" s="251" t="s">
        <v>104</v>
      </c>
      <c r="G12" s="251"/>
      <c r="H12" s="251" t="s">
        <v>6</v>
      </c>
      <c r="I12" s="251" t="s">
        <v>132</v>
      </c>
      <c r="J12" s="251" t="s">
        <v>733</v>
      </c>
    </row>
    <row r="13" spans="1:10">
      <c r="C13" s="251" t="s">
        <v>40</v>
      </c>
      <c r="D13" s="251" t="s">
        <v>96</v>
      </c>
      <c r="E13" s="251"/>
      <c r="F13" s="251" t="s">
        <v>1695</v>
      </c>
      <c r="G13" s="251"/>
      <c r="H13" s="251" t="s">
        <v>213</v>
      </c>
      <c r="I13" s="251" t="s">
        <v>25</v>
      </c>
      <c r="J13" s="251" t="s">
        <v>140</v>
      </c>
    </row>
    <row r="14" spans="1:10">
      <c r="B14" s="251"/>
      <c r="C14" s="251" t="s">
        <v>57</v>
      </c>
      <c r="D14" s="251" t="s">
        <v>123</v>
      </c>
      <c r="E14" s="251"/>
      <c r="F14" s="251" t="s">
        <v>60</v>
      </c>
      <c r="G14" s="251"/>
      <c r="H14" s="251" t="s">
        <v>530</v>
      </c>
      <c r="I14" s="251"/>
      <c r="J14" s="251" t="s">
        <v>1690</v>
      </c>
    </row>
    <row r="15" spans="1:10">
      <c r="B15" s="251"/>
      <c r="C15" s="251" t="s">
        <v>562</v>
      </c>
      <c r="D15" s="251" t="s">
        <v>1276</v>
      </c>
      <c r="E15" s="251"/>
      <c r="F15" s="251" t="s">
        <v>337</v>
      </c>
      <c r="G15" s="251"/>
      <c r="H15" s="251" t="s">
        <v>1030</v>
      </c>
      <c r="I15" s="251"/>
      <c r="J15" s="251" t="s">
        <v>143</v>
      </c>
    </row>
    <row r="16" spans="1:10">
      <c r="B16" s="251"/>
      <c r="C16" s="251" t="s">
        <v>54</v>
      </c>
      <c r="D16" s="251" t="s">
        <v>217</v>
      </c>
      <c r="E16" s="251"/>
      <c r="F16" s="251" t="s">
        <v>198</v>
      </c>
      <c r="G16" s="251"/>
      <c r="H16" s="251" t="s">
        <v>1607</v>
      </c>
      <c r="I16" s="251"/>
      <c r="J16" s="251" t="s">
        <v>1700</v>
      </c>
    </row>
    <row r="17" spans="2:10">
      <c r="B17" s="251"/>
      <c r="C17" s="251"/>
      <c r="D17" s="251"/>
      <c r="E17" s="251"/>
      <c r="G17" s="251"/>
      <c r="H17" s="251"/>
      <c r="I17" s="251"/>
      <c r="J17" s="251" t="s">
        <v>1192</v>
      </c>
    </row>
    <row r="18" spans="2:10">
      <c r="B18" s="251"/>
      <c r="C18" s="251"/>
      <c r="D18" s="251"/>
      <c r="E18" s="251"/>
      <c r="F18" s="251"/>
      <c r="G18" s="251"/>
      <c r="H18" s="251"/>
      <c r="I18" s="251"/>
      <c r="J18" s="251" t="s">
        <v>1629</v>
      </c>
    </row>
    <row r="19" spans="2:10">
      <c r="B19" s="251"/>
      <c r="C19" s="251"/>
      <c r="D19" s="251"/>
      <c r="E19" s="251"/>
      <c r="F19" s="251"/>
      <c r="G19" s="251"/>
      <c r="H19" s="251"/>
      <c r="I19" s="251"/>
      <c r="J19" s="251" t="s">
        <v>220</v>
      </c>
    </row>
    <row r="20" spans="2:10">
      <c r="J20" t="s">
        <v>227</v>
      </c>
    </row>
    <row r="21" spans="2:10">
      <c r="J21" t="s">
        <v>23</v>
      </c>
    </row>
  </sheetData>
  <sortState xmlns:xlrd2="http://schemas.microsoft.com/office/spreadsheetml/2017/richdata2" ref="J4:J21">
    <sortCondition ref="J3"/>
  </sortState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4">
    <tabColor theme="4" tint="0.79998168889431442"/>
  </sheetPr>
  <dimension ref="A1:H20"/>
  <sheetViews>
    <sheetView zoomScaleNormal="100" workbookViewId="0">
      <selection activeCell="C20" sqref="C20"/>
    </sheetView>
  </sheetViews>
  <sheetFormatPr baseColWidth="10" defaultColWidth="10.7265625" defaultRowHeight="14.5"/>
  <cols>
    <col min="1" max="1" width="21.54296875" customWidth="1"/>
    <col min="2" max="2" width="13.81640625" style="47" customWidth="1"/>
    <col min="3" max="3" width="14" style="47" customWidth="1"/>
    <col min="4" max="4" width="11" style="47" customWidth="1"/>
    <col min="5" max="7" width="9.81640625" style="47" customWidth="1"/>
    <col min="8" max="8" width="111.54296875" customWidth="1"/>
  </cols>
  <sheetData>
    <row r="1" spans="1:8" ht="58">
      <c r="A1" s="54" t="s">
        <v>982</v>
      </c>
      <c r="B1" s="168" t="s">
        <v>984</v>
      </c>
      <c r="C1" s="168" t="s">
        <v>985</v>
      </c>
      <c r="D1" s="168" t="s">
        <v>1213</v>
      </c>
      <c r="E1" s="168" t="s">
        <v>1214</v>
      </c>
      <c r="F1" s="168" t="s">
        <v>1215</v>
      </c>
      <c r="G1" s="168" t="s">
        <v>1216</v>
      </c>
      <c r="H1" s="54" t="s">
        <v>983</v>
      </c>
    </row>
    <row r="2" spans="1:8">
      <c r="A2" s="48" t="s">
        <v>974</v>
      </c>
      <c r="B2" s="169">
        <v>480</v>
      </c>
      <c r="C2" s="169">
        <v>480</v>
      </c>
      <c r="D2" s="169">
        <f t="shared" ref="D2:E4" si="0">B2/40</f>
        <v>12</v>
      </c>
      <c r="E2" s="169">
        <f t="shared" si="0"/>
        <v>12</v>
      </c>
      <c r="F2" s="169"/>
      <c r="G2" s="169"/>
      <c r="H2" s="48" t="s">
        <v>988</v>
      </c>
    </row>
    <row r="3" spans="1:8" s="39" customFormat="1">
      <c r="A3" s="48" t="s">
        <v>1007</v>
      </c>
      <c r="B3" s="169">
        <f>B2*3</f>
        <v>1440</v>
      </c>
      <c r="C3" s="169">
        <f>C2*3</f>
        <v>1440</v>
      </c>
      <c r="D3" s="169">
        <f t="shared" si="0"/>
        <v>36</v>
      </c>
      <c r="E3" s="169">
        <f t="shared" si="0"/>
        <v>36</v>
      </c>
      <c r="F3" s="169"/>
      <c r="G3" s="169"/>
      <c r="H3" s="48" t="s">
        <v>1008</v>
      </c>
    </row>
    <row r="4" spans="1:8">
      <c r="A4" s="48" t="s">
        <v>970</v>
      </c>
      <c r="B4" s="169">
        <v>480</v>
      </c>
      <c r="C4" s="169">
        <v>560</v>
      </c>
      <c r="D4" s="169">
        <f t="shared" si="0"/>
        <v>12</v>
      </c>
      <c r="E4" s="169">
        <f t="shared" si="0"/>
        <v>14</v>
      </c>
      <c r="F4" s="169"/>
      <c r="G4" s="169"/>
      <c r="H4" s="48" t="s">
        <v>989</v>
      </c>
    </row>
    <row r="5" spans="1:8">
      <c r="A5" s="48" t="s">
        <v>971</v>
      </c>
      <c r="B5" s="169">
        <v>1360</v>
      </c>
      <c r="C5" s="169">
        <v>1440</v>
      </c>
      <c r="D5" s="169">
        <f t="shared" ref="D5:D14" si="1">B5/40</f>
        <v>34</v>
      </c>
      <c r="E5" s="169">
        <f t="shared" ref="E5:E14" si="2">C5/40</f>
        <v>36</v>
      </c>
      <c r="F5" s="169"/>
      <c r="G5" s="169"/>
      <c r="H5" s="48" t="s">
        <v>1244</v>
      </c>
    </row>
    <row r="6" spans="1:8" s="39" customFormat="1">
      <c r="A6" s="48" t="s">
        <v>1243</v>
      </c>
      <c r="B6" s="169">
        <v>800</v>
      </c>
      <c r="C6" s="169">
        <v>880</v>
      </c>
      <c r="D6" s="169">
        <f t="shared" ref="D6" si="3">B6/40</f>
        <v>20</v>
      </c>
      <c r="E6" s="169">
        <f t="shared" ref="E6" si="4">C6/40</f>
        <v>22</v>
      </c>
      <c r="F6" s="169"/>
      <c r="G6" s="169">
        <f>560/40</f>
        <v>14</v>
      </c>
      <c r="H6" s="48" t="s">
        <v>1245</v>
      </c>
    </row>
    <row r="7" spans="1:8" s="39" customFormat="1">
      <c r="A7" s="48" t="s">
        <v>986</v>
      </c>
      <c r="B7" s="169">
        <v>1240</v>
      </c>
      <c r="C7" s="169">
        <v>1440</v>
      </c>
      <c r="D7" s="169">
        <f t="shared" si="1"/>
        <v>31</v>
      </c>
      <c r="E7" s="169">
        <f t="shared" si="2"/>
        <v>36</v>
      </c>
      <c r="F7" s="169"/>
      <c r="G7" s="169"/>
      <c r="H7" s="48" t="s">
        <v>795</v>
      </c>
    </row>
    <row r="8" spans="1:8">
      <c r="A8" s="48" t="s">
        <v>972</v>
      </c>
      <c r="B8" s="169">
        <v>1280</v>
      </c>
      <c r="C8" s="169">
        <v>1400</v>
      </c>
      <c r="D8" s="169">
        <f t="shared" si="1"/>
        <v>32</v>
      </c>
      <c r="E8" s="169">
        <f t="shared" si="2"/>
        <v>35</v>
      </c>
      <c r="F8" s="169"/>
      <c r="G8" s="169"/>
      <c r="H8" s="48" t="s">
        <v>987</v>
      </c>
    </row>
    <row r="9" spans="1:8">
      <c r="A9" s="48" t="s">
        <v>973</v>
      </c>
      <c r="B9" s="169">
        <v>1280</v>
      </c>
      <c r="C9" s="169">
        <v>1400</v>
      </c>
      <c r="D9" s="169">
        <f t="shared" si="1"/>
        <v>32</v>
      </c>
      <c r="E9" s="169">
        <f t="shared" si="2"/>
        <v>35</v>
      </c>
      <c r="F9" s="169"/>
      <c r="G9" s="169"/>
      <c r="H9" s="48" t="s">
        <v>990</v>
      </c>
    </row>
    <row r="10" spans="1:8">
      <c r="A10" s="48" t="s">
        <v>976</v>
      </c>
      <c r="B10" s="169">
        <v>1280</v>
      </c>
      <c r="C10" s="169">
        <v>1400</v>
      </c>
      <c r="D10" s="169">
        <f t="shared" si="1"/>
        <v>32</v>
      </c>
      <c r="E10" s="169">
        <f t="shared" si="2"/>
        <v>35</v>
      </c>
      <c r="F10" s="169"/>
      <c r="G10" s="169"/>
      <c r="H10" s="48" t="s">
        <v>991</v>
      </c>
    </row>
    <row r="11" spans="1:8">
      <c r="A11" s="48" t="s">
        <v>975</v>
      </c>
      <c r="B11" s="169">
        <v>1360</v>
      </c>
      <c r="C11" s="169">
        <v>1360</v>
      </c>
      <c r="D11" s="169">
        <f t="shared" si="1"/>
        <v>34</v>
      </c>
      <c r="E11" s="169">
        <f t="shared" si="2"/>
        <v>34</v>
      </c>
      <c r="F11" s="169"/>
      <c r="G11" s="169"/>
      <c r="H11" s="48" t="s">
        <v>992</v>
      </c>
    </row>
    <row r="12" spans="1:8" s="39" customFormat="1">
      <c r="A12" s="48" t="s">
        <v>993</v>
      </c>
      <c r="B12" s="169">
        <v>480</v>
      </c>
      <c r="C12" s="169">
        <v>480</v>
      </c>
      <c r="D12" s="169">
        <f t="shared" si="1"/>
        <v>12</v>
      </c>
      <c r="E12" s="169">
        <f t="shared" si="2"/>
        <v>12</v>
      </c>
      <c r="F12" s="169"/>
      <c r="G12" s="169"/>
      <c r="H12" s="48" t="s">
        <v>995</v>
      </c>
    </row>
    <row r="13" spans="1:8">
      <c r="A13" s="48" t="s">
        <v>994</v>
      </c>
      <c r="B13" s="169">
        <v>1360</v>
      </c>
      <c r="C13" s="169">
        <v>1360</v>
      </c>
      <c r="D13" s="169">
        <f t="shared" si="1"/>
        <v>34</v>
      </c>
      <c r="E13" s="169">
        <f t="shared" si="2"/>
        <v>34</v>
      </c>
      <c r="F13" s="169"/>
      <c r="G13" s="169"/>
      <c r="H13" s="48" t="s">
        <v>997</v>
      </c>
    </row>
    <row r="14" spans="1:8" s="39" customFormat="1">
      <c r="A14" s="48" t="s">
        <v>996</v>
      </c>
      <c r="B14" s="169">
        <v>1440</v>
      </c>
      <c r="C14" s="169">
        <v>1440</v>
      </c>
      <c r="D14" s="169">
        <f t="shared" si="1"/>
        <v>36</v>
      </c>
      <c r="E14" s="169">
        <f t="shared" si="2"/>
        <v>36</v>
      </c>
      <c r="F14" s="169"/>
      <c r="G14" s="169"/>
      <c r="H14" s="48" t="s">
        <v>998</v>
      </c>
    </row>
    <row r="15" spans="1:8">
      <c r="A15" s="48" t="s">
        <v>1003</v>
      </c>
      <c r="B15" s="169">
        <v>1440</v>
      </c>
      <c r="C15" s="169">
        <v>1440</v>
      </c>
      <c r="D15" s="169">
        <f t="shared" ref="D15:E20" si="5">B15/40</f>
        <v>36</v>
      </c>
      <c r="E15" s="169">
        <f t="shared" si="5"/>
        <v>36</v>
      </c>
      <c r="F15" s="169"/>
      <c r="G15" s="169"/>
      <c r="H15" s="48" t="s">
        <v>1005</v>
      </c>
    </row>
    <row r="16" spans="1:8" s="39" customFormat="1">
      <c r="A16" s="48" t="s">
        <v>1004</v>
      </c>
      <c r="B16" s="169">
        <v>1520</v>
      </c>
      <c r="C16" s="169">
        <v>1520</v>
      </c>
      <c r="D16" s="169">
        <f t="shared" si="5"/>
        <v>38</v>
      </c>
      <c r="E16" s="169">
        <f t="shared" si="5"/>
        <v>38</v>
      </c>
      <c r="F16" s="169"/>
      <c r="G16" s="169"/>
      <c r="H16" s="48" t="s">
        <v>1006</v>
      </c>
    </row>
    <row r="17" spans="1:8">
      <c r="A17" s="48" t="s">
        <v>999</v>
      </c>
      <c r="B17" s="169">
        <v>1440</v>
      </c>
      <c r="C17" s="169">
        <v>1440</v>
      </c>
      <c r="D17" s="169">
        <f t="shared" si="5"/>
        <v>36</v>
      </c>
      <c r="E17" s="169">
        <f t="shared" si="5"/>
        <v>36</v>
      </c>
      <c r="F17" s="169"/>
      <c r="G17" s="169"/>
      <c r="H17" s="48" t="s">
        <v>1001</v>
      </c>
    </row>
    <row r="18" spans="1:8">
      <c r="A18" s="48" t="s">
        <v>1000</v>
      </c>
      <c r="B18" s="169">
        <v>720</v>
      </c>
      <c r="C18" s="169">
        <v>720</v>
      </c>
      <c r="D18" s="169">
        <f t="shared" si="5"/>
        <v>18</v>
      </c>
      <c r="E18" s="169">
        <f t="shared" si="5"/>
        <v>18</v>
      </c>
      <c r="F18" s="169"/>
      <c r="G18" s="169"/>
      <c r="H18" s="48" t="s">
        <v>1002</v>
      </c>
    </row>
    <row r="19" spans="1:8">
      <c r="A19" s="163" t="s">
        <v>1209</v>
      </c>
      <c r="B19" s="170">
        <v>600</v>
      </c>
      <c r="C19" s="170">
        <v>700</v>
      </c>
      <c r="D19" s="170">
        <f t="shared" si="5"/>
        <v>15</v>
      </c>
      <c r="E19" s="170">
        <f t="shared" si="5"/>
        <v>17.5</v>
      </c>
      <c r="F19" s="170"/>
      <c r="G19" s="170"/>
      <c r="H19" s="163" t="s">
        <v>1210</v>
      </c>
    </row>
    <row r="20" spans="1:8">
      <c r="A20" s="163" t="s">
        <v>1211</v>
      </c>
      <c r="B20" s="173">
        <f>3600/3</f>
        <v>1200</v>
      </c>
      <c r="C20" s="173">
        <f>3600/3</f>
        <v>1200</v>
      </c>
      <c r="D20" s="172">
        <f t="shared" si="5"/>
        <v>30</v>
      </c>
      <c r="E20" s="172">
        <f t="shared" si="5"/>
        <v>30</v>
      </c>
      <c r="F20" s="172">
        <v>10</v>
      </c>
      <c r="G20" s="172">
        <f>F20*3.5</f>
        <v>35</v>
      </c>
      <c r="H20" s="163" t="s">
        <v>1212</v>
      </c>
    </row>
  </sheetData>
  <conditionalFormatting sqref="A2:H20">
    <cfRule type="expression" dxfId="45" priority="2">
      <formula>ISERROR(A2)</formula>
    </cfRule>
    <cfRule type="expression" priority="3">
      <formula>"WENN(ABS($I$5-$A$5)&lt;1"</formula>
    </cfRule>
  </conditionalFormatting>
  <conditionalFormatting sqref="A2:H20">
    <cfRule type="expression" dxfId="44" priority="1">
      <formula>(MOD(ROW(),2)=0)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34"/>
  <dimension ref="A1:L142"/>
  <sheetViews>
    <sheetView workbookViewId="0"/>
  </sheetViews>
  <sheetFormatPr baseColWidth="10" defaultColWidth="11.453125" defaultRowHeight="14.5"/>
  <cols>
    <col min="1" max="16384" width="11.453125" style="222"/>
  </cols>
  <sheetData>
    <row r="1" spans="1:12">
      <c r="A1" s="251" t="s">
        <v>1104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1009</v>
      </c>
      <c r="C4" s="251">
        <v>50.5</v>
      </c>
      <c r="D4" s="251">
        <v>989</v>
      </c>
      <c r="E4" s="251">
        <v>1039.5</v>
      </c>
      <c r="F4" s="251">
        <v>30.5</v>
      </c>
      <c r="G4" s="251">
        <v>2</v>
      </c>
      <c r="H4" s="251">
        <v>0</v>
      </c>
      <c r="I4" s="251">
        <v>0</v>
      </c>
      <c r="J4" s="251">
        <v>0</v>
      </c>
      <c r="K4" s="251">
        <v>-2</v>
      </c>
      <c r="L4" s="251">
        <v>28.5</v>
      </c>
    </row>
    <row r="5" spans="1:12">
      <c r="A5" s="251" t="s">
        <v>46</v>
      </c>
      <c r="B5" s="251">
        <v>396</v>
      </c>
      <c r="C5" s="251">
        <v>40</v>
      </c>
      <c r="D5" s="251">
        <v>396</v>
      </c>
      <c r="E5" s="251">
        <v>436</v>
      </c>
      <c r="F5" s="251">
        <v>40</v>
      </c>
      <c r="G5" s="251">
        <v>7</v>
      </c>
      <c r="H5" s="251">
        <v>0</v>
      </c>
      <c r="I5" s="251">
        <v>0</v>
      </c>
      <c r="J5" s="251">
        <v>2</v>
      </c>
      <c r="K5" s="251">
        <v>-5</v>
      </c>
      <c r="L5" s="251">
        <v>35</v>
      </c>
    </row>
    <row r="6" spans="1:12">
      <c r="A6" s="251" t="s">
        <v>41</v>
      </c>
      <c r="B6" s="251">
        <v>792</v>
      </c>
      <c r="C6" s="251">
        <v>61</v>
      </c>
      <c r="D6" s="251">
        <v>710</v>
      </c>
      <c r="E6" s="251">
        <v>771</v>
      </c>
      <c r="F6" s="251">
        <v>-21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-21</v>
      </c>
    </row>
    <row r="7" spans="1:12">
      <c r="A7" s="251" t="s">
        <v>1269</v>
      </c>
      <c r="B7" s="251">
        <v>1010</v>
      </c>
      <c r="C7" s="251">
        <v>0</v>
      </c>
      <c r="D7" s="251">
        <v>992</v>
      </c>
      <c r="E7" s="251">
        <v>992</v>
      </c>
      <c r="F7" s="251">
        <v>-18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-18</v>
      </c>
    </row>
    <row r="8" spans="1:12">
      <c r="A8" s="251" t="s">
        <v>145</v>
      </c>
      <c r="B8" s="251">
        <v>1010</v>
      </c>
      <c r="C8" s="251">
        <v>40</v>
      </c>
      <c r="D8" s="251">
        <v>970</v>
      </c>
      <c r="E8" s="251">
        <v>1010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874</v>
      </c>
      <c r="E9" s="251">
        <v>1034</v>
      </c>
      <c r="F9" s="251">
        <v>20</v>
      </c>
      <c r="G9" s="251">
        <v>0</v>
      </c>
      <c r="H9" s="251">
        <v>0</v>
      </c>
      <c r="I9" s="251">
        <v>0</v>
      </c>
      <c r="J9" s="251">
        <v>2</v>
      </c>
      <c r="K9" s="251">
        <v>2</v>
      </c>
      <c r="L9" s="251">
        <v>22</v>
      </c>
    </row>
    <row r="10" spans="1:12">
      <c r="A10" s="251" t="s">
        <v>1270</v>
      </c>
      <c r="B10" s="251">
        <v>1012</v>
      </c>
      <c r="C10" s="251">
        <v>101</v>
      </c>
      <c r="D10" s="251">
        <v>915</v>
      </c>
      <c r="E10" s="251">
        <v>1016</v>
      </c>
      <c r="F10" s="251">
        <v>4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4</v>
      </c>
    </row>
    <row r="11" spans="1:12">
      <c r="A11" s="251" t="s">
        <v>88</v>
      </c>
      <c r="B11" s="251">
        <v>1009</v>
      </c>
      <c r="C11" s="251">
        <v>80</v>
      </c>
      <c r="D11" s="251">
        <v>940</v>
      </c>
      <c r="E11" s="251">
        <v>1020</v>
      </c>
      <c r="F11" s="251">
        <v>11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11</v>
      </c>
    </row>
    <row r="12" spans="1:12">
      <c r="A12" s="251" t="s">
        <v>736</v>
      </c>
      <c r="B12" s="251">
        <v>634</v>
      </c>
      <c r="C12" s="251">
        <v>20</v>
      </c>
      <c r="D12" s="251">
        <v>634</v>
      </c>
      <c r="E12" s="251">
        <v>654</v>
      </c>
      <c r="F12" s="251">
        <v>20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20</v>
      </c>
    </row>
    <row r="13" spans="1:12">
      <c r="A13" s="251" t="s">
        <v>293</v>
      </c>
      <c r="B13" s="251">
        <v>1010</v>
      </c>
      <c r="C13" s="251">
        <v>60</v>
      </c>
      <c r="D13" s="251">
        <v>952</v>
      </c>
      <c r="E13" s="251">
        <v>1008</v>
      </c>
      <c r="F13" s="251">
        <v>-2</v>
      </c>
      <c r="G13" s="251">
        <v>0</v>
      </c>
      <c r="H13" s="251">
        <v>-4</v>
      </c>
      <c r="I13" s="251">
        <v>0</v>
      </c>
      <c r="J13" s="251">
        <v>4</v>
      </c>
      <c r="K13" s="251">
        <v>4</v>
      </c>
      <c r="L13" s="251">
        <v>2</v>
      </c>
    </row>
    <row r="14" spans="1:12">
      <c r="A14" s="251" t="s">
        <v>115</v>
      </c>
      <c r="B14" s="251">
        <v>1010</v>
      </c>
      <c r="C14" s="251">
        <v>140</v>
      </c>
      <c r="D14" s="251">
        <v>904</v>
      </c>
      <c r="E14" s="251">
        <v>1044</v>
      </c>
      <c r="F14" s="251">
        <v>34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34</v>
      </c>
    </row>
    <row r="15" spans="1:12">
      <c r="A15" s="251" t="s">
        <v>295</v>
      </c>
      <c r="B15" s="251">
        <v>594</v>
      </c>
      <c r="C15" s="251">
        <v>60</v>
      </c>
      <c r="D15" s="251">
        <v>516</v>
      </c>
      <c r="E15" s="251">
        <v>576</v>
      </c>
      <c r="F15" s="251">
        <v>-18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-15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0</v>
      </c>
      <c r="C17" s="251">
        <v>0</v>
      </c>
      <c r="D17" s="251">
        <v>0</v>
      </c>
      <c r="E17" s="251">
        <v>0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674</v>
      </c>
      <c r="C18" s="251">
        <v>60</v>
      </c>
      <c r="D18" s="251">
        <v>634</v>
      </c>
      <c r="E18" s="251">
        <v>694</v>
      </c>
      <c r="F18" s="251">
        <v>20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20</v>
      </c>
    </row>
    <row r="19" spans="1:12">
      <c r="A19" s="251" t="s">
        <v>36</v>
      </c>
      <c r="B19" s="251">
        <v>1014</v>
      </c>
      <c r="C19" s="251">
        <v>180</v>
      </c>
      <c r="D19" s="251">
        <v>834</v>
      </c>
      <c r="E19" s="251">
        <v>1014</v>
      </c>
      <c r="F19" s="251">
        <v>0</v>
      </c>
      <c r="G19" s="251">
        <v>0</v>
      </c>
      <c r="H19" s="251">
        <v>0</v>
      </c>
      <c r="I19" s="251">
        <v>0</v>
      </c>
      <c r="J19" s="251">
        <v>3</v>
      </c>
      <c r="K19" s="251">
        <v>3</v>
      </c>
      <c r="L19" s="251">
        <v>3</v>
      </c>
    </row>
    <row r="20" spans="1:12">
      <c r="A20" s="251" t="s">
        <v>105</v>
      </c>
      <c r="B20" s="251">
        <v>796</v>
      </c>
      <c r="C20" s="251">
        <v>0</v>
      </c>
      <c r="D20" s="251">
        <v>754</v>
      </c>
      <c r="E20" s="251">
        <v>754</v>
      </c>
      <c r="F20" s="251">
        <v>-42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-42</v>
      </c>
    </row>
    <row r="21" spans="1:12">
      <c r="A21" s="251" t="s">
        <v>1272</v>
      </c>
      <c r="B21" s="251">
        <v>0</v>
      </c>
      <c r="C21" s="251">
        <v>0</v>
      </c>
      <c r="D21" s="251">
        <v>0</v>
      </c>
      <c r="E21" s="251">
        <v>0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-2</v>
      </c>
    </row>
    <row r="23" spans="1:12">
      <c r="A23" s="251" t="s">
        <v>395</v>
      </c>
      <c r="B23" s="251">
        <v>1020</v>
      </c>
      <c r="C23" s="251">
        <v>1000</v>
      </c>
      <c r="D23" s="251">
        <v>100</v>
      </c>
      <c r="E23" s="251">
        <v>1100</v>
      </c>
      <c r="F23" s="251">
        <v>80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80</v>
      </c>
    </row>
    <row r="24" spans="1:12">
      <c r="A24" s="251" t="s">
        <v>100</v>
      </c>
      <c r="B24" s="251">
        <v>1014</v>
      </c>
      <c r="C24" s="251">
        <v>81</v>
      </c>
      <c r="D24" s="251">
        <v>954</v>
      </c>
      <c r="E24" s="251">
        <v>1035</v>
      </c>
      <c r="F24" s="251">
        <v>21</v>
      </c>
      <c r="G24" s="251">
        <v>4</v>
      </c>
      <c r="H24" s="251">
        <v>0</v>
      </c>
      <c r="I24" s="251">
        <v>0</v>
      </c>
      <c r="J24" s="251">
        <v>0</v>
      </c>
      <c r="K24" s="251">
        <v>-4</v>
      </c>
      <c r="L24" s="251">
        <v>17</v>
      </c>
    </row>
    <row r="25" spans="1:12">
      <c r="A25" s="251" t="s">
        <v>307</v>
      </c>
      <c r="B25" s="251">
        <v>1196</v>
      </c>
      <c r="C25" s="251">
        <v>120</v>
      </c>
      <c r="D25" s="251">
        <v>1076</v>
      </c>
      <c r="E25" s="251">
        <v>1196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196</v>
      </c>
      <c r="D27" s="251">
        <v>835</v>
      </c>
      <c r="E27" s="251">
        <v>1031</v>
      </c>
      <c r="F27" s="251">
        <v>16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16</v>
      </c>
    </row>
    <row r="28" spans="1:12">
      <c r="A28" s="251" t="s">
        <v>268</v>
      </c>
      <c r="B28" s="251">
        <v>1010</v>
      </c>
      <c r="C28" s="251">
        <v>113</v>
      </c>
      <c r="D28" s="251">
        <v>886</v>
      </c>
      <c r="E28" s="251">
        <v>999</v>
      </c>
      <c r="F28" s="251">
        <v>-11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-11</v>
      </c>
    </row>
    <row r="29" spans="1:12">
      <c r="A29" s="251" t="s">
        <v>53</v>
      </c>
      <c r="B29" s="251">
        <v>1012</v>
      </c>
      <c r="C29" s="251">
        <v>90.5</v>
      </c>
      <c r="D29" s="251">
        <v>952</v>
      </c>
      <c r="E29" s="251">
        <v>1042.5</v>
      </c>
      <c r="F29" s="251">
        <v>30.5</v>
      </c>
      <c r="G29" s="251">
        <v>5</v>
      </c>
      <c r="H29" s="251">
        <v>0</v>
      </c>
      <c r="I29" s="251">
        <v>0</v>
      </c>
      <c r="J29" s="251">
        <v>0</v>
      </c>
      <c r="K29" s="251">
        <v>-5</v>
      </c>
      <c r="L29" s="251">
        <v>25.5</v>
      </c>
    </row>
    <row r="30" spans="1:12">
      <c r="A30" s="251" t="s">
        <v>150</v>
      </c>
      <c r="B30" s="251">
        <v>1188</v>
      </c>
      <c r="C30" s="251">
        <v>80</v>
      </c>
      <c r="D30" s="251">
        <v>1148</v>
      </c>
      <c r="E30" s="251">
        <v>1228</v>
      </c>
      <c r="F30" s="251">
        <v>40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40</v>
      </c>
    </row>
    <row r="31" spans="1:12">
      <c r="A31" s="251" t="s">
        <v>32</v>
      </c>
      <c r="B31" s="251">
        <v>752</v>
      </c>
      <c r="C31" s="251">
        <v>69.5</v>
      </c>
      <c r="D31" s="251">
        <v>672</v>
      </c>
      <c r="E31" s="251">
        <v>741.5</v>
      </c>
      <c r="F31" s="251">
        <v>-10.5</v>
      </c>
      <c r="G31" s="251">
        <v>2</v>
      </c>
      <c r="H31" s="251">
        <v>0</v>
      </c>
      <c r="I31" s="251">
        <v>0</v>
      </c>
      <c r="J31" s="251">
        <v>0</v>
      </c>
      <c r="K31" s="251">
        <v>-2</v>
      </c>
      <c r="L31" s="251">
        <v>-12.5</v>
      </c>
    </row>
    <row r="32" spans="1:12">
      <c r="A32" s="251" t="s">
        <v>334</v>
      </c>
      <c r="B32" s="251">
        <v>884</v>
      </c>
      <c r="C32" s="251">
        <v>20</v>
      </c>
      <c r="D32" s="251">
        <v>878</v>
      </c>
      <c r="E32" s="251">
        <v>892</v>
      </c>
      <c r="F32" s="251">
        <v>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4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1008</v>
      </c>
      <c r="C34" s="251">
        <v>140</v>
      </c>
      <c r="D34" s="251">
        <v>902</v>
      </c>
      <c r="E34" s="251">
        <v>1042</v>
      </c>
      <c r="F34" s="251">
        <v>34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34</v>
      </c>
    </row>
    <row r="35" spans="1:12">
      <c r="A35" s="251" t="s">
        <v>72</v>
      </c>
      <c r="B35" s="251">
        <v>871</v>
      </c>
      <c r="C35" s="251">
        <v>100</v>
      </c>
      <c r="D35" s="251">
        <v>791</v>
      </c>
      <c r="E35" s="251">
        <v>891</v>
      </c>
      <c r="F35" s="251">
        <v>20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20</v>
      </c>
    </row>
    <row r="36" spans="1:12">
      <c r="A36" s="251" t="s">
        <v>248</v>
      </c>
      <c r="B36" s="251">
        <v>1016</v>
      </c>
      <c r="C36" s="251">
        <v>140</v>
      </c>
      <c r="D36" s="251">
        <v>914</v>
      </c>
      <c r="E36" s="251">
        <v>1054</v>
      </c>
      <c r="F36" s="251">
        <v>38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38</v>
      </c>
    </row>
    <row r="37" spans="1:12">
      <c r="A37" s="251" t="s">
        <v>12</v>
      </c>
      <c r="B37" s="251">
        <v>794</v>
      </c>
      <c r="C37" s="251">
        <v>320</v>
      </c>
      <c r="D37" s="251">
        <v>514</v>
      </c>
      <c r="E37" s="251">
        <v>834</v>
      </c>
      <c r="F37" s="251">
        <v>40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40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>
      <c r="A39" s="251" t="s">
        <v>236</v>
      </c>
      <c r="B39" s="251">
        <v>830</v>
      </c>
      <c r="C39" s="251">
        <v>121</v>
      </c>
      <c r="D39" s="251">
        <v>706</v>
      </c>
      <c r="E39" s="251">
        <v>827</v>
      </c>
      <c r="F39" s="251">
        <v>-3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-3</v>
      </c>
    </row>
    <row r="40" spans="1:12">
      <c r="A40" s="251" t="s">
        <v>318</v>
      </c>
      <c r="B40" s="251">
        <v>1008</v>
      </c>
      <c r="C40" s="251">
        <v>0</v>
      </c>
      <c r="D40" s="251">
        <v>990</v>
      </c>
      <c r="E40" s="251">
        <v>990</v>
      </c>
      <c r="F40" s="251">
        <v>-18</v>
      </c>
      <c r="G40" s="251">
        <v>2</v>
      </c>
      <c r="H40" s="251">
        <v>0</v>
      </c>
      <c r="I40" s="251">
        <v>0</v>
      </c>
      <c r="J40" s="251">
        <v>0</v>
      </c>
      <c r="K40" s="251">
        <v>-2</v>
      </c>
      <c r="L40" s="251">
        <v>-20</v>
      </c>
    </row>
    <row r="41" spans="1:12">
      <c r="A41" s="251" t="s">
        <v>45</v>
      </c>
      <c r="B41" s="251">
        <v>1008</v>
      </c>
      <c r="C41" s="251">
        <v>82</v>
      </c>
      <c r="D41" s="251">
        <v>988</v>
      </c>
      <c r="E41" s="251">
        <v>1070</v>
      </c>
      <c r="F41" s="251">
        <v>62</v>
      </c>
      <c r="G41" s="251">
        <v>4</v>
      </c>
      <c r="H41" s="251">
        <v>0</v>
      </c>
      <c r="I41" s="251">
        <v>0</v>
      </c>
      <c r="J41" s="251">
        <v>0</v>
      </c>
      <c r="K41" s="251">
        <v>-4</v>
      </c>
      <c r="L41" s="251">
        <v>58</v>
      </c>
    </row>
    <row r="42" spans="1:12">
      <c r="A42" s="251" t="s">
        <v>139</v>
      </c>
      <c r="B42" s="251">
        <v>1008</v>
      </c>
      <c r="C42" s="251">
        <v>121</v>
      </c>
      <c r="D42" s="251">
        <v>906</v>
      </c>
      <c r="E42" s="251">
        <v>1027</v>
      </c>
      <c r="F42" s="251">
        <v>19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19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>
      <c r="A44" s="251" t="s">
        <v>357</v>
      </c>
      <c r="B44" s="251">
        <v>1016</v>
      </c>
      <c r="C44" s="251">
        <v>720</v>
      </c>
      <c r="D44" s="251">
        <v>316</v>
      </c>
      <c r="E44" s="251">
        <v>1036</v>
      </c>
      <c r="F44" s="251">
        <v>20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20</v>
      </c>
    </row>
    <row r="45" spans="1:12">
      <c r="A45" s="251" t="s">
        <v>50</v>
      </c>
      <c r="B45" s="251">
        <v>1010</v>
      </c>
      <c r="C45" s="251">
        <v>74.5</v>
      </c>
      <c r="D45" s="251">
        <v>954</v>
      </c>
      <c r="E45" s="251">
        <v>1028.5</v>
      </c>
      <c r="F45" s="251">
        <v>18.5</v>
      </c>
      <c r="G45" s="251">
        <v>0</v>
      </c>
      <c r="H45" s="251">
        <v>0</v>
      </c>
      <c r="I45" s="251">
        <v>0</v>
      </c>
      <c r="J45" s="251">
        <v>4</v>
      </c>
      <c r="K45" s="251">
        <v>4</v>
      </c>
      <c r="L45" s="251">
        <v>22.5</v>
      </c>
    </row>
    <row r="46" spans="1:12">
      <c r="A46" s="251" t="s">
        <v>1167</v>
      </c>
      <c r="B46" s="251">
        <v>518</v>
      </c>
      <c r="C46" s="251">
        <v>0</v>
      </c>
      <c r="D46" s="251">
        <v>552</v>
      </c>
      <c r="E46" s="251">
        <v>552</v>
      </c>
      <c r="F46" s="251">
        <v>34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34</v>
      </c>
    </row>
    <row r="47" spans="1:12">
      <c r="A47" s="251" t="s">
        <v>272</v>
      </c>
      <c r="B47" s="251">
        <v>712</v>
      </c>
      <c r="C47" s="251">
        <v>80</v>
      </c>
      <c r="D47" s="251">
        <v>632</v>
      </c>
      <c r="E47" s="251">
        <v>712</v>
      </c>
      <c r="F47" s="251">
        <v>0</v>
      </c>
      <c r="G47" s="251">
        <v>0</v>
      </c>
      <c r="H47" s="251">
        <v>0</v>
      </c>
      <c r="I47" s="251">
        <v>0</v>
      </c>
      <c r="J47" s="251">
        <v>2</v>
      </c>
      <c r="K47" s="251">
        <v>2</v>
      </c>
      <c r="L47" s="251">
        <v>2</v>
      </c>
    </row>
    <row r="48" spans="1:12">
      <c r="A48" s="251" t="s">
        <v>64</v>
      </c>
      <c r="B48" s="251">
        <v>797</v>
      </c>
      <c r="C48" s="251">
        <v>320</v>
      </c>
      <c r="D48" s="251">
        <v>477</v>
      </c>
      <c r="E48" s="251">
        <v>797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758</v>
      </c>
      <c r="C49" s="251">
        <v>40</v>
      </c>
      <c r="D49" s="251">
        <v>718</v>
      </c>
      <c r="E49" s="251">
        <v>758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80</v>
      </c>
      <c r="D50" s="251">
        <v>676</v>
      </c>
      <c r="E50" s="251">
        <v>756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20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>
      <c r="A53" s="251" t="s">
        <v>148</v>
      </c>
      <c r="B53" s="251">
        <v>1188</v>
      </c>
      <c r="C53" s="251">
        <v>0</v>
      </c>
      <c r="D53" s="251">
        <v>1228</v>
      </c>
      <c r="E53" s="251">
        <v>1228</v>
      </c>
      <c r="F53" s="251">
        <v>40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40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1009</v>
      </c>
      <c r="C55" s="251">
        <v>20</v>
      </c>
      <c r="D55" s="251">
        <v>1039</v>
      </c>
      <c r="E55" s="251">
        <v>1059</v>
      </c>
      <c r="F55" s="251">
        <v>50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50</v>
      </c>
    </row>
    <row r="56" spans="1:12">
      <c r="A56" s="251" t="s">
        <v>59</v>
      </c>
      <c r="B56" s="251">
        <v>1018</v>
      </c>
      <c r="C56" s="251">
        <v>200</v>
      </c>
      <c r="D56" s="251">
        <v>798</v>
      </c>
      <c r="E56" s="251">
        <v>998</v>
      </c>
      <c r="F56" s="251">
        <v>-20</v>
      </c>
      <c r="G56" s="251">
        <v>1</v>
      </c>
      <c r="H56" s="251">
        <v>0</v>
      </c>
      <c r="I56" s="251">
        <v>0</v>
      </c>
      <c r="J56" s="251">
        <v>0</v>
      </c>
      <c r="K56" s="251">
        <v>-1</v>
      </c>
      <c r="L56" s="251">
        <v>-21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20</v>
      </c>
      <c r="G57" s="251">
        <v>0</v>
      </c>
      <c r="H57" s="251">
        <v>0</v>
      </c>
      <c r="I57" s="251">
        <v>0</v>
      </c>
      <c r="J57" s="251">
        <v>2</v>
      </c>
      <c r="K57" s="251">
        <v>2</v>
      </c>
      <c r="L57" s="251">
        <v>22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2</v>
      </c>
      <c r="H58" s="251">
        <v>0</v>
      </c>
      <c r="I58" s="251">
        <v>0</v>
      </c>
      <c r="J58" s="251">
        <v>0</v>
      </c>
      <c r="K58" s="251">
        <v>-2</v>
      </c>
      <c r="L58" s="251">
        <v>-2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20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21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>
      <c r="A62" s="251" t="s">
        <v>1273</v>
      </c>
      <c r="B62" s="251">
        <v>0</v>
      </c>
      <c r="C62" s="251">
        <v>0</v>
      </c>
      <c r="D62" s="251">
        <v>0</v>
      </c>
      <c r="E62" s="251">
        <v>0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1008</v>
      </c>
      <c r="C63" s="251">
        <v>60</v>
      </c>
      <c r="D63" s="251">
        <v>948</v>
      </c>
      <c r="E63" s="251">
        <v>1008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990</v>
      </c>
      <c r="E64" s="251">
        <v>990</v>
      </c>
      <c r="F64" s="251">
        <v>-20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-20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935</v>
      </c>
      <c r="E66" s="251">
        <v>1035</v>
      </c>
      <c r="F66" s="251">
        <v>24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24</v>
      </c>
    </row>
    <row r="67" spans="1:12">
      <c r="A67" s="251" t="s">
        <v>136</v>
      </c>
      <c r="B67" s="251">
        <v>1009</v>
      </c>
      <c r="C67" s="251">
        <v>60</v>
      </c>
      <c r="D67" s="251">
        <v>947</v>
      </c>
      <c r="E67" s="251">
        <v>1007</v>
      </c>
      <c r="F67" s="251">
        <v>-2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-2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355</v>
      </c>
      <c r="E69" s="251">
        <v>355</v>
      </c>
      <c r="F69" s="251">
        <v>-40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-40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-14</v>
      </c>
    </row>
    <row r="71" spans="1:12">
      <c r="A71" s="251" t="s">
        <v>93</v>
      </c>
      <c r="B71" s="251">
        <v>1013</v>
      </c>
      <c r="C71" s="251">
        <v>100</v>
      </c>
      <c r="D71" s="251">
        <v>873</v>
      </c>
      <c r="E71" s="251">
        <v>973</v>
      </c>
      <c r="F71" s="251">
        <v>-40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-38</v>
      </c>
    </row>
    <row r="72" spans="1:12">
      <c r="A72" s="251" t="s">
        <v>42</v>
      </c>
      <c r="B72" s="251">
        <v>928</v>
      </c>
      <c r="C72" s="251">
        <v>100</v>
      </c>
      <c r="D72" s="251">
        <v>868</v>
      </c>
      <c r="E72" s="251">
        <v>968</v>
      </c>
      <c r="F72" s="251">
        <v>40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40</v>
      </c>
    </row>
    <row r="73" spans="1:12">
      <c r="A73" s="251" t="s">
        <v>87</v>
      </c>
      <c r="B73" s="251">
        <v>1190</v>
      </c>
      <c r="C73" s="251">
        <v>120</v>
      </c>
      <c r="D73" s="251">
        <v>1070</v>
      </c>
      <c r="E73" s="251">
        <v>1190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1010</v>
      </c>
      <c r="C74" s="251">
        <v>80</v>
      </c>
      <c r="D74" s="251">
        <v>920</v>
      </c>
      <c r="E74" s="251">
        <v>1000</v>
      </c>
      <c r="F74" s="251">
        <v>-10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-10</v>
      </c>
    </row>
    <row r="75" spans="1:12">
      <c r="A75" s="251" t="s">
        <v>135</v>
      </c>
      <c r="B75" s="251">
        <v>1012</v>
      </c>
      <c r="C75" s="251">
        <v>140</v>
      </c>
      <c r="D75" s="251">
        <v>832</v>
      </c>
      <c r="E75" s="251">
        <v>972</v>
      </c>
      <c r="F75" s="251">
        <v>-40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-40</v>
      </c>
    </row>
    <row r="76" spans="1:12">
      <c r="A76" s="251" t="s">
        <v>1267</v>
      </c>
      <c r="B76" s="251">
        <v>1018</v>
      </c>
      <c r="C76" s="251">
        <v>360</v>
      </c>
      <c r="D76" s="251">
        <v>638</v>
      </c>
      <c r="E76" s="251">
        <v>998</v>
      </c>
      <c r="F76" s="251">
        <v>-20</v>
      </c>
      <c r="G76" s="251">
        <v>0</v>
      </c>
      <c r="H76" s="251">
        <v>0</v>
      </c>
      <c r="I76" s="251">
        <v>0</v>
      </c>
      <c r="J76" s="251">
        <v>2</v>
      </c>
      <c r="K76" s="251">
        <v>2</v>
      </c>
      <c r="L76" s="251">
        <v>-18</v>
      </c>
    </row>
    <row r="77" spans="1:12">
      <c r="A77" s="251" t="s">
        <v>131</v>
      </c>
      <c r="B77" s="251">
        <v>1016</v>
      </c>
      <c r="C77" s="251">
        <v>60</v>
      </c>
      <c r="D77" s="251">
        <v>424</v>
      </c>
      <c r="E77" s="251">
        <v>484</v>
      </c>
      <c r="F77" s="251">
        <v>-532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-532</v>
      </c>
    </row>
    <row r="78" spans="1:12">
      <c r="A78" s="251" t="s">
        <v>144</v>
      </c>
      <c r="B78" s="251">
        <v>0</v>
      </c>
      <c r="C78" s="251">
        <v>0</v>
      </c>
      <c r="D78" s="251">
        <v>0</v>
      </c>
      <c r="E78" s="251">
        <v>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824</v>
      </c>
      <c r="E79" s="251">
        <v>824</v>
      </c>
      <c r="F79" s="251">
        <v>36</v>
      </c>
      <c r="G79" s="251">
        <v>2</v>
      </c>
      <c r="H79" s="251">
        <v>0</v>
      </c>
      <c r="I79" s="251">
        <v>0</v>
      </c>
      <c r="J79" s="251">
        <v>0</v>
      </c>
      <c r="K79" s="251">
        <v>-2</v>
      </c>
      <c r="L79" s="251">
        <v>34</v>
      </c>
    </row>
    <row r="80" spans="1:12">
      <c r="A80" s="251" t="s">
        <v>299</v>
      </c>
      <c r="B80" s="251">
        <v>1012</v>
      </c>
      <c r="C80" s="251">
        <v>169.5</v>
      </c>
      <c r="D80" s="251">
        <v>874</v>
      </c>
      <c r="E80" s="251">
        <v>1039.5</v>
      </c>
      <c r="F80" s="251">
        <v>27.5</v>
      </c>
      <c r="G80" s="251">
        <v>0</v>
      </c>
      <c r="H80" s="251">
        <v>-4</v>
      </c>
      <c r="I80" s="251">
        <v>0</v>
      </c>
      <c r="J80" s="251">
        <v>4</v>
      </c>
      <c r="K80" s="251">
        <v>4</v>
      </c>
      <c r="L80" s="251">
        <v>31.5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8</v>
      </c>
      <c r="H81" s="251">
        <v>0</v>
      </c>
      <c r="I81" s="251">
        <v>0</v>
      </c>
      <c r="J81" s="251">
        <v>0</v>
      </c>
      <c r="K81" s="251">
        <v>-8</v>
      </c>
      <c r="L81" s="251">
        <v>-28</v>
      </c>
    </row>
    <row r="82" spans="1:12">
      <c r="A82" s="251" t="s">
        <v>733</v>
      </c>
      <c r="B82" s="251">
        <v>1008</v>
      </c>
      <c r="C82" s="251">
        <v>20</v>
      </c>
      <c r="D82" s="251">
        <v>986</v>
      </c>
      <c r="E82" s="251">
        <v>1006</v>
      </c>
      <c r="F82" s="251">
        <v>-2</v>
      </c>
      <c r="G82" s="251">
        <v>8</v>
      </c>
      <c r="H82" s="251">
        <v>0</v>
      </c>
      <c r="I82" s="251">
        <v>0</v>
      </c>
      <c r="J82" s="251">
        <v>0</v>
      </c>
      <c r="K82" s="251">
        <v>-8</v>
      </c>
      <c r="L82" s="251">
        <v>-10</v>
      </c>
    </row>
    <row r="83" spans="1:12">
      <c r="A83" s="251" t="s">
        <v>96</v>
      </c>
      <c r="B83" s="251">
        <v>1010</v>
      </c>
      <c r="C83" s="251">
        <v>20</v>
      </c>
      <c r="D83" s="251">
        <v>990</v>
      </c>
      <c r="E83" s="251">
        <v>1010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1010</v>
      </c>
      <c r="C84" s="251">
        <v>172</v>
      </c>
      <c r="D84" s="251">
        <v>894</v>
      </c>
      <c r="E84" s="251">
        <v>1066</v>
      </c>
      <c r="F84" s="251">
        <v>56</v>
      </c>
      <c r="G84" s="251">
        <v>0</v>
      </c>
      <c r="H84" s="251">
        <v>0</v>
      </c>
      <c r="I84" s="251">
        <v>0</v>
      </c>
      <c r="J84" s="251">
        <v>2</v>
      </c>
      <c r="K84" s="251">
        <v>2</v>
      </c>
      <c r="L84" s="251">
        <v>58</v>
      </c>
    </row>
    <row r="85" spans="1:12">
      <c r="A85" s="251" t="s">
        <v>111</v>
      </c>
      <c r="B85" s="251">
        <v>1014</v>
      </c>
      <c r="C85" s="251">
        <v>580</v>
      </c>
      <c r="D85" s="251">
        <v>634</v>
      </c>
      <c r="E85" s="251">
        <v>1214</v>
      </c>
      <c r="F85" s="251">
        <v>200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200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1</v>
      </c>
    </row>
    <row r="87" spans="1:12">
      <c r="A87" s="251" t="s">
        <v>140</v>
      </c>
      <c r="B87" s="251">
        <v>792</v>
      </c>
      <c r="C87" s="251">
        <v>80</v>
      </c>
      <c r="D87" s="251">
        <v>752</v>
      </c>
      <c r="E87" s="251">
        <v>832</v>
      </c>
      <c r="F87" s="251">
        <v>40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40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120</v>
      </c>
      <c r="D90" s="251">
        <v>789</v>
      </c>
      <c r="E90" s="251">
        <v>909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797</v>
      </c>
      <c r="C91" s="251">
        <v>20</v>
      </c>
      <c r="D91" s="251">
        <v>797</v>
      </c>
      <c r="E91" s="251">
        <v>817</v>
      </c>
      <c r="F91" s="251">
        <v>20</v>
      </c>
      <c r="G91" s="251">
        <v>0</v>
      </c>
      <c r="H91" s="251">
        <v>0</v>
      </c>
      <c r="I91" s="251">
        <v>0</v>
      </c>
      <c r="J91" s="251">
        <v>1</v>
      </c>
      <c r="K91" s="251">
        <v>1</v>
      </c>
      <c r="L91" s="251">
        <v>21</v>
      </c>
    </row>
    <row r="92" spans="1:12">
      <c r="A92" s="251" t="s">
        <v>97</v>
      </c>
      <c r="B92" s="251">
        <v>1016</v>
      </c>
      <c r="C92" s="251">
        <v>81</v>
      </c>
      <c r="D92" s="251">
        <v>956</v>
      </c>
      <c r="E92" s="251">
        <v>1037</v>
      </c>
      <c r="F92" s="251">
        <v>21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21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825</v>
      </c>
      <c r="F95" s="251">
        <v>19</v>
      </c>
      <c r="G95" s="251">
        <v>0</v>
      </c>
      <c r="H95" s="251">
        <v>0</v>
      </c>
      <c r="I95" s="251">
        <v>0</v>
      </c>
      <c r="J95" s="251">
        <v>3</v>
      </c>
      <c r="K95" s="251">
        <v>3</v>
      </c>
      <c r="L95" s="251">
        <v>22</v>
      </c>
    </row>
    <row r="96" spans="1:12">
      <c r="A96" s="251" t="s">
        <v>1275</v>
      </c>
      <c r="B96" s="251">
        <v>0</v>
      </c>
      <c r="C96" s="251">
        <v>0</v>
      </c>
      <c r="D96" s="251">
        <v>40</v>
      </c>
      <c r="E96" s="251">
        <v>40</v>
      </c>
      <c r="F96" s="251">
        <v>40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40</v>
      </c>
    </row>
    <row r="97" spans="1:12">
      <c r="A97" s="251" t="s">
        <v>251</v>
      </c>
      <c r="B97" s="251">
        <v>1016</v>
      </c>
      <c r="C97" s="251">
        <v>220</v>
      </c>
      <c r="D97" s="251">
        <v>834</v>
      </c>
      <c r="E97" s="251">
        <v>1054</v>
      </c>
      <c r="F97" s="251">
        <v>38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38</v>
      </c>
    </row>
    <row r="98" spans="1:12">
      <c r="A98" s="251" t="s">
        <v>65</v>
      </c>
      <c r="B98" s="251">
        <v>1011</v>
      </c>
      <c r="C98" s="251">
        <v>120</v>
      </c>
      <c r="D98" s="251">
        <v>871</v>
      </c>
      <c r="E98" s="251">
        <v>991</v>
      </c>
      <c r="F98" s="251">
        <v>-20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-20</v>
      </c>
    </row>
    <row r="99" spans="1:12">
      <c r="A99" s="251" t="s">
        <v>40</v>
      </c>
      <c r="B99" s="251">
        <v>600</v>
      </c>
      <c r="C99" s="251">
        <v>555</v>
      </c>
      <c r="D99" s="251">
        <v>240</v>
      </c>
      <c r="E99" s="251">
        <v>795</v>
      </c>
      <c r="F99" s="251">
        <v>195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195</v>
      </c>
    </row>
    <row r="100" spans="1:12">
      <c r="A100" s="251" t="s">
        <v>143</v>
      </c>
      <c r="B100" s="251">
        <v>1010</v>
      </c>
      <c r="C100" s="251">
        <v>40</v>
      </c>
      <c r="D100" s="251">
        <v>988</v>
      </c>
      <c r="E100" s="251">
        <v>1028</v>
      </c>
      <c r="F100" s="251">
        <v>18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18</v>
      </c>
    </row>
    <row r="101" spans="1:12">
      <c r="A101" s="251" t="s">
        <v>57</v>
      </c>
      <c r="B101" s="251">
        <v>1016</v>
      </c>
      <c r="C101" s="251">
        <v>360</v>
      </c>
      <c r="D101" s="251">
        <v>675</v>
      </c>
      <c r="E101" s="251">
        <v>1035</v>
      </c>
      <c r="F101" s="251">
        <v>19</v>
      </c>
      <c r="G101" s="251">
        <v>2</v>
      </c>
      <c r="H101" s="251">
        <v>0</v>
      </c>
      <c r="I101" s="251">
        <v>0</v>
      </c>
      <c r="J101" s="251">
        <v>0</v>
      </c>
      <c r="K101" s="251">
        <v>-2</v>
      </c>
      <c r="L101" s="251">
        <v>17</v>
      </c>
    </row>
    <row r="102" spans="1:12">
      <c r="A102" s="251" t="s">
        <v>28</v>
      </c>
      <c r="B102" s="251">
        <v>780</v>
      </c>
      <c r="C102" s="251">
        <v>180</v>
      </c>
      <c r="D102" s="251">
        <v>600</v>
      </c>
      <c r="E102" s="251">
        <v>780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104</v>
      </c>
      <c r="B103" s="251">
        <v>465</v>
      </c>
      <c r="C103" s="251">
        <v>17</v>
      </c>
      <c r="D103" s="251">
        <v>469</v>
      </c>
      <c r="E103" s="251">
        <v>486</v>
      </c>
      <c r="F103" s="251">
        <v>21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21</v>
      </c>
    </row>
    <row r="104" spans="1:12">
      <c r="A104" s="251" t="s">
        <v>81</v>
      </c>
      <c r="B104" s="251">
        <v>1190</v>
      </c>
      <c r="C104" s="251">
        <v>180</v>
      </c>
      <c r="D104" s="251">
        <v>990</v>
      </c>
      <c r="E104" s="251">
        <v>1170</v>
      </c>
      <c r="F104" s="251">
        <v>-20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-20</v>
      </c>
    </row>
    <row r="105" spans="1:12">
      <c r="A105" s="251" t="s">
        <v>123</v>
      </c>
      <c r="B105" s="251">
        <v>654</v>
      </c>
      <c r="C105" s="251">
        <v>60</v>
      </c>
      <c r="D105" s="251">
        <v>594</v>
      </c>
      <c r="E105" s="251">
        <v>654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562</v>
      </c>
      <c r="B106" s="251">
        <v>1012</v>
      </c>
      <c r="C106" s="251">
        <v>120</v>
      </c>
      <c r="D106" s="251">
        <v>876</v>
      </c>
      <c r="E106" s="251">
        <v>996</v>
      </c>
      <c r="F106" s="251">
        <v>-16</v>
      </c>
      <c r="G106" s="251">
        <v>6</v>
      </c>
      <c r="H106" s="251">
        <v>0</v>
      </c>
      <c r="I106" s="251">
        <v>0</v>
      </c>
      <c r="J106" s="251">
        <v>0</v>
      </c>
      <c r="K106" s="251">
        <v>-6</v>
      </c>
      <c r="L106" s="251">
        <v>-22</v>
      </c>
    </row>
    <row r="107" spans="1:12">
      <c r="A107" s="251" t="s">
        <v>49</v>
      </c>
      <c r="B107" s="251">
        <v>1013.5</v>
      </c>
      <c r="C107" s="251">
        <v>120</v>
      </c>
      <c r="D107" s="251">
        <v>906.5</v>
      </c>
      <c r="E107" s="251">
        <v>1026.5</v>
      </c>
      <c r="F107" s="251">
        <v>13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13</v>
      </c>
    </row>
    <row r="108" spans="1:12">
      <c r="A108" s="251" t="s">
        <v>60</v>
      </c>
      <c r="B108" s="251">
        <v>1006</v>
      </c>
      <c r="C108" s="251">
        <v>80</v>
      </c>
      <c r="D108" s="251">
        <v>924</v>
      </c>
      <c r="E108" s="251">
        <v>1004</v>
      </c>
      <c r="F108" s="251">
        <v>-2</v>
      </c>
      <c r="G108" s="251">
        <v>4</v>
      </c>
      <c r="H108" s="251">
        <v>0</v>
      </c>
      <c r="I108" s="251">
        <v>0</v>
      </c>
      <c r="J108" s="251">
        <v>0</v>
      </c>
      <c r="K108" s="251">
        <v>-4</v>
      </c>
      <c r="L108" s="251">
        <v>-6</v>
      </c>
    </row>
    <row r="109" spans="1:12">
      <c r="A109" s="251" t="s">
        <v>1122</v>
      </c>
      <c r="B109" s="251">
        <v>1010</v>
      </c>
      <c r="C109" s="251">
        <v>320</v>
      </c>
      <c r="D109" s="251">
        <v>670</v>
      </c>
      <c r="E109" s="251">
        <v>990</v>
      </c>
      <c r="F109" s="251">
        <v>-20</v>
      </c>
      <c r="G109" s="251">
        <v>0</v>
      </c>
      <c r="H109" s="251">
        <v>0</v>
      </c>
      <c r="I109" s="251">
        <v>0</v>
      </c>
      <c r="J109" s="251">
        <v>1</v>
      </c>
      <c r="K109" s="251">
        <v>1</v>
      </c>
      <c r="L109" s="251">
        <v>-19</v>
      </c>
    </row>
    <row r="110" spans="1:12">
      <c r="A110" s="251" t="s">
        <v>1192</v>
      </c>
      <c r="B110" s="251">
        <v>794</v>
      </c>
      <c r="C110" s="251">
        <v>320</v>
      </c>
      <c r="D110" s="251">
        <v>474</v>
      </c>
      <c r="E110" s="251">
        <v>794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18</v>
      </c>
      <c r="B111" s="251">
        <v>1014</v>
      </c>
      <c r="C111" s="251">
        <v>77</v>
      </c>
      <c r="D111" s="251">
        <v>434</v>
      </c>
      <c r="E111" s="251">
        <v>511</v>
      </c>
      <c r="F111" s="251">
        <v>-503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-503</v>
      </c>
    </row>
    <row r="112" spans="1:12">
      <c r="A112" s="251" t="s">
        <v>161</v>
      </c>
      <c r="B112" s="251">
        <v>753</v>
      </c>
      <c r="C112" s="251">
        <v>60</v>
      </c>
      <c r="D112" s="251">
        <v>673</v>
      </c>
      <c r="E112" s="251">
        <v>733</v>
      </c>
      <c r="F112" s="251">
        <v>-20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-20</v>
      </c>
    </row>
    <row r="113" spans="1:12">
      <c r="A113" s="251" t="s">
        <v>11</v>
      </c>
      <c r="B113" s="251">
        <v>1008</v>
      </c>
      <c r="C113" s="251">
        <v>40</v>
      </c>
      <c r="D113" s="251">
        <v>949</v>
      </c>
      <c r="E113" s="251">
        <v>989</v>
      </c>
      <c r="F113" s="251">
        <v>-19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-19</v>
      </c>
    </row>
    <row r="114" spans="1:12">
      <c r="A114" s="251" t="s">
        <v>282</v>
      </c>
      <c r="B114" s="251">
        <v>1010</v>
      </c>
      <c r="C114" s="251">
        <v>120</v>
      </c>
      <c r="D114" s="251">
        <v>870</v>
      </c>
      <c r="E114" s="251">
        <v>990</v>
      </c>
      <c r="F114" s="251">
        <v>-20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-20</v>
      </c>
    </row>
    <row r="115" spans="1:12">
      <c r="A115" s="251" t="s">
        <v>1074</v>
      </c>
      <c r="B115" s="251">
        <v>1009</v>
      </c>
      <c r="C115" s="251">
        <v>140</v>
      </c>
      <c r="D115" s="251">
        <v>885</v>
      </c>
      <c r="E115" s="251">
        <v>1025</v>
      </c>
      <c r="F115" s="251">
        <v>16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16</v>
      </c>
    </row>
    <row r="116" spans="1:12">
      <c r="A116" s="251" t="s">
        <v>1119</v>
      </c>
      <c r="B116" s="251">
        <v>0</v>
      </c>
      <c r="C116" s="251">
        <v>0</v>
      </c>
      <c r="D116" s="251">
        <v>0</v>
      </c>
      <c r="E116" s="251">
        <v>0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6</v>
      </c>
      <c r="B117" s="251">
        <v>790</v>
      </c>
      <c r="C117" s="251">
        <v>0</v>
      </c>
      <c r="D117" s="251">
        <v>790</v>
      </c>
      <c r="E117" s="251">
        <v>790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337</v>
      </c>
      <c r="B118" s="251">
        <v>1194</v>
      </c>
      <c r="C118" s="251">
        <v>0</v>
      </c>
      <c r="D118" s="251">
        <v>1194</v>
      </c>
      <c r="E118" s="251">
        <v>1194</v>
      </c>
      <c r="F118" s="251">
        <v>0</v>
      </c>
      <c r="G118" s="251">
        <v>2</v>
      </c>
      <c r="H118" s="251">
        <v>0</v>
      </c>
      <c r="I118" s="251">
        <v>0</v>
      </c>
      <c r="J118" s="251">
        <v>0</v>
      </c>
      <c r="K118" s="251">
        <v>-2</v>
      </c>
      <c r="L118" s="251">
        <v>-2</v>
      </c>
    </row>
    <row r="119" spans="1:12">
      <c r="A119" s="251" t="s">
        <v>58</v>
      </c>
      <c r="B119" s="251">
        <v>1020</v>
      </c>
      <c r="C119" s="251">
        <v>440</v>
      </c>
      <c r="D119" s="251">
        <v>632</v>
      </c>
      <c r="E119" s="251">
        <v>1072</v>
      </c>
      <c r="F119" s="251">
        <v>52</v>
      </c>
      <c r="G119" s="251">
        <v>0</v>
      </c>
      <c r="H119" s="251">
        <v>0</v>
      </c>
      <c r="I119" s="251">
        <v>0</v>
      </c>
      <c r="J119" s="251">
        <v>2</v>
      </c>
      <c r="K119" s="251">
        <v>2</v>
      </c>
      <c r="L119" s="251">
        <v>54</v>
      </c>
    </row>
    <row r="120" spans="1:12">
      <c r="A120" s="251" t="s">
        <v>228</v>
      </c>
      <c r="B120" s="251">
        <v>1018</v>
      </c>
      <c r="C120" s="251">
        <v>161</v>
      </c>
      <c r="D120" s="251">
        <v>836</v>
      </c>
      <c r="E120" s="251">
        <v>997</v>
      </c>
      <c r="F120" s="251">
        <v>-21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-21</v>
      </c>
    </row>
    <row r="121" spans="1:12">
      <c r="A121" s="251" t="s">
        <v>213</v>
      </c>
      <c r="B121" s="251">
        <v>1010</v>
      </c>
      <c r="C121" s="251">
        <v>0</v>
      </c>
      <c r="D121" s="251">
        <v>1030</v>
      </c>
      <c r="E121" s="251">
        <v>1030</v>
      </c>
      <c r="F121" s="251">
        <v>20</v>
      </c>
      <c r="G121" s="251">
        <v>4</v>
      </c>
      <c r="H121" s="251">
        <v>0</v>
      </c>
      <c r="I121" s="251">
        <v>0</v>
      </c>
      <c r="J121" s="251">
        <v>0</v>
      </c>
      <c r="K121" s="251">
        <v>-4</v>
      </c>
      <c r="L121" s="251">
        <v>16</v>
      </c>
    </row>
    <row r="122" spans="1:12">
      <c r="A122" s="251" t="s">
        <v>54</v>
      </c>
      <c r="B122" s="251">
        <v>1012</v>
      </c>
      <c r="C122" s="251">
        <v>140</v>
      </c>
      <c r="D122" s="251">
        <v>862</v>
      </c>
      <c r="E122" s="251">
        <v>1002</v>
      </c>
      <c r="F122" s="251">
        <v>-10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-10</v>
      </c>
    </row>
    <row r="123" spans="1:12">
      <c r="A123" s="251" t="s">
        <v>530</v>
      </c>
      <c r="B123" s="251">
        <v>592</v>
      </c>
      <c r="C123" s="251">
        <v>40</v>
      </c>
      <c r="D123" s="251">
        <v>592</v>
      </c>
      <c r="E123" s="251">
        <v>632</v>
      </c>
      <c r="F123" s="251">
        <v>40</v>
      </c>
      <c r="G123" s="251">
        <v>2</v>
      </c>
      <c r="H123" s="251">
        <v>0</v>
      </c>
      <c r="I123" s="251">
        <v>0</v>
      </c>
      <c r="J123" s="251">
        <v>0</v>
      </c>
      <c r="K123" s="251">
        <v>-2</v>
      </c>
      <c r="L123" s="251">
        <v>38</v>
      </c>
    </row>
    <row r="124" spans="1:12">
      <c r="A124" s="251" t="s">
        <v>220</v>
      </c>
      <c r="B124" s="251">
        <v>1014</v>
      </c>
      <c r="C124" s="251">
        <v>40</v>
      </c>
      <c r="D124" s="251">
        <v>954</v>
      </c>
      <c r="E124" s="251">
        <v>994</v>
      </c>
      <c r="F124" s="251">
        <v>-20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-20</v>
      </c>
    </row>
    <row r="125" spans="1:12">
      <c r="A125" s="251" t="s">
        <v>1276</v>
      </c>
      <c r="B125" s="251">
        <v>806</v>
      </c>
      <c r="C125" s="251">
        <v>0</v>
      </c>
      <c r="D125" s="251">
        <v>798</v>
      </c>
      <c r="E125" s="251">
        <v>798</v>
      </c>
      <c r="F125" s="251">
        <v>-8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-8</v>
      </c>
    </row>
    <row r="126" spans="1:12">
      <c r="A126" s="251" t="s">
        <v>1030</v>
      </c>
      <c r="B126" s="251">
        <v>1010</v>
      </c>
      <c r="C126" s="251">
        <v>20</v>
      </c>
      <c r="D126" s="251">
        <v>990</v>
      </c>
      <c r="E126" s="251">
        <v>1010</v>
      </c>
      <c r="F126" s="251">
        <v>0</v>
      </c>
      <c r="G126" s="251">
        <v>0</v>
      </c>
      <c r="H126" s="251">
        <v>0</v>
      </c>
      <c r="I126" s="251">
        <v>0</v>
      </c>
      <c r="J126" s="251">
        <v>4</v>
      </c>
      <c r="K126" s="251">
        <v>4</v>
      </c>
      <c r="L126" s="251">
        <v>4</v>
      </c>
    </row>
    <row r="127" spans="1:12">
      <c r="A127" s="251" t="s">
        <v>198</v>
      </c>
      <c r="B127" s="251">
        <v>1012</v>
      </c>
      <c r="C127" s="251">
        <v>21</v>
      </c>
      <c r="D127" s="251">
        <v>990</v>
      </c>
      <c r="E127" s="251">
        <v>1011</v>
      </c>
      <c r="F127" s="251">
        <v>-1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-1</v>
      </c>
    </row>
    <row r="128" spans="1:12">
      <c r="A128" s="251" t="s">
        <v>132</v>
      </c>
      <c r="B128" s="251">
        <v>1012</v>
      </c>
      <c r="C128" s="251">
        <v>140</v>
      </c>
      <c r="D128" s="251">
        <v>848</v>
      </c>
      <c r="E128" s="251">
        <v>988</v>
      </c>
      <c r="F128" s="251">
        <v>-24</v>
      </c>
      <c r="G128" s="251">
        <v>0</v>
      </c>
      <c r="H128" s="251">
        <v>0</v>
      </c>
      <c r="I128" s="251">
        <v>0</v>
      </c>
      <c r="J128" s="251">
        <v>1</v>
      </c>
      <c r="K128" s="251">
        <v>1</v>
      </c>
      <c r="L128" s="251">
        <v>-23</v>
      </c>
    </row>
    <row r="129" spans="1:12">
      <c r="A129" s="251" t="s">
        <v>217</v>
      </c>
      <c r="B129" s="251">
        <v>1012</v>
      </c>
      <c r="C129" s="251">
        <v>20</v>
      </c>
      <c r="D129" s="251">
        <v>992</v>
      </c>
      <c r="E129" s="251">
        <v>1012</v>
      </c>
      <c r="F129" s="251">
        <v>0</v>
      </c>
      <c r="G129" s="251">
        <v>2</v>
      </c>
      <c r="H129" s="251">
        <v>0</v>
      </c>
      <c r="I129" s="251">
        <v>0</v>
      </c>
      <c r="J129" s="251">
        <v>0</v>
      </c>
      <c r="K129" s="251">
        <v>-2</v>
      </c>
      <c r="L129" s="251">
        <v>-2</v>
      </c>
    </row>
    <row r="130" spans="1:12">
      <c r="A130" s="251" t="s">
        <v>25</v>
      </c>
      <c r="B130" s="251">
        <v>734</v>
      </c>
      <c r="C130" s="251">
        <v>40</v>
      </c>
      <c r="D130" s="251">
        <v>714</v>
      </c>
      <c r="E130" s="251">
        <v>754</v>
      </c>
      <c r="F130" s="251">
        <v>20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20</v>
      </c>
    </row>
    <row r="131" spans="1:12">
      <c r="A131" s="251" t="s">
        <v>553</v>
      </c>
      <c r="B131" s="251">
        <v>0</v>
      </c>
      <c r="C131" s="251">
        <v>0</v>
      </c>
      <c r="D131" s="251">
        <v>0</v>
      </c>
      <c r="E131" s="251">
        <v>0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241</v>
      </c>
      <c r="B132" s="251">
        <v>1014</v>
      </c>
      <c r="C132" s="251">
        <v>115</v>
      </c>
      <c r="D132" s="251">
        <v>389</v>
      </c>
      <c r="E132" s="251">
        <v>504</v>
      </c>
      <c r="F132" s="251">
        <v>-510</v>
      </c>
      <c r="G132" s="251">
        <v>0</v>
      </c>
      <c r="H132" s="251">
        <v>0</v>
      </c>
      <c r="I132" s="251">
        <v>0</v>
      </c>
      <c r="J132" s="251">
        <v>2</v>
      </c>
      <c r="K132" s="251">
        <v>2</v>
      </c>
      <c r="L132" s="251">
        <v>-508</v>
      </c>
    </row>
    <row r="133" spans="1:12">
      <c r="A133" s="251" t="s">
        <v>1277</v>
      </c>
      <c r="B133" s="251">
        <v>188</v>
      </c>
      <c r="C133" s="251">
        <v>0</v>
      </c>
      <c r="D133" s="251">
        <v>206</v>
      </c>
      <c r="E133" s="251">
        <v>206</v>
      </c>
      <c r="F133" s="251">
        <v>18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18</v>
      </c>
    </row>
    <row r="134" spans="1:12">
      <c r="A134" s="251" t="s">
        <v>1123</v>
      </c>
      <c r="B134" s="251">
        <v>320</v>
      </c>
      <c r="C134" s="251">
        <v>0</v>
      </c>
      <c r="D134" s="251">
        <v>396</v>
      </c>
      <c r="E134" s="251">
        <v>396</v>
      </c>
      <c r="F134" s="251">
        <v>76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78</v>
      </c>
    </row>
    <row r="135" spans="1:12">
      <c r="A135" s="251" t="s">
        <v>339</v>
      </c>
      <c r="B135" s="251">
        <v>0</v>
      </c>
      <c r="C135" s="251">
        <v>0</v>
      </c>
      <c r="D135" s="251">
        <v>18</v>
      </c>
      <c r="E135" s="251">
        <v>18</v>
      </c>
      <c r="F135" s="251">
        <v>18</v>
      </c>
      <c r="G135" s="251">
        <v>0</v>
      </c>
      <c r="H135" s="251">
        <v>0</v>
      </c>
      <c r="I135" s="251">
        <v>0</v>
      </c>
      <c r="J135" s="251">
        <v>2</v>
      </c>
      <c r="K135" s="251">
        <v>2</v>
      </c>
      <c r="L135" s="251">
        <v>20</v>
      </c>
    </row>
    <row r="136" spans="1:12">
      <c r="A136" s="251" t="s">
        <v>1090</v>
      </c>
      <c r="B136" s="251">
        <v>794</v>
      </c>
      <c r="C136" s="251">
        <v>320</v>
      </c>
      <c r="D136" s="251">
        <v>474</v>
      </c>
      <c r="E136" s="251">
        <v>794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227</v>
      </c>
      <c r="B137" s="251">
        <v>746</v>
      </c>
      <c r="C137" s="251">
        <v>40</v>
      </c>
      <c r="D137" s="251">
        <v>666</v>
      </c>
      <c r="E137" s="251">
        <v>706</v>
      </c>
      <c r="F137" s="251">
        <v>-40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-40</v>
      </c>
    </row>
    <row r="138" spans="1:12">
      <c r="A138" s="251" t="s">
        <v>23</v>
      </c>
      <c r="B138" s="251">
        <v>1006</v>
      </c>
      <c r="C138" s="251">
        <v>0</v>
      </c>
      <c r="D138" s="251">
        <v>986</v>
      </c>
      <c r="E138" s="251">
        <v>986</v>
      </c>
      <c r="F138" s="251">
        <v>-20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-22</v>
      </c>
    </row>
    <row r="139" spans="1:12">
      <c r="A139" s="251" t="s">
        <v>300</v>
      </c>
      <c r="B139" s="251">
        <v>1020</v>
      </c>
      <c r="C139" s="251">
        <v>828</v>
      </c>
      <c r="D139" s="251">
        <v>192</v>
      </c>
      <c r="E139" s="251">
        <v>1020</v>
      </c>
      <c r="F139" s="251">
        <v>0</v>
      </c>
      <c r="G139" s="251">
        <v>2</v>
      </c>
      <c r="H139" s="251">
        <v>0</v>
      </c>
      <c r="I139" s="251">
        <v>0</v>
      </c>
      <c r="J139" s="251">
        <v>0</v>
      </c>
      <c r="K139" s="251">
        <v>-2</v>
      </c>
      <c r="L139" s="251">
        <v>-2</v>
      </c>
    </row>
    <row r="140" spans="1:12">
      <c r="A140" s="251" t="s">
        <v>51</v>
      </c>
      <c r="B140" s="251">
        <v>0</v>
      </c>
      <c r="C140" s="251">
        <v>0</v>
      </c>
      <c r="D140" s="251">
        <v>628</v>
      </c>
      <c r="E140" s="251">
        <v>628</v>
      </c>
      <c r="F140" s="251">
        <v>628</v>
      </c>
      <c r="G140" s="251">
        <v>0</v>
      </c>
      <c r="H140" s="251">
        <v>0</v>
      </c>
      <c r="I140" s="251">
        <v>0</v>
      </c>
      <c r="J140" s="251">
        <v>0</v>
      </c>
      <c r="K140" s="251">
        <v>0</v>
      </c>
      <c r="L140" s="251">
        <v>628</v>
      </c>
    </row>
    <row r="142" spans="1:12">
      <c r="A142" s="251" t="s">
        <v>1116</v>
      </c>
      <c r="B142" s="251">
        <v>110014</v>
      </c>
      <c r="C142" s="251">
        <v>16258.5</v>
      </c>
      <c r="D142" s="251">
        <v>93995.5</v>
      </c>
      <c r="E142" s="251">
        <v>110240</v>
      </c>
      <c r="F142" s="251">
        <v>226</v>
      </c>
      <c r="G142" s="251">
        <v>77</v>
      </c>
      <c r="H142" s="251">
        <v>-14</v>
      </c>
      <c r="I142" s="251">
        <v>0</v>
      </c>
      <c r="J142" s="251">
        <v>52</v>
      </c>
      <c r="K142" s="251">
        <v>-25</v>
      </c>
      <c r="L142" s="251">
        <v>201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9"/>
  <dimension ref="A1:Q121"/>
  <sheetViews>
    <sheetView workbookViewId="0">
      <selection activeCell="Q3" sqref="Q3"/>
    </sheetView>
  </sheetViews>
  <sheetFormatPr baseColWidth="10" defaultColWidth="10.7265625" defaultRowHeight="14.5"/>
  <cols>
    <col min="1" max="1" width="7.54296875" style="210" bestFit="1" customWidth="1"/>
    <col min="2" max="2" width="7.26953125" customWidth="1"/>
    <col min="3" max="3" width="10.1796875" style="211" customWidth="1"/>
    <col min="4" max="4" width="6.7265625" style="209" customWidth="1"/>
    <col min="5" max="6" width="6.7265625" bestFit="1" customWidth="1"/>
    <col min="7" max="7" width="7" bestFit="1" customWidth="1"/>
    <col min="8" max="8" width="6.7265625" bestFit="1" customWidth="1"/>
    <col min="9" max="9" width="6.26953125" bestFit="1" customWidth="1"/>
    <col min="10" max="10" width="7.54296875" bestFit="1" customWidth="1"/>
    <col min="11" max="11" width="6.54296875" bestFit="1" customWidth="1"/>
    <col min="12" max="12" width="6.26953125" bestFit="1" customWidth="1"/>
    <col min="13" max="13" width="7.26953125" bestFit="1" customWidth="1"/>
    <col min="14" max="16" width="4.1796875" customWidth="1"/>
    <col min="17" max="17" width="13.7265625" bestFit="1" customWidth="1"/>
  </cols>
  <sheetData>
    <row r="1" spans="1:17">
      <c r="A1" s="210" t="s">
        <v>1151</v>
      </c>
      <c r="B1" t="s">
        <v>1247</v>
      </c>
      <c r="C1" s="211" t="s">
        <v>1248</v>
      </c>
      <c r="D1" s="209" t="s">
        <v>1249</v>
      </c>
      <c r="E1" t="s">
        <v>36</v>
      </c>
      <c r="F1" t="s">
        <v>357</v>
      </c>
      <c r="G1" t="s">
        <v>64</v>
      </c>
      <c r="H1" t="s">
        <v>95</v>
      </c>
      <c r="I1" t="s">
        <v>299</v>
      </c>
      <c r="J1" t="s">
        <v>28</v>
      </c>
      <c r="K1" t="s">
        <v>58</v>
      </c>
      <c r="L1" t="s">
        <v>228</v>
      </c>
      <c r="M1" t="s">
        <v>1148</v>
      </c>
      <c r="Q1" t="s">
        <v>1147</v>
      </c>
    </row>
    <row r="2" spans="1:17">
      <c r="A2" s="210" t="s">
        <v>18</v>
      </c>
      <c r="B2">
        <v>1</v>
      </c>
      <c r="C2" s="211">
        <v>21</v>
      </c>
      <c r="D2" s="209">
        <v>6</v>
      </c>
      <c r="E2">
        <v>4</v>
      </c>
      <c r="F2">
        <v>2</v>
      </c>
      <c r="H2">
        <v>6</v>
      </c>
      <c r="I2">
        <v>2</v>
      </c>
      <c r="J2">
        <v>2</v>
      </c>
      <c r="L2">
        <v>12</v>
      </c>
      <c r="M2">
        <v>28</v>
      </c>
      <c r="Q2" t="s">
        <v>228</v>
      </c>
    </row>
    <row r="3" spans="1:17">
      <c r="A3" s="210" t="s">
        <v>45</v>
      </c>
      <c r="B3">
        <v>1</v>
      </c>
      <c r="C3" s="211">
        <v>15</v>
      </c>
      <c r="D3" s="209">
        <v>4</v>
      </c>
      <c r="E3">
        <v>4</v>
      </c>
      <c r="J3">
        <v>4</v>
      </c>
      <c r="K3">
        <v>9</v>
      </c>
      <c r="L3">
        <v>10</v>
      </c>
      <c r="M3">
        <v>27</v>
      </c>
      <c r="Q3" t="s">
        <v>228</v>
      </c>
    </row>
    <row r="4" spans="1:17">
      <c r="A4" s="210" t="s">
        <v>1082</v>
      </c>
      <c r="B4">
        <v>1</v>
      </c>
      <c r="C4" s="211">
        <v>15</v>
      </c>
      <c r="D4" s="209">
        <v>4</v>
      </c>
      <c r="E4">
        <v>8</v>
      </c>
      <c r="I4">
        <v>5</v>
      </c>
      <c r="K4">
        <v>7</v>
      </c>
      <c r="L4">
        <v>4</v>
      </c>
      <c r="M4">
        <v>24</v>
      </c>
      <c r="Q4" t="s">
        <v>36</v>
      </c>
    </row>
    <row r="5" spans="1:17">
      <c r="A5" s="210" t="s">
        <v>131</v>
      </c>
      <c r="B5">
        <v>0</v>
      </c>
      <c r="C5" s="211">
        <v>11</v>
      </c>
      <c r="D5" s="209">
        <v>4</v>
      </c>
      <c r="H5">
        <v>2</v>
      </c>
      <c r="J5">
        <v>12</v>
      </c>
      <c r="K5">
        <v>1</v>
      </c>
      <c r="L5">
        <v>7</v>
      </c>
      <c r="M5">
        <v>22</v>
      </c>
      <c r="Q5" t="s">
        <v>28</v>
      </c>
    </row>
    <row r="6" spans="1:17">
      <c r="A6" s="210" t="s">
        <v>53</v>
      </c>
      <c r="B6">
        <v>3</v>
      </c>
      <c r="C6" s="211">
        <v>10</v>
      </c>
      <c r="D6" s="209">
        <v>4</v>
      </c>
      <c r="E6">
        <v>7</v>
      </c>
      <c r="G6">
        <v>5</v>
      </c>
      <c r="H6">
        <v>8</v>
      </c>
      <c r="I6">
        <v>5</v>
      </c>
      <c r="M6">
        <v>25</v>
      </c>
      <c r="Q6" t="s">
        <v>95</v>
      </c>
    </row>
    <row r="7" spans="1:17">
      <c r="A7" s="210" t="s">
        <v>733</v>
      </c>
      <c r="B7">
        <v>0</v>
      </c>
      <c r="C7" s="211">
        <v>10</v>
      </c>
      <c r="D7" s="209">
        <v>4</v>
      </c>
      <c r="E7">
        <v>6</v>
      </c>
      <c r="J7">
        <v>2</v>
      </c>
      <c r="K7">
        <v>8</v>
      </c>
      <c r="L7">
        <v>11</v>
      </c>
      <c r="M7">
        <v>27</v>
      </c>
      <c r="Q7" t="s">
        <v>228</v>
      </c>
    </row>
    <row r="8" spans="1:17">
      <c r="A8" s="210" t="s">
        <v>1030</v>
      </c>
      <c r="B8">
        <v>1</v>
      </c>
      <c r="C8" s="211">
        <v>9</v>
      </c>
      <c r="D8" s="209">
        <v>4</v>
      </c>
      <c r="E8">
        <v>10</v>
      </c>
      <c r="H8">
        <v>6</v>
      </c>
      <c r="J8">
        <v>4</v>
      </c>
      <c r="L8">
        <v>4</v>
      </c>
      <c r="M8">
        <v>24</v>
      </c>
      <c r="Q8" t="s">
        <v>36</v>
      </c>
    </row>
    <row r="9" spans="1:17">
      <c r="A9" s="210" t="s">
        <v>323</v>
      </c>
      <c r="B9">
        <v>1</v>
      </c>
      <c r="C9" s="211">
        <v>8</v>
      </c>
      <c r="D9" s="209">
        <v>4</v>
      </c>
      <c r="G9">
        <v>8</v>
      </c>
      <c r="H9">
        <v>7</v>
      </c>
      <c r="I9">
        <v>4</v>
      </c>
      <c r="K9">
        <v>4</v>
      </c>
      <c r="M9">
        <v>23</v>
      </c>
      <c r="Q9" t="s">
        <v>64</v>
      </c>
    </row>
    <row r="10" spans="1:17">
      <c r="A10" s="210" t="s">
        <v>326</v>
      </c>
      <c r="B10">
        <v>1</v>
      </c>
      <c r="C10" s="211">
        <v>7</v>
      </c>
      <c r="D10" s="209">
        <v>4</v>
      </c>
      <c r="H10">
        <v>4</v>
      </c>
      <c r="I10">
        <v>4</v>
      </c>
      <c r="J10">
        <v>2</v>
      </c>
      <c r="K10">
        <v>12</v>
      </c>
      <c r="M10">
        <v>22</v>
      </c>
      <c r="Q10" t="s">
        <v>58</v>
      </c>
    </row>
    <row r="11" spans="1:17">
      <c r="A11" s="210" t="s">
        <v>6</v>
      </c>
      <c r="B11">
        <v>2</v>
      </c>
      <c r="C11" s="211">
        <v>7</v>
      </c>
      <c r="D11" s="209">
        <v>4</v>
      </c>
      <c r="E11">
        <v>9</v>
      </c>
      <c r="F11">
        <v>6</v>
      </c>
      <c r="J11">
        <v>2</v>
      </c>
      <c r="L11">
        <v>2</v>
      </c>
      <c r="M11">
        <v>19</v>
      </c>
      <c r="Q11" t="s">
        <v>36</v>
      </c>
    </row>
    <row r="12" spans="1:17">
      <c r="A12" s="210" t="s">
        <v>135</v>
      </c>
      <c r="B12">
        <v>0</v>
      </c>
      <c r="C12" s="211">
        <v>18</v>
      </c>
      <c r="D12" s="209">
        <v>3</v>
      </c>
      <c r="I12">
        <v>8</v>
      </c>
      <c r="J12">
        <v>12</v>
      </c>
      <c r="K12">
        <v>10</v>
      </c>
      <c r="M12">
        <v>30</v>
      </c>
      <c r="Q12" t="s">
        <v>28</v>
      </c>
    </row>
    <row r="13" spans="1:17">
      <c r="A13" s="210" t="s">
        <v>1183</v>
      </c>
      <c r="B13">
        <v>0</v>
      </c>
      <c r="C13" s="211">
        <v>17</v>
      </c>
      <c r="D13" s="209">
        <v>3</v>
      </c>
      <c r="E13">
        <v>9</v>
      </c>
      <c r="I13">
        <v>7</v>
      </c>
      <c r="K13">
        <v>10.5</v>
      </c>
      <c r="M13">
        <v>26.5</v>
      </c>
      <c r="Q13" t="s">
        <v>58</v>
      </c>
    </row>
    <row r="14" spans="1:17">
      <c r="A14" s="210" t="s">
        <v>248</v>
      </c>
      <c r="B14">
        <v>0</v>
      </c>
      <c r="C14" s="211">
        <v>13</v>
      </c>
      <c r="D14" s="209">
        <v>3</v>
      </c>
      <c r="E14">
        <v>3</v>
      </c>
      <c r="K14">
        <v>6</v>
      </c>
      <c r="L14">
        <v>14</v>
      </c>
      <c r="M14">
        <v>23</v>
      </c>
      <c r="Q14" t="s">
        <v>228</v>
      </c>
    </row>
    <row r="15" spans="1:17">
      <c r="A15" s="210" t="s">
        <v>20</v>
      </c>
      <c r="B15">
        <v>2</v>
      </c>
      <c r="C15" s="211">
        <v>13</v>
      </c>
      <c r="D15" s="209">
        <v>3</v>
      </c>
      <c r="H15">
        <v>8</v>
      </c>
      <c r="I15">
        <v>1</v>
      </c>
      <c r="J15">
        <v>10</v>
      </c>
      <c r="M15">
        <v>19</v>
      </c>
      <c r="Q15" t="s">
        <v>28</v>
      </c>
    </row>
    <row r="16" spans="1:17">
      <c r="A16" s="210" t="s">
        <v>50</v>
      </c>
      <c r="B16">
        <v>1</v>
      </c>
      <c r="C16" s="211">
        <v>12</v>
      </c>
      <c r="D16" s="209">
        <v>3</v>
      </c>
      <c r="E16">
        <v>2</v>
      </c>
      <c r="H16">
        <v>6</v>
      </c>
      <c r="K16">
        <v>16</v>
      </c>
      <c r="M16">
        <v>24</v>
      </c>
      <c r="Q16" t="s">
        <v>58</v>
      </c>
    </row>
    <row r="17" spans="1:17">
      <c r="A17" s="210" t="s">
        <v>1075</v>
      </c>
      <c r="B17">
        <v>1</v>
      </c>
      <c r="C17" s="211">
        <v>12</v>
      </c>
      <c r="D17" s="209">
        <v>3</v>
      </c>
      <c r="F17">
        <v>12</v>
      </c>
      <c r="I17">
        <v>2</v>
      </c>
      <c r="J17">
        <v>10</v>
      </c>
      <c r="M17">
        <v>24</v>
      </c>
      <c r="Q17" t="s">
        <v>357</v>
      </c>
    </row>
    <row r="18" spans="1:17">
      <c r="A18" s="210" t="s">
        <v>132</v>
      </c>
      <c r="B18">
        <v>1</v>
      </c>
      <c r="C18" s="211">
        <v>12</v>
      </c>
      <c r="D18" s="209">
        <v>3</v>
      </c>
      <c r="I18">
        <v>5</v>
      </c>
      <c r="J18">
        <v>17</v>
      </c>
      <c r="L18">
        <v>5</v>
      </c>
      <c r="M18">
        <v>27</v>
      </c>
      <c r="Q18" t="s">
        <v>28</v>
      </c>
    </row>
    <row r="19" spans="1:17">
      <c r="A19" s="210" t="s">
        <v>268</v>
      </c>
      <c r="B19">
        <v>1</v>
      </c>
      <c r="C19" s="211">
        <v>11</v>
      </c>
      <c r="D19" s="209">
        <v>3</v>
      </c>
      <c r="E19">
        <v>10</v>
      </c>
      <c r="I19">
        <v>6</v>
      </c>
      <c r="K19">
        <v>10</v>
      </c>
      <c r="M19">
        <v>26</v>
      </c>
      <c r="Q19" t="s">
        <v>36</v>
      </c>
    </row>
    <row r="20" spans="1:17">
      <c r="A20" s="210" t="s">
        <v>24</v>
      </c>
      <c r="B20">
        <v>2</v>
      </c>
      <c r="C20" s="211">
        <v>11</v>
      </c>
      <c r="D20" s="209">
        <v>3</v>
      </c>
      <c r="E20">
        <v>2</v>
      </c>
      <c r="J20">
        <v>19</v>
      </c>
      <c r="L20">
        <v>2</v>
      </c>
      <c r="M20">
        <v>23</v>
      </c>
      <c r="Q20" t="s">
        <v>28</v>
      </c>
    </row>
    <row r="21" spans="1:17">
      <c r="A21" s="210" t="s">
        <v>213</v>
      </c>
      <c r="B21">
        <v>2</v>
      </c>
      <c r="C21" s="211">
        <v>11</v>
      </c>
      <c r="D21" s="209">
        <v>3</v>
      </c>
      <c r="E21">
        <v>5</v>
      </c>
      <c r="K21">
        <v>10</v>
      </c>
      <c r="L21">
        <v>12</v>
      </c>
      <c r="M21">
        <v>27</v>
      </c>
      <c r="Q21" t="s">
        <v>228</v>
      </c>
    </row>
    <row r="22" spans="1:17">
      <c r="A22" s="210" t="s">
        <v>105</v>
      </c>
      <c r="B22">
        <v>1</v>
      </c>
      <c r="C22" s="211">
        <v>9</v>
      </c>
      <c r="D22" s="209">
        <v>3</v>
      </c>
      <c r="E22">
        <v>4</v>
      </c>
      <c r="H22">
        <v>8</v>
      </c>
      <c r="L22">
        <v>6</v>
      </c>
      <c r="M22">
        <v>18</v>
      </c>
      <c r="Q22" t="s">
        <v>95</v>
      </c>
    </row>
    <row r="23" spans="1:17">
      <c r="A23" s="210" t="s">
        <v>1074</v>
      </c>
      <c r="B23">
        <v>1</v>
      </c>
      <c r="C23" s="211">
        <v>9</v>
      </c>
      <c r="D23" s="209">
        <v>3</v>
      </c>
      <c r="J23">
        <v>14</v>
      </c>
      <c r="K23">
        <v>9</v>
      </c>
      <c r="L23">
        <v>1.5</v>
      </c>
      <c r="M23">
        <v>24.5</v>
      </c>
      <c r="Q23" t="s">
        <v>28</v>
      </c>
    </row>
    <row r="24" spans="1:17">
      <c r="A24" s="210" t="s">
        <v>54</v>
      </c>
      <c r="B24">
        <v>2</v>
      </c>
      <c r="C24" s="211">
        <v>9</v>
      </c>
      <c r="D24" s="209">
        <v>3</v>
      </c>
      <c r="E24">
        <v>5</v>
      </c>
      <c r="H24">
        <v>11.5</v>
      </c>
      <c r="I24">
        <v>6</v>
      </c>
      <c r="M24">
        <v>22.5</v>
      </c>
      <c r="Q24" t="s">
        <v>95</v>
      </c>
    </row>
    <row r="25" spans="1:17">
      <c r="A25" s="210" t="s">
        <v>52</v>
      </c>
      <c r="B25">
        <v>1</v>
      </c>
      <c r="C25" s="211">
        <v>8</v>
      </c>
      <c r="D25" s="209">
        <v>3</v>
      </c>
      <c r="E25">
        <v>7</v>
      </c>
      <c r="H25">
        <v>12</v>
      </c>
      <c r="K25">
        <v>2</v>
      </c>
      <c r="M25">
        <v>21</v>
      </c>
      <c r="Q25" t="s">
        <v>95</v>
      </c>
    </row>
    <row r="26" spans="1:17">
      <c r="A26" s="210" t="s">
        <v>12</v>
      </c>
      <c r="B26">
        <v>2</v>
      </c>
      <c r="C26" s="211">
        <v>8</v>
      </c>
      <c r="D26" s="209">
        <v>3</v>
      </c>
      <c r="E26">
        <v>2</v>
      </c>
      <c r="F26">
        <v>10</v>
      </c>
      <c r="I26">
        <v>2</v>
      </c>
      <c r="M26">
        <v>14</v>
      </c>
      <c r="Q26" t="s">
        <v>357</v>
      </c>
    </row>
    <row r="27" spans="1:17">
      <c r="A27" s="210" t="s">
        <v>272</v>
      </c>
      <c r="B27">
        <v>1</v>
      </c>
      <c r="C27" s="211">
        <v>8</v>
      </c>
      <c r="D27" s="209">
        <v>3</v>
      </c>
      <c r="H27">
        <v>4</v>
      </c>
      <c r="I27">
        <v>2</v>
      </c>
      <c r="K27">
        <v>8</v>
      </c>
      <c r="M27">
        <v>14</v>
      </c>
      <c r="Q27" t="s">
        <v>58</v>
      </c>
    </row>
    <row r="28" spans="1:17">
      <c r="A28" s="210" t="s">
        <v>299</v>
      </c>
      <c r="B28">
        <v>2</v>
      </c>
      <c r="C28" s="211">
        <v>8</v>
      </c>
      <c r="D28" s="209">
        <v>3</v>
      </c>
      <c r="H28">
        <v>4</v>
      </c>
      <c r="I28">
        <v>16</v>
      </c>
      <c r="K28">
        <v>2</v>
      </c>
      <c r="M28">
        <v>22</v>
      </c>
      <c r="Q28" t="s">
        <v>299</v>
      </c>
    </row>
    <row r="29" spans="1:17">
      <c r="A29" s="210" t="s">
        <v>198</v>
      </c>
      <c r="B29">
        <v>1</v>
      </c>
      <c r="C29" s="211">
        <v>8</v>
      </c>
      <c r="D29" s="209">
        <v>3</v>
      </c>
      <c r="E29">
        <v>4</v>
      </c>
      <c r="H29">
        <v>7</v>
      </c>
      <c r="K29">
        <v>14</v>
      </c>
      <c r="M29">
        <v>25</v>
      </c>
      <c r="Q29" t="s">
        <v>58</v>
      </c>
    </row>
    <row r="30" spans="1:17">
      <c r="A30" s="210" t="s">
        <v>36</v>
      </c>
      <c r="B30">
        <v>0</v>
      </c>
      <c r="C30" s="211">
        <v>7</v>
      </c>
      <c r="D30" s="209">
        <v>3</v>
      </c>
      <c r="E30">
        <v>10</v>
      </c>
      <c r="H30">
        <v>4</v>
      </c>
      <c r="L30">
        <v>7</v>
      </c>
      <c r="M30">
        <v>21</v>
      </c>
      <c r="Q30" t="s">
        <v>36</v>
      </c>
    </row>
    <row r="31" spans="1:17">
      <c r="A31" s="210" t="s">
        <v>748</v>
      </c>
      <c r="B31">
        <v>0</v>
      </c>
      <c r="C31" s="211">
        <v>7</v>
      </c>
      <c r="D31" s="209">
        <v>3</v>
      </c>
      <c r="J31">
        <v>12</v>
      </c>
      <c r="K31">
        <v>12</v>
      </c>
      <c r="L31">
        <v>4</v>
      </c>
      <c r="M31">
        <v>28</v>
      </c>
      <c r="Q31" t="s">
        <v>28</v>
      </c>
    </row>
    <row r="32" spans="1:17">
      <c r="A32" s="210" t="s">
        <v>123</v>
      </c>
      <c r="B32">
        <v>0</v>
      </c>
      <c r="C32" s="211">
        <v>7</v>
      </c>
      <c r="D32" s="209">
        <v>3</v>
      </c>
      <c r="H32">
        <v>4</v>
      </c>
      <c r="J32">
        <v>6</v>
      </c>
      <c r="K32">
        <v>4</v>
      </c>
      <c r="M32">
        <v>14</v>
      </c>
      <c r="Q32" t="s">
        <v>28</v>
      </c>
    </row>
    <row r="33" spans="1:17">
      <c r="A33" s="210" t="s">
        <v>282</v>
      </c>
      <c r="B33">
        <v>2</v>
      </c>
      <c r="C33" s="211">
        <v>7</v>
      </c>
      <c r="D33" s="209">
        <v>3</v>
      </c>
      <c r="E33">
        <v>2</v>
      </c>
      <c r="H33">
        <v>2</v>
      </c>
      <c r="I33">
        <v>18</v>
      </c>
      <c r="M33">
        <v>22</v>
      </c>
      <c r="Q33" t="s">
        <v>299</v>
      </c>
    </row>
    <row r="34" spans="1:17">
      <c r="A34" s="210" t="s">
        <v>1167</v>
      </c>
      <c r="B34">
        <v>0</v>
      </c>
      <c r="C34" s="211">
        <v>6</v>
      </c>
      <c r="D34" s="209">
        <v>3</v>
      </c>
      <c r="E34">
        <v>4</v>
      </c>
      <c r="J34">
        <v>2</v>
      </c>
      <c r="L34">
        <v>6</v>
      </c>
      <c r="M34">
        <v>12</v>
      </c>
      <c r="Q34" t="s">
        <v>228</v>
      </c>
    </row>
    <row r="35" spans="1:17">
      <c r="A35" s="210" t="s">
        <v>241</v>
      </c>
      <c r="B35">
        <v>0</v>
      </c>
      <c r="C35" s="211">
        <v>6</v>
      </c>
      <c r="D35" s="209">
        <v>3</v>
      </c>
      <c r="E35">
        <v>10</v>
      </c>
      <c r="K35">
        <v>6</v>
      </c>
      <c r="L35">
        <v>4</v>
      </c>
      <c r="M35">
        <v>20</v>
      </c>
      <c r="Q35" t="s">
        <v>36</v>
      </c>
    </row>
    <row r="36" spans="1:17">
      <c r="A36" s="210" t="s">
        <v>736</v>
      </c>
      <c r="B36">
        <v>0</v>
      </c>
      <c r="C36" s="211">
        <v>5</v>
      </c>
      <c r="D36" s="209">
        <v>3</v>
      </c>
      <c r="E36">
        <v>4</v>
      </c>
      <c r="F36">
        <v>2</v>
      </c>
      <c r="H36">
        <v>8</v>
      </c>
      <c r="M36">
        <v>14</v>
      </c>
      <c r="Q36" t="s">
        <v>95</v>
      </c>
    </row>
    <row r="37" spans="1:17">
      <c r="A37" s="210" t="s">
        <v>530</v>
      </c>
      <c r="B37">
        <v>1</v>
      </c>
      <c r="C37" s="211">
        <v>5</v>
      </c>
      <c r="D37" s="209">
        <v>3</v>
      </c>
      <c r="H37">
        <v>6</v>
      </c>
      <c r="I37">
        <v>2</v>
      </c>
      <c r="L37">
        <v>6</v>
      </c>
      <c r="M37">
        <v>14</v>
      </c>
      <c r="Q37" t="s">
        <v>95</v>
      </c>
    </row>
    <row r="38" spans="1:17">
      <c r="A38" s="210" t="s">
        <v>96</v>
      </c>
      <c r="B38">
        <v>1</v>
      </c>
      <c r="C38" s="211">
        <v>4</v>
      </c>
      <c r="D38" s="209">
        <v>3</v>
      </c>
      <c r="H38">
        <v>4</v>
      </c>
      <c r="J38">
        <v>16</v>
      </c>
      <c r="L38">
        <v>6</v>
      </c>
      <c r="M38">
        <v>26</v>
      </c>
      <c r="Q38" t="s">
        <v>28</v>
      </c>
    </row>
    <row r="39" spans="1:17">
      <c r="A39" s="210" t="s">
        <v>307</v>
      </c>
      <c r="B39">
        <v>0</v>
      </c>
      <c r="C39" s="211">
        <v>11</v>
      </c>
      <c r="D39" s="209">
        <v>2</v>
      </c>
      <c r="I39">
        <v>4</v>
      </c>
      <c r="K39">
        <v>23</v>
      </c>
      <c r="M39">
        <v>27</v>
      </c>
      <c r="Q39" t="s">
        <v>58</v>
      </c>
    </row>
    <row r="40" spans="1:17">
      <c r="A40" s="210" t="s">
        <v>319</v>
      </c>
      <c r="B40">
        <v>0</v>
      </c>
      <c r="C40" s="211">
        <v>10</v>
      </c>
      <c r="D40" s="209">
        <v>2</v>
      </c>
      <c r="I40">
        <v>4</v>
      </c>
      <c r="K40">
        <v>16</v>
      </c>
      <c r="M40">
        <v>20</v>
      </c>
      <c r="Q40" t="s">
        <v>58</v>
      </c>
    </row>
    <row r="41" spans="1:17">
      <c r="A41" s="210" t="s">
        <v>57</v>
      </c>
      <c r="B41">
        <v>1</v>
      </c>
      <c r="C41" s="211">
        <v>10</v>
      </c>
      <c r="D41" s="209">
        <v>2</v>
      </c>
      <c r="E41">
        <v>2</v>
      </c>
      <c r="H41">
        <v>16</v>
      </c>
      <c r="M41">
        <v>18</v>
      </c>
      <c r="Q41" t="s">
        <v>95</v>
      </c>
    </row>
    <row r="42" spans="1:17">
      <c r="A42" s="210" t="s">
        <v>217</v>
      </c>
      <c r="B42">
        <v>1</v>
      </c>
      <c r="C42" s="211">
        <v>10</v>
      </c>
      <c r="D42" s="209">
        <v>2</v>
      </c>
      <c r="K42">
        <v>3</v>
      </c>
      <c r="L42">
        <v>24.5</v>
      </c>
      <c r="M42">
        <v>27.5</v>
      </c>
      <c r="Q42" t="s">
        <v>228</v>
      </c>
    </row>
    <row r="43" spans="1:17">
      <c r="A43" s="210" t="s">
        <v>402</v>
      </c>
      <c r="B43">
        <v>0</v>
      </c>
      <c r="C43" s="211">
        <v>9</v>
      </c>
      <c r="D43" s="209">
        <v>2</v>
      </c>
      <c r="E43">
        <v>6</v>
      </c>
      <c r="H43">
        <v>4</v>
      </c>
      <c r="M43">
        <v>10</v>
      </c>
      <c r="Q43" t="s">
        <v>36</v>
      </c>
    </row>
    <row r="44" spans="1:17">
      <c r="A44" s="210" t="s">
        <v>150</v>
      </c>
      <c r="B44">
        <v>0</v>
      </c>
      <c r="C44" s="211">
        <v>9</v>
      </c>
      <c r="D44" s="209">
        <v>2</v>
      </c>
      <c r="K44">
        <v>15</v>
      </c>
      <c r="L44">
        <v>16</v>
      </c>
      <c r="M44">
        <v>31</v>
      </c>
      <c r="Q44" t="s">
        <v>228</v>
      </c>
    </row>
    <row r="45" spans="1:17">
      <c r="A45" s="210" t="s">
        <v>148</v>
      </c>
      <c r="B45">
        <v>0</v>
      </c>
      <c r="C45" s="211">
        <v>9</v>
      </c>
      <c r="D45" s="209">
        <v>2</v>
      </c>
      <c r="J45">
        <v>12</v>
      </c>
      <c r="L45">
        <v>20</v>
      </c>
      <c r="M45">
        <v>32</v>
      </c>
      <c r="Q45" t="s">
        <v>228</v>
      </c>
    </row>
    <row r="46" spans="1:17">
      <c r="A46" s="210" t="s">
        <v>29</v>
      </c>
      <c r="B46">
        <v>0</v>
      </c>
      <c r="C46" s="211">
        <v>9</v>
      </c>
      <c r="D46" s="209">
        <v>2</v>
      </c>
      <c r="E46">
        <v>10</v>
      </c>
      <c r="L46">
        <v>8</v>
      </c>
      <c r="M46">
        <v>18</v>
      </c>
      <c r="Q46" t="s">
        <v>36</v>
      </c>
    </row>
    <row r="47" spans="1:17">
      <c r="A47" s="210" t="s">
        <v>61</v>
      </c>
      <c r="B47">
        <v>1</v>
      </c>
      <c r="C47" s="211">
        <v>9</v>
      </c>
      <c r="D47" s="209">
        <v>2</v>
      </c>
      <c r="G47">
        <v>12</v>
      </c>
      <c r="I47">
        <v>10</v>
      </c>
      <c r="M47">
        <v>22</v>
      </c>
      <c r="Q47" t="s">
        <v>64</v>
      </c>
    </row>
    <row r="48" spans="1:17">
      <c r="A48" s="210" t="s">
        <v>562</v>
      </c>
      <c r="B48">
        <v>1</v>
      </c>
      <c r="C48" s="211">
        <v>9</v>
      </c>
      <c r="D48" s="209">
        <v>2</v>
      </c>
      <c r="H48">
        <v>20</v>
      </c>
      <c r="L48">
        <v>8</v>
      </c>
      <c r="M48">
        <v>28</v>
      </c>
      <c r="Q48" t="s">
        <v>95</v>
      </c>
    </row>
    <row r="49" spans="1:17">
      <c r="A49" s="210" t="s">
        <v>88</v>
      </c>
      <c r="B49">
        <v>2</v>
      </c>
      <c r="C49" s="211">
        <v>8</v>
      </c>
      <c r="D49" s="209">
        <v>2</v>
      </c>
      <c r="G49">
        <v>5</v>
      </c>
      <c r="I49">
        <v>18</v>
      </c>
      <c r="M49">
        <v>23</v>
      </c>
      <c r="Q49" t="s">
        <v>299</v>
      </c>
    </row>
    <row r="50" spans="1:17">
      <c r="A50" s="210" t="s">
        <v>69</v>
      </c>
      <c r="B50">
        <v>2</v>
      </c>
      <c r="C50" s="211">
        <v>8</v>
      </c>
      <c r="D50" s="209">
        <v>2</v>
      </c>
      <c r="G50">
        <v>19</v>
      </c>
      <c r="K50">
        <v>4</v>
      </c>
      <c r="M50">
        <v>23</v>
      </c>
      <c r="Q50" t="s">
        <v>64</v>
      </c>
    </row>
    <row r="51" spans="1:17">
      <c r="A51" s="210" t="s">
        <v>318</v>
      </c>
      <c r="B51">
        <v>2</v>
      </c>
      <c r="C51" s="211">
        <v>8</v>
      </c>
      <c r="D51" s="209">
        <v>2</v>
      </c>
      <c r="I51">
        <v>7</v>
      </c>
      <c r="K51">
        <v>19</v>
      </c>
      <c r="M51">
        <v>26</v>
      </c>
      <c r="Q51" t="s">
        <v>58</v>
      </c>
    </row>
    <row r="52" spans="1:17">
      <c r="A52" s="210" t="s">
        <v>456</v>
      </c>
      <c r="B52">
        <v>0</v>
      </c>
      <c r="C52" s="211">
        <v>8</v>
      </c>
      <c r="D52" s="209">
        <v>2</v>
      </c>
      <c r="E52">
        <v>2</v>
      </c>
      <c r="L52">
        <v>5</v>
      </c>
      <c r="M52">
        <v>7</v>
      </c>
      <c r="Q52" t="s">
        <v>228</v>
      </c>
    </row>
    <row r="53" spans="1:17">
      <c r="A53" s="210" t="s">
        <v>140</v>
      </c>
      <c r="B53">
        <v>0</v>
      </c>
      <c r="C53" s="211">
        <v>8</v>
      </c>
      <c r="D53" s="209">
        <v>2</v>
      </c>
      <c r="J53">
        <v>2</v>
      </c>
      <c r="L53">
        <v>17</v>
      </c>
      <c r="M53">
        <v>19</v>
      </c>
      <c r="Q53" t="s">
        <v>228</v>
      </c>
    </row>
    <row r="54" spans="1:17">
      <c r="A54" s="210" t="s">
        <v>40</v>
      </c>
      <c r="B54">
        <v>0</v>
      </c>
      <c r="C54" s="211">
        <v>8</v>
      </c>
      <c r="D54" s="209">
        <v>2</v>
      </c>
      <c r="H54">
        <v>10.5</v>
      </c>
      <c r="K54">
        <v>3</v>
      </c>
      <c r="M54">
        <v>13.5</v>
      </c>
      <c r="Q54" t="s">
        <v>95</v>
      </c>
    </row>
    <row r="55" spans="1:17">
      <c r="A55" s="210" t="s">
        <v>104</v>
      </c>
      <c r="B55">
        <v>1</v>
      </c>
      <c r="C55" s="211">
        <v>8</v>
      </c>
      <c r="D55" s="209">
        <v>2</v>
      </c>
      <c r="H55">
        <v>7</v>
      </c>
      <c r="K55">
        <v>9</v>
      </c>
      <c r="M55">
        <v>16</v>
      </c>
      <c r="Q55" t="s">
        <v>58</v>
      </c>
    </row>
    <row r="56" spans="1:17">
      <c r="A56" s="210" t="s">
        <v>60</v>
      </c>
      <c r="B56">
        <v>1</v>
      </c>
      <c r="C56" s="211">
        <v>8</v>
      </c>
      <c r="D56" s="209">
        <v>2</v>
      </c>
      <c r="H56">
        <v>11</v>
      </c>
      <c r="K56">
        <v>13</v>
      </c>
      <c r="M56">
        <v>24</v>
      </c>
      <c r="Q56" t="s">
        <v>58</v>
      </c>
    </row>
    <row r="57" spans="1:17">
      <c r="A57" s="210" t="s">
        <v>228</v>
      </c>
      <c r="B57">
        <v>0</v>
      </c>
      <c r="C57" s="211">
        <v>8</v>
      </c>
      <c r="D57" s="209">
        <v>2</v>
      </c>
      <c r="E57">
        <v>4</v>
      </c>
      <c r="L57">
        <v>19</v>
      </c>
      <c r="M57">
        <v>23</v>
      </c>
      <c r="Q57" t="s">
        <v>228</v>
      </c>
    </row>
    <row r="58" spans="1:17">
      <c r="A58" s="210" t="s">
        <v>223</v>
      </c>
      <c r="B58">
        <v>1</v>
      </c>
      <c r="C58" s="211">
        <v>7</v>
      </c>
      <c r="D58" s="209">
        <v>2</v>
      </c>
      <c r="E58">
        <v>10</v>
      </c>
      <c r="L58">
        <v>9</v>
      </c>
      <c r="M58">
        <v>19</v>
      </c>
      <c r="Q58" t="s">
        <v>36</v>
      </c>
    </row>
    <row r="59" spans="1:17">
      <c r="A59" s="210" t="s">
        <v>278</v>
      </c>
      <c r="B59">
        <v>2</v>
      </c>
      <c r="C59" s="211">
        <v>7</v>
      </c>
      <c r="D59" s="209">
        <v>2</v>
      </c>
      <c r="E59">
        <v>8</v>
      </c>
      <c r="I59">
        <v>16</v>
      </c>
      <c r="M59">
        <v>24</v>
      </c>
      <c r="Q59" t="s">
        <v>299</v>
      </c>
    </row>
    <row r="60" spans="1:17">
      <c r="A60" s="210" t="s">
        <v>136</v>
      </c>
      <c r="B60">
        <v>2</v>
      </c>
      <c r="C60" s="211">
        <v>7</v>
      </c>
      <c r="D60" s="209">
        <v>2</v>
      </c>
      <c r="J60">
        <v>7</v>
      </c>
      <c r="L60">
        <v>16</v>
      </c>
      <c r="M60">
        <v>23</v>
      </c>
      <c r="Q60" t="s">
        <v>228</v>
      </c>
    </row>
    <row r="61" spans="1:17">
      <c r="A61" s="210" t="s">
        <v>44</v>
      </c>
      <c r="B61">
        <v>1</v>
      </c>
      <c r="C61" s="211">
        <v>7</v>
      </c>
      <c r="D61" s="209">
        <v>2</v>
      </c>
      <c r="E61">
        <v>4</v>
      </c>
      <c r="G61">
        <v>5</v>
      </c>
      <c r="M61">
        <v>9</v>
      </c>
      <c r="Q61" t="s">
        <v>64</v>
      </c>
    </row>
    <row r="62" spans="1:17">
      <c r="A62" s="210" t="s">
        <v>93</v>
      </c>
      <c r="B62">
        <v>3</v>
      </c>
      <c r="C62" s="211">
        <v>7</v>
      </c>
      <c r="D62" s="209">
        <v>2</v>
      </c>
      <c r="G62">
        <v>12</v>
      </c>
      <c r="I62">
        <v>11</v>
      </c>
      <c r="M62">
        <v>23</v>
      </c>
      <c r="Q62" t="s">
        <v>64</v>
      </c>
    </row>
    <row r="63" spans="1:17">
      <c r="A63" s="210" t="s">
        <v>75</v>
      </c>
      <c r="B63">
        <v>3</v>
      </c>
      <c r="C63" s="211">
        <v>7</v>
      </c>
      <c r="D63" s="209">
        <v>2</v>
      </c>
      <c r="G63">
        <v>17</v>
      </c>
      <c r="K63">
        <v>6</v>
      </c>
      <c r="M63">
        <v>23</v>
      </c>
      <c r="Q63" t="s">
        <v>64</v>
      </c>
    </row>
    <row r="64" spans="1:17">
      <c r="A64" s="210" t="s">
        <v>11</v>
      </c>
      <c r="B64">
        <v>0</v>
      </c>
      <c r="C64" s="211">
        <v>7</v>
      </c>
      <c r="D64" s="209">
        <v>2</v>
      </c>
      <c r="F64">
        <v>19</v>
      </c>
      <c r="I64">
        <v>4</v>
      </c>
      <c r="M64">
        <v>23</v>
      </c>
      <c r="Q64" t="s">
        <v>357</v>
      </c>
    </row>
    <row r="65" spans="1:17">
      <c r="A65" s="210" t="s">
        <v>23</v>
      </c>
      <c r="B65">
        <v>1</v>
      </c>
      <c r="C65" s="211">
        <v>7</v>
      </c>
      <c r="D65" s="209">
        <v>2</v>
      </c>
      <c r="J65">
        <v>6</v>
      </c>
      <c r="L65">
        <v>19</v>
      </c>
      <c r="M65">
        <v>25</v>
      </c>
      <c r="Q65" t="s">
        <v>228</v>
      </c>
    </row>
    <row r="66" spans="1:17">
      <c r="A66" s="210" t="s">
        <v>221</v>
      </c>
      <c r="B66">
        <v>1</v>
      </c>
      <c r="C66" s="211">
        <v>6</v>
      </c>
      <c r="D66" s="209">
        <v>2</v>
      </c>
      <c r="E66">
        <v>6</v>
      </c>
      <c r="J66">
        <v>12</v>
      </c>
      <c r="M66">
        <v>18</v>
      </c>
      <c r="Q66" t="s">
        <v>28</v>
      </c>
    </row>
    <row r="67" spans="1:17">
      <c r="A67" s="210" t="s">
        <v>334</v>
      </c>
      <c r="B67">
        <v>1</v>
      </c>
      <c r="C67" s="211">
        <v>6</v>
      </c>
      <c r="D67" s="209">
        <v>2</v>
      </c>
      <c r="E67">
        <v>6</v>
      </c>
      <c r="K67">
        <v>13</v>
      </c>
      <c r="M67">
        <v>19</v>
      </c>
      <c r="Q67" t="s">
        <v>58</v>
      </c>
    </row>
    <row r="68" spans="1:17">
      <c r="A68" s="210" t="s">
        <v>42</v>
      </c>
      <c r="B68">
        <v>1</v>
      </c>
      <c r="C68" s="211">
        <v>6</v>
      </c>
      <c r="D68" s="209">
        <v>2</v>
      </c>
      <c r="J68">
        <v>6</v>
      </c>
      <c r="L68">
        <v>16</v>
      </c>
      <c r="M68">
        <v>22</v>
      </c>
      <c r="Q68" t="s">
        <v>228</v>
      </c>
    </row>
    <row r="69" spans="1:17">
      <c r="A69" s="210" t="s">
        <v>71</v>
      </c>
      <c r="B69">
        <v>1</v>
      </c>
      <c r="C69" s="211">
        <v>6</v>
      </c>
      <c r="D69" s="209">
        <v>2</v>
      </c>
      <c r="G69">
        <v>10</v>
      </c>
      <c r="K69">
        <v>10</v>
      </c>
      <c r="M69">
        <v>20</v>
      </c>
      <c r="Q69" t="s">
        <v>64</v>
      </c>
    </row>
    <row r="70" spans="1:17">
      <c r="A70" s="210" t="s">
        <v>259</v>
      </c>
      <c r="B70">
        <v>1</v>
      </c>
      <c r="C70" s="211">
        <v>6</v>
      </c>
      <c r="D70" s="209">
        <v>2</v>
      </c>
      <c r="E70">
        <v>15</v>
      </c>
      <c r="L70">
        <v>7.5</v>
      </c>
      <c r="M70">
        <v>22.5</v>
      </c>
      <c r="Q70" t="s">
        <v>36</v>
      </c>
    </row>
    <row r="71" spans="1:17">
      <c r="A71" s="210" t="s">
        <v>65</v>
      </c>
      <c r="B71">
        <v>3</v>
      </c>
      <c r="C71" s="211">
        <v>6</v>
      </c>
      <c r="D71" s="209">
        <v>2</v>
      </c>
      <c r="G71">
        <v>14</v>
      </c>
      <c r="I71">
        <v>10</v>
      </c>
      <c r="M71">
        <v>24</v>
      </c>
      <c r="Q71" t="s">
        <v>64</v>
      </c>
    </row>
    <row r="72" spans="1:17">
      <c r="A72" s="210" t="s">
        <v>1192</v>
      </c>
      <c r="B72">
        <v>0</v>
      </c>
      <c r="C72" s="211">
        <v>6</v>
      </c>
      <c r="D72" s="209">
        <v>2</v>
      </c>
      <c r="E72">
        <v>4</v>
      </c>
      <c r="L72">
        <v>10</v>
      </c>
      <c r="M72">
        <v>14</v>
      </c>
      <c r="Q72" t="s">
        <v>228</v>
      </c>
    </row>
    <row r="73" spans="1:17">
      <c r="A73" s="210" t="s">
        <v>220</v>
      </c>
      <c r="B73">
        <v>1</v>
      </c>
      <c r="C73" s="211">
        <v>6</v>
      </c>
      <c r="D73" s="209">
        <v>2</v>
      </c>
      <c r="J73">
        <v>10</v>
      </c>
      <c r="L73">
        <v>16</v>
      </c>
      <c r="M73">
        <v>26</v>
      </c>
      <c r="Q73" t="s">
        <v>228</v>
      </c>
    </row>
    <row r="74" spans="1:17">
      <c r="A74" s="210" t="s">
        <v>1090</v>
      </c>
      <c r="B74">
        <v>0</v>
      </c>
      <c r="C74" s="211">
        <v>6</v>
      </c>
      <c r="D74" s="209">
        <v>2</v>
      </c>
      <c r="E74">
        <v>4</v>
      </c>
      <c r="J74">
        <v>12</v>
      </c>
      <c r="M74">
        <v>16</v>
      </c>
      <c r="Q74" t="s">
        <v>28</v>
      </c>
    </row>
    <row r="75" spans="1:17">
      <c r="A75" s="210" t="s">
        <v>32</v>
      </c>
      <c r="B75">
        <v>3</v>
      </c>
      <c r="C75" s="211">
        <v>5</v>
      </c>
      <c r="D75" s="209">
        <v>2</v>
      </c>
      <c r="E75">
        <v>4</v>
      </c>
      <c r="J75">
        <v>12</v>
      </c>
      <c r="M75">
        <v>16</v>
      </c>
      <c r="Q75" t="s">
        <v>28</v>
      </c>
    </row>
    <row r="76" spans="1:17">
      <c r="A76" s="210" t="s">
        <v>236</v>
      </c>
      <c r="B76">
        <v>1</v>
      </c>
      <c r="C76" s="211">
        <v>5</v>
      </c>
      <c r="D76" s="209">
        <v>2</v>
      </c>
      <c r="E76">
        <v>13</v>
      </c>
      <c r="L76">
        <v>8</v>
      </c>
      <c r="M76">
        <v>21</v>
      </c>
      <c r="Q76" t="s">
        <v>36</v>
      </c>
    </row>
    <row r="77" spans="1:17">
      <c r="A77" s="210" t="s">
        <v>139</v>
      </c>
      <c r="B77">
        <v>1</v>
      </c>
      <c r="C77" s="211">
        <v>5</v>
      </c>
      <c r="D77" s="209">
        <v>2</v>
      </c>
      <c r="J77">
        <v>7</v>
      </c>
      <c r="L77">
        <v>18</v>
      </c>
      <c r="M77">
        <v>25</v>
      </c>
      <c r="Q77" t="s">
        <v>228</v>
      </c>
    </row>
    <row r="78" spans="1:17">
      <c r="A78" s="210" t="s">
        <v>43</v>
      </c>
      <c r="B78">
        <v>0</v>
      </c>
      <c r="C78" s="211">
        <v>5</v>
      </c>
      <c r="D78" s="209">
        <v>2</v>
      </c>
      <c r="E78">
        <v>10</v>
      </c>
      <c r="L78">
        <v>8</v>
      </c>
      <c r="M78">
        <v>18</v>
      </c>
      <c r="Q78" t="s">
        <v>36</v>
      </c>
    </row>
    <row r="79" spans="1:17">
      <c r="A79" s="210" t="s">
        <v>1120</v>
      </c>
      <c r="B79">
        <v>0</v>
      </c>
      <c r="C79" s="211">
        <v>5</v>
      </c>
      <c r="D79" s="209">
        <v>2</v>
      </c>
      <c r="E79">
        <v>4</v>
      </c>
      <c r="L79">
        <v>8</v>
      </c>
      <c r="M79">
        <v>12</v>
      </c>
      <c r="Q79" t="s">
        <v>228</v>
      </c>
    </row>
    <row r="80" spans="1:17">
      <c r="A80" s="210" t="s">
        <v>59</v>
      </c>
      <c r="B80">
        <v>1</v>
      </c>
      <c r="C80" s="211">
        <v>5</v>
      </c>
      <c r="D80" s="209">
        <v>2</v>
      </c>
      <c r="J80">
        <v>20</v>
      </c>
      <c r="L80">
        <v>4</v>
      </c>
      <c r="M80">
        <v>24</v>
      </c>
      <c r="Q80" t="s">
        <v>28</v>
      </c>
    </row>
    <row r="81" spans="1:17">
      <c r="A81" s="210" t="s">
        <v>1166</v>
      </c>
      <c r="B81">
        <v>0</v>
      </c>
      <c r="C81" s="211">
        <v>5</v>
      </c>
      <c r="D81" s="209">
        <v>2</v>
      </c>
      <c r="J81">
        <v>4</v>
      </c>
      <c r="L81">
        <v>6</v>
      </c>
      <c r="M81">
        <v>10</v>
      </c>
      <c r="Q81" t="s">
        <v>228</v>
      </c>
    </row>
    <row r="82" spans="1:17">
      <c r="A82" s="210" t="s">
        <v>1207</v>
      </c>
      <c r="B82">
        <v>0</v>
      </c>
      <c r="C82" s="211">
        <v>5</v>
      </c>
      <c r="D82" s="209">
        <v>2</v>
      </c>
      <c r="H82">
        <v>0</v>
      </c>
      <c r="K82">
        <v>16</v>
      </c>
      <c r="M82">
        <v>16</v>
      </c>
      <c r="Q82" t="s">
        <v>58</v>
      </c>
    </row>
    <row r="83" spans="1:17">
      <c r="A83" s="210" t="s">
        <v>1122</v>
      </c>
      <c r="B83">
        <v>0</v>
      </c>
      <c r="C83" s="211">
        <v>5</v>
      </c>
      <c r="D83" s="209">
        <v>2</v>
      </c>
      <c r="E83">
        <v>4</v>
      </c>
      <c r="K83">
        <v>5</v>
      </c>
      <c r="M83">
        <v>9</v>
      </c>
      <c r="Q83" t="s">
        <v>58</v>
      </c>
    </row>
    <row r="84" spans="1:17">
      <c r="A84" s="210" t="s">
        <v>41</v>
      </c>
      <c r="B84">
        <v>1</v>
      </c>
      <c r="C84" s="211">
        <v>4</v>
      </c>
      <c r="D84" s="209">
        <v>2</v>
      </c>
      <c r="E84">
        <v>11</v>
      </c>
      <c r="K84">
        <v>8</v>
      </c>
      <c r="M84">
        <v>19</v>
      </c>
      <c r="Q84" t="s">
        <v>36</v>
      </c>
    </row>
    <row r="85" spans="1:17">
      <c r="A85" s="210" t="s">
        <v>49</v>
      </c>
      <c r="B85">
        <v>1</v>
      </c>
      <c r="C85" s="211">
        <v>4</v>
      </c>
      <c r="D85" s="209">
        <v>2</v>
      </c>
      <c r="J85">
        <v>7</v>
      </c>
      <c r="K85">
        <v>16</v>
      </c>
      <c r="M85">
        <v>23</v>
      </c>
      <c r="Q85" t="s">
        <v>58</v>
      </c>
    </row>
    <row r="86" spans="1:17">
      <c r="A86" s="210" t="s">
        <v>227</v>
      </c>
      <c r="B86">
        <v>1</v>
      </c>
      <c r="C86" s="211">
        <v>4</v>
      </c>
      <c r="D86" s="209">
        <v>2</v>
      </c>
      <c r="E86">
        <v>2</v>
      </c>
      <c r="L86">
        <v>16</v>
      </c>
      <c r="M86">
        <v>18</v>
      </c>
      <c r="Q86" t="s">
        <v>228</v>
      </c>
    </row>
    <row r="87" spans="1:17">
      <c r="A87" s="210" t="s">
        <v>144</v>
      </c>
      <c r="B87">
        <v>0</v>
      </c>
      <c r="C87" s="211">
        <v>3</v>
      </c>
      <c r="D87" s="209">
        <v>2</v>
      </c>
      <c r="J87">
        <v>2</v>
      </c>
      <c r="L87">
        <v>4</v>
      </c>
      <c r="M87">
        <v>6</v>
      </c>
      <c r="Q87" t="s">
        <v>228</v>
      </c>
    </row>
    <row r="88" spans="1:17">
      <c r="A88" s="210" t="s">
        <v>97</v>
      </c>
      <c r="B88">
        <v>2</v>
      </c>
      <c r="C88" s="211">
        <v>17</v>
      </c>
      <c r="D88" s="209">
        <v>1</v>
      </c>
      <c r="H88">
        <v>25</v>
      </c>
      <c r="M88">
        <v>25</v>
      </c>
      <c r="Q88" t="s">
        <v>95</v>
      </c>
    </row>
    <row r="89" spans="1:17">
      <c r="A89" s="210" t="s">
        <v>101</v>
      </c>
      <c r="B89">
        <v>2</v>
      </c>
      <c r="C89" s="211">
        <v>14</v>
      </c>
      <c r="D89" s="209">
        <v>1</v>
      </c>
      <c r="H89">
        <v>25</v>
      </c>
      <c r="M89">
        <v>25</v>
      </c>
      <c r="Q89" t="s">
        <v>95</v>
      </c>
    </row>
    <row r="90" spans="1:17">
      <c r="A90" s="210" t="s">
        <v>100</v>
      </c>
      <c r="B90">
        <v>2</v>
      </c>
      <c r="C90" s="211">
        <v>13</v>
      </c>
      <c r="D90" s="209">
        <v>1</v>
      </c>
      <c r="H90">
        <v>24</v>
      </c>
      <c r="M90">
        <v>24</v>
      </c>
      <c r="Q90" t="s">
        <v>95</v>
      </c>
    </row>
    <row r="91" spans="1:17">
      <c r="A91" s="210" t="s">
        <v>111</v>
      </c>
      <c r="B91">
        <v>0</v>
      </c>
      <c r="C91" s="211">
        <v>11</v>
      </c>
      <c r="D91" s="209">
        <v>1</v>
      </c>
      <c r="H91">
        <v>16</v>
      </c>
      <c r="M91">
        <v>16</v>
      </c>
      <c r="Q91" t="s">
        <v>95</v>
      </c>
    </row>
    <row r="92" spans="1:17">
      <c r="A92" s="210" t="s">
        <v>67</v>
      </c>
      <c r="B92">
        <v>0</v>
      </c>
      <c r="C92" s="211">
        <v>11</v>
      </c>
      <c r="D92" s="209">
        <v>1</v>
      </c>
      <c r="G92">
        <v>22</v>
      </c>
      <c r="M92">
        <v>22</v>
      </c>
      <c r="Q92" t="s">
        <v>64</v>
      </c>
    </row>
    <row r="93" spans="1:17">
      <c r="A93" s="210" t="s">
        <v>293</v>
      </c>
      <c r="B93">
        <v>2</v>
      </c>
      <c r="C93" s="211">
        <v>9</v>
      </c>
      <c r="D93" s="209">
        <v>1</v>
      </c>
      <c r="I93">
        <v>24</v>
      </c>
      <c r="M93">
        <v>24</v>
      </c>
      <c r="Q93" t="s">
        <v>299</v>
      </c>
    </row>
    <row r="94" spans="1:17">
      <c r="A94" s="210" t="s">
        <v>337</v>
      </c>
      <c r="B94">
        <v>0</v>
      </c>
      <c r="C94" s="211">
        <v>9</v>
      </c>
      <c r="D94" s="209">
        <v>1</v>
      </c>
      <c r="K94">
        <v>30</v>
      </c>
      <c r="M94">
        <v>30</v>
      </c>
      <c r="Q94" t="s">
        <v>58</v>
      </c>
    </row>
    <row r="95" spans="1:17">
      <c r="A95" s="210" t="s">
        <v>355</v>
      </c>
      <c r="B95">
        <v>0</v>
      </c>
      <c r="C95" s="211">
        <v>8</v>
      </c>
      <c r="D95" s="209">
        <v>1</v>
      </c>
      <c r="K95">
        <v>22</v>
      </c>
      <c r="M95">
        <v>22</v>
      </c>
      <c r="Q95" t="s">
        <v>58</v>
      </c>
    </row>
    <row r="96" spans="1:17">
      <c r="A96" s="210" t="s">
        <v>145</v>
      </c>
      <c r="B96">
        <v>2</v>
      </c>
      <c r="C96" s="211">
        <v>7</v>
      </c>
      <c r="D96" s="209">
        <v>1</v>
      </c>
      <c r="L96">
        <v>24</v>
      </c>
      <c r="M96">
        <v>24</v>
      </c>
      <c r="Q96" t="s">
        <v>228</v>
      </c>
    </row>
    <row r="97" spans="1:17">
      <c r="A97" s="210" t="s">
        <v>115</v>
      </c>
      <c r="B97">
        <v>2</v>
      </c>
      <c r="C97" s="211">
        <v>7</v>
      </c>
      <c r="D97" s="209">
        <v>1</v>
      </c>
      <c r="H97">
        <v>24</v>
      </c>
      <c r="M97">
        <v>24</v>
      </c>
      <c r="Q97" t="s">
        <v>95</v>
      </c>
    </row>
    <row r="98" spans="1:17">
      <c r="A98" s="210" t="s">
        <v>143</v>
      </c>
      <c r="B98">
        <v>1</v>
      </c>
      <c r="C98" s="211">
        <v>7</v>
      </c>
      <c r="D98" s="209">
        <v>1</v>
      </c>
      <c r="L98">
        <v>24</v>
      </c>
      <c r="M98">
        <v>24</v>
      </c>
      <c r="Q98" t="s">
        <v>228</v>
      </c>
    </row>
    <row r="99" spans="1:17">
      <c r="A99" s="210" t="s">
        <v>1194</v>
      </c>
      <c r="B99">
        <v>0</v>
      </c>
      <c r="C99" s="211">
        <v>7</v>
      </c>
      <c r="D99" s="209">
        <v>1</v>
      </c>
      <c r="L99">
        <v>16.5</v>
      </c>
      <c r="M99">
        <v>16.5</v>
      </c>
      <c r="Q99" t="s">
        <v>228</v>
      </c>
    </row>
    <row r="100" spans="1:17">
      <c r="A100" s="210" t="s">
        <v>161</v>
      </c>
      <c r="B100">
        <v>0</v>
      </c>
      <c r="C100" s="211">
        <v>6</v>
      </c>
      <c r="D100" s="209">
        <v>1</v>
      </c>
      <c r="J100">
        <v>21</v>
      </c>
      <c r="M100">
        <v>21</v>
      </c>
      <c r="Q100" t="s">
        <v>28</v>
      </c>
    </row>
    <row r="101" spans="1:17">
      <c r="A101" s="210" t="s">
        <v>25</v>
      </c>
      <c r="B101">
        <v>1</v>
      </c>
      <c r="C101" s="211">
        <v>6</v>
      </c>
      <c r="D101" s="209">
        <v>1</v>
      </c>
      <c r="J101">
        <v>18</v>
      </c>
      <c r="M101">
        <v>18</v>
      </c>
      <c r="Q101" t="s">
        <v>28</v>
      </c>
    </row>
    <row r="102" spans="1:17">
      <c r="A102" s="210" t="s">
        <v>295</v>
      </c>
      <c r="B102">
        <v>1</v>
      </c>
      <c r="C102" s="211">
        <v>5</v>
      </c>
      <c r="D102" s="209">
        <v>1</v>
      </c>
      <c r="I102">
        <v>13</v>
      </c>
      <c r="M102">
        <v>13</v>
      </c>
      <c r="Q102" t="s">
        <v>299</v>
      </c>
    </row>
    <row r="103" spans="1:17">
      <c r="A103" s="210" t="s">
        <v>251</v>
      </c>
      <c r="B103">
        <v>0</v>
      </c>
      <c r="C103" s="211">
        <v>5</v>
      </c>
      <c r="D103" s="209">
        <v>1</v>
      </c>
      <c r="L103">
        <v>21</v>
      </c>
      <c r="M103">
        <v>21</v>
      </c>
      <c r="Q103" t="s">
        <v>228</v>
      </c>
    </row>
    <row r="104" spans="1:17">
      <c r="A104" s="210" t="s">
        <v>58</v>
      </c>
      <c r="B104">
        <v>0</v>
      </c>
      <c r="C104" s="211">
        <v>5</v>
      </c>
      <c r="D104" s="209">
        <v>1</v>
      </c>
      <c r="K104">
        <v>14</v>
      </c>
      <c r="M104">
        <v>14</v>
      </c>
      <c r="Q104" t="s">
        <v>58</v>
      </c>
    </row>
    <row r="105" spans="1:17">
      <c r="A105" s="210" t="s">
        <v>240</v>
      </c>
      <c r="B105">
        <v>1</v>
      </c>
      <c r="C105" s="211">
        <v>4</v>
      </c>
      <c r="D105" s="209">
        <v>1</v>
      </c>
      <c r="L105">
        <v>19</v>
      </c>
      <c r="M105">
        <v>19</v>
      </c>
      <c r="Q105" t="s">
        <v>228</v>
      </c>
    </row>
    <row r="106" spans="1:17">
      <c r="A106" s="210" t="s">
        <v>238</v>
      </c>
      <c r="B106">
        <v>1</v>
      </c>
      <c r="C106" s="211">
        <v>4</v>
      </c>
      <c r="D106" s="209">
        <v>1</v>
      </c>
      <c r="L106">
        <v>23.5</v>
      </c>
      <c r="M106">
        <v>23.5</v>
      </c>
      <c r="Q106" t="s">
        <v>228</v>
      </c>
    </row>
    <row r="107" spans="1:17">
      <c r="A107" s="210" t="s">
        <v>28</v>
      </c>
      <c r="B107">
        <v>0</v>
      </c>
      <c r="C107" s="211">
        <v>4</v>
      </c>
      <c r="D107" s="209">
        <v>1</v>
      </c>
      <c r="J107">
        <v>15</v>
      </c>
      <c r="M107">
        <v>15</v>
      </c>
      <c r="Q107" t="s">
        <v>28</v>
      </c>
    </row>
    <row r="108" spans="1:17">
      <c r="A108" s="210" t="s">
        <v>300</v>
      </c>
      <c r="B108">
        <v>1</v>
      </c>
      <c r="C108" s="211">
        <v>4</v>
      </c>
      <c r="D108" s="209">
        <v>1</v>
      </c>
      <c r="I108">
        <v>24</v>
      </c>
      <c r="M108">
        <v>24</v>
      </c>
      <c r="Q108" t="s">
        <v>299</v>
      </c>
    </row>
    <row r="109" spans="1:17">
      <c r="A109" s="210" t="s">
        <v>74</v>
      </c>
      <c r="B109">
        <v>0</v>
      </c>
      <c r="C109" s="211">
        <v>3</v>
      </c>
      <c r="D109" s="209">
        <v>1</v>
      </c>
      <c r="G109">
        <v>20</v>
      </c>
      <c r="M109">
        <v>20</v>
      </c>
      <c r="Q109" t="s">
        <v>64</v>
      </c>
    </row>
    <row r="110" spans="1:17">
      <c r="A110" s="210" t="s">
        <v>64</v>
      </c>
      <c r="B110">
        <v>2</v>
      </c>
      <c r="C110" s="211">
        <v>3</v>
      </c>
      <c r="D110" s="209">
        <v>1</v>
      </c>
      <c r="G110">
        <v>13</v>
      </c>
      <c r="M110">
        <v>13</v>
      </c>
      <c r="Q110" t="s">
        <v>64</v>
      </c>
    </row>
    <row r="111" spans="1:17">
      <c r="A111" s="210" t="s">
        <v>95</v>
      </c>
      <c r="B111">
        <v>0</v>
      </c>
      <c r="C111" s="211">
        <v>3</v>
      </c>
      <c r="D111" s="209">
        <v>1</v>
      </c>
      <c r="H111">
        <v>14</v>
      </c>
      <c r="M111">
        <v>14</v>
      </c>
      <c r="Q111" t="s">
        <v>95</v>
      </c>
    </row>
    <row r="112" spans="1:17">
      <c r="A112" s="210" t="s">
        <v>142</v>
      </c>
      <c r="B112">
        <v>1</v>
      </c>
      <c r="C112" s="211">
        <v>3</v>
      </c>
      <c r="D112" s="209">
        <v>1</v>
      </c>
      <c r="L112">
        <v>17</v>
      </c>
      <c r="M112">
        <v>17</v>
      </c>
      <c r="Q112" t="s">
        <v>228</v>
      </c>
    </row>
    <row r="113" spans="1:17">
      <c r="A113" s="210" t="s">
        <v>339</v>
      </c>
      <c r="B113">
        <v>0</v>
      </c>
      <c r="C113" s="211">
        <v>3</v>
      </c>
      <c r="D113" s="209">
        <v>1</v>
      </c>
      <c r="K113">
        <v>12</v>
      </c>
      <c r="M113">
        <v>12</v>
      </c>
      <c r="Q113" t="s">
        <v>58</v>
      </c>
    </row>
    <row r="114" spans="1:17">
      <c r="A114" s="210" t="s">
        <v>46</v>
      </c>
      <c r="B114">
        <v>1</v>
      </c>
      <c r="C114" s="211">
        <v>2</v>
      </c>
      <c r="D114" s="209">
        <v>1</v>
      </c>
      <c r="E114">
        <v>9</v>
      </c>
      <c r="M114">
        <v>9</v>
      </c>
      <c r="Q114" t="s">
        <v>36</v>
      </c>
    </row>
    <row r="115" spans="1:17">
      <c r="A115" s="210" t="s">
        <v>72</v>
      </c>
      <c r="B115">
        <v>0</v>
      </c>
      <c r="C115" s="211">
        <v>2</v>
      </c>
      <c r="D115" s="209">
        <v>1</v>
      </c>
      <c r="G115">
        <v>20</v>
      </c>
      <c r="M115">
        <v>20</v>
      </c>
      <c r="Q115" t="s">
        <v>64</v>
      </c>
    </row>
    <row r="116" spans="1:17">
      <c r="A116" s="210" t="s">
        <v>357</v>
      </c>
      <c r="B116">
        <v>0</v>
      </c>
      <c r="C116" s="211">
        <v>2</v>
      </c>
      <c r="D116" s="209">
        <v>1</v>
      </c>
      <c r="K116">
        <v>8</v>
      </c>
      <c r="M116">
        <v>8</v>
      </c>
      <c r="Q116" t="s">
        <v>58</v>
      </c>
    </row>
    <row r="117" spans="1:17">
      <c r="A117" s="210" t="s">
        <v>87</v>
      </c>
      <c r="B117">
        <v>0</v>
      </c>
      <c r="C117" s="211">
        <v>2</v>
      </c>
      <c r="D117" s="209">
        <v>1</v>
      </c>
      <c r="G117">
        <v>28</v>
      </c>
      <c r="M117">
        <v>28</v>
      </c>
      <c r="Q117" t="s">
        <v>64</v>
      </c>
    </row>
    <row r="118" spans="1:17">
      <c r="A118" s="210" t="s">
        <v>81</v>
      </c>
      <c r="B118">
        <v>0</v>
      </c>
      <c r="C118" s="211">
        <v>2</v>
      </c>
      <c r="D118" s="209">
        <v>1</v>
      </c>
      <c r="G118">
        <v>25</v>
      </c>
      <c r="M118">
        <v>25</v>
      </c>
      <c r="Q118" t="s">
        <v>64</v>
      </c>
    </row>
    <row r="119" spans="1:17">
      <c r="A119" s="210" t="s">
        <v>387</v>
      </c>
      <c r="B119">
        <v>1</v>
      </c>
      <c r="C119" s="211">
        <v>1</v>
      </c>
      <c r="D119" s="209">
        <v>1</v>
      </c>
      <c r="H119">
        <v>4</v>
      </c>
      <c r="M119">
        <v>4</v>
      </c>
      <c r="Q119" t="s">
        <v>95</v>
      </c>
    </row>
    <row r="120" spans="1:17">
      <c r="A120" s="210" t="s">
        <v>395</v>
      </c>
      <c r="B120">
        <v>0</v>
      </c>
      <c r="C120" s="211">
        <v>0</v>
      </c>
      <c r="D120" s="209">
        <v>1</v>
      </c>
      <c r="L120">
        <v>2</v>
      </c>
      <c r="M120">
        <v>2</v>
      </c>
      <c r="Q120" t="s">
        <v>228</v>
      </c>
    </row>
    <row r="121" spans="1:17">
      <c r="A121" s="210" t="s">
        <v>553</v>
      </c>
      <c r="B121">
        <v>0</v>
      </c>
      <c r="C121" s="211">
        <v>0</v>
      </c>
      <c r="D121" s="209">
        <v>1</v>
      </c>
      <c r="J121">
        <v>0</v>
      </c>
      <c r="M121">
        <v>0</v>
      </c>
      <c r="Q121" t="s">
        <v>28</v>
      </c>
    </row>
  </sheetData>
  <autoFilter ref="B1:Q121" xr:uid="{00000000-0009-0000-0000-00001D000000}">
    <sortState xmlns:xlrd2="http://schemas.microsoft.com/office/spreadsheetml/2017/richdata2" ref="B2:Q121">
      <sortCondition descending="1" ref="D1:D121"/>
    </sortState>
  </autoFilter>
  <sortState xmlns:xlrd2="http://schemas.microsoft.com/office/spreadsheetml/2017/richdata2" ref="B2:Q121">
    <sortCondition descending="1" ref="C2:C121"/>
  </sortState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8"/>
  <dimension ref="A1:DZ340"/>
  <sheetViews>
    <sheetView workbookViewId="0">
      <selection activeCell="D8" sqref="D8"/>
    </sheetView>
  </sheetViews>
  <sheetFormatPr baseColWidth="10" defaultColWidth="3" defaultRowHeight="14.5"/>
  <cols>
    <col min="1" max="1" width="5.54296875" style="39" customWidth="1"/>
    <col min="2" max="2" width="5.54296875" customWidth="1"/>
    <col min="3" max="3" width="17.81640625" bestFit="1" customWidth="1"/>
    <col min="4" max="4" width="22" bestFit="1" customWidth="1"/>
    <col min="5" max="17" width="3.36328125" bestFit="1" customWidth="1"/>
    <col min="18" max="18" width="3.81640625" bestFit="1" customWidth="1"/>
    <col min="19" max="34" width="3.36328125" bestFit="1" customWidth="1"/>
    <col min="35" max="36" width="3.81640625" bestFit="1" customWidth="1"/>
    <col min="37" max="47" width="3.36328125" bestFit="1" customWidth="1"/>
    <col min="48" max="51" width="3.81640625" bestFit="1" customWidth="1"/>
    <col min="52" max="91" width="3.36328125" bestFit="1" customWidth="1"/>
    <col min="92" max="93" width="4" bestFit="1" customWidth="1"/>
    <col min="94" max="95" width="4.6328125" bestFit="1" customWidth="1"/>
    <col min="96" max="98" width="11.81640625" bestFit="1" customWidth="1"/>
    <col min="99" max="100" width="4.81640625" bestFit="1" customWidth="1"/>
    <col min="101" max="102" width="5.08984375" bestFit="1" customWidth="1"/>
    <col min="103" max="103" width="4.90625" bestFit="1" customWidth="1"/>
    <col min="104" max="105" width="4.7265625" bestFit="1" customWidth="1"/>
    <col min="106" max="106" width="4.90625" bestFit="1" customWidth="1"/>
    <col min="107" max="108" width="4.54296875" bestFit="1" customWidth="1"/>
    <col min="109" max="109" width="7.81640625" bestFit="1" customWidth="1"/>
    <col min="110" max="111" width="11.81640625" bestFit="1" customWidth="1"/>
    <col min="112" max="112" width="5.81640625" bestFit="1" customWidth="1"/>
    <col min="113" max="113" width="4.54296875" bestFit="1" customWidth="1"/>
    <col min="114" max="114" width="4.81640625" bestFit="1" customWidth="1"/>
    <col min="115" max="115" width="5.7265625" bestFit="1" customWidth="1"/>
    <col min="116" max="117" width="5.36328125" bestFit="1" customWidth="1"/>
    <col min="118" max="118" width="5.26953125" bestFit="1" customWidth="1"/>
    <col min="119" max="120" width="5" bestFit="1" customWidth="1"/>
    <col min="121" max="121" width="10.7265625" bestFit="1" customWidth="1"/>
    <col min="122" max="122" width="5.453125" bestFit="1" customWidth="1"/>
    <col min="123" max="123" width="9.81640625" bestFit="1" customWidth="1"/>
    <col min="124" max="124" width="4.81640625" bestFit="1" customWidth="1"/>
    <col min="125" max="125" width="4.26953125" bestFit="1" customWidth="1"/>
    <col min="126" max="127" width="11.7265625" bestFit="1" customWidth="1"/>
    <col min="128" max="128" width="9.1796875" bestFit="1" customWidth="1"/>
    <col min="129" max="129" width="13.26953125" bestFit="1" customWidth="1"/>
    <col min="130" max="130" width="12.81640625" bestFit="1" customWidth="1"/>
  </cols>
  <sheetData>
    <row r="1" spans="1:130">
      <c r="D1">
        <f>IF(ISNUMBER(FIND("UMO",D$3)),3,1)</f>
        <v>1</v>
      </c>
      <c r="E1" s="39">
        <f t="shared" ref="E1:BP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3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3</v>
      </c>
      <c r="AL1" s="39">
        <f t="shared" si="0"/>
        <v>3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3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ref="BQ1:DZ1" si="1">IF(ISNUMBER(FIND("UMO",BQ$3)),3,1)</f>
        <v>1</v>
      </c>
      <c r="BR1" s="39">
        <f t="shared" si="1"/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</row>
    <row r="2" spans="1:130">
      <c r="C2" s="20" t="s">
        <v>1221</v>
      </c>
      <c r="D2" s="20" t="s">
        <v>202</v>
      </c>
    </row>
    <row r="3" spans="1:130" s="97" customFormat="1" ht="101.5">
      <c r="C3" s="100" t="s">
        <v>200</v>
      </c>
      <c r="D3" s="97" t="s">
        <v>869</v>
      </c>
      <c r="E3" s="97" t="s">
        <v>265</v>
      </c>
      <c r="F3" s="97" t="s">
        <v>269</v>
      </c>
      <c r="G3" s="97" t="s">
        <v>271</v>
      </c>
      <c r="H3" s="97" t="s">
        <v>273</v>
      </c>
      <c r="I3" s="97" t="s">
        <v>836</v>
      </c>
      <c r="J3" s="97" t="s">
        <v>283</v>
      </c>
      <c r="K3" s="97" t="s">
        <v>284</v>
      </c>
      <c r="L3" s="97" t="s">
        <v>286</v>
      </c>
      <c r="M3" s="97" t="s">
        <v>834</v>
      </c>
      <c r="N3" s="97" t="s">
        <v>249</v>
      </c>
      <c r="O3" s="97" t="s">
        <v>324</v>
      </c>
      <c r="P3" s="97" t="s">
        <v>329</v>
      </c>
      <c r="Q3" s="97" t="s">
        <v>330</v>
      </c>
      <c r="R3" s="97" t="s">
        <v>786</v>
      </c>
      <c r="S3" s="97" t="s">
        <v>783</v>
      </c>
      <c r="T3" s="97" t="s">
        <v>785</v>
      </c>
      <c r="U3" s="97" t="s">
        <v>342</v>
      </c>
      <c r="V3" s="97" t="s">
        <v>1185</v>
      </c>
      <c r="W3" s="97" t="s">
        <v>331</v>
      </c>
      <c r="X3" s="97" t="s">
        <v>335</v>
      </c>
      <c r="Y3" s="97" t="s">
        <v>782</v>
      </c>
      <c r="Z3" s="97" t="s">
        <v>345</v>
      </c>
      <c r="AA3" s="97" t="s">
        <v>350</v>
      </c>
      <c r="AB3" s="97" t="s">
        <v>546</v>
      </c>
      <c r="AC3" s="97" t="s">
        <v>547</v>
      </c>
      <c r="AD3" s="97" t="s">
        <v>1197</v>
      </c>
      <c r="AE3" s="97" t="s">
        <v>851</v>
      </c>
      <c r="AF3" s="97" t="s">
        <v>301</v>
      </c>
      <c r="AG3" s="97" t="s">
        <v>303</v>
      </c>
      <c r="AH3" s="97" t="s">
        <v>304</v>
      </c>
      <c r="AI3" s="97" t="s">
        <v>98</v>
      </c>
      <c r="AJ3" s="97" t="s">
        <v>102</v>
      </c>
      <c r="AK3" s="97" t="s">
        <v>1199</v>
      </c>
      <c r="AL3" s="97" t="s">
        <v>1200</v>
      </c>
      <c r="AM3" s="97" t="s">
        <v>755</v>
      </c>
      <c r="AN3" s="97" t="s">
        <v>566</v>
      </c>
      <c r="AO3" s="97" t="s">
        <v>8</v>
      </c>
      <c r="AP3" s="97" t="s">
        <v>16</v>
      </c>
      <c r="AQ3" s="97" t="s">
        <v>17</v>
      </c>
      <c r="AR3" s="97" t="s">
        <v>252</v>
      </c>
      <c r="AS3" s="97" t="s">
        <v>257</v>
      </c>
      <c r="AT3" s="97" t="s">
        <v>260</v>
      </c>
      <c r="AU3" s="97" t="s">
        <v>262</v>
      </c>
      <c r="AV3" s="97" t="s">
        <v>108</v>
      </c>
      <c r="AW3" s="97" t="s">
        <v>113</v>
      </c>
      <c r="AX3" s="97" t="s">
        <v>114</v>
      </c>
      <c r="AY3" s="97" t="s">
        <v>118</v>
      </c>
      <c r="AZ3" s="97" t="s">
        <v>1198</v>
      </c>
      <c r="BA3" s="97" t="s">
        <v>120</v>
      </c>
      <c r="BB3" s="97" t="s">
        <v>125</v>
      </c>
      <c r="BC3" s="97" t="s">
        <v>62</v>
      </c>
      <c r="BD3" s="97" t="s">
        <v>66</v>
      </c>
      <c r="BE3" s="97" t="s">
        <v>70</v>
      </c>
      <c r="BF3" s="97" t="s">
        <v>78</v>
      </c>
      <c r="BG3" s="97" t="s">
        <v>86</v>
      </c>
      <c r="BH3" s="97" t="s">
        <v>89</v>
      </c>
      <c r="BI3" s="97" t="s">
        <v>90</v>
      </c>
      <c r="BJ3" s="97" t="s">
        <v>91</v>
      </c>
      <c r="BK3" s="97" t="s">
        <v>68</v>
      </c>
      <c r="BL3" s="97" t="s">
        <v>94</v>
      </c>
      <c r="BM3" s="97" t="s">
        <v>208</v>
      </c>
      <c r="BN3" s="97" t="s">
        <v>212</v>
      </c>
      <c r="BO3" s="97" t="s">
        <v>146</v>
      </c>
      <c r="BP3" s="97" t="s">
        <v>154</v>
      </c>
      <c r="BQ3" s="97" t="s">
        <v>929</v>
      </c>
      <c r="BR3" s="97" t="s">
        <v>309</v>
      </c>
      <c r="BS3" s="97" t="s">
        <v>312</v>
      </c>
      <c r="BT3" s="97" t="s">
        <v>313</v>
      </c>
      <c r="BU3" s="97" t="s">
        <v>314</v>
      </c>
      <c r="BV3" s="97" t="s">
        <v>315</v>
      </c>
      <c r="BW3" s="97" t="s">
        <v>321</v>
      </c>
      <c r="BX3" s="97" t="s">
        <v>322</v>
      </c>
      <c r="BY3" s="97" t="s">
        <v>128</v>
      </c>
      <c r="BZ3" s="97" t="s">
        <v>129</v>
      </c>
      <c r="CA3" s="97" t="s">
        <v>133</v>
      </c>
      <c r="CB3" s="97" t="s">
        <v>134</v>
      </c>
      <c r="CC3" s="97" t="s">
        <v>552</v>
      </c>
      <c r="CD3" s="97" t="s">
        <v>551</v>
      </c>
      <c r="CE3" s="97" t="s">
        <v>26</v>
      </c>
      <c r="CF3" s="97" t="s">
        <v>30</v>
      </c>
      <c r="CG3" s="97" t="s">
        <v>33</v>
      </c>
      <c r="CH3" s="97" t="s">
        <v>550</v>
      </c>
      <c r="CI3" s="97" t="s">
        <v>34</v>
      </c>
      <c r="CJ3" s="97" t="s">
        <v>549</v>
      </c>
      <c r="CK3" s="97" t="s">
        <v>218</v>
      </c>
      <c r="CL3" s="97" t="s">
        <v>170</v>
      </c>
      <c r="CM3" s="97" t="s">
        <v>250</v>
      </c>
      <c r="CN3" s="251" t="s">
        <v>897</v>
      </c>
      <c r="CO3" s="251" t="s">
        <v>930</v>
      </c>
      <c r="CP3" s="251" t="s">
        <v>1290</v>
      </c>
      <c r="CQ3" s="251" t="s">
        <v>1291</v>
      </c>
      <c r="CR3" s="251" t="s">
        <v>907</v>
      </c>
      <c r="CS3" s="251" t="s">
        <v>918</v>
      </c>
      <c r="CT3" s="251" t="s">
        <v>913</v>
      </c>
      <c r="CU3" s="251" t="s">
        <v>1428</v>
      </c>
      <c r="CV3" s="251" t="s">
        <v>1429</v>
      </c>
      <c r="CW3" s="251" t="s">
        <v>1355</v>
      </c>
      <c r="CX3" s="251" t="s">
        <v>1356</v>
      </c>
      <c r="CY3" s="251" t="s">
        <v>1385</v>
      </c>
      <c r="CZ3" s="251" t="s">
        <v>1492</v>
      </c>
      <c r="DA3" s="251" t="s">
        <v>1493</v>
      </c>
      <c r="DB3" s="251" t="s">
        <v>1427</v>
      </c>
      <c r="DC3" s="251" t="s">
        <v>1537</v>
      </c>
      <c r="DD3" s="251" t="s">
        <v>1571</v>
      </c>
      <c r="DE3" s="251" t="s">
        <v>1598</v>
      </c>
      <c r="DF3" s="251" t="s">
        <v>906</v>
      </c>
      <c r="DG3" s="251" t="s">
        <v>896</v>
      </c>
      <c r="DH3" s="251" t="s">
        <v>889</v>
      </c>
      <c r="DI3" s="251" t="s">
        <v>1794</v>
      </c>
      <c r="DJ3" s="251" t="s">
        <v>1829</v>
      </c>
      <c r="DK3" s="251" t="s">
        <v>1609</v>
      </c>
      <c r="DL3" s="251" t="s">
        <v>1611</v>
      </c>
      <c r="DM3" s="251" t="s">
        <v>1612</v>
      </c>
      <c r="DN3" s="251" t="s">
        <v>1613</v>
      </c>
      <c r="DO3" s="251" t="s">
        <v>1972</v>
      </c>
      <c r="DP3" s="251" t="s">
        <v>1975</v>
      </c>
      <c r="DQ3"/>
      <c r="DR3"/>
      <c r="DS3"/>
      <c r="DT3"/>
      <c r="DU3"/>
      <c r="DV3"/>
      <c r="DW3"/>
      <c r="DX3"/>
      <c r="DY3"/>
      <c r="DZ3"/>
    </row>
    <row r="4" spans="1:130">
      <c r="A4" s="39" t="str">
        <f>C4</f>
        <v>JAN</v>
      </c>
      <c r="B4">
        <f>SUMIF($D4:$DZ4,"&gt;0",$D$1:$DZ$1)</f>
        <v>11</v>
      </c>
      <c r="C4" s="21" t="s">
        <v>355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>
        <v>2</v>
      </c>
      <c r="P4" s="18">
        <v>2</v>
      </c>
      <c r="Q4" s="18">
        <v>2</v>
      </c>
      <c r="R4" s="18"/>
      <c r="S4" s="18"/>
      <c r="T4" s="18"/>
      <c r="U4" s="18"/>
      <c r="V4" s="18"/>
      <c r="W4" s="18"/>
      <c r="X4" s="18"/>
      <c r="Y4" s="18">
        <v>2</v>
      </c>
      <c r="Z4" s="18">
        <v>2</v>
      </c>
      <c r="AA4" s="18"/>
      <c r="AB4" s="18">
        <v>10</v>
      </c>
      <c r="AC4" s="18">
        <v>4</v>
      </c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>
        <v>1</v>
      </c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>
        <v>1</v>
      </c>
      <c r="CV4" s="18">
        <v>2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>
        <v>2</v>
      </c>
      <c r="DK4" s="18"/>
      <c r="DL4" s="18"/>
      <c r="DM4" s="18"/>
      <c r="DN4" s="18"/>
      <c r="DO4" s="18"/>
      <c r="DP4" s="18"/>
    </row>
    <row r="5" spans="1:130">
      <c r="A5" s="39" t="str">
        <f t="shared" ref="A5:A68" si="2">C5</f>
        <v>FRI</v>
      </c>
      <c r="B5" s="39">
        <f t="shared" ref="B5:B68" si="3">SUMIF($D5:$DZ5,"&gt;0",$D$1:$DZ$1)</f>
        <v>6</v>
      </c>
      <c r="C5" s="21" t="s">
        <v>139</v>
      </c>
      <c r="D5" s="18">
        <v>6</v>
      </c>
      <c r="E5" s="18"/>
      <c r="F5" s="18"/>
      <c r="G5" s="18"/>
      <c r="H5" s="18"/>
      <c r="I5" s="18">
        <v>5</v>
      </c>
      <c r="J5" s="18"/>
      <c r="K5" s="18"/>
      <c r="L5" s="18"/>
      <c r="M5" s="18">
        <v>4</v>
      </c>
      <c r="N5" s="18">
        <v>0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>
        <v>2</v>
      </c>
      <c r="DE5" s="18"/>
      <c r="DF5" s="18"/>
      <c r="DG5" s="18"/>
      <c r="DH5" s="18"/>
      <c r="DI5" s="18"/>
      <c r="DJ5" s="18"/>
      <c r="DK5" s="18">
        <v>2</v>
      </c>
      <c r="DL5" s="18"/>
      <c r="DM5" s="18"/>
      <c r="DN5" s="18"/>
      <c r="DO5" s="18"/>
      <c r="DP5" s="18">
        <v>1</v>
      </c>
    </row>
    <row r="6" spans="1:130">
      <c r="A6" s="39" t="str">
        <f t="shared" si="2"/>
        <v>BAU</v>
      </c>
      <c r="B6" s="39">
        <f t="shared" si="3"/>
        <v>4</v>
      </c>
      <c r="C6" s="21" t="s">
        <v>41</v>
      </c>
      <c r="D6" s="18"/>
      <c r="E6" s="18">
        <v>2</v>
      </c>
      <c r="F6" s="18">
        <v>5</v>
      </c>
      <c r="G6" s="18"/>
      <c r="H6" s="18"/>
      <c r="I6" s="18"/>
      <c r="J6" s="18">
        <v>5</v>
      </c>
      <c r="K6" s="18"/>
      <c r="L6" s="18"/>
      <c r="M6" s="18"/>
      <c r="N6" s="18"/>
      <c r="O6" s="18"/>
      <c r="P6" s="18"/>
      <c r="Q6" s="18"/>
      <c r="R6" s="18"/>
      <c r="S6" s="18">
        <v>6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</row>
    <row r="7" spans="1:130">
      <c r="A7" s="39" t="str">
        <f t="shared" si="2"/>
        <v>BCH</v>
      </c>
      <c r="B7" s="39">
        <f t="shared" si="3"/>
        <v>4</v>
      </c>
      <c r="C7" s="21" t="s">
        <v>1269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>
        <v>5</v>
      </c>
      <c r="Z7" s="18"/>
      <c r="AA7" s="18"/>
      <c r="AB7" s="18">
        <v>5</v>
      </c>
      <c r="AC7" s="18">
        <v>2</v>
      </c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>
        <v>3</v>
      </c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</row>
    <row r="8" spans="1:130">
      <c r="A8" s="39" t="str">
        <f t="shared" si="2"/>
        <v>BEI</v>
      </c>
      <c r="B8" s="39">
        <f t="shared" si="3"/>
        <v>7</v>
      </c>
      <c r="C8" s="21" t="s">
        <v>145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>
        <v>0</v>
      </c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>
        <v>2</v>
      </c>
      <c r="AS8" s="18">
        <v>9</v>
      </c>
      <c r="AT8" s="18">
        <v>1</v>
      </c>
      <c r="AU8" s="18">
        <v>9</v>
      </c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>
        <v>3</v>
      </c>
      <c r="BP8" s="18">
        <v>2</v>
      </c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>
        <v>0</v>
      </c>
      <c r="CO8" s="18">
        <v>0</v>
      </c>
      <c r="CP8" s="18"/>
      <c r="CQ8" s="18"/>
      <c r="CR8" s="18"/>
      <c r="CS8" s="18"/>
      <c r="CT8" s="18"/>
      <c r="CU8" s="18"/>
      <c r="CV8" s="18"/>
      <c r="CW8" s="18">
        <v>2</v>
      </c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</row>
    <row r="9" spans="1:130">
      <c r="A9" s="39" t="str">
        <f t="shared" si="2"/>
        <v>BIL</v>
      </c>
      <c r="B9" s="39">
        <f t="shared" si="3"/>
        <v>14</v>
      </c>
      <c r="C9" s="21" t="s">
        <v>52</v>
      </c>
      <c r="D9" s="18"/>
      <c r="E9" s="18"/>
      <c r="F9" s="18"/>
      <c r="G9" s="18"/>
      <c r="H9" s="18"/>
      <c r="I9" s="18"/>
      <c r="J9" s="18">
        <v>2</v>
      </c>
      <c r="K9" s="18">
        <v>2</v>
      </c>
      <c r="L9" s="18">
        <v>2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>
        <v>4</v>
      </c>
      <c r="AL9" s="18">
        <v>4</v>
      </c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>
        <v>5</v>
      </c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>
        <v>2</v>
      </c>
      <c r="CQ9" s="18"/>
      <c r="CR9" s="18"/>
      <c r="CS9" s="18"/>
      <c r="CT9" s="18"/>
      <c r="CU9" s="18"/>
      <c r="CV9" s="18">
        <v>2</v>
      </c>
      <c r="CW9" s="18"/>
      <c r="CX9" s="18"/>
      <c r="CY9" s="18">
        <v>2</v>
      </c>
      <c r="CZ9" s="18"/>
      <c r="DA9" s="18"/>
      <c r="DB9" s="18">
        <v>2</v>
      </c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</row>
    <row r="10" spans="1:130">
      <c r="A10" s="39" t="str">
        <f t="shared" si="2"/>
        <v>BOE</v>
      </c>
      <c r="B10" s="39">
        <f t="shared" si="3"/>
        <v>9</v>
      </c>
      <c r="C10" s="21" t="s">
        <v>88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>
        <v>6</v>
      </c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>
        <v>2</v>
      </c>
      <c r="BH10" s="18">
        <v>3</v>
      </c>
      <c r="BI10" s="18"/>
      <c r="BJ10" s="18"/>
      <c r="BK10" s="18"/>
      <c r="BL10" s="18"/>
      <c r="BM10" s="18"/>
      <c r="BN10" s="18"/>
      <c r="BO10" s="18"/>
      <c r="BP10" s="18"/>
      <c r="BQ10" s="18"/>
      <c r="BR10" s="18">
        <v>3</v>
      </c>
      <c r="BS10" s="18">
        <v>4</v>
      </c>
      <c r="BT10" s="18">
        <v>3</v>
      </c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>
        <v>2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</row>
    <row r="11" spans="1:130">
      <c r="A11" s="39" t="str">
        <f t="shared" si="2"/>
        <v>BOM</v>
      </c>
      <c r="B11" s="39">
        <f t="shared" si="3"/>
        <v>9</v>
      </c>
      <c r="C11" s="21" t="s">
        <v>293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>
        <v>10</v>
      </c>
      <c r="AE11" s="18"/>
      <c r="AF11" s="18">
        <v>2</v>
      </c>
      <c r="AG11" s="18">
        <v>6</v>
      </c>
      <c r="AH11" s="18">
        <v>2</v>
      </c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>
        <v>4</v>
      </c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</row>
    <row r="12" spans="1:130">
      <c r="A12" s="39" t="str">
        <f t="shared" si="2"/>
        <v>BOR</v>
      </c>
      <c r="B12" s="39">
        <f t="shared" si="3"/>
        <v>7</v>
      </c>
      <c r="C12" s="21" t="s">
        <v>115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>
        <v>1</v>
      </c>
      <c r="AY12" s="18">
        <v>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>
        <v>4</v>
      </c>
      <c r="CQ12" s="18">
        <v>2</v>
      </c>
      <c r="CR12" s="18"/>
      <c r="CS12" s="18"/>
      <c r="CT12" s="18"/>
      <c r="CU12" s="18"/>
      <c r="CV12" s="18"/>
      <c r="CW12" s="18">
        <v>8</v>
      </c>
      <c r="CX12" s="18">
        <v>2</v>
      </c>
      <c r="CY12" s="18"/>
      <c r="CZ12" s="18">
        <v>4</v>
      </c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</row>
    <row r="13" spans="1:130">
      <c r="A13" s="39" t="str">
        <f t="shared" si="2"/>
        <v>BRA</v>
      </c>
      <c r="B13" s="39">
        <f t="shared" si="3"/>
        <v>5</v>
      </c>
      <c r="C13" s="21" t="s">
        <v>295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>
        <v>6</v>
      </c>
      <c r="AE13" s="18"/>
      <c r="AF13" s="18">
        <v>2</v>
      </c>
      <c r="AG13" s="18"/>
      <c r="AH13" s="18">
        <v>4</v>
      </c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</row>
    <row r="14" spans="1:130">
      <c r="A14" s="39" t="str">
        <f t="shared" si="2"/>
        <v>BRN</v>
      </c>
      <c r="B14" s="39">
        <f t="shared" si="3"/>
        <v>10</v>
      </c>
      <c r="C14" s="21" t="s">
        <v>1538</v>
      </c>
      <c r="D14" s="18"/>
      <c r="E14" s="18"/>
      <c r="F14" s="18"/>
      <c r="G14" s="18"/>
      <c r="H14" s="18"/>
      <c r="I14" s="18"/>
      <c r="J14" s="18">
        <v>2</v>
      </c>
      <c r="K14" s="18"/>
      <c r="L14" s="18">
        <v>2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>
        <v>1</v>
      </c>
      <c r="AG14" s="18"/>
      <c r="AH14" s="18">
        <v>1</v>
      </c>
      <c r="AI14" s="18"/>
      <c r="AJ14" s="18"/>
      <c r="AK14" s="18"/>
      <c r="AL14" s="18"/>
      <c r="AM14" s="18"/>
      <c r="AN14" s="18"/>
      <c r="AO14" s="18"/>
      <c r="AP14" s="18"/>
      <c r="AQ14" s="18">
        <v>2</v>
      </c>
      <c r="AR14" s="18"/>
      <c r="AS14" s="18"/>
      <c r="AT14" s="18"/>
      <c r="AU14" s="18"/>
      <c r="AV14" s="18"/>
      <c r="AW14" s="18"/>
      <c r="AX14" s="18"/>
      <c r="AY14" s="18"/>
      <c r="AZ14" s="18">
        <v>2</v>
      </c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>
        <v>2</v>
      </c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>
        <v>2</v>
      </c>
      <c r="DL14" s="18"/>
      <c r="DM14" s="18"/>
      <c r="DN14" s="18"/>
      <c r="DO14" s="18"/>
      <c r="DP14" s="18"/>
    </row>
    <row r="15" spans="1:130">
      <c r="A15" s="39" t="str">
        <f t="shared" si="2"/>
        <v>BSC</v>
      </c>
      <c r="B15" s="39">
        <f t="shared" si="3"/>
        <v>4</v>
      </c>
      <c r="C15" s="21" t="s">
        <v>1430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>
        <v>4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v>6</v>
      </c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>
        <v>4</v>
      </c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>
        <v>2</v>
      </c>
      <c r="DK15" s="18"/>
      <c r="DL15" s="18"/>
      <c r="DM15" s="18"/>
      <c r="DN15" s="18"/>
      <c r="DO15" s="18"/>
      <c r="DP15" s="18"/>
    </row>
    <row r="16" spans="1:130">
      <c r="A16" s="39" t="str">
        <f t="shared" si="2"/>
        <v>BUE</v>
      </c>
      <c r="B16" s="39">
        <f t="shared" si="3"/>
        <v>6</v>
      </c>
      <c r="C16" s="21" t="s">
        <v>36</v>
      </c>
      <c r="D16" s="18">
        <v>3</v>
      </c>
      <c r="E16" s="18">
        <v>2</v>
      </c>
      <c r="F16" s="18"/>
      <c r="G16" s="18"/>
      <c r="H16" s="18"/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>
        <v>2</v>
      </c>
      <c r="BN16" s="18">
        <v>2</v>
      </c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>
        <v>5</v>
      </c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</row>
    <row r="17" spans="1:120">
      <c r="A17" s="39" t="str">
        <f t="shared" si="2"/>
        <v>BUK</v>
      </c>
      <c r="B17" s="39">
        <f t="shared" si="3"/>
        <v>9</v>
      </c>
      <c r="C17" s="21" t="s">
        <v>105</v>
      </c>
      <c r="D17" s="18"/>
      <c r="E17" s="18"/>
      <c r="F17" s="18"/>
      <c r="G17" s="18"/>
      <c r="H17" s="18"/>
      <c r="I17" s="18"/>
      <c r="J17" s="18"/>
      <c r="K17" s="18"/>
      <c r="L17" s="18"/>
      <c r="M17" s="18">
        <v>3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>
        <v>4</v>
      </c>
      <c r="AL17" s="18">
        <v>4</v>
      </c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>
        <v>2</v>
      </c>
      <c r="CV17" s="18">
        <v>4</v>
      </c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</row>
    <row r="18" spans="1:120">
      <c r="A18" s="39" t="str">
        <f t="shared" si="2"/>
        <v>CLA</v>
      </c>
      <c r="B18" s="39">
        <f t="shared" si="3"/>
        <v>5</v>
      </c>
      <c r="C18" s="21" t="s">
        <v>240</v>
      </c>
      <c r="D18" s="18">
        <v>3</v>
      </c>
      <c r="E18" s="18"/>
      <c r="F18" s="18"/>
      <c r="G18" s="18"/>
      <c r="H18" s="18"/>
      <c r="I18" s="18">
        <v>8</v>
      </c>
      <c r="J18" s="18"/>
      <c r="K18" s="18"/>
      <c r="L18" s="18"/>
      <c r="M18" s="18">
        <v>3</v>
      </c>
      <c r="N18" s="18">
        <v>0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>
        <v>0</v>
      </c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>
        <v>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>
        <v>0</v>
      </c>
      <c r="CO18" s="18">
        <v>0</v>
      </c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>
        <v>3</v>
      </c>
      <c r="DP18" s="18">
        <v>0</v>
      </c>
    </row>
    <row r="19" spans="1:120">
      <c r="A19" s="39" t="str">
        <f t="shared" si="2"/>
        <v>DES</v>
      </c>
      <c r="B19" s="39">
        <f t="shared" si="3"/>
        <v>13</v>
      </c>
      <c r="C19" s="21" t="s">
        <v>100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2.5</v>
      </c>
      <c r="AJ19" s="18">
        <v>2.5</v>
      </c>
      <c r="AK19" s="18">
        <v>4</v>
      </c>
      <c r="AL19" s="18">
        <v>4</v>
      </c>
      <c r="AM19" s="18"/>
      <c r="AN19" s="18"/>
      <c r="AO19" s="18"/>
      <c r="AP19" s="18"/>
      <c r="AQ19" s="18"/>
      <c r="AR19" s="18"/>
      <c r="AS19" s="18"/>
      <c r="AT19" s="18"/>
      <c r="AU19" s="18"/>
      <c r="AV19" s="18">
        <v>2</v>
      </c>
      <c r="AW19" s="18">
        <v>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>
        <v>2</v>
      </c>
      <c r="CA19" s="18">
        <v>2</v>
      </c>
      <c r="CB19" s="18">
        <v>2</v>
      </c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</row>
    <row r="20" spans="1:120">
      <c r="A20" s="39" t="str">
        <f t="shared" si="2"/>
        <v>DEU</v>
      </c>
      <c r="B20" s="39">
        <f t="shared" si="3"/>
        <v>5</v>
      </c>
      <c r="C20" s="21" t="s">
        <v>307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>
        <v>4</v>
      </c>
      <c r="S20" s="18">
        <v>4</v>
      </c>
      <c r="T20" s="18">
        <v>4</v>
      </c>
      <c r="U20" s="18"/>
      <c r="V20" s="18"/>
      <c r="W20" s="18"/>
      <c r="X20" s="18"/>
      <c r="Y20" s="18"/>
      <c r="Z20" s="18">
        <v>7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>
        <v>7</v>
      </c>
      <c r="DK20" s="18"/>
      <c r="DL20" s="18"/>
      <c r="DM20" s="18"/>
      <c r="DN20" s="18"/>
      <c r="DO20" s="18"/>
      <c r="DP20" s="18"/>
    </row>
    <row r="21" spans="1:120">
      <c r="A21" s="39" t="str">
        <f t="shared" si="2"/>
        <v>DEX</v>
      </c>
      <c r="B21" s="39">
        <f t="shared" si="3"/>
        <v>11</v>
      </c>
      <c r="C21" s="21" t="s">
        <v>402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>
        <v>2</v>
      </c>
      <c r="AL21" s="18">
        <v>2</v>
      </c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>
        <v>2</v>
      </c>
      <c r="BO21" s="18">
        <v>2</v>
      </c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>
        <v>2</v>
      </c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>
        <v>2</v>
      </c>
      <c r="CV21" s="18"/>
      <c r="CW21" s="18">
        <v>2</v>
      </c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</row>
    <row r="22" spans="1:120">
      <c r="A22" s="39" t="str">
        <f t="shared" si="2"/>
        <v>DGR</v>
      </c>
      <c r="B22" s="39">
        <f t="shared" si="3"/>
        <v>7</v>
      </c>
      <c r="C22" s="21" t="s">
        <v>69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>
        <v>5</v>
      </c>
      <c r="BF22" s="18">
        <v>2</v>
      </c>
      <c r="BG22" s="18">
        <v>4</v>
      </c>
      <c r="BH22" s="18"/>
      <c r="BI22" s="18">
        <v>2</v>
      </c>
      <c r="BJ22" s="18">
        <v>2</v>
      </c>
      <c r="BK22" s="18"/>
      <c r="BL22" s="18">
        <v>3</v>
      </c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>
        <v>2</v>
      </c>
      <c r="DJ22" s="18"/>
      <c r="DK22" s="18"/>
      <c r="DL22" s="18"/>
      <c r="DM22" s="18"/>
      <c r="DN22" s="18"/>
      <c r="DO22" s="18"/>
      <c r="DP22" s="18"/>
    </row>
    <row r="23" spans="1:120">
      <c r="A23" s="39" t="str">
        <f t="shared" si="2"/>
        <v>DIC</v>
      </c>
      <c r="B23" s="39">
        <f t="shared" si="3"/>
        <v>4</v>
      </c>
      <c r="C23" s="21" t="s">
        <v>268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>
        <v>2</v>
      </c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>
        <v>3</v>
      </c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>
        <v>2</v>
      </c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>
        <v>3</v>
      </c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</row>
    <row r="24" spans="1:120">
      <c r="A24" s="39" t="str">
        <f t="shared" si="2"/>
        <v>DID</v>
      </c>
      <c r="B24" s="39">
        <f t="shared" si="3"/>
        <v>12</v>
      </c>
      <c r="C24" s="21" t="s">
        <v>53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>
        <v>0</v>
      </c>
      <c r="X24" s="18">
        <v>4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>
        <v>1</v>
      </c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>
        <v>1</v>
      </c>
      <c r="BV24" s="18">
        <v>2</v>
      </c>
      <c r="BW24" s="18">
        <v>2</v>
      </c>
      <c r="BX24" s="18">
        <v>2</v>
      </c>
      <c r="BY24" s="18">
        <v>1</v>
      </c>
      <c r="BZ24" s="18">
        <v>2</v>
      </c>
      <c r="CA24" s="18">
        <v>2</v>
      </c>
      <c r="CB24" s="18">
        <v>4</v>
      </c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>
        <v>1</v>
      </c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>
        <v>1</v>
      </c>
      <c r="DI24" s="18"/>
      <c r="DJ24" s="18"/>
      <c r="DK24" s="18"/>
      <c r="DL24" s="18"/>
      <c r="DM24" s="18"/>
      <c r="DN24" s="18"/>
      <c r="DO24" s="18"/>
      <c r="DP24" s="18"/>
    </row>
    <row r="25" spans="1:120">
      <c r="A25" s="39" t="str">
        <f t="shared" si="2"/>
        <v>DON</v>
      </c>
      <c r="B25" s="39">
        <f t="shared" si="3"/>
        <v>8</v>
      </c>
      <c r="C25" s="21" t="s">
        <v>1660</v>
      </c>
      <c r="D25" s="18"/>
      <c r="E25" s="18"/>
      <c r="F25" s="18"/>
      <c r="G25" s="18"/>
      <c r="H25" s="18"/>
      <c r="I25" s="18"/>
      <c r="J25" s="18">
        <v>4</v>
      </c>
      <c r="K25" s="18"/>
      <c r="L25" s="18">
        <v>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>
        <v>4</v>
      </c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>
        <v>2</v>
      </c>
      <c r="CL25" s="18">
        <v>2</v>
      </c>
      <c r="CM25" s="18"/>
      <c r="CN25" s="18"/>
      <c r="CO25" s="18"/>
      <c r="CP25" s="18"/>
      <c r="CQ25" s="18"/>
      <c r="CR25" s="18"/>
      <c r="CS25" s="18"/>
      <c r="CT25" s="18"/>
      <c r="CU25" s="18"/>
      <c r="CV25" s="18">
        <v>2</v>
      </c>
      <c r="CW25" s="18"/>
      <c r="CX25" s="18"/>
      <c r="CY25" s="18">
        <v>2</v>
      </c>
      <c r="CZ25" s="18"/>
      <c r="DA25" s="18"/>
      <c r="DB25" s="18"/>
      <c r="DC25" s="18"/>
      <c r="DD25" s="18"/>
      <c r="DE25" s="18">
        <v>0</v>
      </c>
      <c r="DF25" s="18"/>
      <c r="DG25" s="18"/>
      <c r="DH25" s="18"/>
      <c r="DI25" s="18"/>
      <c r="DJ25" s="18"/>
      <c r="DK25" s="18"/>
      <c r="DL25" s="18"/>
      <c r="DM25" s="18"/>
      <c r="DN25" s="18">
        <v>2</v>
      </c>
      <c r="DO25" s="18"/>
      <c r="DP25" s="18"/>
    </row>
    <row r="26" spans="1:120">
      <c r="A26" s="39" t="str">
        <f t="shared" si="2"/>
        <v>DRE</v>
      </c>
      <c r="B26" s="39">
        <f t="shared" si="3"/>
        <v>6</v>
      </c>
      <c r="C26" s="21" t="s">
        <v>32</v>
      </c>
      <c r="D26" s="18"/>
      <c r="E26" s="18"/>
      <c r="F26" s="18">
        <v>2</v>
      </c>
      <c r="G26" s="18"/>
      <c r="H26" s="18"/>
      <c r="I26" s="18"/>
      <c r="J26" s="18"/>
      <c r="K26" s="18">
        <v>2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>
        <v>4</v>
      </c>
      <c r="CG26" s="18"/>
      <c r="CH26" s="18">
        <v>4</v>
      </c>
      <c r="CI26" s="18"/>
      <c r="CJ26" s="18">
        <v>4</v>
      </c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>
        <v>2</v>
      </c>
      <c r="DN26" s="18"/>
      <c r="DO26" s="18"/>
      <c r="DP26" s="18"/>
    </row>
    <row r="27" spans="1:120">
      <c r="A27" s="39" t="str">
        <f t="shared" si="2"/>
        <v>ENG</v>
      </c>
      <c r="B27" s="39">
        <f t="shared" si="3"/>
        <v>8</v>
      </c>
      <c r="C27" s="21" t="s">
        <v>323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>
        <v>1</v>
      </c>
      <c r="AG27" s="18">
        <v>4</v>
      </c>
      <c r="AH27" s="18">
        <v>1</v>
      </c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>
        <v>2</v>
      </c>
      <c r="BE27" s="18"/>
      <c r="BF27" s="18"/>
      <c r="BG27" s="18">
        <v>2</v>
      </c>
      <c r="BH27" s="18">
        <v>3</v>
      </c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>
        <v>4</v>
      </c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>
        <v>6</v>
      </c>
      <c r="DK27" s="18"/>
      <c r="DL27" s="18"/>
      <c r="DM27" s="18"/>
      <c r="DN27" s="18"/>
      <c r="DO27" s="18"/>
      <c r="DP27" s="18"/>
    </row>
    <row r="28" spans="1:120">
      <c r="A28" s="39" t="str">
        <f t="shared" si="2"/>
        <v>ERD</v>
      </c>
      <c r="B28" s="39">
        <f t="shared" si="3"/>
        <v>3</v>
      </c>
      <c r="C28" s="21" t="s">
        <v>72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>
        <v>8</v>
      </c>
      <c r="BF28" s="18"/>
      <c r="BG28" s="18"/>
      <c r="BH28" s="18"/>
      <c r="BI28" s="18">
        <v>10</v>
      </c>
      <c r="BJ28" s="18"/>
      <c r="BK28" s="18"/>
      <c r="BL28" s="18">
        <v>2</v>
      </c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</row>
    <row r="29" spans="1:120">
      <c r="A29" s="39" t="str">
        <f t="shared" si="2"/>
        <v>ERN</v>
      </c>
      <c r="B29" s="39">
        <f t="shared" si="3"/>
        <v>9</v>
      </c>
      <c r="C29" s="21" t="s">
        <v>248</v>
      </c>
      <c r="D29" s="18"/>
      <c r="E29" s="18"/>
      <c r="F29" s="18"/>
      <c r="G29" s="18"/>
      <c r="H29" s="18"/>
      <c r="I29" s="18"/>
      <c r="J29" s="18"/>
      <c r="K29" s="18"/>
      <c r="L29" s="18"/>
      <c r="M29" s="18">
        <v>2</v>
      </c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>
        <v>2</v>
      </c>
      <c r="AC29" s="18">
        <v>2</v>
      </c>
      <c r="AD29" s="18"/>
      <c r="AE29" s="18">
        <v>0</v>
      </c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>
        <v>2</v>
      </c>
      <c r="AU29" s="18">
        <v>2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>
        <v>0</v>
      </c>
      <c r="CO29" s="18"/>
      <c r="CP29" s="18"/>
      <c r="CQ29" s="18"/>
      <c r="CR29" s="18"/>
      <c r="CS29" s="18"/>
      <c r="CT29" s="18"/>
      <c r="CU29" s="18"/>
      <c r="CV29" s="18">
        <v>2</v>
      </c>
      <c r="CW29" s="18"/>
      <c r="CX29" s="18"/>
      <c r="CY29" s="18">
        <v>2</v>
      </c>
      <c r="CZ29" s="18"/>
      <c r="DA29" s="18"/>
      <c r="DB29" s="18"/>
      <c r="DC29" s="18">
        <v>2</v>
      </c>
      <c r="DD29" s="18">
        <v>2</v>
      </c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</row>
    <row r="30" spans="1:120">
      <c r="A30" s="39" t="str">
        <f t="shared" si="2"/>
        <v>ESW</v>
      </c>
      <c r="B30" s="39">
        <f t="shared" si="3"/>
        <v>2</v>
      </c>
      <c r="C30" s="21" t="s">
        <v>12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>
        <v>4</v>
      </c>
      <c r="AP30" s="18"/>
      <c r="AQ30" s="18">
        <v>2</v>
      </c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</row>
    <row r="31" spans="1:120">
      <c r="A31" s="39" t="str">
        <f t="shared" si="2"/>
        <v>FAR</v>
      </c>
      <c r="B31" s="39">
        <f t="shared" si="3"/>
        <v>7</v>
      </c>
      <c r="C31" s="21" t="s">
        <v>236</v>
      </c>
      <c r="D31" s="18">
        <v>3</v>
      </c>
      <c r="E31" s="18">
        <v>1</v>
      </c>
      <c r="F31" s="18">
        <v>1</v>
      </c>
      <c r="G31" s="18"/>
      <c r="H31" s="18">
        <v>2</v>
      </c>
      <c r="I31" s="18"/>
      <c r="J31" s="18"/>
      <c r="K31" s="18">
        <v>6</v>
      </c>
      <c r="L31" s="18">
        <v>2</v>
      </c>
      <c r="M31" s="18">
        <v>5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</row>
    <row r="32" spans="1:120">
      <c r="A32" s="39" t="str">
        <f t="shared" si="2"/>
        <v>FEL</v>
      </c>
      <c r="B32" s="39">
        <f t="shared" si="3"/>
        <v>9</v>
      </c>
      <c r="C32" s="21" t="s">
        <v>318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>
        <v>2</v>
      </c>
      <c r="P32" s="18">
        <v>2</v>
      </c>
      <c r="Q32" s="18">
        <v>2</v>
      </c>
      <c r="R32" s="18"/>
      <c r="S32" s="18"/>
      <c r="T32" s="18"/>
      <c r="U32" s="18"/>
      <c r="V32" s="18"/>
      <c r="W32" s="18"/>
      <c r="X32" s="18"/>
      <c r="Y32" s="18"/>
      <c r="Z32" s="18">
        <v>1</v>
      </c>
      <c r="AA32" s="18"/>
      <c r="AB32" s="18"/>
      <c r="AC32" s="18">
        <v>8</v>
      </c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>
        <v>3</v>
      </c>
      <c r="BW32" s="18">
        <v>2</v>
      </c>
      <c r="BX32" s="18">
        <v>4</v>
      </c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>
        <v>1</v>
      </c>
      <c r="DK32" s="18"/>
      <c r="DL32" s="18"/>
      <c r="DM32" s="18"/>
      <c r="DN32" s="18"/>
      <c r="DO32" s="18"/>
      <c r="DP32" s="18"/>
    </row>
    <row r="33" spans="1:120">
      <c r="A33" s="39" t="str">
        <f t="shared" si="2"/>
        <v>FRE</v>
      </c>
      <c r="B33" s="39">
        <f t="shared" si="3"/>
        <v>12</v>
      </c>
      <c r="C33" s="21" t="s">
        <v>45</v>
      </c>
      <c r="D33" s="18"/>
      <c r="E33" s="18"/>
      <c r="F33" s="18"/>
      <c r="G33" s="18"/>
      <c r="H33" s="18"/>
      <c r="I33" s="18"/>
      <c r="J33" s="18"/>
      <c r="K33" s="18">
        <v>3</v>
      </c>
      <c r="L33" s="18">
        <v>2</v>
      </c>
      <c r="M33" s="18"/>
      <c r="N33" s="18"/>
      <c r="O33" s="18">
        <v>2</v>
      </c>
      <c r="P33" s="18">
        <v>2</v>
      </c>
      <c r="Q33" s="18">
        <v>2</v>
      </c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>
        <v>2</v>
      </c>
      <c r="BN33" s="18">
        <v>2</v>
      </c>
      <c r="BO33" s="18">
        <v>2</v>
      </c>
      <c r="BP33" s="18"/>
      <c r="BQ33" s="18">
        <v>2</v>
      </c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>
        <v>2</v>
      </c>
      <c r="DL33" s="18">
        <v>2</v>
      </c>
      <c r="DM33" s="18">
        <v>2</v>
      </c>
      <c r="DN33" s="18"/>
      <c r="DO33" s="18"/>
      <c r="DP33" s="18"/>
    </row>
    <row r="34" spans="1:120">
      <c r="A34" s="39" t="str">
        <f t="shared" si="2"/>
        <v>GAT</v>
      </c>
      <c r="B34" s="39">
        <f t="shared" si="3"/>
        <v>22</v>
      </c>
      <c r="C34" s="21" t="s">
        <v>1665</v>
      </c>
      <c r="D34" s="18">
        <v>2</v>
      </c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>
        <v>2</v>
      </c>
      <c r="Z34" s="18">
        <v>1</v>
      </c>
      <c r="AA34" s="18">
        <v>1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>
        <v>2</v>
      </c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v>2</v>
      </c>
      <c r="BQ34" s="18">
        <v>2</v>
      </c>
      <c r="BR34" s="18">
        <v>1</v>
      </c>
      <c r="BS34" s="18"/>
      <c r="BT34" s="18">
        <v>1</v>
      </c>
      <c r="BU34" s="18"/>
      <c r="BV34" s="18"/>
      <c r="BW34" s="18"/>
      <c r="BX34" s="18"/>
      <c r="BY34" s="18"/>
      <c r="BZ34" s="18"/>
      <c r="CA34" s="18"/>
      <c r="CB34" s="18"/>
      <c r="CC34" s="18"/>
      <c r="CD34" s="18">
        <v>1</v>
      </c>
      <c r="CE34" s="18"/>
      <c r="CF34" s="18"/>
      <c r="CG34" s="18"/>
      <c r="CH34" s="18"/>
      <c r="CI34" s="18">
        <v>1</v>
      </c>
      <c r="CJ34" s="18"/>
      <c r="CK34" s="18">
        <v>2</v>
      </c>
      <c r="CL34" s="18">
        <v>2</v>
      </c>
      <c r="CM34" s="18"/>
      <c r="CN34" s="18"/>
      <c r="CO34" s="18"/>
      <c r="CP34" s="18"/>
      <c r="CQ34" s="18"/>
      <c r="CR34" s="18">
        <v>0.83333333333333326</v>
      </c>
      <c r="CS34" s="18">
        <v>0.72222222222222221</v>
      </c>
      <c r="CT34" s="18">
        <v>0.66666666666666663</v>
      </c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>
        <v>0</v>
      </c>
      <c r="DF34" s="18">
        <v>0.83333333333333326</v>
      </c>
      <c r="DG34" s="18">
        <v>0.72222222222222221</v>
      </c>
      <c r="DH34" s="18"/>
      <c r="DI34" s="18"/>
      <c r="DJ34" s="18"/>
      <c r="DK34" s="18"/>
      <c r="DL34" s="18">
        <v>2</v>
      </c>
      <c r="DM34" s="18"/>
      <c r="DN34" s="18"/>
      <c r="DO34" s="18"/>
      <c r="DP34" s="18"/>
    </row>
    <row r="35" spans="1:120">
      <c r="A35" s="39" t="str">
        <f t="shared" si="2"/>
        <v>GEH</v>
      </c>
      <c r="B35" s="39">
        <f t="shared" si="3"/>
        <v>2</v>
      </c>
      <c r="C35" s="21" t="s">
        <v>357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>
        <v>2</v>
      </c>
      <c r="AC35" s="18">
        <v>2</v>
      </c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>
        <v>0</v>
      </c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</row>
    <row r="36" spans="1:120">
      <c r="A36" s="39" t="str">
        <f t="shared" si="2"/>
        <v>GER</v>
      </c>
      <c r="B36" s="39">
        <f t="shared" si="3"/>
        <v>9</v>
      </c>
      <c r="C36" s="21" t="s">
        <v>50</v>
      </c>
      <c r="D36" s="18"/>
      <c r="E36" s="18"/>
      <c r="F36" s="18"/>
      <c r="G36" s="18"/>
      <c r="H36" s="18"/>
      <c r="I36" s="18"/>
      <c r="J36" s="18"/>
      <c r="K36" s="18">
        <v>2</v>
      </c>
      <c r="L36" s="18"/>
      <c r="M36" s="18"/>
      <c r="N36" s="18"/>
      <c r="O36" s="18">
        <v>0</v>
      </c>
      <c r="P36" s="18">
        <v>3</v>
      </c>
      <c r="Q36" s="18"/>
      <c r="R36" s="18"/>
      <c r="S36" s="18"/>
      <c r="T36" s="18"/>
      <c r="U36" s="18">
        <v>4</v>
      </c>
      <c r="V36" s="18">
        <v>4</v>
      </c>
      <c r="W36" s="18">
        <v>0</v>
      </c>
      <c r="X36" s="18">
        <v>6</v>
      </c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>
        <v>2</v>
      </c>
      <c r="BB36" s="18">
        <v>2</v>
      </c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>
        <v>2</v>
      </c>
      <c r="CV36" s="18"/>
      <c r="CW36" s="18"/>
      <c r="CX36" s="18">
        <v>2</v>
      </c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</row>
    <row r="37" spans="1:120">
      <c r="A37" s="39" t="str">
        <f t="shared" si="2"/>
        <v>GIE</v>
      </c>
      <c r="B37" s="39">
        <f t="shared" si="3"/>
        <v>12</v>
      </c>
      <c r="C37" s="21" t="s">
        <v>1167</v>
      </c>
      <c r="D37" s="18"/>
      <c r="E37" s="18"/>
      <c r="F37" s="18"/>
      <c r="G37" s="18"/>
      <c r="H37" s="18"/>
      <c r="I37" s="18">
        <v>2</v>
      </c>
      <c r="J37" s="18"/>
      <c r="K37" s="18"/>
      <c r="L37" s="18"/>
      <c r="M37" s="18">
        <v>2</v>
      </c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>
        <v>2</v>
      </c>
      <c r="AS37" s="18"/>
      <c r="AT37" s="18"/>
      <c r="AU37" s="18">
        <v>1</v>
      </c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>
        <v>1</v>
      </c>
      <c r="BN37" s="18">
        <v>1</v>
      </c>
      <c r="BO37" s="18">
        <v>2</v>
      </c>
      <c r="BP37" s="18">
        <v>4</v>
      </c>
      <c r="BQ37" s="18">
        <v>2</v>
      </c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>
        <v>1</v>
      </c>
      <c r="CL37" s="18">
        <v>1</v>
      </c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>
        <v>2</v>
      </c>
      <c r="DO37" s="18"/>
      <c r="DP37" s="18"/>
    </row>
    <row r="38" spans="1:120">
      <c r="A38" s="39" t="str">
        <f t="shared" si="2"/>
        <v>GIL</v>
      </c>
      <c r="B38" s="39">
        <f t="shared" si="3"/>
        <v>8</v>
      </c>
      <c r="C38" s="21" t="s">
        <v>272</v>
      </c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>
        <v>2</v>
      </c>
      <c r="AC38" s="18">
        <v>2</v>
      </c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>
        <v>2</v>
      </c>
      <c r="BN38" s="18">
        <v>2</v>
      </c>
      <c r="BO38" s="18"/>
      <c r="BP38" s="18">
        <v>2</v>
      </c>
      <c r="BQ38" s="18">
        <v>2</v>
      </c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>
        <v>2</v>
      </c>
      <c r="CL38" s="18">
        <v>2</v>
      </c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</row>
    <row r="39" spans="1:120">
      <c r="A39" s="39" t="str">
        <f t="shared" si="2"/>
        <v>GOE</v>
      </c>
      <c r="B39" s="39">
        <f t="shared" si="3"/>
        <v>5</v>
      </c>
      <c r="C39" s="21" t="s">
        <v>43</v>
      </c>
      <c r="D39" s="18">
        <v>4</v>
      </c>
      <c r="E39" s="18"/>
      <c r="F39" s="18">
        <v>2</v>
      </c>
      <c r="G39" s="18"/>
      <c r="H39" s="18">
        <v>2</v>
      </c>
      <c r="I39" s="18">
        <v>5</v>
      </c>
      <c r="J39" s="18"/>
      <c r="K39" s="18">
        <v>6</v>
      </c>
      <c r="L39" s="18"/>
      <c r="M39" s="18"/>
      <c r="N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</row>
    <row r="40" spans="1:120">
      <c r="A40" s="39" t="str">
        <f t="shared" si="2"/>
        <v>GOL</v>
      </c>
      <c r="B40" s="39">
        <f t="shared" si="3"/>
        <v>9</v>
      </c>
      <c r="C40" s="21" t="s">
        <v>1670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>
        <v>4</v>
      </c>
      <c r="S40" s="18">
        <v>2</v>
      </c>
      <c r="T40" s="18"/>
      <c r="U40" s="18"/>
      <c r="V40" s="18"/>
      <c r="W40" s="18"/>
      <c r="X40" s="18"/>
      <c r="Y40" s="18"/>
      <c r="Z40" s="18">
        <v>5</v>
      </c>
      <c r="AA40" s="18">
        <v>5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>
        <v>2</v>
      </c>
      <c r="AU40" s="18">
        <v>1</v>
      </c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>
        <v>3</v>
      </c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>
        <v>2</v>
      </c>
      <c r="DE40" s="18">
        <v>0</v>
      </c>
      <c r="DF40" s="18"/>
      <c r="DG40" s="18"/>
      <c r="DH40" s="18"/>
      <c r="DI40" s="18"/>
      <c r="DJ40" s="18">
        <v>2</v>
      </c>
      <c r="DK40" s="18"/>
      <c r="DL40" s="18"/>
      <c r="DM40" s="18"/>
      <c r="DN40" s="18"/>
      <c r="DO40" s="18"/>
      <c r="DP40" s="18"/>
    </row>
    <row r="41" spans="1:120">
      <c r="A41" s="39" t="str">
        <f t="shared" si="2"/>
        <v>GRA</v>
      </c>
      <c r="B41" s="39">
        <f t="shared" si="3"/>
        <v>5</v>
      </c>
      <c r="C41" s="21" t="s">
        <v>1120</v>
      </c>
      <c r="D41" s="18"/>
      <c r="E41" s="18"/>
      <c r="F41" s="18"/>
      <c r="G41" s="18">
        <v>2</v>
      </c>
      <c r="H41" s="18"/>
      <c r="I41" s="18"/>
      <c r="J41" s="18"/>
      <c r="K41" s="18">
        <v>4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>
        <v>0</v>
      </c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>
        <v>5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>
        <v>0</v>
      </c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>
        <v>2</v>
      </c>
      <c r="DD41" s="18">
        <v>0</v>
      </c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>
        <v>5</v>
      </c>
      <c r="DP41" s="18">
        <v>0</v>
      </c>
    </row>
    <row r="42" spans="1:120">
      <c r="A42" s="39" t="str">
        <f t="shared" si="2"/>
        <v>GRP</v>
      </c>
      <c r="B42" s="39">
        <f t="shared" si="3"/>
        <v>7</v>
      </c>
      <c r="C42" s="21" t="s">
        <v>1621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>
        <v>3</v>
      </c>
      <c r="AL42" s="18">
        <v>3</v>
      </c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>
        <v>2</v>
      </c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</row>
    <row r="43" spans="1:120">
      <c r="A43" s="39" t="str">
        <f t="shared" si="2"/>
        <v>HAA</v>
      </c>
      <c r="B43" s="39">
        <f t="shared" si="3"/>
        <v>7</v>
      </c>
      <c r="C43" s="21" t="s">
        <v>148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>
        <v>4</v>
      </c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>
        <v>4</v>
      </c>
      <c r="BN43" s="18">
        <v>4</v>
      </c>
      <c r="BO43" s="18">
        <v>4</v>
      </c>
      <c r="BP43" s="18">
        <v>4</v>
      </c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>
        <v>2</v>
      </c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>
        <v>4</v>
      </c>
      <c r="DL43" s="18"/>
      <c r="DM43" s="18"/>
      <c r="DN43" s="18"/>
      <c r="DO43" s="18"/>
      <c r="DP43" s="18"/>
    </row>
    <row r="44" spans="1:120">
      <c r="A44" s="39" t="str">
        <f t="shared" si="2"/>
        <v>HAN</v>
      </c>
      <c r="B44" s="39">
        <f t="shared" si="3"/>
        <v>18</v>
      </c>
      <c r="C44" s="21" t="s">
        <v>101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  <c r="AJ44" s="18">
        <v>0.5</v>
      </c>
      <c r="AK44" s="18">
        <v>4</v>
      </c>
      <c r="AL44" s="18">
        <v>4</v>
      </c>
      <c r="AM44" s="18"/>
      <c r="AN44" s="18"/>
      <c r="AO44" s="18"/>
      <c r="AP44" s="18"/>
      <c r="AQ44" s="18"/>
      <c r="AR44" s="18"/>
      <c r="AS44" s="18"/>
      <c r="AT44" s="18"/>
      <c r="AU44" s="18"/>
      <c r="AV44" s="18">
        <v>1</v>
      </c>
      <c r="AW44" s="18">
        <v>1</v>
      </c>
      <c r="AX44" s="18">
        <v>1</v>
      </c>
      <c r="AY44" s="18">
        <v>1</v>
      </c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>
        <v>2</v>
      </c>
      <c r="BN44" s="18">
        <v>2</v>
      </c>
      <c r="BO44" s="18"/>
      <c r="BP44" s="18"/>
      <c r="BQ44" s="18">
        <v>2</v>
      </c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>
        <v>3</v>
      </c>
      <c r="CQ44" s="18"/>
      <c r="CR44" s="18"/>
      <c r="CS44" s="18"/>
      <c r="CT44" s="18"/>
      <c r="CU44" s="18"/>
      <c r="CV44" s="18"/>
      <c r="CW44" s="18">
        <v>2</v>
      </c>
      <c r="CX44" s="18"/>
      <c r="CY44" s="18"/>
      <c r="CZ44" s="18">
        <v>3</v>
      </c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</row>
    <row r="45" spans="1:120">
      <c r="A45" s="39" t="str">
        <f t="shared" si="2"/>
        <v>HEG</v>
      </c>
      <c r="B45" s="39">
        <f t="shared" si="3"/>
        <v>3</v>
      </c>
      <c r="C45" s="21" t="s">
        <v>95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>
        <v>6</v>
      </c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>
        <v>4</v>
      </c>
      <c r="CY45" s="18"/>
      <c r="CZ45" s="18"/>
      <c r="DA45" s="18">
        <v>4</v>
      </c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</row>
    <row r="46" spans="1:120">
      <c r="A46" s="39" t="str">
        <f t="shared" si="2"/>
        <v>HEI</v>
      </c>
      <c r="B46" s="39">
        <f t="shared" si="3"/>
        <v>6</v>
      </c>
      <c r="C46" s="21" t="s">
        <v>748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>
        <v>6</v>
      </c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4</v>
      </c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>
        <v>4</v>
      </c>
      <c r="BN46" s="18">
        <v>4</v>
      </c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>
        <v>4</v>
      </c>
      <c r="CL46" s="18">
        <v>4</v>
      </c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</row>
    <row r="47" spans="1:120">
      <c r="A47" s="39" t="str">
        <f t="shared" si="2"/>
        <v>HEL</v>
      </c>
      <c r="B47" s="39">
        <f t="shared" si="3"/>
        <v>9</v>
      </c>
      <c r="C47" s="21" t="s">
        <v>142</v>
      </c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>
        <v>0</v>
      </c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>
        <v>2</v>
      </c>
      <c r="AS47" s="18">
        <v>2</v>
      </c>
      <c r="AT47" s="18">
        <v>2</v>
      </c>
      <c r="AU47" s="18">
        <v>2</v>
      </c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>
        <v>2</v>
      </c>
      <c r="BN47" s="18">
        <v>2</v>
      </c>
      <c r="BO47" s="18">
        <v>2</v>
      </c>
      <c r="BP47" s="18">
        <v>2</v>
      </c>
      <c r="BQ47" s="18">
        <v>2</v>
      </c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>
        <v>0</v>
      </c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</row>
    <row r="48" spans="1:120">
      <c r="A48" s="39" t="str">
        <f t="shared" si="2"/>
        <v>HER</v>
      </c>
      <c r="B48" s="39">
        <f t="shared" si="3"/>
        <v>8</v>
      </c>
      <c r="C48" s="21" t="s">
        <v>29</v>
      </c>
      <c r="D48" s="18"/>
      <c r="E48" s="18"/>
      <c r="F48" s="18"/>
      <c r="G48" s="18"/>
      <c r="H48" s="18"/>
      <c r="I48" s="18"/>
      <c r="J48" s="18">
        <v>4</v>
      </c>
      <c r="K48" s="18">
        <v>2</v>
      </c>
      <c r="L48" s="18">
        <v>2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>
        <v>2</v>
      </c>
      <c r="BP48" s="18">
        <v>2</v>
      </c>
      <c r="BQ48" s="18">
        <v>2</v>
      </c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>
        <v>4</v>
      </c>
      <c r="CL48" s="18">
        <v>4</v>
      </c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</row>
    <row r="49" spans="1:120">
      <c r="A49" s="39" t="str">
        <f t="shared" si="2"/>
        <v>HGN</v>
      </c>
      <c r="B49" s="39">
        <f t="shared" si="3"/>
        <v>5</v>
      </c>
      <c r="C49" s="21" t="s">
        <v>1431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>
        <v>2</v>
      </c>
      <c r="U49" s="18"/>
      <c r="V49" s="18"/>
      <c r="W49" s="18">
        <v>0</v>
      </c>
      <c r="X49" s="18">
        <v>2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>
        <v>9</v>
      </c>
      <c r="BF49" s="18"/>
      <c r="BG49" s="18"/>
      <c r="BH49" s="18"/>
      <c r="BI49" s="18">
        <v>8</v>
      </c>
      <c r="BJ49" s="18">
        <v>5</v>
      </c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</row>
    <row r="50" spans="1:120">
      <c r="A50" s="39" t="str">
        <f t="shared" si="2"/>
        <v>HNN</v>
      </c>
      <c r="B50" s="39">
        <f t="shared" si="3"/>
        <v>7</v>
      </c>
      <c r="C50" s="21" t="s">
        <v>1273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>
        <v>4</v>
      </c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>
        <v>2</v>
      </c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>
        <v>1</v>
      </c>
      <c r="BG50" s="18">
        <v>2</v>
      </c>
      <c r="BH50" s="18"/>
      <c r="BI50" s="18"/>
      <c r="BJ50" s="18"/>
      <c r="BK50" s="18"/>
      <c r="BL50" s="18">
        <v>2</v>
      </c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>
        <v>4</v>
      </c>
      <c r="DL50" s="18"/>
      <c r="DM50" s="18"/>
      <c r="DN50" s="18">
        <v>2</v>
      </c>
      <c r="DO50" s="18"/>
      <c r="DP50" s="18"/>
    </row>
    <row r="51" spans="1:120">
      <c r="A51" s="39" t="str">
        <f t="shared" si="2"/>
        <v>HOF</v>
      </c>
      <c r="B51" s="39">
        <f t="shared" si="3"/>
        <v>7</v>
      </c>
      <c r="C51" s="21" t="s">
        <v>278</v>
      </c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>
        <v>10</v>
      </c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>
        <v>2</v>
      </c>
      <c r="BS51" s="18">
        <v>2</v>
      </c>
      <c r="BT51" s="18">
        <v>4</v>
      </c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>
        <v>6</v>
      </c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</row>
    <row r="52" spans="1:120">
      <c r="A52" s="39" t="str">
        <f t="shared" si="2"/>
        <v>HOR</v>
      </c>
      <c r="B52" s="39">
        <f t="shared" si="3"/>
        <v>12</v>
      </c>
      <c r="C52" s="21" t="s">
        <v>1623</v>
      </c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>
        <v>2</v>
      </c>
      <c r="AS52" s="18"/>
      <c r="AT52" s="18"/>
      <c r="AU52" s="18"/>
      <c r="AV52" s="18"/>
      <c r="AW52" s="18"/>
      <c r="AX52" s="18"/>
      <c r="AY52" s="18"/>
      <c r="AZ52" s="18">
        <v>4</v>
      </c>
      <c r="BA52" s="18">
        <v>3</v>
      </c>
      <c r="BB52" s="18"/>
      <c r="BC52" s="18"/>
      <c r="BD52" s="18"/>
      <c r="BE52" s="18">
        <v>3</v>
      </c>
      <c r="BF52" s="18">
        <v>2</v>
      </c>
      <c r="BG52" s="18">
        <v>2</v>
      </c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>
        <v>3</v>
      </c>
      <c r="CV52" s="18">
        <v>3</v>
      </c>
      <c r="CW52" s="18"/>
      <c r="CX52" s="18"/>
      <c r="CY52" s="18">
        <v>3</v>
      </c>
      <c r="CZ52" s="18"/>
      <c r="DA52" s="18"/>
      <c r="DB52" s="18"/>
      <c r="DC52" s="18">
        <v>4</v>
      </c>
      <c r="DD52" s="18">
        <v>0</v>
      </c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</row>
    <row r="53" spans="1:120">
      <c r="A53" s="39" t="str">
        <f t="shared" si="2"/>
        <v>HST</v>
      </c>
      <c r="B53" s="39">
        <f t="shared" si="3"/>
        <v>9</v>
      </c>
      <c r="C53" s="21" t="s">
        <v>1166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>
        <v>2</v>
      </c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>
        <v>2</v>
      </c>
      <c r="BN53" s="18">
        <v>4</v>
      </c>
      <c r="BO53" s="18">
        <v>2</v>
      </c>
      <c r="BP53" s="18">
        <v>2</v>
      </c>
      <c r="BQ53" s="18">
        <v>2</v>
      </c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>
        <v>2</v>
      </c>
      <c r="CL53" s="18">
        <v>2</v>
      </c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>
        <v>2</v>
      </c>
      <c r="DL53" s="18"/>
      <c r="DM53" s="18"/>
      <c r="DN53" s="18"/>
      <c r="DO53" s="18"/>
      <c r="DP53" s="18"/>
    </row>
    <row r="54" spans="1:120">
      <c r="A54" s="39" t="str">
        <f t="shared" si="2"/>
        <v>HUK</v>
      </c>
      <c r="B54" s="39">
        <f t="shared" si="3"/>
        <v>8</v>
      </c>
      <c r="C54" s="21" t="s">
        <v>61</v>
      </c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>
        <v>5</v>
      </c>
      <c r="BD54" s="18">
        <v>5</v>
      </c>
      <c r="BE54" s="18"/>
      <c r="BF54" s="18"/>
      <c r="BG54" s="18"/>
      <c r="BH54" s="18"/>
      <c r="BI54" s="18"/>
      <c r="BJ54" s="18">
        <v>2</v>
      </c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>
        <v>2.5</v>
      </c>
      <c r="CS54" s="18">
        <v>2.1666666666666665</v>
      </c>
      <c r="CT54" s="18">
        <v>2</v>
      </c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>
        <v>2.5</v>
      </c>
      <c r="DG54" s="18">
        <v>2.1666666666666665</v>
      </c>
      <c r="DH54" s="18"/>
      <c r="DI54" s="18"/>
      <c r="DJ54" s="18"/>
      <c r="DK54" s="18"/>
      <c r="DL54" s="18"/>
      <c r="DM54" s="18"/>
      <c r="DN54" s="18"/>
      <c r="DO54" s="18"/>
      <c r="DP54" s="18"/>
    </row>
    <row r="55" spans="1:120">
      <c r="A55" s="39" t="str">
        <f t="shared" si="2"/>
        <v>JAC</v>
      </c>
      <c r="B55" s="39">
        <f t="shared" si="3"/>
        <v>5</v>
      </c>
      <c r="C55" s="21" t="s">
        <v>136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>
        <v>0</v>
      </c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>
        <v>0</v>
      </c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>
        <v>11</v>
      </c>
      <c r="AS55" s="18">
        <v>7</v>
      </c>
      <c r="AT55" s="18">
        <v>2</v>
      </c>
      <c r="AU55" s="18">
        <v>5</v>
      </c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>
        <v>0</v>
      </c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>
        <v>2</v>
      </c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</row>
    <row r="56" spans="1:120">
      <c r="A56" s="39" t="str">
        <f t="shared" si="2"/>
        <v>JAG</v>
      </c>
      <c r="B56" s="39">
        <f t="shared" si="3"/>
        <v>10</v>
      </c>
      <c r="C56" s="21" t="s">
        <v>44</v>
      </c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>
        <v>2</v>
      </c>
      <c r="AL56" s="18">
        <v>2</v>
      </c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>
        <v>2</v>
      </c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>
        <v>2</v>
      </c>
      <c r="CW56" s="18"/>
      <c r="CX56" s="18"/>
      <c r="CY56" s="18">
        <v>2</v>
      </c>
      <c r="CZ56" s="18"/>
      <c r="DA56" s="18"/>
      <c r="DB56" s="18">
        <v>2</v>
      </c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</row>
    <row r="57" spans="1:120">
      <c r="A57" s="39" t="str">
        <f t="shared" si="2"/>
        <v>JOE</v>
      </c>
      <c r="B57" s="39">
        <f t="shared" si="3"/>
        <v>7</v>
      </c>
      <c r="C57" s="21" t="s">
        <v>93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>
        <v>5</v>
      </c>
      <c r="BL57" s="18"/>
      <c r="BM57" s="18"/>
      <c r="BN57" s="18"/>
      <c r="BO57" s="18"/>
      <c r="BP57" s="18"/>
      <c r="BQ57" s="18"/>
      <c r="BR57" s="18"/>
      <c r="BS57" s="18"/>
      <c r="BT57" s="18"/>
      <c r="BU57" s="18">
        <v>2</v>
      </c>
      <c r="BV57" s="18">
        <v>2</v>
      </c>
      <c r="BW57" s="18">
        <v>2</v>
      </c>
      <c r="BX57" s="18">
        <v>2</v>
      </c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>
        <v>2</v>
      </c>
      <c r="DI57" s="18">
        <v>5</v>
      </c>
      <c r="DJ57" s="18"/>
      <c r="DK57" s="18"/>
      <c r="DL57" s="18"/>
      <c r="DM57" s="18"/>
      <c r="DN57" s="18"/>
      <c r="DO57" s="18"/>
      <c r="DP57" s="18"/>
    </row>
    <row r="58" spans="1:120">
      <c r="A58" s="39" t="str">
        <f t="shared" si="2"/>
        <v>JOK</v>
      </c>
      <c r="B58" s="39">
        <f t="shared" si="3"/>
        <v>10</v>
      </c>
      <c r="C58" s="21" t="s">
        <v>1676</v>
      </c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>
        <v>4</v>
      </c>
      <c r="S58" s="18">
        <v>2</v>
      </c>
      <c r="T58" s="18">
        <v>2</v>
      </c>
      <c r="U58" s="18">
        <v>2</v>
      </c>
      <c r="V58" s="18">
        <v>2</v>
      </c>
      <c r="W58" s="18"/>
      <c r="X58" s="18"/>
      <c r="Y58" s="18"/>
      <c r="Z58" s="18"/>
      <c r="AA58" s="18">
        <v>8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>
        <v>4</v>
      </c>
      <c r="BP58" s="18">
        <v>4</v>
      </c>
      <c r="BQ58" s="18">
        <v>4</v>
      </c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>
        <v>0</v>
      </c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>
        <v>0</v>
      </c>
      <c r="DF58" s="18"/>
      <c r="DG58" s="18"/>
      <c r="DH58" s="18"/>
      <c r="DI58" s="18"/>
      <c r="DJ58" s="18">
        <v>4</v>
      </c>
      <c r="DK58" s="18"/>
      <c r="DL58" s="18"/>
      <c r="DM58" s="18"/>
      <c r="DN58" s="18"/>
      <c r="DO58" s="18"/>
      <c r="DP58" s="18"/>
    </row>
    <row r="59" spans="1:120">
      <c r="A59" s="39" t="str">
        <f t="shared" si="2"/>
        <v>JUE</v>
      </c>
      <c r="B59" s="39">
        <f t="shared" si="3"/>
        <v>4</v>
      </c>
      <c r="C59" s="21" t="s">
        <v>42</v>
      </c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>
        <v>2</v>
      </c>
      <c r="BN59" s="18">
        <v>2</v>
      </c>
      <c r="BO59" s="18">
        <v>2</v>
      </c>
      <c r="BP59" s="18"/>
      <c r="BQ59" s="18">
        <v>2</v>
      </c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</row>
    <row r="60" spans="1:120">
      <c r="A60" s="39" t="str">
        <f t="shared" si="2"/>
        <v>KAL</v>
      </c>
      <c r="B60" s="39">
        <f t="shared" si="3"/>
        <v>2</v>
      </c>
      <c r="C60" s="21" t="s">
        <v>87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>
        <v>17</v>
      </c>
      <c r="BH60" s="18"/>
      <c r="BI60" s="18"/>
      <c r="BJ60" s="18">
        <v>10</v>
      </c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</row>
    <row r="61" spans="1:120">
      <c r="A61" s="39" t="str">
        <f t="shared" si="2"/>
        <v>KLB</v>
      </c>
      <c r="B61" s="39">
        <f t="shared" si="3"/>
        <v>6</v>
      </c>
      <c r="C61" s="21" t="s">
        <v>1183</v>
      </c>
      <c r="D61" s="18"/>
      <c r="E61" s="18"/>
      <c r="F61" s="18"/>
      <c r="G61" s="18"/>
      <c r="H61" s="18">
        <v>3</v>
      </c>
      <c r="I61" s="18"/>
      <c r="J61" s="18"/>
      <c r="K61" s="18">
        <v>4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>
        <v>2</v>
      </c>
      <c r="Z61" s="18"/>
      <c r="AA61" s="18">
        <v>8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>
        <v>0</v>
      </c>
      <c r="AN61" s="18">
        <v>1</v>
      </c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>
        <v>4</v>
      </c>
      <c r="DK61" s="18"/>
      <c r="DL61" s="18"/>
      <c r="DM61" s="18"/>
      <c r="DN61" s="18"/>
      <c r="DO61" s="18"/>
      <c r="DP61" s="18"/>
    </row>
    <row r="62" spans="1:120">
      <c r="A62" s="39" t="str">
        <f t="shared" si="2"/>
        <v>KNI</v>
      </c>
      <c r="B62" s="39">
        <f t="shared" si="3"/>
        <v>9</v>
      </c>
      <c r="C62" s="21" t="s">
        <v>1680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>
        <v>1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>
        <v>2</v>
      </c>
      <c r="BN62" s="18">
        <v>2</v>
      </c>
      <c r="BO62" s="18"/>
      <c r="BP62" s="18">
        <v>2</v>
      </c>
      <c r="BQ62" s="18"/>
      <c r="BR62" s="18">
        <v>2</v>
      </c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>
        <v>2</v>
      </c>
      <c r="CE62" s="18"/>
      <c r="CF62" s="18"/>
      <c r="CG62" s="18"/>
      <c r="CH62" s="18"/>
      <c r="CI62" s="18">
        <v>2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>
        <v>0</v>
      </c>
      <c r="DF62" s="18"/>
      <c r="DG62" s="18"/>
      <c r="DH62" s="18"/>
      <c r="DI62" s="18"/>
      <c r="DJ62" s="18">
        <v>2</v>
      </c>
      <c r="DK62" s="18"/>
      <c r="DL62" s="18"/>
      <c r="DM62" s="18"/>
      <c r="DN62" s="18"/>
      <c r="DO62" s="18"/>
      <c r="DP62" s="18"/>
    </row>
    <row r="63" spans="1:120">
      <c r="A63" s="39" t="str">
        <f t="shared" si="2"/>
        <v>KOH</v>
      </c>
      <c r="B63" s="39">
        <f t="shared" si="3"/>
        <v>7</v>
      </c>
      <c r="C63" s="21" t="s">
        <v>1267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>
        <v>4</v>
      </c>
      <c r="P63" s="18">
        <v>2</v>
      </c>
      <c r="Q63" s="18">
        <v>2</v>
      </c>
      <c r="R63" s="18"/>
      <c r="S63" s="18"/>
      <c r="T63" s="18"/>
      <c r="U63" s="18">
        <v>3</v>
      </c>
      <c r="V63" s="18">
        <v>2</v>
      </c>
      <c r="W63" s="18">
        <v>0</v>
      </c>
      <c r="X63" s="18">
        <v>2</v>
      </c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</v>
      </c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</row>
    <row r="64" spans="1:120">
      <c r="A64" s="39" t="str">
        <f t="shared" si="2"/>
        <v>KRA</v>
      </c>
      <c r="B64" s="39">
        <f t="shared" si="3"/>
        <v>1</v>
      </c>
      <c r="C64" s="21" t="s">
        <v>144</v>
      </c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>
        <v>0</v>
      </c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>
        <v>2</v>
      </c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>
        <v>0</v>
      </c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</row>
    <row r="65" spans="1:120">
      <c r="A65" s="39" t="str">
        <f t="shared" si="2"/>
        <v>KRH</v>
      </c>
      <c r="B65" s="39">
        <f t="shared" si="3"/>
        <v>17</v>
      </c>
      <c r="C65" s="21" t="s">
        <v>20</v>
      </c>
      <c r="D65" s="18"/>
      <c r="E65" s="18">
        <v>1</v>
      </c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>
        <v>1</v>
      </c>
      <c r="AG65" s="18"/>
      <c r="AH65" s="18">
        <v>1</v>
      </c>
      <c r="AI65" s="18"/>
      <c r="AJ65" s="18"/>
      <c r="AK65" s="18">
        <v>4</v>
      </c>
      <c r="AL65" s="18">
        <v>4</v>
      </c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>
        <v>2</v>
      </c>
      <c r="CA65" s="18"/>
      <c r="CB65" s="18">
        <v>2</v>
      </c>
      <c r="CC65" s="18"/>
      <c r="CD65" s="18"/>
      <c r="CE65" s="18"/>
      <c r="CF65" s="18"/>
      <c r="CG65" s="18"/>
      <c r="CH65" s="18"/>
      <c r="CI65" s="18"/>
      <c r="CJ65" s="18">
        <v>1</v>
      </c>
      <c r="CK65" s="18"/>
      <c r="CL65" s="18"/>
      <c r="CM65" s="18"/>
      <c r="CN65" s="18"/>
      <c r="CO65" s="18"/>
      <c r="CP65" s="18">
        <v>1</v>
      </c>
      <c r="CQ65" s="18">
        <v>1</v>
      </c>
      <c r="CR65" s="18"/>
      <c r="CS65" s="18"/>
      <c r="CT65" s="18"/>
      <c r="CU65" s="18"/>
      <c r="CV65" s="18"/>
      <c r="CW65" s="18"/>
      <c r="CX65" s="18"/>
      <c r="CY65" s="18"/>
      <c r="CZ65" s="18">
        <v>1</v>
      </c>
      <c r="DA65" s="18">
        <v>1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</row>
    <row r="66" spans="1:120">
      <c r="A66" s="39" t="str">
        <f t="shared" si="2"/>
        <v>KRS</v>
      </c>
      <c r="B66" s="39">
        <f t="shared" si="3"/>
        <v>10</v>
      </c>
      <c r="C66" s="21" t="s">
        <v>299</v>
      </c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>
        <v>2</v>
      </c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>
        <v>6</v>
      </c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>
        <v>1.6666666666666665</v>
      </c>
      <c r="CS66" s="18">
        <v>1.4444444444444444</v>
      </c>
      <c r="CT66" s="18">
        <v>2.6666666666666665</v>
      </c>
      <c r="CU66" s="18"/>
      <c r="CV66" s="18"/>
      <c r="CW66" s="18"/>
      <c r="CX66" s="18"/>
      <c r="CY66" s="18"/>
      <c r="CZ66" s="18"/>
      <c r="DA66" s="18"/>
      <c r="DB66" s="18">
        <v>4</v>
      </c>
      <c r="DC66" s="18"/>
      <c r="DD66" s="18"/>
      <c r="DE66" s="18"/>
      <c r="DF66" s="18">
        <v>1.6666666666666665</v>
      </c>
      <c r="DG66" s="18">
        <v>1.4444444444444444</v>
      </c>
      <c r="DH66" s="18"/>
      <c r="DI66" s="18"/>
      <c r="DJ66" s="18"/>
      <c r="DK66" s="18"/>
      <c r="DL66" s="18"/>
      <c r="DM66" s="18"/>
      <c r="DN66" s="18"/>
      <c r="DO66" s="18"/>
      <c r="DP66" s="18"/>
    </row>
    <row r="67" spans="1:120">
      <c r="A67" s="39" t="str">
        <f t="shared" si="2"/>
        <v>KUC</v>
      </c>
      <c r="B67" s="39">
        <f t="shared" si="3"/>
        <v>12</v>
      </c>
      <c r="C67" s="21" t="s">
        <v>1646</v>
      </c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>
        <v>2</v>
      </c>
      <c r="BF67" s="18"/>
      <c r="BG67" s="18"/>
      <c r="BH67" s="18"/>
      <c r="BI67" s="18"/>
      <c r="BJ67" s="18">
        <v>3</v>
      </c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>
        <v>1</v>
      </c>
      <c r="BV67" s="18">
        <v>3</v>
      </c>
      <c r="BW67" s="18"/>
      <c r="BX67" s="18"/>
      <c r="BY67" s="18"/>
      <c r="BZ67" s="18"/>
      <c r="CA67" s="18"/>
      <c r="CB67" s="18"/>
      <c r="CC67" s="18">
        <v>2</v>
      </c>
      <c r="CD67" s="18">
        <v>3</v>
      </c>
      <c r="CE67" s="18">
        <v>3</v>
      </c>
      <c r="CF67" s="18">
        <v>2</v>
      </c>
      <c r="CG67" s="18">
        <v>2</v>
      </c>
      <c r="CH67" s="18">
        <v>2</v>
      </c>
      <c r="CI67" s="18">
        <v>3</v>
      </c>
      <c r="CJ67" s="18">
        <v>1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</row>
    <row r="68" spans="1:120">
      <c r="A68" s="39" t="str">
        <f t="shared" si="2"/>
        <v>KUL</v>
      </c>
      <c r="B68" s="39">
        <f t="shared" si="3"/>
        <v>8</v>
      </c>
      <c r="C68" s="21" t="s">
        <v>733</v>
      </c>
      <c r="D68" s="18"/>
      <c r="E68" s="18"/>
      <c r="F68" s="18"/>
      <c r="G68" s="18"/>
      <c r="H68" s="18"/>
      <c r="I68" s="18">
        <v>2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>
        <v>1</v>
      </c>
      <c r="AS68" s="18">
        <v>4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>
        <v>2</v>
      </c>
      <c r="CL68" s="18">
        <v>4</v>
      </c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>
        <v>5</v>
      </c>
      <c r="DD68" s="18">
        <v>0</v>
      </c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>
        <v>2</v>
      </c>
      <c r="DP68" s="18">
        <v>2</v>
      </c>
    </row>
    <row r="69" spans="1:120">
      <c r="A69" s="39" t="str">
        <f t="shared" ref="A69:A126" si="4">C69</f>
        <v>KUM</v>
      </c>
      <c r="B69" s="39">
        <f t="shared" ref="B69:B132" si="5">SUMIF($D69:$DZ69,"&gt;0",$D$1:$DZ$1)</f>
        <v>6</v>
      </c>
      <c r="C69" s="21" t="s">
        <v>1423</v>
      </c>
      <c r="D69" s="18"/>
      <c r="E69" s="18"/>
      <c r="F69" s="18"/>
      <c r="G69" s="18"/>
      <c r="H69" s="18">
        <v>2</v>
      </c>
      <c r="I69" s="18"/>
      <c r="J69" s="18"/>
      <c r="K69" s="18">
        <v>2</v>
      </c>
      <c r="L69" s="18">
        <v>5</v>
      </c>
      <c r="M69" s="18">
        <v>5</v>
      </c>
      <c r="N69" s="18"/>
      <c r="O69" s="18"/>
      <c r="P69" s="18"/>
      <c r="Q69" s="18"/>
      <c r="R69" s="18"/>
      <c r="S69" s="18"/>
      <c r="T69" s="18"/>
      <c r="U69" s="18"/>
      <c r="V69" s="18"/>
      <c r="W69" s="18">
        <v>0</v>
      </c>
      <c r="X69" s="18">
        <v>6</v>
      </c>
      <c r="Y69" s="18">
        <v>2</v>
      </c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</row>
    <row r="70" spans="1:120">
      <c r="A70" s="39" t="str">
        <f t="shared" si="4"/>
        <v>LAH</v>
      </c>
      <c r="B70" s="39">
        <f t="shared" si="5"/>
        <v>15</v>
      </c>
      <c r="C70" s="21" t="s">
        <v>1685</v>
      </c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>
        <v>6</v>
      </c>
      <c r="AA70" s="18">
        <v>4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>
        <v>2</v>
      </c>
      <c r="AS70" s="18">
        <v>2</v>
      </c>
      <c r="AT70" s="18">
        <v>1</v>
      </c>
      <c r="AU70" s="18">
        <v>1</v>
      </c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2</v>
      </c>
      <c r="BP70" s="18"/>
      <c r="BQ70" s="18">
        <v>1</v>
      </c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>
        <v>0.83333333333333326</v>
      </c>
      <c r="CS70" s="18">
        <v>0.72222222222222221</v>
      </c>
      <c r="CT70" s="18">
        <v>0.66666666666666663</v>
      </c>
      <c r="CU70" s="18"/>
      <c r="CV70" s="18"/>
      <c r="CW70" s="18"/>
      <c r="CX70" s="18"/>
      <c r="CY70" s="18"/>
      <c r="CZ70" s="18"/>
      <c r="DA70" s="18"/>
      <c r="DB70" s="18">
        <v>5</v>
      </c>
      <c r="DC70" s="18"/>
      <c r="DD70" s="18"/>
      <c r="DE70" s="18">
        <v>0</v>
      </c>
      <c r="DF70" s="18">
        <v>0.83333333333333326</v>
      </c>
      <c r="DG70" s="18">
        <v>0.72222222222222221</v>
      </c>
      <c r="DH70" s="18"/>
      <c r="DI70" s="18"/>
      <c r="DJ70" s="18">
        <v>4</v>
      </c>
      <c r="DK70" s="18"/>
      <c r="DL70" s="18"/>
      <c r="DM70" s="18"/>
      <c r="DN70" s="18"/>
      <c r="DO70" s="18"/>
      <c r="DP70" s="18"/>
    </row>
    <row r="71" spans="1:120">
      <c r="A71" s="39" t="str">
        <f t="shared" si="4"/>
        <v>LAS</v>
      </c>
      <c r="B71" s="39">
        <f t="shared" si="5"/>
        <v>5</v>
      </c>
      <c r="C71" s="21" t="s">
        <v>96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>
        <v>4</v>
      </c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2</v>
      </c>
      <c r="BP71" s="18">
        <v>2</v>
      </c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>
        <v>4</v>
      </c>
      <c r="CL71" s="18">
        <v>4</v>
      </c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</row>
    <row r="72" spans="1:120">
      <c r="A72" s="39" t="str">
        <f t="shared" si="4"/>
        <v>LAT</v>
      </c>
      <c r="B72" s="39">
        <f t="shared" si="5"/>
        <v>7</v>
      </c>
      <c r="C72" s="21" t="s">
        <v>326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>
        <v>8</v>
      </c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>
        <v>0.83333333333333326</v>
      </c>
      <c r="CS72" s="18">
        <v>0.72222222222222221</v>
      </c>
      <c r="CT72" s="18">
        <v>0.66666666666666663</v>
      </c>
      <c r="CU72" s="18"/>
      <c r="CV72" s="18"/>
      <c r="CW72" s="18"/>
      <c r="CX72" s="18"/>
      <c r="CY72" s="18">
        <v>3</v>
      </c>
      <c r="CZ72" s="18"/>
      <c r="DA72" s="18"/>
      <c r="DB72" s="18"/>
      <c r="DC72" s="18"/>
      <c r="DD72" s="18"/>
      <c r="DE72" s="18"/>
      <c r="DF72" s="18">
        <v>0.83333333333333326</v>
      </c>
      <c r="DG72" s="18">
        <v>0.72222222222222221</v>
      </c>
      <c r="DH72" s="18"/>
      <c r="DI72" s="18"/>
      <c r="DJ72" s="18"/>
      <c r="DK72" s="18"/>
      <c r="DL72" s="18"/>
      <c r="DM72" s="18"/>
      <c r="DN72" s="18"/>
      <c r="DO72" s="18"/>
      <c r="DP72" s="18"/>
    </row>
    <row r="73" spans="1:120">
      <c r="A73" s="39" t="str">
        <f t="shared" si="4"/>
        <v>LAU</v>
      </c>
      <c r="B73" s="39">
        <f t="shared" si="5"/>
        <v>6</v>
      </c>
      <c r="C73" s="21" t="s">
        <v>111</v>
      </c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>
        <v>1</v>
      </c>
      <c r="AW73" s="18">
        <v>1</v>
      </c>
      <c r="AX73" s="18">
        <v>1.5</v>
      </c>
      <c r="AY73" s="18">
        <v>1.5</v>
      </c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>
        <v>3</v>
      </c>
      <c r="CW73" s="18"/>
      <c r="CX73" s="18"/>
      <c r="CY73" s="18">
        <v>3</v>
      </c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</row>
    <row r="74" spans="1:120">
      <c r="A74" s="39" t="str">
        <f t="shared" si="4"/>
        <v>LEH</v>
      </c>
      <c r="B74" s="39">
        <f t="shared" si="5"/>
        <v>6</v>
      </c>
      <c r="C74" s="21" t="s">
        <v>75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>
        <v>2</v>
      </c>
      <c r="Q74" s="18">
        <v>2</v>
      </c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>
        <v>2</v>
      </c>
      <c r="BF74" s="18">
        <v>6</v>
      </c>
      <c r="BG74" s="18"/>
      <c r="BH74" s="18"/>
      <c r="BI74" s="18">
        <v>4</v>
      </c>
      <c r="BJ74" s="18"/>
      <c r="BK74" s="18"/>
      <c r="BL74" s="18">
        <v>6</v>
      </c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</row>
    <row r="75" spans="1:120">
      <c r="A75" s="39" t="str">
        <f t="shared" si="4"/>
        <v>LEN</v>
      </c>
      <c r="B75" s="39">
        <f t="shared" si="5"/>
        <v>0</v>
      </c>
      <c r="C75" s="21" t="s">
        <v>140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>
        <v>0</v>
      </c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>
        <v>0</v>
      </c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>
        <v>0</v>
      </c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</row>
    <row r="76" spans="1:120">
      <c r="A76" s="39" t="str">
        <f t="shared" si="4"/>
        <v>MME</v>
      </c>
      <c r="B76" s="39">
        <f t="shared" si="5"/>
        <v>5</v>
      </c>
      <c r="C76" s="21" t="s">
        <v>71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>
        <v>6</v>
      </c>
      <c r="AA76" s="18">
        <v>9</v>
      </c>
      <c r="AB76" s="18">
        <v>2</v>
      </c>
      <c r="AC76" s="18">
        <v>2</v>
      </c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>
        <v>9</v>
      </c>
      <c r="DK76" s="18"/>
      <c r="DL76" s="18"/>
      <c r="DM76" s="18"/>
      <c r="DN76" s="18"/>
      <c r="DO76" s="18"/>
      <c r="DP76" s="18"/>
    </row>
    <row r="77" spans="1:120">
      <c r="A77" s="39" t="str">
        <f t="shared" si="4"/>
        <v>MOE</v>
      </c>
      <c r="B77" s="39">
        <f t="shared" si="5"/>
        <v>7</v>
      </c>
      <c r="C77" s="21" t="s">
        <v>1082</v>
      </c>
      <c r="D77" s="18"/>
      <c r="E77" s="18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>
        <v>1</v>
      </c>
      <c r="P77" s="18"/>
      <c r="Q77" s="18">
        <v>1</v>
      </c>
      <c r="R77" s="18">
        <v>10</v>
      </c>
      <c r="S77" s="18">
        <v>12</v>
      </c>
      <c r="T77" s="18">
        <v>6</v>
      </c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>
        <v>1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</row>
    <row r="78" spans="1:120">
      <c r="A78" s="39" t="str">
        <f t="shared" si="4"/>
        <v>MOS</v>
      </c>
      <c r="B78" s="39">
        <f t="shared" si="5"/>
        <v>16</v>
      </c>
      <c r="C78" s="21" t="s">
        <v>97</v>
      </c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2</v>
      </c>
      <c r="AJ78" s="18">
        <v>2</v>
      </c>
      <c r="AK78" s="18">
        <v>3</v>
      </c>
      <c r="AL78" s="18">
        <v>3</v>
      </c>
      <c r="AM78" s="18"/>
      <c r="AN78" s="18"/>
      <c r="AO78" s="18"/>
      <c r="AP78" s="18"/>
      <c r="AQ78" s="18"/>
      <c r="AR78" s="18"/>
      <c r="AS78" s="18"/>
      <c r="AT78" s="18"/>
      <c r="AU78" s="18"/>
      <c r="AV78" s="18">
        <v>1.5</v>
      </c>
      <c r="AW78" s="18">
        <v>1.5</v>
      </c>
      <c r="AX78" s="18">
        <v>1.5</v>
      </c>
      <c r="AY78" s="18">
        <v>1.5</v>
      </c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>
        <v>2</v>
      </c>
      <c r="BZ78" s="18">
        <v>2</v>
      </c>
      <c r="CA78" s="18">
        <v>2</v>
      </c>
      <c r="CB78" s="18">
        <v>2</v>
      </c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</row>
    <row r="79" spans="1:120">
      <c r="A79" s="39" t="str">
        <f t="shared" si="4"/>
        <v>MUZ</v>
      </c>
      <c r="B79" s="39">
        <f t="shared" si="5"/>
        <v>15</v>
      </c>
      <c r="C79" s="21" t="s">
        <v>967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>
        <v>2</v>
      </c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>
        <v>3</v>
      </c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>
        <v>1</v>
      </c>
      <c r="BS79" s="18"/>
      <c r="BT79" s="18">
        <v>1</v>
      </c>
      <c r="BU79" s="18"/>
      <c r="BV79" s="18"/>
      <c r="BW79" s="18">
        <v>2</v>
      </c>
      <c r="BX79" s="18">
        <v>4</v>
      </c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>
        <v>1.6666666666666665</v>
      </c>
      <c r="CS79" s="18">
        <v>1.4444444444444444</v>
      </c>
      <c r="CT79" s="18">
        <v>1.3333333333333333</v>
      </c>
      <c r="CU79" s="18"/>
      <c r="CV79" s="18"/>
      <c r="CW79" s="18"/>
      <c r="CX79" s="18"/>
      <c r="CY79" s="18"/>
      <c r="CZ79" s="18"/>
      <c r="DA79" s="18"/>
      <c r="DB79" s="18"/>
      <c r="DC79" s="18">
        <v>2</v>
      </c>
      <c r="DD79" s="18"/>
      <c r="DE79" s="18"/>
      <c r="DF79" s="18">
        <v>1.6666666666666665</v>
      </c>
      <c r="DG79" s="18">
        <v>1.4444444444444444</v>
      </c>
      <c r="DH79" s="18">
        <v>1</v>
      </c>
      <c r="DI79" s="18"/>
      <c r="DJ79" s="18"/>
      <c r="DK79" s="18"/>
      <c r="DL79" s="18"/>
      <c r="DM79" s="18"/>
      <c r="DN79" s="18"/>
      <c r="DO79" s="18"/>
      <c r="DP79" s="18"/>
    </row>
    <row r="80" spans="1:120">
      <c r="A80" s="39" t="str">
        <f t="shared" si="4"/>
        <v>NAC</v>
      </c>
      <c r="B80" s="39">
        <f t="shared" si="5"/>
        <v>5</v>
      </c>
      <c r="C80" s="21" t="s">
        <v>1688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>
        <v>2</v>
      </c>
      <c r="BP80" s="18">
        <v>2</v>
      </c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>
        <v>2</v>
      </c>
      <c r="CL80" s="18">
        <v>2</v>
      </c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>
        <v>2</v>
      </c>
      <c r="DK80" s="18"/>
      <c r="DL80" s="18"/>
      <c r="DM80" s="18"/>
      <c r="DN80" s="18"/>
      <c r="DO80" s="18"/>
      <c r="DP80" s="18"/>
    </row>
    <row r="81" spans="1:120">
      <c r="A81" s="39" t="str">
        <f t="shared" si="4"/>
        <v>NEH</v>
      </c>
      <c r="B81" s="39">
        <f t="shared" si="5"/>
        <v>5</v>
      </c>
      <c r="C81" s="21" t="s">
        <v>1690</v>
      </c>
      <c r="D81" s="18"/>
      <c r="E81" s="18"/>
      <c r="F81" s="18"/>
      <c r="G81" s="18">
        <v>2</v>
      </c>
      <c r="H81" s="18"/>
      <c r="I81" s="18">
        <v>3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>
        <v>6</v>
      </c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>
        <v>2</v>
      </c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>
        <v>0</v>
      </c>
      <c r="DD81" s="18">
        <v>4</v>
      </c>
      <c r="DE81" s="18">
        <v>0</v>
      </c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</row>
    <row r="82" spans="1:120">
      <c r="A82" s="39" t="str">
        <f t="shared" si="4"/>
        <v>NEU</v>
      </c>
      <c r="B82" s="39">
        <f t="shared" si="5"/>
        <v>6</v>
      </c>
      <c r="C82" s="21" t="s">
        <v>65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>
        <v>5</v>
      </c>
      <c r="BD82" s="18">
        <v>3</v>
      </c>
      <c r="BE82" s="18"/>
      <c r="BF82" s="18"/>
      <c r="BG82" s="18"/>
      <c r="BH82" s="18">
        <v>6</v>
      </c>
      <c r="BI82" s="18"/>
      <c r="BJ82" s="18"/>
      <c r="BK82" s="18"/>
      <c r="BL82" s="18"/>
      <c r="BM82" s="18"/>
      <c r="BN82" s="18"/>
      <c r="BO82" s="18"/>
      <c r="BP82" s="18"/>
      <c r="BQ82" s="18"/>
      <c r="BR82" s="18">
        <v>4</v>
      </c>
      <c r="BS82" s="18">
        <v>2</v>
      </c>
      <c r="BT82" s="18">
        <v>4</v>
      </c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</row>
    <row r="83" spans="1:120">
      <c r="A83" s="39" t="str">
        <f t="shared" si="4"/>
        <v>NN1</v>
      </c>
      <c r="B83" s="39">
        <f t="shared" si="5"/>
        <v>1</v>
      </c>
      <c r="C83" s="21" t="s">
        <v>1408</v>
      </c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>
        <v>3</v>
      </c>
      <c r="DC83" s="18"/>
      <c r="DD83" s="18"/>
      <c r="DE83" s="18">
        <v>0</v>
      </c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</row>
    <row r="84" spans="1:120">
      <c r="A84" s="39" t="str">
        <f t="shared" si="4"/>
        <v>NN2</v>
      </c>
      <c r="B84" s="39">
        <f t="shared" si="5"/>
        <v>0</v>
      </c>
      <c r="C84" s="21" t="s">
        <v>1585</v>
      </c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>
        <v>0</v>
      </c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</row>
    <row r="85" spans="1:120">
      <c r="A85" s="39" t="str">
        <f t="shared" si="4"/>
        <v>NOB</v>
      </c>
      <c r="B85" s="39">
        <f t="shared" si="5"/>
        <v>10</v>
      </c>
      <c r="C85" s="21" t="s">
        <v>40</v>
      </c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>
        <v>1</v>
      </c>
      <c r="AW85" s="18">
        <v>1</v>
      </c>
      <c r="AX85" s="18">
        <v>1</v>
      </c>
      <c r="AY85" s="18">
        <v>1</v>
      </c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>
        <v>2</v>
      </c>
      <c r="BW85" s="18"/>
      <c r="BX85" s="18"/>
      <c r="BY85" s="18"/>
      <c r="BZ85" s="18">
        <v>2</v>
      </c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>
        <v>1</v>
      </c>
      <c r="CQ85" s="18">
        <v>1</v>
      </c>
      <c r="CR85" s="18"/>
      <c r="CS85" s="18"/>
      <c r="CT85" s="18"/>
      <c r="CU85" s="18"/>
      <c r="CV85" s="18">
        <v>3</v>
      </c>
      <c r="CW85" s="18"/>
      <c r="CX85" s="18"/>
      <c r="CY85" s="18">
        <v>3</v>
      </c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</row>
    <row r="86" spans="1:120">
      <c r="A86" s="39" t="str">
        <f t="shared" si="4"/>
        <v>NOE</v>
      </c>
      <c r="B86" s="39">
        <f t="shared" si="5"/>
        <v>5</v>
      </c>
      <c r="C86" s="21" t="s">
        <v>143</v>
      </c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>
        <v>0</v>
      </c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>
        <v>4</v>
      </c>
      <c r="AS86" s="18"/>
      <c r="AT86" s="18">
        <v>5</v>
      </c>
      <c r="AU86" s="18">
        <v>2</v>
      </c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>
        <v>0</v>
      </c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>
        <v>5</v>
      </c>
      <c r="DD86" s="18">
        <v>2</v>
      </c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>
        <v>0</v>
      </c>
      <c r="DP86" s="18">
        <v>0</v>
      </c>
    </row>
    <row r="87" spans="1:120">
      <c r="A87" s="39" t="str">
        <f t="shared" si="4"/>
        <v>NOS</v>
      </c>
      <c r="B87" s="39">
        <f t="shared" si="5"/>
        <v>15</v>
      </c>
      <c r="C87" s="21" t="s">
        <v>57</v>
      </c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2</v>
      </c>
      <c r="AJ87" s="18">
        <v>2</v>
      </c>
      <c r="AK87" s="18">
        <v>4</v>
      </c>
      <c r="AL87" s="18">
        <v>4</v>
      </c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>
        <v>1</v>
      </c>
      <c r="AY87" s="18">
        <v>1</v>
      </c>
      <c r="AZ87" s="18"/>
      <c r="BA87" s="18">
        <v>1</v>
      </c>
      <c r="BB87" s="18"/>
      <c r="BC87" s="18"/>
      <c r="BD87" s="18"/>
      <c r="BE87" s="18">
        <v>2</v>
      </c>
      <c r="BF87" s="18"/>
      <c r="BG87" s="18"/>
      <c r="BH87" s="18"/>
      <c r="BI87" s="18">
        <v>3</v>
      </c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>
        <v>2</v>
      </c>
      <c r="CV87" s="18">
        <v>2</v>
      </c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</row>
    <row r="88" spans="1:120">
      <c r="A88" s="39" t="str">
        <f t="shared" si="4"/>
        <v>NOW</v>
      </c>
      <c r="B88" s="39">
        <f t="shared" si="5"/>
        <v>3</v>
      </c>
      <c r="C88" s="21" t="s">
        <v>28</v>
      </c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>
        <v>4</v>
      </c>
      <c r="CF88" s="18"/>
      <c r="CG88" s="18">
        <v>4</v>
      </c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>
        <v>2</v>
      </c>
      <c r="DL88" s="18"/>
      <c r="DM88" s="18">
        <v>0</v>
      </c>
      <c r="DN88" s="18">
        <v>0</v>
      </c>
      <c r="DO88" s="18"/>
      <c r="DP88" s="18"/>
    </row>
    <row r="89" spans="1:120">
      <c r="A89" s="39" t="str">
        <f t="shared" si="4"/>
        <v>OFM</v>
      </c>
      <c r="B89" s="39">
        <f t="shared" si="5"/>
        <v>12</v>
      </c>
      <c r="C89" s="21" t="s">
        <v>1437</v>
      </c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>
        <v>4</v>
      </c>
      <c r="AC89" s="18">
        <v>6</v>
      </c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>
        <v>1</v>
      </c>
      <c r="AP89" s="18"/>
      <c r="AQ89" s="18">
        <v>2</v>
      </c>
      <c r="AR89" s="18">
        <v>1</v>
      </c>
      <c r="AS89" s="18">
        <v>3</v>
      </c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>
        <v>1</v>
      </c>
      <c r="CE89" s="18"/>
      <c r="CF89" s="18"/>
      <c r="CG89" s="18"/>
      <c r="CH89" s="18"/>
      <c r="CI89" s="18">
        <v>1</v>
      </c>
      <c r="CJ89" s="18">
        <v>1</v>
      </c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>
        <v>0</v>
      </c>
      <c r="DD89" s="18">
        <v>4</v>
      </c>
      <c r="DE89" s="18"/>
      <c r="DF89" s="18"/>
      <c r="DG89" s="18"/>
      <c r="DH89" s="18"/>
      <c r="DI89" s="18"/>
      <c r="DJ89" s="18"/>
      <c r="DK89" s="18"/>
      <c r="DL89" s="18"/>
      <c r="DM89" s="18"/>
      <c r="DN89" s="18">
        <v>2</v>
      </c>
      <c r="DO89" s="18"/>
      <c r="DP89" s="18">
        <v>1</v>
      </c>
    </row>
    <row r="90" spans="1:120">
      <c r="A90" s="39" t="str">
        <f t="shared" si="4"/>
        <v>OPZ</v>
      </c>
      <c r="B90" s="39">
        <f t="shared" si="5"/>
        <v>5</v>
      </c>
      <c r="C90" s="21" t="s">
        <v>104</v>
      </c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>
        <v>0</v>
      </c>
      <c r="X90" s="18">
        <v>2</v>
      </c>
      <c r="Y90" s="18"/>
      <c r="Z90" s="18"/>
      <c r="AA90" s="18"/>
      <c r="AB90" s="18"/>
      <c r="AC90" s="18">
        <v>3</v>
      </c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>
        <v>2</v>
      </c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>
        <v>2</v>
      </c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>
        <v>5</v>
      </c>
      <c r="DK90" s="18"/>
      <c r="DL90" s="18"/>
      <c r="DM90" s="18"/>
      <c r="DN90" s="18"/>
      <c r="DO90" s="18"/>
      <c r="DP90" s="18"/>
    </row>
    <row r="91" spans="1:120">
      <c r="A91" s="39" t="str">
        <f t="shared" si="4"/>
        <v>PEU</v>
      </c>
      <c r="B91" s="39">
        <f t="shared" si="5"/>
        <v>2</v>
      </c>
      <c r="C91" s="21" t="s">
        <v>81</v>
      </c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>
        <v>14</v>
      </c>
      <c r="BG91" s="18"/>
      <c r="BH91" s="18"/>
      <c r="BI91" s="18"/>
      <c r="BJ91" s="18"/>
      <c r="BK91" s="18"/>
      <c r="BL91" s="18">
        <v>12</v>
      </c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</row>
    <row r="92" spans="1:120">
      <c r="A92" s="39" t="str">
        <f t="shared" si="4"/>
        <v>PLO</v>
      </c>
      <c r="B92" s="39">
        <f t="shared" si="5"/>
        <v>9</v>
      </c>
      <c r="C92" s="21" t="s">
        <v>1695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>
        <v>4</v>
      </c>
      <c r="S92" s="18">
        <v>4</v>
      </c>
      <c r="T92" s="18">
        <v>4</v>
      </c>
      <c r="U92" s="18">
        <v>2</v>
      </c>
      <c r="V92" s="18">
        <v>2</v>
      </c>
      <c r="W92" s="18">
        <v>0</v>
      </c>
      <c r="X92" s="18">
        <v>4</v>
      </c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>
        <v>4</v>
      </c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</row>
    <row r="93" spans="1:120">
      <c r="A93" s="39" t="str">
        <f t="shared" si="4"/>
        <v>PRI</v>
      </c>
      <c r="B93" s="39">
        <f t="shared" si="5"/>
        <v>8</v>
      </c>
      <c r="C93" s="21" t="s">
        <v>1700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>
        <v>2</v>
      </c>
      <c r="S93" s="18"/>
      <c r="T93" s="18">
        <v>7</v>
      </c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>
        <v>1</v>
      </c>
      <c r="AS93" s="18">
        <v>1</v>
      </c>
      <c r="AT93" s="18">
        <v>2</v>
      </c>
      <c r="AU93" s="18">
        <v>2</v>
      </c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>
        <v>1</v>
      </c>
      <c r="BP93" s="18">
        <v>1</v>
      </c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>
        <v>0</v>
      </c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</row>
    <row r="94" spans="1:120">
      <c r="A94" s="39" t="str">
        <f t="shared" si="4"/>
        <v>QUI</v>
      </c>
      <c r="B94" s="39">
        <f t="shared" si="5"/>
        <v>6</v>
      </c>
      <c r="C94" s="21" t="s">
        <v>562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>
        <v>6</v>
      </c>
      <c r="BB94" s="18">
        <v>4</v>
      </c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>
        <v>2</v>
      </c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>
        <v>4</v>
      </c>
      <c r="CR94" s="18"/>
      <c r="CS94" s="18"/>
      <c r="CT94" s="18"/>
      <c r="CU94" s="18"/>
      <c r="CV94" s="18"/>
      <c r="CW94" s="18"/>
      <c r="CX94" s="18">
        <v>4</v>
      </c>
      <c r="CY94" s="18"/>
      <c r="CZ94" s="18"/>
      <c r="DA94" s="18">
        <v>2</v>
      </c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</row>
    <row r="95" spans="1:120">
      <c r="A95" s="39" t="str">
        <f t="shared" si="4"/>
        <v>RAD</v>
      </c>
      <c r="B95" s="39">
        <f t="shared" si="5"/>
        <v>5</v>
      </c>
      <c r="C95" s="21" t="s">
        <v>49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>
        <v>7</v>
      </c>
      <c r="V95" s="18">
        <v>2</v>
      </c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>
        <v>2</v>
      </c>
      <c r="DM95" s="18">
        <v>2</v>
      </c>
      <c r="DN95" s="18">
        <v>2</v>
      </c>
      <c r="DO95" s="18"/>
      <c r="DP95" s="18"/>
    </row>
    <row r="96" spans="1:120">
      <c r="A96" s="39" t="str">
        <f t="shared" si="4"/>
        <v>RAH</v>
      </c>
      <c r="B96" s="39">
        <f t="shared" si="5"/>
        <v>10</v>
      </c>
      <c r="C96" s="21" t="s">
        <v>60</v>
      </c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>
        <v>6</v>
      </c>
      <c r="AC96" s="18"/>
      <c r="AD96" s="18"/>
      <c r="AE96" s="18"/>
      <c r="AF96" s="18"/>
      <c r="AG96" s="18"/>
      <c r="AH96" s="18"/>
      <c r="AI96" s="18"/>
      <c r="AJ96" s="18"/>
      <c r="AK96" s="18">
        <v>2</v>
      </c>
      <c r="AL96" s="18">
        <v>2</v>
      </c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>
        <v>3</v>
      </c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>
        <v>6</v>
      </c>
      <c r="CV96" s="18">
        <v>4</v>
      </c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</row>
    <row r="97" spans="1:120">
      <c r="A97" s="39" t="str">
        <f t="shared" si="4"/>
        <v>RIE</v>
      </c>
      <c r="B97" s="39">
        <f t="shared" si="5"/>
        <v>2</v>
      </c>
      <c r="C97" s="21" t="s">
        <v>1192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>
        <v>0</v>
      </c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>
        <v>0</v>
      </c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>
        <v>0</v>
      </c>
      <c r="DD97" s="18">
        <v>3</v>
      </c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>
        <v>0</v>
      </c>
      <c r="DP97" s="18">
        <v>5</v>
      </c>
    </row>
    <row r="98" spans="1:120">
      <c r="A98" s="39" t="str">
        <f t="shared" si="4"/>
        <v>ROB</v>
      </c>
      <c r="B98" s="39">
        <f t="shared" si="5"/>
        <v>5</v>
      </c>
      <c r="C98" s="21" t="s">
        <v>161</v>
      </c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>
        <v>2</v>
      </c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>
        <v>4</v>
      </c>
      <c r="DL98" s="18">
        <v>2</v>
      </c>
      <c r="DM98" s="18">
        <v>2</v>
      </c>
      <c r="DN98" s="18">
        <v>2</v>
      </c>
      <c r="DO98" s="18"/>
      <c r="DP98" s="18"/>
    </row>
    <row r="99" spans="1:120">
      <c r="A99" s="39" t="str">
        <f t="shared" si="4"/>
        <v>ROC</v>
      </c>
      <c r="B99" s="39">
        <f t="shared" si="5"/>
        <v>7</v>
      </c>
      <c r="C99" s="21" t="s">
        <v>11</v>
      </c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>
        <v>2</v>
      </c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>
        <v>6</v>
      </c>
      <c r="AP99" s="18">
        <v>6</v>
      </c>
      <c r="AQ99" s="18">
        <v>6</v>
      </c>
      <c r="AR99" s="18"/>
      <c r="AS99" s="18"/>
      <c r="AT99" s="18"/>
      <c r="AU99" s="18"/>
      <c r="AV99" s="18"/>
      <c r="AW99" s="18"/>
      <c r="AX99" s="18"/>
      <c r="AY99" s="18"/>
      <c r="AZ99" s="18">
        <v>4</v>
      </c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</row>
    <row r="100" spans="1:120">
      <c r="A100" s="39" t="str">
        <f t="shared" si="4"/>
        <v>ROD</v>
      </c>
      <c r="B100" s="39">
        <f t="shared" si="5"/>
        <v>6</v>
      </c>
      <c r="C100" s="21" t="s">
        <v>282</v>
      </c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>
        <v>4</v>
      </c>
      <c r="AG100" s="18"/>
      <c r="AH100" s="18">
        <v>2</v>
      </c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>
        <v>12</v>
      </c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>
        <v>4</v>
      </c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</row>
    <row r="101" spans="1:120">
      <c r="A101" s="39" t="str">
        <f t="shared" si="4"/>
        <v>SAL</v>
      </c>
      <c r="B101" s="39">
        <f t="shared" si="5"/>
        <v>5</v>
      </c>
      <c r="C101" s="21" t="s">
        <v>1629</v>
      </c>
      <c r="D101" s="18"/>
      <c r="E101" s="18"/>
      <c r="F101" s="18"/>
      <c r="G101" s="18"/>
      <c r="H101" s="18"/>
      <c r="I101" s="18"/>
      <c r="J101" s="18">
        <v>2</v>
      </c>
      <c r="K101" s="18"/>
      <c r="L101" s="18">
        <v>2</v>
      </c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>
        <v>4</v>
      </c>
      <c r="AS101" s="18"/>
      <c r="AT101" s="18">
        <v>2</v>
      </c>
      <c r="AU101" s="18">
        <v>5</v>
      </c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>
        <v>0</v>
      </c>
      <c r="DD101" s="18">
        <v>0</v>
      </c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>
        <v>0</v>
      </c>
      <c r="DP101" s="18">
        <v>0</v>
      </c>
    </row>
    <row r="102" spans="1:120">
      <c r="A102" s="39" t="str">
        <f t="shared" si="4"/>
        <v>SCE</v>
      </c>
      <c r="B102" s="39">
        <f t="shared" si="5"/>
        <v>6</v>
      </c>
      <c r="C102" s="21" t="s">
        <v>1074</v>
      </c>
      <c r="D102" s="18">
        <v>3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>
        <v>3</v>
      </c>
      <c r="AN102" s="18">
        <v>3</v>
      </c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>
        <v>2</v>
      </c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>
        <v>2</v>
      </c>
      <c r="DM102" s="18"/>
      <c r="DN102" s="18">
        <v>2</v>
      </c>
      <c r="DO102" s="18"/>
      <c r="DP102" s="18"/>
    </row>
    <row r="103" spans="1:120">
      <c r="A103" s="39" t="str">
        <f t="shared" si="4"/>
        <v>SCH</v>
      </c>
      <c r="B103" s="39">
        <f t="shared" si="5"/>
        <v>12</v>
      </c>
      <c r="C103" s="21" t="s">
        <v>1350</v>
      </c>
      <c r="D103" s="18"/>
      <c r="E103" s="18"/>
      <c r="F103" s="18"/>
      <c r="G103" s="18">
        <v>1</v>
      </c>
      <c r="H103" s="18">
        <v>1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>
        <v>2</v>
      </c>
      <c r="AN103" s="18">
        <v>0</v>
      </c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>
        <v>2</v>
      </c>
      <c r="BF103" s="18">
        <v>2</v>
      </c>
      <c r="BG103" s="18">
        <v>3</v>
      </c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>
        <v>3</v>
      </c>
      <c r="CR103" s="18"/>
      <c r="CS103" s="18"/>
      <c r="CT103" s="18"/>
      <c r="CU103" s="18"/>
      <c r="CV103" s="18">
        <v>2</v>
      </c>
      <c r="CW103" s="18"/>
      <c r="CX103" s="18">
        <v>2</v>
      </c>
      <c r="CY103" s="18">
        <v>2</v>
      </c>
      <c r="CZ103" s="18"/>
      <c r="DA103" s="18">
        <v>3</v>
      </c>
      <c r="DB103" s="18">
        <v>4</v>
      </c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</row>
    <row r="104" spans="1:120">
      <c r="A104" s="39" t="str">
        <f t="shared" si="4"/>
        <v>SCL</v>
      </c>
      <c r="B104" s="39">
        <f t="shared" si="5"/>
        <v>7</v>
      </c>
      <c r="C104" s="21" t="s">
        <v>337</v>
      </c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4</v>
      </c>
      <c r="S104" s="18">
        <v>4</v>
      </c>
      <c r="T104" s="18"/>
      <c r="U104" s="18"/>
      <c r="V104" s="18"/>
      <c r="W104" s="18"/>
      <c r="X104" s="18"/>
      <c r="Y104" s="18">
        <v>2</v>
      </c>
      <c r="Z104" s="18">
        <v>2</v>
      </c>
      <c r="AA104" s="18"/>
      <c r="AB104" s="18">
        <v>4</v>
      </c>
      <c r="AC104" s="18">
        <v>10</v>
      </c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>
        <v>2</v>
      </c>
      <c r="DK104" s="18"/>
      <c r="DL104" s="18"/>
      <c r="DM104" s="18"/>
      <c r="DN104" s="18"/>
      <c r="DO104" s="18"/>
      <c r="DP104" s="18"/>
    </row>
    <row r="105" spans="1:120">
      <c r="A105" s="39" t="str">
        <f t="shared" si="4"/>
        <v>SCN</v>
      </c>
      <c r="B105" s="39">
        <f t="shared" si="5"/>
        <v>7</v>
      </c>
      <c r="C105" s="21" t="s">
        <v>58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>
        <v>5</v>
      </c>
      <c r="S105" s="18">
        <v>2</v>
      </c>
      <c r="T105" s="18">
        <v>0</v>
      </c>
      <c r="U105" s="18"/>
      <c r="V105" s="18"/>
      <c r="W105" s="18"/>
      <c r="X105" s="18"/>
      <c r="Y105" s="18"/>
      <c r="Z105" s="18">
        <v>1</v>
      </c>
      <c r="AA105" s="18">
        <v>1</v>
      </c>
      <c r="AB105" s="18">
        <v>3</v>
      </c>
      <c r="AC105" s="18">
        <v>3</v>
      </c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>
        <v>1</v>
      </c>
      <c r="DK105" s="18"/>
      <c r="DL105" s="18"/>
      <c r="DM105" s="18"/>
      <c r="DN105" s="18"/>
      <c r="DO105" s="18"/>
      <c r="DP105" s="18"/>
    </row>
    <row r="106" spans="1:120">
      <c r="A106" s="39" t="str">
        <f t="shared" si="4"/>
        <v>SCR</v>
      </c>
      <c r="B106" s="39">
        <f t="shared" si="5"/>
        <v>6</v>
      </c>
      <c r="C106" s="21" t="s">
        <v>228</v>
      </c>
      <c r="D106" s="18">
        <v>5</v>
      </c>
      <c r="E106" s="18"/>
      <c r="F106" s="18"/>
      <c r="G106" s="18"/>
      <c r="H106" s="18"/>
      <c r="I106" s="18"/>
      <c r="J106" s="18"/>
      <c r="K106" s="18"/>
      <c r="L106" s="18"/>
      <c r="M106" s="18">
        <v>6</v>
      </c>
      <c r="N106" s="18">
        <v>0</v>
      </c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>
        <v>1</v>
      </c>
      <c r="AS106" s="18">
        <v>1</v>
      </c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>
        <v>2</v>
      </c>
      <c r="DP106" s="18">
        <v>2</v>
      </c>
    </row>
    <row r="107" spans="1:120">
      <c r="A107" s="39" t="str">
        <f t="shared" si="4"/>
        <v>SCU</v>
      </c>
      <c r="B107" s="39">
        <f t="shared" si="5"/>
        <v>9</v>
      </c>
      <c r="C107" s="21" t="s">
        <v>213</v>
      </c>
      <c r="D107" s="18">
        <v>4</v>
      </c>
      <c r="E107" s="18">
        <v>2</v>
      </c>
      <c r="F107" s="18"/>
      <c r="G107" s="18">
        <v>1</v>
      </c>
      <c r="H107" s="18">
        <v>1</v>
      </c>
      <c r="I107" s="18"/>
      <c r="J107" s="18">
        <v>5</v>
      </c>
      <c r="K107" s="18"/>
      <c r="L107" s="18"/>
      <c r="M107" s="18"/>
      <c r="N107" s="18">
        <v>0</v>
      </c>
      <c r="O107" s="18"/>
      <c r="P107" s="18"/>
      <c r="Q107" s="18"/>
      <c r="R107" s="18">
        <v>6</v>
      </c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>
        <v>2</v>
      </c>
      <c r="BN107" s="18">
        <v>2</v>
      </c>
      <c r="BO107" s="18"/>
      <c r="BP107" s="18"/>
      <c r="BQ107" s="18">
        <v>1</v>
      </c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</row>
    <row r="108" spans="1:120">
      <c r="A108" s="39" t="str">
        <f t="shared" si="4"/>
        <v>SCZ</v>
      </c>
      <c r="B108" s="39">
        <f t="shared" si="5"/>
        <v>3</v>
      </c>
      <c r="C108" s="21" t="s">
        <v>54</v>
      </c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>
        <v>1</v>
      </c>
      <c r="BZ108" s="18">
        <v>2</v>
      </c>
      <c r="CA108" s="18">
        <v>2</v>
      </c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</row>
    <row r="109" spans="1:120">
      <c r="A109" s="39" t="str">
        <f t="shared" si="4"/>
        <v>SET</v>
      </c>
      <c r="B109" s="39">
        <f t="shared" si="5"/>
        <v>5</v>
      </c>
      <c r="C109" s="21" t="s">
        <v>530</v>
      </c>
      <c r="D109" s="18"/>
      <c r="E109" s="18"/>
      <c r="F109" s="18"/>
      <c r="G109" s="18"/>
      <c r="H109" s="18"/>
      <c r="I109" s="18">
        <v>6</v>
      </c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>
        <v>3</v>
      </c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>
        <v>2</v>
      </c>
      <c r="CY109" s="18"/>
      <c r="CZ109" s="18">
        <v>1</v>
      </c>
      <c r="DA109" s="18">
        <v>1</v>
      </c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</row>
    <row r="110" spans="1:120">
      <c r="A110" s="39" t="str">
        <f t="shared" si="4"/>
        <v>SFB</v>
      </c>
      <c r="B110" s="39">
        <f t="shared" si="5"/>
        <v>9</v>
      </c>
      <c r="C110" s="21" t="s">
        <v>220</v>
      </c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>
        <v>1</v>
      </c>
      <c r="P110" s="18">
        <v>1</v>
      </c>
      <c r="Q110" s="18">
        <v>1</v>
      </c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>
        <v>0</v>
      </c>
      <c r="AF110" s="18"/>
      <c r="AG110" s="18"/>
      <c r="AH110" s="18"/>
      <c r="AI110" s="18"/>
      <c r="AJ110" s="18"/>
      <c r="AK110" s="18"/>
      <c r="AL110" s="18"/>
      <c r="AM110" s="18">
        <v>2</v>
      </c>
      <c r="AN110" s="18"/>
      <c r="AO110" s="18"/>
      <c r="AP110" s="18"/>
      <c r="AQ110" s="18"/>
      <c r="AR110" s="18"/>
      <c r="AS110" s="18">
        <v>5</v>
      </c>
      <c r="AT110" s="18">
        <v>1</v>
      </c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>
        <v>0</v>
      </c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>
        <v>3</v>
      </c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>
        <v>2</v>
      </c>
      <c r="DP110" s="18">
        <v>3</v>
      </c>
    </row>
    <row r="111" spans="1:120">
      <c r="A111" s="39" t="str">
        <f t="shared" si="4"/>
        <v>SIM</v>
      </c>
      <c r="B111" s="39">
        <f t="shared" si="5"/>
        <v>7</v>
      </c>
      <c r="C111" s="21" t="s">
        <v>1276</v>
      </c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>
        <v>0</v>
      </c>
      <c r="X111" s="18">
        <v>8</v>
      </c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>
        <v>4</v>
      </c>
      <c r="BO111" s="18">
        <v>4</v>
      </c>
      <c r="BP111" s="18"/>
      <c r="BQ111" s="18">
        <v>2</v>
      </c>
      <c r="BR111" s="18">
        <v>1</v>
      </c>
      <c r="BS111" s="18"/>
      <c r="BT111" s="18">
        <v>1</v>
      </c>
      <c r="BU111" s="18"/>
      <c r="BV111" s="18"/>
      <c r="BW111" s="18"/>
      <c r="BX111" s="18">
        <v>4</v>
      </c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</row>
    <row r="112" spans="1:120">
      <c r="A112" s="39" t="str">
        <f t="shared" si="4"/>
        <v>THL</v>
      </c>
      <c r="B112" s="39">
        <f t="shared" si="5"/>
        <v>7</v>
      </c>
      <c r="C112" s="21" t="s">
        <v>1030</v>
      </c>
      <c r="D112" s="18"/>
      <c r="E112" s="18"/>
      <c r="F112" s="18"/>
      <c r="G112" s="18">
        <v>5</v>
      </c>
      <c r="H112" s="18"/>
      <c r="I112" s="18"/>
      <c r="J112" s="18"/>
      <c r="K112" s="18"/>
      <c r="L112" s="18">
        <v>4</v>
      </c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>
        <v>3</v>
      </c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>
        <v>4</v>
      </c>
      <c r="BN112" s="18">
        <v>2</v>
      </c>
      <c r="BO112" s="18"/>
      <c r="BP112" s="18">
        <v>4</v>
      </c>
      <c r="BQ112" s="18">
        <v>4</v>
      </c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</row>
    <row r="113" spans="1:120">
      <c r="A113" s="39" t="str">
        <f t="shared" si="4"/>
        <v>TJI</v>
      </c>
      <c r="B113" s="39">
        <f t="shared" si="5"/>
        <v>13</v>
      </c>
      <c r="C113" s="21" t="s">
        <v>198</v>
      </c>
      <c r="D113" s="18"/>
      <c r="E113" s="18"/>
      <c r="F113" s="18">
        <v>2</v>
      </c>
      <c r="G113" s="18"/>
      <c r="H113" s="18"/>
      <c r="I113" s="18"/>
      <c r="J113" s="18"/>
      <c r="K113" s="18"/>
      <c r="L113" s="18">
        <v>4</v>
      </c>
      <c r="M113" s="18"/>
      <c r="N113" s="18"/>
      <c r="O113" s="18"/>
      <c r="P113" s="18"/>
      <c r="Q113" s="18"/>
      <c r="R113" s="18">
        <v>7.5</v>
      </c>
      <c r="S113" s="18">
        <v>2</v>
      </c>
      <c r="T113" s="18">
        <v>4</v>
      </c>
      <c r="U113" s="18"/>
      <c r="V113" s="18"/>
      <c r="W113" s="18"/>
      <c r="X113" s="18"/>
      <c r="Y113" s="18"/>
      <c r="Z113" s="18"/>
      <c r="AA113" s="18"/>
      <c r="AB113" s="18">
        <v>3</v>
      </c>
      <c r="AC113" s="18">
        <v>1</v>
      </c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>
        <v>1</v>
      </c>
      <c r="BB113" s="18">
        <v>1</v>
      </c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>
        <v>1</v>
      </c>
      <c r="CV113" s="18">
        <v>1</v>
      </c>
      <c r="CW113" s="18"/>
      <c r="CX113" s="18"/>
      <c r="CY113" s="18">
        <v>1</v>
      </c>
      <c r="CZ113" s="18"/>
      <c r="DA113" s="18"/>
      <c r="DB113" s="18">
        <v>1</v>
      </c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</row>
    <row r="114" spans="1:120">
      <c r="A114" s="39" t="str">
        <f t="shared" si="4"/>
        <v>TRA</v>
      </c>
      <c r="B114" s="39">
        <f t="shared" si="5"/>
        <v>4</v>
      </c>
      <c r="C114" s="21" t="s">
        <v>132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>
        <v>4</v>
      </c>
      <c r="DL114" s="18">
        <v>2</v>
      </c>
      <c r="DM114" s="18">
        <v>4</v>
      </c>
      <c r="DN114" s="18">
        <v>2</v>
      </c>
      <c r="DO114" s="18"/>
      <c r="DP114" s="18"/>
    </row>
    <row r="115" spans="1:120">
      <c r="A115" s="39" t="str">
        <f t="shared" si="4"/>
        <v>ÜBL</v>
      </c>
      <c r="B115" s="39">
        <f t="shared" si="5"/>
        <v>11</v>
      </c>
      <c r="C115" s="21" t="s">
        <v>67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>
        <v>2</v>
      </c>
      <c r="BD115" s="18">
        <v>2</v>
      </c>
      <c r="BE115" s="18">
        <v>2</v>
      </c>
      <c r="BF115" s="18">
        <v>2</v>
      </c>
      <c r="BG115" s="18">
        <v>2</v>
      </c>
      <c r="BH115" s="18">
        <v>2</v>
      </c>
      <c r="BI115" s="18">
        <v>2</v>
      </c>
      <c r="BJ115" s="18">
        <v>2</v>
      </c>
      <c r="BK115" s="18">
        <v>2</v>
      </c>
      <c r="BL115" s="18">
        <v>2</v>
      </c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>
        <v>2</v>
      </c>
      <c r="DJ115" s="18"/>
      <c r="DK115" s="18"/>
      <c r="DL115" s="18"/>
      <c r="DM115" s="18"/>
      <c r="DN115" s="18"/>
      <c r="DO115" s="18"/>
      <c r="DP115" s="18"/>
    </row>
    <row r="116" spans="1:120">
      <c r="A116" s="39" t="str">
        <f t="shared" si="4"/>
        <v>VAS</v>
      </c>
      <c r="B116" s="39">
        <f t="shared" si="5"/>
        <v>8</v>
      </c>
      <c r="C116" s="21" t="s">
        <v>217</v>
      </c>
      <c r="D116" s="18"/>
      <c r="E116" s="18"/>
      <c r="F116" s="18"/>
      <c r="G116" s="18"/>
      <c r="H116" s="18">
        <v>2</v>
      </c>
      <c r="I116" s="18"/>
      <c r="J116" s="18"/>
      <c r="K116" s="18"/>
      <c r="L116" s="18">
        <v>4</v>
      </c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>
        <v>2</v>
      </c>
      <c r="AS116" s="18"/>
      <c r="AT116" s="18">
        <v>2</v>
      </c>
      <c r="AU116" s="18">
        <v>2</v>
      </c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>
        <v>5</v>
      </c>
      <c r="BN116" s="18"/>
      <c r="BO116" s="18"/>
      <c r="BP116" s="18">
        <v>3</v>
      </c>
      <c r="BQ116" s="18">
        <v>3</v>
      </c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</row>
    <row r="117" spans="1:120">
      <c r="A117" s="39" t="str">
        <f t="shared" si="4"/>
        <v>VBE</v>
      </c>
      <c r="B117" s="39">
        <f t="shared" si="5"/>
        <v>6</v>
      </c>
      <c r="C117" s="21" t="s">
        <v>25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>
        <v>4</v>
      </c>
      <c r="CF117" s="18">
        <v>3</v>
      </c>
      <c r="CG117" s="18">
        <v>2</v>
      </c>
      <c r="CH117" s="18">
        <v>2</v>
      </c>
      <c r="CI117" s="18">
        <v>4</v>
      </c>
      <c r="CJ117" s="18">
        <v>4</v>
      </c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</row>
    <row r="118" spans="1:120">
      <c r="A118" s="39" t="str">
        <f t="shared" si="4"/>
        <v>VBR</v>
      </c>
      <c r="B118" s="39">
        <f t="shared" si="5"/>
        <v>8</v>
      </c>
      <c r="C118" s="21" t="s">
        <v>553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>
        <v>5</v>
      </c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>
        <v>1</v>
      </c>
      <c r="AN118" s="18">
        <v>1</v>
      </c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>
        <v>4</v>
      </c>
      <c r="CL118" s="18">
        <v>4</v>
      </c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>
        <v>2</v>
      </c>
      <c r="DL118" s="18">
        <v>4</v>
      </c>
      <c r="DM118" s="18">
        <v>4</v>
      </c>
      <c r="DN118" s="18"/>
      <c r="DO118" s="18"/>
      <c r="DP118" s="18"/>
    </row>
    <row r="119" spans="1:120">
      <c r="A119" s="39" t="str">
        <f t="shared" si="4"/>
        <v>VHR</v>
      </c>
      <c r="B119" s="39">
        <f t="shared" si="5"/>
        <v>6</v>
      </c>
      <c r="C119" s="21" t="s">
        <v>1123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>
        <v>2</v>
      </c>
      <c r="S119" s="18">
        <v>2</v>
      </c>
      <c r="T119" s="18">
        <v>10</v>
      </c>
      <c r="U119" s="18"/>
      <c r="V119" s="18"/>
      <c r="W119" s="18"/>
      <c r="X119" s="18"/>
      <c r="Y119" s="18"/>
      <c r="Z119" s="18">
        <v>4</v>
      </c>
      <c r="AA119" s="18">
        <v>4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>
        <v>4</v>
      </c>
      <c r="DK119" s="18"/>
      <c r="DL119" s="18"/>
      <c r="DM119" s="18"/>
      <c r="DN119" s="18"/>
      <c r="DO119" s="18"/>
      <c r="DP119" s="18"/>
    </row>
    <row r="120" spans="1:120">
      <c r="A120" s="39" t="str">
        <f t="shared" si="4"/>
        <v>WAM</v>
      </c>
      <c r="B120" s="39">
        <f t="shared" si="5"/>
        <v>8</v>
      </c>
      <c r="C120" s="21" t="s">
        <v>1607</v>
      </c>
      <c r="D120" s="18"/>
      <c r="E120" s="18">
        <v>3</v>
      </c>
      <c r="F120" s="18"/>
      <c r="G120" s="18">
        <v>2</v>
      </c>
      <c r="H120" s="18"/>
      <c r="I120" s="18"/>
      <c r="J120" s="18">
        <v>4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>
        <v>1</v>
      </c>
      <c r="AP120" s="18">
        <v>6</v>
      </c>
      <c r="AQ120" s="18">
        <v>4</v>
      </c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>
        <v>1</v>
      </c>
      <c r="CF120" s="18"/>
      <c r="CG120" s="18"/>
      <c r="CH120" s="18"/>
      <c r="CI120" s="18"/>
      <c r="CJ120" s="18">
        <v>1</v>
      </c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</row>
    <row r="121" spans="1:120">
      <c r="A121" s="39" t="str">
        <f t="shared" si="4"/>
        <v>WEI</v>
      </c>
      <c r="B121" s="39">
        <f t="shared" si="5"/>
        <v>4</v>
      </c>
      <c r="C121" s="21" t="s">
        <v>227</v>
      </c>
      <c r="D121" s="18">
        <v>3</v>
      </c>
      <c r="E121" s="18"/>
      <c r="F121" s="18"/>
      <c r="G121" s="18"/>
      <c r="H121" s="18"/>
      <c r="I121" s="18">
        <v>5</v>
      </c>
      <c r="J121" s="18"/>
      <c r="K121" s="18"/>
      <c r="L121" s="18"/>
      <c r="M121" s="18">
        <v>5</v>
      </c>
      <c r="N121" s="18">
        <v>0</v>
      </c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>
        <v>2</v>
      </c>
      <c r="DP121" s="18">
        <v>0</v>
      </c>
    </row>
    <row r="122" spans="1:120">
      <c r="A122" s="39" t="str">
        <f t="shared" si="4"/>
        <v>WEP</v>
      </c>
      <c r="B122" s="39">
        <f t="shared" si="5"/>
        <v>19</v>
      </c>
      <c r="C122" s="21" t="s">
        <v>1707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>
        <v>1</v>
      </c>
      <c r="P122" s="18">
        <v>1</v>
      </c>
      <c r="Q122" s="18">
        <v>1</v>
      </c>
      <c r="R122" s="18">
        <v>2</v>
      </c>
      <c r="S122" s="18">
        <v>1</v>
      </c>
      <c r="T122" s="18">
        <v>1</v>
      </c>
      <c r="U122" s="18"/>
      <c r="V122" s="18">
        <v>1</v>
      </c>
      <c r="W122" s="18"/>
      <c r="X122" s="18"/>
      <c r="Y122" s="18"/>
      <c r="Z122" s="18">
        <v>1</v>
      </c>
      <c r="AA122" s="18">
        <v>1</v>
      </c>
      <c r="AB122" s="18"/>
      <c r="AC122" s="18"/>
      <c r="AD122" s="18">
        <v>2</v>
      </c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>
        <v>5</v>
      </c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>
        <v>0.41666666666666663</v>
      </c>
      <c r="CS122" s="18">
        <v>0.3611111111111111</v>
      </c>
      <c r="CT122" s="18">
        <v>0.66666666666666663</v>
      </c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>
        <v>0.41666666666666663</v>
      </c>
      <c r="DG122" s="18">
        <v>0.3611111111111111</v>
      </c>
      <c r="DH122" s="18"/>
      <c r="DI122" s="18">
        <v>5</v>
      </c>
      <c r="DJ122" s="18"/>
      <c r="DK122" s="18"/>
      <c r="DL122" s="18"/>
      <c r="DM122" s="18"/>
      <c r="DN122" s="18"/>
      <c r="DO122" s="18"/>
      <c r="DP122" s="18"/>
    </row>
    <row r="123" spans="1:120">
      <c r="A123" s="39" t="str">
        <f t="shared" si="4"/>
        <v>WIE</v>
      </c>
      <c r="B123" s="39">
        <f t="shared" si="5"/>
        <v>1</v>
      </c>
      <c r="C123" s="21" t="s">
        <v>23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>
        <v>6</v>
      </c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</row>
    <row r="124" spans="1:120">
      <c r="A124" s="39" t="str">
        <f t="shared" si="4"/>
        <v>WIL</v>
      </c>
      <c r="B124" s="39">
        <f t="shared" si="5"/>
        <v>7</v>
      </c>
      <c r="C124" s="21" t="s">
        <v>300</v>
      </c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>
        <v>8</v>
      </c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>
        <v>2.5</v>
      </c>
      <c r="CS124" s="18">
        <v>2.1666666666666665</v>
      </c>
      <c r="CT124" s="18">
        <v>2</v>
      </c>
      <c r="CU124" s="18"/>
      <c r="CV124" s="18"/>
      <c r="CW124" s="18"/>
      <c r="CX124" s="18"/>
      <c r="CY124" s="18"/>
      <c r="CZ124" s="18"/>
      <c r="DA124" s="18"/>
      <c r="DB124" s="18">
        <v>6</v>
      </c>
      <c r="DC124" s="18"/>
      <c r="DD124" s="18"/>
      <c r="DE124" s="18"/>
      <c r="DF124" s="18">
        <v>2.5</v>
      </c>
      <c r="DG124" s="18">
        <v>2.1666666666666665</v>
      </c>
      <c r="DH124" s="18"/>
      <c r="DI124" s="18"/>
      <c r="DJ124" s="18"/>
      <c r="DK124" s="18"/>
      <c r="DL124" s="18"/>
      <c r="DM124" s="18"/>
      <c r="DN124" s="18"/>
      <c r="DO124" s="18"/>
      <c r="DP124" s="18"/>
    </row>
    <row r="125" spans="1:120">
      <c r="A125" s="39" t="str">
        <f t="shared" si="4"/>
        <v>WIT</v>
      </c>
      <c r="B125" s="39">
        <f t="shared" si="5"/>
        <v>10</v>
      </c>
      <c r="C125" s="21" t="s">
        <v>1556</v>
      </c>
      <c r="D125" s="18"/>
      <c r="E125" s="18"/>
      <c r="F125" s="18"/>
      <c r="G125" s="18"/>
      <c r="H125" s="18"/>
      <c r="I125" s="18"/>
      <c r="J125" s="18">
        <v>2</v>
      </c>
      <c r="K125" s="18"/>
      <c r="L125" s="18">
        <v>2</v>
      </c>
      <c r="M125" s="18"/>
      <c r="N125" s="18"/>
      <c r="O125" s="18">
        <v>1</v>
      </c>
      <c r="P125" s="18">
        <v>1</v>
      </c>
      <c r="Q125" s="18">
        <v>3</v>
      </c>
      <c r="R125" s="18">
        <v>4</v>
      </c>
      <c r="S125" s="18">
        <v>10</v>
      </c>
      <c r="T125" s="18">
        <v>2</v>
      </c>
      <c r="U125" s="18">
        <v>3</v>
      </c>
      <c r="V125" s="18">
        <v>2</v>
      </c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</row>
    <row r="126" spans="1:120">
      <c r="A126" s="39" t="str">
        <f t="shared" si="4"/>
        <v>(Leer)</v>
      </c>
      <c r="B126" s="39">
        <f t="shared" si="5"/>
        <v>0</v>
      </c>
      <c r="C126" s="21" t="s">
        <v>250</v>
      </c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</row>
    <row r="127" spans="1:120">
      <c r="A127" s="39">
        <f t="shared" ref="A127:A190" si="6">C127</f>
        <v>0</v>
      </c>
      <c r="B127" s="39">
        <f t="shared" si="5"/>
        <v>0</v>
      </c>
    </row>
    <row r="128" spans="1:120">
      <c r="A128" s="39">
        <f t="shared" si="6"/>
        <v>0</v>
      </c>
      <c r="B128" s="39">
        <f t="shared" si="5"/>
        <v>0</v>
      </c>
    </row>
    <row r="129" spans="1:2">
      <c r="A129" s="39">
        <f t="shared" si="6"/>
        <v>0</v>
      </c>
      <c r="B129" s="39">
        <f t="shared" si="5"/>
        <v>0</v>
      </c>
    </row>
    <row r="130" spans="1:2">
      <c r="A130" s="39">
        <f t="shared" si="6"/>
        <v>0</v>
      </c>
      <c r="B130" s="39">
        <f t="shared" si="5"/>
        <v>0</v>
      </c>
    </row>
    <row r="131" spans="1:2">
      <c r="A131" s="39">
        <f t="shared" si="6"/>
        <v>0</v>
      </c>
      <c r="B131" s="39">
        <f t="shared" si="5"/>
        <v>0</v>
      </c>
    </row>
    <row r="132" spans="1:2">
      <c r="A132" s="39">
        <f t="shared" si="6"/>
        <v>0</v>
      </c>
      <c r="B132" s="39">
        <f t="shared" si="5"/>
        <v>0</v>
      </c>
    </row>
    <row r="133" spans="1:2">
      <c r="A133" s="39">
        <f t="shared" si="6"/>
        <v>0</v>
      </c>
      <c r="B133" s="39">
        <f t="shared" ref="B133:B171" si="7">SUMIF($D133:$DZ133,"&gt;0",$D$1:$DZ$1)</f>
        <v>0</v>
      </c>
    </row>
    <row r="134" spans="1:2">
      <c r="A134" s="39">
        <f t="shared" si="6"/>
        <v>0</v>
      </c>
      <c r="B134" s="39">
        <f t="shared" si="7"/>
        <v>0</v>
      </c>
    </row>
    <row r="135" spans="1:2">
      <c r="A135" s="39">
        <f t="shared" si="6"/>
        <v>0</v>
      </c>
      <c r="B135" s="39">
        <f t="shared" si="7"/>
        <v>0</v>
      </c>
    </row>
    <row r="136" spans="1:2">
      <c r="A136" s="39">
        <f t="shared" si="6"/>
        <v>0</v>
      </c>
      <c r="B136" s="39">
        <f t="shared" si="7"/>
        <v>0</v>
      </c>
    </row>
    <row r="137" spans="1:2">
      <c r="A137" s="39">
        <f t="shared" si="6"/>
        <v>0</v>
      </c>
      <c r="B137" s="39">
        <f t="shared" si="7"/>
        <v>0</v>
      </c>
    </row>
    <row r="138" spans="1:2">
      <c r="A138" s="39">
        <f t="shared" si="6"/>
        <v>0</v>
      </c>
      <c r="B138" s="39">
        <f t="shared" si="7"/>
        <v>0</v>
      </c>
    </row>
    <row r="139" spans="1:2">
      <c r="A139" s="39">
        <f t="shared" si="6"/>
        <v>0</v>
      </c>
      <c r="B139" s="39">
        <f t="shared" si="7"/>
        <v>0</v>
      </c>
    </row>
    <row r="140" spans="1:2">
      <c r="A140" s="39">
        <f t="shared" si="6"/>
        <v>0</v>
      </c>
      <c r="B140" s="39">
        <f t="shared" si="7"/>
        <v>0</v>
      </c>
    </row>
    <row r="141" spans="1:2">
      <c r="A141" s="39">
        <f t="shared" si="6"/>
        <v>0</v>
      </c>
      <c r="B141" s="39">
        <f t="shared" si="7"/>
        <v>0</v>
      </c>
    </row>
    <row r="142" spans="1:2">
      <c r="A142" s="39">
        <f t="shared" si="6"/>
        <v>0</v>
      </c>
      <c r="B142" s="39">
        <f t="shared" si="7"/>
        <v>0</v>
      </c>
    </row>
    <row r="143" spans="1:2">
      <c r="A143" s="39">
        <f t="shared" si="6"/>
        <v>0</v>
      </c>
      <c r="B143" s="39">
        <f t="shared" si="7"/>
        <v>0</v>
      </c>
    </row>
    <row r="144" spans="1:2">
      <c r="A144" s="39">
        <f t="shared" si="6"/>
        <v>0</v>
      </c>
      <c r="B144" s="39">
        <f t="shared" si="7"/>
        <v>0</v>
      </c>
    </row>
    <row r="145" spans="1:2">
      <c r="A145" s="39">
        <f t="shared" si="6"/>
        <v>0</v>
      </c>
      <c r="B145" s="39">
        <f t="shared" si="7"/>
        <v>0</v>
      </c>
    </row>
    <row r="146" spans="1:2">
      <c r="A146" s="39">
        <f t="shared" si="6"/>
        <v>0</v>
      </c>
      <c r="B146" s="39">
        <f t="shared" si="7"/>
        <v>0</v>
      </c>
    </row>
    <row r="147" spans="1:2">
      <c r="A147" s="39">
        <f t="shared" si="6"/>
        <v>0</v>
      </c>
      <c r="B147" s="39">
        <f t="shared" si="7"/>
        <v>0</v>
      </c>
    </row>
    <row r="148" spans="1:2">
      <c r="A148" s="39">
        <f t="shared" si="6"/>
        <v>0</v>
      </c>
      <c r="B148" s="39">
        <f t="shared" si="7"/>
        <v>0</v>
      </c>
    </row>
    <row r="149" spans="1:2">
      <c r="A149" s="39">
        <f t="shared" si="6"/>
        <v>0</v>
      </c>
      <c r="B149" s="39">
        <f t="shared" si="7"/>
        <v>0</v>
      </c>
    </row>
    <row r="150" spans="1:2">
      <c r="A150" s="39">
        <f t="shared" si="6"/>
        <v>0</v>
      </c>
      <c r="B150" s="39">
        <f t="shared" si="7"/>
        <v>0</v>
      </c>
    </row>
    <row r="151" spans="1:2">
      <c r="A151" s="39">
        <f t="shared" si="6"/>
        <v>0</v>
      </c>
      <c r="B151" s="39">
        <f t="shared" si="7"/>
        <v>0</v>
      </c>
    </row>
    <row r="152" spans="1:2">
      <c r="A152" s="39">
        <f t="shared" si="6"/>
        <v>0</v>
      </c>
      <c r="B152" s="39">
        <f t="shared" si="7"/>
        <v>0</v>
      </c>
    </row>
    <row r="153" spans="1:2">
      <c r="A153" s="39">
        <f t="shared" si="6"/>
        <v>0</v>
      </c>
      <c r="B153" s="39">
        <f t="shared" si="7"/>
        <v>0</v>
      </c>
    </row>
    <row r="154" spans="1:2">
      <c r="A154" s="39">
        <f t="shared" si="6"/>
        <v>0</v>
      </c>
      <c r="B154" s="39">
        <f t="shared" si="7"/>
        <v>0</v>
      </c>
    </row>
    <row r="155" spans="1:2">
      <c r="A155" s="39">
        <f t="shared" si="6"/>
        <v>0</v>
      </c>
      <c r="B155" s="39">
        <f t="shared" si="7"/>
        <v>0</v>
      </c>
    </row>
    <row r="156" spans="1:2">
      <c r="A156" s="39">
        <f t="shared" si="6"/>
        <v>0</v>
      </c>
      <c r="B156" s="39">
        <f t="shared" si="7"/>
        <v>0</v>
      </c>
    </row>
    <row r="157" spans="1:2">
      <c r="A157" s="39">
        <f t="shared" si="6"/>
        <v>0</v>
      </c>
      <c r="B157" s="39">
        <f t="shared" si="7"/>
        <v>0</v>
      </c>
    </row>
    <row r="158" spans="1:2">
      <c r="A158" s="39">
        <f t="shared" si="6"/>
        <v>0</v>
      </c>
      <c r="B158" s="39">
        <f t="shared" si="7"/>
        <v>0</v>
      </c>
    </row>
    <row r="159" spans="1:2">
      <c r="A159" s="39">
        <f t="shared" si="6"/>
        <v>0</v>
      </c>
      <c r="B159" s="39">
        <f t="shared" si="7"/>
        <v>0</v>
      </c>
    </row>
    <row r="160" spans="1:2">
      <c r="A160" s="39">
        <f t="shared" si="6"/>
        <v>0</v>
      </c>
      <c r="B160" s="39">
        <f t="shared" si="7"/>
        <v>0</v>
      </c>
    </row>
    <row r="161" spans="1:2">
      <c r="A161" s="39">
        <f t="shared" si="6"/>
        <v>0</v>
      </c>
      <c r="B161" s="39">
        <f t="shared" si="7"/>
        <v>0</v>
      </c>
    </row>
    <row r="162" spans="1:2">
      <c r="A162" s="39">
        <f t="shared" si="6"/>
        <v>0</v>
      </c>
      <c r="B162" s="39">
        <f t="shared" si="7"/>
        <v>0</v>
      </c>
    </row>
    <row r="163" spans="1:2">
      <c r="A163" s="39">
        <f t="shared" si="6"/>
        <v>0</v>
      </c>
      <c r="B163" s="39">
        <f t="shared" si="7"/>
        <v>0</v>
      </c>
    </row>
    <row r="164" spans="1:2">
      <c r="A164" s="39">
        <f t="shared" si="6"/>
        <v>0</v>
      </c>
      <c r="B164" s="39">
        <f t="shared" si="7"/>
        <v>0</v>
      </c>
    </row>
    <row r="165" spans="1:2">
      <c r="A165" s="39">
        <f t="shared" si="6"/>
        <v>0</v>
      </c>
      <c r="B165" s="39">
        <f t="shared" si="7"/>
        <v>0</v>
      </c>
    </row>
    <row r="166" spans="1:2">
      <c r="A166" s="39">
        <f t="shared" si="6"/>
        <v>0</v>
      </c>
      <c r="B166" s="39">
        <f t="shared" si="7"/>
        <v>0</v>
      </c>
    </row>
    <row r="167" spans="1:2">
      <c r="A167" s="39">
        <f t="shared" si="6"/>
        <v>0</v>
      </c>
      <c r="B167" s="39">
        <f t="shared" si="7"/>
        <v>0</v>
      </c>
    </row>
    <row r="168" spans="1:2">
      <c r="A168" s="39">
        <f t="shared" si="6"/>
        <v>0</v>
      </c>
      <c r="B168" s="39">
        <f t="shared" si="7"/>
        <v>0</v>
      </c>
    </row>
    <row r="169" spans="1:2">
      <c r="A169" s="39">
        <f t="shared" si="6"/>
        <v>0</v>
      </c>
      <c r="B169" s="39">
        <f t="shared" si="7"/>
        <v>0</v>
      </c>
    </row>
    <row r="170" spans="1:2">
      <c r="A170" s="39">
        <f t="shared" si="6"/>
        <v>0</v>
      </c>
      <c r="B170" s="39">
        <f t="shared" si="7"/>
        <v>0</v>
      </c>
    </row>
    <row r="171" spans="1:2">
      <c r="A171" s="39">
        <f t="shared" si="6"/>
        <v>0</v>
      </c>
      <c r="B171" s="39">
        <f t="shared" si="7"/>
        <v>0</v>
      </c>
    </row>
    <row r="172" spans="1:2">
      <c r="A172" s="39">
        <f t="shared" si="6"/>
        <v>0</v>
      </c>
      <c r="B172" s="39">
        <f t="shared" ref="B172:B196" si="8">SUMIF($D172:$DZ172,"&gt;0",$D$1:$DZ$1)-1</f>
        <v>-1</v>
      </c>
    </row>
    <row r="173" spans="1:2">
      <c r="A173" s="39">
        <f t="shared" si="6"/>
        <v>0</v>
      </c>
      <c r="B173" s="39">
        <f t="shared" si="8"/>
        <v>-1</v>
      </c>
    </row>
    <row r="174" spans="1:2">
      <c r="A174" s="39">
        <f t="shared" si="6"/>
        <v>0</v>
      </c>
      <c r="B174" s="39">
        <f t="shared" si="8"/>
        <v>-1</v>
      </c>
    </row>
    <row r="175" spans="1:2">
      <c r="A175" s="39">
        <f t="shared" si="6"/>
        <v>0</v>
      </c>
      <c r="B175" s="39">
        <f t="shared" si="8"/>
        <v>-1</v>
      </c>
    </row>
    <row r="176" spans="1:2">
      <c r="A176" s="39">
        <f t="shared" si="6"/>
        <v>0</v>
      </c>
      <c r="B176" s="39">
        <f t="shared" si="8"/>
        <v>-1</v>
      </c>
    </row>
    <row r="177" spans="1:2">
      <c r="A177" s="39">
        <f t="shared" si="6"/>
        <v>0</v>
      </c>
      <c r="B177" s="39">
        <f t="shared" si="8"/>
        <v>-1</v>
      </c>
    </row>
    <row r="178" spans="1:2">
      <c r="A178" s="39">
        <f t="shared" si="6"/>
        <v>0</v>
      </c>
      <c r="B178" s="39">
        <f t="shared" si="8"/>
        <v>-1</v>
      </c>
    </row>
    <row r="179" spans="1:2">
      <c r="A179" s="39">
        <f t="shared" si="6"/>
        <v>0</v>
      </c>
      <c r="B179" s="39">
        <f t="shared" si="8"/>
        <v>-1</v>
      </c>
    </row>
    <row r="180" spans="1:2">
      <c r="A180" s="39">
        <f t="shared" si="6"/>
        <v>0</v>
      </c>
      <c r="B180" s="39">
        <f t="shared" si="8"/>
        <v>-1</v>
      </c>
    </row>
    <row r="181" spans="1:2">
      <c r="A181" s="39">
        <f t="shared" si="6"/>
        <v>0</v>
      </c>
      <c r="B181" s="39">
        <f t="shared" si="8"/>
        <v>-1</v>
      </c>
    </row>
    <row r="182" spans="1:2">
      <c r="A182" s="39">
        <f t="shared" si="6"/>
        <v>0</v>
      </c>
      <c r="B182" s="39">
        <f t="shared" si="8"/>
        <v>-1</v>
      </c>
    </row>
    <row r="183" spans="1:2">
      <c r="A183" s="39">
        <f t="shared" si="6"/>
        <v>0</v>
      </c>
      <c r="B183" s="39">
        <f t="shared" si="8"/>
        <v>-1</v>
      </c>
    </row>
    <row r="184" spans="1:2">
      <c r="A184" s="39">
        <f t="shared" si="6"/>
        <v>0</v>
      </c>
      <c r="B184" s="39">
        <f t="shared" si="8"/>
        <v>-1</v>
      </c>
    </row>
    <row r="185" spans="1:2">
      <c r="A185" s="39">
        <f t="shared" si="6"/>
        <v>0</v>
      </c>
      <c r="B185" s="39">
        <f t="shared" si="8"/>
        <v>-1</v>
      </c>
    </row>
    <row r="186" spans="1:2">
      <c r="A186" s="39">
        <f t="shared" si="6"/>
        <v>0</v>
      </c>
      <c r="B186" s="39">
        <f t="shared" si="8"/>
        <v>-1</v>
      </c>
    </row>
    <row r="187" spans="1:2">
      <c r="A187" s="39">
        <f t="shared" si="6"/>
        <v>0</v>
      </c>
      <c r="B187" s="39">
        <f t="shared" si="8"/>
        <v>-1</v>
      </c>
    </row>
    <row r="188" spans="1:2">
      <c r="A188" s="39">
        <f t="shared" si="6"/>
        <v>0</v>
      </c>
      <c r="B188" s="39">
        <f t="shared" si="8"/>
        <v>-1</v>
      </c>
    </row>
    <row r="189" spans="1:2">
      <c r="A189" s="39">
        <f t="shared" si="6"/>
        <v>0</v>
      </c>
      <c r="B189" s="39">
        <f t="shared" si="8"/>
        <v>-1</v>
      </c>
    </row>
    <row r="190" spans="1:2">
      <c r="A190" s="39">
        <f t="shared" si="6"/>
        <v>0</v>
      </c>
      <c r="B190" s="39">
        <f t="shared" si="8"/>
        <v>-1</v>
      </c>
    </row>
    <row r="191" spans="1:2">
      <c r="A191" s="39">
        <f t="shared" ref="A191:A254" si="9">C191</f>
        <v>0</v>
      </c>
      <c r="B191" s="39">
        <f t="shared" si="8"/>
        <v>-1</v>
      </c>
    </row>
    <row r="192" spans="1:2">
      <c r="A192" s="39">
        <f t="shared" si="9"/>
        <v>0</v>
      </c>
      <c r="B192" s="39">
        <f t="shared" si="8"/>
        <v>-1</v>
      </c>
    </row>
    <row r="193" spans="1:2">
      <c r="A193" s="39">
        <f t="shared" si="9"/>
        <v>0</v>
      </c>
      <c r="B193" s="39">
        <f t="shared" si="8"/>
        <v>-1</v>
      </c>
    </row>
    <row r="194" spans="1:2">
      <c r="A194" s="39">
        <f t="shared" si="9"/>
        <v>0</v>
      </c>
      <c r="B194" s="39">
        <f t="shared" si="8"/>
        <v>-1</v>
      </c>
    </row>
    <row r="195" spans="1:2">
      <c r="A195" s="39">
        <f t="shared" si="9"/>
        <v>0</v>
      </c>
      <c r="B195" s="39">
        <f t="shared" si="8"/>
        <v>-1</v>
      </c>
    </row>
    <row r="196" spans="1:2">
      <c r="A196" s="39">
        <f t="shared" si="9"/>
        <v>0</v>
      </c>
      <c r="B196" s="39">
        <f t="shared" si="8"/>
        <v>-1</v>
      </c>
    </row>
    <row r="197" spans="1:2">
      <c r="A197" s="39">
        <f t="shared" si="9"/>
        <v>0</v>
      </c>
      <c r="B197" s="39">
        <f t="shared" ref="B197:B260" si="10">SUMIF($D197:$DZ197,"&gt;0",$D$1:$DZ$1)-1</f>
        <v>-1</v>
      </c>
    </row>
    <row r="198" spans="1:2">
      <c r="A198" s="39">
        <f t="shared" si="9"/>
        <v>0</v>
      </c>
      <c r="B198" s="39">
        <f t="shared" si="10"/>
        <v>-1</v>
      </c>
    </row>
    <row r="199" spans="1:2">
      <c r="A199" s="39">
        <f t="shared" si="9"/>
        <v>0</v>
      </c>
      <c r="B199" s="39">
        <f t="shared" si="10"/>
        <v>-1</v>
      </c>
    </row>
    <row r="200" spans="1:2">
      <c r="A200" s="39">
        <f t="shared" si="9"/>
        <v>0</v>
      </c>
      <c r="B200" s="39">
        <f t="shared" si="10"/>
        <v>-1</v>
      </c>
    </row>
    <row r="201" spans="1:2">
      <c r="A201" s="39">
        <f t="shared" si="9"/>
        <v>0</v>
      </c>
      <c r="B201" s="39">
        <f t="shared" si="10"/>
        <v>-1</v>
      </c>
    </row>
    <row r="202" spans="1:2">
      <c r="A202" s="39">
        <f t="shared" si="9"/>
        <v>0</v>
      </c>
      <c r="B202" s="39">
        <f t="shared" si="10"/>
        <v>-1</v>
      </c>
    </row>
    <row r="203" spans="1:2">
      <c r="A203" s="39">
        <f t="shared" si="9"/>
        <v>0</v>
      </c>
      <c r="B203" s="39">
        <f t="shared" si="10"/>
        <v>-1</v>
      </c>
    </row>
    <row r="204" spans="1:2">
      <c r="A204" s="39">
        <f t="shared" si="9"/>
        <v>0</v>
      </c>
      <c r="B204" s="39">
        <f t="shared" si="10"/>
        <v>-1</v>
      </c>
    </row>
    <row r="205" spans="1:2">
      <c r="A205" s="39">
        <f t="shared" si="9"/>
        <v>0</v>
      </c>
      <c r="B205" s="39">
        <f t="shared" si="10"/>
        <v>-1</v>
      </c>
    </row>
    <row r="206" spans="1:2">
      <c r="A206" s="39">
        <f t="shared" si="9"/>
        <v>0</v>
      </c>
      <c r="B206" s="39">
        <f t="shared" si="10"/>
        <v>-1</v>
      </c>
    </row>
    <row r="207" spans="1:2">
      <c r="A207" s="39">
        <f t="shared" si="9"/>
        <v>0</v>
      </c>
      <c r="B207" s="39">
        <f t="shared" si="10"/>
        <v>-1</v>
      </c>
    </row>
    <row r="208" spans="1:2">
      <c r="A208" s="39">
        <f t="shared" si="9"/>
        <v>0</v>
      </c>
      <c r="B208" s="39">
        <f t="shared" si="10"/>
        <v>-1</v>
      </c>
    </row>
    <row r="209" spans="1:2">
      <c r="A209" s="39">
        <f t="shared" si="9"/>
        <v>0</v>
      </c>
      <c r="B209" s="39">
        <f t="shared" si="10"/>
        <v>-1</v>
      </c>
    </row>
    <row r="210" spans="1:2">
      <c r="A210" s="39">
        <f t="shared" si="9"/>
        <v>0</v>
      </c>
      <c r="B210" s="39">
        <f t="shared" si="10"/>
        <v>-1</v>
      </c>
    </row>
    <row r="211" spans="1:2">
      <c r="A211" s="39">
        <f t="shared" si="9"/>
        <v>0</v>
      </c>
      <c r="B211" s="39">
        <f t="shared" si="10"/>
        <v>-1</v>
      </c>
    </row>
    <row r="212" spans="1:2">
      <c r="A212" s="39">
        <f t="shared" si="9"/>
        <v>0</v>
      </c>
      <c r="B212" s="39">
        <f t="shared" si="10"/>
        <v>-1</v>
      </c>
    </row>
    <row r="213" spans="1:2">
      <c r="A213" s="39">
        <f t="shared" si="9"/>
        <v>0</v>
      </c>
      <c r="B213" s="39">
        <f t="shared" si="10"/>
        <v>-1</v>
      </c>
    </row>
    <row r="214" spans="1:2">
      <c r="A214" s="39">
        <f t="shared" si="9"/>
        <v>0</v>
      </c>
      <c r="B214" s="39">
        <f t="shared" si="10"/>
        <v>-1</v>
      </c>
    </row>
    <row r="215" spans="1:2">
      <c r="A215" s="39">
        <f t="shared" si="9"/>
        <v>0</v>
      </c>
      <c r="B215" s="39">
        <f t="shared" si="10"/>
        <v>-1</v>
      </c>
    </row>
    <row r="216" spans="1:2">
      <c r="A216" s="39">
        <f t="shared" si="9"/>
        <v>0</v>
      </c>
      <c r="B216" s="39">
        <f t="shared" si="10"/>
        <v>-1</v>
      </c>
    </row>
    <row r="217" spans="1:2">
      <c r="A217" s="39">
        <f t="shared" si="9"/>
        <v>0</v>
      </c>
      <c r="B217" s="39">
        <f t="shared" si="10"/>
        <v>-1</v>
      </c>
    </row>
    <row r="218" spans="1:2">
      <c r="A218" s="39">
        <f t="shared" si="9"/>
        <v>0</v>
      </c>
      <c r="B218" s="39">
        <f t="shared" si="10"/>
        <v>-1</v>
      </c>
    </row>
    <row r="219" spans="1:2">
      <c r="A219" s="39">
        <f t="shared" si="9"/>
        <v>0</v>
      </c>
      <c r="B219" s="39">
        <f t="shared" si="10"/>
        <v>-1</v>
      </c>
    </row>
    <row r="220" spans="1:2">
      <c r="A220" s="39">
        <f t="shared" si="9"/>
        <v>0</v>
      </c>
      <c r="B220" s="39">
        <f t="shared" si="10"/>
        <v>-1</v>
      </c>
    </row>
    <row r="221" spans="1:2">
      <c r="A221" s="39">
        <f t="shared" si="9"/>
        <v>0</v>
      </c>
      <c r="B221" s="39">
        <f t="shared" si="10"/>
        <v>-1</v>
      </c>
    </row>
    <row r="222" spans="1:2">
      <c r="A222" s="39">
        <f t="shared" si="9"/>
        <v>0</v>
      </c>
      <c r="B222" s="39">
        <f t="shared" si="10"/>
        <v>-1</v>
      </c>
    </row>
    <row r="223" spans="1:2">
      <c r="A223" s="39">
        <f t="shared" si="9"/>
        <v>0</v>
      </c>
      <c r="B223" s="39">
        <f t="shared" si="10"/>
        <v>-1</v>
      </c>
    </row>
    <row r="224" spans="1:2">
      <c r="A224" s="39">
        <f t="shared" si="9"/>
        <v>0</v>
      </c>
      <c r="B224" s="39">
        <f t="shared" si="10"/>
        <v>-1</v>
      </c>
    </row>
    <row r="225" spans="1:2">
      <c r="A225" s="39">
        <f t="shared" si="9"/>
        <v>0</v>
      </c>
      <c r="B225" s="39">
        <f t="shared" si="10"/>
        <v>-1</v>
      </c>
    </row>
    <row r="226" spans="1:2">
      <c r="A226" s="39">
        <f t="shared" si="9"/>
        <v>0</v>
      </c>
      <c r="B226" s="39">
        <f t="shared" si="10"/>
        <v>-1</v>
      </c>
    </row>
    <row r="227" spans="1:2">
      <c r="A227" s="39">
        <f t="shared" si="9"/>
        <v>0</v>
      </c>
      <c r="B227" s="39">
        <f t="shared" si="10"/>
        <v>-1</v>
      </c>
    </row>
    <row r="228" spans="1:2">
      <c r="A228" s="39">
        <f t="shared" si="9"/>
        <v>0</v>
      </c>
      <c r="B228" s="39">
        <f t="shared" si="10"/>
        <v>-1</v>
      </c>
    </row>
    <row r="229" spans="1:2">
      <c r="A229" s="39">
        <f t="shared" si="9"/>
        <v>0</v>
      </c>
      <c r="B229" s="39">
        <f t="shared" si="10"/>
        <v>-1</v>
      </c>
    </row>
    <row r="230" spans="1:2">
      <c r="A230" s="39">
        <f t="shared" si="9"/>
        <v>0</v>
      </c>
      <c r="B230" s="39">
        <f t="shared" si="10"/>
        <v>-1</v>
      </c>
    </row>
    <row r="231" spans="1:2">
      <c r="A231" s="39">
        <f t="shared" si="9"/>
        <v>0</v>
      </c>
      <c r="B231" s="39">
        <f t="shared" si="10"/>
        <v>-1</v>
      </c>
    </row>
    <row r="232" spans="1:2">
      <c r="A232" s="39">
        <f t="shared" si="9"/>
        <v>0</v>
      </c>
      <c r="B232" s="39">
        <f t="shared" si="10"/>
        <v>-1</v>
      </c>
    </row>
    <row r="233" spans="1:2">
      <c r="A233" s="39">
        <f t="shared" si="9"/>
        <v>0</v>
      </c>
      <c r="B233" s="39">
        <f t="shared" si="10"/>
        <v>-1</v>
      </c>
    </row>
    <row r="234" spans="1:2">
      <c r="A234" s="39">
        <f t="shared" si="9"/>
        <v>0</v>
      </c>
      <c r="B234" s="39">
        <f t="shared" si="10"/>
        <v>-1</v>
      </c>
    </row>
    <row r="235" spans="1:2">
      <c r="A235" s="39">
        <f t="shared" si="9"/>
        <v>0</v>
      </c>
      <c r="B235" s="39">
        <f t="shared" si="10"/>
        <v>-1</v>
      </c>
    </row>
    <row r="236" spans="1:2">
      <c r="A236" s="39">
        <f t="shared" si="9"/>
        <v>0</v>
      </c>
      <c r="B236" s="39">
        <f t="shared" si="10"/>
        <v>-1</v>
      </c>
    </row>
    <row r="237" spans="1:2">
      <c r="A237" s="39">
        <f t="shared" si="9"/>
        <v>0</v>
      </c>
      <c r="B237" s="39">
        <f t="shared" si="10"/>
        <v>-1</v>
      </c>
    </row>
    <row r="238" spans="1:2">
      <c r="A238" s="39">
        <f t="shared" si="9"/>
        <v>0</v>
      </c>
      <c r="B238" s="39">
        <f t="shared" si="10"/>
        <v>-1</v>
      </c>
    </row>
    <row r="239" spans="1:2">
      <c r="A239" s="39">
        <f t="shared" si="9"/>
        <v>0</v>
      </c>
      <c r="B239" s="39">
        <f t="shared" si="10"/>
        <v>-1</v>
      </c>
    </row>
    <row r="240" spans="1:2">
      <c r="A240" s="39">
        <f t="shared" si="9"/>
        <v>0</v>
      </c>
      <c r="B240" s="39">
        <f t="shared" si="10"/>
        <v>-1</v>
      </c>
    </row>
    <row r="241" spans="1:2">
      <c r="A241" s="39">
        <f t="shared" si="9"/>
        <v>0</v>
      </c>
      <c r="B241" s="39">
        <f t="shared" si="10"/>
        <v>-1</v>
      </c>
    </row>
    <row r="242" spans="1:2">
      <c r="A242" s="39">
        <f t="shared" si="9"/>
        <v>0</v>
      </c>
      <c r="B242" s="39">
        <f t="shared" si="10"/>
        <v>-1</v>
      </c>
    </row>
    <row r="243" spans="1:2">
      <c r="A243" s="39">
        <f t="shared" si="9"/>
        <v>0</v>
      </c>
      <c r="B243" s="39">
        <f t="shared" si="10"/>
        <v>-1</v>
      </c>
    </row>
    <row r="244" spans="1:2">
      <c r="A244" s="39">
        <f t="shared" si="9"/>
        <v>0</v>
      </c>
      <c r="B244" s="39">
        <f t="shared" si="10"/>
        <v>-1</v>
      </c>
    </row>
    <row r="245" spans="1:2">
      <c r="A245" s="39">
        <f t="shared" si="9"/>
        <v>0</v>
      </c>
      <c r="B245" s="39">
        <f t="shared" si="10"/>
        <v>-1</v>
      </c>
    </row>
    <row r="246" spans="1:2">
      <c r="A246" s="39">
        <f t="shared" si="9"/>
        <v>0</v>
      </c>
      <c r="B246" s="39">
        <f t="shared" si="10"/>
        <v>-1</v>
      </c>
    </row>
    <row r="247" spans="1:2">
      <c r="A247" s="39">
        <f t="shared" si="9"/>
        <v>0</v>
      </c>
      <c r="B247" s="39">
        <f t="shared" si="10"/>
        <v>-1</v>
      </c>
    </row>
    <row r="248" spans="1:2">
      <c r="A248" s="39">
        <f t="shared" si="9"/>
        <v>0</v>
      </c>
      <c r="B248" s="39">
        <f t="shared" si="10"/>
        <v>-1</v>
      </c>
    </row>
    <row r="249" spans="1:2">
      <c r="A249" s="39">
        <f t="shared" si="9"/>
        <v>0</v>
      </c>
      <c r="B249" s="39">
        <f t="shared" si="10"/>
        <v>-1</v>
      </c>
    </row>
    <row r="250" spans="1:2">
      <c r="A250" s="39">
        <f t="shared" si="9"/>
        <v>0</v>
      </c>
      <c r="B250" s="39">
        <f t="shared" si="10"/>
        <v>-1</v>
      </c>
    </row>
    <row r="251" spans="1:2">
      <c r="A251" s="39">
        <f t="shared" si="9"/>
        <v>0</v>
      </c>
      <c r="B251" s="39">
        <f t="shared" si="10"/>
        <v>-1</v>
      </c>
    </row>
    <row r="252" spans="1:2">
      <c r="A252" s="39">
        <f t="shared" si="9"/>
        <v>0</v>
      </c>
      <c r="B252" s="39">
        <f t="shared" si="10"/>
        <v>-1</v>
      </c>
    </row>
    <row r="253" spans="1:2">
      <c r="A253" s="39">
        <f t="shared" si="9"/>
        <v>0</v>
      </c>
      <c r="B253" s="39">
        <f t="shared" si="10"/>
        <v>-1</v>
      </c>
    </row>
    <row r="254" spans="1:2">
      <c r="A254" s="39">
        <f t="shared" si="9"/>
        <v>0</v>
      </c>
      <c r="B254" s="39">
        <f t="shared" si="10"/>
        <v>-1</v>
      </c>
    </row>
    <row r="255" spans="1:2">
      <c r="A255" s="39">
        <f t="shared" ref="A255:A318" si="11">C255</f>
        <v>0</v>
      </c>
      <c r="B255" s="39">
        <f t="shared" si="10"/>
        <v>-1</v>
      </c>
    </row>
    <row r="256" spans="1:2">
      <c r="A256" s="39">
        <f t="shared" si="11"/>
        <v>0</v>
      </c>
      <c r="B256" s="39">
        <f t="shared" si="10"/>
        <v>-1</v>
      </c>
    </row>
    <row r="257" spans="1:2">
      <c r="A257" s="39">
        <f t="shared" si="11"/>
        <v>0</v>
      </c>
      <c r="B257" s="39">
        <f t="shared" si="10"/>
        <v>-1</v>
      </c>
    </row>
    <row r="258" spans="1:2">
      <c r="A258" s="39">
        <f t="shared" si="11"/>
        <v>0</v>
      </c>
      <c r="B258" s="39">
        <f t="shared" si="10"/>
        <v>-1</v>
      </c>
    </row>
    <row r="259" spans="1:2">
      <c r="A259" s="39">
        <f t="shared" si="11"/>
        <v>0</v>
      </c>
      <c r="B259" s="39">
        <f t="shared" si="10"/>
        <v>-1</v>
      </c>
    </row>
    <row r="260" spans="1:2">
      <c r="A260" s="39">
        <f t="shared" si="11"/>
        <v>0</v>
      </c>
      <c r="B260" s="39">
        <f t="shared" si="10"/>
        <v>-1</v>
      </c>
    </row>
    <row r="261" spans="1:2">
      <c r="A261" s="39">
        <f t="shared" si="11"/>
        <v>0</v>
      </c>
      <c r="B261" s="39">
        <f t="shared" ref="B261:B324" si="12">SUMIF($D261:$DZ261,"&gt;0",$D$1:$DZ$1)-1</f>
        <v>-1</v>
      </c>
    </row>
    <row r="262" spans="1:2">
      <c r="A262" s="39">
        <f t="shared" si="11"/>
        <v>0</v>
      </c>
      <c r="B262" s="39">
        <f t="shared" si="12"/>
        <v>-1</v>
      </c>
    </row>
    <row r="263" spans="1:2">
      <c r="A263" s="39">
        <f t="shared" si="11"/>
        <v>0</v>
      </c>
      <c r="B263" s="39">
        <f t="shared" si="12"/>
        <v>-1</v>
      </c>
    </row>
    <row r="264" spans="1:2">
      <c r="A264" s="39">
        <f t="shared" si="11"/>
        <v>0</v>
      </c>
      <c r="B264" s="39">
        <f t="shared" si="12"/>
        <v>-1</v>
      </c>
    </row>
    <row r="265" spans="1:2">
      <c r="A265" s="39">
        <f t="shared" si="11"/>
        <v>0</v>
      </c>
      <c r="B265" s="39">
        <f t="shared" si="12"/>
        <v>-1</v>
      </c>
    </row>
    <row r="266" spans="1:2">
      <c r="A266" s="39">
        <f t="shared" si="11"/>
        <v>0</v>
      </c>
      <c r="B266" s="39">
        <f t="shared" si="12"/>
        <v>-1</v>
      </c>
    </row>
    <row r="267" spans="1:2">
      <c r="A267" s="39">
        <f t="shared" si="11"/>
        <v>0</v>
      </c>
      <c r="B267" s="39">
        <f t="shared" si="12"/>
        <v>-1</v>
      </c>
    </row>
    <row r="268" spans="1:2">
      <c r="A268" s="39">
        <f t="shared" si="11"/>
        <v>0</v>
      </c>
      <c r="B268" s="39">
        <f t="shared" si="12"/>
        <v>-1</v>
      </c>
    </row>
    <row r="269" spans="1:2">
      <c r="A269" s="39">
        <f t="shared" si="11"/>
        <v>0</v>
      </c>
      <c r="B269" s="39">
        <f t="shared" si="12"/>
        <v>-1</v>
      </c>
    </row>
    <row r="270" spans="1:2">
      <c r="A270" s="39">
        <f t="shared" si="11"/>
        <v>0</v>
      </c>
      <c r="B270" s="39">
        <f t="shared" si="12"/>
        <v>-1</v>
      </c>
    </row>
    <row r="271" spans="1:2">
      <c r="A271" s="39">
        <f t="shared" si="11"/>
        <v>0</v>
      </c>
      <c r="B271" s="39">
        <f t="shared" si="12"/>
        <v>-1</v>
      </c>
    </row>
    <row r="272" spans="1:2">
      <c r="A272" s="39">
        <f t="shared" si="11"/>
        <v>0</v>
      </c>
      <c r="B272" s="39">
        <f t="shared" si="12"/>
        <v>-1</v>
      </c>
    </row>
    <row r="273" spans="1:2">
      <c r="A273" s="39">
        <f t="shared" si="11"/>
        <v>0</v>
      </c>
      <c r="B273" s="39">
        <f t="shared" si="12"/>
        <v>-1</v>
      </c>
    </row>
    <row r="274" spans="1:2">
      <c r="A274" s="39">
        <f t="shared" si="11"/>
        <v>0</v>
      </c>
      <c r="B274" s="39">
        <f t="shared" si="12"/>
        <v>-1</v>
      </c>
    </row>
    <row r="275" spans="1:2">
      <c r="A275" s="39">
        <f t="shared" si="11"/>
        <v>0</v>
      </c>
      <c r="B275" s="39">
        <f t="shared" si="12"/>
        <v>-1</v>
      </c>
    </row>
    <row r="276" spans="1:2">
      <c r="A276" s="39">
        <f t="shared" si="11"/>
        <v>0</v>
      </c>
      <c r="B276" s="39">
        <f t="shared" si="12"/>
        <v>-1</v>
      </c>
    </row>
    <row r="277" spans="1:2">
      <c r="A277" s="39">
        <f t="shared" si="11"/>
        <v>0</v>
      </c>
      <c r="B277" s="39">
        <f t="shared" si="12"/>
        <v>-1</v>
      </c>
    </row>
    <row r="278" spans="1:2">
      <c r="A278" s="39">
        <f t="shared" si="11"/>
        <v>0</v>
      </c>
      <c r="B278" s="39">
        <f t="shared" si="12"/>
        <v>-1</v>
      </c>
    </row>
    <row r="279" spans="1:2">
      <c r="A279" s="39">
        <f t="shared" si="11"/>
        <v>0</v>
      </c>
      <c r="B279" s="39">
        <f t="shared" si="12"/>
        <v>-1</v>
      </c>
    </row>
    <row r="280" spans="1:2">
      <c r="A280" s="39">
        <f t="shared" si="11"/>
        <v>0</v>
      </c>
      <c r="B280" s="39">
        <f t="shared" si="12"/>
        <v>-1</v>
      </c>
    </row>
    <row r="281" spans="1:2">
      <c r="A281" s="39">
        <f t="shared" si="11"/>
        <v>0</v>
      </c>
      <c r="B281" s="39">
        <f t="shared" si="12"/>
        <v>-1</v>
      </c>
    </row>
    <row r="282" spans="1:2">
      <c r="A282" s="39">
        <f t="shared" si="11"/>
        <v>0</v>
      </c>
      <c r="B282" s="39">
        <f t="shared" si="12"/>
        <v>-1</v>
      </c>
    </row>
    <row r="283" spans="1:2">
      <c r="A283" s="39">
        <f t="shared" si="11"/>
        <v>0</v>
      </c>
      <c r="B283" s="39">
        <f t="shared" si="12"/>
        <v>-1</v>
      </c>
    </row>
    <row r="284" spans="1:2">
      <c r="A284" s="39">
        <f t="shared" si="11"/>
        <v>0</v>
      </c>
      <c r="B284" s="39">
        <f t="shared" si="12"/>
        <v>-1</v>
      </c>
    </row>
    <row r="285" spans="1:2">
      <c r="A285" s="39">
        <f t="shared" si="11"/>
        <v>0</v>
      </c>
      <c r="B285" s="39">
        <f t="shared" si="12"/>
        <v>-1</v>
      </c>
    </row>
    <row r="286" spans="1:2">
      <c r="A286" s="39">
        <f t="shared" si="11"/>
        <v>0</v>
      </c>
      <c r="B286" s="39">
        <f t="shared" si="12"/>
        <v>-1</v>
      </c>
    </row>
    <row r="287" spans="1:2">
      <c r="A287" s="39">
        <f t="shared" si="11"/>
        <v>0</v>
      </c>
      <c r="B287" s="39">
        <f t="shared" si="12"/>
        <v>-1</v>
      </c>
    </row>
    <row r="288" spans="1:2">
      <c r="A288" s="39">
        <f t="shared" si="11"/>
        <v>0</v>
      </c>
      <c r="B288" s="39">
        <f t="shared" si="12"/>
        <v>-1</v>
      </c>
    </row>
    <row r="289" spans="1:2">
      <c r="A289" s="39">
        <f t="shared" si="11"/>
        <v>0</v>
      </c>
      <c r="B289" s="39">
        <f t="shared" si="12"/>
        <v>-1</v>
      </c>
    </row>
    <row r="290" spans="1:2">
      <c r="A290" s="39">
        <f t="shared" si="11"/>
        <v>0</v>
      </c>
      <c r="B290" s="39">
        <f t="shared" si="12"/>
        <v>-1</v>
      </c>
    </row>
    <row r="291" spans="1:2">
      <c r="A291" s="39">
        <f t="shared" si="11"/>
        <v>0</v>
      </c>
      <c r="B291" s="39">
        <f t="shared" si="12"/>
        <v>-1</v>
      </c>
    </row>
    <row r="292" spans="1:2">
      <c r="A292" s="39">
        <f t="shared" si="11"/>
        <v>0</v>
      </c>
      <c r="B292" s="39">
        <f t="shared" si="12"/>
        <v>-1</v>
      </c>
    </row>
    <row r="293" spans="1:2">
      <c r="A293" s="39">
        <f t="shared" si="11"/>
        <v>0</v>
      </c>
      <c r="B293" s="39">
        <f t="shared" si="12"/>
        <v>-1</v>
      </c>
    </row>
    <row r="294" spans="1:2">
      <c r="A294" s="39">
        <f t="shared" si="11"/>
        <v>0</v>
      </c>
      <c r="B294" s="39">
        <f t="shared" si="12"/>
        <v>-1</v>
      </c>
    </row>
    <row r="295" spans="1:2">
      <c r="A295" s="39">
        <f t="shared" si="11"/>
        <v>0</v>
      </c>
      <c r="B295" s="39">
        <f t="shared" si="12"/>
        <v>-1</v>
      </c>
    </row>
    <row r="296" spans="1:2">
      <c r="A296" s="39">
        <f t="shared" si="11"/>
        <v>0</v>
      </c>
      <c r="B296" s="39">
        <f t="shared" si="12"/>
        <v>-1</v>
      </c>
    </row>
    <row r="297" spans="1:2">
      <c r="A297" s="39">
        <f t="shared" si="11"/>
        <v>0</v>
      </c>
      <c r="B297" s="39">
        <f t="shared" si="12"/>
        <v>-1</v>
      </c>
    </row>
    <row r="298" spans="1:2">
      <c r="A298" s="39">
        <f t="shared" si="11"/>
        <v>0</v>
      </c>
      <c r="B298" s="39">
        <f t="shared" si="12"/>
        <v>-1</v>
      </c>
    </row>
    <row r="299" spans="1:2">
      <c r="A299" s="39">
        <f t="shared" si="11"/>
        <v>0</v>
      </c>
      <c r="B299" s="39">
        <f t="shared" si="12"/>
        <v>-1</v>
      </c>
    </row>
    <row r="300" spans="1:2">
      <c r="A300" s="39">
        <f t="shared" si="11"/>
        <v>0</v>
      </c>
      <c r="B300" s="39">
        <f t="shared" si="12"/>
        <v>-1</v>
      </c>
    </row>
    <row r="301" spans="1:2">
      <c r="A301" s="39">
        <f t="shared" si="11"/>
        <v>0</v>
      </c>
      <c r="B301" s="39">
        <f t="shared" si="12"/>
        <v>-1</v>
      </c>
    </row>
    <row r="302" spans="1:2">
      <c r="A302" s="39">
        <f t="shared" si="11"/>
        <v>0</v>
      </c>
      <c r="B302" s="39">
        <f t="shared" si="12"/>
        <v>-1</v>
      </c>
    </row>
    <row r="303" spans="1:2">
      <c r="A303" s="39">
        <f t="shared" si="11"/>
        <v>0</v>
      </c>
      <c r="B303" s="39">
        <f t="shared" si="12"/>
        <v>-1</v>
      </c>
    </row>
    <row r="304" spans="1:2">
      <c r="A304" s="39">
        <f t="shared" si="11"/>
        <v>0</v>
      </c>
      <c r="B304" s="39">
        <f t="shared" si="12"/>
        <v>-1</v>
      </c>
    </row>
    <row r="305" spans="1:2">
      <c r="A305" s="39">
        <f t="shared" si="11"/>
        <v>0</v>
      </c>
      <c r="B305" s="39">
        <f t="shared" si="12"/>
        <v>-1</v>
      </c>
    </row>
    <row r="306" spans="1:2">
      <c r="A306" s="39">
        <f t="shared" si="11"/>
        <v>0</v>
      </c>
      <c r="B306" s="39">
        <f t="shared" si="12"/>
        <v>-1</v>
      </c>
    </row>
    <row r="307" spans="1:2">
      <c r="A307" s="39">
        <f t="shared" si="11"/>
        <v>0</v>
      </c>
      <c r="B307" s="39">
        <f t="shared" si="12"/>
        <v>-1</v>
      </c>
    </row>
    <row r="308" spans="1:2">
      <c r="A308" s="39">
        <f t="shared" si="11"/>
        <v>0</v>
      </c>
      <c r="B308" s="39">
        <f t="shared" si="12"/>
        <v>-1</v>
      </c>
    </row>
    <row r="309" spans="1:2">
      <c r="A309" s="39">
        <f t="shared" si="11"/>
        <v>0</v>
      </c>
      <c r="B309" s="39">
        <f t="shared" si="12"/>
        <v>-1</v>
      </c>
    </row>
    <row r="310" spans="1:2">
      <c r="A310" s="39">
        <f t="shared" si="11"/>
        <v>0</v>
      </c>
      <c r="B310" s="39">
        <f t="shared" si="12"/>
        <v>-1</v>
      </c>
    </row>
    <row r="311" spans="1:2">
      <c r="A311" s="39">
        <f t="shared" si="11"/>
        <v>0</v>
      </c>
      <c r="B311" s="39">
        <f t="shared" si="12"/>
        <v>-1</v>
      </c>
    </row>
    <row r="312" spans="1:2">
      <c r="A312" s="39">
        <f t="shared" si="11"/>
        <v>0</v>
      </c>
      <c r="B312" s="39">
        <f t="shared" si="12"/>
        <v>-1</v>
      </c>
    </row>
    <row r="313" spans="1:2">
      <c r="A313" s="39">
        <f t="shared" si="11"/>
        <v>0</v>
      </c>
      <c r="B313" s="39">
        <f t="shared" si="12"/>
        <v>-1</v>
      </c>
    </row>
    <row r="314" spans="1:2">
      <c r="A314" s="39">
        <f t="shared" si="11"/>
        <v>0</v>
      </c>
      <c r="B314" s="39">
        <f t="shared" si="12"/>
        <v>-1</v>
      </c>
    </row>
    <row r="315" spans="1:2">
      <c r="A315" s="39">
        <f t="shared" si="11"/>
        <v>0</v>
      </c>
      <c r="B315" s="39">
        <f t="shared" si="12"/>
        <v>-1</v>
      </c>
    </row>
    <row r="316" spans="1:2">
      <c r="A316" s="39">
        <f t="shared" si="11"/>
        <v>0</v>
      </c>
      <c r="B316" s="39">
        <f t="shared" si="12"/>
        <v>-1</v>
      </c>
    </row>
    <row r="317" spans="1:2">
      <c r="A317" s="39">
        <f t="shared" si="11"/>
        <v>0</v>
      </c>
      <c r="B317" s="39">
        <f t="shared" si="12"/>
        <v>-1</v>
      </c>
    </row>
    <row r="318" spans="1:2">
      <c r="A318" s="39">
        <f t="shared" si="11"/>
        <v>0</v>
      </c>
      <c r="B318" s="39">
        <f t="shared" si="12"/>
        <v>-1</v>
      </c>
    </row>
    <row r="319" spans="1:2">
      <c r="A319" s="39">
        <f t="shared" ref="A319:A340" si="13">C319</f>
        <v>0</v>
      </c>
      <c r="B319" s="39">
        <f t="shared" si="12"/>
        <v>-1</v>
      </c>
    </row>
    <row r="320" spans="1:2">
      <c r="A320" s="39">
        <f t="shared" si="13"/>
        <v>0</v>
      </c>
      <c r="B320" s="39">
        <f t="shared" si="12"/>
        <v>-1</v>
      </c>
    </row>
    <row r="321" spans="1:2">
      <c r="A321" s="39">
        <f t="shared" si="13"/>
        <v>0</v>
      </c>
      <c r="B321" s="39">
        <f t="shared" si="12"/>
        <v>-1</v>
      </c>
    </row>
    <row r="322" spans="1:2">
      <c r="A322" s="39">
        <f t="shared" si="13"/>
        <v>0</v>
      </c>
      <c r="B322" s="39">
        <f t="shared" si="12"/>
        <v>-1</v>
      </c>
    </row>
    <row r="323" spans="1:2">
      <c r="A323" s="39">
        <f t="shared" si="13"/>
        <v>0</v>
      </c>
      <c r="B323" s="39">
        <f t="shared" si="12"/>
        <v>-1</v>
      </c>
    </row>
    <row r="324" spans="1:2">
      <c r="A324" s="39">
        <f t="shared" si="13"/>
        <v>0</v>
      </c>
      <c r="B324" s="39">
        <f t="shared" si="12"/>
        <v>-1</v>
      </c>
    </row>
    <row r="325" spans="1:2">
      <c r="A325" s="39">
        <f t="shared" si="13"/>
        <v>0</v>
      </c>
      <c r="B325" s="39">
        <f t="shared" ref="B325:B340" si="14">SUMIF($D325:$DZ325,"&gt;0",$D$1:$DZ$1)-1</f>
        <v>-1</v>
      </c>
    </row>
    <row r="326" spans="1:2">
      <c r="A326" s="39">
        <f t="shared" si="13"/>
        <v>0</v>
      </c>
      <c r="B326" s="39">
        <f t="shared" si="14"/>
        <v>-1</v>
      </c>
    </row>
    <row r="327" spans="1:2">
      <c r="A327" s="39">
        <f t="shared" si="13"/>
        <v>0</v>
      </c>
      <c r="B327" s="39">
        <f t="shared" si="14"/>
        <v>-1</v>
      </c>
    </row>
    <row r="328" spans="1:2">
      <c r="A328" s="39">
        <f t="shared" si="13"/>
        <v>0</v>
      </c>
      <c r="B328" s="39">
        <f t="shared" si="14"/>
        <v>-1</v>
      </c>
    </row>
    <row r="329" spans="1:2">
      <c r="A329" s="39">
        <f t="shared" si="13"/>
        <v>0</v>
      </c>
      <c r="B329" s="39">
        <f t="shared" si="14"/>
        <v>-1</v>
      </c>
    </row>
    <row r="330" spans="1:2">
      <c r="A330" s="39">
        <f t="shared" si="13"/>
        <v>0</v>
      </c>
      <c r="B330" s="39">
        <f t="shared" si="14"/>
        <v>-1</v>
      </c>
    </row>
    <row r="331" spans="1:2">
      <c r="A331" s="39">
        <f t="shared" si="13"/>
        <v>0</v>
      </c>
      <c r="B331" s="39">
        <f t="shared" si="14"/>
        <v>-1</v>
      </c>
    </row>
    <row r="332" spans="1:2">
      <c r="A332" s="39">
        <f t="shared" si="13"/>
        <v>0</v>
      </c>
      <c r="B332" s="39">
        <f t="shared" si="14"/>
        <v>-1</v>
      </c>
    </row>
    <row r="333" spans="1:2">
      <c r="A333" s="39">
        <f t="shared" si="13"/>
        <v>0</v>
      </c>
      <c r="B333" s="39">
        <f t="shared" si="14"/>
        <v>-1</v>
      </c>
    </row>
    <row r="334" spans="1:2">
      <c r="A334" s="39">
        <f t="shared" si="13"/>
        <v>0</v>
      </c>
      <c r="B334" s="39">
        <f t="shared" si="14"/>
        <v>-1</v>
      </c>
    </row>
    <row r="335" spans="1:2">
      <c r="A335" s="39">
        <f t="shared" si="13"/>
        <v>0</v>
      </c>
      <c r="B335" s="39">
        <f t="shared" si="14"/>
        <v>-1</v>
      </c>
    </row>
    <row r="336" spans="1:2">
      <c r="A336" s="39">
        <f t="shared" si="13"/>
        <v>0</v>
      </c>
      <c r="B336" s="39">
        <f t="shared" si="14"/>
        <v>-1</v>
      </c>
    </row>
    <row r="337" spans="1:2">
      <c r="A337" s="39">
        <f t="shared" si="13"/>
        <v>0</v>
      </c>
      <c r="B337" s="39">
        <f t="shared" si="14"/>
        <v>-1</v>
      </c>
    </row>
    <row r="338" spans="1:2">
      <c r="A338" s="39">
        <f t="shared" si="13"/>
        <v>0</v>
      </c>
      <c r="B338" s="39">
        <f t="shared" si="14"/>
        <v>-1</v>
      </c>
    </row>
    <row r="339" spans="1:2">
      <c r="A339" s="39">
        <f t="shared" si="13"/>
        <v>0</v>
      </c>
      <c r="B339" s="39">
        <f t="shared" si="14"/>
        <v>-1</v>
      </c>
    </row>
    <row r="340" spans="1:2">
      <c r="A340" s="39">
        <f t="shared" si="13"/>
        <v>0</v>
      </c>
      <c r="B340" s="39">
        <f t="shared" si="14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2">
    <tabColor theme="7" tint="0.79998168889431442"/>
  </sheetPr>
  <dimension ref="A1:AI97"/>
  <sheetViews>
    <sheetView topLeftCell="A91" workbookViewId="0">
      <selection activeCell="A57" sqref="A57:XFD57"/>
    </sheetView>
  </sheetViews>
  <sheetFormatPr baseColWidth="10" defaultColWidth="6.54296875" defaultRowHeight="14.5"/>
  <cols>
    <col min="1" max="1" width="16.90625" style="39" bestFit="1" customWidth="1"/>
    <col min="2" max="2" width="22" style="39" bestFit="1" customWidth="1"/>
    <col min="3" max="3" width="3.36328125" style="39" bestFit="1" customWidth="1"/>
    <col min="4" max="4" width="3.81640625" style="39" bestFit="1" customWidth="1"/>
    <col min="5" max="6" width="3.36328125" style="39" bestFit="1" customWidth="1"/>
    <col min="7" max="18" width="3.81640625" style="39" bestFit="1" customWidth="1"/>
    <col min="19" max="20" width="3.36328125" style="39" bestFit="1" customWidth="1"/>
    <col min="21" max="21" width="3.81640625" style="39" bestFit="1" customWidth="1"/>
    <col min="22" max="22" width="3.36328125" style="39" bestFit="1" customWidth="1"/>
    <col min="23" max="23" width="3.81640625" style="39" bestFit="1" customWidth="1"/>
    <col min="24" max="25" width="3.36328125" style="39" bestFit="1" customWidth="1"/>
    <col min="26" max="26" width="3.81640625" style="39" bestFit="1" customWidth="1"/>
    <col min="27" max="27" width="4.81640625" style="39" bestFit="1" customWidth="1"/>
    <col min="28" max="34" width="3.36328125" style="39" bestFit="1" customWidth="1"/>
    <col min="35" max="35" width="5.81640625" style="39" bestFit="1" customWidth="1"/>
    <col min="36" max="16384" width="6.54296875" style="39"/>
  </cols>
  <sheetData>
    <row r="1" spans="1:35">
      <c r="A1" s="20" t="s">
        <v>1101</v>
      </c>
      <c r="B1" s="251" t="s">
        <v>1988</v>
      </c>
    </row>
    <row r="2" spans="1:35">
      <c r="A2" s="20" t="s">
        <v>1102</v>
      </c>
      <c r="B2" s="251" t="s">
        <v>1988</v>
      </c>
    </row>
    <row r="4" spans="1:35">
      <c r="A4" s="20" t="s">
        <v>1118</v>
      </c>
      <c r="B4" s="20" t="s">
        <v>202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s="97" customFormat="1" ht="101.5">
      <c r="A5" s="100" t="s">
        <v>200</v>
      </c>
      <c r="B5" s="97" t="s">
        <v>1068</v>
      </c>
      <c r="C5" s="97" t="s">
        <v>1558</v>
      </c>
      <c r="D5" s="97" t="s">
        <v>1073</v>
      </c>
      <c r="E5" s="97" t="s">
        <v>1312</v>
      </c>
      <c r="F5" s="97" t="s">
        <v>1714</v>
      </c>
      <c r="G5" s="97" t="s">
        <v>1447</v>
      </c>
      <c r="H5" s="97" t="s">
        <v>1445</v>
      </c>
      <c r="I5" s="97" t="s">
        <v>1444</v>
      </c>
      <c r="J5" s="97" t="s">
        <v>1718</v>
      </c>
      <c r="K5" s="97" t="s">
        <v>1442</v>
      </c>
      <c r="L5" s="97" t="s">
        <v>1063</v>
      </c>
      <c r="M5" s="97" t="s">
        <v>1071</v>
      </c>
      <c r="N5" s="97" t="s">
        <v>1064</v>
      </c>
      <c r="O5" s="97" t="s">
        <v>1311</v>
      </c>
      <c r="P5" s="97" t="s">
        <v>1446</v>
      </c>
      <c r="Q5" s="97" t="s">
        <v>1317</v>
      </c>
      <c r="R5" s="97" t="s">
        <v>1315</v>
      </c>
      <c r="S5" s="97" t="s">
        <v>1239</v>
      </c>
      <c r="T5" s="97" t="s">
        <v>1316</v>
      </c>
      <c r="U5" s="97" t="s">
        <v>1314</v>
      </c>
      <c r="V5" s="97" t="s">
        <v>1065</v>
      </c>
      <c r="W5" s="97" t="s">
        <v>1067</v>
      </c>
      <c r="X5" s="97" t="s">
        <v>1443</v>
      </c>
      <c r="Y5" s="97" t="s">
        <v>1070</v>
      </c>
      <c r="Z5" s="97" t="s">
        <v>1338</v>
      </c>
      <c r="AA5" s="97" t="s">
        <v>1072</v>
      </c>
      <c r="AB5" s="97" t="s">
        <v>1313</v>
      </c>
      <c r="AC5" s="97" t="s">
        <v>1069</v>
      </c>
      <c r="AD5" s="97" t="s">
        <v>1448</v>
      </c>
      <c r="AE5" s="97" t="s">
        <v>1066</v>
      </c>
      <c r="AF5" s="97" t="s">
        <v>1719</v>
      </c>
      <c r="AG5" s="97" t="s">
        <v>1091</v>
      </c>
      <c r="AH5" s="97" t="s">
        <v>250</v>
      </c>
      <c r="AI5" s="97" t="s">
        <v>201</v>
      </c>
    </row>
    <row r="6" spans="1:35">
      <c r="A6" s="21" t="s">
        <v>250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>
        <v>16</v>
      </c>
      <c r="AI6" s="18">
        <v>16</v>
      </c>
    </row>
    <row r="7" spans="1:35">
      <c r="A7" s="21" t="s">
        <v>41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>
        <v>0.5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>
        <v>0.5</v>
      </c>
    </row>
    <row r="8" spans="1:35">
      <c r="A8" s="21" t="s">
        <v>1269</v>
      </c>
      <c r="B8" s="18"/>
      <c r="C8" s="18"/>
      <c r="D8" s="18"/>
      <c r="E8" s="18"/>
      <c r="F8" s="18"/>
      <c r="G8" s="18">
        <v>0.5</v>
      </c>
      <c r="H8" s="18"/>
      <c r="I8" s="18"/>
      <c r="J8" s="18">
        <v>0.5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>
        <v>0.5</v>
      </c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>
        <v>1.5</v>
      </c>
    </row>
    <row r="9" spans="1:35">
      <c r="A9" s="21" t="s">
        <v>52</v>
      </c>
      <c r="B9" s="18">
        <v>3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>
        <v>3</v>
      </c>
    </row>
    <row r="10" spans="1:35">
      <c r="A10" s="21" t="s">
        <v>1270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1.5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>
        <v>1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>
        <v>2.5</v>
      </c>
    </row>
    <row r="11" spans="1:35">
      <c r="A11" s="21" t="s">
        <v>88</v>
      </c>
      <c r="B11" s="18"/>
      <c r="C11" s="18"/>
      <c r="D11" s="18"/>
      <c r="E11" s="18"/>
      <c r="F11" s="18"/>
      <c r="G11" s="18"/>
      <c r="H11" s="18">
        <v>0.5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>
        <v>0.5</v>
      </c>
      <c r="V11" s="18"/>
      <c r="W11" s="18">
        <v>0.5</v>
      </c>
      <c r="X11" s="18"/>
      <c r="Y11" s="18"/>
      <c r="Z11" s="18"/>
      <c r="AA11" s="18"/>
      <c r="AB11" s="18"/>
      <c r="AC11" s="18"/>
      <c r="AD11" s="18"/>
      <c r="AE11" s="18"/>
      <c r="AF11" s="18"/>
      <c r="AG11" s="18">
        <v>1</v>
      </c>
      <c r="AH11" s="18"/>
      <c r="AI11" s="18">
        <v>2.5</v>
      </c>
    </row>
    <row r="12" spans="1:35">
      <c r="A12" s="21" t="s">
        <v>293</v>
      </c>
      <c r="B12" s="18"/>
      <c r="C12" s="18"/>
      <c r="D12" s="18"/>
      <c r="E12" s="18"/>
      <c r="F12" s="18"/>
      <c r="G12" s="18"/>
      <c r="H12" s="18">
        <v>0.5</v>
      </c>
      <c r="I12" s="18"/>
      <c r="J12" s="18"/>
      <c r="K12" s="18"/>
      <c r="L12" s="18"/>
      <c r="M12" s="18"/>
      <c r="N12" s="18"/>
      <c r="O12" s="18"/>
      <c r="P12" s="18"/>
      <c r="Q12" s="18"/>
      <c r="R12" s="18">
        <v>0.5</v>
      </c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>
        <v>1</v>
      </c>
    </row>
    <row r="13" spans="1:35">
      <c r="A13" s="21" t="s">
        <v>115</v>
      </c>
      <c r="B13" s="18">
        <v>1</v>
      </c>
      <c r="C13" s="18"/>
      <c r="D13" s="18"/>
      <c r="E13" s="18"/>
      <c r="F13" s="18"/>
      <c r="G13" s="18"/>
      <c r="H13" s="18"/>
      <c r="I13" s="18"/>
      <c r="J13" s="18"/>
      <c r="K13" s="18"/>
      <c r="L13" s="18">
        <v>1</v>
      </c>
      <c r="M13" s="18"/>
      <c r="N13" s="18"/>
      <c r="O13" s="18"/>
      <c r="P13" s="18"/>
      <c r="Q13" s="18"/>
      <c r="R13" s="18">
        <v>1</v>
      </c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>
        <v>3</v>
      </c>
    </row>
    <row r="14" spans="1:35">
      <c r="A14" s="21" t="s">
        <v>295</v>
      </c>
      <c r="B14" s="18"/>
      <c r="C14" s="18"/>
      <c r="D14" s="18">
        <v>0</v>
      </c>
      <c r="E14" s="18"/>
      <c r="F14" s="18"/>
      <c r="G14" s="18"/>
      <c r="H14" s="18">
        <v>0.5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>
        <v>0.5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>
        <v>1</v>
      </c>
    </row>
    <row r="15" spans="1:35">
      <c r="A15" s="21" t="s">
        <v>36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>
        <v>2.5</v>
      </c>
      <c r="S15" s="18"/>
      <c r="T15" s="18"/>
      <c r="U15" s="18"/>
      <c r="V15" s="18"/>
      <c r="W15" s="18">
        <v>7</v>
      </c>
      <c r="X15" s="18">
        <v>1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>
        <v>10.5</v>
      </c>
    </row>
    <row r="16" spans="1:35">
      <c r="A16" s="21" t="s">
        <v>105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>
        <v>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>
        <v>1</v>
      </c>
    </row>
    <row r="17" spans="1:35">
      <c r="A17" s="21" t="s">
        <v>240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>
        <v>1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>
        <v>1</v>
      </c>
      <c r="AE17" s="18"/>
      <c r="AF17" s="18"/>
      <c r="AG17" s="18"/>
      <c r="AH17" s="18"/>
      <c r="AI17" s="18">
        <v>2</v>
      </c>
    </row>
    <row r="18" spans="1:35">
      <c r="A18" s="21" t="s">
        <v>100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>
        <v>1.5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>
        <v>1.5</v>
      </c>
    </row>
    <row r="19" spans="1:35">
      <c r="A19" s="21" t="s">
        <v>307</v>
      </c>
      <c r="B19" s="18">
        <v>3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3</v>
      </c>
    </row>
    <row r="20" spans="1:35">
      <c r="A20" s="21" t="s">
        <v>69</v>
      </c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>
        <v>4</v>
      </c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>
        <v>2</v>
      </c>
      <c r="AH20" s="18"/>
      <c r="AI20" s="18">
        <v>6</v>
      </c>
    </row>
    <row r="21" spans="1:35">
      <c r="A21" s="21" t="s">
        <v>53</v>
      </c>
      <c r="B21" s="18"/>
      <c r="C21" s="18"/>
      <c r="D21" s="18"/>
      <c r="E21" s="18"/>
      <c r="F21" s="18"/>
      <c r="G21" s="18"/>
      <c r="H21" s="18">
        <v>0.5</v>
      </c>
      <c r="I21" s="18"/>
      <c r="J21" s="18"/>
      <c r="K21" s="18"/>
      <c r="L21" s="18">
        <v>1</v>
      </c>
      <c r="M21" s="18"/>
      <c r="N21" s="18"/>
      <c r="O21" s="18"/>
      <c r="P21" s="18"/>
      <c r="Q21" s="18">
        <v>0.5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>
        <v>2</v>
      </c>
    </row>
    <row r="22" spans="1:35">
      <c r="A22" s="21" t="s">
        <v>32</v>
      </c>
      <c r="B22" s="18">
        <v>0.5</v>
      </c>
      <c r="C22" s="18"/>
      <c r="D22" s="18"/>
      <c r="E22" s="18"/>
      <c r="F22" s="18"/>
      <c r="G22" s="18"/>
      <c r="H22" s="18"/>
      <c r="I22" s="18"/>
      <c r="J22" s="18"/>
      <c r="K22" s="18">
        <v>0.5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>
        <v>1</v>
      </c>
      <c r="AF22" s="18"/>
      <c r="AG22" s="18"/>
      <c r="AH22" s="18"/>
      <c r="AI22" s="18">
        <v>2</v>
      </c>
    </row>
    <row r="23" spans="1:35">
      <c r="A23" s="21" t="s">
        <v>323</v>
      </c>
      <c r="B23" s="18"/>
      <c r="C23" s="18"/>
      <c r="D23" s="18"/>
      <c r="E23" s="18"/>
      <c r="F23" s="18"/>
      <c r="G23" s="18"/>
      <c r="H23" s="18"/>
      <c r="I23" s="18">
        <v>0.5</v>
      </c>
      <c r="J23" s="18"/>
      <c r="K23" s="18"/>
      <c r="L23" s="18"/>
      <c r="M23" s="18">
        <v>1</v>
      </c>
      <c r="N23" s="18"/>
      <c r="O23" s="18">
        <v>0.5</v>
      </c>
      <c r="P23" s="18"/>
      <c r="Q23" s="18"/>
      <c r="R23" s="18"/>
      <c r="S23" s="18"/>
      <c r="T23" s="18"/>
      <c r="U23" s="18"/>
      <c r="V23" s="18"/>
      <c r="W23" s="18">
        <v>1</v>
      </c>
      <c r="X23" s="18"/>
      <c r="Y23" s="18"/>
      <c r="Z23" s="18"/>
      <c r="AA23" s="18"/>
      <c r="AB23" s="18"/>
      <c r="AC23" s="18"/>
      <c r="AD23" s="18"/>
      <c r="AE23" s="18"/>
      <c r="AF23" s="18"/>
      <c r="AG23" s="18">
        <v>1</v>
      </c>
      <c r="AH23" s="18"/>
      <c r="AI23" s="18">
        <v>4</v>
      </c>
    </row>
    <row r="24" spans="1:35">
      <c r="A24" s="21" t="s">
        <v>72</v>
      </c>
      <c r="B24" s="18"/>
      <c r="C24" s="18">
        <v>1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>
        <v>2</v>
      </c>
      <c r="AH24" s="18"/>
      <c r="AI24" s="18">
        <v>3</v>
      </c>
    </row>
    <row r="25" spans="1:35">
      <c r="A25" s="21" t="s">
        <v>248</v>
      </c>
      <c r="B25" s="18">
        <v>3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>
        <v>3</v>
      </c>
    </row>
    <row r="26" spans="1:35">
      <c r="A26" s="21" t="s">
        <v>12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>
        <v>19</v>
      </c>
      <c r="AB26" s="18"/>
      <c r="AC26" s="18"/>
      <c r="AD26" s="18"/>
      <c r="AE26" s="18"/>
      <c r="AF26" s="18"/>
      <c r="AG26" s="18"/>
      <c r="AH26" s="18"/>
      <c r="AI26" s="18">
        <v>19</v>
      </c>
    </row>
    <row r="27" spans="1:35">
      <c r="A27" s="21" t="s">
        <v>236</v>
      </c>
      <c r="B27" s="18">
        <v>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>
        <v>2</v>
      </c>
    </row>
    <row r="28" spans="1:35">
      <c r="A28" s="21" t="s">
        <v>45</v>
      </c>
      <c r="B28" s="18">
        <v>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>
        <v>3</v>
      </c>
    </row>
    <row r="29" spans="1:35">
      <c r="A29" s="21" t="s">
        <v>139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>
        <v>1</v>
      </c>
      <c r="O29" s="18"/>
      <c r="P29" s="18"/>
      <c r="Q29" s="18"/>
      <c r="R29" s="18"/>
      <c r="S29" s="18"/>
      <c r="T29" s="18"/>
      <c r="U29" s="18">
        <v>0.5</v>
      </c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>
        <v>1.5</v>
      </c>
    </row>
    <row r="30" spans="1:35">
      <c r="A30" s="21" t="s">
        <v>357</v>
      </c>
      <c r="B30" s="18">
        <v>3</v>
      </c>
      <c r="C30" s="18"/>
      <c r="D30" s="18">
        <v>8.5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>
        <v>14</v>
      </c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>
        <v>25.5</v>
      </c>
    </row>
    <row r="31" spans="1:35">
      <c r="A31" s="21" t="s">
        <v>50</v>
      </c>
      <c r="B31" s="18"/>
      <c r="C31" s="18"/>
      <c r="D31" s="18"/>
      <c r="E31" s="18"/>
      <c r="F31" s="18"/>
      <c r="G31" s="18">
        <v>1</v>
      </c>
      <c r="H31" s="18"/>
      <c r="I31" s="18"/>
      <c r="J31" s="18"/>
      <c r="K31" s="18"/>
      <c r="L31" s="18"/>
      <c r="M31" s="18"/>
      <c r="N31" s="18"/>
      <c r="O31" s="18"/>
      <c r="P31" s="18"/>
      <c r="Q31" s="18">
        <v>0.5</v>
      </c>
      <c r="R31" s="18"/>
      <c r="S31" s="18">
        <v>1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>
        <v>2.5</v>
      </c>
    </row>
    <row r="32" spans="1:35">
      <c r="A32" s="21" t="s">
        <v>272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>
        <v>2</v>
      </c>
      <c r="U32" s="18"/>
      <c r="V32" s="18"/>
      <c r="W32" s="18">
        <v>3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>
        <v>5</v>
      </c>
    </row>
    <row r="33" spans="1:35">
      <c r="A33" s="21" t="s">
        <v>43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>
        <v>1</v>
      </c>
      <c r="Z33" s="18"/>
      <c r="AA33" s="18"/>
      <c r="AB33" s="18"/>
      <c r="AC33" s="18"/>
      <c r="AD33" s="18"/>
      <c r="AE33" s="18"/>
      <c r="AF33" s="18"/>
      <c r="AG33" s="18"/>
      <c r="AH33" s="18"/>
      <c r="AI33" s="18">
        <v>1</v>
      </c>
    </row>
    <row r="34" spans="1:35">
      <c r="A34" s="21" t="s">
        <v>1670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>
        <v>0.5</v>
      </c>
      <c r="AA34" s="18"/>
      <c r="AB34" s="18"/>
      <c r="AC34" s="18"/>
      <c r="AD34" s="18"/>
      <c r="AE34" s="18"/>
      <c r="AF34" s="18"/>
      <c r="AG34" s="18"/>
      <c r="AH34" s="18"/>
      <c r="AI34" s="18">
        <v>0.5</v>
      </c>
    </row>
    <row r="35" spans="1:35">
      <c r="A35" s="21" t="s">
        <v>1120</v>
      </c>
      <c r="B35" s="18"/>
      <c r="C35" s="18"/>
      <c r="D35" s="18"/>
      <c r="E35" s="18"/>
      <c r="F35" s="18">
        <v>1</v>
      </c>
      <c r="G35" s="18"/>
      <c r="H35" s="18"/>
      <c r="I35" s="18"/>
      <c r="J35" s="18"/>
      <c r="K35" s="18"/>
      <c r="L35" s="18"/>
      <c r="M35" s="18"/>
      <c r="N35" s="18">
        <v>1.5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>
        <v>2.5</v>
      </c>
    </row>
    <row r="36" spans="1:35">
      <c r="A36" s="21" t="s">
        <v>101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>
        <v>0.5</v>
      </c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>
        <v>0.5</v>
      </c>
    </row>
    <row r="37" spans="1:35">
      <c r="A37" s="21" t="s">
        <v>95</v>
      </c>
      <c r="B37" s="18">
        <v>3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>
        <v>1</v>
      </c>
      <c r="S37" s="18"/>
      <c r="T37" s="18"/>
      <c r="U37" s="18"/>
      <c r="V37" s="18"/>
      <c r="W37" s="18">
        <v>5</v>
      </c>
      <c r="X37" s="18"/>
      <c r="Y37" s="18"/>
      <c r="Z37" s="18"/>
      <c r="AA37" s="18"/>
      <c r="AB37" s="18"/>
      <c r="AC37" s="18">
        <v>2</v>
      </c>
      <c r="AD37" s="18"/>
      <c r="AE37" s="18"/>
      <c r="AF37" s="18">
        <v>1</v>
      </c>
      <c r="AG37" s="18"/>
      <c r="AH37" s="18"/>
      <c r="AI37" s="18">
        <v>12</v>
      </c>
    </row>
    <row r="38" spans="1:35">
      <c r="A38" s="21" t="s">
        <v>142</v>
      </c>
      <c r="B38" s="18">
        <v>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>
        <v>0.5</v>
      </c>
      <c r="O38" s="18"/>
      <c r="P38" s="18">
        <v>0.5</v>
      </c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>
        <v>4</v>
      </c>
    </row>
    <row r="39" spans="1:35">
      <c r="A39" s="21" t="s">
        <v>1431</v>
      </c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>
        <v>2</v>
      </c>
      <c r="AH39" s="18"/>
      <c r="AI39" s="18">
        <v>2</v>
      </c>
    </row>
    <row r="40" spans="1:35">
      <c r="A40" s="21" t="s">
        <v>1273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>
        <v>1</v>
      </c>
      <c r="AH40" s="18"/>
      <c r="AI40" s="18">
        <v>1</v>
      </c>
    </row>
    <row r="41" spans="1:35">
      <c r="A41" s="21" t="s">
        <v>278</v>
      </c>
      <c r="B41" s="18"/>
      <c r="C41" s="18"/>
      <c r="D41" s="18"/>
      <c r="E41" s="18"/>
      <c r="F41" s="18"/>
      <c r="G41" s="18"/>
      <c r="H41" s="18">
        <v>0.5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>
        <v>0.5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>
        <v>1</v>
      </c>
    </row>
    <row r="42" spans="1:35">
      <c r="A42" s="21" t="s">
        <v>61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>
        <v>0.5</v>
      </c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>
        <v>2</v>
      </c>
      <c r="AH42" s="18"/>
      <c r="AI42" s="18">
        <v>2.5</v>
      </c>
    </row>
    <row r="43" spans="1:35">
      <c r="A43" s="21" t="s">
        <v>456</v>
      </c>
      <c r="B43" s="18"/>
      <c r="C43" s="18"/>
      <c r="D43" s="18">
        <v>0</v>
      </c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>
        <v>0</v>
      </c>
    </row>
    <row r="44" spans="1:35">
      <c r="A44" s="21" t="s">
        <v>355</v>
      </c>
      <c r="B44" s="18"/>
      <c r="C44" s="18"/>
      <c r="D44" s="18"/>
      <c r="E44" s="18"/>
      <c r="F44" s="18"/>
      <c r="G44" s="18"/>
      <c r="H44" s="18"/>
      <c r="I44" s="18">
        <v>0.5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</row>
    <row r="45" spans="1:35">
      <c r="A45" s="21" t="s">
        <v>93</v>
      </c>
      <c r="B45" s="18"/>
      <c r="C45" s="18"/>
      <c r="D45" s="18"/>
      <c r="E45" s="18"/>
      <c r="F45" s="18"/>
      <c r="G45" s="18"/>
      <c r="H45" s="18">
        <v>0.5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>
        <v>2</v>
      </c>
      <c r="AH45" s="18"/>
      <c r="AI45" s="18">
        <v>2.5</v>
      </c>
    </row>
    <row r="46" spans="1:35">
      <c r="A46" s="21" t="s">
        <v>42</v>
      </c>
      <c r="B46" s="18">
        <v>0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>
        <v>0</v>
      </c>
    </row>
    <row r="47" spans="1:35">
      <c r="A47" s="21" t="s">
        <v>87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>
        <v>0.5</v>
      </c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>
        <v>2</v>
      </c>
      <c r="AH47" s="18"/>
      <c r="AI47" s="18">
        <v>2.5</v>
      </c>
    </row>
    <row r="48" spans="1:35">
      <c r="A48" s="21" t="s">
        <v>1680</v>
      </c>
      <c r="B48" s="18"/>
      <c r="C48" s="18"/>
      <c r="D48" s="18"/>
      <c r="E48" s="18">
        <v>8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>
        <v>8</v>
      </c>
    </row>
    <row r="49" spans="1:35">
      <c r="A49" s="21" t="s">
        <v>1267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>
        <v>3</v>
      </c>
      <c r="X49" s="18"/>
      <c r="Y49" s="18"/>
      <c r="Z49" s="18">
        <v>1</v>
      </c>
      <c r="AA49" s="18"/>
      <c r="AB49" s="18"/>
      <c r="AC49" s="18">
        <v>6</v>
      </c>
      <c r="AD49" s="18"/>
      <c r="AE49" s="18"/>
      <c r="AF49" s="18"/>
      <c r="AG49" s="18"/>
      <c r="AH49" s="18"/>
      <c r="AI49" s="18">
        <v>10</v>
      </c>
    </row>
    <row r="50" spans="1:35">
      <c r="A50" s="21" t="s">
        <v>20</v>
      </c>
      <c r="B50" s="18">
        <v>0.5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>
        <v>0.5</v>
      </c>
    </row>
    <row r="51" spans="1:35">
      <c r="A51" s="21" t="s">
        <v>299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>
        <v>2</v>
      </c>
      <c r="X51" s="18">
        <v>1</v>
      </c>
      <c r="Y51" s="18"/>
      <c r="Z51" s="18"/>
      <c r="AA51" s="18"/>
      <c r="AB51" s="18"/>
      <c r="AC51" s="18"/>
      <c r="AD51" s="18"/>
      <c r="AE51" s="18">
        <v>1</v>
      </c>
      <c r="AF51" s="18"/>
      <c r="AG51" s="18"/>
      <c r="AH51" s="18"/>
      <c r="AI51" s="18">
        <v>4</v>
      </c>
    </row>
    <row r="52" spans="1:35">
      <c r="A52" s="21" t="s">
        <v>1646</v>
      </c>
      <c r="B52" s="18"/>
      <c r="C52" s="18"/>
      <c r="D52" s="18"/>
      <c r="E52" s="18"/>
      <c r="F52" s="18"/>
      <c r="G52" s="18"/>
      <c r="H52" s="18"/>
      <c r="I52" s="18"/>
      <c r="J52" s="18"/>
      <c r="K52" s="18">
        <v>1</v>
      </c>
      <c r="L52" s="18"/>
      <c r="M52" s="18"/>
      <c r="N52" s="18"/>
      <c r="O52" s="18"/>
      <c r="P52" s="18"/>
      <c r="Q52" s="18">
        <v>0.5</v>
      </c>
      <c r="R52" s="18">
        <v>1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>
        <v>1</v>
      </c>
      <c r="AH52" s="18"/>
      <c r="AI52" s="18">
        <v>3.5</v>
      </c>
    </row>
    <row r="53" spans="1:35">
      <c r="A53" s="21" t="s">
        <v>96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>
        <v>0.5</v>
      </c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>
        <v>0.5</v>
      </c>
    </row>
    <row r="54" spans="1:35">
      <c r="A54" s="21" t="s">
        <v>326</v>
      </c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>
        <v>2</v>
      </c>
      <c r="Y54" s="18"/>
      <c r="Z54" s="18"/>
      <c r="AA54" s="18">
        <v>8</v>
      </c>
      <c r="AB54" s="18"/>
      <c r="AC54" s="18"/>
      <c r="AD54" s="18"/>
      <c r="AE54" s="18"/>
      <c r="AF54" s="18"/>
      <c r="AG54" s="18"/>
      <c r="AH54" s="18"/>
      <c r="AI54" s="18">
        <v>10</v>
      </c>
    </row>
    <row r="55" spans="1:35">
      <c r="A55" s="21" t="s">
        <v>111</v>
      </c>
      <c r="B55" s="18">
        <v>1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>
        <v>11.5</v>
      </c>
      <c r="AB55" s="18">
        <v>5</v>
      </c>
      <c r="AC55" s="18"/>
      <c r="AD55" s="18"/>
      <c r="AE55" s="18"/>
      <c r="AF55" s="18"/>
      <c r="AG55" s="18"/>
      <c r="AH55" s="18"/>
      <c r="AI55" s="18">
        <v>17.5</v>
      </c>
    </row>
    <row r="56" spans="1:35">
      <c r="A56" s="21" t="s">
        <v>75</v>
      </c>
      <c r="B56" s="18">
        <v>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>
        <v>0.5</v>
      </c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>
        <v>2</v>
      </c>
      <c r="AH56" s="18"/>
      <c r="AI56" s="18">
        <v>3.5</v>
      </c>
    </row>
    <row r="57" spans="1:35">
      <c r="A57" s="21" t="s">
        <v>71</v>
      </c>
      <c r="B57" s="18"/>
      <c r="C57" s="18">
        <v>1</v>
      </c>
      <c r="D57" s="18"/>
      <c r="E57" s="18"/>
      <c r="F57" s="18"/>
      <c r="G57" s="18"/>
      <c r="H57" s="18"/>
      <c r="I57" s="18">
        <v>1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>
        <v>2</v>
      </c>
    </row>
    <row r="58" spans="1:35">
      <c r="A58" s="21" t="s">
        <v>1082</v>
      </c>
      <c r="B58" s="18"/>
      <c r="C58" s="18"/>
      <c r="D58" s="18"/>
      <c r="E58" s="18"/>
      <c r="F58" s="18"/>
      <c r="G58" s="18"/>
      <c r="H58" s="18"/>
      <c r="I58" s="18">
        <v>0.5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>
        <v>0.5</v>
      </c>
    </row>
    <row r="59" spans="1:35">
      <c r="A59" s="21" t="s">
        <v>97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>
        <v>1.5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>
        <v>1.5</v>
      </c>
    </row>
    <row r="60" spans="1:35">
      <c r="A60" s="21" t="s">
        <v>967</v>
      </c>
      <c r="B60" s="18"/>
      <c r="C60" s="18"/>
      <c r="D60" s="18"/>
      <c r="E60" s="18"/>
      <c r="F60" s="18"/>
      <c r="G60" s="18"/>
      <c r="H60" s="18"/>
      <c r="I60" s="18"/>
      <c r="J60" s="18">
        <v>0.5</v>
      </c>
      <c r="K60" s="18"/>
      <c r="L60" s="18"/>
      <c r="M60" s="18">
        <v>0.5</v>
      </c>
      <c r="N60" s="18"/>
      <c r="O60" s="18"/>
      <c r="P60" s="18"/>
      <c r="Q60" s="18"/>
      <c r="R60" s="18"/>
      <c r="S60" s="18"/>
      <c r="T60" s="18"/>
      <c r="U60" s="18"/>
      <c r="V60" s="18"/>
      <c r="W60" s="18">
        <v>0.5</v>
      </c>
      <c r="X60" s="18"/>
      <c r="Y60" s="18"/>
      <c r="Z60" s="18">
        <v>1</v>
      </c>
      <c r="AA60" s="18"/>
      <c r="AB60" s="18"/>
      <c r="AC60" s="18"/>
      <c r="AD60" s="18"/>
      <c r="AE60" s="18"/>
      <c r="AF60" s="18"/>
      <c r="AG60" s="18"/>
      <c r="AH60" s="18"/>
      <c r="AI60" s="18">
        <v>2.5</v>
      </c>
    </row>
    <row r="61" spans="1:35">
      <c r="A61" s="21" t="s">
        <v>1690</v>
      </c>
      <c r="B61" s="18"/>
      <c r="C61" s="18"/>
      <c r="D61" s="18"/>
      <c r="E61" s="18">
        <v>8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>
        <v>8</v>
      </c>
    </row>
    <row r="62" spans="1:35">
      <c r="A62" s="21" t="s">
        <v>65</v>
      </c>
      <c r="B62" s="18"/>
      <c r="C62" s="18"/>
      <c r="D62" s="18"/>
      <c r="E62" s="18"/>
      <c r="F62" s="18"/>
      <c r="G62" s="18"/>
      <c r="H62" s="18">
        <v>0.5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>
        <v>2</v>
      </c>
      <c r="AH62" s="18"/>
      <c r="AI62" s="18">
        <v>2.5</v>
      </c>
    </row>
    <row r="63" spans="1:35">
      <c r="A63" s="21" t="s">
        <v>143</v>
      </c>
      <c r="B63" s="18">
        <v>1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>
        <v>1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>
        <v>2</v>
      </c>
    </row>
    <row r="64" spans="1:35">
      <c r="A64" s="21" t="s">
        <v>57</v>
      </c>
      <c r="B64" s="18"/>
      <c r="C64" s="18"/>
      <c r="D64" s="18"/>
      <c r="E64" s="18"/>
      <c r="F64" s="18"/>
      <c r="G64" s="18"/>
      <c r="H64" s="18"/>
      <c r="I64" s="18"/>
      <c r="J64" s="18">
        <v>0.5</v>
      </c>
      <c r="K64" s="18"/>
      <c r="L64" s="18"/>
      <c r="M64" s="18"/>
      <c r="N64" s="18"/>
      <c r="O64" s="18"/>
      <c r="P64" s="18"/>
      <c r="Q64" s="18"/>
      <c r="R64" s="18">
        <v>1</v>
      </c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>
        <v>1</v>
      </c>
      <c r="AH64" s="18"/>
      <c r="AI64" s="18">
        <v>2.5</v>
      </c>
    </row>
    <row r="65" spans="1:35">
      <c r="A65" s="21" t="s">
        <v>28</v>
      </c>
      <c r="B65" s="18">
        <v>2</v>
      </c>
      <c r="C65" s="18"/>
      <c r="D65" s="18"/>
      <c r="E65" s="18"/>
      <c r="F65" s="18"/>
      <c r="G65" s="18"/>
      <c r="H65" s="18"/>
      <c r="I65" s="18"/>
      <c r="J65" s="18"/>
      <c r="K65" s="18">
        <v>1</v>
      </c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2</v>
      </c>
      <c r="X65" s="18">
        <v>1</v>
      </c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>
        <v>6</v>
      </c>
    </row>
    <row r="66" spans="1:35">
      <c r="A66" s="21" t="s">
        <v>1437</v>
      </c>
      <c r="B66" s="18"/>
      <c r="C66" s="18"/>
      <c r="D66" s="18"/>
      <c r="E66" s="18"/>
      <c r="F66" s="18"/>
      <c r="G66" s="18"/>
      <c r="H66" s="18"/>
      <c r="I66" s="18"/>
      <c r="J66" s="18">
        <v>0.5</v>
      </c>
      <c r="K66" s="18"/>
      <c r="L66" s="18"/>
      <c r="M66" s="18"/>
      <c r="N66" s="18"/>
      <c r="O66" s="18"/>
      <c r="P66" s="18"/>
      <c r="Q66" s="18"/>
      <c r="R66" s="18">
        <v>0.5</v>
      </c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>
        <v>1</v>
      </c>
    </row>
    <row r="67" spans="1:35">
      <c r="A67" s="21" t="s">
        <v>81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>
        <v>0.5</v>
      </c>
      <c r="P67" s="18"/>
      <c r="Q67" s="18"/>
      <c r="R67" s="18"/>
      <c r="S67" s="18"/>
      <c r="T67" s="18"/>
      <c r="U67" s="18">
        <v>0.5</v>
      </c>
      <c r="V67" s="18">
        <v>2</v>
      </c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>
        <v>2</v>
      </c>
      <c r="AH67" s="18"/>
      <c r="AI67" s="18">
        <v>5</v>
      </c>
    </row>
    <row r="68" spans="1:35">
      <c r="A68" s="21" t="s">
        <v>123</v>
      </c>
      <c r="B68" s="18">
        <v>0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>
        <v>0</v>
      </c>
    </row>
    <row r="69" spans="1:35">
      <c r="A69" s="21" t="s">
        <v>1695</v>
      </c>
      <c r="B69" s="18"/>
      <c r="C69" s="18"/>
      <c r="D69" s="18"/>
      <c r="E69" s="18"/>
      <c r="F69" s="18"/>
      <c r="G69" s="18">
        <v>0.5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>
        <v>0.5</v>
      </c>
    </row>
    <row r="70" spans="1:35">
      <c r="A70" s="21" t="s">
        <v>562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>
        <v>2</v>
      </c>
      <c r="S70" s="18"/>
      <c r="T70" s="18"/>
      <c r="U70" s="18"/>
      <c r="V70" s="18"/>
      <c r="W70" s="18">
        <v>1.5</v>
      </c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>
        <v>3.5</v>
      </c>
    </row>
    <row r="71" spans="1:35">
      <c r="A71" s="21" t="s">
        <v>49</v>
      </c>
      <c r="B71" s="18">
        <v>1</v>
      </c>
      <c r="C71" s="18"/>
      <c r="D71" s="18"/>
      <c r="E71" s="18"/>
      <c r="F71" s="18"/>
      <c r="G71" s="18">
        <v>1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>
        <v>1</v>
      </c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>
        <v>3</v>
      </c>
    </row>
    <row r="72" spans="1:35">
      <c r="A72" s="21" t="s">
        <v>60</v>
      </c>
      <c r="B72" s="18"/>
      <c r="C72" s="18"/>
      <c r="D72" s="18"/>
      <c r="E72" s="18"/>
      <c r="F72" s="18"/>
      <c r="G72" s="18"/>
      <c r="H72" s="18"/>
      <c r="I72" s="18">
        <v>0.5</v>
      </c>
      <c r="J72" s="18"/>
      <c r="K72" s="18"/>
      <c r="L72" s="18">
        <v>0.5</v>
      </c>
      <c r="M72" s="18"/>
      <c r="N72" s="18"/>
      <c r="O72" s="18"/>
      <c r="P72" s="18"/>
      <c r="Q72" s="18">
        <v>0.5</v>
      </c>
      <c r="R72" s="18"/>
      <c r="S72" s="18"/>
      <c r="T72" s="18"/>
      <c r="U72" s="18"/>
      <c r="V72" s="18"/>
      <c r="W72" s="18"/>
      <c r="X72" s="18"/>
      <c r="Y72" s="18"/>
      <c r="Z72" s="18">
        <v>0.5</v>
      </c>
      <c r="AA72" s="18"/>
      <c r="AB72" s="18"/>
      <c r="AC72" s="18"/>
      <c r="AD72" s="18"/>
      <c r="AE72" s="18"/>
      <c r="AF72" s="18"/>
      <c r="AG72" s="18"/>
      <c r="AH72" s="18"/>
      <c r="AI72" s="18">
        <v>2</v>
      </c>
    </row>
    <row r="73" spans="1:35">
      <c r="A73" s="21" t="s">
        <v>1440</v>
      </c>
      <c r="B73" s="18"/>
      <c r="C73" s="18"/>
      <c r="D73" s="18"/>
      <c r="E73" s="18"/>
      <c r="F73" s="18"/>
      <c r="G73" s="18">
        <v>0.5</v>
      </c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>
        <v>0.5</v>
      </c>
    </row>
    <row r="74" spans="1:35">
      <c r="A74" s="21" t="s">
        <v>1192</v>
      </c>
      <c r="B74" s="18"/>
      <c r="C74" s="18"/>
      <c r="D74" s="18"/>
      <c r="E74" s="18"/>
      <c r="F74" s="18">
        <v>1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>
        <v>1</v>
      </c>
    </row>
    <row r="75" spans="1:35">
      <c r="A75" s="21" t="s">
        <v>161</v>
      </c>
      <c r="B75" s="18"/>
      <c r="C75" s="18"/>
      <c r="D75" s="18"/>
      <c r="E75" s="18"/>
      <c r="F75" s="18"/>
      <c r="G75" s="18"/>
      <c r="H75" s="18"/>
      <c r="I75" s="18"/>
      <c r="J75" s="18"/>
      <c r="K75" s="18">
        <v>2</v>
      </c>
      <c r="L75" s="18"/>
      <c r="M75" s="18"/>
      <c r="N75" s="18"/>
      <c r="O75" s="18"/>
      <c r="P75" s="18"/>
      <c r="Q75" s="18"/>
      <c r="R75" s="18"/>
      <c r="S75" s="18"/>
      <c r="T75" s="18">
        <v>1</v>
      </c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>
        <v>3</v>
      </c>
    </row>
    <row r="76" spans="1:35">
      <c r="A76" s="21" t="s">
        <v>11</v>
      </c>
      <c r="B76" s="18">
        <v>1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>
        <v>1</v>
      </c>
    </row>
    <row r="77" spans="1:35">
      <c r="A77" s="21" t="s">
        <v>282</v>
      </c>
      <c r="B77" s="18">
        <v>1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>
        <v>2</v>
      </c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>
        <v>3</v>
      </c>
    </row>
    <row r="78" spans="1:35">
      <c r="A78" s="21" t="s">
        <v>1629</v>
      </c>
      <c r="B78" s="18"/>
      <c r="C78" s="18"/>
      <c r="D78" s="18"/>
      <c r="E78" s="18">
        <v>8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8</v>
      </c>
    </row>
    <row r="79" spans="1:35">
      <c r="A79" s="21" t="s">
        <v>1074</v>
      </c>
      <c r="B79" s="18"/>
      <c r="C79" s="18"/>
      <c r="D79" s="18"/>
      <c r="E79" s="18"/>
      <c r="F79" s="18"/>
      <c r="G79" s="18">
        <v>2</v>
      </c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>
        <v>2</v>
      </c>
    </row>
    <row r="80" spans="1:35">
      <c r="A80" s="21" t="s">
        <v>1350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>
        <v>0.5</v>
      </c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>
        <v>0.5</v>
      </c>
    </row>
    <row r="81" spans="1:35">
      <c r="A81" s="21" t="s">
        <v>337</v>
      </c>
      <c r="B81" s="18">
        <v>1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>
        <v>1</v>
      </c>
    </row>
    <row r="82" spans="1:35">
      <c r="A82" s="21" t="s">
        <v>58</v>
      </c>
      <c r="B82" s="18">
        <v>3</v>
      </c>
      <c r="C82" s="18"/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>
        <v>3</v>
      </c>
      <c r="X82" s="18">
        <v>3</v>
      </c>
      <c r="Y82" s="18"/>
      <c r="Z82" s="18">
        <v>1</v>
      </c>
      <c r="AA82" s="18"/>
      <c r="AB82" s="18"/>
      <c r="AC82" s="18"/>
      <c r="AD82" s="18"/>
      <c r="AE82" s="18"/>
      <c r="AF82" s="18"/>
      <c r="AG82" s="18"/>
      <c r="AH82" s="18"/>
      <c r="AI82" s="18">
        <v>11</v>
      </c>
    </row>
    <row r="83" spans="1:35">
      <c r="A83" s="21" t="s">
        <v>228</v>
      </c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>
        <v>1.5</v>
      </c>
      <c r="O83" s="18"/>
      <c r="P83" s="18"/>
      <c r="Q83" s="18"/>
      <c r="R83" s="18"/>
      <c r="S83" s="18"/>
      <c r="T83" s="18"/>
      <c r="U83" s="18"/>
      <c r="V83" s="18"/>
      <c r="W83" s="18">
        <v>2</v>
      </c>
      <c r="X83" s="18">
        <v>2</v>
      </c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>
        <v>5.5</v>
      </c>
    </row>
    <row r="84" spans="1:35">
      <c r="A84" s="21" t="s">
        <v>213</v>
      </c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>
        <v>1</v>
      </c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>
        <v>1</v>
      </c>
    </row>
    <row r="85" spans="1:35">
      <c r="A85" s="21" t="s">
        <v>530</v>
      </c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>
        <v>1</v>
      </c>
      <c r="N85" s="18"/>
      <c r="O85" s="18"/>
      <c r="P85" s="18"/>
      <c r="Q85" s="18"/>
      <c r="R85" s="18"/>
      <c r="S85" s="18"/>
      <c r="T85" s="18"/>
      <c r="U85" s="18">
        <v>0.5</v>
      </c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>
        <v>1.5</v>
      </c>
    </row>
    <row r="86" spans="1:35">
      <c r="A86" s="21" t="s">
        <v>1030</v>
      </c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>
        <v>1</v>
      </c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>
        <v>1</v>
      </c>
    </row>
    <row r="87" spans="1:35">
      <c r="A87" s="21" t="s">
        <v>198</v>
      </c>
      <c r="B87" s="18"/>
      <c r="C87" s="18"/>
      <c r="D87" s="18"/>
      <c r="E87" s="18"/>
      <c r="F87" s="18"/>
      <c r="G87" s="18"/>
      <c r="H87" s="18"/>
      <c r="I87" s="18">
        <v>1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1</v>
      </c>
    </row>
    <row r="88" spans="1:35">
      <c r="A88" s="21" t="s">
        <v>132</v>
      </c>
      <c r="B88" s="18"/>
      <c r="C88" s="18"/>
      <c r="D88" s="18"/>
      <c r="E88" s="18"/>
      <c r="F88" s="18"/>
      <c r="G88" s="18"/>
      <c r="H88" s="18"/>
      <c r="I88" s="18"/>
      <c r="J88" s="18"/>
      <c r="K88" s="18">
        <v>2</v>
      </c>
      <c r="L88" s="18"/>
      <c r="M88" s="18"/>
      <c r="N88" s="18"/>
      <c r="O88" s="18"/>
      <c r="P88" s="18"/>
      <c r="Q88" s="18"/>
      <c r="R88" s="18"/>
      <c r="S88" s="18"/>
      <c r="T88" s="18">
        <v>2</v>
      </c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>
        <v>4</v>
      </c>
    </row>
    <row r="89" spans="1:35">
      <c r="A89" s="21" t="s">
        <v>217</v>
      </c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>
        <v>1.5</v>
      </c>
      <c r="Q89" s="18"/>
      <c r="R89" s="18"/>
      <c r="S89" s="18"/>
      <c r="T89" s="18"/>
      <c r="U89" s="18"/>
      <c r="V89" s="18"/>
      <c r="W89" s="18"/>
      <c r="X89" s="18"/>
      <c r="Y89" s="18">
        <v>1</v>
      </c>
      <c r="Z89" s="18"/>
      <c r="AA89" s="18"/>
      <c r="AB89" s="18"/>
      <c r="AC89" s="18"/>
      <c r="AD89" s="18"/>
      <c r="AE89" s="18"/>
      <c r="AF89" s="18"/>
      <c r="AG89" s="18"/>
      <c r="AH89" s="18"/>
      <c r="AI89" s="18">
        <v>2.5</v>
      </c>
    </row>
    <row r="90" spans="1:35">
      <c r="A90" s="21" t="s">
        <v>25</v>
      </c>
      <c r="B90" s="18">
        <v>0.5</v>
      </c>
      <c r="C90" s="18"/>
      <c r="D90" s="18"/>
      <c r="E90" s="18"/>
      <c r="F90" s="18"/>
      <c r="G90" s="18"/>
      <c r="H90" s="18"/>
      <c r="I90" s="18"/>
      <c r="J90" s="18"/>
      <c r="K90" s="18">
        <v>0.5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>
        <v>1</v>
      </c>
    </row>
    <row r="91" spans="1:35">
      <c r="A91" s="21" t="s">
        <v>227</v>
      </c>
      <c r="B91" s="18">
        <v>0.5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>
        <v>1</v>
      </c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>
        <v>1.5</v>
      </c>
    </row>
    <row r="92" spans="1:35">
      <c r="A92" s="21" t="s">
        <v>1707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>
        <v>2</v>
      </c>
      <c r="AH92" s="18"/>
      <c r="AI92" s="18">
        <v>2</v>
      </c>
    </row>
    <row r="93" spans="1:35">
      <c r="A93" s="21" t="s">
        <v>300</v>
      </c>
      <c r="B93" s="18"/>
      <c r="C93" s="18"/>
      <c r="D93" s="18"/>
      <c r="E93" s="18"/>
      <c r="F93" s="18"/>
      <c r="G93" s="18"/>
      <c r="H93" s="18">
        <v>1.5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>
        <v>1.5</v>
      </c>
    </row>
    <row r="94" spans="1:35">
      <c r="A94" s="21" t="s">
        <v>1607</v>
      </c>
      <c r="B94" s="18"/>
      <c r="C94" s="18"/>
      <c r="D94" s="18"/>
      <c r="E94" s="18"/>
      <c r="F94" s="18"/>
      <c r="G94" s="18"/>
      <c r="H94" s="18"/>
      <c r="I94" s="18"/>
      <c r="J94" s="18"/>
      <c r="K94" s="18">
        <v>1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>
        <v>1</v>
      </c>
    </row>
    <row r="95" spans="1:35">
      <c r="A95" s="21" t="s">
        <v>553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>
        <v>1</v>
      </c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>
        <v>1</v>
      </c>
    </row>
    <row r="96" spans="1:35">
      <c r="A96" s="21" t="s">
        <v>2037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>
        <v>1</v>
      </c>
      <c r="AH96" s="18"/>
      <c r="AI96" s="18">
        <v>1</v>
      </c>
    </row>
    <row r="97" spans="1:35">
      <c r="A97" s="21" t="s">
        <v>201</v>
      </c>
      <c r="B97" s="18">
        <v>38</v>
      </c>
      <c r="C97" s="18">
        <v>2</v>
      </c>
      <c r="D97" s="18">
        <v>8.5</v>
      </c>
      <c r="E97" s="18">
        <v>24</v>
      </c>
      <c r="F97" s="18">
        <v>2</v>
      </c>
      <c r="G97" s="18">
        <v>5.5</v>
      </c>
      <c r="H97" s="18">
        <v>5</v>
      </c>
      <c r="I97" s="18">
        <v>5</v>
      </c>
      <c r="J97" s="18">
        <v>2</v>
      </c>
      <c r="K97" s="18">
        <v>8</v>
      </c>
      <c r="L97" s="18">
        <v>5.5</v>
      </c>
      <c r="M97" s="18">
        <v>6.5</v>
      </c>
      <c r="N97" s="18">
        <v>9</v>
      </c>
      <c r="O97" s="18">
        <v>2</v>
      </c>
      <c r="P97" s="18">
        <v>3.5</v>
      </c>
      <c r="Q97" s="18">
        <v>2</v>
      </c>
      <c r="R97" s="18">
        <v>9.5</v>
      </c>
      <c r="S97" s="18">
        <v>2</v>
      </c>
      <c r="T97" s="18">
        <v>5</v>
      </c>
      <c r="U97" s="18">
        <v>4</v>
      </c>
      <c r="V97" s="18">
        <v>6</v>
      </c>
      <c r="W97" s="18">
        <v>45</v>
      </c>
      <c r="X97" s="18">
        <v>12</v>
      </c>
      <c r="Y97" s="18">
        <v>3</v>
      </c>
      <c r="Z97" s="18">
        <v>4</v>
      </c>
      <c r="AA97" s="18">
        <v>38.5</v>
      </c>
      <c r="AB97" s="18">
        <v>5</v>
      </c>
      <c r="AC97" s="18">
        <v>8</v>
      </c>
      <c r="AD97" s="18">
        <v>1</v>
      </c>
      <c r="AE97" s="18">
        <v>2</v>
      </c>
      <c r="AF97" s="18">
        <v>1</v>
      </c>
      <c r="AG97" s="18">
        <v>26</v>
      </c>
      <c r="AH97" s="18">
        <v>16</v>
      </c>
      <c r="AI97" s="18">
        <v>316.5</v>
      </c>
    </row>
  </sheetData>
  <sortState xmlns:xlrd2="http://schemas.microsoft.com/office/spreadsheetml/2017/richdata2" ref="A4:AI97">
    <sortCondition ref="A6"/>
  </sortState>
  <dataConsolidate/>
  <pageMargins left="0.7" right="0.7" top="0.78740157499999996" bottom="0.78740157499999996" header="0.3" footer="0.3"/>
  <pageSetup paperSize="9"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20">
    <tabColor theme="4" tint="0.79998168889431442"/>
  </sheetPr>
  <dimension ref="A1:L143"/>
  <sheetViews>
    <sheetView workbookViewId="0">
      <selection sqref="A1:XFD1048576"/>
    </sheetView>
  </sheetViews>
  <sheetFormatPr baseColWidth="10" defaultColWidth="10.7265625" defaultRowHeight="14.5"/>
  <sheetData>
    <row r="1" spans="1:12" s="251" customFormat="1">
      <c r="A1" s="251" t="s">
        <v>1104</v>
      </c>
    </row>
    <row r="2" spans="1:12" s="251" customFormat="1"/>
    <row r="3" spans="1:12" s="251" customFormat="1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 s="251" customFormat="1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-10</v>
      </c>
      <c r="G4" s="251">
        <v>10</v>
      </c>
      <c r="H4" s="251">
        <v>0</v>
      </c>
      <c r="I4" s="251">
        <v>0</v>
      </c>
      <c r="J4" s="251">
        <v>0</v>
      </c>
      <c r="K4" s="251">
        <v>-10</v>
      </c>
      <c r="L4" s="251">
        <v>-20</v>
      </c>
    </row>
    <row r="5" spans="1:12" s="251" customFormat="1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20</v>
      </c>
      <c r="G5" s="251">
        <v>13</v>
      </c>
      <c r="H5" s="251">
        <v>0</v>
      </c>
      <c r="I5" s="251">
        <v>0</v>
      </c>
      <c r="J5" s="251">
        <v>4</v>
      </c>
      <c r="K5" s="251">
        <v>-9</v>
      </c>
      <c r="L5" s="251">
        <v>11</v>
      </c>
    </row>
    <row r="6" spans="1:12" s="251" customFormat="1">
      <c r="A6" s="251" t="s">
        <v>41</v>
      </c>
      <c r="B6" s="251">
        <v>790</v>
      </c>
      <c r="C6" s="251">
        <v>50</v>
      </c>
      <c r="D6" s="251">
        <v>728</v>
      </c>
      <c r="E6" s="251">
        <v>778</v>
      </c>
      <c r="F6" s="251">
        <v>-12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-12</v>
      </c>
    </row>
    <row r="7" spans="1:12" s="251" customFormat="1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8</v>
      </c>
      <c r="G7" s="251">
        <v>54</v>
      </c>
      <c r="H7" s="251">
        <v>0</v>
      </c>
      <c r="I7" s="251">
        <v>0</v>
      </c>
      <c r="J7" s="251">
        <v>3</v>
      </c>
      <c r="K7" s="251">
        <v>-51</v>
      </c>
      <c r="L7" s="251">
        <v>-43</v>
      </c>
    </row>
    <row r="8" spans="1:12" s="251" customFormat="1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-10</v>
      </c>
      <c r="G8" s="251">
        <v>132</v>
      </c>
      <c r="H8" s="251">
        <v>0</v>
      </c>
      <c r="I8" s="251">
        <v>0</v>
      </c>
      <c r="J8" s="251">
        <v>0</v>
      </c>
      <c r="K8" s="251">
        <v>-132</v>
      </c>
      <c r="L8" s="251">
        <v>-142</v>
      </c>
    </row>
    <row r="9" spans="1:12" s="251" customFormat="1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-2</v>
      </c>
      <c r="G9" s="251">
        <v>68</v>
      </c>
      <c r="H9" s="251">
        <v>0</v>
      </c>
      <c r="I9" s="251">
        <v>0</v>
      </c>
      <c r="J9" s="251">
        <v>2</v>
      </c>
      <c r="K9" s="251">
        <v>-66</v>
      </c>
      <c r="L9" s="251">
        <v>-68</v>
      </c>
    </row>
    <row r="10" spans="1:12" s="251" customFormat="1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-7</v>
      </c>
      <c r="G10" s="251">
        <v>104</v>
      </c>
      <c r="H10" s="251">
        <v>0</v>
      </c>
      <c r="I10" s="251">
        <v>0</v>
      </c>
      <c r="J10" s="251">
        <v>0</v>
      </c>
      <c r="K10" s="251">
        <v>-104</v>
      </c>
      <c r="L10" s="251">
        <v>-111</v>
      </c>
    </row>
    <row r="11" spans="1:12" s="251" customFormat="1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-9</v>
      </c>
      <c r="G11" s="251">
        <v>13</v>
      </c>
      <c r="H11" s="251">
        <v>0</v>
      </c>
      <c r="I11" s="251">
        <v>0</v>
      </c>
      <c r="J11" s="251">
        <v>0</v>
      </c>
      <c r="K11" s="251">
        <v>-13</v>
      </c>
      <c r="L11" s="251">
        <v>-22</v>
      </c>
    </row>
    <row r="12" spans="1:12" s="251" customFormat="1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60</v>
      </c>
      <c r="G12" s="251">
        <v>56</v>
      </c>
      <c r="H12" s="251">
        <v>0</v>
      </c>
      <c r="I12" s="251">
        <v>0</v>
      </c>
      <c r="J12" s="251">
        <v>0</v>
      </c>
      <c r="K12" s="251">
        <v>-56</v>
      </c>
      <c r="L12" s="251">
        <v>4</v>
      </c>
    </row>
    <row r="13" spans="1:12" s="251" customFormat="1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-12</v>
      </c>
      <c r="G13" s="251">
        <v>20</v>
      </c>
      <c r="H13" s="251">
        <v>-4</v>
      </c>
      <c r="I13" s="251">
        <v>0</v>
      </c>
      <c r="J13" s="251">
        <v>14</v>
      </c>
      <c r="K13" s="251">
        <v>-6</v>
      </c>
      <c r="L13" s="251">
        <v>-18</v>
      </c>
    </row>
    <row r="14" spans="1:12" s="251" customFormat="1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4</v>
      </c>
      <c r="G14" s="251">
        <v>24</v>
      </c>
      <c r="H14" s="251">
        <v>0</v>
      </c>
      <c r="I14" s="251">
        <v>0</v>
      </c>
      <c r="J14" s="251">
        <v>2</v>
      </c>
      <c r="K14" s="251">
        <v>-22</v>
      </c>
      <c r="L14" s="251">
        <v>-18</v>
      </c>
    </row>
    <row r="15" spans="1:12" s="251" customFormat="1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12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15</v>
      </c>
    </row>
    <row r="16" spans="1:12" s="251" customFormat="1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40</v>
      </c>
      <c r="H16" s="251">
        <v>0</v>
      </c>
      <c r="I16" s="251">
        <v>0</v>
      </c>
      <c r="J16" s="251">
        <v>0</v>
      </c>
      <c r="K16" s="251">
        <v>-40</v>
      </c>
      <c r="L16" s="251">
        <v>-40</v>
      </c>
    </row>
    <row r="17" spans="1:12" s="251" customFormat="1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-20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-20</v>
      </c>
    </row>
    <row r="18" spans="1:12" s="251" customFormat="1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10</v>
      </c>
      <c r="G18" s="251">
        <v>86</v>
      </c>
      <c r="H18" s="251">
        <v>0</v>
      </c>
      <c r="I18" s="251">
        <v>0</v>
      </c>
      <c r="J18" s="251">
        <v>0</v>
      </c>
      <c r="K18" s="251">
        <v>-86</v>
      </c>
      <c r="L18" s="251">
        <v>-76</v>
      </c>
    </row>
    <row r="19" spans="1:12" s="251" customFormat="1">
      <c r="A19" s="251" t="s">
        <v>36</v>
      </c>
      <c r="B19" s="251">
        <v>1010</v>
      </c>
      <c r="C19" s="251">
        <v>242</v>
      </c>
      <c r="D19" s="251">
        <v>810</v>
      </c>
      <c r="E19" s="251">
        <v>1052</v>
      </c>
      <c r="F19" s="251">
        <v>42</v>
      </c>
      <c r="G19" s="251">
        <v>88</v>
      </c>
      <c r="H19" s="251">
        <v>0</v>
      </c>
      <c r="I19" s="251">
        <v>0</v>
      </c>
      <c r="J19" s="251">
        <v>5</v>
      </c>
      <c r="K19" s="251">
        <v>-83</v>
      </c>
      <c r="L19" s="251">
        <v>-41</v>
      </c>
    </row>
    <row r="20" spans="1:12" s="251" customFormat="1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-2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-2</v>
      </c>
    </row>
    <row r="21" spans="1:12" s="251" customFormat="1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-20</v>
      </c>
      <c r="G21" s="251">
        <v>10</v>
      </c>
      <c r="H21" s="251">
        <v>0</v>
      </c>
      <c r="I21" s="251">
        <v>0</v>
      </c>
      <c r="J21" s="251">
        <v>0</v>
      </c>
      <c r="K21" s="251">
        <v>-10</v>
      </c>
      <c r="L21" s="251">
        <v>-30</v>
      </c>
    </row>
    <row r="22" spans="1:12" s="251" customFormat="1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72</v>
      </c>
      <c r="H22" s="251">
        <v>0</v>
      </c>
      <c r="I22" s="251">
        <v>0</v>
      </c>
      <c r="J22" s="251">
        <v>0</v>
      </c>
      <c r="K22" s="251">
        <v>-72</v>
      </c>
      <c r="L22" s="251">
        <v>-74</v>
      </c>
    </row>
    <row r="23" spans="1:12" s="251" customFormat="1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27.5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27.5</v>
      </c>
    </row>
    <row r="24" spans="1:12" s="251" customFormat="1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-20</v>
      </c>
      <c r="G24" s="251">
        <v>4</v>
      </c>
      <c r="H24" s="251">
        <v>0</v>
      </c>
      <c r="I24" s="251">
        <v>0</v>
      </c>
      <c r="J24" s="251">
        <v>2</v>
      </c>
      <c r="K24" s="251">
        <v>-2</v>
      </c>
      <c r="L24" s="251">
        <v>-22</v>
      </c>
    </row>
    <row r="25" spans="1:12" s="251" customFormat="1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-10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-10</v>
      </c>
    </row>
    <row r="26" spans="1:12" s="251" customFormat="1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 s="251" customFormat="1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20</v>
      </c>
      <c r="G27" s="251">
        <v>8</v>
      </c>
      <c r="H27" s="251">
        <v>0</v>
      </c>
      <c r="I27" s="251">
        <v>0</v>
      </c>
      <c r="J27" s="251">
        <v>0</v>
      </c>
      <c r="K27" s="251">
        <v>-8</v>
      </c>
      <c r="L27" s="251">
        <v>12</v>
      </c>
    </row>
    <row r="28" spans="1:12" s="251" customFormat="1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-2</v>
      </c>
      <c r="G28" s="251">
        <v>0</v>
      </c>
      <c r="H28" s="251">
        <v>0</v>
      </c>
      <c r="I28" s="251">
        <v>0</v>
      </c>
      <c r="J28" s="251">
        <v>2</v>
      </c>
      <c r="K28" s="251">
        <v>2</v>
      </c>
      <c r="L28" s="251">
        <v>0</v>
      </c>
    </row>
    <row r="29" spans="1:12" s="251" customFormat="1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20</v>
      </c>
      <c r="G29" s="251">
        <v>5</v>
      </c>
      <c r="H29" s="251">
        <v>0</v>
      </c>
      <c r="I29" s="251">
        <v>0</v>
      </c>
      <c r="J29" s="251">
        <v>2</v>
      </c>
      <c r="K29" s="251">
        <v>-3</v>
      </c>
      <c r="L29" s="251">
        <v>17</v>
      </c>
    </row>
    <row r="30" spans="1:12" s="251" customFormat="1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20</v>
      </c>
      <c r="G30" s="251">
        <v>32</v>
      </c>
      <c r="H30" s="251">
        <v>0</v>
      </c>
      <c r="I30" s="251">
        <v>0</v>
      </c>
      <c r="J30" s="251">
        <v>0</v>
      </c>
      <c r="K30" s="251">
        <v>-32</v>
      </c>
      <c r="L30" s="251">
        <v>-12</v>
      </c>
    </row>
    <row r="31" spans="1:12" s="251" customFormat="1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-10</v>
      </c>
      <c r="G31" s="251">
        <v>4</v>
      </c>
      <c r="H31" s="251">
        <v>0</v>
      </c>
      <c r="I31" s="251">
        <v>0</v>
      </c>
      <c r="J31" s="251">
        <v>0</v>
      </c>
      <c r="K31" s="251">
        <v>-4</v>
      </c>
      <c r="L31" s="251">
        <v>-14</v>
      </c>
    </row>
    <row r="32" spans="1:12" s="251" customFormat="1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18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14</v>
      </c>
    </row>
    <row r="33" spans="1:12" s="251" customFormat="1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 s="251" customFormat="1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10</v>
      </c>
      <c r="G34" s="251">
        <v>0</v>
      </c>
      <c r="H34" s="251">
        <v>-24</v>
      </c>
      <c r="I34" s="251">
        <v>0</v>
      </c>
      <c r="J34" s="251">
        <v>0</v>
      </c>
      <c r="K34" s="251">
        <v>0</v>
      </c>
      <c r="L34" s="251">
        <v>10</v>
      </c>
    </row>
    <row r="35" spans="1:12" s="251" customFormat="1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10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10</v>
      </c>
    </row>
    <row r="36" spans="1:12" s="251" customFormat="1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-2</v>
      </c>
      <c r="G36" s="251">
        <v>74</v>
      </c>
      <c r="H36" s="251">
        <v>0</v>
      </c>
      <c r="I36" s="251">
        <v>0</v>
      </c>
      <c r="J36" s="251">
        <v>0</v>
      </c>
      <c r="K36" s="251">
        <v>-74</v>
      </c>
      <c r="L36" s="251">
        <v>-76</v>
      </c>
    </row>
    <row r="37" spans="1:12" s="251" customFormat="1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 s="251" customFormat="1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 s="251" customFormat="1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-4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-4</v>
      </c>
    </row>
    <row r="40" spans="1:12" s="251" customFormat="1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12</v>
      </c>
      <c r="G40" s="251">
        <v>4</v>
      </c>
      <c r="H40" s="251">
        <v>0</v>
      </c>
      <c r="I40" s="251">
        <v>0</v>
      </c>
      <c r="J40" s="251">
        <v>2</v>
      </c>
      <c r="K40" s="251">
        <v>-2</v>
      </c>
      <c r="L40" s="251">
        <v>10</v>
      </c>
    </row>
    <row r="41" spans="1:12" s="251" customFormat="1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20</v>
      </c>
      <c r="G41" s="251">
        <v>98</v>
      </c>
      <c r="H41" s="251">
        <v>0</v>
      </c>
      <c r="I41" s="251">
        <v>0</v>
      </c>
      <c r="J41" s="251">
        <v>2</v>
      </c>
      <c r="K41" s="251">
        <v>-96</v>
      </c>
      <c r="L41" s="251">
        <v>-76</v>
      </c>
    </row>
    <row r="42" spans="1:12" s="251" customFormat="1">
      <c r="A42" s="251" t="s">
        <v>139</v>
      </c>
      <c r="B42" s="251">
        <v>1008</v>
      </c>
      <c r="C42" s="251">
        <v>110</v>
      </c>
      <c r="D42" s="251">
        <v>906</v>
      </c>
      <c r="E42" s="251">
        <v>1016</v>
      </c>
      <c r="F42" s="251">
        <v>8</v>
      </c>
      <c r="G42" s="251">
        <v>84</v>
      </c>
      <c r="H42" s="251">
        <v>0</v>
      </c>
      <c r="I42" s="251">
        <v>0</v>
      </c>
      <c r="J42" s="251">
        <v>2</v>
      </c>
      <c r="K42" s="251">
        <v>-82</v>
      </c>
      <c r="L42" s="251">
        <v>-74</v>
      </c>
    </row>
    <row r="43" spans="1:12" s="251" customFormat="1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 s="251" customFormat="1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7</v>
      </c>
      <c r="G44" s="251">
        <v>2</v>
      </c>
      <c r="H44" s="251">
        <v>0</v>
      </c>
      <c r="I44" s="251">
        <v>0</v>
      </c>
      <c r="J44" s="251">
        <v>0</v>
      </c>
      <c r="K44" s="251">
        <v>-2</v>
      </c>
      <c r="L44" s="251">
        <v>5</v>
      </c>
    </row>
    <row r="45" spans="1:12" s="251" customFormat="1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8</v>
      </c>
      <c r="G45" s="251">
        <v>12</v>
      </c>
      <c r="H45" s="251">
        <v>0</v>
      </c>
      <c r="I45" s="251">
        <v>0</v>
      </c>
      <c r="J45" s="251">
        <v>4</v>
      </c>
      <c r="K45" s="251">
        <v>-8</v>
      </c>
      <c r="L45" s="251">
        <v>0</v>
      </c>
    </row>
    <row r="46" spans="1:12" s="251" customFormat="1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18</v>
      </c>
      <c r="G46" s="251">
        <v>66</v>
      </c>
      <c r="H46" s="251">
        <v>0</v>
      </c>
      <c r="I46" s="251">
        <v>0</v>
      </c>
      <c r="J46" s="251">
        <v>0</v>
      </c>
      <c r="K46" s="251">
        <v>-66</v>
      </c>
      <c r="L46" s="251">
        <v>-48</v>
      </c>
    </row>
    <row r="47" spans="1:12" s="251" customFormat="1">
      <c r="A47" s="251" t="s">
        <v>272</v>
      </c>
      <c r="B47" s="251">
        <v>752</v>
      </c>
      <c r="C47" s="251">
        <v>165</v>
      </c>
      <c r="D47" s="251">
        <v>656</v>
      </c>
      <c r="E47" s="251">
        <v>821</v>
      </c>
      <c r="F47" s="251">
        <v>69</v>
      </c>
      <c r="G47" s="251">
        <v>20</v>
      </c>
      <c r="H47" s="251">
        <v>0</v>
      </c>
      <c r="I47" s="251">
        <v>0</v>
      </c>
      <c r="J47" s="251">
        <v>3</v>
      </c>
      <c r="K47" s="251">
        <v>-17</v>
      </c>
      <c r="L47" s="251">
        <v>52</v>
      </c>
    </row>
    <row r="48" spans="1:12" s="251" customFormat="1">
      <c r="A48" s="251" t="s">
        <v>64</v>
      </c>
      <c r="B48" s="251">
        <v>797</v>
      </c>
      <c r="C48" s="251">
        <v>321</v>
      </c>
      <c r="D48" s="251">
        <v>477</v>
      </c>
      <c r="E48" s="251">
        <v>798</v>
      </c>
      <c r="F48" s="251">
        <v>1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1</v>
      </c>
    </row>
    <row r="49" spans="1:12" s="251" customFormat="1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10</v>
      </c>
      <c r="G49" s="251">
        <v>0</v>
      </c>
      <c r="H49" s="251">
        <v>0</v>
      </c>
      <c r="I49" s="251">
        <v>0</v>
      </c>
      <c r="J49" s="251">
        <v>2</v>
      </c>
      <c r="K49" s="251">
        <v>2</v>
      </c>
      <c r="L49" s="251">
        <v>12</v>
      </c>
    </row>
    <row r="50" spans="1:12" s="251" customFormat="1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-30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-30</v>
      </c>
    </row>
    <row r="51" spans="1:12" s="251" customFormat="1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50</v>
      </c>
      <c r="H51" s="251">
        <v>0</v>
      </c>
      <c r="I51" s="251">
        <v>0</v>
      </c>
      <c r="J51" s="251">
        <v>2</v>
      </c>
      <c r="K51" s="251">
        <v>-48</v>
      </c>
      <c r="L51" s="251">
        <v>-28</v>
      </c>
    </row>
    <row r="52" spans="1:12" s="251" customFormat="1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 s="251" customFormat="1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80</v>
      </c>
      <c r="H53" s="251">
        <v>0</v>
      </c>
      <c r="I53" s="251">
        <v>0</v>
      </c>
      <c r="J53" s="251">
        <v>0</v>
      </c>
      <c r="K53" s="251">
        <v>-80</v>
      </c>
      <c r="L53" s="251">
        <v>-80</v>
      </c>
    </row>
    <row r="54" spans="1:12" s="251" customFormat="1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 s="251" customFormat="1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12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12</v>
      </c>
    </row>
    <row r="56" spans="1:12" s="251" customFormat="1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-10</v>
      </c>
      <c r="G56" s="251">
        <v>96</v>
      </c>
      <c r="H56" s="251">
        <v>0</v>
      </c>
      <c r="I56" s="251">
        <v>0</v>
      </c>
      <c r="J56" s="251">
        <v>0</v>
      </c>
      <c r="K56" s="251">
        <v>-96</v>
      </c>
      <c r="L56" s="251">
        <v>-106</v>
      </c>
    </row>
    <row r="57" spans="1:12" s="251" customFormat="1">
      <c r="A57" s="251" t="s">
        <v>95</v>
      </c>
      <c r="B57" s="251">
        <v>1012</v>
      </c>
      <c r="C57" s="251">
        <v>522</v>
      </c>
      <c r="D57" s="251">
        <v>552</v>
      </c>
      <c r="E57" s="251">
        <v>1074</v>
      </c>
      <c r="F57" s="251">
        <v>62</v>
      </c>
      <c r="G57" s="251">
        <v>6</v>
      </c>
      <c r="H57" s="251">
        <v>0</v>
      </c>
      <c r="I57" s="251">
        <v>0</v>
      </c>
      <c r="J57" s="251">
        <v>10</v>
      </c>
      <c r="K57" s="251">
        <v>4</v>
      </c>
      <c r="L57" s="251">
        <v>66</v>
      </c>
    </row>
    <row r="58" spans="1:12" s="251" customFormat="1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102</v>
      </c>
      <c r="H58" s="251">
        <v>0</v>
      </c>
      <c r="I58" s="251">
        <v>0</v>
      </c>
      <c r="J58" s="251">
        <v>0</v>
      </c>
      <c r="K58" s="251">
        <v>-102</v>
      </c>
      <c r="L58" s="251">
        <v>-102</v>
      </c>
    </row>
    <row r="59" spans="1:12" s="251" customFormat="1">
      <c r="A59" s="251" t="s">
        <v>142</v>
      </c>
      <c r="B59" s="251">
        <v>1008</v>
      </c>
      <c r="C59" s="251">
        <v>160</v>
      </c>
      <c r="D59" s="251">
        <v>846</v>
      </c>
      <c r="E59" s="251">
        <v>1006</v>
      </c>
      <c r="F59" s="251">
        <v>-2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-1</v>
      </c>
    </row>
    <row r="60" spans="1:12" s="251" customFormat="1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 s="251" customFormat="1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 s="251" customFormat="1">
      <c r="A62" s="251" t="s">
        <v>1273</v>
      </c>
      <c r="B62" s="251">
        <v>180</v>
      </c>
      <c r="C62" s="251">
        <v>0</v>
      </c>
      <c r="D62" s="251">
        <v>186</v>
      </c>
      <c r="E62" s="251">
        <v>186</v>
      </c>
      <c r="F62" s="251">
        <v>6</v>
      </c>
      <c r="G62" s="251">
        <v>8</v>
      </c>
      <c r="H62" s="251">
        <v>0</v>
      </c>
      <c r="I62" s="251">
        <v>0</v>
      </c>
      <c r="J62" s="251">
        <v>0</v>
      </c>
      <c r="K62" s="251">
        <v>-8</v>
      </c>
      <c r="L62" s="251">
        <v>-2</v>
      </c>
    </row>
    <row r="63" spans="1:12" s="251" customFormat="1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20</v>
      </c>
      <c r="G63" s="251">
        <v>92</v>
      </c>
      <c r="H63" s="251">
        <v>0</v>
      </c>
      <c r="I63" s="251">
        <v>0</v>
      </c>
      <c r="J63" s="251">
        <v>4</v>
      </c>
      <c r="K63" s="251">
        <v>-88</v>
      </c>
      <c r="L63" s="251">
        <v>-68</v>
      </c>
    </row>
    <row r="64" spans="1:12" s="251" customFormat="1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20</v>
      </c>
      <c r="G64" s="251">
        <v>16</v>
      </c>
      <c r="H64" s="251">
        <v>0</v>
      </c>
      <c r="I64" s="251">
        <v>0</v>
      </c>
      <c r="J64" s="251">
        <v>2</v>
      </c>
      <c r="K64" s="251">
        <v>-14</v>
      </c>
      <c r="L64" s="251">
        <v>6</v>
      </c>
    </row>
    <row r="65" spans="1:12" s="251" customFormat="1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72</v>
      </c>
      <c r="H65" s="251">
        <v>0</v>
      </c>
      <c r="I65" s="251">
        <v>0</v>
      </c>
      <c r="J65" s="251">
        <v>0</v>
      </c>
      <c r="K65" s="251">
        <v>-72</v>
      </c>
      <c r="L65" s="251">
        <v>-72</v>
      </c>
    </row>
    <row r="66" spans="1:12" s="251" customFormat="1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4</v>
      </c>
      <c r="G66" s="251">
        <v>2</v>
      </c>
      <c r="H66" s="251">
        <v>0</v>
      </c>
      <c r="I66" s="251">
        <v>0</v>
      </c>
      <c r="J66" s="251">
        <v>0</v>
      </c>
      <c r="K66" s="251">
        <v>-2</v>
      </c>
      <c r="L66" s="251">
        <v>2</v>
      </c>
    </row>
    <row r="67" spans="1:12" s="251" customFormat="1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-2</v>
      </c>
      <c r="G67" s="251">
        <v>124</v>
      </c>
      <c r="H67" s="251">
        <v>0</v>
      </c>
      <c r="I67" s="251">
        <v>0</v>
      </c>
      <c r="J67" s="251">
        <v>0</v>
      </c>
      <c r="K67" s="251">
        <v>-124</v>
      </c>
      <c r="L67" s="251">
        <v>-126</v>
      </c>
    </row>
    <row r="68" spans="1:12" s="251" customFormat="1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2</v>
      </c>
      <c r="H68" s="251">
        <v>0</v>
      </c>
      <c r="I68" s="251">
        <v>0</v>
      </c>
      <c r="J68" s="251">
        <v>0</v>
      </c>
      <c r="K68" s="251">
        <v>-2</v>
      </c>
      <c r="L68" s="251">
        <v>-2</v>
      </c>
    </row>
    <row r="69" spans="1:12" s="251" customFormat="1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 s="251" customFormat="1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10</v>
      </c>
      <c r="H70" s="251">
        <v>0</v>
      </c>
      <c r="I70" s="251">
        <v>0</v>
      </c>
      <c r="J70" s="251">
        <v>0</v>
      </c>
      <c r="K70" s="251">
        <v>-10</v>
      </c>
      <c r="L70" s="251">
        <v>-24</v>
      </c>
    </row>
    <row r="71" spans="1:12" s="251" customFormat="1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10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12</v>
      </c>
    </row>
    <row r="72" spans="1:12" s="251" customFormat="1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-10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-10</v>
      </c>
    </row>
    <row r="73" spans="1:12" s="251" customFormat="1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-10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-10</v>
      </c>
    </row>
    <row r="74" spans="1:12" s="251" customFormat="1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20</v>
      </c>
      <c r="G74" s="251">
        <v>70</v>
      </c>
      <c r="H74" s="251">
        <v>0</v>
      </c>
      <c r="I74" s="251">
        <v>0</v>
      </c>
      <c r="J74" s="251">
        <v>0</v>
      </c>
      <c r="K74" s="251">
        <v>-70</v>
      </c>
      <c r="L74" s="251">
        <v>-50</v>
      </c>
    </row>
    <row r="75" spans="1:12" s="251" customFormat="1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10</v>
      </c>
      <c r="G75" s="251">
        <v>6</v>
      </c>
      <c r="H75" s="251">
        <v>0</v>
      </c>
      <c r="I75" s="251">
        <v>0</v>
      </c>
      <c r="J75" s="251">
        <v>0</v>
      </c>
      <c r="K75" s="251">
        <v>-6</v>
      </c>
      <c r="L75" s="251">
        <v>4</v>
      </c>
    </row>
    <row r="76" spans="1:12" s="251" customFormat="1">
      <c r="A76" s="251" t="s">
        <v>1267</v>
      </c>
      <c r="B76" s="251">
        <v>1018</v>
      </c>
      <c r="C76" s="251">
        <v>422</v>
      </c>
      <c r="D76" s="251">
        <v>638</v>
      </c>
      <c r="E76" s="251">
        <v>1060</v>
      </c>
      <c r="F76" s="251">
        <v>42</v>
      </c>
      <c r="G76" s="251">
        <v>20</v>
      </c>
      <c r="H76" s="251">
        <v>0</v>
      </c>
      <c r="I76" s="251">
        <v>0</v>
      </c>
      <c r="J76" s="251">
        <v>15</v>
      </c>
      <c r="K76" s="251">
        <v>-5</v>
      </c>
      <c r="L76" s="251">
        <v>37</v>
      </c>
    </row>
    <row r="77" spans="1:12" s="251" customFormat="1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-22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-22</v>
      </c>
    </row>
    <row r="78" spans="1:12" s="251" customFormat="1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6</v>
      </c>
      <c r="H78" s="251">
        <v>0</v>
      </c>
      <c r="I78" s="251">
        <v>0</v>
      </c>
      <c r="J78" s="251">
        <v>0</v>
      </c>
      <c r="K78" s="251">
        <v>-6</v>
      </c>
      <c r="L78" s="251">
        <v>-6</v>
      </c>
    </row>
    <row r="79" spans="1:12" s="251" customFormat="1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-4</v>
      </c>
      <c r="G79" s="251">
        <v>6</v>
      </c>
      <c r="H79" s="251">
        <v>0</v>
      </c>
      <c r="I79" s="251">
        <v>0</v>
      </c>
      <c r="J79" s="251">
        <v>0</v>
      </c>
      <c r="K79" s="251">
        <v>-6</v>
      </c>
      <c r="L79" s="251">
        <v>-10</v>
      </c>
    </row>
    <row r="80" spans="1:12" s="251" customFormat="1">
      <c r="A80" s="251" t="s">
        <v>299</v>
      </c>
      <c r="B80" s="251">
        <v>1010</v>
      </c>
      <c r="C80" s="251">
        <v>222</v>
      </c>
      <c r="D80" s="251">
        <v>832</v>
      </c>
      <c r="E80" s="251">
        <v>1050</v>
      </c>
      <c r="F80" s="251">
        <v>40</v>
      </c>
      <c r="G80" s="251">
        <v>12</v>
      </c>
      <c r="H80" s="251">
        <v>-4</v>
      </c>
      <c r="I80" s="251">
        <v>0</v>
      </c>
      <c r="J80" s="251">
        <v>19</v>
      </c>
      <c r="K80" s="251">
        <v>7</v>
      </c>
      <c r="L80" s="251">
        <v>47</v>
      </c>
    </row>
    <row r="81" spans="1:12" s="251" customFormat="1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42</v>
      </c>
      <c r="H81" s="251">
        <v>0</v>
      </c>
      <c r="I81" s="251">
        <v>0</v>
      </c>
      <c r="J81" s="251">
        <v>2</v>
      </c>
      <c r="K81" s="251">
        <v>-40</v>
      </c>
      <c r="L81" s="251">
        <v>-60</v>
      </c>
    </row>
    <row r="82" spans="1:12" s="251" customFormat="1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-2</v>
      </c>
      <c r="G82" s="251">
        <v>58</v>
      </c>
      <c r="H82" s="251">
        <v>0</v>
      </c>
      <c r="I82" s="251">
        <v>0</v>
      </c>
      <c r="J82" s="251">
        <v>0</v>
      </c>
      <c r="K82" s="251">
        <v>-58</v>
      </c>
      <c r="L82" s="251">
        <v>-60</v>
      </c>
    </row>
    <row r="83" spans="1:12" s="251" customFormat="1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-10</v>
      </c>
      <c r="G83" s="251">
        <v>78</v>
      </c>
      <c r="H83" s="251">
        <v>0</v>
      </c>
      <c r="I83" s="251">
        <v>0</v>
      </c>
      <c r="J83" s="251">
        <v>0</v>
      </c>
      <c r="K83" s="251">
        <v>-78</v>
      </c>
      <c r="L83" s="251">
        <v>-88</v>
      </c>
    </row>
    <row r="84" spans="1:12" s="251" customFormat="1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16</v>
      </c>
      <c r="G84" s="251">
        <v>4</v>
      </c>
      <c r="H84" s="251">
        <v>0</v>
      </c>
      <c r="I84" s="251">
        <v>0</v>
      </c>
      <c r="J84" s="251">
        <v>4</v>
      </c>
      <c r="K84" s="251">
        <v>0</v>
      </c>
      <c r="L84" s="251">
        <v>16</v>
      </c>
    </row>
    <row r="85" spans="1:12" s="251" customFormat="1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 s="251" customFormat="1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16</v>
      </c>
      <c r="H86" s="251">
        <v>0</v>
      </c>
      <c r="I86" s="251">
        <v>0</v>
      </c>
      <c r="J86" s="251">
        <v>0</v>
      </c>
      <c r="K86" s="251">
        <v>-16</v>
      </c>
      <c r="L86" s="251">
        <v>-15</v>
      </c>
    </row>
    <row r="87" spans="1:12" s="251" customFormat="1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 s="251" customFormat="1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 s="251" customFormat="1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 s="251" customFormat="1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10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10</v>
      </c>
    </row>
    <row r="91" spans="1:12" s="251" customFormat="1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20</v>
      </c>
      <c r="G91" s="251">
        <v>38</v>
      </c>
      <c r="H91" s="251">
        <v>0</v>
      </c>
      <c r="I91" s="251">
        <v>0</v>
      </c>
      <c r="J91" s="251">
        <v>3</v>
      </c>
      <c r="K91" s="251">
        <v>-35</v>
      </c>
      <c r="L91" s="251">
        <v>-15</v>
      </c>
    </row>
    <row r="92" spans="1:12" s="251" customFormat="1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20</v>
      </c>
      <c r="G92" s="251">
        <v>2</v>
      </c>
      <c r="H92" s="251">
        <v>0</v>
      </c>
      <c r="I92" s="251">
        <v>0</v>
      </c>
      <c r="J92" s="251">
        <v>4</v>
      </c>
      <c r="K92" s="251">
        <v>2</v>
      </c>
      <c r="L92" s="251">
        <v>22</v>
      </c>
    </row>
    <row r="93" spans="1:12" s="251" customFormat="1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132</v>
      </c>
      <c r="H93" s="251">
        <v>0</v>
      </c>
      <c r="I93" s="251">
        <v>0</v>
      </c>
      <c r="J93" s="251">
        <v>0</v>
      </c>
      <c r="K93" s="251">
        <v>-132</v>
      </c>
      <c r="L93" s="251">
        <v>-132</v>
      </c>
    </row>
    <row r="94" spans="1:12" s="251" customFormat="1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 s="251" customFormat="1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-12</v>
      </c>
      <c r="G95" s="251">
        <v>33</v>
      </c>
      <c r="H95" s="251">
        <v>-31</v>
      </c>
      <c r="I95" s="251">
        <v>0</v>
      </c>
      <c r="J95" s="251">
        <v>3</v>
      </c>
      <c r="K95" s="251">
        <v>-30</v>
      </c>
      <c r="L95" s="251">
        <v>-42</v>
      </c>
    </row>
    <row r="96" spans="1:12" s="251" customFormat="1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-2</v>
      </c>
      <c r="G96" s="251">
        <v>96</v>
      </c>
      <c r="H96" s="251">
        <v>0</v>
      </c>
      <c r="I96" s="251">
        <v>0</v>
      </c>
      <c r="J96" s="251">
        <v>0</v>
      </c>
      <c r="K96" s="251">
        <v>-96</v>
      </c>
      <c r="L96" s="251">
        <v>-98</v>
      </c>
    </row>
    <row r="97" spans="1:12" s="251" customFormat="1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10</v>
      </c>
      <c r="G97" s="251">
        <v>12</v>
      </c>
      <c r="H97" s="251">
        <v>0</v>
      </c>
      <c r="I97" s="251">
        <v>0</v>
      </c>
      <c r="J97" s="251">
        <v>0</v>
      </c>
      <c r="K97" s="251">
        <v>-12</v>
      </c>
      <c r="L97" s="251">
        <v>-2</v>
      </c>
    </row>
    <row r="98" spans="1:12" s="251" customFormat="1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-21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-21</v>
      </c>
    </row>
    <row r="99" spans="1:12" s="251" customFormat="1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18</v>
      </c>
      <c r="G99" s="251">
        <v>140</v>
      </c>
      <c r="H99" s="251">
        <v>0</v>
      </c>
      <c r="I99" s="251">
        <v>0</v>
      </c>
      <c r="J99" s="251">
        <v>0</v>
      </c>
      <c r="K99" s="251">
        <v>-140</v>
      </c>
      <c r="L99" s="251">
        <v>-122</v>
      </c>
    </row>
    <row r="100" spans="1:12" s="251" customFormat="1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17</v>
      </c>
      <c r="G100" s="251">
        <v>22</v>
      </c>
      <c r="H100" s="251">
        <v>0</v>
      </c>
      <c r="I100" s="251">
        <v>0</v>
      </c>
      <c r="J100" s="251">
        <v>0</v>
      </c>
      <c r="K100" s="251">
        <v>-22</v>
      </c>
      <c r="L100" s="251">
        <v>-5</v>
      </c>
    </row>
    <row r="101" spans="1:12" s="251" customFormat="1">
      <c r="A101" s="251" t="s">
        <v>28</v>
      </c>
      <c r="B101" s="251">
        <v>780</v>
      </c>
      <c r="C101" s="251">
        <v>222</v>
      </c>
      <c r="D101" s="251">
        <v>600</v>
      </c>
      <c r="E101" s="251">
        <v>822</v>
      </c>
      <c r="F101" s="251">
        <v>42</v>
      </c>
      <c r="G101" s="251">
        <v>0</v>
      </c>
      <c r="H101" s="251">
        <v>0</v>
      </c>
      <c r="I101" s="251">
        <v>0</v>
      </c>
      <c r="J101" s="251">
        <v>2</v>
      </c>
      <c r="K101" s="251">
        <v>2</v>
      </c>
      <c r="L101" s="251">
        <v>44</v>
      </c>
    </row>
    <row r="102" spans="1:12" s="251" customFormat="1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11</v>
      </c>
      <c r="G102" s="251">
        <v>61</v>
      </c>
      <c r="H102" s="251">
        <v>0</v>
      </c>
      <c r="I102" s="251">
        <v>0</v>
      </c>
      <c r="J102" s="251">
        <v>4</v>
      </c>
      <c r="K102" s="251">
        <v>-57</v>
      </c>
      <c r="L102" s="251">
        <v>-46</v>
      </c>
    </row>
    <row r="103" spans="1:12" s="251" customFormat="1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-10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-10</v>
      </c>
    </row>
    <row r="104" spans="1:12" s="251" customFormat="1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 s="251" customFormat="1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-18</v>
      </c>
      <c r="G105" s="251">
        <v>44</v>
      </c>
      <c r="H105" s="251">
        <v>0</v>
      </c>
      <c r="I105" s="251">
        <v>0</v>
      </c>
      <c r="J105" s="251">
        <v>2</v>
      </c>
      <c r="K105" s="251">
        <v>-42</v>
      </c>
      <c r="L105" s="251">
        <v>-60</v>
      </c>
    </row>
    <row r="106" spans="1:12" s="251" customFormat="1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13</v>
      </c>
      <c r="G106" s="251">
        <v>18</v>
      </c>
      <c r="H106" s="251">
        <v>0</v>
      </c>
      <c r="I106" s="251">
        <v>-4</v>
      </c>
      <c r="J106" s="251">
        <v>16</v>
      </c>
      <c r="K106" s="251">
        <v>-6</v>
      </c>
      <c r="L106" s="251">
        <v>7</v>
      </c>
    </row>
    <row r="107" spans="1:12" s="251" customFormat="1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8</v>
      </c>
      <c r="G107" s="251">
        <v>4</v>
      </c>
      <c r="H107" s="251">
        <v>0</v>
      </c>
      <c r="I107" s="251">
        <v>0</v>
      </c>
      <c r="J107" s="251">
        <v>3</v>
      </c>
      <c r="K107" s="251">
        <v>-1</v>
      </c>
      <c r="L107" s="251">
        <v>7</v>
      </c>
    </row>
    <row r="108" spans="1:12" s="251" customFormat="1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-360</v>
      </c>
      <c r="G108" s="251">
        <v>13</v>
      </c>
      <c r="H108" s="251">
        <v>0</v>
      </c>
      <c r="I108" s="251">
        <v>0</v>
      </c>
      <c r="J108" s="251">
        <v>0</v>
      </c>
      <c r="K108" s="251">
        <v>-13</v>
      </c>
      <c r="L108" s="251">
        <v>-373</v>
      </c>
    </row>
    <row r="109" spans="1:12" s="251" customFormat="1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78</v>
      </c>
      <c r="H109" s="251">
        <v>0</v>
      </c>
      <c r="I109" s="251">
        <v>0</v>
      </c>
      <c r="J109" s="251">
        <v>1</v>
      </c>
      <c r="K109" s="251">
        <v>-77</v>
      </c>
      <c r="L109" s="251">
        <v>-77</v>
      </c>
    </row>
    <row r="110" spans="1:12" s="251" customFormat="1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 s="251" customFormat="1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-10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-10</v>
      </c>
    </row>
    <row r="112" spans="1:12" s="251" customFormat="1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1</v>
      </c>
      <c r="G112" s="251">
        <v>8</v>
      </c>
      <c r="H112" s="251">
        <v>0</v>
      </c>
      <c r="I112" s="251">
        <v>0</v>
      </c>
      <c r="J112" s="251">
        <v>4</v>
      </c>
      <c r="K112" s="251">
        <v>-4</v>
      </c>
      <c r="L112" s="251">
        <v>-3</v>
      </c>
    </row>
    <row r="113" spans="1:12" s="251" customFormat="1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10</v>
      </c>
      <c r="G113" s="251">
        <v>24</v>
      </c>
      <c r="H113" s="251">
        <v>0</v>
      </c>
      <c r="I113" s="251">
        <v>0</v>
      </c>
      <c r="J113" s="251">
        <v>8</v>
      </c>
      <c r="K113" s="251">
        <v>-16</v>
      </c>
      <c r="L113" s="251">
        <v>-6</v>
      </c>
    </row>
    <row r="114" spans="1:12" s="251" customFormat="1">
      <c r="A114" s="251" t="s">
        <v>1074</v>
      </c>
      <c r="B114" s="251">
        <v>1013</v>
      </c>
      <c r="C114" s="251">
        <v>83.5</v>
      </c>
      <c r="D114" s="251">
        <v>716.5</v>
      </c>
      <c r="E114" s="251">
        <v>800</v>
      </c>
      <c r="F114" s="251">
        <v>-213</v>
      </c>
      <c r="G114" s="251">
        <v>30</v>
      </c>
      <c r="H114" s="251">
        <v>0</v>
      </c>
      <c r="I114" s="251">
        <v>0</v>
      </c>
      <c r="J114" s="251">
        <v>2</v>
      </c>
      <c r="K114" s="251">
        <v>-28</v>
      </c>
      <c r="L114" s="251">
        <v>-241</v>
      </c>
    </row>
    <row r="115" spans="1:12" s="251" customFormat="1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 s="251" customFormat="1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 s="251" customFormat="1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6</v>
      </c>
      <c r="H117" s="251">
        <v>0</v>
      </c>
      <c r="I117" s="251">
        <v>0</v>
      </c>
      <c r="J117" s="251">
        <v>0</v>
      </c>
      <c r="K117" s="251">
        <v>-6</v>
      </c>
      <c r="L117" s="251">
        <v>-6</v>
      </c>
    </row>
    <row r="118" spans="1:12" s="251" customFormat="1">
      <c r="A118" s="251" t="s">
        <v>58</v>
      </c>
      <c r="B118" s="251">
        <v>1020</v>
      </c>
      <c r="C118" s="251">
        <v>474</v>
      </c>
      <c r="D118" s="251">
        <v>592</v>
      </c>
      <c r="E118" s="251">
        <v>1066</v>
      </c>
      <c r="F118" s="251">
        <v>46</v>
      </c>
      <c r="G118" s="251">
        <v>6</v>
      </c>
      <c r="H118" s="251">
        <v>0</v>
      </c>
      <c r="I118" s="251">
        <v>0</v>
      </c>
      <c r="J118" s="251">
        <v>2</v>
      </c>
      <c r="K118" s="251">
        <v>-4</v>
      </c>
      <c r="L118" s="251">
        <v>42</v>
      </c>
    </row>
    <row r="119" spans="1:12" s="251" customFormat="1">
      <c r="A119" s="251" t="s">
        <v>228</v>
      </c>
      <c r="B119" s="251">
        <v>1016</v>
      </c>
      <c r="C119" s="251">
        <v>212</v>
      </c>
      <c r="D119" s="251">
        <v>834</v>
      </c>
      <c r="E119" s="251">
        <v>1046</v>
      </c>
      <c r="F119" s="251">
        <v>30</v>
      </c>
      <c r="G119" s="251">
        <v>141</v>
      </c>
      <c r="H119" s="251">
        <v>0</v>
      </c>
      <c r="I119" s="251">
        <v>0</v>
      </c>
      <c r="J119" s="251">
        <v>0</v>
      </c>
      <c r="K119" s="251">
        <v>-141</v>
      </c>
      <c r="L119" s="251">
        <v>-111</v>
      </c>
    </row>
    <row r="120" spans="1:12" s="251" customFormat="1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70</v>
      </c>
      <c r="H120" s="251">
        <v>0</v>
      </c>
      <c r="I120" s="251">
        <v>0</v>
      </c>
      <c r="J120" s="251">
        <v>2</v>
      </c>
      <c r="K120" s="251">
        <v>-68</v>
      </c>
      <c r="L120" s="251">
        <v>-68</v>
      </c>
    </row>
    <row r="121" spans="1:12" s="251" customFormat="1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-10</v>
      </c>
      <c r="G121" s="251">
        <v>36</v>
      </c>
      <c r="H121" s="251">
        <v>0</v>
      </c>
      <c r="I121" s="251">
        <v>0</v>
      </c>
      <c r="J121" s="251">
        <v>0</v>
      </c>
      <c r="K121" s="251">
        <v>-36</v>
      </c>
      <c r="L121" s="251">
        <v>-46</v>
      </c>
    </row>
    <row r="122" spans="1:12" s="251" customFormat="1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2</v>
      </c>
      <c r="H122" s="251">
        <v>0</v>
      </c>
      <c r="I122" s="251">
        <v>0</v>
      </c>
      <c r="J122" s="251">
        <v>0</v>
      </c>
      <c r="K122" s="251">
        <v>-2</v>
      </c>
      <c r="L122" s="251">
        <v>-2</v>
      </c>
    </row>
    <row r="123" spans="1:12" s="251" customFormat="1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108</v>
      </c>
      <c r="H123" s="251">
        <v>0</v>
      </c>
      <c r="I123" s="251">
        <v>0</v>
      </c>
      <c r="J123" s="251">
        <v>0</v>
      </c>
      <c r="K123" s="251">
        <v>-108</v>
      </c>
      <c r="L123" s="251">
        <v>-108</v>
      </c>
    </row>
    <row r="124" spans="1:12" s="251" customFormat="1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12</v>
      </c>
      <c r="G124" s="251">
        <v>48</v>
      </c>
      <c r="H124" s="251">
        <v>0</v>
      </c>
      <c r="I124" s="251">
        <v>0</v>
      </c>
      <c r="J124" s="251">
        <v>0</v>
      </c>
      <c r="K124" s="251">
        <v>-48</v>
      </c>
      <c r="L124" s="251">
        <v>-36</v>
      </c>
    </row>
    <row r="125" spans="1:12" s="251" customFormat="1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10</v>
      </c>
      <c r="G125" s="251">
        <v>100</v>
      </c>
      <c r="H125" s="251">
        <v>0</v>
      </c>
      <c r="I125" s="251">
        <v>0</v>
      </c>
      <c r="J125" s="251">
        <v>4</v>
      </c>
      <c r="K125" s="251">
        <v>-96</v>
      </c>
      <c r="L125" s="251">
        <v>-86</v>
      </c>
    </row>
    <row r="126" spans="1:12" s="251" customFormat="1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-2</v>
      </c>
      <c r="G126" s="251">
        <v>46</v>
      </c>
      <c r="H126" s="251">
        <v>0</v>
      </c>
      <c r="I126" s="251">
        <v>0</v>
      </c>
      <c r="J126" s="251">
        <v>6</v>
      </c>
      <c r="K126" s="251">
        <v>-40</v>
      </c>
      <c r="L126" s="251">
        <v>-42</v>
      </c>
    </row>
    <row r="127" spans="1:12" s="251" customFormat="1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-14</v>
      </c>
      <c r="G127" s="251">
        <v>0</v>
      </c>
      <c r="H127" s="251">
        <v>0</v>
      </c>
      <c r="I127" s="251">
        <v>0</v>
      </c>
      <c r="J127" s="251">
        <v>3</v>
      </c>
      <c r="K127" s="251">
        <v>3</v>
      </c>
      <c r="L127" s="251">
        <v>-11</v>
      </c>
    </row>
    <row r="128" spans="1:12" s="251" customFormat="1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20</v>
      </c>
      <c r="G128" s="251">
        <v>112</v>
      </c>
      <c r="H128" s="251">
        <v>0</v>
      </c>
      <c r="I128" s="251">
        <v>0</v>
      </c>
      <c r="J128" s="251">
        <v>2</v>
      </c>
      <c r="K128" s="251">
        <v>-110</v>
      </c>
      <c r="L128" s="251">
        <v>-90</v>
      </c>
    </row>
    <row r="129" spans="1:12" s="251" customFormat="1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 s="251" customFormat="1">
      <c r="A130" s="251" t="s">
        <v>553</v>
      </c>
      <c r="B130" s="251">
        <v>274.5</v>
      </c>
      <c r="C130" s="251">
        <v>11</v>
      </c>
      <c r="D130" s="251">
        <v>263.5</v>
      </c>
      <c r="E130" s="251">
        <v>274.5</v>
      </c>
      <c r="F130" s="251">
        <v>0</v>
      </c>
      <c r="G130" s="251">
        <v>0</v>
      </c>
      <c r="H130" s="251">
        <v>0</v>
      </c>
      <c r="I130" s="251">
        <v>0</v>
      </c>
      <c r="J130" s="251">
        <v>8</v>
      </c>
      <c r="K130" s="251">
        <v>8</v>
      </c>
      <c r="L130" s="251">
        <v>8</v>
      </c>
    </row>
    <row r="131" spans="1:12" s="251" customFormat="1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-5</v>
      </c>
      <c r="G131" s="251">
        <v>0</v>
      </c>
      <c r="H131" s="251">
        <v>0</v>
      </c>
      <c r="I131" s="251">
        <v>0</v>
      </c>
      <c r="J131" s="251">
        <v>2</v>
      </c>
      <c r="K131" s="251">
        <v>2</v>
      </c>
      <c r="L131" s="251">
        <v>-3</v>
      </c>
    </row>
    <row r="132" spans="1:12" s="251" customFormat="1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-22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-22</v>
      </c>
    </row>
    <row r="133" spans="1:12" s="251" customFormat="1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76</v>
      </c>
      <c r="G133" s="251">
        <v>0</v>
      </c>
      <c r="H133" s="251">
        <v>0</v>
      </c>
      <c r="I133" s="251">
        <v>0</v>
      </c>
      <c r="J133" s="251">
        <v>2</v>
      </c>
      <c r="K133" s="251">
        <v>2</v>
      </c>
      <c r="L133" s="251">
        <v>78</v>
      </c>
    </row>
    <row r="134" spans="1:12" s="251" customFormat="1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18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20</v>
      </c>
    </row>
    <row r="135" spans="1:12" s="251" customFormat="1">
      <c r="A135" s="251" t="s">
        <v>1090</v>
      </c>
      <c r="B135" s="251">
        <v>902</v>
      </c>
      <c r="C135" s="251">
        <v>320</v>
      </c>
      <c r="D135" s="251">
        <v>614</v>
      </c>
      <c r="E135" s="251">
        <v>934</v>
      </c>
      <c r="F135" s="251">
        <v>32</v>
      </c>
      <c r="G135" s="251">
        <v>86</v>
      </c>
      <c r="H135" s="251">
        <v>0</v>
      </c>
      <c r="I135" s="251">
        <v>0</v>
      </c>
      <c r="J135" s="251">
        <v>0</v>
      </c>
      <c r="K135" s="251">
        <v>-86</v>
      </c>
      <c r="L135" s="251">
        <v>-54</v>
      </c>
    </row>
    <row r="136" spans="1:12" s="251" customFormat="1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 s="251" customFormat="1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96</v>
      </c>
      <c r="H137" s="251">
        <v>0</v>
      </c>
      <c r="I137" s="251">
        <v>0</v>
      </c>
      <c r="J137" s="251">
        <v>0</v>
      </c>
      <c r="K137" s="251">
        <v>-96</v>
      </c>
      <c r="L137" s="251">
        <v>-96</v>
      </c>
    </row>
    <row r="138" spans="1:12" s="251" customFormat="1">
      <c r="A138" s="251" t="s">
        <v>300</v>
      </c>
      <c r="B138" s="251">
        <v>1020</v>
      </c>
      <c r="C138" s="251">
        <v>696</v>
      </c>
      <c r="D138" s="251">
        <v>192</v>
      </c>
      <c r="E138" s="251">
        <v>888</v>
      </c>
      <c r="F138" s="251">
        <v>-132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-134</v>
      </c>
    </row>
    <row r="139" spans="1:12" s="251" customFormat="1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434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434</v>
      </c>
    </row>
    <row r="140" spans="1:12" s="251" customFormat="1"/>
    <row r="141" spans="1:12" s="251" customFormat="1">
      <c r="A141" s="251" t="s">
        <v>1116</v>
      </c>
      <c r="B141" s="251">
        <v>109772.5</v>
      </c>
      <c r="C141" s="251">
        <v>16318</v>
      </c>
      <c r="D141" s="251">
        <v>93876.5</v>
      </c>
      <c r="E141" s="251">
        <v>110125.5</v>
      </c>
      <c r="F141" s="251">
        <v>353</v>
      </c>
      <c r="G141" s="251">
        <v>3799</v>
      </c>
      <c r="H141" s="251">
        <v>-69</v>
      </c>
      <c r="I141" s="251">
        <v>-4</v>
      </c>
      <c r="J141" s="251">
        <v>201</v>
      </c>
      <c r="K141" s="251">
        <v>-3602</v>
      </c>
      <c r="L141" s="251">
        <v>-3249</v>
      </c>
    </row>
    <row r="142" spans="1:12" s="251" customFormat="1"/>
    <row r="143" spans="1:12" s="251" customFormat="1">
      <c r="A143" s="251" t="s">
        <v>1116</v>
      </c>
      <c r="B143" s="251">
        <v>110014</v>
      </c>
      <c r="C143" s="251">
        <v>16261</v>
      </c>
      <c r="D143" s="251">
        <v>94015.5</v>
      </c>
      <c r="E143" s="251">
        <v>110262.5</v>
      </c>
      <c r="F143" s="251">
        <v>248.5</v>
      </c>
      <c r="G143" s="251">
        <v>107</v>
      </c>
      <c r="H143" s="251">
        <v>-14</v>
      </c>
      <c r="I143" s="251">
        <v>0</v>
      </c>
      <c r="J143" s="251">
        <v>70</v>
      </c>
      <c r="K143" s="251">
        <v>-37</v>
      </c>
      <c r="L143" s="251">
        <v>211.5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21">
    <tabColor theme="4" tint="0.79998168889431442"/>
  </sheetPr>
  <dimension ref="A1:L140"/>
  <sheetViews>
    <sheetView workbookViewId="0">
      <selection activeCell="R10" sqref="R10"/>
    </sheetView>
  </sheetViews>
  <sheetFormatPr baseColWidth="10" defaultColWidth="11.453125" defaultRowHeight="14.5"/>
  <cols>
    <col min="1" max="16384" width="11.453125" style="251"/>
  </cols>
  <sheetData>
    <row r="1" spans="1:12">
      <c r="A1" s="251" t="s">
        <v>1104</v>
      </c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0</v>
      </c>
      <c r="G4" s="251">
        <v>0</v>
      </c>
      <c r="H4" s="251">
        <v>0</v>
      </c>
      <c r="I4" s="251">
        <v>0</v>
      </c>
      <c r="J4" s="251">
        <v>0</v>
      </c>
      <c r="K4" s="251">
        <v>0</v>
      </c>
      <c r="L4" s="251">
        <v>0</v>
      </c>
    </row>
    <row r="5" spans="1:12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0</v>
      </c>
      <c r="G5" s="251">
        <v>0</v>
      </c>
      <c r="H5" s="251">
        <v>0</v>
      </c>
      <c r="I5" s="251">
        <v>0</v>
      </c>
      <c r="J5" s="251">
        <v>0</v>
      </c>
      <c r="K5" s="251">
        <v>0</v>
      </c>
      <c r="L5" s="251">
        <v>0</v>
      </c>
    </row>
    <row r="6" spans="1:12">
      <c r="A6" s="251" t="s">
        <v>41</v>
      </c>
      <c r="B6" s="251">
        <v>790</v>
      </c>
      <c r="C6" s="251">
        <v>50</v>
      </c>
      <c r="D6" s="251">
        <v>728</v>
      </c>
      <c r="E6" s="251">
        <v>780</v>
      </c>
      <c r="F6" s="251">
        <v>0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0</v>
      </c>
    </row>
    <row r="7" spans="1:12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0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0</v>
      </c>
    </row>
    <row r="8" spans="1:12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0</v>
      </c>
      <c r="G9" s="251">
        <v>0</v>
      </c>
      <c r="H9" s="251">
        <v>0</v>
      </c>
      <c r="I9" s="251">
        <v>0</v>
      </c>
      <c r="J9" s="251">
        <v>0</v>
      </c>
      <c r="K9" s="251">
        <v>0</v>
      </c>
      <c r="L9" s="251">
        <v>0</v>
      </c>
    </row>
    <row r="10" spans="1:12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0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0</v>
      </c>
    </row>
    <row r="11" spans="1:12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0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0</v>
      </c>
    </row>
    <row r="12" spans="1:12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0</v>
      </c>
    </row>
    <row r="13" spans="1:12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0</v>
      </c>
      <c r="G13" s="251">
        <v>0</v>
      </c>
      <c r="H13" s="251">
        <v>0</v>
      </c>
      <c r="I13" s="251">
        <v>0</v>
      </c>
      <c r="J13" s="251">
        <v>0</v>
      </c>
      <c r="K13" s="251">
        <v>0</v>
      </c>
      <c r="L13" s="251">
        <v>0</v>
      </c>
    </row>
    <row r="14" spans="1:12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0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0</v>
      </c>
    </row>
    <row r="15" spans="1:12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0</v>
      </c>
      <c r="G15" s="251">
        <v>0</v>
      </c>
      <c r="H15" s="251">
        <v>0</v>
      </c>
      <c r="I15" s="251">
        <v>0</v>
      </c>
      <c r="J15" s="251">
        <v>0</v>
      </c>
      <c r="K15" s="251">
        <v>0</v>
      </c>
      <c r="L15" s="251">
        <v>0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0</v>
      </c>
    </row>
    <row r="19" spans="1:12">
      <c r="A19" s="251" t="s">
        <v>36</v>
      </c>
      <c r="B19" s="251">
        <v>1010</v>
      </c>
      <c r="C19" s="251">
        <v>200</v>
      </c>
      <c r="D19" s="251">
        <v>810</v>
      </c>
      <c r="E19" s="251">
        <v>1010</v>
      </c>
      <c r="F19" s="251">
        <v>0</v>
      </c>
      <c r="G19" s="251">
        <v>0</v>
      </c>
      <c r="H19" s="251">
        <v>0</v>
      </c>
      <c r="I19" s="251">
        <v>0</v>
      </c>
      <c r="J19" s="251">
        <v>0</v>
      </c>
      <c r="K19" s="251">
        <v>0</v>
      </c>
      <c r="L19" s="251">
        <v>0</v>
      </c>
    </row>
    <row r="20" spans="1:12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0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0</v>
      </c>
    </row>
    <row r="21" spans="1:12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0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0</v>
      </c>
    </row>
    <row r="23" spans="1:12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0</v>
      </c>
    </row>
    <row r="24" spans="1:12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0</v>
      </c>
      <c r="G24" s="251">
        <v>0</v>
      </c>
      <c r="H24" s="251">
        <v>0</v>
      </c>
      <c r="I24" s="251">
        <v>0</v>
      </c>
      <c r="J24" s="251">
        <v>0</v>
      </c>
      <c r="K24" s="251">
        <v>0</v>
      </c>
      <c r="L24" s="251">
        <v>0</v>
      </c>
    </row>
    <row r="25" spans="1:12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0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0</v>
      </c>
    </row>
    <row r="28" spans="1:12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0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0</v>
      </c>
    </row>
    <row r="29" spans="1:12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0</v>
      </c>
      <c r="G29" s="251">
        <v>0</v>
      </c>
      <c r="H29" s="251">
        <v>0</v>
      </c>
      <c r="I29" s="251">
        <v>0</v>
      </c>
      <c r="J29" s="251">
        <v>0</v>
      </c>
      <c r="K29" s="251">
        <v>0</v>
      </c>
      <c r="L29" s="251">
        <v>0</v>
      </c>
    </row>
    <row r="30" spans="1:12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0</v>
      </c>
    </row>
    <row r="31" spans="1:12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0</v>
      </c>
      <c r="G31" s="251">
        <v>0</v>
      </c>
      <c r="H31" s="251">
        <v>0</v>
      </c>
      <c r="I31" s="251">
        <v>0</v>
      </c>
      <c r="J31" s="251">
        <v>0</v>
      </c>
      <c r="K31" s="251">
        <v>0</v>
      </c>
      <c r="L31" s="251">
        <v>0</v>
      </c>
    </row>
    <row r="32" spans="1:12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0</v>
      </c>
      <c r="G32" s="251">
        <v>0</v>
      </c>
      <c r="H32" s="251">
        <v>0</v>
      </c>
      <c r="I32" s="251">
        <v>0</v>
      </c>
      <c r="J32" s="251">
        <v>0</v>
      </c>
      <c r="K32" s="251">
        <v>0</v>
      </c>
      <c r="L32" s="251">
        <v>0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0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0</v>
      </c>
    </row>
    <row r="35" spans="1:12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0</v>
      </c>
    </row>
    <row r="36" spans="1:12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0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0</v>
      </c>
    </row>
    <row r="37" spans="1:12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0</v>
      </c>
    </row>
    <row r="39" spans="1:12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0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0</v>
      </c>
    </row>
    <row r="40" spans="1:12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0</v>
      </c>
      <c r="G40" s="251">
        <v>0</v>
      </c>
      <c r="H40" s="251">
        <v>0</v>
      </c>
      <c r="I40" s="251">
        <v>0</v>
      </c>
      <c r="J40" s="251">
        <v>0</v>
      </c>
      <c r="K40" s="251">
        <v>0</v>
      </c>
      <c r="L40" s="251">
        <v>0</v>
      </c>
    </row>
    <row r="41" spans="1:12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0</v>
      </c>
      <c r="G41" s="251">
        <v>0</v>
      </c>
      <c r="H41" s="251">
        <v>0</v>
      </c>
      <c r="I41" s="251">
        <v>0</v>
      </c>
      <c r="J41" s="251">
        <v>0</v>
      </c>
      <c r="K41" s="251">
        <v>0</v>
      </c>
      <c r="L41" s="251">
        <v>0</v>
      </c>
    </row>
    <row r="42" spans="1:12">
      <c r="A42" s="251" t="s">
        <v>139</v>
      </c>
      <c r="B42" s="251">
        <v>1008</v>
      </c>
      <c r="C42" s="251">
        <v>110</v>
      </c>
      <c r="D42" s="251">
        <v>906</v>
      </c>
      <c r="E42" s="251">
        <v>1012</v>
      </c>
      <c r="F42" s="251">
        <v>0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0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0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0</v>
      </c>
    </row>
    <row r="44" spans="1:12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0</v>
      </c>
    </row>
    <row r="45" spans="1:12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0</v>
      </c>
      <c r="G45" s="251">
        <v>0</v>
      </c>
      <c r="H45" s="251">
        <v>0</v>
      </c>
      <c r="I45" s="251">
        <v>0</v>
      </c>
      <c r="J45" s="251">
        <v>0</v>
      </c>
      <c r="K45" s="251">
        <v>0</v>
      </c>
      <c r="L45" s="251">
        <v>0</v>
      </c>
    </row>
    <row r="46" spans="1:12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0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0</v>
      </c>
    </row>
    <row r="47" spans="1:12">
      <c r="A47" s="251" t="s">
        <v>272</v>
      </c>
      <c r="B47" s="251">
        <v>752</v>
      </c>
      <c r="C47" s="251">
        <v>123</v>
      </c>
      <c r="D47" s="251">
        <v>656</v>
      </c>
      <c r="E47" s="251">
        <v>779</v>
      </c>
      <c r="F47" s="251">
        <v>0</v>
      </c>
      <c r="G47" s="251">
        <v>0</v>
      </c>
      <c r="H47" s="251">
        <v>0</v>
      </c>
      <c r="I47" s="251">
        <v>0</v>
      </c>
      <c r="J47" s="251">
        <v>0</v>
      </c>
      <c r="K47" s="251">
        <v>0</v>
      </c>
      <c r="L47" s="251">
        <v>0</v>
      </c>
    </row>
    <row r="48" spans="1:12">
      <c r="A48" s="251" t="s">
        <v>64</v>
      </c>
      <c r="B48" s="251">
        <v>797</v>
      </c>
      <c r="C48" s="251">
        <v>300</v>
      </c>
      <c r="D48" s="251">
        <v>477</v>
      </c>
      <c r="E48" s="251">
        <v>777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0</v>
      </c>
      <c r="G52" s="251">
        <v>0</v>
      </c>
      <c r="H52" s="251">
        <v>0</v>
      </c>
      <c r="I52" s="251">
        <v>0</v>
      </c>
      <c r="J52" s="251">
        <v>0</v>
      </c>
      <c r="K52" s="251">
        <v>0</v>
      </c>
      <c r="L52" s="251">
        <v>0</v>
      </c>
    </row>
    <row r="53" spans="1:12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0</v>
      </c>
    </row>
    <row r="56" spans="1:12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0</v>
      </c>
      <c r="G56" s="251">
        <v>0</v>
      </c>
      <c r="H56" s="251">
        <v>0</v>
      </c>
      <c r="I56" s="251">
        <v>0</v>
      </c>
      <c r="J56" s="251">
        <v>0</v>
      </c>
      <c r="K56" s="251">
        <v>0</v>
      </c>
      <c r="L56" s="251">
        <v>0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0</v>
      </c>
      <c r="G57" s="251">
        <v>0</v>
      </c>
      <c r="H57" s="251">
        <v>0</v>
      </c>
      <c r="I57" s="251">
        <v>0</v>
      </c>
      <c r="J57" s="251">
        <v>0</v>
      </c>
      <c r="K57" s="251">
        <v>0</v>
      </c>
      <c r="L57" s="251">
        <v>0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0</v>
      </c>
      <c r="H58" s="251">
        <v>0</v>
      </c>
      <c r="I58" s="251">
        <v>0</v>
      </c>
      <c r="J58" s="251">
        <v>0</v>
      </c>
      <c r="K58" s="251">
        <v>0</v>
      </c>
      <c r="L58" s="251">
        <v>0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0</v>
      </c>
      <c r="G59" s="251">
        <v>0</v>
      </c>
      <c r="H59" s="251">
        <v>0</v>
      </c>
      <c r="I59" s="251">
        <v>0</v>
      </c>
      <c r="J59" s="251">
        <v>0</v>
      </c>
      <c r="K59" s="251">
        <v>0</v>
      </c>
      <c r="L59" s="251">
        <v>0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0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0</v>
      </c>
    </row>
    <row r="62" spans="1:12">
      <c r="A62" s="251" t="s">
        <v>1273</v>
      </c>
      <c r="B62" s="251">
        <v>180</v>
      </c>
      <c r="C62" s="251">
        <v>0</v>
      </c>
      <c r="D62" s="251">
        <v>164</v>
      </c>
      <c r="E62" s="251">
        <v>164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0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0</v>
      </c>
    </row>
    <row r="67" spans="1:12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0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0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0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0</v>
      </c>
    </row>
    <row r="71" spans="1:12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0</v>
      </c>
      <c r="G71" s="251">
        <v>0</v>
      </c>
      <c r="H71" s="251">
        <v>0</v>
      </c>
      <c r="I71" s="251">
        <v>0</v>
      </c>
      <c r="J71" s="251">
        <v>0</v>
      </c>
      <c r="K71" s="251">
        <v>0</v>
      </c>
      <c r="L71" s="251">
        <v>0</v>
      </c>
    </row>
    <row r="72" spans="1:12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0</v>
      </c>
    </row>
    <row r="73" spans="1:12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0</v>
      </c>
    </row>
    <row r="75" spans="1:12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0</v>
      </c>
    </row>
    <row r="76" spans="1:12">
      <c r="A76" s="251" t="s">
        <v>1267</v>
      </c>
      <c r="B76" s="251">
        <v>1018</v>
      </c>
      <c r="C76" s="251">
        <v>380</v>
      </c>
      <c r="D76" s="251">
        <v>638</v>
      </c>
      <c r="E76" s="251">
        <v>1018</v>
      </c>
      <c r="F76" s="251">
        <v>0</v>
      </c>
      <c r="G76" s="251">
        <v>0</v>
      </c>
      <c r="H76" s="251">
        <v>0</v>
      </c>
      <c r="I76" s="251">
        <v>0</v>
      </c>
      <c r="J76" s="251">
        <v>0</v>
      </c>
      <c r="K76" s="251">
        <v>0</v>
      </c>
      <c r="L76" s="251">
        <v>0</v>
      </c>
    </row>
    <row r="77" spans="1:12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0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0</v>
      </c>
    </row>
    <row r="78" spans="1:12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0</v>
      </c>
      <c r="G79" s="251">
        <v>0</v>
      </c>
      <c r="H79" s="251">
        <v>0</v>
      </c>
      <c r="I79" s="251">
        <v>0</v>
      </c>
      <c r="J79" s="251">
        <v>0</v>
      </c>
      <c r="K79" s="251">
        <v>0</v>
      </c>
      <c r="L79" s="251">
        <v>0</v>
      </c>
    </row>
    <row r="80" spans="1:12">
      <c r="A80" s="251" t="s">
        <v>299</v>
      </c>
      <c r="B80" s="251">
        <v>1010</v>
      </c>
      <c r="C80" s="251">
        <v>180</v>
      </c>
      <c r="D80" s="251">
        <v>832</v>
      </c>
      <c r="E80" s="251">
        <v>1008</v>
      </c>
      <c r="F80" s="251">
        <v>0</v>
      </c>
      <c r="G80" s="251">
        <v>0</v>
      </c>
      <c r="H80" s="251">
        <v>0</v>
      </c>
      <c r="I80" s="251">
        <v>0</v>
      </c>
      <c r="J80" s="251">
        <v>0</v>
      </c>
      <c r="K80" s="251">
        <v>0</v>
      </c>
      <c r="L80" s="251">
        <v>0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0</v>
      </c>
      <c r="G81" s="251">
        <v>0</v>
      </c>
      <c r="H81" s="251">
        <v>0</v>
      </c>
      <c r="I81" s="251">
        <v>0</v>
      </c>
      <c r="J81" s="251">
        <v>0</v>
      </c>
      <c r="K81" s="251">
        <v>0</v>
      </c>
      <c r="L81" s="251">
        <v>0</v>
      </c>
    </row>
    <row r="82" spans="1:12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0</v>
      </c>
      <c r="G82" s="251">
        <v>0</v>
      </c>
      <c r="H82" s="251">
        <v>0</v>
      </c>
      <c r="I82" s="251">
        <v>0</v>
      </c>
      <c r="J82" s="251">
        <v>0</v>
      </c>
      <c r="K82" s="251">
        <v>0</v>
      </c>
      <c r="L82" s="251">
        <v>0</v>
      </c>
    </row>
    <row r="83" spans="1:12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0</v>
      </c>
      <c r="G84" s="251">
        <v>0</v>
      </c>
      <c r="H84" s="251">
        <v>0</v>
      </c>
      <c r="I84" s="251">
        <v>0</v>
      </c>
      <c r="J84" s="251">
        <v>0</v>
      </c>
      <c r="K84" s="251">
        <v>0</v>
      </c>
      <c r="L84" s="251">
        <v>0</v>
      </c>
    </row>
    <row r="85" spans="1:12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0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0</v>
      </c>
    </row>
    <row r="87" spans="1:12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0</v>
      </c>
      <c r="G91" s="251">
        <v>0</v>
      </c>
      <c r="H91" s="251">
        <v>0</v>
      </c>
      <c r="I91" s="251">
        <v>0</v>
      </c>
      <c r="J91" s="251">
        <v>0</v>
      </c>
      <c r="K91" s="251">
        <v>0</v>
      </c>
      <c r="L91" s="251">
        <v>0</v>
      </c>
    </row>
    <row r="92" spans="1:12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0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0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0</v>
      </c>
      <c r="G95" s="251">
        <v>0</v>
      </c>
      <c r="H95" s="251">
        <v>0</v>
      </c>
      <c r="I95" s="251">
        <v>0</v>
      </c>
      <c r="J95" s="251">
        <v>0</v>
      </c>
      <c r="K95" s="251">
        <v>0</v>
      </c>
      <c r="L95" s="251">
        <v>0</v>
      </c>
    </row>
    <row r="96" spans="1:12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</row>
    <row r="97" spans="1:12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0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0</v>
      </c>
    </row>
    <row r="98" spans="1:12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0</v>
      </c>
    </row>
    <row r="99" spans="1:12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0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0</v>
      </c>
    </row>
    <row r="100" spans="1:12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0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0</v>
      </c>
    </row>
    <row r="101" spans="1:12">
      <c r="A101" s="251" t="s">
        <v>28</v>
      </c>
      <c r="B101" s="251">
        <v>780</v>
      </c>
      <c r="C101" s="251">
        <v>180</v>
      </c>
      <c r="D101" s="251">
        <v>600</v>
      </c>
      <c r="E101" s="251">
        <v>780</v>
      </c>
      <c r="F101" s="251">
        <v>0</v>
      </c>
      <c r="G101" s="251">
        <v>0</v>
      </c>
      <c r="H101" s="251">
        <v>0</v>
      </c>
      <c r="I101" s="251">
        <v>0</v>
      </c>
      <c r="J101" s="251">
        <v>0</v>
      </c>
      <c r="K101" s="251">
        <v>0</v>
      </c>
      <c r="L101" s="251">
        <v>0</v>
      </c>
    </row>
    <row r="102" spans="1:12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0</v>
      </c>
    </row>
    <row r="104" spans="1:12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0</v>
      </c>
      <c r="G106" s="251">
        <v>0</v>
      </c>
      <c r="H106" s="251">
        <v>0</v>
      </c>
      <c r="I106" s="251">
        <v>0</v>
      </c>
      <c r="J106" s="251">
        <v>0</v>
      </c>
      <c r="K106" s="251">
        <v>0</v>
      </c>
      <c r="L106" s="251">
        <v>0</v>
      </c>
    </row>
    <row r="107" spans="1:12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0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0</v>
      </c>
    </row>
    <row r="108" spans="1:12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0</v>
      </c>
      <c r="G108" s="251">
        <v>0</v>
      </c>
      <c r="H108" s="251">
        <v>0</v>
      </c>
      <c r="I108" s="251">
        <v>0</v>
      </c>
      <c r="J108" s="251">
        <v>0</v>
      </c>
      <c r="K108" s="251">
        <v>0</v>
      </c>
      <c r="L108" s="251">
        <v>0</v>
      </c>
    </row>
    <row r="109" spans="1:12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0</v>
      </c>
      <c r="H109" s="251">
        <v>0</v>
      </c>
      <c r="I109" s="251">
        <v>0</v>
      </c>
      <c r="J109" s="251">
        <v>0</v>
      </c>
      <c r="K109" s="251">
        <v>0</v>
      </c>
      <c r="L109" s="251">
        <v>0</v>
      </c>
    </row>
    <row r="110" spans="1:12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0</v>
      </c>
    </row>
    <row r="112" spans="1:12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0</v>
      </c>
    </row>
    <row r="113" spans="1:12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0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0</v>
      </c>
    </row>
    <row r="114" spans="1:12">
      <c r="A114" s="251" t="s">
        <v>1074</v>
      </c>
      <c r="B114" s="251">
        <v>1009</v>
      </c>
      <c r="C114" s="251">
        <v>100</v>
      </c>
      <c r="D114" s="251">
        <v>905</v>
      </c>
      <c r="E114" s="251">
        <v>1005</v>
      </c>
      <c r="F114" s="251">
        <v>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0</v>
      </c>
    </row>
    <row r="115" spans="1:12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58</v>
      </c>
      <c r="B118" s="251">
        <v>1020</v>
      </c>
      <c r="C118" s="251">
        <v>432</v>
      </c>
      <c r="D118" s="251">
        <v>592</v>
      </c>
      <c r="E118" s="251">
        <v>1024</v>
      </c>
      <c r="F118" s="251">
        <v>0</v>
      </c>
      <c r="G118" s="251">
        <v>0</v>
      </c>
      <c r="H118" s="251">
        <v>0</v>
      </c>
      <c r="I118" s="251">
        <v>0</v>
      </c>
      <c r="J118" s="251">
        <v>0</v>
      </c>
      <c r="K118" s="251">
        <v>0</v>
      </c>
      <c r="L118" s="251">
        <v>0</v>
      </c>
    </row>
    <row r="119" spans="1:12">
      <c r="A119" s="251" t="s">
        <v>228</v>
      </c>
      <c r="B119" s="251">
        <v>1016</v>
      </c>
      <c r="C119" s="251">
        <v>170</v>
      </c>
      <c r="D119" s="251">
        <v>834</v>
      </c>
      <c r="E119" s="251">
        <v>1004</v>
      </c>
      <c r="F119" s="251">
        <v>0</v>
      </c>
      <c r="G119" s="251">
        <v>0</v>
      </c>
      <c r="H119" s="251">
        <v>0</v>
      </c>
      <c r="I119" s="251">
        <v>0</v>
      </c>
      <c r="J119" s="251">
        <v>0</v>
      </c>
      <c r="K119" s="251">
        <v>0</v>
      </c>
      <c r="L119" s="251">
        <v>0</v>
      </c>
    </row>
    <row r="120" spans="1:12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0</v>
      </c>
    </row>
    <row r="121" spans="1:12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0</v>
      </c>
      <c r="G121" s="251">
        <v>0</v>
      </c>
      <c r="H121" s="251">
        <v>0</v>
      </c>
      <c r="I121" s="251">
        <v>0</v>
      </c>
      <c r="J121" s="251">
        <v>0</v>
      </c>
      <c r="K121" s="251">
        <v>0</v>
      </c>
      <c r="L121" s="251">
        <v>0</v>
      </c>
    </row>
    <row r="122" spans="1:12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0</v>
      </c>
    </row>
    <row r="123" spans="1:12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0</v>
      </c>
      <c r="H123" s="251">
        <v>0</v>
      </c>
      <c r="I123" s="251">
        <v>0</v>
      </c>
      <c r="J123" s="251">
        <v>0</v>
      </c>
      <c r="K123" s="251">
        <v>0</v>
      </c>
      <c r="L123" s="251">
        <v>0</v>
      </c>
    </row>
    <row r="124" spans="1:12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0</v>
      </c>
    </row>
    <row r="125" spans="1:12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0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0</v>
      </c>
    </row>
    <row r="126" spans="1:12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0</v>
      </c>
      <c r="G126" s="251">
        <v>0</v>
      </c>
      <c r="H126" s="251">
        <v>0</v>
      </c>
      <c r="I126" s="251">
        <v>0</v>
      </c>
      <c r="J126" s="251">
        <v>0</v>
      </c>
      <c r="K126" s="251">
        <v>0</v>
      </c>
      <c r="L126" s="251">
        <v>0</v>
      </c>
    </row>
    <row r="127" spans="1:12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0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0</v>
      </c>
    </row>
    <row r="128" spans="1:12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0</v>
      </c>
      <c r="G128" s="251">
        <v>0</v>
      </c>
      <c r="H128" s="251">
        <v>0</v>
      </c>
      <c r="I128" s="251">
        <v>0</v>
      </c>
      <c r="J128" s="251">
        <v>0</v>
      </c>
      <c r="K128" s="251">
        <v>0</v>
      </c>
      <c r="L128" s="251">
        <v>0</v>
      </c>
    </row>
    <row r="129" spans="1:12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>
      <c r="A130" s="251" t="s">
        <v>553</v>
      </c>
      <c r="B130" s="251">
        <v>0</v>
      </c>
      <c r="C130" s="251">
        <v>0</v>
      </c>
      <c r="D130" s="251">
        <v>0</v>
      </c>
      <c r="E130" s="251">
        <v>0</v>
      </c>
      <c r="F130" s="251">
        <v>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0</v>
      </c>
    </row>
    <row r="131" spans="1:12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0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0</v>
      </c>
    </row>
    <row r="133" spans="1:12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0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0</v>
      </c>
    </row>
    <row r="134" spans="1:12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0</v>
      </c>
      <c r="G134" s="251">
        <v>0</v>
      </c>
      <c r="H134" s="251">
        <v>0</v>
      </c>
      <c r="I134" s="251">
        <v>0</v>
      </c>
      <c r="J134" s="251">
        <v>0</v>
      </c>
      <c r="K134" s="251">
        <v>0</v>
      </c>
      <c r="L134" s="251">
        <v>0</v>
      </c>
    </row>
    <row r="135" spans="1:12">
      <c r="A135" s="251" t="s">
        <v>1090</v>
      </c>
      <c r="B135" s="251">
        <v>902</v>
      </c>
      <c r="C135" s="251">
        <v>320</v>
      </c>
      <c r="D135" s="251">
        <v>592</v>
      </c>
      <c r="E135" s="251">
        <v>912</v>
      </c>
      <c r="F135" s="251">
        <v>0</v>
      </c>
      <c r="G135" s="251">
        <v>0</v>
      </c>
      <c r="H135" s="251">
        <v>0</v>
      </c>
      <c r="I135" s="251">
        <v>0</v>
      </c>
      <c r="J135" s="251">
        <v>0</v>
      </c>
      <c r="K135" s="251">
        <v>0</v>
      </c>
      <c r="L135" s="251">
        <v>0</v>
      </c>
    </row>
    <row r="136" spans="1:12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0</v>
      </c>
    </row>
    <row r="138" spans="1:12">
      <c r="A138" s="251" t="s">
        <v>300</v>
      </c>
      <c r="B138" s="251">
        <v>1020</v>
      </c>
      <c r="C138" s="251">
        <v>828</v>
      </c>
      <c r="D138" s="251">
        <v>192</v>
      </c>
      <c r="E138" s="251">
        <v>1020</v>
      </c>
      <c r="F138" s="251">
        <v>0</v>
      </c>
      <c r="G138" s="251">
        <v>0</v>
      </c>
      <c r="H138" s="251">
        <v>0</v>
      </c>
      <c r="I138" s="251">
        <v>0</v>
      </c>
      <c r="J138" s="251">
        <v>0</v>
      </c>
      <c r="K138" s="251">
        <v>0</v>
      </c>
      <c r="L138" s="251">
        <v>0</v>
      </c>
    </row>
    <row r="139" spans="1:12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0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0</v>
      </c>
    </row>
    <row r="140" spans="1:12">
      <c r="G140" s="251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2">
    <tabColor theme="4" tint="0.79998168889431442"/>
  </sheetPr>
  <dimension ref="A1:AF171"/>
  <sheetViews>
    <sheetView workbookViewId="0">
      <selection activeCell="I4" sqref="I1:M1048576"/>
    </sheetView>
  </sheetViews>
  <sheetFormatPr baseColWidth="10" defaultColWidth="10.7265625" defaultRowHeight="14.5"/>
  <cols>
    <col min="1" max="1" width="7.81640625" style="39" bestFit="1" customWidth="1"/>
    <col min="2" max="2" width="45.7265625" style="39" bestFit="1" customWidth="1"/>
    <col min="3" max="3" width="2" style="39" bestFit="1" customWidth="1"/>
    <col min="4" max="4" width="4.453125" style="39" bestFit="1" customWidth="1"/>
    <col min="5" max="5" width="4.1796875" style="39" bestFit="1" customWidth="1"/>
    <col min="6" max="6" width="11.453125" style="39"/>
    <col min="7" max="8" width="2" style="39" bestFit="1" customWidth="1"/>
    <col min="9" max="13" width="0" style="39" hidden="1" customWidth="1"/>
    <col min="14" max="14" width="8.7265625" style="39" bestFit="1" customWidth="1"/>
    <col min="15" max="15" width="6" style="39" bestFit="1" customWidth="1"/>
    <col min="16" max="16" width="2" style="39" bestFit="1" customWidth="1"/>
    <col min="17" max="18" width="3" style="39" bestFit="1" customWidth="1"/>
    <col min="19" max="19" width="9.7265625" style="39" bestFit="1" customWidth="1"/>
    <col min="20" max="21" width="11.453125" style="39"/>
    <col min="22" max="22" width="29.54296875" style="39" bestFit="1" customWidth="1"/>
    <col min="23" max="23" width="5.7265625" style="39" bestFit="1" customWidth="1"/>
    <col min="24" max="24" width="2" style="39" bestFit="1" customWidth="1"/>
    <col min="25" max="25" width="9" style="39" bestFit="1" customWidth="1"/>
    <col min="26" max="27" width="11.453125" style="39"/>
    <col min="28" max="28" width="2" style="39" bestFit="1" customWidth="1"/>
    <col min="29" max="29" width="5.54296875" style="39" bestFit="1" customWidth="1"/>
    <col min="30" max="30" width="9.26953125" style="39" bestFit="1" customWidth="1"/>
    <col min="31" max="31" width="5.54296875" style="39" bestFit="1" customWidth="1"/>
    <col min="32" max="32" width="3" bestFit="1" customWidth="1"/>
  </cols>
  <sheetData>
    <row r="1" spans="1:32">
      <c r="A1" s="39" t="s">
        <v>232</v>
      </c>
      <c r="B1" s="39" t="s">
        <v>835</v>
      </c>
      <c r="D1" s="39" t="s">
        <v>224</v>
      </c>
      <c r="G1" s="39">
        <v>4</v>
      </c>
      <c r="H1" s="39">
        <v>8</v>
      </c>
      <c r="N1" s="39" t="s">
        <v>1003</v>
      </c>
      <c r="O1" s="39" t="s">
        <v>36</v>
      </c>
      <c r="Q1" s="39">
        <v>16</v>
      </c>
      <c r="R1" s="39">
        <v>0</v>
      </c>
      <c r="S1" s="39" t="s">
        <v>796</v>
      </c>
      <c r="V1" s="39" t="s">
        <v>868</v>
      </c>
      <c r="W1" s="39" t="s">
        <v>228</v>
      </c>
      <c r="AB1" s="94">
        <v>1</v>
      </c>
      <c r="AC1" s="39" t="s">
        <v>869</v>
      </c>
      <c r="AD1" s="39" t="s">
        <v>43</v>
      </c>
      <c r="AF1">
        <v>0</v>
      </c>
    </row>
    <row r="2" spans="1:32">
      <c r="A2" s="39" t="s">
        <v>867</v>
      </c>
      <c r="B2" s="39" t="s">
        <v>833</v>
      </c>
      <c r="D2" s="39" t="s">
        <v>224</v>
      </c>
      <c r="G2" s="39">
        <v>4</v>
      </c>
      <c r="H2" s="39">
        <v>8</v>
      </c>
      <c r="N2" s="39" t="s">
        <v>1003</v>
      </c>
      <c r="O2" s="39" t="s">
        <v>36</v>
      </c>
      <c r="Q2" s="39">
        <v>0</v>
      </c>
      <c r="R2" s="39">
        <v>0</v>
      </c>
      <c r="S2" s="39" t="s">
        <v>796</v>
      </c>
      <c r="V2" s="39" t="s">
        <v>868</v>
      </c>
      <c r="W2" s="39" t="s">
        <v>228</v>
      </c>
      <c r="AB2" s="94">
        <v>1</v>
      </c>
      <c r="AC2" s="39" t="s">
        <v>869</v>
      </c>
      <c r="AD2" s="39" t="s">
        <v>43</v>
      </c>
      <c r="AF2">
        <v>0</v>
      </c>
    </row>
    <row r="3" spans="1:32">
      <c r="A3" s="39" t="s">
        <v>265</v>
      </c>
      <c r="B3" s="39" t="s">
        <v>892</v>
      </c>
      <c r="D3" s="39" t="s">
        <v>266</v>
      </c>
      <c r="G3" s="39">
        <v>5</v>
      </c>
      <c r="H3" s="39">
        <v>8</v>
      </c>
      <c r="N3" s="39" t="s">
        <v>993</v>
      </c>
      <c r="O3" s="39" t="s">
        <v>36</v>
      </c>
      <c r="Q3" s="39">
        <v>18</v>
      </c>
      <c r="R3" s="39">
        <v>2</v>
      </c>
      <c r="S3" s="39" t="s">
        <v>802</v>
      </c>
      <c r="V3" s="39" t="s">
        <v>820</v>
      </c>
      <c r="W3" s="39" t="s">
        <v>36</v>
      </c>
      <c r="X3" s="39">
        <v>0</v>
      </c>
      <c r="Y3" s="39">
        <v>16744576</v>
      </c>
      <c r="AB3" s="94">
        <v>1</v>
      </c>
      <c r="AD3" s="39" t="s">
        <v>213</v>
      </c>
      <c r="AF3">
        <v>0</v>
      </c>
    </row>
    <row r="4" spans="1:32">
      <c r="A4" s="39" t="s">
        <v>269</v>
      </c>
      <c r="B4" s="39" t="s">
        <v>819</v>
      </c>
      <c r="D4" s="39" t="s">
        <v>270</v>
      </c>
      <c r="G4" s="39">
        <v>5</v>
      </c>
      <c r="H4" s="39">
        <v>8</v>
      </c>
      <c r="N4" s="39" t="s">
        <v>993</v>
      </c>
      <c r="O4" s="39" t="s">
        <v>36</v>
      </c>
      <c r="Q4" s="39">
        <v>12</v>
      </c>
      <c r="R4" s="39">
        <v>5</v>
      </c>
      <c r="S4" s="39" t="s">
        <v>802</v>
      </c>
      <c r="V4" s="39" t="s">
        <v>820</v>
      </c>
      <c r="W4" s="39" t="s">
        <v>36</v>
      </c>
      <c r="X4" s="39">
        <v>0</v>
      </c>
      <c r="Y4" s="39">
        <v>16744576</v>
      </c>
      <c r="AB4" s="94">
        <v>1</v>
      </c>
      <c r="AD4" s="39" t="s">
        <v>45</v>
      </c>
      <c r="AF4">
        <v>0</v>
      </c>
    </row>
    <row r="5" spans="1:32">
      <c r="A5" s="39" t="s">
        <v>271</v>
      </c>
      <c r="B5" s="39" t="s">
        <v>819</v>
      </c>
      <c r="D5" s="39" t="s">
        <v>266</v>
      </c>
      <c r="G5" s="39">
        <v>5</v>
      </c>
      <c r="H5" s="39">
        <v>8</v>
      </c>
      <c r="N5" s="39" t="s">
        <v>993</v>
      </c>
      <c r="O5" s="39" t="s">
        <v>36</v>
      </c>
      <c r="Q5" s="39">
        <v>16</v>
      </c>
      <c r="R5" s="39">
        <v>2</v>
      </c>
      <c r="S5" s="39" t="s">
        <v>802</v>
      </c>
      <c r="V5" s="39" t="s">
        <v>847</v>
      </c>
      <c r="W5" s="39" t="s">
        <v>36</v>
      </c>
      <c r="X5" s="39">
        <v>0</v>
      </c>
      <c r="Y5" s="39">
        <v>16744576</v>
      </c>
      <c r="AB5" s="94">
        <v>1</v>
      </c>
      <c r="AD5" s="39" t="s">
        <v>1030</v>
      </c>
      <c r="AF5">
        <v>0</v>
      </c>
    </row>
    <row r="6" spans="1:32">
      <c r="A6" s="39" t="s">
        <v>273</v>
      </c>
      <c r="B6" s="39" t="s">
        <v>819</v>
      </c>
      <c r="D6" s="39" t="s">
        <v>270</v>
      </c>
      <c r="G6" s="39">
        <v>5</v>
      </c>
      <c r="H6" s="39">
        <v>8</v>
      </c>
      <c r="N6" s="39" t="s">
        <v>993</v>
      </c>
      <c r="O6" s="39" t="s">
        <v>36</v>
      </c>
      <c r="Q6" s="39">
        <v>15</v>
      </c>
      <c r="R6" s="39">
        <v>7</v>
      </c>
      <c r="S6" s="39" t="s">
        <v>802</v>
      </c>
      <c r="V6" s="39" t="s">
        <v>806</v>
      </c>
      <c r="W6" s="39" t="s">
        <v>36</v>
      </c>
      <c r="X6" s="39">
        <v>0</v>
      </c>
      <c r="Y6" s="39">
        <v>16744576</v>
      </c>
      <c r="AB6" s="94">
        <v>1</v>
      </c>
      <c r="AD6" s="39" t="s">
        <v>1423</v>
      </c>
      <c r="AF6">
        <v>0</v>
      </c>
    </row>
    <row r="7" spans="1:32">
      <c r="A7" s="39" t="s">
        <v>274</v>
      </c>
      <c r="B7" s="39" t="s">
        <v>819</v>
      </c>
      <c r="C7" s="39" t="s">
        <v>743</v>
      </c>
      <c r="E7" s="39" t="s">
        <v>767</v>
      </c>
      <c r="G7" s="39">
        <v>5</v>
      </c>
      <c r="H7" s="39">
        <v>8</v>
      </c>
      <c r="N7" s="39" t="s">
        <v>993</v>
      </c>
      <c r="O7" s="39" t="s">
        <v>36</v>
      </c>
      <c r="Q7" s="39">
        <v>15</v>
      </c>
      <c r="R7" s="39">
        <v>3</v>
      </c>
      <c r="S7" s="39" t="s">
        <v>802</v>
      </c>
      <c r="V7" s="39" t="s">
        <v>1280</v>
      </c>
      <c r="W7" s="39" t="s">
        <v>36</v>
      </c>
      <c r="X7" s="39">
        <v>0</v>
      </c>
      <c r="Y7" s="39">
        <v>16744576</v>
      </c>
      <c r="AB7" s="94">
        <v>1</v>
      </c>
      <c r="AD7" s="39" t="s">
        <v>1082</v>
      </c>
      <c r="AF7">
        <v>0</v>
      </c>
    </row>
    <row r="8" spans="1:32">
      <c r="A8" s="39" t="s">
        <v>920</v>
      </c>
      <c r="B8" s="39" t="s">
        <v>819</v>
      </c>
      <c r="C8" s="39" t="s">
        <v>743</v>
      </c>
      <c r="E8" s="39" t="s">
        <v>767</v>
      </c>
      <c r="G8" s="39">
        <v>5</v>
      </c>
      <c r="H8" s="39">
        <v>8</v>
      </c>
      <c r="N8" s="39" t="s">
        <v>993</v>
      </c>
      <c r="O8" s="39" t="s">
        <v>36</v>
      </c>
      <c r="Q8" s="39">
        <v>0</v>
      </c>
      <c r="R8" s="39">
        <v>0</v>
      </c>
      <c r="S8" s="39" t="s">
        <v>802</v>
      </c>
      <c r="W8" s="39" t="s">
        <v>36</v>
      </c>
      <c r="X8" s="39">
        <v>0</v>
      </c>
      <c r="Y8" s="39">
        <v>16744576</v>
      </c>
      <c r="AB8" s="94">
        <v>1</v>
      </c>
      <c r="AF8">
        <v>0</v>
      </c>
    </row>
    <row r="9" spans="1:32">
      <c r="A9" s="39" t="s">
        <v>275</v>
      </c>
      <c r="B9" s="39" t="s">
        <v>865</v>
      </c>
      <c r="C9" s="39" t="s">
        <v>743</v>
      </c>
      <c r="D9" s="39" t="s">
        <v>280</v>
      </c>
      <c r="E9" s="39" t="s">
        <v>767</v>
      </c>
      <c r="N9" s="39" t="s">
        <v>993</v>
      </c>
      <c r="O9" s="39" t="s">
        <v>36</v>
      </c>
      <c r="Q9" s="39">
        <v>0</v>
      </c>
      <c r="R9" s="39">
        <v>0</v>
      </c>
      <c r="S9" s="39" t="s">
        <v>949</v>
      </c>
      <c r="V9" s="39" t="s">
        <v>1281</v>
      </c>
      <c r="W9" s="39" t="s">
        <v>36</v>
      </c>
      <c r="X9" s="39">
        <v>0</v>
      </c>
      <c r="Y9" s="39">
        <v>16744576</v>
      </c>
      <c r="AB9" s="94">
        <v>1</v>
      </c>
      <c r="AD9" s="39" t="s">
        <v>268</v>
      </c>
      <c r="AF9">
        <v>0</v>
      </c>
    </row>
    <row r="10" spans="1:32">
      <c r="A10" s="39" t="s">
        <v>281</v>
      </c>
      <c r="B10" s="39" t="s">
        <v>865</v>
      </c>
      <c r="C10" s="39" t="s">
        <v>743</v>
      </c>
      <c r="E10" s="39" t="s">
        <v>767</v>
      </c>
      <c r="N10" s="39" t="s">
        <v>993</v>
      </c>
      <c r="O10" s="39" t="s">
        <v>36</v>
      </c>
      <c r="Q10" s="39">
        <v>0</v>
      </c>
      <c r="R10" s="39">
        <v>0</v>
      </c>
      <c r="S10" s="39" t="s">
        <v>949</v>
      </c>
      <c r="V10" s="39" t="s">
        <v>829</v>
      </c>
      <c r="W10" s="39" t="s">
        <v>36</v>
      </c>
      <c r="X10" s="39">
        <v>0</v>
      </c>
      <c r="Y10" s="39">
        <v>16744576</v>
      </c>
      <c r="AB10" s="94">
        <v>1</v>
      </c>
      <c r="AD10" s="39" t="s">
        <v>268</v>
      </c>
      <c r="AF10">
        <v>0</v>
      </c>
    </row>
    <row r="11" spans="1:32">
      <c r="A11" s="39" t="s">
        <v>243</v>
      </c>
      <c r="B11" s="39" t="s">
        <v>835</v>
      </c>
      <c r="D11" s="39" t="s">
        <v>242</v>
      </c>
      <c r="G11" s="39">
        <v>4</v>
      </c>
      <c r="H11" s="39">
        <v>8</v>
      </c>
      <c r="N11" s="39" t="s">
        <v>1003</v>
      </c>
      <c r="O11" s="39" t="s">
        <v>36</v>
      </c>
      <c r="Q11" s="39">
        <v>15</v>
      </c>
      <c r="R11" s="39">
        <v>3</v>
      </c>
      <c r="S11" s="39" t="s">
        <v>797</v>
      </c>
      <c r="V11" s="39" t="s">
        <v>809</v>
      </c>
      <c r="W11" s="39" t="s">
        <v>228</v>
      </c>
      <c r="AB11" s="94">
        <v>1</v>
      </c>
      <c r="AC11" s="39" t="s">
        <v>836</v>
      </c>
      <c r="AD11" s="39" t="s">
        <v>227</v>
      </c>
      <c r="AF11">
        <v>0</v>
      </c>
    </row>
    <row r="12" spans="1:32">
      <c r="A12" s="39" t="s">
        <v>884</v>
      </c>
      <c r="B12" s="39" t="s">
        <v>833</v>
      </c>
      <c r="D12" s="39" t="s">
        <v>242</v>
      </c>
      <c r="G12" s="39">
        <v>4</v>
      </c>
      <c r="H12" s="39">
        <v>8</v>
      </c>
      <c r="N12" s="39" t="s">
        <v>1003</v>
      </c>
      <c r="O12" s="39" t="s">
        <v>36</v>
      </c>
      <c r="Q12" s="39">
        <v>0</v>
      </c>
      <c r="R12" s="39">
        <v>0</v>
      </c>
      <c r="S12" s="39" t="s">
        <v>797</v>
      </c>
      <c r="V12" s="39" t="s">
        <v>809</v>
      </c>
      <c r="W12" s="39" t="s">
        <v>228</v>
      </c>
      <c r="AB12" s="94">
        <v>1</v>
      </c>
      <c r="AC12" s="39" t="s">
        <v>836</v>
      </c>
      <c r="AD12" s="39" t="s">
        <v>227</v>
      </c>
      <c r="AF12">
        <v>0</v>
      </c>
    </row>
    <row r="13" spans="1:32">
      <c r="A13" s="39" t="s">
        <v>283</v>
      </c>
      <c r="B13" s="39" t="s">
        <v>845</v>
      </c>
      <c r="D13" s="39" t="s">
        <v>276</v>
      </c>
      <c r="G13" s="39">
        <v>6</v>
      </c>
      <c r="H13" s="39">
        <v>8</v>
      </c>
      <c r="N13" s="39" t="s">
        <v>994</v>
      </c>
      <c r="O13" s="39" t="s">
        <v>36</v>
      </c>
      <c r="Q13" s="39">
        <v>17</v>
      </c>
      <c r="R13" s="39">
        <v>3</v>
      </c>
      <c r="S13" s="39" t="s">
        <v>793</v>
      </c>
      <c r="V13" s="39" t="s">
        <v>1282</v>
      </c>
      <c r="W13" s="39" t="s">
        <v>36</v>
      </c>
      <c r="AB13" s="94">
        <v>1</v>
      </c>
      <c r="AD13" s="39" t="s">
        <v>1607</v>
      </c>
      <c r="AF13">
        <v>0</v>
      </c>
    </row>
    <row r="14" spans="1:32">
      <c r="A14" s="39" t="s">
        <v>284</v>
      </c>
      <c r="B14" s="39" t="s">
        <v>845</v>
      </c>
      <c r="D14" s="39" t="s">
        <v>285</v>
      </c>
      <c r="G14" s="39">
        <v>6</v>
      </c>
      <c r="H14" s="39">
        <v>8</v>
      </c>
      <c r="N14" s="39" t="s">
        <v>994</v>
      </c>
      <c r="O14" s="39" t="s">
        <v>36</v>
      </c>
      <c r="Q14" s="39">
        <v>15</v>
      </c>
      <c r="R14" s="39">
        <v>3</v>
      </c>
      <c r="S14" s="39" t="s">
        <v>793</v>
      </c>
      <c r="V14" s="39" t="s">
        <v>809</v>
      </c>
      <c r="W14" s="39" t="s">
        <v>36</v>
      </c>
      <c r="AB14" s="94">
        <v>1</v>
      </c>
      <c r="AD14" s="39" t="s">
        <v>41</v>
      </c>
      <c r="AF14">
        <v>0</v>
      </c>
    </row>
    <row r="15" spans="1:32">
      <c r="A15" s="39" t="s">
        <v>286</v>
      </c>
      <c r="B15" s="39" t="s">
        <v>845</v>
      </c>
      <c r="D15" s="39" t="s">
        <v>280</v>
      </c>
      <c r="G15" s="39">
        <v>6</v>
      </c>
      <c r="H15" s="39">
        <v>8</v>
      </c>
      <c r="N15" s="39" t="s">
        <v>994</v>
      </c>
      <c r="O15" s="39" t="s">
        <v>36</v>
      </c>
      <c r="Q15" s="39">
        <v>14</v>
      </c>
      <c r="R15" s="39">
        <v>4</v>
      </c>
      <c r="S15" s="39" t="s">
        <v>793</v>
      </c>
      <c r="V15" s="39" t="s">
        <v>809</v>
      </c>
      <c r="W15" s="39" t="s">
        <v>36</v>
      </c>
      <c r="AB15" s="94">
        <v>1</v>
      </c>
      <c r="AD15" s="39" t="s">
        <v>236</v>
      </c>
      <c r="AF15">
        <v>0</v>
      </c>
    </row>
    <row r="16" spans="1:32">
      <c r="A16" s="39" t="s">
        <v>288</v>
      </c>
      <c r="B16" s="39" t="s">
        <v>845</v>
      </c>
      <c r="C16" s="39" t="s">
        <v>743</v>
      </c>
      <c r="E16" s="39" t="s">
        <v>767</v>
      </c>
      <c r="G16" s="39">
        <v>6</v>
      </c>
      <c r="H16" s="39">
        <v>8</v>
      </c>
      <c r="N16" s="39" t="s">
        <v>994</v>
      </c>
      <c r="O16" s="39" t="s">
        <v>36</v>
      </c>
      <c r="Q16" s="39">
        <v>0</v>
      </c>
      <c r="R16" s="39">
        <v>0</v>
      </c>
      <c r="S16" s="39" t="s">
        <v>793</v>
      </c>
      <c r="V16" s="39" t="s">
        <v>809</v>
      </c>
      <c r="W16" s="39" t="s">
        <v>36</v>
      </c>
      <c r="AB16" s="94">
        <v>1</v>
      </c>
      <c r="AF16">
        <v>0</v>
      </c>
    </row>
    <row r="17" spans="1:32">
      <c r="A17" s="39" t="s">
        <v>290</v>
      </c>
      <c r="B17" s="39" t="s">
        <v>861</v>
      </c>
      <c r="C17" s="39" t="s">
        <v>743</v>
      </c>
      <c r="E17" s="39" t="s">
        <v>767</v>
      </c>
      <c r="G17" s="39">
        <v>2</v>
      </c>
      <c r="H17" s="39">
        <v>8</v>
      </c>
      <c r="N17" s="39" t="s">
        <v>994</v>
      </c>
      <c r="O17" s="39" t="s">
        <v>36</v>
      </c>
      <c r="Q17" s="39">
        <v>0</v>
      </c>
      <c r="R17" s="39">
        <v>0</v>
      </c>
      <c r="S17" s="39" t="s">
        <v>950</v>
      </c>
      <c r="V17" s="39" t="s">
        <v>809</v>
      </c>
      <c r="W17" s="39" t="s">
        <v>36</v>
      </c>
      <c r="AB17" s="94">
        <v>1</v>
      </c>
      <c r="AF17">
        <v>0</v>
      </c>
    </row>
    <row r="18" spans="1:32">
      <c r="A18" s="39" t="s">
        <v>917</v>
      </c>
      <c r="B18" s="39" t="s">
        <v>861</v>
      </c>
      <c r="C18" s="39" t="s">
        <v>743</v>
      </c>
      <c r="E18" s="39" t="s">
        <v>767</v>
      </c>
      <c r="G18" s="39">
        <v>2</v>
      </c>
      <c r="H18" s="39">
        <v>8</v>
      </c>
      <c r="N18" s="39" t="s">
        <v>994</v>
      </c>
      <c r="O18" s="39" t="s">
        <v>36</v>
      </c>
      <c r="Q18" s="39">
        <v>0</v>
      </c>
      <c r="R18" s="39">
        <v>0</v>
      </c>
      <c r="S18" s="39" t="s">
        <v>950</v>
      </c>
      <c r="V18" s="39" t="s">
        <v>809</v>
      </c>
      <c r="W18" s="39" t="s">
        <v>36</v>
      </c>
      <c r="AB18" s="94">
        <v>1</v>
      </c>
      <c r="AF18">
        <v>0</v>
      </c>
    </row>
    <row r="19" spans="1:32">
      <c r="A19" s="39" t="s">
        <v>246</v>
      </c>
      <c r="B19" s="39" t="s">
        <v>835</v>
      </c>
      <c r="D19" s="39" t="s">
        <v>245</v>
      </c>
      <c r="G19" s="39">
        <v>4</v>
      </c>
      <c r="H19" s="39">
        <v>8</v>
      </c>
      <c r="N19" s="39" t="s">
        <v>1003</v>
      </c>
      <c r="O19" s="39" t="s">
        <v>36</v>
      </c>
      <c r="Q19" s="39">
        <v>12</v>
      </c>
      <c r="R19" s="39">
        <v>1</v>
      </c>
      <c r="S19" s="39" t="s">
        <v>797</v>
      </c>
      <c r="V19" s="39" t="s">
        <v>809</v>
      </c>
      <c r="W19" s="39" t="s">
        <v>228</v>
      </c>
      <c r="AB19" s="94">
        <v>1</v>
      </c>
      <c r="AC19" s="39" t="s">
        <v>834</v>
      </c>
      <c r="AD19" s="39" t="s">
        <v>240</v>
      </c>
      <c r="AF19">
        <v>0</v>
      </c>
    </row>
    <row r="20" spans="1:32">
      <c r="A20" s="39" t="s">
        <v>832</v>
      </c>
      <c r="B20" s="39" t="s">
        <v>833</v>
      </c>
      <c r="D20" s="39" t="s">
        <v>245</v>
      </c>
      <c r="G20" s="39">
        <v>4</v>
      </c>
      <c r="H20" s="39">
        <v>8</v>
      </c>
      <c r="N20" s="39" t="s">
        <v>1003</v>
      </c>
      <c r="O20" s="39" t="s">
        <v>36</v>
      </c>
      <c r="Q20" s="39">
        <v>0</v>
      </c>
      <c r="R20" s="39">
        <v>0</v>
      </c>
      <c r="S20" s="39" t="s">
        <v>797</v>
      </c>
      <c r="V20" s="39" t="s">
        <v>809</v>
      </c>
      <c r="W20" s="39" t="s">
        <v>228</v>
      </c>
      <c r="AB20" s="94">
        <v>1</v>
      </c>
      <c r="AC20" s="39" t="s">
        <v>834</v>
      </c>
      <c r="AD20" s="39" t="s">
        <v>240</v>
      </c>
      <c r="AF20">
        <v>0</v>
      </c>
    </row>
    <row r="21" spans="1:32">
      <c r="A21" s="39" t="s">
        <v>249</v>
      </c>
      <c r="B21" s="39" t="s">
        <v>926</v>
      </c>
      <c r="E21" s="39" t="s">
        <v>818</v>
      </c>
      <c r="N21" s="39" t="s">
        <v>1004</v>
      </c>
      <c r="O21" s="39" t="s">
        <v>36</v>
      </c>
      <c r="Q21" s="39">
        <v>17</v>
      </c>
      <c r="R21" s="39">
        <v>2</v>
      </c>
      <c r="V21" s="39" t="s">
        <v>1031</v>
      </c>
      <c r="W21" s="39" t="s">
        <v>228</v>
      </c>
      <c r="AB21" s="94">
        <v>1</v>
      </c>
      <c r="AD21" s="39" t="s">
        <v>139</v>
      </c>
      <c r="AF21">
        <v>0</v>
      </c>
    </row>
    <row r="22" spans="1:32">
      <c r="A22" s="39" t="s">
        <v>854</v>
      </c>
      <c r="B22" s="39" t="s">
        <v>855</v>
      </c>
      <c r="C22" s="39" t="s">
        <v>743</v>
      </c>
      <c r="E22" s="39" t="s">
        <v>856</v>
      </c>
      <c r="N22" s="39" t="s">
        <v>1004</v>
      </c>
      <c r="O22" s="39" t="s">
        <v>36</v>
      </c>
      <c r="Q22" s="39">
        <v>0</v>
      </c>
      <c r="R22" s="39">
        <v>0</v>
      </c>
      <c r="V22" s="39" t="s">
        <v>1032</v>
      </c>
      <c r="W22" s="39" t="s">
        <v>228</v>
      </c>
      <c r="AB22" s="94">
        <v>1</v>
      </c>
      <c r="AF22">
        <v>0</v>
      </c>
    </row>
    <row r="23" spans="1:32">
      <c r="A23" s="39" t="s">
        <v>324</v>
      </c>
      <c r="B23" s="39" t="s">
        <v>850</v>
      </c>
      <c r="D23" s="39" t="s">
        <v>354</v>
      </c>
      <c r="N23" s="39" t="s">
        <v>970</v>
      </c>
      <c r="O23" s="251" t="s">
        <v>1267</v>
      </c>
      <c r="Q23" s="39">
        <v>4</v>
      </c>
      <c r="R23" s="39">
        <v>10</v>
      </c>
      <c r="S23" s="39" t="s">
        <v>804</v>
      </c>
      <c r="V23" s="39" t="s">
        <v>1033</v>
      </c>
      <c r="W23" s="251" t="s">
        <v>1267</v>
      </c>
      <c r="X23" s="39">
        <v>0</v>
      </c>
      <c r="Y23" s="39">
        <v>16744576</v>
      </c>
      <c r="AB23" s="94">
        <v>1</v>
      </c>
      <c r="AD23" s="39" t="s">
        <v>135</v>
      </c>
      <c r="AF23">
        <v>0</v>
      </c>
    </row>
    <row r="24" spans="1:32">
      <c r="A24" s="39" t="s">
        <v>329</v>
      </c>
      <c r="B24" s="39" t="s">
        <v>891</v>
      </c>
      <c r="D24" s="39" t="s">
        <v>156</v>
      </c>
      <c r="N24" s="39" t="s">
        <v>970</v>
      </c>
      <c r="O24" s="251" t="s">
        <v>1267</v>
      </c>
      <c r="Q24" s="39">
        <v>5</v>
      </c>
      <c r="R24" s="39">
        <v>5</v>
      </c>
      <c r="S24" s="39" t="s">
        <v>804</v>
      </c>
      <c r="V24" s="39" t="s">
        <v>1034</v>
      </c>
      <c r="W24" s="251" t="s">
        <v>1267</v>
      </c>
      <c r="X24" s="39">
        <v>0</v>
      </c>
      <c r="Y24" s="39">
        <v>16744576</v>
      </c>
      <c r="AB24" s="94">
        <v>1</v>
      </c>
      <c r="AD24" s="39" t="s">
        <v>220</v>
      </c>
      <c r="AF24">
        <v>0</v>
      </c>
    </row>
    <row r="25" spans="1:32">
      <c r="A25" s="39" t="s">
        <v>330</v>
      </c>
      <c r="B25" s="39" t="s">
        <v>811</v>
      </c>
      <c r="D25" s="39" t="s">
        <v>55</v>
      </c>
      <c r="N25" s="39" t="s">
        <v>970</v>
      </c>
      <c r="O25" s="251" t="s">
        <v>1267</v>
      </c>
      <c r="Q25" s="39">
        <v>5</v>
      </c>
      <c r="R25" s="39">
        <v>8</v>
      </c>
      <c r="S25" s="39" t="s">
        <v>804</v>
      </c>
      <c r="V25" s="39" t="s">
        <v>1283</v>
      </c>
      <c r="W25" s="251" t="s">
        <v>1267</v>
      </c>
      <c r="X25" s="39">
        <v>0</v>
      </c>
      <c r="Y25" s="39">
        <v>16744576</v>
      </c>
      <c r="AB25" s="94">
        <v>1</v>
      </c>
      <c r="AD25" s="39" t="s">
        <v>1440</v>
      </c>
      <c r="AF25">
        <v>0</v>
      </c>
    </row>
    <row r="26" spans="1:32">
      <c r="A26" s="39" t="s">
        <v>786</v>
      </c>
      <c r="B26" s="39" t="s">
        <v>1012</v>
      </c>
      <c r="D26" s="39" t="s">
        <v>351</v>
      </c>
      <c r="G26" s="39">
        <v>4</v>
      </c>
      <c r="H26" s="39">
        <v>8</v>
      </c>
      <c r="N26" s="39" t="s">
        <v>986</v>
      </c>
      <c r="O26" s="39" t="s">
        <v>58</v>
      </c>
      <c r="Q26" s="39">
        <v>3</v>
      </c>
      <c r="R26" s="39">
        <v>10</v>
      </c>
      <c r="V26" s="39" t="s">
        <v>823</v>
      </c>
      <c r="W26" s="251" t="s">
        <v>58</v>
      </c>
      <c r="AB26" s="94">
        <v>1</v>
      </c>
      <c r="AD26" s="39" t="s">
        <v>198</v>
      </c>
      <c r="AF26">
        <v>0</v>
      </c>
    </row>
    <row r="27" spans="1:32">
      <c r="A27" s="39" t="s">
        <v>787</v>
      </c>
      <c r="B27" s="39" t="s">
        <v>1035</v>
      </c>
      <c r="C27" s="39" t="s">
        <v>743</v>
      </c>
      <c r="E27" s="39" t="s">
        <v>767</v>
      </c>
      <c r="G27" s="39">
        <v>4</v>
      </c>
      <c r="H27" s="39">
        <v>8</v>
      </c>
      <c r="N27" s="39" t="s">
        <v>986</v>
      </c>
      <c r="O27" s="39" t="s">
        <v>58</v>
      </c>
      <c r="Q27" s="39">
        <v>0</v>
      </c>
      <c r="R27" s="39">
        <v>0</v>
      </c>
      <c r="V27" s="39" t="s">
        <v>1036</v>
      </c>
      <c r="W27" s="251" t="s">
        <v>58</v>
      </c>
      <c r="AB27" s="94">
        <v>1</v>
      </c>
      <c r="AF27">
        <v>0</v>
      </c>
    </row>
    <row r="28" spans="1:32">
      <c r="A28" s="39" t="s">
        <v>783</v>
      </c>
      <c r="B28" s="39" t="s">
        <v>1037</v>
      </c>
      <c r="D28" s="39" t="s">
        <v>325</v>
      </c>
      <c r="G28" s="39">
        <v>4</v>
      </c>
      <c r="H28" s="39">
        <v>8</v>
      </c>
      <c r="N28" s="39" t="s">
        <v>986</v>
      </c>
      <c r="O28" s="39" t="s">
        <v>58</v>
      </c>
      <c r="Q28" s="39">
        <v>5</v>
      </c>
      <c r="R28" s="39">
        <v>8</v>
      </c>
      <c r="S28" s="39" t="s">
        <v>794</v>
      </c>
      <c r="V28" s="39" t="s">
        <v>809</v>
      </c>
      <c r="W28" s="251" t="s">
        <v>58</v>
      </c>
      <c r="AB28" s="94">
        <v>1</v>
      </c>
      <c r="AD28" s="39" t="s">
        <v>1636</v>
      </c>
      <c r="AF28">
        <v>0</v>
      </c>
    </row>
    <row r="29" spans="1:32">
      <c r="A29" s="39" t="s">
        <v>784</v>
      </c>
      <c r="B29" s="39" t="s">
        <v>1038</v>
      </c>
      <c r="C29" s="39" t="s">
        <v>743</v>
      </c>
      <c r="E29" s="39" t="s">
        <v>767</v>
      </c>
      <c r="N29" s="39" t="s">
        <v>986</v>
      </c>
      <c r="O29" s="39" t="s">
        <v>58</v>
      </c>
      <c r="Q29" s="39">
        <v>0</v>
      </c>
      <c r="R29" s="39">
        <v>0</v>
      </c>
      <c r="S29" s="39" t="s">
        <v>794</v>
      </c>
      <c r="V29" s="39" t="s">
        <v>809</v>
      </c>
      <c r="W29" s="251" t="s">
        <v>58</v>
      </c>
      <c r="AB29" s="94">
        <v>1</v>
      </c>
      <c r="AF29">
        <v>0</v>
      </c>
    </row>
    <row r="30" spans="1:32">
      <c r="A30" s="39" t="s">
        <v>785</v>
      </c>
      <c r="B30" s="39" t="s">
        <v>1039</v>
      </c>
      <c r="D30" s="39" t="s">
        <v>1425</v>
      </c>
      <c r="G30" s="39">
        <v>4</v>
      </c>
      <c r="H30" s="39">
        <v>8</v>
      </c>
      <c r="N30" s="39" t="s">
        <v>986</v>
      </c>
      <c r="O30" s="39" t="s">
        <v>58</v>
      </c>
      <c r="Q30" s="39">
        <v>8</v>
      </c>
      <c r="R30" s="39">
        <v>6</v>
      </c>
      <c r="V30" s="39" t="s">
        <v>1036</v>
      </c>
      <c r="W30" s="251" t="s">
        <v>58</v>
      </c>
      <c r="AB30" s="94">
        <v>1</v>
      </c>
      <c r="AD30" s="39" t="s">
        <v>1556</v>
      </c>
      <c r="AF30">
        <v>0</v>
      </c>
    </row>
    <row r="31" spans="1:32">
      <c r="A31" s="39" t="s">
        <v>1040</v>
      </c>
      <c r="B31" s="39" t="s">
        <v>1041</v>
      </c>
      <c r="C31" s="39" t="s">
        <v>743</v>
      </c>
      <c r="E31" s="39" t="s">
        <v>767</v>
      </c>
      <c r="O31" s="39" t="s">
        <v>58</v>
      </c>
      <c r="Q31" s="39">
        <v>0</v>
      </c>
      <c r="R31" s="39">
        <v>0</v>
      </c>
      <c r="W31" s="251" t="s">
        <v>58</v>
      </c>
      <c r="X31" s="39">
        <v>0</v>
      </c>
      <c r="Y31" s="39">
        <v>16777088</v>
      </c>
      <c r="AB31" s="94">
        <v>1</v>
      </c>
      <c r="AF31">
        <v>0</v>
      </c>
    </row>
    <row r="32" spans="1:32">
      <c r="A32" s="39" t="s">
        <v>342</v>
      </c>
      <c r="B32" s="39" t="s">
        <v>1042</v>
      </c>
      <c r="D32" s="39" t="s">
        <v>340</v>
      </c>
      <c r="G32" s="39">
        <v>4</v>
      </c>
      <c r="H32" s="39">
        <v>8</v>
      </c>
      <c r="N32" s="39" t="s">
        <v>1243</v>
      </c>
      <c r="O32" s="251" t="s">
        <v>1267</v>
      </c>
      <c r="Q32" s="39">
        <v>7</v>
      </c>
      <c r="R32" s="39">
        <v>6</v>
      </c>
      <c r="S32" s="39" t="s">
        <v>799</v>
      </c>
      <c r="V32" s="39" t="s">
        <v>810</v>
      </c>
      <c r="W32" s="251" t="s">
        <v>1267</v>
      </c>
      <c r="AB32" s="94">
        <v>1</v>
      </c>
      <c r="AD32" s="39" t="s">
        <v>49</v>
      </c>
      <c r="AF32">
        <v>0</v>
      </c>
    </row>
    <row r="33" spans="1:32">
      <c r="A33" s="39" t="s">
        <v>1185</v>
      </c>
      <c r="B33" s="39" t="s">
        <v>1233</v>
      </c>
      <c r="G33" s="39">
        <v>4</v>
      </c>
      <c r="H33" s="39">
        <v>8</v>
      </c>
      <c r="N33" s="39" t="s">
        <v>1243</v>
      </c>
      <c r="O33" s="251"/>
      <c r="Q33" s="39">
        <v>7</v>
      </c>
      <c r="R33" s="39">
        <v>7</v>
      </c>
      <c r="S33" s="39" t="s">
        <v>799</v>
      </c>
      <c r="W33" s="251" t="s">
        <v>1267</v>
      </c>
      <c r="AB33" s="94">
        <v>1</v>
      </c>
      <c r="AD33" s="39" t="s">
        <v>1273</v>
      </c>
      <c r="AF33">
        <v>0</v>
      </c>
    </row>
    <row r="34" spans="1:32">
      <c r="A34" s="39" t="s">
        <v>331</v>
      </c>
      <c r="B34" s="39" t="s">
        <v>1015</v>
      </c>
      <c r="D34" s="39" t="s">
        <v>338</v>
      </c>
      <c r="G34" s="39">
        <v>4</v>
      </c>
      <c r="H34" s="39">
        <v>6</v>
      </c>
      <c r="N34" s="39" t="s">
        <v>971</v>
      </c>
      <c r="O34" s="39" t="s">
        <v>1267</v>
      </c>
      <c r="Q34" s="39">
        <v>5</v>
      </c>
      <c r="R34" s="39">
        <v>5</v>
      </c>
      <c r="V34" s="39" t="s">
        <v>1426</v>
      </c>
      <c r="W34" s="251" t="s">
        <v>1267</v>
      </c>
      <c r="AB34" s="94">
        <v>1</v>
      </c>
      <c r="AD34" s="39" t="s">
        <v>50</v>
      </c>
      <c r="AF34">
        <v>0</v>
      </c>
    </row>
    <row r="35" spans="1:32">
      <c r="A35" s="39" t="s">
        <v>335</v>
      </c>
      <c r="B35" s="39" t="s">
        <v>886</v>
      </c>
      <c r="D35" s="39" t="s">
        <v>121</v>
      </c>
      <c r="G35" s="39">
        <v>4</v>
      </c>
      <c r="H35" s="39">
        <v>6</v>
      </c>
      <c r="N35" s="39" t="s">
        <v>971</v>
      </c>
      <c r="O35" s="251" t="s">
        <v>1267</v>
      </c>
      <c r="Q35" s="39">
        <v>2</v>
      </c>
      <c r="R35" s="39">
        <v>14</v>
      </c>
      <c r="V35" s="39" t="s">
        <v>1599</v>
      </c>
      <c r="W35" s="251" t="s">
        <v>1267</v>
      </c>
      <c r="AB35" s="94">
        <v>1</v>
      </c>
      <c r="AD35" s="39" t="s">
        <v>1637</v>
      </c>
      <c r="AF35">
        <v>0</v>
      </c>
    </row>
    <row r="36" spans="1:32">
      <c r="A36" s="39" t="s">
        <v>1186</v>
      </c>
      <c r="B36" s="39" t="s">
        <v>1285</v>
      </c>
      <c r="N36" s="39" t="s">
        <v>970</v>
      </c>
      <c r="O36" s="251" t="s">
        <v>1267</v>
      </c>
      <c r="Q36" s="39">
        <v>13</v>
      </c>
      <c r="R36" s="39">
        <v>7</v>
      </c>
      <c r="V36" s="39" t="s">
        <v>1033</v>
      </c>
      <c r="W36" s="251" t="s">
        <v>1267</v>
      </c>
      <c r="X36" s="39">
        <v>0</v>
      </c>
      <c r="Y36" s="39">
        <v>16744576</v>
      </c>
      <c r="AB36" s="94">
        <v>1</v>
      </c>
      <c r="AD36" s="39" t="s">
        <v>50</v>
      </c>
      <c r="AF36">
        <v>0</v>
      </c>
    </row>
    <row r="37" spans="1:32">
      <c r="A37" s="39" t="s">
        <v>782</v>
      </c>
      <c r="B37" s="39" t="s">
        <v>1043</v>
      </c>
      <c r="D37" s="39" t="s">
        <v>338</v>
      </c>
      <c r="G37" s="39">
        <v>4</v>
      </c>
      <c r="H37" s="39">
        <v>6</v>
      </c>
      <c r="N37" s="39" t="s">
        <v>970</v>
      </c>
      <c r="O37" s="251" t="s">
        <v>1267</v>
      </c>
      <c r="Q37" s="39">
        <v>10</v>
      </c>
      <c r="R37" s="39">
        <v>12</v>
      </c>
      <c r="V37" s="39" t="s">
        <v>1286</v>
      </c>
      <c r="W37" s="251" t="s">
        <v>1267</v>
      </c>
      <c r="X37" s="39">
        <v>0</v>
      </c>
      <c r="Y37" s="39">
        <v>16744576</v>
      </c>
      <c r="AB37" s="94">
        <v>1</v>
      </c>
      <c r="AD37" s="39" t="s">
        <v>1600</v>
      </c>
      <c r="AF37">
        <v>0</v>
      </c>
    </row>
    <row r="38" spans="1:32">
      <c r="A38" s="39" t="s">
        <v>1044</v>
      </c>
      <c r="B38" s="39" t="s">
        <v>1045</v>
      </c>
      <c r="C38" s="39" t="s">
        <v>743</v>
      </c>
      <c r="E38" s="39" t="s">
        <v>684</v>
      </c>
      <c r="O38" s="251" t="s">
        <v>58</v>
      </c>
      <c r="Q38" s="39">
        <v>0</v>
      </c>
      <c r="R38" s="39">
        <v>0</v>
      </c>
      <c r="W38" s="251" t="s">
        <v>58</v>
      </c>
      <c r="X38" s="39">
        <v>0</v>
      </c>
      <c r="Y38" s="39">
        <v>16777088</v>
      </c>
      <c r="AB38" s="94">
        <v>1</v>
      </c>
      <c r="AF38">
        <v>0</v>
      </c>
    </row>
    <row r="39" spans="1:32">
      <c r="A39" s="39" t="s">
        <v>1046</v>
      </c>
      <c r="B39" s="39" t="s">
        <v>1047</v>
      </c>
      <c r="C39" s="39" t="s">
        <v>743</v>
      </c>
      <c r="E39" s="39" t="s">
        <v>684</v>
      </c>
      <c r="O39" s="251" t="s">
        <v>58</v>
      </c>
      <c r="Q39" s="39">
        <v>0</v>
      </c>
      <c r="R39" s="39">
        <v>0</v>
      </c>
      <c r="W39" s="251" t="s">
        <v>58</v>
      </c>
      <c r="X39" s="39">
        <v>0</v>
      </c>
      <c r="Y39" s="39">
        <v>16777088</v>
      </c>
      <c r="AB39" s="94">
        <v>1</v>
      </c>
      <c r="AF39">
        <v>0</v>
      </c>
    </row>
    <row r="40" spans="1:32">
      <c r="A40" s="39" t="s">
        <v>1357</v>
      </c>
      <c r="B40" s="39" t="s">
        <v>1638</v>
      </c>
      <c r="C40" s="39" t="s">
        <v>743</v>
      </c>
      <c r="E40" s="39" t="s">
        <v>1284</v>
      </c>
      <c r="G40" s="39">
        <v>4</v>
      </c>
      <c r="H40" s="39">
        <v>8</v>
      </c>
      <c r="N40" s="39" t="s">
        <v>975</v>
      </c>
      <c r="Q40" s="39">
        <v>0</v>
      </c>
      <c r="R40" s="39">
        <v>0</v>
      </c>
      <c r="S40" s="39" t="s">
        <v>798</v>
      </c>
      <c r="V40" s="39" t="s">
        <v>809</v>
      </c>
      <c r="W40" s="39" t="s">
        <v>36</v>
      </c>
      <c r="AB40" s="94">
        <v>1</v>
      </c>
      <c r="AD40" s="39" t="s">
        <v>323</v>
      </c>
      <c r="AF40">
        <v>0</v>
      </c>
    </row>
    <row r="41" spans="1:32" s="251" customFormat="1">
      <c r="A41" s="251" t="s">
        <v>1048</v>
      </c>
      <c r="B41" s="251" t="s">
        <v>593</v>
      </c>
      <c r="C41" s="251" t="s">
        <v>743</v>
      </c>
      <c r="E41" s="251" t="s">
        <v>684</v>
      </c>
      <c r="Q41" s="251">
        <v>0</v>
      </c>
      <c r="R41" s="251">
        <v>0</v>
      </c>
      <c r="X41" s="251">
        <v>0</v>
      </c>
      <c r="Y41" s="251">
        <v>16777088</v>
      </c>
      <c r="AB41" s="94">
        <v>1</v>
      </c>
      <c r="AF41" s="251">
        <v>0</v>
      </c>
    </row>
    <row r="42" spans="1:32">
      <c r="A42" s="39" t="s">
        <v>345</v>
      </c>
      <c r="B42" s="39" t="s">
        <v>1021</v>
      </c>
      <c r="D42" s="39" t="s">
        <v>354</v>
      </c>
      <c r="G42" s="39">
        <v>4</v>
      </c>
      <c r="H42" s="39">
        <v>8</v>
      </c>
      <c r="N42" s="39" t="s">
        <v>972</v>
      </c>
      <c r="O42" s="39" t="s">
        <v>58</v>
      </c>
      <c r="Q42" s="39">
        <v>0</v>
      </c>
      <c r="R42" s="39">
        <v>15</v>
      </c>
      <c r="V42" s="39" t="s">
        <v>809</v>
      </c>
      <c r="W42" s="39" t="s">
        <v>58</v>
      </c>
      <c r="AB42" s="94">
        <v>1</v>
      </c>
      <c r="AD42" s="39" t="s">
        <v>1639</v>
      </c>
      <c r="AF42">
        <v>0</v>
      </c>
    </row>
    <row r="43" spans="1:32">
      <c r="A43" s="39" t="s">
        <v>350</v>
      </c>
      <c r="B43" s="39" t="s">
        <v>1022</v>
      </c>
      <c r="D43" s="39" t="s">
        <v>344</v>
      </c>
      <c r="G43" s="39">
        <v>4</v>
      </c>
      <c r="H43" s="39">
        <v>8</v>
      </c>
      <c r="N43" s="39" t="s">
        <v>972</v>
      </c>
      <c r="O43" s="39" t="s">
        <v>58</v>
      </c>
      <c r="Q43" s="39">
        <v>10</v>
      </c>
      <c r="R43" s="39">
        <v>4</v>
      </c>
      <c r="V43" s="39" t="s">
        <v>809</v>
      </c>
      <c r="W43" s="39" t="s">
        <v>58</v>
      </c>
      <c r="AB43" s="94">
        <v>1</v>
      </c>
      <c r="AD43" s="39" t="s">
        <v>1640</v>
      </c>
      <c r="AF43">
        <v>0</v>
      </c>
    </row>
    <row r="44" spans="1:32">
      <c r="A44" s="39" t="s">
        <v>546</v>
      </c>
      <c r="B44" s="39" t="s">
        <v>822</v>
      </c>
      <c r="D44" s="39" t="s">
        <v>277</v>
      </c>
      <c r="G44" s="39">
        <v>4</v>
      </c>
      <c r="H44" s="39">
        <v>8</v>
      </c>
      <c r="N44" s="39" t="s">
        <v>973</v>
      </c>
      <c r="O44" s="39" t="s">
        <v>58</v>
      </c>
      <c r="Q44" s="39">
        <v>0</v>
      </c>
      <c r="R44" s="39">
        <v>17</v>
      </c>
      <c r="V44" s="39" t="s">
        <v>823</v>
      </c>
      <c r="W44" s="39" t="s">
        <v>58</v>
      </c>
      <c r="AB44" s="94">
        <v>1</v>
      </c>
      <c r="AD44" s="39" t="s">
        <v>1641</v>
      </c>
      <c r="AF44">
        <v>0</v>
      </c>
    </row>
    <row r="45" spans="1:32">
      <c r="A45" s="39" t="s">
        <v>547</v>
      </c>
      <c r="B45" s="39" t="s">
        <v>945</v>
      </c>
      <c r="D45" s="39" t="s">
        <v>311</v>
      </c>
      <c r="G45" s="39">
        <v>4</v>
      </c>
      <c r="H45" s="39">
        <v>8</v>
      </c>
      <c r="N45" s="39" t="s">
        <v>973</v>
      </c>
      <c r="O45" s="39" t="s">
        <v>58</v>
      </c>
      <c r="Q45" s="39">
        <v>2</v>
      </c>
      <c r="R45" s="39">
        <v>14</v>
      </c>
      <c r="V45" s="39" t="s">
        <v>823</v>
      </c>
      <c r="W45" s="39" t="s">
        <v>58</v>
      </c>
      <c r="AB45" s="39">
        <v>1</v>
      </c>
      <c r="AD45" s="39" t="s">
        <v>1608</v>
      </c>
      <c r="AF45">
        <v>0</v>
      </c>
    </row>
    <row r="46" spans="1:32">
      <c r="A46" s="39" t="s">
        <v>916</v>
      </c>
      <c r="B46" s="39" t="s">
        <v>1049</v>
      </c>
      <c r="D46" s="39" t="s">
        <v>294</v>
      </c>
      <c r="N46" s="39" t="s">
        <v>1007</v>
      </c>
      <c r="O46" s="39" t="s">
        <v>750</v>
      </c>
      <c r="Q46" s="39">
        <v>0</v>
      </c>
      <c r="R46" s="39">
        <v>11</v>
      </c>
      <c r="S46" s="39" t="s">
        <v>803</v>
      </c>
      <c r="V46" s="39" t="s">
        <v>860</v>
      </c>
      <c r="W46" s="39" t="s">
        <v>299</v>
      </c>
      <c r="AB46" s="94">
        <v>1</v>
      </c>
      <c r="AD46" s="39" t="s">
        <v>278</v>
      </c>
      <c r="AF46">
        <v>0</v>
      </c>
    </row>
    <row r="47" spans="1:32">
      <c r="A47" s="39" t="s">
        <v>928</v>
      </c>
      <c r="B47" s="39" t="s">
        <v>1050</v>
      </c>
      <c r="D47" s="39" t="s">
        <v>294</v>
      </c>
      <c r="N47" s="39" t="s">
        <v>1007</v>
      </c>
      <c r="O47" s="39" t="s">
        <v>750</v>
      </c>
      <c r="Q47" s="39">
        <v>0</v>
      </c>
      <c r="R47" s="39">
        <v>14</v>
      </c>
      <c r="S47" s="39" t="s">
        <v>803</v>
      </c>
      <c r="V47" s="39" t="s">
        <v>860</v>
      </c>
      <c r="W47" s="39" t="s">
        <v>299</v>
      </c>
      <c r="AB47" s="94">
        <v>1</v>
      </c>
      <c r="AD47" s="39" t="s">
        <v>278</v>
      </c>
      <c r="AF47">
        <v>0</v>
      </c>
    </row>
    <row r="48" spans="1:32">
      <c r="A48" s="39" t="s">
        <v>927</v>
      </c>
      <c r="B48" s="39" t="s">
        <v>1051</v>
      </c>
      <c r="D48" s="39" t="s">
        <v>294</v>
      </c>
      <c r="N48" s="39" t="s">
        <v>1007</v>
      </c>
      <c r="O48" s="39" t="s">
        <v>750</v>
      </c>
      <c r="Q48" s="39">
        <v>1</v>
      </c>
      <c r="R48" s="39">
        <v>26</v>
      </c>
      <c r="S48" s="39" t="s">
        <v>803</v>
      </c>
      <c r="V48" s="39" t="s">
        <v>860</v>
      </c>
      <c r="W48" s="39" t="s">
        <v>299</v>
      </c>
      <c r="AB48" s="94">
        <v>1</v>
      </c>
      <c r="AD48" s="39" t="s">
        <v>293</v>
      </c>
      <c r="AF48">
        <v>0</v>
      </c>
    </row>
    <row r="49" spans="1:32">
      <c r="A49" s="39" t="s">
        <v>851</v>
      </c>
      <c r="B49" s="39" t="s">
        <v>852</v>
      </c>
      <c r="C49" s="39" t="s">
        <v>743</v>
      </c>
      <c r="E49" s="39" t="s">
        <v>766</v>
      </c>
      <c r="N49" s="39" t="s">
        <v>1000</v>
      </c>
      <c r="O49" s="39" t="s">
        <v>36</v>
      </c>
      <c r="Q49" s="39">
        <v>16</v>
      </c>
      <c r="R49" s="39">
        <v>4</v>
      </c>
      <c r="V49" s="39" t="s">
        <v>1031</v>
      </c>
      <c r="W49" s="39" t="s">
        <v>228</v>
      </c>
      <c r="AB49" s="94">
        <v>1</v>
      </c>
      <c r="AD49" s="39" t="s">
        <v>143</v>
      </c>
      <c r="AF49">
        <v>0</v>
      </c>
    </row>
    <row r="50" spans="1:32">
      <c r="A50" s="39" t="s">
        <v>901</v>
      </c>
      <c r="B50" s="39" t="s">
        <v>817</v>
      </c>
      <c r="C50" s="39" t="s">
        <v>743</v>
      </c>
      <c r="E50" s="39" t="s">
        <v>856</v>
      </c>
      <c r="O50" s="39" t="s">
        <v>36</v>
      </c>
      <c r="Q50" s="39">
        <v>0</v>
      </c>
      <c r="R50" s="39">
        <v>0</v>
      </c>
      <c r="V50" s="39" t="s">
        <v>1032</v>
      </c>
      <c r="W50" s="39" t="s">
        <v>228</v>
      </c>
      <c r="AB50" s="94">
        <v>1</v>
      </c>
      <c r="AF50">
        <v>0</v>
      </c>
    </row>
    <row r="51" spans="1:32">
      <c r="A51" s="39" t="s">
        <v>897</v>
      </c>
      <c r="B51" s="39" t="s">
        <v>852</v>
      </c>
      <c r="C51" s="39" t="s">
        <v>743</v>
      </c>
      <c r="E51" s="39" t="s">
        <v>766</v>
      </c>
      <c r="N51" s="39" t="s">
        <v>1000</v>
      </c>
      <c r="O51" s="39" t="s">
        <v>36</v>
      </c>
      <c r="Q51" s="39">
        <v>13</v>
      </c>
      <c r="R51" s="39">
        <v>3</v>
      </c>
      <c r="V51" s="39" t="s">
        <v>1031</v>
      </c>
      <c r="W51" s="39" t="s">
        <v>228</v>
      </c>
      <c r="AB51" s="94">
        <v>1</v>
      </c>
      <c r="AD51" s="39" t="s">
        <v>136</v>
      </c>
      <c r="AF51">
        <v>0</v>
      </c>
    </row>
    <row r="52" spans="1:32">
      <c r="A52" s="39" t="s">
        <v>816</v>
      </c>
      <c r="B52" s="39" t="s">
        <v>817</v>
      </c>
      <c r="C52" s="39" t="s">
        <v>743</v>
      </c>
      <c r="E52" s="39" t="s">
        <v>856</v>
      </c>
      <c r="O52" s="39" t="s">
        <v>36</v>
      </c>
      <c r="Q52" s="39">
        <v>0</v>
      </c>
      <c r="R52" s="39">
        <v>0</v>
      </c>
      <c r="V52" s="39" t="s">
        <v>1032</v>
      </c>
      <c r="W52" s="39" t="s">
        <v>228</v>
      </c>
      <c r="AB52" s="94">
        <v>1</v>
      </c>
      <c r="AF52">
        <v>0</v>
      </c>
    </row>
    <row r="53" spans="1:32">
      <c r="A53" s="39" t="s">
        <v>930</v>
      </c>
      <c r="B53" s="39" t="s">
        <v>852</v>
      </c>
      <c r="C53" s="39" t="s">
        <v>743</v>
      </c>
      <c r="E53" s="39" t="s">
        <v>818</v>
      </c>
      <c r="N53" s="39" t="s">
        <v>1000</v>
      </c>
      <c r="O53" s="39" t="s">
        <v>36</v>
      </c>
      <c r="Q53" s="39">
        <v>16</v>
      </c>
      <c r="R53" s="39">
        <v>4</v>
      </c>
      <c r="V53" s="39" t="s">
        <v>1031</v>
      </c>
      <c r="W53" s="39" t="s">
        <v>228</v>
      </c>
      <c r="AB53" s="94">
        <v>1</v>
      </c>
      <c r="AD53" s="39" t="s">
        <v>145</v>
      </c>
      <c r="AF53">
        <v>0</v>
      </c>
    </row>
    <row r="54" spans="1:32">
      <c r="A54" s="39" t="s">
        <v>857</v>
      </c>
      <c r="B54" s="39" t="s">
        <v>817</v>
      </c>
      <c r="C54" s="39" t="s">
        <v>743</v>
      </c>
      <c r="E54" s="39" t="s">
        <v>856</v>
      </c>
      <c r="O54" s="39" t="s">
        <v>36</v>
      </c>
      <c r="Q54" s="39">
        <v>0</v>
      </c>
      <c r="R54" s="39">
        <v>0</v>
      </c>
      <c r="V54" s="39" t="s">
        <v>1032</v>
      </c>
      <c r="W54" s="39" t="s">
        <v>228</v>
      </c>
      <c r="AB54" s="94">
        <v>1</v>
      </c>
      <c r="AF54">
        <v>0</v>
      </c>
    </row>
    <row r="55" spans="1:32">
      <c r="A55" s="39" t="s">
        <v>918</v>
      </c>
      <c r="B55" s="39" t="s">
        <v>1052</v>
      </c>
      <c r="D55" s="39" t="s">
        <v>224</v>
      </c>
      <c r="N55" s="39" t="s">
        <v>1007</v>
      </c>
      <c r="O55" s="39" t="s">
        <v>750</v>
      </c>
      <c r="Q55" s="39">
        <v>0</v>
      </c>
      <c r="R55" s="39">
        <v>32</v>
      </c>
      <c r="S55" s="39" t="s">
        <v>803</v>
      </c>
      <c r="V55" s="39" t="s">
        <v>860</v>
      </c>
      <c r="W55" s="39" t="s">
        <v>299</v>
      </c>
      <c r="AB55" s="94">
        <v>1</v>
      </c>
      <c r="AD55" s="39" t="s">
        <v>300</v>
      </c>
      <c r="AF55">
        <v>0</v>
      </c>
    </row>
    <row r="56" spans="1:32">
      <c r="A56" s="39" t="s">
        <v>896</v>
      </c>
      <c r="B56" s="39" t="s">
        <v>1052</v>
      </c>
      <c r="C56" s="39" t="s">
        <v>743</v>
      </c>
      <c r="E56" s="39" t="s">
        <v>767</v>
      </c>
      <c r="N56" s="39" t="s">
        <v>1007</v>
      </c>
      <c r="O56" s="39" t="s">
        <v>750</v>
      </c>
      <c r="Q56" s="39">
        <v>0</v>
      </c>
      <c r="R56" s="39">
        <v>0</v>
      </c>
      <c r="S56" s="39" t="s">
        <v>803</v>
      </c>
      <c r="V56" s="39" t="s">
        <v>860</v>
      </c>
      <c r="W56" s="39" t="s">
        <v>299</v>
      </c>
      <c r="AB56" s="94">
        <v>1</v>
      </c>
      <c r="AF56">
        <v>0</v>
      </c>
    </row>
    <row r="57" spans="1:32">
      <c r="A57" s="39" t="s">
        <v>913</v>
      </c>
      <c r="B57" s="39" t="s">
        <v>1053</v>
      </c>
      <c r="D57" s="39" t="s">
        <v>298</v>
      </c>
      <c r="N57" s="39" t="s">
        <v>1007</v>
      </c>
      <c r="O57" s="39" t="s">
        <v>750</v>
      </c>
      <c r="Q57" s="39">
        <v>0</v>
      </c>
      <c r="R57" s="39">
        <v>27</v>
      </c>
      <c r="S57" s="39" t="s">
        <v>803</v>
      </c>
      <c r="V57" s="39" t="s">
        <v>860</v>
      </c>
      <c r="W57" s="39" t="s">
        <v>299</v>
      </c>
      <c r="AB57" s="94">
        <v>1</v>
      </c>
      <c r="AD57" s="39" t="s">
        <v>61</v>
      </c>
      <c r="AF57">
        <v>0</v>
      </c>
    </row>
    <row r="58" spans="1:32">
      <c r="A58" s="39" t="s">
        <v>870</v>
      </c>
      <c r="B58" s="39" t="s">
        <v>1053</v>
      </c>
      <c r="C58" s="39" t="s">
        <v>743</v>
      </c>
      <c r="E58" s="39" t="s">
        <v>767</v>
      </c>
      <c r="N58" s="39" t="s">
        <v>1007</v>
      </c>
      <c r="O58" s="39" t="s">
        <v>750</v>
      </c>
      <c r="Q58" s="39">
        <v>0</v>
      </c>
      <c r="R58" s="39">
        <v>0</v>
      </c>
      <c r="S58" s="39" t="s">
        <v>803</v>
      </c>
      <c r="V58" s="39" t="s">
        <v>860</v>
      </c>
      <c r="W58" s="39" t="s">
        <v>299</v>
      </c>
      <c r="AB58" s="94">
        <v>1</v>
      </c>
      <c r="AF58">
        <v>0</v>
      </c>
    </row>
    <row r="59" spans="1:32">
      <c r="A59" s="39" t="s">
        <v>907</v>
      </c>
      <c r="B59" s="39" t="s">
        <v>1054</v>
      </c>
      <c r="D59" s="39" t="s">
        <v>298</v>
      </c>
      <c r="N59" s="39" t="s">
        <v>1007</v>
      </c>
      <c r="O59" s="39" t="s">
        <v>750</v>
      </c>
      <c r="Q59" s="39">
        <v>0</v>
      </c>
      <c r="R59" s="39">
        <v>28</v>
      </c>
      <c r="S59" s="39" t="s">
        <v>803</v>
      </c>
      <c r="V59" s="39" t="s">
        <v>860</v>
      </c>
      <c r="W59" s="39" t="s">
        <v>299</v>
      </c>
      <c r="AB59" s="94">
        <v>1</v>
      </c>
      <c r="AD59" s="39" t="s">
        <v>61</v>
      </c>
      <c r="AF59">
        <v>0</v>
      </c>
    </row>
    <row r="60" spans="1:32">
      <c r="A60" s="39" t="s">
        <v>906</v>
      </c>
      <c r="B60" s="39" t="s">
        <v>1054</v>
      </c>
      <c r="N60" s="39" t="s">
        <v>1007</v>
      </c>
      <c r="O60" s="39" t="s">
        <v>750</v>
      </c>
      <c r="Q60" s="39">
        <v>0</v>
      </c>
      <c r="R60" s="39">
        <v>29</v>
      </c>
      <c r="S60" s="39" t="s">
        <v>803</v>
      </c>
      <c r="V60" s="39" t="s">
        <v>860</v>
      </c>
      <c r="W60" s="39" t="s">
        <v>299</v>
      </c>
      <c r="AB60" s="94">
        <v>1</v>
      </c>
      <c r="AD60" s="39" t="s">
        <v>300</v>
      </c>
      <c r="AF60">
        <v>0</v>
      </c>
    </row>
    <row r="61" spans="1:32">
      <c r="A61" s="39" t="s">
        <v>1427</v>
      </c>
      <c r="B61" s="39" t="s">
        <v>1642</v>
      </c>
      <c r="D61" s="39" t="s">
        <v>279</v>
      </c>
      <c r="N61" s="39" t="s">
        <v>975</v>
      </c>
      <c r="O61" s="39" t="s">
        <v>299</v>
      </c>
      <c r="Q61" s="39">
        <v>0</v>
      </c>
      <c r="R61" s="39">
        <v>12</v>
      </c>
      <c r="S61" s="39" t="s">
        <v>798</v>
      </c>
      <c r="W61" s="39" t="s">
        <v>36</v>
      </c>
      <c r="AB61" s="94">
        <v>1</v>
      </c>
      <c r="AD61" s="39" t="s">
        <v>323</v>
      </c>
      <c r="AF61">
        <v>12</v>
      </c>
    </row>
    <row r="62" spans="1:32">
      <c r="A62" s="39" t="s">
        <v>1385</v>
      </c>
      <c r="B62" s="39" t="s">
        <v>1643</v>
      </c>
      <c r="D62" s="39" t="s">
        <v>336</v>
      </c>
      <c r="N62" s="39" t="s">
        <v>975</v>
      </c>
      <c r="O62" s="39" t="s">
        <v>299</v>
      </c>
      <c r="Q62" s="39">
        <v>0</v>
      </c>
      <c r="R62" s="39">
        <v>14</v>
      </c>
      <c r="S62" s="39" t="s">
        <v>798</v>
      </c>
      <c r="W62" s="39" t="s">
        <v>36</v>
      </c>
      <c r="AB62" s="94">
        <v>1</v>
      </c>
      <c r="AD62" s="39" t="s">
        <v>300</v>
      </c>
      <c r="AF62">
        <v>12</v>
      </c>
    </row>
    <row r="63" spans="1:32">
      <c r="A63" s="39" t="s">
        <v>301</v>
      </c>
      <c r="B63" s="39" t="s">
        <v>1055</v>
      </c>
      <c r="D63" s="39" t="s">
        <v>302</v>
      </c>
      <c r="N63" s="39" t="s">
        <v>974</v>
      </c>
      <c r="O63" s="39" t="s">
        <v>750</v>
      </c>
      <c r="Q63" s="39">
        <v>4</v>
      </c>
      <c r="R63" s="39">
        <v>8</v>
      </c>
      <c r="S63" s="39" t="s">
        <v>800</v>
      </c>
      <c r="V63" s="39" t="s">
        <v>952</v>
      </c>
      <c r="W63" s="39" t="s">
        <v>299</v>
      </c>
      <c r="X63" s="39">
        <v>0</v>
      </c>
      <c r="Y63" s="39">
        <v>16744576</v>
      </c>
      <c r="AB63" s="94">
        <v>1</v>
      </c>
      <c r="AD63" s="39" t="s">
        <v>323</v>
      </c>
      <c r="AF63">
        <v>0</v>
      </c>
    </row>
    <row r="64" spans="1:32">
      <c r="A64" s="39" t="s">
        <v>303</v>
      </c>
      <c r="B64" s="39" t="s">
        <v>1056</v>
      </c>
      <c r="D64" s="39" t="s">
        <v>302</v>
      </c>
      <c r="N64" s="39" t="s">
        <v>974</v>
      </c>
      <c r="O64" s="39" t="s">
        <v>750</v>
      </c>
      <c r="Q64" s="39">
        <v>8</v>
      </c>
      <c r="R64" s="39">
        <v>7</v>
      </c>
      <c r="S64" s="39" t="s">
        <v>800</v>
      </c>
      <c r="V64" s="39" t="s">
        <v>898</v>
      </c>
      <c r="W64" s="39" t="s">
        <v>299</v>
      </c>
      <c r="X64" s="39">
        <v>0</v>
      </c>
      <c r="Y64" s="39">
        <v>16744576</v>
      </c>
      <c r="AB64" s="94">
        <v>1</v>
      </c>
      <c r="AD64" s="39" t="s">
        <v>293</v>
      </c>
      <c r="AF64">
        <v>0</v>
      </c>
    </row>
    <row r="65" spans="1:32">
      <c r="A65" s="39" t="s">
        <v>304</v>
      </c>
      <c r="B65" s="39" t="s">
        <v>1057</v>
      </c>
      <c r="D65" s="39" t="s">
        <v>302</v>
      </c>
      <c r="N65" s="39" t="s">
        <v>974</v>
      </c>
      <c r="O65" s="39" t="s">
        <v>750</v>
      </c>
      <c r="Q65" s="39">
        <v>7</v>
      </c>
      <c r="R65" s="39">
        <v>10</v>
      </c>
      <c r="S65" s="39" t="s">
        <v>800</v>
      </c>
      <c r="V65" s="39" t="s">
        <v>813</v>
      </c>
      <c r="W65" s="39" t="s">
        <v>299</v>
      </c>
      <c r="X65" s="39">
        <v>0</v>
      </c>
      <c r="Y65" s="39">
        <v>16744576</v>
      </c>
      <c r="AB65" s="94">
        <v>1</v>
      </c>
      <c r="AD65" s="39" t="s">
        <v>295</v>
      </c>
      <c r="AF65">
        <v>0</v>
      </c>
    </row>
    <row r="66" spans="1:32">
      <c r="A66" s="39" t="s">
        <v>98</v>
      </c>
      <c r="B66" s="39" t="s">
        <v>925</v>
      </c>
      <c r="D66" s="39" t="s">
        <v>99</v>
      </c>
      <c r="G66" s="39">
        <v>2</v>
      </c>
      <c r="H66" s="39">
        <v>8</v>
      </c>
      <c r="N66" s="39" t="s">
        <v>974</v>
      </c>
      <c r="O66" s="39" t="s">
        <v>763</v>
      </c>
      <c r="Q66" s="39">
        <v>0</v>
      </c>
      <c r="R66" s="39">
        <v>21</v>
      </c>
      <c r="V66" s="39" t="s">
        <v>875</v>
      </c>
      <c r="W66" s="39" t="s">
        <v>95</v>
      </c>
      <c r="X66" s="39">
        <v>0</v>
      </c>
      <c r="Y66" s="39">
        <v>16744576</v>
      </c>
      <c r="AB66" s="94">
        <v>1</v>
      </c>
      <c r="AD66" s="39" t="s">
        <v>57</v>
      </c>
      <c r="AF66">
        <v>0</v>
      </c>
    </row>
    <row r="67" spans="1:32">
      <c r="A67" s="39" t="s">
        <v>102</v>
      </c>
      <c r="B67" s="39" t="s">
        <v>925</v>
      </c>
      <c r="D67" s="39" t="s">
        <v>99</v>
      </c>
      <c r="G67" s="39">
        <v>2</v>
      </c>
      <c r="H67" s="39">
        <v>8</v>
      </c>
      <c r="N67" s="39" t="s">
        <v>974</v>
      </c>
      <c r="O67" s="39" t="s">
        <v>763</v>
      </c>
      <c r="Q67" s="39">
        <v>1</v>
      </c>
      <c r="R67" s="39">
        <v>21</v>
      </c>
      <c r="V67" s="39" t="s">
        <v>806</v>
      </c>
      <c r="W67" s="39" t="s">
        <v>95</v>
      </c>
      <c r="X67" s="39">
        <v>0</v>
      </c>
      <c r="Y67" s="39">
        <v>16744576</v>
      </c>
      <c r="AB67" s="94">
        <v>1</v>
      </c>
      <c r="AD67" s="39" t="s">
        <v>100</v>
      </c>
      <c r="AF67">
        <v>0</v>
      </c>
    </row>
    <row r="68" spans="1:32">
      <c r="A68" s="39" t="s">
        <v>858</v>
      </c>
      <c r="B68" s="39" t="s">
        <v>859</v>
      </c>
      <c r="D68" s="39" t="s">
        <v>103</v>
      </c>
      <c r="G68" s="39">
        <v>2</v>
      </c>
      <c r="H68" s="39">
        <v>8</v>
      </c>
      <c r="N68" s="39" t="s">
        <v>1007</v>
      </c>
      <c r="O68" s="39" t="s">
        <v>763</v>
      </c>
      <c r="Q68" s="39">
        <v>1</v>
      </c>
      <c r="R68" s="39">
        <v>26</v>
      </c>
      <c r="S68" s="39" t="s">
        <v>803</v>
      </c>
      <c r="V68" s="39" t="s">
        <v>860</v>
      </c>
      <c r="W68" s="39" t="s">
        <v>95</v>
      </c>
      <c r="AB68" s="94">
        <v>1</v>
      </c>
      <c r="AD68" s="39" t="s">
        <v>101</v>
      </c>
      <c r="AF68">
        <v>0</v>
      </c>
    </row>
    <row r="69" spans="1:32">
      <c r="A69" s="39" t="s">
        <v>942</v>
      </c>
      <c r="B69" s="39" t="s">
        <v>859</v>
      </c>
      <c r="D69" s="39" t="s">
        <v>106</v>
      </c>
      <c r="G69" s="39">
        <v>2</v>
      </c>
      <c r="H69" s="39">
        <v>8</v>
      </c>
      <c r="N69" s="39" t="s">
        <v>1007</v>
      </c>
      <c r="O69" s="39" t="s">
        <v>763</v>
      </c>
      <c r="Q69" s="39">
        <v>0</v>
      </c>
      <c r="R69" s="39">
        <v>20</v>
      </c>
      <c r="S69" s="39" t="s">
        <v>803</v>
      </c>
      <c r="V69" s="39" t="s">
        <v>860</v>
      </c>
      <c r="W69" s="39" t="s">
        <v>95</v>
      </c>
      <c r="AB69" s="94">
        <v>1</v>
      </c>
      <c r="AD69" s="39" t="s">
        <v>105</v>
      </c>
      <c r="AF69">
        <v>0</v>
      </c>
    </row>
    <row r="70" spans="1:32">
      <c r="A70" s="39" t="s">
        <v>879</v>
      </c>
      <c r="B70" s="39" t="s">
        <v>880</v>
      </c>
      <c r="D70" s="39" t="s">
        <v>103</v>
      </c>
      <c r="G70" s="39">
        <v>2</v>
      </c>
      <c r="H70" s="39">
        <v>8</v>
      </c>
      <c r="N70" s="39" t="s">
        <v>1007</v>
      </c>
      <c r="O70" s="39" t="s">
        <v>763</v>
      </c>
      <c r="Q70" s="39">
        <v>0</v>
      </c>
      <c r="R70" s="39">
        <v>20</v>
      </c>
      <c r="S70" s="39" t="s">
        <v>803</v>
      </c>
      <c r="V70" s="39" t="s">
        <v>860</v>
      </c>
      <c r="W70" s="39" t="s">
        <v>95</v>
      </c>
      <c r="AB70" s="94">
        <v>1</v>
      </c>
      <c r="AD70" s="39" t="s">
        <v>100</v>
      </c>
      <c r="AF70">
        <v>0</v>
      </c>
    </row>
    <row r="71" spans="1:32">
      <c r="A71" s="39" t="s">
        <v>931</v>
      </c>
      <c r="B71" s="39" t="s">
        <v>880</v>
      </c>
      <c r="D71" s="39" t="s">
        <v>106</v>
      </c>
      <c r="G71" s="39">
        <v>2</v>
      </c>
      <c r="H71" s="39">
        <v>8</v>
      </c>
      <c r="N71" s="39" t="s">
        <v>1007</v>
      </c>
      <c r="O71" s="39" t="s">
        <v>763</v>
      </c>
      <c r="Q71" s="39">
        <v>1</v>
      </c>
      <c r="R71" s="39">
        <v>22</v>
      </c>
      <c r="S71" s="39" t="s">
        <v>803</v>
      </c>
      <c r="V71" s="39" t="s">
        <v>860</v>
      </c>
      <c r="W71" s="39" t="s">
        <v>95</v>
      </c>
      <c r="AB71" s="39">
        <v>1</v>
      </c>
      <c r="AD71" s="39" t="s">
        <v>101</v>
      </c>
      <c r="AF71">
        <v>0</v>
      </c>
    </row>
    <row r="72" spans="1:32">
      <c r="A72" s="39" t="s">
        <v>946</v>
      </c>
      <c r="B72" s="39" t="s">
        <v>934</v>
      </c>
      <c r="D72" s="39" t="s">
        <v>103</v>
      </c>
      <c r="G72" s="39">
        <v>2</v>
      </c>
      <c r="H72" s="39">
        <v>8</v>
      </c>
      <c r="N72" s="39" t="s">
        <v>1007</v>
      </c>
      <c r="O72" s="39" t="s">
        <v>763</v>
      </c>
      <c r="Q72" s="39">
        <v>0</v>
      </c>
      <c r="R72" s="39">
        <v>23</v>
      </c>
      <c r="S72" s="39" t="s">
        <v>803</v>
      </c>
      <c r="V72" s="39" t="s">
        <v>860</v>
      </c>
      <c r="W72" s="39" t="s">
        <v>95</v>
      </c>
      <c r="AB72" s="39">
        <v>1</v>
      </c>
      <c r="AD72" s="39" t="s">
        <v>20</v>
      </c>
      <c r="AF72">
        <v>0</v>
      </c>
    </row>
    <row r="73" spans="1:32">
      <c r="A73" s="39" t="s">
        <v>933</v>
      </c>
      <c r="B73" s="39" t="s">
        <v>934</v>
      </c>
      <c r="D73" s="39" t="s">
        <v>106</v>
      </c>
      <c r="G73" s="39">
        <v>2</v>
      </c>
      <c r="H73" s="39">
        <v>8</v>
      </c>
      <c r="N73" s="39" t="s">
        <v>1007</v>
      </c>
      <c r="O73" s="39" t="s">
        <v>763</v>
      </c>
      <c r="Q73" s="39">
        <v>2</v>
      </c>
      <c r="R73" s="39">
        <v>23</v>
      </c>
      <c r="S73" s="39" t="s">
        <v>803</v>
      </c>
      <c r="V73" s="39" t="s">
        <v>860</v>
      </c>
      <c r="W73" s="39" t="s">
        <v>95</v>
      </c>
      <c r="AB73" s="94">
        <v>1</v>
      </c>
      <c r="AD73" s="39" t="s">
        <v>57</v>
      </c>
      <c r="AF73">
        <v>0</v>
      </c>
    </row>
    <row r="74" spans="1:32">
      <c r="A74" s="39" t="s">
        <v>574</v>
      </c>
      <c r="B74" s="39" t="s">
        <v>808</v>
      </c>
      <c r="C74" s="39" t="s">
        <v>743</v>
      </c>
      <c r="E74" s="39" t="s">
        <v>767</v>
      </c>
      <c r="P74" s="39">
        <v>0</v>
      </c>
      <c r="Q74" s="39">
        <v>0</v>
      </c>
      <c r="R74" s="39">
        <v>0</v>
      </c>
      <c r="X74" s="39">
        <v>0</v>
      </c>
      <c r="Y74" s="39">
        <v>16777088</v>
      </c>
      <c r="AB74" s="94">
        <v>0</v>
      </c>
      <c r="AF74">
        <v>0</v>
      </c>
    </row>
    <row r="75" spans="1:32">
      <c r="A75" s="39" t="s">
        <v>1428</v>
      </c>
      <c r="B75" s="39" t="s">
        <v>1381</v>
      </c>
      <c r="D75" s="39" t="s">
        <v>279</v>
      </c>
      <c r="N75" s="39" t="s">
        <v>975</v>
      </c>
      <c r="O75" s="39" t="s">
        <v>36</v>
      </c>
      <c r="Q75" s="39">
        <v>0</v>
      </c>
      <c r="R75" s="39">
        <v>6</v>
      </c>
      <c r="V75" s="39" t="s">
        <v>809</v>
      </c>
      <c r="W75" s="39" t="s">
        <v>36</v>
      </c>
      <c r="AB75" s="94">
        <v>1</v>
      </c>
      <c r="AD75" s="39" t="s">
        <v>105</v>
      </c>
      <c r="AF75">
        <v>18</v>
      </c>
    </row>
    <row r="76" spans="1:32">
      <c r="A76" s="39" t="s">
        <v>1429</v>
      </c>
      <c r="B76" s="39" t="s">
        <v>1381</v>
      </c>
      <c r="D76" s="39" t="s">
        <v>51</v>
      </c>
      <c r="N76" s="39" t="s">
        <v>975</v>
      </c>
      <c r="O76" s="39" t="s">
        <v>36</v>
      </c>
      <c r="Q76" s="39">
        <v>0</v>
      </c>
      <c r="R76" s="39">
        <v>12</v>
      </c>
      <c r="V76" s="39" t="s">
        <v>1644</v>
      </c>
      <c r="W76" s="39" t="s">
        <v>36</v>
      </c>
      <c r="AB76" s="94">
        <v>1</v>
      </c>
      <c r="AD76" s="39" t="s">
        <v>1350</v>
      </c>
      <c r="AF76">
        <v>0</v>
      </c>
    </row>
    <row r="77" spans="1:32">
      <c r="A77" s="39" t="s">
        <v>846</v>
      </c>
      <c r="B77" s="39" t="s">
        <v>1009</v>
      </c>
      <c r="C77" s="39" t="s">
        <v>743</v>
      </c>
      <c r="E77" s="39" t="s">
        <v>684</v>
      </c>
      <c r="O77" s="39" t="s">
        <v>95</v>
      </c>
      <c r="P77" s="39">
        <v>0</v>
      </c>
      <c r="Q77" s="39">
        <v>0</v>
      </c>
      <c r="R77" s="39">
        <v>0</v>
      </c>
      <c r="X77" s="39">
        <v>0</v>
      </c>
      <c r="Y77" s="39">
        <v>16777088</v>
      </c>
      <c r="AB77" s="94">
        <v>0</v>
      </c>
      <c r="AF77">
        <v>0</v>
      </c>
    </row>
    <row r="78" spans="1:32">
      <c r="A78" s="39" t="s">
        <v>1609</v>
      </c>
      <c r="B78" s="39" t="s">
        <v>863</v>
      </c>
      <c r="D78" s="39" t="s">
        <v>159</v>
      </c>
      <c r="G78" s="39">
        <v>4</v>
      </c>
      <c r="H78" s="39">
        <v>8</v>
      </c>
      <c r="N78" s="39" t="s">
        <v>1211</v>
      </c>
      <c r="O78" s="39" t="s">
        <v>28</v>
      </c>
      <c r="Q78" s="39">
        <v>10</v>
      </c>
      <c r="R78" s="39">
        <v>7</v>
      </c>
      <c r="V78" s="39" t="s">
        <v>864</v>
      </c>
      <c r="W78" s="39" t="s">
        <v>28</v>
      </c>
      <c r="AB78" s="94">
        <v>1</v>
      </c>
      <c r="AD78" s="39" t="s">
        <v>49</v>
      </c>
      <c r="AF78">
        <v>0</v>
      </c>
    </row>
    <row r="79" spans="1:32">
      <c r="A79" s="39" t="s">
        <v>1610</v>
      </c>
      <c r="B79" s="39" t="s">
        <v>1287</v>
      </c>
      <c r="D79" s="39" t="s">
        <v>169</v>
      </c>
      <c r="N79" s="39" t="s">
        <v>1211</v>
      </c>
      <c r="O79" s="39" t="s">
        <v>28</v>
      </c>
      <c r="Q79" s="39">
        <v>10</v>
      </c>
      <c r="R79" s="39">
        <v>5</v>
      </c>
      <c r="V79" s="39" t="s">
        <v>864</v>
      </c>
      <c r="W79" s="39" t="s">
        <v>28</v>
      </c>
      <c r="AB79" s="94">
        <v>1</v>
      </c>
      <c r="AD79" s="39" t="s">
        <v>553</v>
      </c>
      <c r="AF79">
        <v>0</v>
      </c>
    </row>
    <row r="80" spans="1:32">
      <c r="A80" s="39" t="s">
        <v>1611</v>
      </c>
      <c r="B80" s="39" t="s">
        <v>876</v>
      </c>
      <c r="D80" s="39" t="s">
        <v>171</v>
      </c>
      <c r="G80" s="39">
        <v>4</v>
      </c>
      <c r="H80" s="39">
        <v>8</v>
      </c>
      <c r="N80" s="39" t="s">
        <v>1211</v>
      </c>
      <c r="O80" s="39" t="s">
        <v>28</v>
      </c>
      <c r="Q80" s="39">
        <v>15</v>
      </c>
      <c r="R80" s="39">
        <v>7</v>
      </c>
      <c r="V80" s="39" t="s">
        <v>806</v>
      </c>
      <c r="W80" s="39" t="s">
        <v>28</v>
      </c>
      <c r="X80" s="39">
        <v>0</v>
      </c>
      <c r="Y80" s="39">
        <v>16744576</v>
      </c>
      <c r="AB80" s="94">
        <v>1</v>
      </c>
      <c r="AD80" s="39" t="s">
        <v>161</v>
      </c>
      <c r="AF80">
        <v>0</v>
      </c>
    </row>
    <row r="81" spans="1:32">
      <c r="A81" s="39" t="s">
        <v>1612</v>
      </c>
      <c r="B81" s="39" t="s">
        <v>876</v>
      </c>
      <c r="C81" s="39" t="s">
        <v>743</v>
      </c>
      <c r="E81" s="39" t="s">
        <v>1284</v>
      </c>
      <c r="G81" s="39">
        <v>4</v>
      </c>
      <c r="H81" s="39">
        <v>8</v>
      </c>
      <c r="N81" s="39" t="s">
        <v>1211</v>
      </c>
      <c r="O81" s="39" t="s">
        <v>28</v>
      </c>
      <c r="Q81" s="39">
        <v>0</v>
      </c>
      <c r="R81" s="39">
        <v>0</v>
      </c>
      <c r="V81" s="39" t="s">
        <v>806</v>
      </c>
      <c r="W81" s="39" t="s">
        <v>28</v>
      </c>
      <c r="X81" s="39">
        <v>0</v>
      </c>
      <c r="Y81" s="39">
        <v>16744576</v>
      </c>
      <c r="AB81" s="94">
        <v>1</v>
      </c>
      <c r="AF81">
        <v>0</v>
      </c>
    </row>
    <row r="82" spans="1:32">
      <c r="A82" s="39" t="s">
        <v>1613</v>
      </c>
      <c r="B82" s="39" t="s">
        <v>874</v>
      </c>
      <c r="D82" s="39" t="s">
        <v>159</v>
      </c>
      <c r="G82" s="39">
        <v>4</v>
      </c>
      <c r="H82" s="39">
        <v>8</v>
      </c>
      <c r="N82" s="39" t="s">
        <v>1211</v>
      </c>
      <c r="O82" s="39" t="s">
        <v>28</v>
      </c>
      <c r="Q82" s="39">
        <v>15</v>
      </c>
      <c r="R82" s="39">
        <v>12</v>
      </c>
      <c r="V82" s="39" t="s">
        <v>875</v>
      </c>
      <c r="W82" s="39" t="s">
        <v>28</v>
      </c>
      <c r="X82" s="39">
        <v>0</v>
      </c>
      <c r="Y82" s="39">
        <v>16744576</v>
      </c>
      <c r="AB82" s="94">
        <v>1</v>
      </c>
      <c r="AD82" s="39" t="s">
        <v>132</v>
      </c>
      <c r="AF82">
        <v>0</v>
      </c>
    </row>
    <row r="83" spans="1:32">
      <c r="A83" s="39" t="s">
        <v>1614</v>
      </c>
      <c r="B83" s="39" t="s">
        <v>874</v>
      </c>
      <c r="C83" s="39" t="s">
        <v>743</v>
      </c>
      <c r="E83" s="39" t="s">
        <v>1284</v>
      </c>
      <c r="G83" s="39">
        <v>4</v>
      </c>
      <c r="H83" s="39">
        <v>8</v>
      </c>
      <c r="N83" s="39" t="s">
        <v>1211</v>
      </c>
      <c r="O83" s="251" t="s">
        <v>28</v>
      </c>
      <c r="Q83" s="39">
        <v>0</v>
      </c>
      <c r="R83" s="39">
        <v>0</v>
      </c>
      <c r="V83" s="39" t="s">
        <v>1059</v>
      </c>
      <c r="W83" s="251" t="s">
        <v>28</v>
      </c>
      <c r="X83" s="39">
        <v>0</v>
      </c>
      <c r="Y83" s="39">
        <v>16744576</v>
      </c>
      <c r="AB83" s="94">
        <v>1</v>
      </c>
      <c r="AD83" s="39" t="s">
        <v>553</v>
      </c>
      <c r="AF83">
        <v>0</v>
      </c>
    </row>
    <row r="84" spans="1:32">
      <c r="A84" s="39" t="s">
        <v>1972</v>
      </c>
      <c r="B84" s="39" t="s">
        <v>2027</v>
      </c>
      <c r="N84" s="39" t="s">
        <v>1211</v>
      </c>
      <c r="O84" s="251"/>
      <c r="Q84" s="39">
        <v>0</v>
      </c>
      <c r="R84" s="39">
        <v>0</v>
      </c>
      <c r="W84" s="251" t="s">
        <v>228</v>
      </c>
      <c r="AB84" s="251">
        <v>1</v>
      </c>
      <c r="AF84">
        <v>0</v>
      </c>
    </row>
    <row r="85" spans="1:32">
      <c r="A85" s="39" t="s">
        <v>1975</v>
      </c>
      <c r="B85" s="39" t="s">
        <v>2027</v>
      </c>
      <c r="N85" s="251" t="s">
        <v>1211</v>
      </c>
      <c r="O85" s="251"/>
      <c r="Q85" s="39">
        <v>0</v>
      </c>
      <c r="R85" s="39">
        <v>0</v>
      </c>
      <c r="W85" s="251" t="s">
        <v>228</v>
      </c>
      <c r="AB85" s="251">
        <v>1</v>
      </c>
      <c r="AF85">
        <v>0</v>
      </c>
    </row>
    <row r="86" spans="1:32">
      <c r="A86" s="39" t="s">
        <v>2028</v>
      </c>
      <c r="B86" s="39" t="s">
        <v>2029</v>
      </c>
      <c r="N86" s="39" t="s">
        <v>1211</v>
      </c>
      <c r="O86" s="251"/>
      <c r="Q86" s="39">
        <v>0</v>
      </c>
      <c r="R86" s="39">
        <v>0</v>
      </c>
      <c r="W86" s="251" t="s">
        <v>228</v>
      </c>
      <c r="AB86" s="251">
        <v>1</v>
      </c>
      <c r="AF86">
        <v>0</v>
      </c>
    </row>
    <row r="87" spans="1:32">
      <c r="A87" s="39" t="s">
        <v>2030</v>
      </c>
      <c r="B87" s="39" t="s">
        <v>2029</v>
      </c>
      <c r="N87" s="39" t="s">
        <v>1211</v>
      </c>
      <c r="Q87" s="39">
        <v>0</v>
      </c>
      <c r="R87" s="39">
        <v>0</v>
      </c>
      <c r="W87" s="251" t="s">
        <v>228</v>
      </c>
      <c r="AB87" s="251">
        <v>1</v>
      </c>
      <c r="AF87">
        <v>0</v>
      </c>
    </row>
    <row r="88" spans="1:32">
      <c r="A88" s="39" t="s">
        <v>1537</v>
      </c>
      <c r="B88" s="39" t="s">
        <v>1601</v>
      </c>
      <c r="D88" s="39" t="s">
        <v>289</v>
      </c>
      <c r="G88" s="39">
        <v>4</v>
      </c>
      <c r="H88" s="39">
        <v>8</v>
      </c>
      <c r="N88" s="39" t="s">
        <v>1211</v>
      </c>
      <c r="O88" s="251" t="s">
        <v>228</v>
      </c>
      <c r="Q88" s="39">
        <v>18</v>
      </c>
      <c r="R88" s="39">
        <v>3</v>
      </c>
      <c r="V88" s="39" t="s">
        <v>1615</v>
      </c>
      <c r="W88" s="251" t="s">
        <v>28</v>
      </c>
      <c r="X88" s="39">
        <v>0</v>
      </c>
      <c r="Y88" s="39">
        <v>16744576</v>
      </c>
      <c r="AB88" s="94">
        <v>1</v>
      </c>
      <c r="AD88" s="39" t="s">
        <v>1270</v>
      </c>
      <c r="AF88">
        <v>0</v>
      </c>
    </row>
    <row r="89" spans="1:32">
      <c r="A89" s="39" t="s">
        <v>1571</v>
      </c>
      <c r="B89" s="39" t="s">
        <v>1601</v>
      </c>
      <c r="D89" s="39" t="s">
        <v>158</v>
      </c>
      <c r="N89" s="39" t="s">
        <v>1211</v>
      </c>
      <c r="O89" s="251" t="s">
        <v>228</v>
      </c>
      <c r="Q89" s="39">
        <v>18</v>
      </c>
      <c r="R89" s="39">
        <v>0</v>
      </c>
      <c r="V89" s="39" t="s">
        <v>1615</v>
      </c>
      <c r="W89" s="251"/>
      <c r="X89" s="39">
        <v>0</v>
      </c>
      <c r="Y89" s="39">
        <v>16744576</v>
      </c>
      <c r="AB89" s="94">
        <v>1</v>
      </c>
      <c r="AD89" s="39" t="s">
        <v>1192</v>
      </c>
      <c r="AF89">
        <v>0</v>
      </c>
    </row>
    <row r="90" spans="1:32">
      <c r="A90" s="39" t="s">
        <v>755</v>
      </c>
      <c r="B90" s="39" t="s">
        <v>904</v>
      </c>
      <c r="D90" s="39" t="s">
        <v>169</v>
      </c>
      <c r="G90" s="39">
        <v>4</v>
      </c>
      <c r="H90" s="39">
        <v>8</v>
      </c>
      <c r="N90" s="39" t="s">
        <v>974</v>
      </c>
      <c r="O90" s="251" t="s">
        <v>1267</v>
      </c>
      <c r="Q90" s="39">
        <v>9</v>
      </c>
      <c r="R90" s="39">
        <v>4</v>
      </c>
      <c r="V90" s="39" t="s">
        <v>875</v>
      </c>
      <c r="W90" s="251" t="s">
        <v>1267</v>
      </c>
      <c r="X90" s="39">
        <v>0</v>
      </c>
      <c r="Y90" s="39">
        <v>16744576</v>
      </c>
      <c r="AB90" s="94">
        <v>1</v>
      </c>
      <c r="AD90" s="39" t="s">
        <v>553</v>
      </c>
      <c r="AF90">
        <v>0</v>
      </c>
    </row>
    <row r="91" spans="1:32">
      <c r="A91" s="39" t="s">
        <v>756</v>
      </c>
      <c r="B91" s="39" t="s">
        <v>904</v>
      </c>
      <c r="C91" s="39" t="s">
        <v>743</v>
      </c>
      <c r="E91" s="39" t="s">
        <v>1284</v>
      </c>
      <c r="G91" s="39">
        <v>4</v>
      </c>
      <c r="H91" s="39">
        <v>8</v>
      </c>
      <c r="N91" s="39" t="s">
        <v>974</v>
      </c>
      <c r="O91" s="251" t="s">
        <v>1267</v>
      </c>
      <c r="Q91" s="39">
        <v>0</v>
      </c>
      <c r="R91" s="39">
        <v>0</v>
      </c>
      <c r="V91" s="39" t="s">
        <v>875</v>
      </c>
      <c r="W91" s="251" t="s">
        <v>1267</v>
      </c>
      <c r="X91" s="39">
        <v>0</v>
      </c>
      <c r="Y91" s="39">
        <v>16744576</v>
      </c>
      <c r="AB91" s="94">
        <v>1</v>
      </c>
      <c r="AF91">
        <v>0</v>
      </c>
    </row>
    <row r="92" spans="1:32">
      <c r="A92" s="39" t="s">
        <v>566</v>
      </c>
      <c r="B92" s="39" t="s">
        <v>904</v>
      </c>
      <c r="D92" s="39" t="s">
        <v>22</v>
      </c>
      <c r="G92" s="39">
        <v>4</v>
      </c>
      <c r="H92" s="39">
        <v>8</v>
      </c>
      <c r="N92" s="39" t="s">
        <v>974</v>
      </c>
      <c r="O92" s="251" t="s">
        <v>1267</v>
      </c>
      <c r="Q92" s="39">
        <v>7</v>
      </c>
      <c r="R92" s="39">
        <v>3</v>
      </c>
      <c r="V92" s="39" t="s">
        <v>1288</v>
      </c>
      <c r="W92" s="251" t="s">
        <v>1267</v>
      </c>
      <c r="X92" s="39">
        <v>0</v>
      </c>
      <c r="Y92" s="39">
        <v>16744576</v>
      </c>
      <c r="AB92" s="94">
        <v>1</v>
      </c>
      <c r="AD92" s="39" t="s">
        <v>1074</v>
      </c>
      <c r="AF92">
        <v>0</v>
      </c>
    </row>
    <row r="93" spans="1:32">
      <c r="A93" s="39" t="s">
        <v>893</v>
      </c>
      <c r="B93" s="39" t="s">
        <v>894</v>
      </c>
      <c r="C93" s="39" t="s">
        <v>743</v>
      </c>
      <c r="E93" s="39" t="s">
        <v>767</v>
      </c>
      <c r="N93" s="39" t="s">
        <v>974</v>
      </c>
      <c r="O93" s="39" t="s">
        <v>1267</v>
      </c>
      <c r="Q93" s="39">
        <v>0</v>
      </c>
      <c r="R93" s="39">
        <v>0</v>
      </c>
      <c r="W93" s="39" t="s">
        <v>1267</v>
      </c>
      <c r="X93" s="39">
        <v>0</v>
      </c>
      <c r="Y93" s="39">
        <v>16744576</v>
      </c>
      <c r="AB93" s="94">
        <v>1</v>
      </c>
      <c r="AF93">
        <v>0</v>
      </c>
    </row>
    <row r="94" spans="1:32">
      <c r="A94" s="39" t="s">
        <v>8</v>
      </c>
      <c r="B94" s="39" t="s">
        <v>824</v>
      </c>
      <c r="D94" s="39" t="s">
        <v>9</v>
      </c>
      <c r="G94" s="39">
        <v>4</v>
      </c>
      <c r="H94" s="39">
        <v>8</v>
      </c>
      <c r="N94" s="39" t="s">
        <v>974</v>
      </c>
      <c r="O94" s="39" t="s">
        <v>28</v>
      </c>
      <c r="Q94" s="39">
        <v>14</v>
      </c>
      <c r="R94" s="39">
        <v>9</v>
      </c>
      <c r="S94" s="39" t="s">
        <v>800</v>
      </c>
      <c r="V94" s="39" t="s">
        <v>825</v>
      </c>
      <c r="W94" s="39" t="s">
        <v>28</v>
      </c>
      <c r="X94" s="39">
        <v>0</v>
      </c>
      <c r="Y94" s="39">
        <v>16744576</v>
      </c>
      <c r="AB94" s="94">
        <v>1</v>
      </c>
      <c r="AD94" s="39" t="s">
        <v>11</v>
      </c>
      <c r="AF94">
        <v>0</v>
      </c>
    </row>
    <row r="95" spans="1:32">
      <c r="A95" s="39" t="s">
        <v>195</v>
      </c>
      <c r="B95" s="39" t="s">
        <v>824</v>
      </c>
      <c r="C95" s="39" t="s">
        <v>743</v>
      </c>
      <c r="E95" s="39" t="s">
        <v>767</v>
      </c>
      <c r="G95" s="39">
        <v>4</v>
      </c>
      <c r="H95" s="39">
        <v>8</v>
      </c>
      <c r="N95" s="39" t="s">
        <v>974</v>
      </c>
      <c r="O95" s="39" t="s">
        <v>28</v>
      </c>
      <c r="Q95" s="39">
        <v>0</v>
      </c>
      <c r="R95" s="39">
        <v>0</v>
      </c>
      <c r="S95" s="39" t="s">
        <v>800</v>
      </c>
      <c r="V95" s="39" t="s">
        <v>825</v>
      </c>
      <c r="W95" s="39" t="s">
        <v>28</v>
      </c>
      <c r="X95" s="39">
        <v>0</v>
      </c>
      <c r="Y95" s="39">
        <v>16744576</v>
      </c>
      <c r="AB95" s="94">
        <v>1</v>
      </c>
      <c r="AF95">
        <v>0</v>
      </c>
    </row>
    <row r="96" spans="1:32">
      <c r="A96" s="39" t="s">
        <v>16</v>
      </c>
      <c r="B96" s="39" t="s">
        <v>912</v>
      </c>
      <c r="D96" s="39" t="s">
        <v>9</v>
      </c>
      <c r="G96" s="39">
        <v>4</v>
      </c>
      <c r="H96" s="39">
        <v>8</v>
      </c>
      <c r="N96" s="39" t="s">
        <v>974</v>
      </c>
      <c r="O96" s="39" t="s">
        <v>28</v>
      </c>
      <c r="Q96" s="39">
        <v>14</v>
      </c>
      <c r="R96" s="39">
        <v>8</v>
      </c>
      <c r="S96" s="39" t="s">
        <v>800</v>
      </c>
      <c r="V96" s="39" t="s">
        <v>813</v>
      </c>
      <c r="W96" s="39" t="s">
        <v>28</v>
      </c>
      <c r="X96" s="39">
        <v>0</v>
      </c>
      <c r="Y96" s="39">
        <v>16744576</v>
      </c>
      <c r="AB96" s="94">
        <v>1</v>
      </c>
      <c r="AD96" s="39" t="s">
        <v>11</v>
      </c>
      <c r="AF96">
        <v>0</v>
      </c>
    </row>
    <row r="97" spans="1:32">
      <c r="A97" s="39" t="s">
        <v>921</v>
      </c>
      <c r="B97" s="39" t="s">
        <v>912</v>
      </c>
      <c r="C97" s="39" t="s">
        <v>743</v>
      </c>
      <c r="E97" s="39" t="s">
        <v>767</v>
      </c>
      <c r="G97" s="39">
        <v>4</v>
      </c>
      <c r="H97" s="39">
        <v>8</v>
      </c>
      <c r="N97" s="39" t="s">
        <v>974</v>
      </c>
      <c r="O97" s="39" t="s">
        <v>28</v>
      </c>
      <c r="Q97" s="39">
        <v>0</v>
      </c>
      <c r="R97" s="39">
        <v>0</v>
      </c>
      <c r="S97" s="39" t="s">
        <v>800</v>
      </c>
      <c r="W97" s="39" t="s">
        <v>28</v>
      </c>
      <c r="X97" s="39">
        <v>0</v>
      </c>
      <c r="Y97" s="39">
        <v>16744576</v>
      </c>
      <c r="AB97" s="94">
        <v>1</v>
      </c>
      <c r="AF97">
        <v>0</v>
      </c>
    </row>
    <row r="98" spans="1:32">
      <c r="A98" s="39" t="s">
        <v>17</v>
      </c>
      <c r="B98" s="39" t="s">
        <v>882</v>
      </c>
      <c r="D98" s="39" t="s">
        <v>9</v>
      </c>
      <c r="G98" s="39">
        <v>4</v>
      </c>
      <c r="H98" s="39">
        <v>8</v>
      </c>
      <c r="N98" s="39" t="s">
        <v>974</v>
      </c>
      <c r="O98" s="39" t="s">
        <v>28</v>
      </c>
      <c r="Q98" s="39">
        <v>9</v>
      </c>
      <c r="R98" s="39">
        <v>6</v>
      </c>
      <c r="S98" s="39" t="s">
        <v>800</v>
      </c>
      <c r="V98" s="39" t="s">
        <v>883</v>
      </c>
      <c r="W98" s="39" t="s">
        <v>28</v>
      </c>
      <c r="X98" s="39">
        <v>0</v>
      </c>
      <c r="Y98" s="39">
        <v>16744576</v>
      </c>
      <c r="AB98" s="94">
        <v>1</v>
      </c>
      <c r="AD98" s="39" t="s">
        <v>12</v>
      </c>
      <c r="AF98">
        <v>0</v>
      </c>
    </row>
    <row r="99" spans="1:32">
      <c r="A99" s="39" t="s">
        <v>881</v>
      </c>
      <c r="B99" s="39" t="s">
        <v>882</v>
      </c>
      <c r="D99" s="39" t="s">
        <v>55</v>
      </c>
      <c r="G99" s="39">
        <v>4</v>
      </c>
      <c r="H99" s="39">
        <v>8</v>
      </c>
      <c r="N99" s="39" t="s">
        <v>974</v>
      </c>
      <c r="O99" s="39" t="s">
        <v>28</v>
      </c>
      <c r="Q99" s="39">
        <v>0</v>
      </c>
      <c r="R99" s="39">
        <v>0</v>
      </c>
      <c r="S99" s="39" t="s">
        <v>800</v>
      </c>
      <c r="V99" s="39" t="s">
        <v>883</v>
      </c>
      <c r="W99" s="39" t="s">
        <v>28</v>
      </c>
      <c r="X99" s="39">
        <v>0</v>
      </c>
      <c r="Y99" s="39">
        <v>16744576</v>
      </c>
      <c r="AB99" s="94">
        <v>1</v>
      </c>
      <c r="AD99" s="39" t="s">
        <v>1607</v>
      </c>
      <c r="AF99">
        <v>0</v>
      </c>
    </row>
    <row r="100" spans="1:32">
      <c r="A100" s="39" t="s">
        <v>252</v>
      </c>
      <c r="B100" s="39" t="s">
        <v>1011</v>
      </c>
      <c r="D100" s="39" t="s">
        <v>147</v>
      </c>
      <c r="G100" s="39">
        <v>4</v>
      </c>
      <c r="H100" s="39">
        <v>8</v>
      </c>
      <c r="N100" s="39" t="s">
        <v>999</v>
      </c>
      <c r="O100" s="39" t="s">
        <v>36</v>
      </c>
      <c r="Q100" s="39">
        <v>18</v>
      </c>
      <c r="R100" s="39">
        <v>3</v>
      </c>
      <c r="V100" s="39" t="s">
        <v>809</v>
      </c>
      <c r="W100" s="39" t="s">
        <v>228</v>
      </c>
      <c r="AB100" s="94">
        <v>1</v>
      </c>
      <c r="AD100" s="39" t="s">
        <v>1120</v>
      </c>
      <c r="AF100">
        <v>0</v>
      </c>
    </row>
    <row r="101" spans="1:32">
      <c r="A101" s="39" t="s">
        <v>257</v>
      </c>
      <c r="B101" s="39" t="s">
        <v>1011</v>
      </c>
      <c r="D101" s="39" t="s">
        <v>155</v>
      </c>
      <c r="G101" s="39">
        <v>4</v>
      </c>
      <c r="H101" s="39">
        <v>8</v>
      </c>
      <c r="N101" s="39" t="s">
        <v>999</v>
      </c>
      <c r="O101" s="39" t="s">
        <v>36</v>
      </c>
      <c r="Q101" s="39">
        <v>18</v>
      </c>
      <c r="R101" s="39">
        <v>3</v>
      </c>
      <c r="V101" s="39" t="s">
        <v>809</v>
      </c>
      <c r="W101" s="39" t="s">
        <v>228</v>
      </c>
      <c r="AB101" s="94">
        <v>1</v>
      </c>
      <c r="AD101" s="39" t="s">
        <v>143</v>
      </c>
      <c r="AF101">
        <v>0</v>
      </c>
    </row>
    <row r="102" spans="1:32">
      <c r="A102" s="39" t="s">
        <v>778</v>
      </c>
      <c r="B102" s="39" t="s">
        <v>1011</v>
      </c>
      <c r="D102" s="39" t="s">
        <v>261</v>
      </c>
      <c r="G102" s="39">
        <v>4</v>
      </c>
      <c r="H102" s="39">
        <v>8</v>
      </c>
      <c r="N102" s="39" t="s">
        <v>999</v>
      </c>
      <c r="O102" s="39" t="s">
        <v>36</v>
      </c>
      <c r="Q102" s="39">
        <v>16</v>
      </c>
      <c r="R102" s="39">
        <v>2</v>
      </c>
      <c r="V102" s="39" t="s">
        <v>809</v>
      </c>
      <c r="W102" s="39" t="s">
        <v>228</v>
      </c>
      <c r="AB102" s="94">
        <v>1</v>
      </c>
      <c r="AD102" s="39" t="s">
        <v>145</v>
      </c>
      <c r="AF102">
        <v>0</v>
      </c>
    </row>
    <row r="103" spans="1:32">
      <c r="A103" s="39" t="s">
        <v>260</v>
      </c>
      <c r="B103" s="39" t="s">
        <v>1011</v>
      </c>
      <c r="D103" s="39" t="s">
        <v>258</v>
      </c>
      <c r="E103" s="39" t="s">
        <v>644</v>
      </c>
      <c r="G103" s="39">
        <v>4</v>
      </c>
      <c r="H103" s="39">
        <v>8</v>
      </c>
      <c r="N103" s="39" t="s">
        <v>999</v>
      </c>
      <c r="O103" s="39" t="s">
        <v>36</v>
      </c>
      <c r="Q103" s="39">
        <v>17</v>
      </c>
      <c r="R103" s="39">
        <v>1</v>
      </c>
      <c r="V103" s="39" t="s">
        <v>809</v>
      </c>
      <c r="W103" s="39" t="s">
        <v>228</v>
      </c>
      <c r="AB103" s="94">
        <v>1</v>
      </c>
      <c r="AD103" s="39" t="s">
        <v>136</v>
      </c>
      <c r="AF103">
        <v>0</v>
      </c>
    </row>
    <row r="104" spans="1:32">
      <c r="A104" s="39" t="s">
        <v>262</v>
      </c>
      <c r="B104" s="39" t="s">
        <v>1011</v>
      </c>
      <c r="D104" s="39" t="s">
        <v>253</v>
      </c>
      <c r="G104" s="39">
        <v>4</v>
      </c>
      <c r="H104" s="39">
        <v>8</v>
      </c>
      <c r="N104" s="39" t="s">
        <v>999</v>
      </c>
      <c r="O104" s="39" t="s">
        <v>36</v>
      </c>
      <c r="Q104" s="39">
        <v>17</v>
      </c>
      <c r="R104" s="39">
        <v>1</v>
      </c>
      <c r="V104" s="39" t="s">
        <v>809</v>
      </c>
      <c r="W104" s="39" t="s">
        <v>228</v>
      </c>
      <c r="AB104" s="94">
        <v>1</v>
      </c>
      <c r="AD104" s="39" t="s">
        <v>220</v>
      </c>
      <c r="AF104">
        <v>0</v>
      </c>
    </row>
    <row r="105" spans="1:32">
      <c r="A105" s="39" t="s">
        <v>264</v>
      </c>
      <c r="B105" s="39" t="s">
        <v>1011</v>
      </c>
      <c r="C105" s="39" t="s">
        <v>743</v>
      </c>
      <c r="E105" s="39" t="s">
        <v>1284</v>
      </c>
      <c r="G105" s="39">
        <v>4</v>
      </c>
      <c r="H105" s="39">
        <v>8</v>
      </c>
      <c r="N105" s="39" t="s">
        <v>999</v>
      </c>
      <c r="O105" s="39" t="s">
        <v>36</v>
      </c>
      <c r="Q105" s="39">
        <v>0</v>
      </c>
      <c r="R105" s="39">
        <v>0</v>
      </c>
      <c r="V105" s="39" t="s">
        <v>809</v>
      </c>
      <c r="W105" s="39" t="s">
        <v>228</v>
      </c>
      <c r="AB105" s="94">
        <v>1</v>
      </c>
      <c r="AD105" s="39" t="s">
        <v>145</v>
      </c>
      <c r="AF105">
        <v>0</v>
      </c>
    </row>
    <row r="106" spans="1:32">
      <c r="A106" s="39" t="s">
        <v>108</v>
      </c>
      <c r="B106" s="39" t="s">
        <v>877</v>
      </c>
      <c r="D106" s="39" t="s">
        <v>103</v>
      </c>
      <c r="G106" s="39">
        <v>2</v>
      </c>
      <c r="H106" s="39">
        <v>8</v>
      </c>
      <c r="N106" s="39" t="s">
        <v>1209</v>
      </c>
      <c r="O106" s="39" t="s">
        <v>763</v>
      </c>
      <c r="Q106" s="39">
        <v>1</v>
      </c>
      <c r="R106" s="39">
        <v>26</v>
      </c>
      <c r="V106" s="39" t="s">
        <v>878</v>
      </c>
      <c r="W106" s="39" t="s">
        <v>95</v>
      </c>
      <c r="AB106" s="94">
        <v>1</v>
      </c>
      <c r="AD106" s="39" t="s">
        <v>100</v>
      </c>
      <c r="AF106">
        <v>0</v>
      </c>
    </row>
    <row r="107" spans="1:32">
      <c r="A107" s="39" t="s">
        <v>113</v>
      </c>
      <c r="B107" s="39" t="s">
        <v>877</v>
      </c>
      <c r="D107" s="39" t="s">
        <v>103</v>
      </c>
      <c r="G107" s="39">
        <v>2</v>
      </c>
      <c r="H107" s="39">
        <v>8</v>
      </c>
      <c r="N107" s="39" t="s">
        <v>1209</v>
      </c>
      <c r="O107" s="39" t="s">
        <v>763</v>
      </c>
      <c r="Q107" s="39">
        <v>0</v>
      </c>
      <c r="R107" s="39">
        <v>0</v>
      </c>
      <c r="V107" s="39" t="s">
        <v>899</v>
      </c>
      <c r="W107" s="39" t="s">
        <v>95</v>
      </c>
      <c r="AB107" s="94">
        <v>1</v>
      </c>
      <c r="AD107" s="39" t="s">
        <v>100</v>
      </c>
      <c r="AF107">
        <v>0</v>
      </c>
    </row>
    <row r="108" spans="1:32">
      <c r="A108" s="39" t="s">
        <v>114</v>
      </c>
      <c r="B108" s="39" t="s">
        <v>877</v>
      </c>
      <c r="D108" s="39" t="s">
        <v>106</v>
      </c>
      <c r="G108" s="39">
        <v>2</v>
      </c>
      <c r="H108" s="39">
        <v>8</v>
      </c>
      <c r="N108" s="39" t="s">
        <v>1209</v>
      </c>
      <c r="O108" s="39" t="s">
        <v>763</v>
      </c>
      <c r="Q108" s="39">
        <v>0</v>
      </c>
      <c r="R108" s="39">
        <v>13</v>
      </c>
      <c r="V108" s="39" t="s">
        <v>878</v>
      </c>
      <c r="W108" s="39" t="s">
        <v>95</v>
      </c>
      <c r="AB108" s="94">
        <v>1</v>
      </c>
      <c r="AD108" s="39" t="s">
        <v>97</v>
      </c>
      <c r="AF108">
        <v>0</v>
      </c>
    </row>
    <row r="109" spans="1:32">
      <c r="A109" s="39" t="s">
        <v>118</v>
      </c>
      <c r="B109" s="39" t="s">
        <v>877</v>
      </c>
      <c r="D109" s="39" t="s">
        <v>106</v>
      </c>
      <c r="G109" s="39">
        <v>2</v>
      </c>
      <c r="H109" s="39">
        <v>8</v>
      </c>
      <c r="N109" s="251" t="s">
        <v>1209</v>
      </c>
      <c r="O109" s="39" t="s">
        <v>763</v>
      </c>
      <c r="Q109" s="39">
        <v>0</v>
      </c>
      <c r="R109" s="39">
        <v>0</v>
      </c>
      <c r="S109" s="251"/>
      <c r="V109" s="39" t="s">
        <v>899</v>
      </c>
      <c r="W109" s="39" t="s">
        <v>95</v>
      </c>
      <c r="AB109" s="94">
        <v>1</v>
      </c>
      <c r="AD109" s="39" t="s">
        <v>97</v>
      </c>
      <c r="AF109">
        <v>0</v>
      </c>
    </row>
    <row r="110" spans="1:32">
      <c r="A110" s="39" t="s">
        <v>908</v>
      </c>
      <c r="B110" s="39" t="s">
        <v>909</v>
      </c>
      <c r="D110" s="39" t="s">
        <v>305</v>
      </c>
      <c r="N110" s="39" t="s">
        <v>1007</v>
      </c>
      <c r="O110" s="39" t="s">
        <v>750</v>
      </c>
      <c r="Q110" s="39">
        <v>1</v>
      </c>
      <c r="R110" s="39">
        <v>14</v>
      </c>
      <c r="S110" s="39" t="s">
        <v>803</v>
      </c>
      <c r="V110" s="39" t="s">
        <v>860</v>
      </c>
      <c r="W110" s="39" t="s">
        <v>299</v>
      </c>
      <c r="AB110" s="94">
        <v>1</v>
      </c>
      <c r="AD110" s="39" t="s">
        <v>299</v>
      </c>
      <c r="AF110">
        <v>0</v>
      </c>
    </row>
    <row r="111" spans="1:32">
      <c r="A111" s="39" t="s">
        <v>947</v>
      </c>
      <c r="B111" s="39" t="s">
        <v>948</v>
      </c>
      <c r="D111" s="39" t="s">
        <v>305</v>
      </c>
      <c r="N111" s="39" t="s">
        <v>1007</v>
      </c>
      <c r="O111" s="39" t="s">
        <v>750</v>
      </c>
      <c r="Q111" s="39">
        <v>2</v>
      </c>
      <c r="R111" s="39">
        <v>13</v>
      </c>
      <c r="S111" s="39" t="s">
        <v>803</v>
      </c>
      <c r="V111" s="39" t="s">
        <v>860</v>
      </c>
      <c r="W111" s="39" t="s">
        <v>299</v>
      </c>
      <c r="AB111" s="94">
        <v>1</v>
      </c>
      <c r="AD111" s="39" t="s">
        <v>282</v>
      </c>
      <c r="AF111">
        <v>0</v>
      </c>
    </row>
    <row r="112" spans="1:32">
      <c r="A112" s="39" t="s">
        <v>922</v>
      </c>
      <c r="B112" s="39" t="s">
        <v>923</v>
      </c>
      <c r="D112" s="39" t="s">
        <v>305</v>
      </c>
      <c r="N112" s="39" t="s">
        <v>1007</v>
      </c>
      <c r="O112" s="39" t="s">
        <v>750</v>
      </c>
      <c r="Q112" s="39">
        <v>3</v>
      </c>
      <c r="R112" s="39">
        <v>21</v>
      </c>
      <c r="S112" s="39" t="s">
        <v>803</v>
      </c>
      <c r="V112" s="39" t="s">
        <v>860</v>
      </c>
      <c r="W112" s="39" t="s">
        <v>299</v>
      </c>
      <c r="AB112" s="94">
        <v>1</v>
      </c>
      <c r="AD112" s="39" t="s">
        <v>282</v>
      </c>
      <c r="AF112">
        <v>0</v>
      </c>
    </row>
    <row r="113" spans="1:32">
      <c r="A113" s="39" t="s">
        <v>120</v>
      </c>
      <c r="B113" s="39" t="s">
        <v>919</v>
      </c>
      <c r="D113" s="39" t="s">
        <v>317</v>
      </c>
      <c r="G113" s="39">
        <v>4</v>
      </c>
      <c r="H113" s="39">
        <v>8</v>
      </c>
      <c r="N113" s="39" t="s">
        <v>975</v>
      </c>
      <c r="O113" s="39" t="s">
        <v>36</v>
      </c>
      <c r="Q113" s="39">
        <v>1</v>
      </c>
      <c r="R113" s="39">
        <v>25</v>
      </c>
      <c r="S113" s="39" t="s">
        <v>798</v>
      </c>
      <c r="V113" s="39" t="s">
        <v>809</v>
      </c>
      <c r="W113" s="39" t="s">
        <v>36</v>
      </c>
      <c r="AB113" s="94">
        <v>1</v>
      </c>
      <c r="AC113" s="39" t="s">
        <v>120</v>
      </c>
      <c r="AD113" s="39" t="s">
        <v>530</v>
      </c>
      <c r="AF113">
        <v>0</v>
      </c>
    </row>
    <row r="114" spans="1:32">
      <c r="A114" s="39" t="s">
        <v>125</v>
      </c>
      <c r="B114" s="39" t="s">
        <v>919</v>
      </c>
      <c r="D114" s="39" t="s">
        <v>828</v>
      </c>
      <c r="G114" s="39">
        <v>4</v>
      </c>
      <c r="H114" s="39">
        <v>8</v>
      </c>
      <c r="N114" s="39" t="s">
        <v>975</v>
      </c>
      <c r="O114" s="39" t="s">
        <v>36</v>
      </c>
      <c r="Q114" s="39">
        <v>2</v>
      </c>
      <c r="R114" s="39">
        <v>25</v>
      </c>
      <c r="S114" s="39" t="s">
        <v>798</v>
      </c>
      <c r="V114" s="39" t="s">
        <v>809</v>
      </c>
      <c r="W114" s="39" t="s">
        <v>36</v>
      </c>
      <c r="AB114" s="94">
        <v>1</v>
      </c>
      <c r="AD114" s="39" t="s">
        <v>562</v>
      </c>
      <c r="AF114">
        <v>0</v>
      </c>
    </row>
    <row r="115" spans="1:32">
      <c r="A115" s="39" t="s">
        <v>1355</v>
      </c>
      <c r="B115" s="39" t="s">
        <v>905</v>
      </c>
      <c r="D115" s="39" t="s">
        <v>1645</v>
      </c>
      <c r="G115" s="39">
        <v>4</v>
      </c>
      <c r="H115" s="39">
        <v>8</v>
      </c>
      <c r="N115" s="39" t="s">
        <v>974</v>
      </c>
      <c r="O115" s="39" t="s">
        <v>763</v>
      </c>
      <c r="Q115" s="39">
        <v>0</v>
      </c>
      <c r="R115" s="39">
        <v>18</v>
      </c>
      <c r="S115" s="39" t="s">
        <v>800</v>
      </c>
      <c r="V115" s="39" t="s">
        <v>875</v>
      </c>
      <c r="W115" s="39" t="s">
        <v>95</v>
      </c>
      <c r="X115" s="39">
        <v>0</v>
      </c>
      <c r="Y115" s="39">
        <v>16744576</v>
      </c>
      <c r="AB115" s="94">
        <v>1</v>
      </c>
      <c r="AD115" s="39" t="s">
        <v>115</v>
      </c>
      <c r="AF115">
        <v>0</v>
      </c>
    </row>
    <row r="116" spans="1:32">
      <c r="A116" s="39" t="s">
        <v>1356</v>
      </c>
      <c r="B116" s="39" t="s">
        <v>905</v>
      </c>
      <c r="D116" s="39" t="s">
        <v>1289</v>
      </c>
      <c r="N116" s="39" t="s">
        <v>974</v>
      </c>
      <c r="O116" s="39" t="s">
        <v>763</v>
      </c>
      <c r="Q116" s="39">
        <v>2</v>
      </c>
      <c r="R116" s="39">
        <v>11</v>
      </c>
      <c r="S116" s="39" t="s">
        <v>800</v>
      </c>
      <c r="W116" s="39" t="s">
        <v>95</v>
      </c>
      <c r="X116" s="39">
        <v>0</v>
      </c>
      <c r="Y116" s="39">
        <v>16744576</v>
      </c>
      <c r="AB116" s="94">
        <v>1</v>
      </c>
      <c r="AD116" s="39" t="s">
        <v>562</v>
      </c>
      <c r="AF116">
        <v>0</v>
      </c>
    </row>
    <row r="117" spans="1:32">
      <c r="A117" s="39" t="s">
        <v>1492</v>
      </c>
      <c r="B117" s="39" t="s">
        <v>910</v>
      </c>
      <c r="D117" s="39" t="s">
        <v>1645</v>
      </c>
      <c r="G117" s="39">
        <v>4</v>
      </c>
      <c r="H117" s="39">
        <v>8</v>
      </c>
      <c r="N117" s="39" t="s">
        <v>974</v>
      </c>
      <c r="O117" s="39" t="s">
        <v>763</v>
      </c>
      <c r="Q117" s="39">
        <v>2</v>
      </c>
      <c r="R117" s="39">
        <v>14</v>
      </c>
      <c r="S117" s="39" t="s">
        <v>800</v>
      </c>
      <c r="V117" s="39" t="s">
        <v>911</v>
      </c>
      <c r="W117" s="39" t="s">
        <v>95</v>
      </c>
      <c r="X117" s="39">
        <v>0</v>
      </c>
      <c r="Y117" s="39">
        <v>16744576</v>
      </c>
      <c r="AB117" s="94">
        <v>1</v>
      </c>
      <c r="AD117" s="39" t="s">
        <v>115</v>
      </c>
      <c r="AF117">
        <v>0</v>
      </c>
    </row>
    <row r="118" spans="1:32">
      <c r="A118" s="39" t="s">
        <v>1493</v>
      </c>
      <c r="B118" s="39" t="s">
        <v>910</v>
      </c>
      <c r="D118" s="39" t="s">
        <v>1289</v>
      </c>
      <c r="G118" s="39">
        <v>4</v>
      </c>
      <c r="H118" s="39">
        <v>8</v>
      </c>
      <c r="N118" s="39" t="s">
        <v>974</v>
      </c>
      <c r="O118" s="39" t="s">
        <v>763</v>
      </c>
      <c r="Q118" s="39">
        <v>1</v>
      </c>
      <c r="R118" s="39">
        <v>8</v>
      </c>
      <c r="S118" s="39" t="s">
        <v>800</v>
      </c>
      <c r="V118" s="39" t="s">
        <v>911</v>
      </c>
      <c r="W118" s="39" t="s">
        <v>95</v>
      </c>
      <c r="X118" s="39">
        <v>0</v>
      </c>
      <c r="Y118" s="39">
        <v>16744576</v>
      </c>
      <c r="AB118" s="94">
        <v>1</v>
      </c>
      <c r="AD118" s="39" t="s">
        <v>562</v>
      </c>
      <c r="AF118">
        <v>0</v>
      </c>
    </row>
    <row r="119" spans="1:32">
      <c r="A119" s="39" t="s">
        <v>1290</v>
      </c>
      <c r="B119" s="39" t="s">
        <v>827</v>
      </c>
      <c r="D119" s="39" t="s">
        <v>1645</v>
      </c>
      <c r="G119" s="39">
        <v>4</v>
      </c>
      <c r="H119" s="39">
        <v>8</v>
      </c>
      <c r="N119" s="39" t="s">
        <v>974</v>
      </c>
      <c r="O119" s="39" t="s">
        <v>763</v>
      </c>
      <c r="Q119" s="39">
        <v>2</v>
      </c>
      <c r="R119" s="39">
        <v>16</v>
      </c>
      <c r="S119" s="39" t="s">
        <v>800</v>
      </c>
      <c r="V119" s="39" t="s">
        <v>1023</v>
      </c>
      <c r="W119" s="39" t="s">
        <v>95</v>
      </c>
      <c r="X119" s="39">
        <v>0</v>
      </c>
      <c r="Y119" s="39">
        <v>16744576</v>
      </c>
      <c r="AB119" s="94">
        <v>1</v>
      </c>
      <c r="AD119" s="39" t="s">
        <v>115</v>
      </c>
      <c r="AF119">
        <v>0</v>
      </c>
    </row>
    <row r="120" spans="1:32">
      <c r="A120" s="39" t="s">
        <v>1291</v>
      </c>
      <c r="B120" s="39" t="s">
        <v>827</v>
      </c>
      <c r="D120" s="39" t="s">
        <v>1289</v>
      </c>
      <c r="G120" s="39">
        <v>4</v>
      </c>
      <c r="H120" s="39">
        <v>8</v>
      </c>
      <c r="N120" s="39" t="s">
        <v>974</v>
      </c>
      <c r="O120" s="39" t="s">
        <v>763</v>
      </c>
      <c r="Q120" s="39">
        <v>2</v>
      </c>
      <c r="R120" s="39">
        <v>13</v>
      </c>
      <c r="S120" s="39" t="s">
        <v>800</v>
      </c>
      <c r="V120" s="39" t="s">
        <v>1023</v>
      </c>
      <c r="W120" s="39" t="s">
        <v>95</v>
      </c>
      <c r="X120" s="39">
        <v>0</v>
      </c>
      <c r="Y120" s="39">
        <v>16744576</v>
      </c>
      <c r="AB120" s="94">
        <v>1</v>
      </c>
      <c r="AD120" s="39" t="s">
        <v>562</v>
      </c>
      <c r="AF120">
        <v>0</v>
      </c>
    </row>
    <row r="121" spans="1:32">
      <c r="A121" s="39" t="s">
        <v>936</v>
      </c>
      <c r="B121" s="39" t="s">
        <v>937</v>
      </c>
      <c r="C121" s="39" t="s">
        <v>743</v>
      </c>
      <c r="E121" s="39" t="s">
        <v>684</v>
      </c>
      <c r="O121" s="39" t="s">
        <v>840</v>
      </c>
      <c r="Q121" s="39">
        <v>0</v>
      </c>
      <c r="R121" s="39">
        <v>0</v>
      </c>
      <c r="V121" s="39" t="s">
        <v>938</v>
      </c>
      <c r="X121" s="39">
        <v>0</v>
      </c>
      <c r="Y121" s="39">
        <v>16777088</v>
      </c>
      <c r="AB121" s="94">
        <v>1</v>
      </c>
      <c r="AF121">
        <v>0</v>
      </c>
    </row>
    <row r="122" spans="1:32">
      <c r="A122" s="39" t="s">
        <v>62</v>
      </c>
      <c r="B122" s="39" t="s">
        <v>821</v>
      </c>
      <c r="N122" s="39" t="s">
        <v>974</v>
      </c>
      <c r="O122" s="39" t="s">
        <v>369</v>
      </c>
      <c r="Q122" s="39">
        <v>0</v>
      </c>
      <c r="R122" s="39">
        <v>0</v>
      </c>
      <c r="W122" s="39" t="s">
        <v>69</v>
      </c>
      <c r="AB122" s="94">
        <v>1</v>
      </c>
      <c r="AD122" s="39" t="s">
        <v>65</v>
      </c>
      <c r="AF122">
        <v>0</v>
      </c>
    </row>
    <row r="123" spans="1:32">
      <c r="A123" s="39" t="s">
        <v>66</v>
      </c>
      <c r="B123" s="39" t="s">
        <v>849</v>
      </c>
      <c r="N123" s="39" t="s">
        <v>974</v>
      </c>
      <c r="O123" s="39" t="s">
        <v>369</v>
      </c>
      <c r="Q123" s="39">
        <v>0</v>
      </c>
      <c r="R123" s="39">
        <v>0</v>
      </c>
      <c r="W123" s="39" t="s">
        <v>69</v>
      </c>
      <c r="AB123" s="94">
        <v>1</v>
      </c>
      <c r="AD123" s="39" t="s">
        <v>65</v>
      </c>
      <c r="AF123">
        <v>0</v>
      </c>
    </row>
    <row r="124" spans="1:32">
      <c r="A124" s="39" t="s">
        <v>70</v>
      </c>
      <c r="B124" s="39" t="s">
        <v>885</v>
      </c>
      <c r="N124" s="39" t="s">
        <v>972</v>
      </c>
      <c r="O124" s="39" t="s">
        <v>369</v>
      </c>
      <c r="Q124" s="39">
        <v>0</v>
      </c>
      <c r="R124" s="39">
        <v>0</v>
      </c>
      <c r="V124" s="39" t="s">
        <v>369</v>
      </c>
      <c r="W124" s="39" t="s">
        <v>69</v>
      </c>
      <c r="AB124" s="94">
        <v>1</v>
      </c>
      <c r="AD124" s="39" t="s">
        <v>69</v>
      </c>
      <c r="AF124">
        <v>0</v>
      </c>
    </row>
    <row r="125" spans="1:32">
      <c r="A125" s="39" t="s">
        <v>78</v>
      </c>
      <c r="B125" s="39" t="s">
        <v>914</v>
      </c>
      <c r="N125" s="39" t="s">
        <v>972</v>
      </c>
      <c r="O125" s="39" t="s">
        <v>369</v>
      </c>
      <c r="Q125" s="39">
        <v>0</v>
      </c>
      <c r="R125" s="39">
        <v>0</v>
      </c>
      <c r="V125" s="39" t="s">
        <v>809</v>
      </c>
      <c r="W125" s="39" t="s">
        <v>69</v>
      </c>
      <c r="AB125" s="94">
        <v>1</v>
      </c>
      <c r="AD125" s="39" t="s">
        <v>69</v>
      </c>
      <c r="AF125">
        <v>0</v>
      </c>
    </row>
    <row r="126" spans="1:32">
      <c r="A126" s="39" t="s">
        <v>86</v>
      </c>
      <c r="B126" s="39" t="s">
        <v>814</v>
      </c>
      <c r="D126" s="39" t="s">
        <v>80</v>
      </c>
      <c r="N126" s="39" t="s">
        <v>972</v>
      </c>
      <c r="O126" s="39" t="s">
        <v>369</v>
      </c>
      <c r="Q126" s="39">
        <v>0</v>
      </c>
      <c r="R126" s="39">
        <v>0</v>
      </c>
      <c r="V126" s="39" t="s">
        <v>815</v>
      </c>
      <c r="W126" s="39" t="s">
        <v>69</v>
      </c>
      <c r="AB126" s="94">
        <v>1</v>
      </c>
      <c r="AD126" s="39" t="s">
        <v>1273</v>
      </c>
      <c r="AF126">
        <v>0</v>
      </c>
    </row>
    <row r="127" spans="1:32">
      <c r="A127" s="39" t="s">
        <v>89</v>
      </c>
      <c r="B127" s="39" t="s">
        <v>866</v>
      </c>
      <c r="N127" s="39" t="s">
        <v>974</v>
      </c>
      <c r="O127" s="39" t="s">
        <v>369</v>
      </c>
      <c r="Q127" s="39">
        <v>0</v>
      </c>
      <c r="R127" s="39">
        <v>0</v>
      </c>
      <c r="V127" s="39" t="s">
        <v>369</v>
      </c>
      <c r="W127" s="39" t="s">
        <v>69</v>
      </c>
      <c r="AB127" s="94">
        <v>1</v>
      </c>
      <c r="AD127" s="39" t="s">
        <v>323</v>
      </c>
      <c r="AF127">
        <v>0</v>
      </c>
    </row>
    <row r="128" spans="1:32">
      <c r="A128" s="39" t="s">
        <v>90</v>
      </c>
      <c r="B128" s="39" t="s">
        <v>842</v>
      </c>
      <c r="N128" s="39" t="s">
        <v>971</v>
      </c>
      <c r="O128" s="39" t="s">
        <v>369</v>
      </c>
      <c r="Q128" s="39">
        <v>0</v>
      </c>
      <c r="R128" s="39">
        <v>0</v>
      </c>
      <c r="V128" s="39" t="s">
        <v>369</v>
      </c>
      <c r="W128" s="39" t="s">
        <v>69</v>
      </c>
      <c r="AB128" s="94">
        <v>1</v>
      </c>
      <c r="AD128" s="39" t="s">
        <v>75</v>
      </c>
      <c r="AF128">
        <v>0</v>
      </c>
    </row>
    <row r="129" spans="1:32">
      <c r="A129" s="39" t="s">
        <v>91</v>
      </c>
      <c r="B129" s="39" t="s">
        <v>853</v>
      </c>
      <c r="N129" s="39" t="s">
        <v>971</v>
      </c>
      <c r="O129" s="39" t="s">
        <v>369</v>
      </c>
      <c r="Q129" s="39">
        <v>0</v>
      </c>
      <c r="R129" s="39">
        <v>0</v>
      </c>
      <c r="V129" s="39" t="s">
        <v>369</v>
      </c>
      <c r="W129" s="39" t="s">
        <v>69</v>
      </c>
      <c r="AB129" s="94">
        <v>1</v>
      </c>
      <c r="AD129" s="39" t="s">
        <v>61</v>
      </c>
      <c r="AF129">
        <v>0</v>
      </c>
    </row>
    <row r="130" spans="1:32">
      <c r="A130" s="39" t="s">
        <v>92</v>
      </c>
      <c r="B130" s="39" t="s">
        <v>887</v>
      </c>
      <c r="N130" s="39" t="s">
        <v>974</v>
      </c>
      <c r="O130" s="39" t="s">
        <v>369</v>
      </c>
      <c r="Q130" s="39">
        <v>0</v>
      </c>
      <c r="R130" s="39">
        <v>0</v>
      </c>
      <c r="W130" s="39" t="s">
        <v>69</v>
      </c>
      <c r="AB130" s="94">
        <v>1</v>
      </c>
      <c r="AD130" s="39" t="s">
        <v>44</v>
      </c>
      <c r="AF130">
        <v>0</v>
      </c>
    </row>
    <row r="131" spans="1:32">
      <c r="A131" s="39" t="s">
        <v>68</v>
      </c>
      <c r="B131" s="39" t="s">
        <v>830</v>
      </c>
      <c r="N131" s="39" t="s">
        <v>974</v>
      </c>
      <c r="O131" s="39" t="s">
        <v>369</v>
      </c>
      <c r="Q131" s="39">
        <v>0</v>
      </c>
      <c r="R131" s="39">
        <v>0</v>
      </c>
      <c r="W131" s="39" t="s">
        <v>69</v>
      </c>
      <c r="AB131" s="94">
        <v>1</v>
      </c>
      <c r="AD131" s="39" t="s">
        <v>93</v>
      </c>
      <c r="AF131">
        <v>0</v>
      </c>
    </row>
    <row r="132" spans="1:32">
      <c r="A132" s="39" t="s">
        <v>94</v>
      </c>
      <c r="B132" s="39" t="s">
        <v>924</v>
      </c>
      <c r="N132" s="39" t="s">
        <v>971</v>
      </c>
      <c r="O132" s="39" t="s">
        <v>369</v>
      </c>
      <c r="Q132" s="39">
        <v>0</v>
      </c>
      <c r="R132" s="39">
        <v>0</v>
      </c>
      <c r="V132" s="39" t="s">
        <v>369</v>
      </c>
      <c r="W132" s="39" t="s">
        <v>69</v>
      </c>
      <c r="AB132" s="94">
        <v>1</v>
      </c>
      <c r="AD132" s="39" t="s">
        <v>75</v>
      </c>
      <c r="AF132">
        <v>0</v>
      </c>
    </row>
    <row r="133" spans="1:32">
      <c r="A133" s="39" t="s">
        <v>208</v>
      </c>
      <c r="B133" s="39" t="s">
        <v>848</v>
      </c>
      <c r="D133" s="39" t="s">
        <v>255</v>
      </c>
      <c r="G133" s="39">
        <v>4</v>
      </c>
      <c r="H133" s="39">
        <v>8</v>
      </c>
      <c r="N133" s="39" t="s">
        <v>976</v>
      </c>
      <c r="O133" s="39" t="s">
        <v>36</v>
      </c>
      <c r="Q133" s="39">
        <v>18</v>
      </c>
      <c r="R133" s="39">
        <v>6</v>
      </c>
      <c r="V133" s="39" t="s">
        <v>809</v>
      </c>
      <c r="W133" s="39" t="s">
        <v>272</v>
      </c>
      <c r="AB133" s="94">
        <v>1</v>
      </c>
      <c r="AD133" s="39" t="s">
        <v>1276</v>
      </c>
      <c r="AF133">
        <v>0</v>
      </c>
    </row>
    <row r="134" spans="1:32">
      <c r="A134" s="39" t="s">
        <v>212</v>
      </c>
      <c r="B134" s="39" t="s">
        <v>848</v>
      </c>
      <c r="D134" s="39" t="s">
        <v>263</v>
      </c>
      <c r="G134" s="39">
        <v>4</v>
      </c>
      <c r="H134" s="39">
        <v>8</v>
      </c>
      <c r="N134" s="39" t="s">
        <v>976</v>
      </c>
      <c r="O134" s="39" t="s">
        <v>36</v>
      </c>
      <c r="Q134" s="39">
        <v>20</v>
      </c>
      <c r="R134" s="39">
        <v>8</v>
      </c>
      <c r="V134" s="39" t="s">
        <v>809</v>
      </c>
      <c r="W134" s="39" t="s">
        <v>272</v>
      </c>
      <c r="AB134" s="94">
        <v>1</v>
      </c>
      <c r="AD134" s="39" t="s">
        <v>1167</v>
      </c>
      <c r="AF134">
        <v>0</v>
      </c>
    </row>
    <row r="135" spans="1:32">
      <c r="A135" s="39" t="s">
        <v>214</v>
      </c>
      <c r="B135" s="39" t="s">
        <v>848</v>
      </c>
      <c r="C135" s="39" t="s">
        <v>743</v>
      </c>
      <c r="E135" s="39" t="s">
        <v>767</v>
      </c>
      <c r="G135" s="39">
        <v>4</v>
      </c>
      <c r="H135" s="39">
        <v>8</v>
      </c>
      <c r="N135" s="39" t="s">
        <v>976</v>
      </c>
      <c r="O135" s="39" t="s">
        <v>36</v>
      </c>
      <c r="Q135" s="39">
        <v>0</v>
      </c>
      <c r="R135" s="39">
        <v>0</v>
      </c>
      <c r="V135" s="39" t="s">
        <v>809</v>
      </c>
      <c r="W135" s="39" t="s">
        <v>272</v>
      </c>
      <c r="AB135" s="94">
        <v>1</v>
      </c>
      <c r="AD135" s="39" t="s">
        <v>51</v>
      </c>
      <c r="AF135">
        <v>0</v>
      </c>
    </row>
    <row r="136" spans="1:32">
      <c r="A136" s="39" t="s">
        <v>146</v>
      </c>
      <c r="B136" s="39" t="s">
        <v>895</v>
      </c>
      <c r="D136" s="39" t="s">
        <v>333</v>
      </c>
      <c r="G136" s="39">
        <v>4</v>
      </c>
      <c r="H136" s="39">
        <v>8</v>
      </c>
      <c r="N136" s="39" t="s">
        <v>976</v>
      </c>
      <c r="O136" s="39" t="s">
        <v>36</v>
      </c>
      <c r="Q136" s="39">
        <v>13</v>
      </c>
      <c r="R136" s="39">
        <v>6</v>
      </c>
      <c r="S136" s="39" t="s">
        <v>801</v>
      </c>
      <c r="V136" s="39" t="s">
        <v>809</v>
      </c>
      <c r="W136" s="39" t="s">
        <v>272</v>
      </c>
      <c r="AB136" s="94">
        <v>1</v>
      </c>
      <c r="AD136" s="39" t="s">
        <v>272</v>
      </c>
      <c r="AF136">
        <v>0</v>
      </c>
    </row>
    <row r="137" spans="1:32">
      <c r="A137" s="39" t="s">
        <v>154</v>
      </c>
      <c r="B137" s="39" t="s">
        <v>895</v>
      </c>
      <c r="D137" s="39" t="s">
        <v>157</v>
      </c>
      <c r="G137" s="39">
        <v>4</v>
      </c>
      <c r="H137" s="39">
        <v>8</v>
      </c>
      <c r="N137" s="39" t="s">
        <v>976</v>
      </c>
      <c r="O137" s="39" t="s">
        <v>36</v>
      </c>
      <c r="Q137" s="39">
        <v>12</v>
      </c>
      <c r="R137" s="39">
        <v>7</v>
      </c>
      <c r="S137" s="39" t="s">
        <v>801</v>
      </c>
      <c r="V137" s="39" t="s">
        <v>809</v>
      </c>
      <c r="W137" s="39" t="s">
        <v>272</v>
      </c>
      <c r="AB137" s="94">
        <v>1</v>
      </c>
      <c r="AD137" s="39" t="s">
        <v>217</v>
      </c>
      <c r="AF137">
        <v>0</v>
      </c>
    </row>
    <row r="138" spans="1:32">
      <c r="A138" s="39" t="s">
        <v>929</v>
      </c>
      <c r="B138" s="39" t="s">
        <v>895</v>
      </c>
      <c r="D138" s="39" t="s">
        <v>287</v>
      </c>
      <c r="G138" s="39">
        <v>4</v>
      </c>
      <c r="H138" s="39">
        <v>8</v>
      </c>
      <c r="N138" s="39" t="s">
        <v>976</v>
      </c>
      <c r="O138" s="39" t="s">
        <v>36</v>
      </c>
      <c r="Q138" s="39">
        <v>12</v>
      </c>
      <c r="R138" s="39">
        <v>5</v>
      </c>
      <c r="S138" s="39" t="s">
        <v>801</v>
      </c>
      <c r="V138" s="39" t="s">
        <v>809</v>
      </c>
      <c r="W138" s="39" t="s">
        <v>272</v>
      </c>
      <c r="AB138" s="94">
        <v>1</v>
      </c>
      <c r="AD138" s="39" t="s">
        <v>1166</v>
      </c>
      <c r="AF138">
        <v>0</v>
      </c>
    </row>
    <row r="139" spans="1:32">
      <c r="A139" s="39" t="s">
        <v>309</v>
      </c>
      <c r="B139" s="39" t="s">
        <v>1060</v>
      </c>
      <c r="D139" s="39" t="s">
        <v>310</v>
      </c>
      <c r="N139" s="39" t="s">
        <v>974</v>
      </c>
      <c r="O139" s="39" t="s">
        <v>750</v>
      </c>
      <c r="Q139" s="39">
        <v>3</v>
      </c>
      <c r="R139" s="39">
        <v>12</v>
      </c>
      <c r="S139" s="39" t="s">
        <v>800</v>
      </c>
      <c r="V139" s="39" t="s">
        <v>951</v>
      </c>
      <c r="W139" s="39" t="s">
        <v>299</v>
      </c>
      <c r="X139" s="39">
        <v>0</v>
      </c>
      <c r="Y139" s="39">
        <v>16744576</v>
      </c>
      <c r="AB139" s="94">
        <v>1</v>
      </c>
      <c r="AD139" s="39" t="s">
        <v>88</v>
      </c>
      <c r="AF139">
        <v>0</v>
      </c>
    </row>
    <row r="140" spans="1:32">
      <c r="A140" s="39" t="s">
        <v>312</v>
      </c>
      <c r="B140" s="39" t="s">
        <v>1061</v>
      </c>
      <c r="D140" s="39" t="s">
        <v>310</v>
      </c>
      <c r="N140" s="39" t="s">
        <v>974</v>
      </c>
      <c r="O140" s="39" t="s">
        <v>750</v>
      </c>
      <c r="Q140" s="39">
        <v>1</v>
      </c>
      <c r="R140" s="39">
        <v>11</v>
      </c>
      <c r="S140" s="39" t="s">
        <v>800</v>
      </c>
      <c r="V140" s="39" t="s">
        <v>841</v>
      </c>
      <c r="W140" s="39" t="s">
        <v>299</v>
      </c>
      <c r="X140" s="39">
        <v>0</v>
      </c>
      <c r="Y140" s="39">
        <v>16744576</v>
      </c>
      <c r="AB140" s="94">
        <v>1</v>
      </c>
      <c r="AD140" s="39" t="s">
        <v>88</v>
      </c>
      <c r="AF140">
        <v>0</v>
      </c>
    </row>
    <row r="141" spans="1:32">
      <c r="A141" s="39" t="s">
        <v>313</v>
      </c>
      <c r="B141" s="39" t="s">
        <v>1062</v>
      </c>
      <c r="D141" s="39" t="s">
        <v>310</v>
      </c>
      <c r="N141" s="39" t="s">
        <v>974</v>
      </c>
      <c r="O141" s="39" t="s">
        <v>750</v>
      </c>
      <c r="Q141" s="39">
        <v>3</v>
      </c>
      <c r="R141" s="39">
        <v>13</v>
      </c>
      <c r="S141" s="39" t="s">
        <v>800</v>
      </c>
      <c r="V141" s="39" t="s">
        <v>1024</v>
      </c>
      <c r="W141" s="39" t="s">
        <v>299</v>
      </c>
      <c r="X141" s="39">
        <v>0</v>
      </c>
      <c r="Y141" s="39">
        <v>16744576</v>
      </c>
      <c r="AB141" s="94">
        <v>1</v>
      </c>
      <c r="AD141" s="39" t="s">
        <v>65</v>
      </c>
      <c r="AF141">
        <v>0</v>
      </c>
    </row>
    <row r="142" spans="1:32">
      <c r="A142" s="39" t="s">
        <v>314</v>
      </c>
      <c r="B142" s="39" t="s">
        <v>843</v>
      </c>
      <c r="D142" s="39" t="s">
        <v>310</v>
      </c>
      <c r="N142" s="39" t="s">
        <v>974</v>
      </c>
      <c r="O142" s="39" t="s">
        <v>750</v>
      </c>
      <c r="Q142" s="39">
        <v>0</v>
      </c>
      <c r="R142" s="39">
        <v>0</v>
      </c>
      <c r="V142" s="39" t="s">
        <v>844</v>
      </c>
      <c r="W142" s="39" t="s">
        <v>299</v>
      </c>
      <c r="X142" s="39">
        <v>0</v>
      </c>
      <c r="Y142" s="39">
        <v>16744576</v>
      </c>
      <c r="AB142" s="94">
        <v>1</v>
      </c>
      <c r="AD142" s="39" t="s">
        <v>93</v>
      </c>
      <c r="AF142">
        <v>0</v>
      </c>
    </row>
    <row r="143" spans="1:32">
      <c r="A143" s="39" t="s">
        <v>889</v>
      </c>
      <c r="B143" s="39" t="s">
        <v>843</v>
      </c>
      <c r="C143" s="39" t="s">
        <v>743</v>
      </c>
      <c r="E143" s="39" t="s">
        <v>767</v>
      </c>
      <c r="N143" s="39" t="s">
        <v>974</v>
      </c>
      <c r="O143" s="39" t="s">
        <v>750</v>
      </c>
      <c r="Q143" s="39">
        <v>0</v>
      </c>
      <c r="R143" s="39">
        <v>0</v>
      </c>
      <c r="V143" s="39" t="s">
        <v>890</v>
      </c>
      <c r="W143" s="39" t="s">
        <v>299</v>
      </c>
      <c r="X143" s="39">
        <v>0</v>
      </c>
      <c r="Y143" s="39">
        <v>16744576</v>
      </c>
      <c r="AB143" s="94">
        <v>1</v>
      </c>
      <c r="AF143">
        <v>0</v>
      </c>
    </row>
    <row r="144" spans="1:32">
      <c r="A144" s="39" t="s">
        <v>315</v>
      </c>
      <c r="B144" s="39" t="s">
        <v>872</v>
      </c>
      <c r="D144" s="39" t="s">
        <v>316</v>
      </c>
      <c r="N144" s="39" t="s">
        <v>974</v>
      </c>
      <c r="O144" s="39" t="s">
        <v>750</v>
      </c>
      <c r="Q144" s="39">
        <v>1</v>
      </c>
      <c r="R144" s="39">
        <v>13</v>
      </c>
      <c r="S144" s="39" t="s">
        <v>800</v>
      </c>
      <c r="V144" s="39" t="s">
        <v>806</v>
      </c>
      <c r="W144" s="39" t="s">
        <v>299</v>
      </c>
      <c r="X144" s="39">
        <v>0</v>
      </c>
      <c r="Y144" s="39">
        <v>16744576</v>
      </c>
      <c r="AB144" s="94">
        <v>1</v>
      </c>
      <c r="AD144" s="39" t="s">
        <v>967</v>
      </c>
      <c r="AF144">
        <v>0</v>
      </c>
    </row>
    <row r="145" spans="1:32">
      <c r="A145" s="39" t="s">
        <v>871</v>
      </c>
      <c r="B145" s="39" t="s">
        <v>872</v>
      </c>
      <c r="C145" s="39" t="s">
        <v>743</v>
      </c>
      <c r="D145" s="39" t="s">
        <v>316</v>
      </c>
      <c r="E145" s="39" t="s">
        <v>1284</v>
      </c>
      <c r="N145" s="39" t="s">
        <v>974</v>
      </c>
      <c r="O145" s="39" t="s">
        <v>750</v>
      </c>
      <c r="Q145" s="39">
        <v>0</v>
      </c>
      <c r="R145" s="39">
        <v>0</v>
      </c>
      <c r="S145" s="39" t="s">
        <v>800</v>
      </c>
      <c r="W145" s="39" t="s">
        <v>299</v>
      </c>
      <c r="X145" s="39">
        <v>0</v>
      </c>
      <c r="Y145" s="39">
        <v>16744576</v>
      </c>
      <c r="AB145" s="94">
        <v>1</v>
      </c>
      <c r="AD145" s="39" t="s">
        <v>53</v>
      </c>
      <c r="AF145">
        <v>0</v>
      </c>
    </row>
    <row r="146" spans="1:32">
      <c r="A146" s="39" t="s">
        <v>321</v>
      </c>
      <c r="B146" s="39" t="s">
        <v>812</v>
      </c>
      <c r="D146" s="39" t="s">
        <v>316</v>
      </c>
      <c r="N146" s="39" t="s">
        <v>974</v>
      </c>
      <c r="O146" s="39" t="s">
        <v>750</v>
      </c>
      <c r="Q146" s="39">
        <v>0</v>
      </c>
      <c r="R146" s="39">
        <v>15</v>
      </c>
      <c r="S146" s="39" t="s">
        <v>800</v>
      </c>
      <c r="V146" s="39" t="s">
        <v>813</v>
      </c>
      <c r="W146" s="39" t="s">
        <v>299</v>
      </c>
      <c r="X146" s="39">
        <v>0</v>
      </c>
      <c r="Y146" s="39">
        <v>16744576</v>
      </c>
      <c r="AB146" s="94">
        <v>1</v>
      </c>
      <c r="AD146" s="39" t="s">
        <v>53</v>
      </c>
      <c r="AF146">
        <v>0</v>
      </c>
    </row>
    <row r="147" spans="1:32">
      <c r="A147" s="39" t="s">
        <v>826</v>
      </c>
      <c r="B147" s="39" t="s">
        <v>812</v>
      </c>
      <c r="N147" s="39" t="s">
        <v>974</v>
      </c>
      <c r="O147" s="39" t="s">
        <v>750</v>
      </c>
      <c r="Q147" s="39">
        <v>0</v>
      </c>
      <c r="R147" s="39">
        <v>13</v>
      </c>
      <c r="S147" s="39" t="s">
        <v>800</v>
      </c>
      <c r="W147" s="39" t="s">
        <v>299</v>
      </c>
      <c r="X147" s="39">
        <v>0</v>
      </c>
      <c r="Y147" s="39">
        <v>16744576</v>
      </c>
      <c r="AB147" s="94">
        <v>1</v>
      </c>
      <c r="AD147" s="39" t="s">
        <v>93</v>
      </c>
      <c r="AF147">
        <v>0</v>
      </c>
    </row>
    <row r="148" spans="1:32">
      <c r="A148" s="39" t="s">
        <v>322</v>
      </c>
      <c r="B148" s="39" t="s">
        <v>902</v>
      </c>
      <c r="D148" s="39" t="s">
        <v>316</v>
      </c>
      <c r="N148" s="39" t="s">
        <v>974</v>
      </c>
      <c r="O148" s="39" t="s">
        <v>750</v>
      </c>
      <c r="Q148" s="39">
        <v>0</v>
      </c>
      <c r="R148" s="39">
        <v>24</v>
      </c>
      <c r="S148" s="39" t="s">
        <v>800</v>
      </c>
      <c r="V148" s="39" t="s">
        <v>875</v>
      </c>
      <c r="W148" s="39" t="s">
        <v>299</v>
      </c>
      <c r="X148" s="39">
        <v>0</v>
      </c>
      <c r="Y148" s="39">
        <v>16744576</v>
      </c>
      <c r="AB148" s="94">
        <v>1</v>
      </c>
      <c r="AD148" s="39" t="s">
        <v>318</v>
      </c>
      <c r="AF148">
        <v>0</v>
      </c>
    </row>
    <row r="149" spans="1:32">
      <c r="A149" s="39" t="s">
        <v>932</v>
      </c>
      <c r="B149" s="39" t="s">
        <v>902</v>
      </c>
      <c r="C149" s="39" t="s">
        <v>743</v>
      </c>
      <c r="D149" s="39" t="s">
        <v>336</v>
      </c>
      <c r="E149" s="39" t="s">
        <v>1284</v>
      </c>
      <c r="N149" s="39" t="s">
        <v>974</v>
      </c>
      <c r="O149" s="39" t="s">
        <v>750</v>
      </c>
      <c r="Q149" s="39">
        <v>0</v>
      </c>
      <c r="R149" s="39">
        <v>0</v>
      </c>
      <c r="S149" s="39" t="s">
        <v>800</v>
      </c>
      <c r="V149" s="39" t="s">
        <v>875</v>
      </c>
      <c r="W149" s="39" t="s">
        <v>299</v>
      </c>
      <c r="X149" s="39">
        <v>0</v>
      </c>
      <c r="Y149" s="39">
        <v>16744576</v>
      </c>
      <c r="AB149" s="94">
        <v>1</v>
      </c>
      <c r="AD149" s="39" t="s">
        <v>93</v>
      </c>
      <c r="AF149">
        <v>0</v>
      </c>
    </row>
    <row r="150" spans="1:32">
      <c r="A150" s="39" t="s">
        <v>128</v>
      </c>
      <c r="B150" s="39" t="s">
        <v>935</v>
      </c>
      <c r="D150" s="39" t="s">
        <v>1058</v>
      </c>
      <c r="N150" s="39" t="s">
        <v>974</v>
      </c>
      <c r="O150" s="39" t="s">
        <v>763</v>
      </c>
      <c r="Q150" s="39">
        <v>0</v>
      </c>
      <c r="R150" s="39">
        <v>0</v>
      </c>
      <c r="V150" s="39" t="s">
        <v>813</v>
      </c>
      <c r="W150" s="39" t="s">
        <v>95</v>
      </c>
      <c r="X150" s="39">
        <v>0</v>
      </c>
      <c r="Y150" s="39">
        <v>16744576</v>
      </c>
      <c r="AB150" s="94">
        <v>1</v>
      </c>
      <c r="AD150" s="39" t="s">
        <v>54</v>
      </c>
      <c r="AF150">
        <v>0</v>
      </c>
    </row>
    <row r="151" spans="1:32">
      <c r="A151" s="39" t="s">
        <v>129</v>
      </c>
      <c r="B151" s="39" t="s">
        <v>805</v>
      </c>
      <c r="D151" s="39" t="s">
        <v>130</v>
      </c>
      <c r="N151" s="39" t="s">
        <v>974</v>
      </c>
      <c r="O151" s="39" t="s">
        <v>763</v>
      </c>
      <c r="Q151" s="39">
        <v>0</v>
      </c>
      <c r="R151" s="39">
        <v>12</v>
      </c>
      <c r="S151" s="39" t="s">
        <v>800</v>
      </c>
      <c r="V151" s="39" t="s">
        <v>806</v>
      </c>
      <c r="W151" s="39" t="s">
        <v>95</v>
      </c>
      <c r="X151" s="39">
        <v>0</v>
      </c>
      <c r="Y151" s="39">
        <v>16744576</v>
      </c>
      <c r="AB151" s="251">
        <v>1</v>
      </c>
      <c r="AD151" s="39" t="s">
        <v>40</v>
      </c>
      <c r="AF151">
        <v>0</v>
      </c>
    </row>
    <row r="152" spans="1:32">
      <c r="A152" s="39" t="s">
        <v>133</v>
      </c>
      <c r="B152" s="39" t="s">
        <v>915</v>
      </c>
      <c r="D152" s="39" t="s">
        <v>130</v>
      </c>
      <c r="N152" s="39" t="s">
        <v>974</v>
      </c>
      <c r="O152" s="39" t="s">
        <v>763</v>
      </c>
      <c r="Q152" s="39">
        <v>1</v>
      </c>
      <c r="R152" s="39">
        <v>15</v>
      </c>
      <c r="S152" s="39" t="s">
        <v>800</v>
      </c>
      <c r="V152" s="39" t="s">
        <v>813</v>
      </c>
      <c r="W152" s="39" t="s">
        <v>95</v>
      </c>
      <c r="X152" s="39">
        <v>0</v>
      </c>
      <c r="Y152" s="39">
        <v>16744576</v>
      </c>
      <c r="AB152" s="251">
        <v>1</v>
      </c>
      <c r="AD152" s="39" t="s">
        <v>53</v>
      </c>
      <c r="AF152">
        <v>0</v>
      </c>
    </row>
    <row r="153" spans="1:32">
      <c r="A153" s="39" t="s">
        <v>134</v>
      </c>
      <c r="B153" s="39" t="s">
        <v>900</v>
      </c>
      <c r="D153" s="39" t="s">
        <v>130</v>
      </c>
      <c r="N153" s="39" t="s">
        <v>974</v>
      </c>
      <c r="O153" s="39" t="s">
        <v>763</v>
      </c>
      <c r="Q153" s="39">
        <v>0</v>
      </c>
      <c r="R153" s="39">
        <v>17</v>
      </c>
      <c r="S153" s="39" t="s">
        <v>800</v>
      </c>
      <c r="V153" s="39" t="s">
        <v>875</v>
      </c>
      <c r="W153" s="39" t="s">
        <v>95</v>
      </c>
      <c r="X153" s="39">
        <v>0</v>
      </c>
      <c r="Y153" s="39">
        <v>16744576</v>
      </c>
      <c r="AB153" s="39">
        <v>1</v>
      </c>
      <c r="AD153" s="39" t="s">
        <v>53</v>
      </c>
      <c r="AF153">
        <v>0</v>
      </c>
    </row>
    <row r="154" spans="1:32">
      <c r="A154" s="39" t="s">
        <v>21</v>
      </c>
      <c r="B154" s="39" t="s">
        <v>831</v>
      </c>
      <c r="D154" s="39" t="s">
        <v>22</v>
      </c>
      <c r="G154" s="39">
        <v>4</v>
      </c>
      <c r="H154" s="39">
        <v>8</v>
      </c>
      <c r="N154" s="39" t="s">
        <v>974</v>
      </c>
      <c r="O154" s="39" t="s">
        <v>10</v>
      </c>
      <c r="Q154" s="39">
        <v>0</v>
      </c>
      <c r="R154" s="39">
        <v>4</v>
      </c>
      <c r="S154" s="39" t="s">
        <v>800</v>
      </c>
      <c r="V154" s="39" t="s">
        <v>953</v>
      </c>
      <c r="W154" s="39" t="s">
        <v>28</v>
      </c>
      <c r="X154" s="39">
        <v>0</v>
      </c>
      <c r="Y154" s="39">
        <v>16744576</v>
      </c>
      <c r="AB154" s="94">
        <v>1</v>
      </c>
      <c r="AD154" s="39" t="s">
        <v>23</v>
      </c>
      <c r="AF154">
        <v>0</v>
      </c>
    </row>
    <row r="155" spans="1:32">
      <c r="A155" s="39" t="s">
        <v>552</v>
      </c>
      <c r="B155" s="39" t="s">
        <v>837</v>
      </c>
      <c r="D155" s="39" t="s">
        <v>22</v>
      </c>
      <c r="G155" s="39">
        <v>4</v>
      </c>
      <c r="H155" s="39">
        <v>8</v>
      </c>
      <c r="N155" s="39" t="s">
        <v>974</v>
      </c>
      <c r="O155" s="39" t="s">
        <v>10</v>
      </c>
      <c r="Q155" s="39">
        <v>0</v>
      </c>
      <c r="R155" s="39">
        <v>8</v>
      </c>
      <c r="S155" s="39" t="s">
        <v>800</v>
      </c>
      <c r="V155" s="39" t="s">
        <v>813</v>
      </c>
      <c r="W155" s="39" t="s">
        <v>28</v>
      </c>
      <c r="X155" s="39">
        <v>0</v>
      </c>
      <c r="Y155" s="39">
        <v>16744576</v>
      </c>
      <c r="AB155" s="94">
        <v>1</v>
      </c>
      <c r="AD155" s="39" t="s">
        <v>24</v>
      </c>
      <c r="AF155">
        <v>0</v>
      </c>
    </row>
    <row r="156" spans="1:32">
      <c r="A156" s="39" t="s">
        <v>551</v>
      </c>
      <c r="B156" s="39" t="s">
        <v>888</v>
      </c>
      <c r="D156" s="39" t="s">
        <v>22</v>
      </c>
      <c r="G156" s="39">
        <v>4</v>
      </c>
      <c r="H156" s="39">
        <v>8</v>
      </c>
      <c r="N156" s="39" t="s">
        <v>974</v>
      </c>
      <c r="O156" s="39" t="s">
        <v>10</v>
      </c>
      <c r="Q156" s="39">
        <v>1</v>
      </c>
      <c r="R156" s="39">
        <v>3</v>
      </c>
      <c r="S156" s="39" t="s">
        <v>800</v>
      </c>
      <c r="V156" s="39" t="s">
        <v>841</v>
      </c>
      <c r="W156" s="39" t="s">
        <v>28</v>
      </c>
      <c r="X156" s="39">
        <v>0</v>
      </c>
      <c r="Y156" s="39">
        <v>16744576</v>
      </c>
      <c r="AB156" s="94">
        <v>1</v>
      </c>
      <c r="AD156" s="39" t="s">
        <v>1646</v>
      </c>
      <c r="AF156">
        <v>0</v>
      </c>
    </row>
    <row r="157" spans="1:32">
      <c r="A157" s="39" t="s">
        <v>26</v>
      </c>
      <c r="B157" s="39" t="s">
        <v>1010</v>
      </c>
      <c r="D157" s="39" t="s">
        <v>27</v>
      </c>
      <c r="G157" s="39">
        <v>4</v>
      </c>
      <c r="H157" s="39">
        <v>8</v>
      </c>
      <c r="N157" s="39" t="s">
        <v>974</v>
      </c>
      <c r="O157" s="39" t="s">
        <v>10</v>
      </c>
      <c r="Q157" s="39">
        <v>15</v>
      </c>
      <c r="R157" s="39">
        <v>0</v>
      </c>
      <c r="S157" s="39" t="s">
        <v>800</v>
      </c>
      <c r="V157" s="39" t="s">
        <v>941</v>
      </c>
      <c r="W157" s="39" t="s">
        <v>28</v>
      </c>
      <c r="X157" s="39">
        <v>0</v>
      </c>
      <c r="Y157" s="39">
        <v>16744576</v>
      </c>
      <c r="AB157" s="39">
        <v>1</v>
      </c>
      <c r="AD157" s="39" t="s">
        <v>25</v>
      </c>
      <c r="AF157">
        <v>0</v>
      </c>
    </row>
    <row r="158" spans="1:32">
      <c r="A158" s="39" t="s">
        <v>30</v>
      </c>
      <c r="B158" s="39" t="s">
        <v>940</v>
      </c>
      <c r="D158" s="39" t="s">
        <v>31</v>
      </c>
      <c r="G158" s="39">
        <v>4</v>
      </c>
      <c r="H158" s="39">
        <v>8</v>
      </c>
      <c r="N158" s="39" t="s">
        <v>974</v>
      </c>
      <c r="O158" s="39" t="s">
        <v>10</v>
      </c>
      <c r="Q158" s="39">
        <v>4</v>
      </c>
      <c r="R158" s="39">
        <v>1</v>
      </c>
      <c r="S158" s="39" t="s">
        <v>800</v>
      </c>
      <c r="V158" s="39" t="s">
        <v>941</v>
      </c>
      <c r="W158" s="39" t="s">
        <v>28</v>
      </c>
      <c r="X158" s="39">
        <v>0</v>
      </c>
      <c r="Y158" s="39">
        <v>16744576</v>
      </c>
      <c r="AB158" s="39">
        <v>1</v>
      </c>
      <c r="AD158" s="39" t="s">
        <v>32</v>
      </c>
      <c r="AF158">
        <v>0</v>
      </c>
    </row>
    <row r="159" spans="1:32">
      <c r="A159" s="39" t="s">
        <v>33</v>
      </c>
      <c r="B159" s="39" t="s">
        <v>1016</v>
      </c>
      <c r="D159" s="39" t="s">
        <v>27</v>
      </c>
      <c r="G159" s="39">
        <v>4</v>
      </c>
      <c r="H159" s="39">
        <v>8</v>
      </c>
      <c r="N159" s="39" t="s">
        <v>974</v>
      </c>
      <c r="O159" s="39" t="s">
        <v>10</v>
      </c>
      <c r="Q159" s="39">
        <v>13</v>
      </c>
      <c r="R159" s="39">
        <v>0</v>
      </c>
      <c r="S159" s="39" t="s">
        <v>800</v>
      </c>
      <c r="V159" s="39" t="s">
        <v>841</v>
      </c>
      <c r="W159" s="39" t="s">
        <v>28</v>
      </c>
      <c r="X159" s="39">
        <v>0</v>
      </c>
      <c r="Y159" s="39">
        <v>16744576</v>
      </c>
      <c r="AB159" s="39">
        <v>1</v>
      </c>
      <c r="AD159" s="39" t="s">
        <v>1646</v>
      </c>
      <c r="AF159">
        <v>0</v>
      </c>
    </row>
    <row r="160" spans="1:32">
      <c r="A160" s="39" t="s">
        <v>550</v>
      </c>
      <c r="B160" s="39" t="s">
        <v>862</v>
      </c>
      <c r="D160" s="39" t="s">
        <v>31</v>
      </c>
      <c r="G160" s="39">
        <v>4</v>
      </c>
      <c r="H160" s="39">
        <v>8</v>
      </c>
      <c r="N160" s="39" t="s">
        <v>974</v>
      </c>
      <c r="O160" s="39" t="s">
        <v>10</v>
      </c>
      <c r="Q160" s="39">
        <v>5</v>
      </c>
      <c r="R160" s="39">
        <v>1</v>
      </c>
      <c r="S160" s="39" t="s">
        <v>800</v>
      </c>
      <c r="V160" s="39" t="s">
        <v>841</v>
      </c>
      <c r="W160" s="39" t="s">
        <v>28</v>
      </c>
      <c r="X160" s="39">
        <v>0</v>
      </c>
      <c r="Y160" s="39">
        <v>16744576</v>
      </c>
      <c r="AB160" s="39">
        <v>1</v>
      </c>
      <c r="AD160" s="39" t="s">
        <v>32</v>
      </c>
      <c r="AF160">
        <v>0</v>
      </c>
    </row>
    <row r="161" spans="1:32">
      <c r="A161" s="39" t="s">
        <v>34</v>
      </c>
      <c r="B161" s="39" t="s">
        <v>1014</v>
      </c>
      <c r="D161" s="39" t="s">
        <v>27</v>
      </c>
      <c r="G161" s="39">
        <v>4</v>
      </c>
      <c r="H161" s="39">
        <v>8</v>
      </c>
      <c r="N161" s="39" t="s">
        <v>974</v>
      </c>
      <c r="O161" s="39" t="s">
        <v>10</v>
      </c>
      <c r="Q161" s="39">
        <v>12</v>
      </c>
      <c r="R161" s="39">
        <v>2</v>
      </c>
      <c r="S161" s="39" t="s">
        <v>800</v>
      </c>
      <c r="V161" s="39" t="s">
        <v>813</v>
      </c>
      <c r="W161" s="39" t="s">
        <v>28</v>
      </c>
      <c r="X161" s="39">
        <v>0</v>
      </c>
      <c r="Y161" s="39">
        <v>16744576</v>
      </c>
      <c r="AB161" s="39">
        <v>1</v>
      </c>
      <c r="AD161" s="39" t="s">
        <v>25</v>
      </c>
      <c r="AF161">
        <v>0</v>
      </c>
    </row>
    <row r="162" spans="1:32">
      <c r="A162" s="39" t="s">
        <v>549</v>
      </c>
      <c r="B162" s="39" t="s">
        <v>939</v>
      </c>
      <c r="D162" s="39" t="s">
        <v>31</v>
      </c>
      <c r="G162" s="39">
        <v>4</v>
      </c>
      <c r="H162" s="39">
        <v>8</v>
      </c>
      <c r="N162" s="39" t="s">
        <v>974</v>
      </c>
      <c r="O162" s="39" t="s">
        <v>10</v>
      </c>
      <c r="Q162" s="39">
        <v>4</v>
      </c>
      <c r="R162" s="39">
        <v>9</v>
      </c>
      <c r="S162" s="39" t="s">
        <v>800</v>
      </c>
      <c r="V162" s="39" t="s">
        <v>813</v>
      </c>
      <c r="W162" s="39" t="s">
        <v>28</v>
      </c>
      <c r="X162" s="39">
        <v>0</v>
      </c>
      <c r="Y162" s="39">
        <v>16744576</v>
      </c>
      <c r="AB162" s="39">
        <v>1</v>
      </c>
      <c r="AD162" s="39" t="s">
        <v>32</v>
      </c>
      <c r="AF162">
        <v>0</v>
      </c>
    </row>
    <row r="163" spans="1:32">
      <c r="A163" s="39" t="s">
        <v>807</v>
      </c>
      <c r="B163" s="39" t="s">
        <v>1013</v>
      </c>
      <c r="C163" s="39" t="s">
        <v>743</v>
      </c>
      <c r="E163" s="39" t="s">
        <v>684</v>
      </c>
      <c r="Q163" s="39">
        <v>0</v>
      </c>
      <c r="R163" s="39">
        <v>0</v>
      </c>
      <c r="X163" s="39">
        <v>0</v>
      </c>
      <c r="Y163" s="39">
        <v>16777088</v>
      </c>
      <c r="AB163" s="39">
        <v>1</v>
      </c>
      <c r="AF163">
        <v>0</v>
      </c>
    </row>
    <row r="164" spans="1:32">
      <c r="A164" s="39" t="s">
        <v>943</v>
      </c>
      <c r="B164" s="39" t="s">
        <v>944</v>
      </c>
      <c r="C164" s="39" t="s">
        <v>743</v>
      </c>
      <c r="E164" s="39" t="s">
        <v>684</v>
      </c>
      <c r="P164" s="39">
        <v>0</v>
      </c>
      <c r="Q164" s="39">
        <v>0</v>
      </c>
      <c r="R164" s="39">
        <v>0</v>
      </c>
      <c r="X164" s="39">
        <v>0</v>
      </c>
      <c r="Y164" s="39">
        <v>16777088</v>
      </c>
      <c r="AB164" s="39">
        <v>0</v>
      </c>
      <c r="AF164">
        <v>0</v>
      </c>
    </row>
    <row r="165" spans="1:32">
      <c r="A165" s="39" t="s">
        <v>791</v>
      </c>
      <c r="B165" s="39" t="s">
        <v>903</v>
      </c>
      <c r="C165" s="39" t="s">
        <v>743</v>
      </c>
      <c r="E165" s="39" t="s">
        <v>684</v>
      </c>
      <c r="O165" s="39" t="s">
        <v>95</v>
      </c>
      <c r="P165" s="39">
        <v>0</v>
      </c>
      <c r="Q165" s="39">
        <v>0</v>
      </c>
      <c r="R165" s="39">
        <v>0</v>
      </c>
      <c r="X165" s="39">
        <v>0</v>
      </c>
      <c r="Y165" s="39">
        <v>16777088</v>
      </c>
      <c r="AB165" s="39">
        <v>0</v>
      </c>
      <c r="AF165">
        <v>0</v>
      </c>
    </row>
    <row r="166" spans="1:32">
      <c r="A166" s="39" t="s">
        <v>570</v>
      </c>
      <c r="B166" s="39" t="s">
        <v>838</v>
      </c>
      <c r="C166" s="39" t="s">
        <v>743</v>
      </c>
      <c r="D166" s="39" t="s">
        <v>839</v>
      </c>
      <c r="E166" s="39" t="s">
        <v>766</v>
      </c>
      <c r="O166" s="39" t="s">
        <v>840</v>
      </c>
      <c r="P166" s="39">
        <v>0</v>
      </c>
      <c r="Q166" s="39">
        <v>0</v>
      </c>
      <c r="R166" s="39">
        <v>0</v>
      </c>
      <c r="V166" s="39" t="s">
        <v>809</v>
      </c>
      <c r="AB166" s="39">
        <v>0</v>
      </c>
      <c r="AF166">
        <v>0</v>
      </c>
    </row>
    <row r="167" spans="1:32">
      <c r="A167" s="39" t="s">
        <v>218</v>
      </c>
      <c r="B167" s="39" t="s">
        <v>1234</v>
      </c>
      <c r="D167" s="39" t="s">
        <v>171</v>
      </c>
      <c r="G167" s="39">
        <v>4</v>
      </c>
      <c r="H167" s="39">
        <v>8</v>
      </c>
      <c r="N167" s="39" t="s">
        <v>976</v>
      </c>
      <c r="O167" s="39" t="s">
        <v>36</v>
      </c>
      <c r="Q167" s="39">
        <v>9</v>
      </c>
      <c r="R167" s="39">
        <v>1</v>
      </c>
      <c r="V167" s="39" t="s">
        <v>809</v>
      </c>
      <c r="W167" s="39" t="s">
        <v>272</v>
      </c>
      <c r="AB167" s="39">
        <v>1</v>
      </c>
      <c r="AD167" s="39" t="s">
        <v>221</v>
      </c>
      <c r="AF167">
        <v>0</v>
      </c>
    </row>
    <row r="168" spans="1:32">
      <c r="A168" s="39" t="s">
        <v>170</v>
      </c>
      <c r="B168" s="39" t="s">
        <v>1235</v>
      </c>
      <c r="D168" s="39" t="s">
        <v>156</v>
      </c>
      <c r="G168" s="39">
        <v>4</v>
      </c>
      <c r="H168" s="39">
        <v>8</v>
      </c>
      <c r="N168" s="39" t="s">
        <v>976</v>
      </c>
      <c r="O168" s="39" t="s">
        <v>36</v>
      </c>
      <c r="Q168" s="39">
        <v>18</v>
      </c>
      <c r="R168" s="39">
        <v>0</v>
      </c>
      <c r="S168" s="39" t="s">
        <v>801</v>
      </c>
      <c r="V168" s="39" t="s">
        <v>809</v>
      </c>
      <c r="W168" s="39" t="s">
        <v>272</v>
      </c>
      <c r="AB168" s="39">
        <v>1</v>
      </c>
      <c r="AD168" s="39" t="s">
        <v>96</v>
      </c>
      <c r="AF168">
        <v>0</v>
      </c>
    </row>
    <row r="169" spans="1:32">
      <c r="A169" s="39" t="s">
        <v>790</v>
      </c>
      <c r="B169" s="39" t="s">
        <v>1235</v>
      </c>
      <c r="C169" s="39" t="s">
        <v>743</v>
      </c>
      <c r="E169" s="39" t="s">
        <v>767</v>
      </c>
      <c r="G169" s="39">
        <v>4</v>
      </c>
      <c r="H169" s="39">
        <v>8</v>
      </c>
      <c r="N169" s="39" t="s">
        <v>976</v>
      </c>
      <c r="O169" s="39" t="s">
        <v>36</v>
      </c>
      <c r="Q169" s="39">
        <v>0</v>
      </c>
      <c r="R169" s="39">
        <v>0</v>
      </c>
      <c r="S169" s="39" t="s">
        <v>801</v>
      </c>
      <c r="V169" s="39" t="s">
        <v>809</v>
      </c>
      <c r="W169" s="39" t="s">
        <v>272</v>
      </c>
      <c r="AB169" s="39">
        <v>1</v>
      </c>
      <c r="AD169" s="39" t="s">
        <v>51</v>
      </c>
      <c r="AF169">
        <v>0</v>
      </c>
    </row>
    <row r="170" spans="1:32">
      <c r="A170" s="39" t="s">
        <v>792</v>
      </c>
      <c r="B170" s="39" t="s">
        <v>873</v>
      </c>
      <c r="C170" s="39" t="s">
        <v>743</v>
      </c>
      <c r="E170" s="39" t="s">
        <v>818</v>
      </c>
      <c r="O170" s="39" t="s">
        <v>95</v>
      </c>
      <c r="P170" s="39">
        <v>0</v>
      </c>
      <c r="Q170" s="39">
        <v>0</v>
      </c>
      <c r="R170" s="39">
        <v>0</v>
      </c>
      <c r="X170" s="39">
        <v>0</v>
      </c>
      <c r="Y170" s="39">
        <v>16777088</v>
      </c>
      <c r="AB170" s="39">
        <v>0</v>
      </c>
      <c r="AF170">
        <v>0</v>
      </c>
    </row>
    <row r="171" spans="1:32">
      <c r="A171" s="39" t="s">
        <v>1647</v>
      </c>
      <c r="B171" s="39" t="s">
        <v>1648</v>
      </c>
      <c r="Q171" s="39">
        <v>0</v>
      </c>
      <c r="R171" s="39">
        <v>0</v>
      </c>
      <c r="AB171" s="39">
        <v>1</v>
      </c>
      <c r="AF171">
        <v>0</v>
      </c>
    </row>
  </sheetData>
  <sortState xmlns:xlrd2="http://schemas.microsoft.com/office/spreadsheetml/2017/richdata2" ref="A1:AF171">
    <sortCondition ref="A1:A171"/>
  </sortState>
  <pageMargins left="0.7" right="0.7" top="0.78740157499999996" bottom="0.78740157499999996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">
    <tabColor theme="4" tint="0.79998168889431442"/>
  </sheetPr>
  <dimension ref="A1:AQ143"/>
  <sheetViews>
    <sheetView topLeftCell="D1" workbookViewId="0">
      <selection activeCell="O47" sqref="O47"/>
    </sheetView>
  </sheetViews>
  <sheetFormatPr baseColWidth="10" defaultColWidth="6.453125" defaultRowHeight="14.5"/>
  <cols>
    <col min="1" max="1" width="6.453125" style="39" bestFit="1" customWidth="1"/>
    <col min="2" max="2" width="23.453125" style="39" bestFit="1" customWidth="1"/>
    <col min="3" max="3" width="2.26953125" style="39" bestFit="1" customWidth="1"/>
    <col min="4" max="4" width="6.453125" style="39"/>
    <col min="5" max="5" width="5.453125" style="39" bestFit="1" customWidth="1"/>
    <col min="6" max="6" width="4.26953125" style="39" bestFit="1" customWidth="1"/>
    <col min="7" max="7" width="6.453125" style="39"/>
    <col min="8" max="11" width="2" style="39" bestFit="1" customWidth="1"/>
    <col min="12" max="13" width="6.453125" style="39"/>
    <col min="14" max="14" width="2" style="39" bestFit="1" customWidth="1"/>
    <col min="15" max="15" width="4.54296875" style="316" bestFit="1" customWidth="1"/>
    <col min="16" max="16" width="5" style="39" bestFit="1" customWidth="1"/>
    <col min="17" max="17" width="9.54296875" style="39" bestFit="1" customWidth="1"/>
    <col min="18" max="18" width="5" style="39" bestFit="1" customWidth="1"/>
    <col min="19" max="20" width="6" style="39" bestFit="1" customWidth="1"/>
    <col min="21" max="21" width="2.1796875" style="39" bestFit="1" customWidth="1"/>
    <col min="22" max="22" width="6.453125" style="39"/>
    <col min="23" max="23" width="37.1796875" style="39" bestFit="1" customWidth="1"/>
    <col min="24" max="24" width="6.453125" style="39"/>
    <col min="25" max="25" width="2" style="39" bestFit="1" customWidth="1"/>
    <col min="26" max="26" width="9" style="39" bestFit="1" customWidth="1"/>
    <col min="27" max="27" width="6.453125" style="39"/>
    <col min="28" max="28" width="2" style="39" bestFit="1" customWidth="1"/>
    <col min="29" max="29" width="17.7265625" style="39" bestFit="1" customWidth="1"/>
    <col min="30" max="30" width="6.453125" style="39"/>
    <col min="31" max="31" width="2" style="39" bestFit="1" customWidth="1"/>
    <col min="32" max="32" width="6.453125" style="39"/>
    <col min="33" max="33" width="34.81640625" style="39" bestFit="1" customWidth="1"/>
    <col min="34" max="34" width="2" style="39" bestFit="1" customWidth="1"/>
    <col min="35" max="36" width="6.453125" style="39"/>
    <col min="37" max="37" width="5.7265625" style="39" bestFit="1" customWidth="1"/>
    <col min="38" max="42" width="6.453125" style="39"/>
    <col min="43" max="43" width="27" style="39" bestFit="1" customWidth="1"/>
    <col min="44" max="16384" width="6.453125" style="38"/>
  </cols>
  <sheetData>
    <row r="1" spans="1:43">
      <c r="A1" s="39" t="s">
        <v>1649</v>
      </c>
      <c r="B1" s="39" t="s">
        <v>1650</v>
      </c>
      <c r="F1" s="39" t="s">
        <v>1344</v>
      </c>
      <c r="J1" s="39">
        <v>2</v>
      </c>
      <c r="K1" s="39">
        <v>4</v>
      </c>
      <c r="P1" s="94">
        <v>0</v>
      </c>
      <c r="R1" s="39">
        <v>1000</v>
      </c>
      <c r="W1" s="39" t="s">
        <v>2031</v>
      </c>
      <c r="AB1" s="94">
        <v>1</v>
      </c>
      <c r="AC1" s="39" t="s">
        <v>1079</v>
      </c>
      <c r="AE1" s="39">
        <v>1</v>
      </c>
      <c r="AG1" s="39" t="s">
        <v>1080</v>
      </c>
      <c r="AH1" s="39">
        <v>0</v>
      </c>
      <c r="AK1" s="39" t="s">
        <v>28</v>
      </c>
    </row>
    <row r="2" spans="1:43">
      <c r="A2" s="39" t="s">
        <v>41</v>
      </c>
      <c r="B2" s="39" t="s">
        <v>371</v>
      </c>
      <c r="C2" s="39" t="s">
        <v>762</v>
      </c>
      <c r="F2" s="39" t="s">
        <v>1344</v>
      </c>
      <c r="H2" s="39">
        <v>2</v>
      </c>
      <c r="I2" s="39">
        <v>6</v>
      </c>
      <c r="J2" s="39">
        <v>2</v>
      </c>
      <c r="K2" s="39">
        <v>4</v>
      </c>
      <c r="N2" s="39">
        <v>6</v>
      </c>
      <c r="O2" s="316">
        <v>20</v>
      </c>
      <c r="P2" s="94">
        <v>21.5</v>
      </c>
      <c r="R2" s="39">
        <v>1000</v>
      </c>
      <c r="U2" s="39" t="s">
        <v>737</v>
      </c>
      <c r="W2" s="39" t="s">
        <v>85</v>
      </c>
      <c r="AB2" s="94">
        <v>1</v>
      </c>
      <c r="AC2" s="39" t="s">
        <v>370</v>
      </c>
      <c r="AE2" s="39">
        <v>1</v>
      </c>
      <c r="AG2" s="39" t="s">
        <v>637</v>
      </c>
      <c r="AH2" s="39">
        <v>0</v>
      </c>
      <c r="AK2" s="39" t="s">
        <v>36</v>
      </c>
      <c r="AQ2" s="39" t="s">
        <v>760</v>
      </c>
    </row>
    <row r="3" spans="1:43">
      <c r="A3" s="39" t="s">
        <v>1269</v>
      </c>
      <c r="B3" s="39" t="s">
        <v>1292</v>
      </c>
      <c r="F3" s="39" t="s">
        <v>1345</v>
      </c>
      <c r="J3" s="39">
        <v>2</v>
      </c>
      <c r="K3" s="39">
        <v>4</v>
      </c>
      <c r="O3" s="316">
        <v>20</v>
      </c>
      <c r="P3" s="94">
        <v>19.5</v>
      </c>
      <c r="R3" s="39">
        <v>1000</v>
      </c>
      <c r="W3" s="39" t="s">
        <v>85</v>
      </c>
      <c r="AB3" s="94">
        <v>1</v>
      </c>
      <c r="AC3" s="39" t="s">
        <v>430</v>
      </c>
      <c r="AE3" s="39">
        <v>2</v>
      </c>
      <c r="AG3" s="39" t="s">
        <v>1293</v>
      </c>
      <c r="AH3" s="39">
        <v>0</v>
      </c>
      <c r="AK3" s="39" t="s">
        <v>95</v>
      </c>
    </row>
    <row r="4" spans="1:43">
      <c r="A4" s="39" t="s">
        <v>145</v>
      </c>
      <c r="B4" s="39" t="s">
        <v>375</v>
      </c>
      <c r="C4" s="39" t="s">
        <v>761</v>
      </c>
      <c r="F4" s="39" t="s">
        <v>1345</v>
      </c>
      <c r="H4" s="39">
        <v>2</v>
      </c>
      <c r="I4" s="39">
        <v>6</v>
      </c>
      <c r="J4" s="39">
        <v>2</v>
      </c>
      <c r="K4" s="39">
        <v>4</v>
      </c>
      <c r="N4" s="39">
        <v>6</v>
      </c>
      <c r="O4" s="316">
        <v>25.5</v>
      </c>
      <c r="P4" s="94">
        <v>31.5</v>
      </c>
      <c r="Q4" s="39" t="s">
        <v>740</v>
      </c>
      <c r="R4" s="39">
        <v>1000</v>
      </c>
      <c r="U4" s="39" t="s">
        <v>739</v>
      </c>
      <c r="AB4" s="94">
        <v>1</v>
      </c>
      <c r="AC4" s="39" t="s">
        <v>374</v>
      </c>
      <c r="AE4" s="39">
        <v>2</v>
      </c>
      <c r="AG4" s="39" t="s">
        <v>638</v>
      </c>
      <c r="AH4" s="39">
        <v>0</v>
      </c>
      <c r="AK4" s="39" t="s">
        <v>228</v>
      </c>
    </row>
    <row r="5" spans="1:43">
      <c r="A5" s="39" t="s">
        <v>52</v>
      </c>
      <c r="B5" s="39" t="s">
        <v>377</v>
      </c>
      <c r="C5" s="39" t="s">
        <v>762</v>
      </c>
      <c r="E5" s="39" t="s">
        <v>1651</v>
      </c>
      <c r="F5" s="39" t="s">
        <v>1345</v>
      </c>
      <c r="H5" s="39">
        <v>2</v>
      </c>
      <c r="I5" s="39">
        <v>6</v>
      </c>
      <c r="J5" s="39">
        <v>2</v>
      </c>
      <c r="K5" s="39">
        <v>4</v>
      </c>
      <c r="N5" s="39">
        <v>6</v>
      </c>
      <c r="O5" s="316">
        <v>25.5</v>
      </c>
      <c r="P5" s="94">
        <v>26</v>
      </c>
      <c r="Q5" s="39" t="s">
        <v>763</v>
      </c>
      <c r="R5" s="39">
        <v>1000</v>
      </c>
      <c r="S5" s="39" t="s">
        <v>95</v>
      </c>
      <c r="T5" s="39" t="s">
        <v>742</v>
      </c>
      <c r="Y5" s="39">
        <v>0</v>
      </c>
      <c r="Z5" s="39">
        <v>16711808</v>
      </c>
      <c r="AB5" s="94">
        <v>1</v>
      </c>
      <c r="AC5" s="39" t="s">
        <v>376</v>
      </c>
      <c r="AE5" s="39">
        <v>2</v>
      </c>
      <c r="AG5" s="39" t="s">
        <v>639</v>
      </c>
      <c r="AH5" s="39">
        <v>0</v>
      </c>
      <c r="AK5" s="39" t="s">
        <v>95</v>
      </c>
    </row>
    <row r="6" spans="1:43">
      <c r="A6" s="39" t="s">
        <v>1270</v>
      </c>
      <c r="B6" s="39" t="s">
        <v>1294</v>
      </c>
      <c r="C6" s="39" t="s">
        <v>761</v>
      </c>
      <c r="F6" s="39" t="s">
        <v>1344</v>
      </c>
      <c r="J6" s="39">
        <v>2</v>
      </c>
      <c r="K6" s="39">
        <v>4</v>
      </c>
      <c r="P6" s="94">
        <v>25.5</v>
      </c>
      <c r="Q6" s="39" t="s">
        <v>740</v>
      </c>
      <c r="R6" s="39">
        <v>1000</v>
      </c>
      <c r="W6" s="39" t="s">
        <v>2032</v>
      </c>
      <c r="Y6" s="39">
        <v>0</v>
      </c>
      <c r="Z6" s="39">
        <v>16711808</v>
      </c>
      <c r="AB6" s="94">
        <v>1</v>
      </c>
      <c r="AC6" s="39" t="s">
        <v>487</v>
      </c>
      <c r="AE6" s="39">
        <v>1</v>
      </c>
      <c r="AG6" s="39" t="s">
        <v>1652</v>
      </c>
      <c r="AH6" s="39">
        <v>0</v>
      </c>
      <c r="AK6" s="39" t="s">
        <v>228</v>
      </c>
    </row>
    <row r="7" spans="1:43">
      <c r="A7" s="39" t="s">
        <v>88</v>
      </c>
      <c r="B7" s="39" t="s">
        <v>379</v>
      </c>
      <c r="C7" s="39" t="s">
        <v>761</v>
      </c>
      <c r="F7" s="39" t="s">
        <v>1345</v>
      </c>
      <c r="H7" s="39">
        <v>2</v>
      </c>
      <c r="I7" s="39">
        <v>6</v>
      </c>
      <c r="J7" s="39">
        <v>2</v>
      </c>
      <c r="K7" s="39">
        <v>4</v>
      </c>
      <c r="N7" s="39">
        <v>6</v>
      </c>
      <c r="O7" s="316">
        <v>25.5</v>
      </c>
      <c r="P7" s="94">
        <v>25.5</v>
      </c>
      <c r="R7" s="39">
        <v>1000</v>
      </c>
      <c r="U7" s="39" t="s">
        <v>739</v>
      </c>
      <c r="AB7" s="94">
        <v>1</v>
      </c>
      <c r="AC7" s="39" t="s">
        <v>378</v>
      </c>
      <c r="AE7" s="39">
        <v>2</v>
      </c>
      <c r="AG7" s="39" t="s">
        <v>640</v>
      </c>
      <c r="AH7" s="39">
        <v>0</v>
      </c>
      <c r="AK7" s="39" t="s">
        <v>299</v>
      </c>
    </row>
    <row r="8" spans="1:43">
      <c r="A8" s="39" t="s">
        <v>736</v>
      </c>
      <c r="B8" s="39" t="s">
        <v>741</v>
      </c>
      <c r="C8" s="39" t="s">
        <v>762</v>
      </c>
      <c r="F8" s="39" t="s">
        <v>1345</v>
      </c>
      <c r="J8" s="39">
        <v>2</v>
      </c>
      <c r="K8" s="39">
        <v>4</v>
      </c>
      <c r="O8" s="316">
        <v>0</v>
      </c>
      <c r="P8" s="94">
        <v>4</v>
      </c>
      <c r="Q8" s="39" t="s">
        <v>1653</v>
      </c>
      <c r="R8" s="39">
        <v>1000</v>
      </c>
      <c r="W8" s="39" t="s">
        <v>1654</v>
      </c>
      <c r="AB8" s="94">
        <v>1</v>
      </c>
      <c r="AC8" s="39" t="s">
        <v>490</v>
      </c>
      <c r="AE8" s="39">
        <v>2</v>
      </c>
      <c r="AG8" s="39" t="s">
        <v>745</v>
      </c>
      <c r="AH8" s="39">
        <v>0</v>
      </c>
      <c r="AK8" s="39" t="s">
        <v>36</v>
      </c>
      <c r="AQ8" s="39" t="s">
        <v>759</v>
      </c>
    </row>
    <row r="9" spans="1:43">
      <c r="A9" s="39" t="s">
        <v>293</v>
      </c>
      <c r="B9" s="39" t="s">
        <v>381</v>
      </c>
      <c r="C9" s="39" t="s">
        <v>761</v>
      </c>
      <c r="F9" s="39" t="s">
        <v>1345</v>
      </c>
      <c r="H9" s="39">
        <v>2</v>
      </c>
      <c r="I9" s="39">
        <v>6</v>
      </c>
      <c r="J9" s="39">
        <v>2</v>
      </c>
      <c r="K9" s="39">
        <v>4</v>
      </c>
      <c r="N9" s="39">
        <v>6</v>
      </c>
      <c r="O9" s="316">
        <v>25.5</v>
      </c>
      <c r="P9" s="94">
        <v>28</v>
      </c>
      <c r="R9" s="39">
        <v>1000</v>
      </c>
      <c r="U9" s="39" t="s">
        <v>739</v>
      </c>
      <c r="AB9" s="94">
        <v>1</v>
      </c>
      <c r="AC9" s="39" t="s">
        <v>380</v>
      </c>
      <c r="AE9" s="39">
        <v>2</v>
      </c>
      <c r="AG9" s="39" t="s">
        <v>641</v>
      </c>
      <c r="AH9" s="39">
        <v>0</v>
      </c>
      <c r="AK9" s="39" t="s">
        <v>299</v>
      </c>
    </row>
    <row r="10" spans="1:43">
      <c r="A10" s="39" t="s">
        <v>115</v>
      </c>
      <c r="B10" s="39" t="s">
        <v>383</v>
      </c>
      <c r="C10" s="39" t="s">
        <v>761</v>
      </c>
      <c r="F10" s="39" t="s">
        <v>1345</v>
      </c>
      <c r="H10" s="39">
        <v>2</v>
      </c>
      <c r="I10" s="39">
        <v>6</v>
      </c>
      <c r="J10" s="39">
        <v>2</v>
      </c>
      <c r="K10" s="39">
        <v>4</v>
      </c>
      <c r="N10" s="39">
        <v>6</v>
      </c>
      <c r="O10" s="316">
        <v>25.5</v>
      </c>
      <c r="P10" s="94">
        <v>25</v>
      </c>
      <c r="Q10" s="39" t="s">
        <v>95</v>
      </c>
      <c r="R10" s="39">
        <v>1000</v>
      </c>
      <c r="U10" s="39" t="s">
        <v>739</v>
      </c>
      <c r="AB10" s="94">
        <v>1</v>
      </c>
      <c r="AC10" s="39" t="s">
        <v>382</v>
      </c>
      <c r="AE10" s="39">
        <v>2</v>
      </c>
      <c r="AG10" s="39" t="s">
        <v>642</v>
      </c>
      <c r="AH10" s="39">
        <v>0</v>
      </c>
      <c r="AK10" s="39" t="s">
        <v>95</v>
      </c>
    </row>
    <row r="11" spans="1:43">
      <c r="A11" s="39" t="s">
        <v>295</v>
      </c>
      <c r="B11" s="39" t="s">
        <v>385</v>
      </c>
      <c r="C11" s="39" t="s">
        <v>762</v>
      </c>
      <c r="F11" s="39" t="s">
        <v>1344</v>
      </c>
      <c r="H11" s="39">
        <v>2</v>
      </c>
      <c r="I11" s="39">
        <v>6</v>
      </c>
      <c r="J11" s="39">
        <v>2</v>
      </c>
      <c r="K11" s="39">
        <v>4</v>
      </c>
      <c r="N11" s="39">
        <v>6</v>
      </c>
      <c r="O11" s="316">
        <v>13</v>
      </c>
      <c r="P11" s="94">
        <v>1</v>
      </c>
      <c r="R11" s="39">
        <v>1000</v>
      </c>
      <c r="U11" s="39" t="s">
        <v>737</v>
      </c>
      <c r="W11" s="39" t="s">
        <v>85</v>
      </c>
      <c r="AB11" s="94">
        <v>1</v>
      </c>
      <c r="AC11" s="39" t="s">
        <v>384</v>
      </c>
      <c r="AE11" s="39">
        <v>1</v>
      </c>
      <c r="AG11" s="39" t="s">
        <v>643</v>
      </c>
      <c r="AH11" s="39">
        <v>0</v>
      </c>
      <c r="AK11" s="39" t="s">
        <v>299</v>
      </c>
      <c r="AQ11" s="39" t="s">
        <v>759</v>
      </c>
    </row>
    <row r="12" spans="1:43">
      <c r="A12" s="39" t="s">
        <v>221</v>
      </c>
      <c r="B12" s="39" t="s">
        <v>389</v>
      </c>
      <c r="C12" s="39" t="s">
        <v>762</v>
      </c>
      <c r="F12" s="39" t="s">
        <v>1344</v>
      </c>
      <c r="H12" s="39">
        <v>2</v>
      </c>
      <c r="I12" s="39">
        <v>6</v>
      </c>
      <c r="J12" s="39">
        <v>2</v>
      </c>
      <c r="K12" s="39">
        <v>4</v>
      </c>
      <c r="N12" s="39">
        <v>6</v>
      </c>
      <c r="O12" s="316">
        <v>0</v>
      </c>
      <c r="P12" s="94">
        <v>18</v>
      </c>
      <c r="Q12" s="39" t="s">
        <v>738</v>
      </c>
      <c r="R12" s="39">
        <v>1000</v>
      </c>
      <c r="U12" s="39" t="s">
        <v>739</v>
      </c>
      <c r="W12" s="39" t="s">
        <v>2033</v>
      </c>
      <c r="AB12" s="94">
        <v>1</v>
      </c>
      <c r="AC12" s="39" t="s">
        <v>388</v>
      </c>
      <c r="AE12" s="39">
        <v>1</v>
      </c>
      <c r="AG12" s="39" t="s">
        <v>645</v>
      </c>
      <c r="AH12" s="39">
        <v>0</v>
      </c>
      <c r="AK12" s="39" t="s">
        <v>272</v>
      </c>
      <c r="AQ12" s="39" t="s">
        <v>759</v>
      </c>
    </row>
    <row r="13" spans="1:43">
      <c r="A13" s="39" t="s">
        <v>1538</v>
      </c>
      <c r="B13" s="39" t="s">
        <v>1539</v>
      </c>
      <c r="F13" s="39" t="s">
        <v>1344</v>
      </c>
      <c r="O13" s="316">
        <v>14</v>
      </c>
      <c r="P13" s="94">
        <v>14</v>
      </c>
      <c r="R13" s="39">
        <v>1000</v>
      </c>
      <c r="W13" s="39" t="s">
        <v>85</v>
      </c>
      <c r="AB13" s="94">
        <v>1</v>
      </c>
      <c r="AC13" s="39" t="s">
        <v>1540</v>
      </c>
      <c r="AE13" s="39">
        <v>1</v>
      </c>
      <c r="AG13" s="39" t="s">
        <v>1616</v>
      </c>
      <c r="AH13" s="39">
        <v>0</v>
      </c>
    </row>
    <row r="14" spans="1:43">
      <c r="A14" s="39" t="s">
        <v>1430</v>
      </c>
      <c r="B14" s="39" t="s">
        <v>1617</v>
      </c>
      <c r="F14" s="39" t="s">
        <v>1344</v>
      </c>
      <c r="O14" s="316">
        <v>16</v>
      </c>
      <c r="P14" s="94">
        <v>14</v>
      </c>
      <c r="R14" s="39">
        <v>1000</v>
      </c>
      <c r="W14" s="39" t="s">
        <v>85</v>
      </c>
      <c r="AB14" s="94">
        <v>1</v>
      </c>
      <c r="AC14" s="39" t="s">
        <v>370</v>
      </c>
      <c r="AE14" s="39">
        <v>1</v>
      </c>
      <c r="AG14" s="39" t="s">
        <v>1618</v>
      </c>
      <c r="AH14" s="39">
        <v>0</v>
      </c>
    </row>
    <row r="15" spans="1:43">
      <c r="A15" s="39" t="s">
        <v>36</v>
      </c>
      <c r="B15" s="39" t="s">
        <v>391</v>
      </c>
      <c r="C15" s="39" t="s">
        <v>761</v>
      </c>
      <c r="F15" s="39" t="s">
        <v>1344</v>
      </c>
      <c r="H15" s="39">
        <v>2</v>
      </c>
      <c r="I15" s="39">
        <v>6</v>
      </c>
      <c r="J15" s="39">
        <v>2</v>
      </c>
      <c r="K15" s="39">
        <v>4</v>
      </c>
      <c r="N15" s="39">
        <v>6</v>
      </c>
      <c r="O15" s="316">
        <v>25.5</v>
      </c>
      <c r="P15" s="94">
        <v>23.6</v>
      </c>
      <c r="Q15" s="39" t="s">
        <v>1653</v>
      </c>
      <c r="R15" s="39">
        <v>1000</v>
      </c>
      <c r="S15" s="39" t="s">
        <v>574</v>
      </c>
      <c r="U15" s="39" t="s">
        <v>739</v>
      </c>
      <c r="AB15" s="94">
        <v>1</v>
      </c>
      <c r="AC15" s="39" t="s">
        <v>390</v>
      </c>
      <c r="AE15" s="39">
        <v>1</v>
      </c>
      <c r="AG15" s="39" t="s">
        <v>646</v>
      </c>
      <c r="AH15" s="39">
        <v>0</v>
      </c>
      <c r="AK15" s="39" t="s">
        <v>36</v>
      </c>
    </row>
    <row r="16" spans="1:43">
      <c r="A16" s="39" t="s">
        <v>105</v>
      </c>
      <c r="B16" s="39" t="s">
        <v>393</v>
      </c>
      <c r="C16" s="39" t="s">
        <v>762</v>
      </c>
      <c r="F16" s="39" t="s">
        <v>1344</v>
      </c>
      <c r="H16" s="39">
        <v>2</v>
      </c>
      <c r="I16" s="39">
        <v>6</v>
      </c>
      <c r="J16" s="39">
        <v>2</v>
      </c>
      <c r="K16" s="39">
        <v>4</v>
      </c>
      <c r="N16" s="39">
        <v>6</v>
      </c>
      <c r="O16" s="316">
        <v>20</v>
      </c>
      <c r="P16" s="94">
        <v>19</v>
      </c>
      <c r="Q16" s="39" t="s">
        <v>763</v>
      </c>
      <c r="R16" s="39">
        <v>1000</v>
      </c>
      <c r="S16" s="39" t="s">
        <v>95</v>
      </c>
      <c r="T16" s="39" t="s">
        <v>742</v>
      </c>
      <c r="U16" s="39" t="s">
        <v>737</v>
      </c>
      <c r="W16" s="39" t="s">
        <v>85</v>
      </c>
      <c r="AB16" s="94">
        <v>1</v>
      </c>
      <c r="AC16" s="39" t="s">
        <v>392</v>
      </c>
      <c r="AE16" s="39">
        <v>1</v>
      </c>
      <c r="AG16" s="39" t="s">
        <v>647</v>
      </c>
      <c r="AH16" s="39">
        <v>0</v>
      </c>
      <c r="AK16" s="39" t="s">
        <v>95</v>
      </c>
      <c r="AQ16" s="39" t="s">
        <v>760</v>
      </c>
    </row>
    <row r="17" spans="1:43">
      <c r="A17" s="39" t="s">
        <v>1655</v>
      </c>
      <c r="B17" s="39" t="s">
        <v>1656</v>
      </c>
      <c r="F17" s="39" t="s">
        <v>83</v>
      </c>
      <c r="P17" s="94">
        <v>0</v>
      </c>
      <c r="R17" s="39">
        <v>1000</v>
      </c>
      <c r="W17" s="39" t="s">
        <v>1657</v>
      </c>
      <c r="AB17" s="94">
        <v>1</v>
      </c>
      <c r="AC17" s="39" t="s">
        <v>1658</v>
      </c>
      <c r="AE17" s="39">
        <v>1</v>
      </c>
      <c r="AH17" s="39">
        <v>0</v>
      </c>
    </row>
    <row r="18" spans="1:43">
      <c r="A18" s="39" t="s">
        <v>240</v>
      </c>
      <c r="B18" s="39" t="s">
        <v>394</v>
      </c>
      <c r="C18" s="39" t="s">
        <v>762</v>
      </c>
      <c r="F18" s="39" t="s">
        <v>1344</v>
      </c>
      <c r="H18" s="39">
        <v>2</v>
      </c>
      <c r="I18" s="39">
        <v>6</v>
      </c>
      <c r="J18" s="39">
        <v>2</v>
      </c>
      <c r="K18" s="39">
        <v>4</v>
      </c>
      <c r="N18" s="39">
        <v>6</v>
      </c>
      <c r="O18" s="316">
        <v>21</v>
      </c>
      <c r="P18" s="94">
        <v>22.5</v>
      </c>
      <c r="R18" s="39">
        <v>1000</v>
      </c>
      <c r="U18" s="39" t="s">
        <v>739</v>
      </c>
      <c r="W18" s="39" t="s">
        <v>85</v>
      </c>
      <c r="AB18" s="94">
        <v>1</v>
      </c>
      <c r="AC18" s="39" t="s">
        <v>390</v>
      </c>
      <c r="AE18" s="39">
        <v>1</v>
      </c>
      <c r="AG18" s="39" t="s">
        <v>649</v>
      </c>
      <c r="AH18" s="39">
        <v>0</v>
      </c>
      <c r="AK18" s="39" t="s">
        <v>228</v>
      </c>
      <c r="AQ18" s="39" t="s">
        <v>760</v>
      </c>
    </row>
    <row r="19" spans="1:43">
      <c r="A19" s="39" t="s">
        <v>100</v>
      </c>
      <c r="B19" s="39" t="s">
        <v>398</v>
      </c>
      <c r="C19" s="39" t="s">
        <v>761</v>
      </c>
      <c r="F19" s="39" t="s">
        <v>1345</v>
      </c>
      <c r="H19" s="39">
        <v>2</v>
      </c>
      <c r="I19" s="39">
        <v>6</v>
      </c>
      <c r="J19" s="39">
        <v>2</v>
      </c>
      <c r="K19" s="39">
        <v>4</v>
      </c>
      <c r="N19" s="39">
        <v>6</v>
      </c>
      <c r="O19" s="316">
        <v>25.5</v>
      </c>
      <c r="P19" s="94">
        <v>24.5</v>
      </c>
      <c r="Q19" s="39" t="s">
        <v>763</v>
      </c>
      <c r="R19" s="39">
        <v>1000</v>
      </c>
      <c r="S19" s="39" t="s">
        <v>95</v>
      </c>
      <c r="T19" s="39" t="s">
        <v>742</v>
      </c>
      <c r="U19" s="39" t="s">
        <v>739</v>
      </c>
      <c r="AB19" s="94">
        <v>1</v>
      </c>
      <c r="AC19" s="39" t="s">
        <v>397</v>
      </c>
      <c r="AE19" s="39">
        <v>2</v>
      </c>
      <c r="AG19" s="39" t="s">
        <v>650</v>
      </c>
      <c r="AH19" s="39">
        <v>0</v>
      </c>
      <c r="AK19" s="39" t="s">
        <v>95</v>
      </c>
    </row>
    <row r="20" spans="1:43">
      <c r="A20" s="39" t="s">
        <v>307</v>
      </c>
      <c r="B20" s="39" t="s">
        <v>399</v>
      </c>
      <c r="C20" s="39" t="s">
        <v>762</v>
      </c>
      <c r="F20" s="39" t="s">
        <v>1345</v>
      </c>
      <c r="H20" s="39">
        <v>2</v>
      </c>
      <c r="I20" s="39">
        <v>8</v>
      </c>
      <c r="J20" s="39">
        <v>2</v>
      </c>
      <c r="K20" s="39">
        <v>4</v>
      </c>
      <c r="N20" s="39">
        <v>6</v>
      </c>
      <c r="O20" s="316">
        <v>30</v>
      </c>
      <c r="P20" s="94">
        <v>26</v>
      </c>
      <c r="R20" s="39">
        <v>1000</v>
      </c>
      <c r="U20" s="39" t="s">
        <v>739</v>
      </c>
      <c r="Y20" s="39">
        <v>0</v>
      </c>
      <c r="Z20" s="39">
        <v>16711808</v>
      </c>
      <c r="AB20" s="94">
        <v>1</v>
      </c>
      <c r="AC20" s="39" t="s">
        <v>651</v>
      </c>
      <c r="AE20" s="39">
        <v>2</v>
      </c>
      <c r="AG20" s="39" t="s">
        <v>652</v>
      </c>
      <c r="AH20" s="39">
        <v>0</v>
      </c>
      <c r="AK20" s="39" t="s">
        <v>58</v>
      </c>
    </row>
    <row r="21" spans="1:43">
      <c r="A21" s="39" t="s">
        <v>402</v>
      </c>
      <c r="B21" s="39" t="s">
        <v>401</v>
      </c>
      <c r="C21" s="39" t="s">
        <v>762</v>
      </c>
      <c r="F21" s="39" t="s">
        <v>1344</v>
      </c>
      <c r="H21" s="39">
        <v>2</v>
      </c>
      <c r="I21" s="39">
        <v>6</v>
      </c>
      <c r="J21" s="39">
        <v>2</v>
      </c>
      <c r="K21" s="39">
        <v>4</v>
      </c>
      <c r="N21" s="39">
        <v>6</v>
      </c>
      <c r="O21" s="316">
        <v>13</v>
      </c>
      <c r="P21" s="94">
        <v>12</v>
      </c>
      <c r="Q21" s="39" t="s">
        <v>763</v>
      </c>
      <c r="R21" s="39">
        <v>1000</v>
      </c>
      <c r="S21" s="39" t="s">
        <v>742</v>
      </c>
      <c r="T21" s="39" t="s">
        <v>95</v>
      </c>
      <c r="U21" s="39" t="s">
        <v>739</v>
      </c>
      <c r="W21" s="39" t="s">
        <v>85</v>
      </c>
      <c r="AB21" s="94">
        <v>1</v>
      </c>
      <c r="AC21" s="39" t="s">
        <v>653</v>
      </c>
      <c r="AE21" s="39">
        <v>1</v>
      </c>
      <c r="AG21" s="39" t="s">
        <v>654</v>
      </c>
      <c r="AH21" s="39">
        <v>0</v>
      </c>
      <c r="AK21" s="39" t="s">
        <v>95</v>
      </c>
      <c r="AQ21" s="39" t="s">
        <v>759</v>
      </c>
    </row>
    <row r="22" spans="1:43">
      <c r="A22" s="39" t="s">
        <v>69</v>
      </c>
      <c r="B22" s="39" t="s">
        <v>404</v>
      </c>
      <c r="C22" s="39" t="s">
        <v>761</v>
      </c>
      <c r="F22" s="39" t="s">
        <v>1344</v>
      </c>
      <c r="H22" s="39">
        <v>2</v>
      </c>
      <c r="I22" s="39">
        <v>6</v>
      </c>
      <c r="J22" s="39">
        <v>2</v>
      </c>
      <c r="K22" s="39">
        <v>4</v>
      </c>
      <c r="N22" s="39">
        <v>6</v>
      </c>
      <c r="O22" s="316">
        <v>25.5</v>
      </c>
      <c r="P22" s="94">
        <v>26</v>
      </c>
      <c r="R22" s="39">
        <v>1000</v>
      </c>
      <c r="U22" s="39" t="s">
        <v>739</v>
      </c>
      <c r="AB22" s="94">
        <v>1</v>
      </c>
      <c r="AC22" s="39" t="s">
        <v>403</v>
      </c>
      <c r="AE22" s="39">
        <v>1</v>
      </c>
      <c r="AG22" s="39" t="s">
        <v>655</v>
      </c>
      <c r="AH22" s="39">
        <v>0</v>
      </c>
      <c r="AK22" s="39" t="s">
        <v>64</v>
      </c>
    </row>
    <row r="23" spans="1:43">
      <c r="A23" s="39" t="s">
        <v>268</v>
      </c>
      <c r="B23" s="39" t="s">
        <v>506</v>
      </c>
      <c r="C23" s="39" t="s">
        <v>761</v>
      </c>
      <c r="F23" s="39" t="s">
        <v>1344</v>
      </c>
      <c r="H23" s="39">
        <v>2</v>
      </c>
      <c r="I23" s="39">
        <v>6</v>
      </c>
      <c r="J23" s="39">
        <v>2</v>
      </c>
      <c r="K23" s="39">
        <v>4</v>
      </c>
      <c r="N23" s="39">
        <v>6</v>
      </c>
      <c r="O23" s="316">
        <v>10</v>
      </c>
      <c r="P23" s="94">
        <v>0</v>
      </c>
      <c r="Q23" s="39" t="s">
        <v>738</v>
      </c>
      <c r="R23" s="39">
        <v>1000</v>
      </c>
      <c r="U23" s="39" t="s">
        <v>737</v>
      </c>
      <c r="W23" s="39" t="s">
        <v>1659</v>
      </c>
      <c r="AB23" s="94">
        <v>1</v>
      </c>
      <c r="AC23" s="39" t="s">
        <v>505</v>
      </c>
      <c r="AE23" s="39">
        <v>1</v>
      </c>
      <c r="AG23" s="39" t="s">
        <v>656</v>
      </c>
      <c r="AH23" s="39">
        <v>0</v>
      </c>
      <c r="AK23" s="39" t="s">
        <v>36</v>
      </c>
    </row>
    <row r="24" spans="1:43">
      <c r="A24" s="39" t="s">
        <v>53</v>
      </c>
      <c r="B24" s="39" t="s">
        <v>406</v>
      </c>
      <c r="C24" s="39" t="s">
        <v>761</v>
      </c>
      <c r="F24" s="39" t="s">
        <v>1345</v>
      </c>
      <c r="H24" s="39">
        <v>2</v>
      </c>
      <c r="I24" s="39">
        <v>6</v>
      </c>
      <c r="J24" s="39">
        <v>2</v>
      </c>
      <c r="K24" s="39">
        <v>4</v>
      </c>
      <c r="N24" s="39">
        <v>6</v>
      </c>
      <c r="O24" s="316">
        <v>25.5</v>
      </c>
      <c r="P24" s="94">
        <v>23</v>
      </c>
      <c r="Q24" s="39" t="s">
        <v>763</v>
      </c>
      <c r="R24" s="39">
        <v>1000</v>
      </c>
      <c r="U24" s="39" t="s">
        <v>737</v>
      </c>
      <c r="AB24" s="94">
        <v>1</v>
      </c>
      <c r="AC24" s="39" t="s">
        <v>405</v>
      </c>
      <c r="AE24" s="39">
        <v>2</v>
      </c>
      <c r="AG24" s="39" t="s">
        <v>657</v>
      </c>
      <c r="AH24" s="39">
        <v>0</v>
      </c>
      <c r="AK24" s="39" t="s">
        <v>299</v>
      </c>
    </row>
    <row r="25" spans="1:43">
      <c r="A25" s="39" t="s">
        <v>1559</v>
      </c>
      <c r="B25" s="39" t="s">
        <v>1560</v>
      </c>
      <c r="F25" s="39" t="s">
        <v>1344</v>
      </c>
      <c r="O25" s="316">
        <v>9</v>
      </c>
      <c r="P25" s="94">
        <v>9</v>
      </c>
      <c r="R25" s="39">
        <v>1000</v>
      </c>
      <c r="AB25" s="94">
        <v>1</v>
      </c>
      <c r="AC25" s="39" t="s">
        <v>1561</v>
      </c>
      <c r="AE25" s="39">
        <v>1</v>
      </c>
      <c r="AG25" s="39" t="s">
        <v>1619</v>
      </c>
      <c r="AH25" s="39">
        <v>0</v>
      </c>
    </row>
    <row r="26" spans="1:43">
      <c r="A26" s="39" t="s">
        <v>1660</v>
      </c>
      <c r="B26" s="39" t="s">
        <v>1661</v>
      </c>
      <c r="F26" s="39" t="s">
        <v>1345</v>
      </c>
      <c r="O26" s="316">
        <v>20</v>
      </c>
      <c r="P26" s="94">
        <v>20</v>
      </c>
      <c r="R26" s="39">
        <v>1000</v>
      </c>
      <c r="W26" s="39" t="s">
        <v>85</v>
      </c>
      <c r="AB26" s="94">
        <v>1</v>
      </c>
      <c r="AC26" s="39" t="s">
        <v>563</v>
      </c>
      <c r="AE26" s="39">
        <v>2</v>
      </c>
      <c r="AG26" s="39" t="s">
        <v>1662</v>
      </c>
      <c r="AH26" s="39">
        <v>0</v>
      </c>
    </row>
    <row r="27" spans="1:43">
      <c r="A27" s="39" t="s">
        <v>32</v>
      </c>
      <c r="B27" s="39" t="s">
        <v>409</v>
      </c>
      <c r="C27" s="39" t="s">
        <v>762</v>
      </c>
      <c r="F27" s="39" t="s">
        <v>1344</v>
      </c>
      <c r="H27" s="39">
        <v>2</v>
      </c>
      <c r="I27" s="39">
        <v>6</v>
      </c>
      <c r="J27" s="39">
        <v>2</v>
      </c>
      <c r="K27" s="39">
        <v>4</v>
      </c>
      <c r="N27" s="39">
        <v>6</v>
      </c>
      <c r="O27" s="316">
        <v>20</v>
      </c>
      <c r="P27" s="94">
        <v>23</v>
      </c>
      <c r="Q27" s="39" t="s">
        <v>738</v>
      </c>
      <c r="R27" s="39">
        <v>1000</v>
      </c>
      <c r="U27" s="39" t="s">
        <v>737</v>
      </c>
      <c r="W27" s="39" t="s">
        <v>85</v>
      </c>
      <c r="AB27" s="94">
        <v>1</v>
      </c>
      <c r="AC27" s="39" t="s">
        <v>408</v>
      </c>
      <c r="AE27" s="39">
        <v>1</v>
      </c>
      <c r="AG27" s="39" t="s">
        <v>658</v>
      </c>
      <c r="AH27" s="39">
        <v>0</v>
      </c>
      <c r="AK27" s="39" t="s">
        <v>28</v>
      </c>
      <c r="AQ27" s="39" t="s">
        <v>760</v>
      </c>
    </row>
    <row r="28" spans="1:43">
      <c r="A28" s="39" t="s">
        <v>323</v>
      </c>
      <c r="B28" s="39" t="s">
        <v>413</v>
      </c>
      <c r="C28" s="39" t="s">
        <v>761</v>
      </c>
      <c r="F28" s="39" t="s">
        <v>1345</v>
      </c>
      <c r="H28" s="39">
        <v>2</v>
      </c>
      <c r="I28" s="39">
        <v>6</v>
      </c>
      <c r="J28" s="39">
        <v>2</v>
      </c>
      <c r="K28" s="39">
        <v>4</v>
      </c>
      <c r="N28" s="39">
        <v>6</v>
      </c>
      <c r="O28" s="316">
        <v>25.5</v>
      </c>
      <c r="P28" s="94">
        <v>25</v>
      </c>
      <c r="Q28" s="39" t="s">
        <v>738</v>
      </c>
      <c r="R28" s="39">
        <v>1000</v>
      </c>
      <c r="U28" s="39" t="s">
        <v>737</v>
      </c>
      <c r="AB28" s="94">
        <v>1</v>
      </c>
      <c r="AC28" s="39" t="s">
        <v>412</v>
      </c>
      <c r="AE28" s="39">
        <v>2</v>
      </c>
      <c r="AG28" s="39" t="s">
        <v>659</v>
      </c>
      <c r="AH28" s="39">
        <v>0</v>
      </c>
      <c r="AK28" s="39" t="s">
        <v>64</v>
      </c>
    </row>
    <row r="29" spans="1:43">
      <c r="A29" s="39" t="s">
        <v>72</v>
      </c>
      <c r="B29" s="39" t="s">
        <v>415</v>
      </c>
      <c r="C29" s="39" t="s">
        <v>762</v>
      </c>
      <c r="F29" s="39" t="s">
        <v>1345</v>
      </c>
      <c r="H29" s="39">
        <v>2</v>
      </c>
      <c r="I29" s="39">
        <v>6</v>
      </c>
      <c r="J29" s="39">
        <v>2</v>
      </c>
      <c r="K29" s="39">
        <v>4</v>
      </c>
      <c r="N29" s="39">
        <v>6</v>
      </c>
      <c r="O29" s="316">
        <v>23</v>
      </c>
      <c r="P29" s="94">
        <v>22</v>
      </c>
      <c r="R29" s="39">
        <v>1000</v>
      </c>
      <c r="U29" s="39" t="s">
        <v>739</v>
      </c>
      <c r="W29" s="39" t="s">
        <v>85</v>
      </c>
      <c r="Y29" s="39">
        <v>0</v>
      </c>
      <c r="Z29" s="39">
        <v>16711808</v>
      </c>
      <c r="AB29" s="94">
        <v>1</v>
      </c>
      <c r="AC29" s="39" t="s">
        <v>414</v>
      </c>
      <c r="AE29" s="39">
        <v>2</v>
      </c>
      <c r="AG29" s="39" t="s">
        <v>660</v>
      </c>
      <c r="AH29" s="39">
        <v>0</v>
      </c>
      <c r="AK29" s="39" t="s">
        <v>64</v>
      </c>
    </row>
    <row r="30" spans="1:43">
      <c r="A30" s="39" t="s">
        <v>248</v>
      </c>
      <c r="B30" s="39" t="s">
        <v>417</v>
      </c>
      <c r="C30" s="39" t="s">
        <v>761</v>
      </c>
      <c r="F30" s="39" t="s">
        <v>1345</v>
      </c>
      <c r="H30" s="39">
        <v>2</v>
      </c>
      <c r="I30" s="39">
        <v>6</v>
      </c>
      <c r="J30" s="39">
        <v>2</v>
      </c>
      <c r="K30" s="39">
        <v>4</v>
      </c>
      <c r="N30" s="39">
        <v>6</v>
      </c>
      <c r="O30" s="316">
        <v>25.5</v>
      </c>
      <c r="P30" s="94">
        <v>28</v>
      </c>
      <c r="R30" s="39">
        <v>1000</v>
      </c>
      <c r="U30" s="39" t="s">
        <v>739</v>
      </c>
      <c r="AB30" s="94">
        <v>1</v>
      </c>
      <c r="AC30" s="39" t="s">
        <v>416</v>
      </c>
      <c r="AE30" s="39">
        <v>2</v>
      </c>
      <c r="AG30" s="39" t="s">
        <v>661</v>
      </c>
      <c r="AH30" s="39">
        <v>0</v>
      </c>
      <c r="AK30" s="39" t="s">
        <v>228</v>
      </c>
    </row>
    <row r="31" spans="1:43">
      <c r="A31" s="39" t="s">
        <v>12</v>
      </c>
      <c r="B31" s="39" t="s">
        <v>419</v>
      </c>
      <c r="C31" s="39" t="s">
        <v>762</v>
      </c>
      <c r="F31" s="39" t="s">
        <v>1344</v>
      </c>
      <c r="H31" s="39">
        <v>2</v>
      </c>
      <c r="I31" s="39">
        <v>6</v>
      </c>
      <c r="J31" s="39">
        <v>2</v>
      </c>
      <c r="K31" s="39">
        <v>4</v>
      </c>
      <c r="N31" s="39">
        <v>6</v>
      </c>
      <c r="O31" s="316">
        <v>25.5</v>
      </c>
      <c r="P31" s="94">
        <v>25</v>
      </c>
      <c r="Q31" s="39" t="s">
        <v>763</v>
      </c>
      <c r="R31" s="39">
        <v>1000</v>
      </c>
      <c r="U31" s="39" t="s">
        <v>737</v>
      </c>
      <c r="AB31" s="94">
        <v>1</v>
      </c>
      <c r="AC31" s="39" t="s">
        <v>418</v>
      </c>
      <c r="AE31" s="39">
        <v>1</v>
      </c>
      <c r="AG31" s="39" t="s">
        <v>662</v>
      </c>
      <c r="AH31" s="39">
        <v>0</v>
      </c>
      <c r="AK31" s="39" t="s">
        <v>28</v>
      </c>
      <c r="AQ31" s="39" t="s">
        <v>760</v>
      </c>
    </row>
    <row r="32" spans="1:43">
      <c r="A32" s="39" t="s">
        <v>236</v>
      </c>
      <c r="B32" s="39" t="s">
        <v>421</v>
      </c>
      <c r="C32" s="39" t="s">
        <v>762</v>
      </c>
      <c r="F32" s="39" t="s">
        <v>1344</v>
      </c>
      <c r="H32" s="39">
        <v>2</v>
      </c>
      <c r="I32" s="39">
        <v>6</v>
      </c>
      <c r="J32" s="39">
        <v>2</v>
      </c>
      <c r="K32" s="39">
        <v>4</v>
      </c>
      <c r="N32" s="39">
        <v>6</v>
      </c>
      <c r="O32" s="316">
        <v>21</v>
      </c>
      <c r="P32" s="94">
        <v>19</v>
      </c>
      <c r="R32" s="39">
        <v>1000</v>
      </c>
      <c r="U32" s="39" t="s">
        <v>737</v>
      </c>
      <c r="W32" s="39" t="s">
        <v>85</v>
      </c>
      <c r="AB32" s="94">
        <v>1</v>
      </c>
      <c r="AC32" s="39" t="s">
        <v>420</v>
      </c>
      <c r="AE32" s="39">
        <v>1</v>
      </c>
      <c r="AG32" s="39" t="s">
        <v>663</v>
      </c>
      <c r="AH32" s="39">
        <v>0</v>
      </c>
      <c r="AK32" s="39" t="s">
        <v>36</v>
      </c>
      <c r="AQ32" s="39" t="s">
        <v>760</v>
      </c>
    </row>
    <row r="33" spans="1:43">
      <c r="A33" s="39" t="s">
        <v>318</v>
      </c>
      <c r="B33" s="39" t="s">
        <v>424</v>
      </c>
      <c r="C33" s="39" t="s">
        <v>761</v>
      </c>
      <c r="F33" s="39" t="s">
        <v>1345</v>
      </c>
      <c r="H33" s="39">
        <v>2</v>
      </c>
      <c r="I33" s="39">
        <v>6</v>
      </c>
      <c r="J33" s="39">
        <v>2</v>
      </c>
      <c r="K33" s="39">
        <v>4</v>
      </c>
      <c r="N33" s="39">
        <v>6</v>
      </c>
      <c r="O33" s="316">
        <v>25.5</v>
      </c>
      <c r="P33" s="94">
        <v>26</v>
      </c>
      <c r="R33" s="39">
        <v>1000</v>
      </c>
      <c r="U33" s="39" t="s">
        <v>739</v>
      </c>
      <c r="AB33" s="94">
        <v>1</v>
      </c>
      <c r="AC33" s="39" t="s">
        <v>423</v>
      </c>
      <c r="AE33" s="39">
        <v>2</v>
      </c>
      <c r="AG33" s="39" t="s">
        <v>664</v>
      </c>
      <c r="AH33" s="39">
        <v>0</v>
      </c>
      <c r="AK33" s="39" t="s">
        <v>58</v>
      </c>
    </row>
    <row r="34" spans="1:43">
      <c r="A34" s="39" t="s">
        <v>45</v>
      </c>
      <c r="B34" s="39" t="s">
        <v>426</v>
      </c>
      <c r="C34" s="39" t="s">
        <v>761</v>
      </c>
      <c r="F34" s="39" t="s">
        <v>1345</v>
      </c>
      <c r="H34" s="39">
        <v>2</v>
      </c>
      <c r="I34" s="39">
        <v>6</v>
      </c>
      <c r="J34" s="39">
        <v>2</v>
      </c>
      <c r="K34" s="39">
        <v>4</v>
      </c>
      <c r="N34" s="39">
        <v>6</v>
      </c>
      <c r="O34" s="316">
        <v>25.5</v>
      </c>
      <c r="P34" s="94">
        <v>29</v>
      </c>
      <c r="Q34" s="39" t="s">
        <v>738</v>
      </c>
      <c r="R34" s="39">
        <v>1000</v>
      </c>
      <c r="U34" s="39" t="s">
        <v>739</v>
      </c>
      <c r="AB34" s="94">
        <v>1</v>
      </c>
      <c r="AC34" s="39" t="s">
        <v>425</v>
      </c>
      <c r="AE34" s="39">
        <v>2</v>
      </c>
      <c r="AG34" s="39" t="s">
        <v>665</v>
      </c>
      <c r="AH34" s="39">
        <v>0</v>
      </c>
      <c r="AK34" s="39" t="s">
        <v>36</v>
      </c>
    </row>
    <row r="35" spans="1:43">
      <c r="A35" s="39" t="s">
        <v>139</v>
      </c>
      <c r="B35" s="39" t="s">
        <v>428</v>
      </c>
      <c r="C35" s="39" t="s">
        <v>761</v>
      </c>
      <c r="F35" s="39" t="s">
        <v>1345</v>
      </c>
      <c r="H35" s="39">
        <v>2</v>
      </c>
      <c r="I35" s="39">
        <v>6</v>
      </c>
      <c r="J35" s="39">
        <v>2</v>
      </c>
      <c r="K35" s="39">
        <v>4</v>
      </c>
      <c r="N35" s="39">
        <v>6</v>
      </c>
      <c r="O35" s="316">
        <v>25.5</v>
      </c>
      <c r="P35" s="94">
        <v>32</v>
      </c>
      <c r="Q35" s="39" t="s">
        <v>738</v>
      </c>
      <c r="R35" s="39">
        <v>1000</v>
      </c>
      <c r="U35" s="39" t="s">
        <v>739</v>
      </c>
      <c r="AB35" s="94">
        <v>1</v>
      </c>
      <c r="AC35" s="39" t="s">
        <v>427</v>
      </c>
      <c r="AE35" s="39">
        <v>2</v>
      </c>
      <c r="AG35" s="39" t="s">
        <v>666</v>
      </c>
      <c r="AH35" s="39">
        <v>0</v>
      </c>
      <c r="AK35" s="39" t="s">
        <v>228</v>
      </c>
    </row>
    <row r="36" spans="1:43">
      <c r="A36" s="39" t="s">
        <v>1663</v>
      </c>
      <c r="B36" s="39" t="s">
        <v>1664</v>
      </c>
      <c r="F36" s="39" t="s">
        <v>83</v>
      </c>
      <c r="P36" s="94">
        <v>0</v>
      </c>
      <c r="R36" s="39">
        <v>1000</v>
      </c>
      <c r="W36" s="39" t="s">
        <v>1657</v>
      </c>
      <c r="AB36" s="94">
        <v>1</v>
      </c>
      <c r="AC36" s="39" t="s">
        <v>538</v>
      </c>
      <c r="AE36" s="39">
        <v>1</v>
      </c>
      <c r="AH36" s="39">
        <v>0</v>
      </c>
    </row>
    <row r="37" spans="1:43">
      <c r="A37" s="39" t="s">
        <v>1665</v>
      </c>
      <c r="B37" s="39" t="s">
        <v>1666</v>
      </c>
      <c r="O37" s="316">
        <v>25.5</v>
      </c>
      <c r="P37" s="94">
        <v>28.5</v>
      </c>
      <c r="R37" s="39">
        <v>1000</v>
      </c>
      <c r="AB37" s="94">
        <v>1</v>
      </c>
      <c r="AC37" s="39" t="s">
        <v>1667</v>
      </c>
      <c r="AE37" s="39">
        <v>0</v>
      </c>
      <c r="AG37" s="39" t="s">
        <v>1668</v>
      </c>
      <c r="AH37" s="39">
        <v>0</v>
      </c>
    </row>
    <row r="38" spans="1:43">
      <c r="A38" s="39" t="s">
        <v>357</v>
      </c>
      <c r="B38" s="39" t="s">
        <v>431</v>
      </c>
      <c r="C38" s="39" t="s">
        <v>761</v>
      </c>
      <c r="F38" s="39" t="s">
        <v>1345</v>
      </c>
      <c r="H38" s="39">
        <v>2</v>
      </c>
      <c r="I38" s="39">
        <v>6</v>
      </c>
      <c r="J38" s="39">
        <v>2</v>
      </c>
      <c r="K38" s="39">
        <v>4</v>
      </c>
      <c r="N38" s="39">
        <v>6</v>
      </c>
      <c r="O38" s="316">
        <v>25.5</v>
      </c>
      <c r="P38" s="94">
        <v>21.462499999999999</v>
      </c>
      <c r="Q38" s="39" t="s">
        <v>574</v>
      </c>
      <c r="R38" s="39">
        <v>1000</v>
      </c>
      <c r="AB38" s="94">
        <v>1</v>
      </c>
      <c r="AC38" s="39" t="s">
        <v>430</v>
      </c>
      <c r="AE38" s="39">
        <v>2</v>
      </c>
      <c r="AG38" s="39" t="s">
        <v>667</v>
      </c>
      <c r="AH38" s="39">
        <v>0</v>
      </c>
      <c r="AK38" s="39" t="s">
        <v>357</v>
      </c>
    </row>
    <row r="39" spans="1:43">
      <c r="A39" s="39" t="s">
        <v>50</v>
      </c>
      <c r="B39" s="39" t="s">
        <v>431</v>
      </c>
      <c r="C39" s="39" t="s">
        <v>761</v>
      </c>
      <c r="F39" s="39" t="s">
        <v>1344</v>
      </c>
      <c r="H39" s="39">
        <v>2</v>
      </c>
      <c r="I39" s="39">
        <v>6</v>
      </c>
      <c r="J39" s="39">
        <v>2</v>
      </c>
      <c r="K39" s="39">
        <v>4</v>
      </c>
      <c r="N39" s="39">
        <v>6</v>
      </c>
      <c r="O39" s="316">
        <v>25.5</v>
      </c>
      <c r="P39" s="94">
        <v>26.5</v>
      </c>
      <c r="R39" s="39">
        <v>1000</v>
      </c>
      <c r="U39" s="39" t="s">
        <v>739</v>
      </c>
      <c r="AB39" s="94">
        <v>1</v>
      </c>
      <c r="AC39" s="39" t="s">
        <v>433</v>
      </c>
      <c r="AE39" s="39">
        <v>1</v>
      </c>
      <c r="AG39" s="39" t="s">
        <v>668</v>
      </c>
      <c r="AH39" s="39">
        <v>0</v>
      </c>
      <c r="AK39" s="39" t="s">
        <v>1267</v>
      </c>
    </row>
    <row r="40" spans="1:43">
      <c r="A40" s="39" t="s">
        <v>1167</v>
      </c>
      <c r="B40" s="39" t="s">
        <v>1237</v>
      </c>
      <c r="F40" s="39" t="s">
        <v>1344</v>
      </c>
      <c r="J40" s="39">
        <v>2</v>
      </c>
      <c r="K40" s="39">
        <v>4</v>
      </c>
      <c r="O40" s="316">
        <v>20</v>
      </c>
      <c r="P40" s="94">
        <v>21</v>
      </c>
      <c r="R40" s="39">
        <v>1000</v>
      </c>
      <c r="W40" s="39" t="s">
        <v>85</v>
      </c>
      <c r="AB40" s="94">
        <v>1</v>
      </c>
      <c r="AC40" s="39" t="s">
        <v>411</v>
      </c>
      <c r="AE40" s="39">
        <v>1</v>
      </c>
      <c r="AG40" s="39" t="s">
        <v>1296</v>
      </c>
      <c r="AH40" s="39">
        <v>0</v>
      </c>
      <c r="AK40" s="39" t="s">
        <v>28</v>
      </c>
    </row>
    <row r="41" spans="1:43">
      <c r="A41" s="39" t="s">
        <v>272</v>
      </c>
      <c r="B41" s="39" t="s">
        <v>435</v>
      </c>
      <c r="C41" s="39" t="s">
        <v>762</v>
      </c>
      <c r="F41" s="39" t="s">
        <v>1344</v>
      </c>
      <c r="H41" s="39">
        <v>2</v>
      </c>
      <c r="I41" s="39">
        <v>6</v>
      </c>
      <c r="J41" s="39">
        <v>2</v>
      </c>
      <c r="K41" s="39">
        <v>4</v>
      </c>
      <c r="N41" s="39">
        <v>6</v>
      </c>
      <c r="O41" s="316">
        <v>20</v>
      </c>
      <c r="P41" s="94">
        <v>19</v>
      </c>
      <c r="Q41" s="39" t="s">
        <v>738</v>
      </c>
      <c r="R41" s="39">
        <v>1000</v>
      </c>
      <c r="S41" s="39" t="s">
        <v>574</v>
      </c>
      <c r="U41" s="39" t="s">
        <v>739</v>
      </c>
      <c r="W41" s="39" t="s">
        <v>85</v>
      </c>
      <c r="AB41" s="94">
        <v>1</v>
      </c>
      <c r="AC41" s="39" t="s">
        <v>434</v>
      </c>
      <c r="AE41" s="39">
        <v>1</v>
      </c>
      <c r="AG41" s="39" t="s">
        <v>669</v>
      </c>
      <c r="AH41" s="39">
        <v>0</v>
      </c>
      <c r="AK41" s="39" t="s">
        <v>272</v>
      </c>
    </row>
    <row r="42" spans="1:43">
      <c r="A42" s="39" t="s">
        <v>64</v>
      </c>
      <c r="B42" s="39" t="s">
        <v>575</v>
      </c>
      <c r="C42" s="39" t="s">
        <v>762</v>
      </c>
      <c r="F42" s="39" t="s">
        <v>1344</v>
      </c>
      <c r="H42" s="39">
        <v>2</v>
      </c>
      <c r="I42" s="39">
        <v>6</v>
      </c>
      <c r="J42" s="39">
        <v>2</v>
      </c>
      <c r="K42" s="39">
        <v>4</v>
      </c>
      <c r="N42" s="39">
        <v>6</v>
      </c>
      <c r="O42" s="316">
        <v>0</v>
      </c>
      <c r="P42" s="94">
        <v>0</v>
      </c>
      <c r="Q42" s="39" t="s">
        <v>574</v>
      </c>
      <c r="R42" s="39">
        <v>1000</v>
      </c>
      <c r="U42" s="39" t="s">
        <v>737</v>
      </c>
      <c r="W42" s="39" t="s">
        <v>1669</v>
      </c>
      <c r="AB42" s="94">
        <v>1</v>
      </c>
      <c r="AC42" s="39" t="s">
        <v>436</v>
      </c>
      <c r="AE42" s="39">
        <v>1</v>
      </c>
      <c r="AG42" s="39" t="s">
        <v>670</v>
      </c>
      <c r="AH42" s="39">
        <v>0</v>
      </c>
      <c r="AK42" s="39" t="s">
        <v>64</v>
      </c>
      <c r="AQ42" s="39" t="s">
        <v>760</v>
      </c>
    </row>
    <row r="43" spans="1:43">
      <c r="A43" s="39" t="s">
        <v>43</v>
      </c>
      <c r="B43" s="39" t="s">
        <v>438</v>
      </c>
      <c r="C43" s="39" t="s">
        <v>762</v>
      </c>
      <c r="F43" s="39" t="s">
        <v>1344</v>
      </c>
      <c r="H43" s="39">
        <v>2</v>
      </c>
      <c r="I43" s="39">
        <v>6</v>
      </c>
      <c r="J43" s="39">
        <v>2</v>
      </c>
      <c r="K43" s="39">
        <v>4</v>
      </c>
      <c r="N43" s="39">
        <v>6</v>
      </c>
      <c r="O43" s="316">
        <v>20</v>
      </c>
      <c r="P43" s="94">
        <v>23</v>
      </c>
      <c r="R43" s="39">
        <v>1000</v>
      </c>
      <c r="U43" s="39" t="s">
        <v>737</v>
      </c>
      <c r="W43" s="39" t="s">
        <v>85</v>
      </c>
      <c r="AB43" s="94">
        <v>1</v>
      </c>
      <c r="AC43" s="39" t="s">
        <v>437</v>
      </c>
      <c r="AE43" s="39">
        <v>1</v>
      </c>
      <c r="AG43" s="39" t="s">
        <v>671</v>
      </c>
      <c r="AH43" s="39">
        <v>0</v>
      </c>
      <c r="AK43" s="39" t="s">
        <v>228</v>
      </c>
      <c r="AQ43" s="39" t="s">
        <v>760</v>
      </c>
    </row>
    <row r="44" spans="1:43">
      <c r="A44" s="39" t="s">
        <v>1670</v>
      </c>
      <c r="B44" s="39" t="s">
        <v>1671</v>
      </c>
      <c r="F44" s="39" t="s">
        <v>1344</v>
      </c>
      <c r="O44" s="316">
        <v>25.5</v>
      </c>
      <c r="P44" s="94">
        <v>25</v>
      </c>
      <c r="R44" s="39">
        <v>1000</v>
      </c>
      <c r="AB44" s="94">
        <v>1</v>
      </c>
      <c r="AC44" s="39" t="s">
        <v>1672</v>
      </c>
      <c r="AE44" s="39">
        <v>1</v>
      </c>
      <c r="AG44" s="39" t="s">
        <v>1673</v>
      </c>
      <c r="AH44" s="39">
        <v>0</v>
      </c>
    </row>
    <row r="45" spans="1:43">
      <c r="A45" s="39" t="s">
        <v>1120</v>
      </c>
      <c r="B45" s="39" t="s">
        <v>1121</v>
      </c>
      <c r="F45" s="39" t="s">
        <v>1344</v>
      </c>
      <c r="J45" s="39">
        <v>2</v>
      </c>
      <c r="K45" s="39">
        <v>4</v>
      </c>
      <c r="O45" s="316">
        <v>25.5</v>
      </c>
      <c r="P45" s="94">
        <v>30.1</v>
      </c>
      <c r="R45" s="39">
        <v>1000</v>
      </c>
      <c r="AB45" s="94">
        <v>1</v>
      </c>
      <c r="AC45" s="39" t="s">
        <v>370</v>
      </c>
      <c r="AE45" s="39">
        <v>1</v>
      </c>
      <c r="AG45" s="39" t="s">
        <v>1297</v>
      </c>
      <c r="AH45" s="39">
        <v>0</v>
      </c>
      <c r="AK45" s="39" t="s">
        <v>228</v>
      </c>
    </row>
    <row r="46" spans="1:43">
      <c r="A46" s="39" t="s">
        <v>1562</v>
      </c>
      <c r="B46" s="39" t="s">
        <v>1563</v>
      </c>
      <c r="F46" s="39" t="s">
        <v>1344</v>
      </c>
      <c r="O46" s="316">
        <v>9</v>
      </c>
      <c r="P46" s="94">
        <v>9</v>
      </c>
      <c r="R46" s="39">
        <v>1000</v>
      </c>
      <c r="AB46" s="94">
        <v>1</v>
      </c>
      <c r="AC46" s="39" t="s">
        <v>1564</v>
      </c>
      <c r="AE46" s="39">
        <v>1</v>
      </c>
      <c r="AG46" s="39" t="s">
        <v>1620</v>
      </c>
      <c r="AH46" s="39">
        <v>0</v>
      </c>
    </row>
    <row r="47" spans="1:43">
      <c r="A47" s="39" t="s">
        <v>1621</v>
      </c>
      <c r="B47" s="39" t="s">
        <v>1622</v>
      </c>
      <c r="F47" s="39" t="s">
        <v>1345</v>
      </c>
      <c r="O47" s="316">
        <v>8</v>
      </c>
      <c r="P47" s="94">
        <v>6</v>
      </c>
      <c r="R47" s="39">
        <v>1000</v>
      </c>
      <c r="W47" s="39" t="s">
        <v>2034</v>
      </c>
      <c r="AB47" s="94">
        <v>1</v>
      </c>
      <c r="AC47" s="39" t="s">
        <v>458</v>
      </c>
      <c r="AE47" s="39">
        <v>2</v>
      </c>
      <c r="AG47" s="39" t="s">
        <v>1674</v>
      </c>
      <c r="AH47" s="39">
        <v>0</v>
      </c>
    </row>
    <row r="48" spans="1:43" s="39" customFormat="1">
      <c r="A48" s="39" t="s">
        <v>148</v>
      </c>
      <c r="B48" s="39" t="s">
        <v>440</v>
      </c>
      <c r="C48" s="39" t="s">
        <v>761</v>
      </c>
      <c r="E48" s="39" t="s">
        <v>149</v>
      </c>
      <c r="F48" s="39" t="s">
        <v>1345</v>
      </c>
      <c r="J48" s="39">
        <v>2</v>
      </c>
      <c r="K48" s="39">
        <v>4</v>
      </c>
      <c r="O48" s="316">
        <v>30</v>
      </c>
      <c r="P48" s="39">
        <v>28</v>
      </c>
      <c r="R48" s="39">
        <v>1000</v>
      </c>
      <c r="AB48" s="94">
        <v>1</v>
      </c>
      <c r="AC48" s="39" t="s">
        <v>439</v>
      </c>
      <c r="AE48" s="39">
        <v>2</v>
      </c>
      <c r="AG48" s="39" t="s">
        <v>672</v>
      </c>
      <c r="AH48" s="39">
        <v>0</v>
      </c>
      <c r="AK48" s="39" t="s">
        <v>272</v>
      </c>
    </row>
    <row r="49" spans="1:43">
      <c r="A49" s="39" t="s">
        <v>101</v>
      </c>
      <c r="B49" s="39" t="s">
        <v>442</v>
      </c>
      <c r="C49" s="39" t="s">
        <v>762</v>
      </c>
      <c r="F49" s="39" t="s">
        <v>1344</v>
      </c>
      <c r="H49" s="39">
        <v>2</v>
      </c>
      <c r="I49" s="39">
        <v>6</v>
      </c>
      <c r="J49" s="39">
        <v>2</v>
      </c>
      <c r="K49" s="39">
        <v>4</v>
      </c>
      <c r="N49" s="39">
        <v>6</v>
      </c>
      <c r="O49" s="316">
        <v>25.5</v>
      </c>
      <c r="P49" s="94">
        <v>27.5</v>
      </c>
      <c r="Q49" s="39" t="s">
        <v>763</v>
      </c>
      <c r="R49" s="39">
        <v>1000</v>
      </c>
      <c r="S49" s="39" t="s">
        <v>95</v>
      </c>
      <c r="T49" s="39" t="s">
        <v>742</v>
      </c>
      <c r="U49" s="39" t="s">
        <v>737</v>
      </c>
      <c r="AB49" s="94">
        <v>1</v>
      </c>
      <c r="AC49" s="39" t="s">
        <v>441</v>
      </c>
      <c r="AE49" s="39">
        <v>1</v>
      </c>
      <c r="AG49" s="39" t="s">
        <v>673</v>
      </c>
      <c r="AH49" s="39">
        <v>0</v>
      </c>
      <c r="AK49" s="39" t="s">
        <v>95</v>
      </c>
    </row>
    <row r="50" spans="1:43">
      <c r="A50" s="39" t="s">
        <v>59</v>
      </c>
      <c r="B50" s="39" t="s">
        <v>444</v>
      </c>
      <c r="C50" s="39" t="s">
        <v>761</v>
      </c>
      <c r="F50" s="39" t="s">
        <v>1344</v>
      </c>
      <c r="H50" s="39">
        <v>2</v>
      </c>
      <c r="I50" s="39">
        <v>6</v>
      </c>
      <c r="J50" s="39">
        <v>2</v>
      </c>
      <c r="K50" s="39">
        <v>4</v>
      </c>
      <c r="N50" s="39">
        <v>6</v>
      </c>
      <c r="P50" s="94">
        <v>21</v>
      </c>
      <c r="R50" s="39">
        <v>1000</v>
      </c>
      <c r="U50" s="39" t="s">
        <v>739</v>
      </c>
      <c r="W50" s="39" t="s">
        <v>2035</v>
      </c>
      <c r="AB50" s="94">
        <v>1</v>
      </c>
      <c r="AC50" s="39" t="s">
        <v>443</v>
      </c>
      <c r="AE50" s="39">
        <v>1</v>
      </c>
      <c r="AG50" s="39" t="s">
        <v>674</v>
      </c>
      <c r="AH50" s="39">
        <v>0</v>
      </c>
      <c r="AK50" s="39" t="s">
        <v>272</v>
      </c>
    </row>
    <row r="51" spans="1:43">
      <c r="A51" s="39" t="s">
        <v>95</v>
      </c>
      <c r="B51" s="39" t="s">
        <v>446</v>
      </c>
      <c r="C51" s="39" t="s">
        <v>762</v>
      </c>
      <c r="F51" s="39" t="s">
        <v>1345</v>
      </c>
      <c r="H51" s="39">
        <v>2</v>
      </c>
      <c r="I51" s="39">
        <v>6</v>
      </c>
      <c r="J51" s="39">
        <v>2</v>
      </c>
      <c r="K51" s="39">
        <v>4</v>
      </c>
      <c r="N51" s="39">
        <v>6</v>
      </c>
      <c r="O51" s="316">
        <v>25.5</v>
      </c>
      <c r="P51" s="94">
        <v>25</v>
      </c>
      <c r="Q51" s="39" t="s">
        <v>574</v>
      </c>
      <c r="R51" s="39">
        <v>1000</v>
      </c>
      <c r="S51" s="39" t="s">
        <v>95</v>
      </c>
      <c r="T51" s="39" t="s">
        <v>763</v>
      </c>
      <c r="U51" s="39" t="s">
        <v>737</v>
      </c>
      <c r="AB51" s="94">
        <v>1</v>
      </c>
      <c r="AC51" s="39" t="s">
        <v>445</v>
      </c>
      <c r="AE51" s="39">
        <v>2</v>
      </c>
      <c r="AG51" s="39" t="s">
        <v>675</v>
      </c>
      <c r="AH51" s="39">
        <v>0</v>
      </c>
      <c r="AK51" s="39" t="s">
        <v>95</v>
      </c>
    </row>
    <row r="52" spans="1:43">
      <c r="A52" s="39" t="s">
        <v>748</v>
      </c>
      <c r="B52" s="39" t="s">
        <v>747</v>
      </c>
      <c r="C52" s="39" t="s">
        <v>762</v>
      </c>
      <c r="F52" s="39" t="s">
        <v>1344</v>
      </c>
      <c r="J52" s="39">
        <v>2</v>
      </c>
      <c r="K52" s="39">
        <v>4</v>
      </c>
      <c r="O52" s="316">
        <v>30</v>
      </c>
      <c r="P52" s="94">
        <v>0</v>
      </c>
      <c r="R52" s="39">
        <v>1000</v>
      </c>
      <c r="AB52" s="94">
        <v>1</v>
      </c>
      <c r="AC52" s="39" t="s">
        <v>764</v>
      </c>
      <c r="AE52" s="39">
        <v>1</v>
      </c>
      <c r="AG52" s="39" t="s">
        <v>1078</v>
      </c>
      <c r="AH52" s="39">
        <v>0</v>
      </c>
      <c r="AK52" s="39" t="s">
        <v>272</v>
      </c>
      <c r="AQ52" s="39" t="s">
        <v>765</v>
      </c>
    </row>
    <row r="53" spans="1:43">
      <c r="A53" s="39" t="s">
        <v>142</v>
      </c>
      <c r="B53" s="39" t="s">
        <v>448</v>
      </c>
      <c r="C53" s="39" t="s">
        <v>762</v>
      </c>
      <c r="E53" s="39" t="s">
        <v>1675</v>
      </c>
      <c r="F53" s="39" t="s">
        <v>1344</v>
      </c>
      <c r="H53" s="39">
        <v>2</v>
      </c>
      <c r="I53" s="39">
        <v>6</v>
      </c>
      <c r="J53" s="39">
        <v>2</v>
      </c>
      <c r="K53" s="39">
        <v>4</v>
      </c>
      <c r="N53" s="39">
        <v>6</v>
      </c>
      <c r="O53" s="316">
        <v>25.5</v>
      </c>
      <c r="P53" s="94">
        <v>28</v>
      </c>
      <c r="Q53" s="39" t="s">
        <v>740</v>
      </c>
      <c r="R53" s="39">
        <v>1000</v>
      </c>
      <c r="U53" s="39" t="s">
        <v>737</v>
      </c>
      <c r="Y53" s="39">
        <v>0</v>
      </c>
      <c r="Z53" s="39">
        <v>16711808</v>
      </c>
      <c r="AB53" s="94">
        <v>1</v>
      </c>
      <c r="AC53" s="39" t="s">
        <v>408</v>
      </c>
      <c r="AE53" s="39">
        <v>1</v>
      </c>
      <c r="AG53" s="39" t="s">
        <v>676</v>
      </c>
      <c r="AH53" s="39">
        <v>0</v>
      </c>
      <c r="AK53" s="39" t="s">
        <v>272</v>
      </c>
    </row>
    <row r="54" spans="1:43">
      <c r="A54" s="39" t="s">
        <v>29</v>
      </c>
      <c r="B54" s="39" t="s">
        <v>450</v>
      </c>
      <c r="C54" s="39" t="s">
        <v>761</v>
      </c>
      <c r="F54" s="39" t="s">
        <v>1344</v>
      </c>
      <c r="H54" s="39">
        <v>2</v>
      </c>
      <c r="I54" s="39">
        <v>6</v>
      </c>
      <c r="J54" s="39">
        <v>2</v>
      </c>
      <c r="K54" s="39">
        <v>4</v>
      </c>
      <c r="N54" s="39">
        <v>6</v>
      </c>
      <c r="O54" s="316">
        <v>25.5</v>
      </c>
      <c r="P54" s="94">
        <v>15</v>
      </c>
      <c r="Q54" s="39" t="s">
        <v>738</v>
      </c>
      <c r="R54" s="39">
        <v>1000</v>
      </c>
      <c r="U54" s="39" t="s">
        <v>739</v>
      </c>
      <c r="Y54" s="39">
        <v>0</v>
      </c>
      <c r="Z54" s="39">
        <v>16711808</v>
      </c>
      <c r="AB54" s="94">
        <v>1</v>
      </c>
      <c r="AC54" s="39" t="s">
        <v>449</v>
      </c>
      <c r="AE54" s="39">
        <v>1</v>
      </c>
      <c r="AG54" s="39" t="s">
        <v>677</v>
      </c>
      <c r="AH54" s="39">
        <v>0</v>
      </c>
    </row>
    <row r="55" spans="1:43">
      <c r="A55" s="39" t="s">
        <v>1431</v>
      </c>
      <c r="B55" s="39" t="s">
        <v>1432</v>
      </c>
      <c r="F55" s="39" t="s">
        <v>1345</v>
      </c>
      <c r="O55" s="316">
        <v>30</v>
      </c>
      <c r="P55" s="94">
        <v>28</v>
      </c>
      <c r="R55" s="39">
        <v>1000</v>
      </c>
      <c r="AB55" s="94">
        <v>1</v>
      </c>
      <c r="AC55" s="39" t="s">
        <v>380</v>
      </c>
      <c r="AE55" s="39">
        <v>2</v>
      </c>
      <c r="AG55" s="39" t="s">
        <v>1433</v>
      </c>
      <c r="AH55" s="39">
        <v>0</v>
      </c>
    </row>
    <row r="56" spans="1:43">
      <c r="A56" s="39" t="s">
        <v>1273</v>
      </c>
      <c r="B56" s="39" t="s">
        <v>430</v>
      </c>
      <c r="F56" s="39" t="s">
        <v>1344</v>
      </c>
      <c r="J56" s="39">
        <v>2</v>
      </c>
      <c r="K56" s="39">
        <v>4</v>
      </c>
      <c r="O56" s="316">
        <v>25.5</v>
      </c>
      <c r="P56" s="94">
        <v>24</v>
      </c>
      <c r="R56" s="39">
        <v>1000</v>
      </c>
      <c r="AB56" s="94">
        <v>1</v>
      </c>
      <c r="AC56" s="39" t="s">
        <v>1079</v>
      </c>
      <c r="AE56" s="39">
        <v>1</v>
      </c>
      <c r="AG56" s="39" t="s">
        <v>1346</v>
      </c>
      <c r="AH56" s="39">
        <v>0</v>
      </c>
      <c r="AK56" s="39" t="s">
        <v>357</v>
      </c>
    </row>
    <row r="57" spans="1:43">
      <c r="A57" s="39" t="s">
        <v>278</v>
      </c>
      <c r="B57" s="39" t="s">
        <v>452</v>
      </c>
      <c r="C57" s="39" t="s">
        <v>761</v>
      </c>
      <c r="F57" s="39" t="s">
        <v>1345</v>
      </c>
      <c r="H57" s="39">
        <v>2</v>
      </c>
      <c r="I57" s="39">
        <v>6</v>
      </c>
      <c r="J57" s="39">
        <v>2</v>
      </c>
      <c r="K57" s="39">
        <v>4</v>
      </c>
      <c r="N57" s="39">
        <v>6</v>
      </c>
      <c r="O57" s="316">
        <v>25.5</v>
      </c>
      <c r="P57" s="94">
        <v>29.5</v>
      </c>
      <c r="R57" s="39">
        <v>1000</v>
      </c>
      <c r="U57" s="39" t="s">
        <v>739</v>
      </c>
      <c r="AB57" s="94">
        <v>1</v>
      </c>
      <c r="AC57" s="39" t="s">
        <v>451</v>
      </c>
      <c r="AE57" s="39">
        <v>2</v>
      </c>
      <c r="AG57" s="39" t="s">
        <v>678</v>
      </c>
      <c r="AH57" s="39">
        <v>0</v>
      </c>
      <c r="AK57" s="39" t="s">
        <v>299</v>
      </c>
    </row>
    <row r="58" spans="1:43">
      <c r="A58" s="39" t="s">
        <v>1623</v>
      </c>
      <c r="B58" s="39" t="s">
        <v>1624</v>
      </c>
      <c r="F58" s="39" t="s">
        <v>1344</v>
      </c>
      <c r="J58" s="39">
        <v>2</v>
      </c>
      <c r="K58" s="39">
        <v>4</v>
      </c>
      <c r="O58" s="316">
        <v>25.5</v>
      </c>
      <c r="P58" s="94">
        <v>25</v>
      </c>
      <c r="R58" s="39">
        <v>1000</v>
      </c>
      <c r="W58" s="39" t="s">
        <v>1602</v>
      </c>
      <c r="AB58" s="94">
        <v>1</v>
      </c>
      <c r="AC58" s="39" t="s">
        <v>1625</v>
      </c>
      <c r="AE58" s="39">
        <v>1</v>
      </c>
      <c r="AG58" s="39" t="s">
        <v>1626</v>
      </c>
      <c r="AH58" s="39">
        <v>0</v>
      </c>
    </row>
    <row r="59" spans="1:43">
      <c r="A59" s="39" t="s">
        <v>1166</v>
      </c>
      <c r="B59" s="39" t="s">
        <v>1206</v>
      </c>
      <c r="F59" s="39" t="s">
        <v>1344</v>
      </c>
      <c r="J59" s="39">
        <v>2</v>
      </c>
      <c r="K59" s="39">
        <v>4</v>
      </c>
      <c r="O59" s="316">
        <v>20</v>
      </c>
      <c r="P59" s="94">
        <v>16</v>
      </c>
      <c r="R59" s="39">
        <v>1000</v>
      </c>
      <c r="AB59" s="94">
        <v>1</v>
      </c>
      <c r="AC59" s="39" t="s">
        <v>1231</v>
      </c>
      <c r="AE59" s="39">
        <v>1</v>
      </c>
      <c r="AG59" s="39" t="s">
        <v>1298</v>
      </c>
      <c r="AH59" s="39">
        <v>0</v>
      </c>
      <c r="AK59" s="39" t="s">
        <v>272</v>
      </c>
    </row>
    <row r="60" spans="1:43">
      <c r="A60" s="39" t="s">
        <v>61</v>
      </c>
      <c r="B60" s="39" t="s">
        <v>453</v>
      </c>
      <c r="C60" s="39" t="s">
        <v>761</v>
      </c>
      <c r="F60" s="39" t="s">
        <v>1345</v>
      </c>
      <c r="H60" s="39">
        <v>2</v>
      </c>
      <c r="I60" s="39">
        <v>6</v>
      </c>
      <c r="J60" s="39">
        <v>2</v>
      </c>
      <c r="K60" s="39">
        <v>4</v>
      </c>
      <c r="N60" s="39">
        <v>6</v>
      </c>
      <c r="O60" s="316">
        <v>25.5</v>
      </c>
      <c r="P60" s="39">
        <v>30.5</v>
      </c>
      <c r="R60" s="39">
        <v>1000</v>
      </c>
      <c r="U60" s="39" t="s">
        <v>739</v>
      </c>
      <c r="AB60" s="94">
        <v>1</v>
      </c>
      <c r="AC60" s="39" t="s">
        <v>451</v>
      </c>
      <c r="AE60" s="39">
        <v>2</v>
      </c>
      <c r="AG60" s="39" t="s">
        <v>679</v>
      </c>
      <c r="AH60" s="39">
        <v>0</v>
      </c>
      <c r="AK60" s="39" t="s">
        <v>64</v>
      </c>
    </row>
    <row r="61" spans="1:43">
      <c r="A61" s="39" t="s">
        <v>136</v>
      </c>
      <c r="B61" s="39" t="s">
        <v>454</v>
      </c>
      <c r="C61" s="39" t="s">
        <v>761</v>
      </c>
      <c r="F61" s="39" t="s">
        <v>1345</v>
      </c>
      <c r="H61" s="39">
        <v>2</v>
      </c>
      <c r="I61" s="39">
        <v>6</v>
      </c>
      <c r="J61" s="39">
        <v>2</v>
      </c>
      <c r="K61" s="39">
        <v>4</v>
      </c>
      <c r="N61" s="39">
        <v>6</v>
      </c>
      <c r="O61" s="316">
        <v>25.5</v>
      </c>
      <c r="P61" s="94">
        <v>28</v>
      </c>
      <c r="Q61" s="39" t="s">
        <v>740</v>
      </c>
      <c r="R61" s="39">
        <v>1000</v>
      </c>
      <c r="AB61" s="94">
        <v>1</v>
      </c>
      <c r="AC61" s="39" t="s">
        <v>412</v>
      </c>
      <c r="AE61" s="39">
        <v>2</v>
      </c>
      <c r="AG61" s="39" t="s">
        <v>680</v>
      </c>
      <c r="AH61" s="39">
        <v>0</v>
      </c>
      <c r="AK61" s="39" t="s">
        <v>228</v>
      </c>
    </row>
    <row r="62" spans="1:43">
      <c r="A62" s="39" t="s">
        <v>456</v>
      </c>
      <c r="B62" s="39" t="s">
        <v>455</v>
      </c>
      <c r="C62" s="39" t="s">
        <v>762</v>
      </c>
      <c r="F62" s="39" t="s">
        <v>1344</v>
      </c>
      <c r="H62" s="39">
        <v>2</v>
      </c>
      <c r="I62" s="39">
        <v>6</v>
      </c>
      <c r="J62" s="39">
        <v>2</v>
      </c>
      <c r="K62" s="39">
        <v>4</v>
      </c>
      <c r="N62" s="39">
        <v>6</v>
      </c>
      <c r="O62" s="316">
        <v>8</v>
      </c>
      <c r="P62" s="39">
        <v>0</v>
      </c>
      <c r="R62" s="39">
        <v>1000</v>
      </c>
      <c r="U62" s="39" t="s">
        <v>737</v>
      </c>
      <c r="W62" s="39" t="s">
        <v>85</v>
      </c>
      <c r="AB62" s="94">
        <v>1</v>
      </c>
      <c r="AC62" s="39" t="s">
        <v>436</v>
      </c>
      <c r="AE62" s="39">
        <v>1</v>
      </c>
      <c r="AG62" s="39" t="s">
        <v>681</v>
      </c>
      <c r="AH62" s="39">
        <v>0</v>
      </c>
      <c r="AK62" s="39" t="s">
        <v>272</v>
      </c>
    </row>
    <row r="63" spans="1:43">
      <c r="A63" s="39" t="s">
        <v>44</v>
      </c>
      <c r="B63" s="39" t="s">
        <v>457</v>
      </c>
      <c r="C63" s="39" t="s">
        <v>762</v>
      </c>
      <c r="F63" s="39" t="s">
        <v>1345</v>
      </c>
      <c r="H63" s="39">
        <v>2</v>
      </c>
      <c r="I63" s="39">
        <v>6</v>
      </c>
      <c r="J63" s="39">
        <v>2</v>
      </c>
      <c r="K63" s="39">
        <v>4</v>
      </c>
      <c r="N63" s="39">
        <v>6</v>
      </c>
      <c r="O63" s="316">
        <v>9</v>
      </c>
      <c r="P63" s="39">
        <v>9</v>
      </c>
      <c r="R63" s="39">
        <v>1000</v>
      </c>
      <c r="U63" s="39" t="s">
        <v>737</v>
      </c>
      <c r="W63" s="39" t="s">
        <v>1434</v>
      </c>
      <c r="AB63" s="94">
        <v>1</v>
      </c>
      <c r="AC63" s="39" t="s">
        <v>682</v>
      </c>
      <c r="AE63" s="39">
        <v>2</v>
      </c>
      <c r="AG63" s="39" t="s">
        <v>683</v>
      </c>
      <c r="AH63" s="39">
        <v>0</v>
      </c>
      <c r="AK63" s="39" t="s">
        <v>64</v>
      </c>
    </row>
    <row r="64" spans="1:43">
      <c r="A64" s="39" t="s">
        <v>355</v>
      </c>
      <c r="B64" s="39" t="s">
        <v>459</v>
      </c>
      <c r="C64" s="39" t="s">
        <v>762</v>
      </c>
      <c r="F64" s="39" t="s">
        <v>1345</v>
      </c>
      <c r="H64" s="39">
        <v>2</v>
      </c>
      <c r="I64" s="39">
        <v>8</v>
      </c>
      <c r="J64" s="39">
        <v>2</v>
      </c>
      <c r="K64" s="39">
        <v>4</v>
      </c>
      <c r="O64" s="316">
        <v>30</v>
      </c>
      <c r="P64" s="39">
        <v>31.5</v>
      </c>
      <c r="Q64" s="39" t="s">
        <v>742</v>
      </c>
      <c r="R64" s="39">
        <v>1000</v>
      </c>
      <c r="AB64" s="94">
        <v>1</v>
      </c>
      <c r="AC64" s="39" t="s">
        <v>458</v>
      </c>
      <c r="AE64" s="39">
        <v>2</v>
      </c>
      <c r="AG64" s="39" t="s">
        <v>685</v>
      </c>
      <c r="AH64" s="39">
        <v>0</v>
      </c>
      <c r="AK64" s="39" t="s">
        <v>58</v>
      </c>
      <c r="AQ64" s="39" t="s">
        <v>759</v>
      </c>
    </row>
    <row r="65" spans="1:37">
      <c r="A65" s="39" t="s">
        <v>93</v>
      </c>
      <c r="B65" s="39" t="s">
        <v>461</v>
      </c>
      <c r="C65" s="39" t="s">
        <v>761</v>
      </c>
      <c r="F65" s="39" t="s">
        <v>1345</v>
      </c>
      <c r="H65" s="39">
        <v>2</v>
      </c>
      <c r="I65" s="39">
        <v>6</v>
      </c>
      <c r="J65" s="39">
        <v>2</v>
      </c>
      <c r="K65" s="39">
        <v>4</v>
      </c>
      <c r="N65" s="39">
        <v>6</v>
      </c>
      <c r="O65" s="316">
        <v>25.5</v>
      </c>
      <c r="P65" s="94">
        <v>25</v>
      </c>
      <c r="R65" s="39">
        <v>1000</v>
      </c>
      <c r="U65" s="39" t="s">
        <v>739</v>
      </c>
      <c r="AB65" s="94">
        <v>1</v>
      </c>
      <c r="AC65" s="39" t="s">
        <v>460</v>
      </c>
      <c r="AE65" s="39">
        <v>2</v>
      </c>
      <c r="AG65" s="39" t="s">
        <v>686</v>
      </c>
      <c r="AH65" s="39">
        <v>0</v>
      </c>
      <c r="AK65" s="39" t="s">
        <v>299</v>
      </c>
    </row>
    <row r="66" spans="1:37">
      <c r="A66" s="39" t="s">
        <v>1676</v>
      </c>
      <c r="B66" s="39" t="s">
        <v>1677</v>
      </c>
      <c r="O66" s="316">
        <v>30</v>
      </c>
      <c r="P66" s="94">
        <v>18</v>
      </c>
      <c r="R66" s="39">
        <v>1000</v>
      </c>
      <c r="AB66" s="94">
        <v>1</v>
      </c>
      <c r="AC66" s="39" t="s">
        <v>1678</v>
      </c>
      <c r="AE66" s="39">
        <v>0</v>
      </c>
      <c r="AG66" s="39" t="s">
        <v>1679</v>
      </c>
      <c r="AH66" s="39">
        <v>0</v>
      </c>
    </row>
    <row r="67" spans="1:37">
      <c r="A67" s="39" t="s">
        <v>42</v>
      </c>
      <c r="B67" s="39" t="s">
        <v>579</v>
      </c>
      <c r="C67" s="39" t="s">
        <v>762</v>
      </c>
      <c r="F67" s="39" t="s">
        <v>1344</v>
      </c>
      <c r="H67" s="39">
        <v>2</v>
      </c>
      <c r="I67" s="39">
        <v>6</v>
      </c>
      <c r="J67" s="39">
        <v>2</v>
      </c>
      <c r="K67" s="39">
        <v>4</v>
      </c>
      <c r="N67" s="39">
        <v>6</v>
      </c>
      <c r="O67" s="316">
        <v>8</v>
      </c>
      <c r="P67" s="94">
        <v>23</v>
      </c>
      <c r="R67" s="39">
        <v>1000</v>
      </c>
      <c r="U67" s="39" t="s">
        <v>737</v>
      </c>
      <c r="W67" s="39" t="s">
        <v>2036</v>
      </c>
      <c r="AB67" s="94">
        <v>1</v>
      </c>
      <c r="AC67" s="39" t="s">
        <v>463</v>
      </c>
      <c r="AE67" s="39">
        <v>1</v>
      </c>
      <c r="AG67" s="39" t="s">
        <v>687</v>
      </c>
      <c r="AH67" s="39">
        <v>0</v>
      </c>
      <c r="AK67" s="39" t="s">
        <v>272</v>
      </c>
    </row>
    <row r="68" spans="1:37">
      <c r="A68" s="39" t="s">
        <v>87</v>
      </c>
      <c r="B68" s="39" t="s">
        <v>465</v>
      </c>
      <c r="C68" s="39" t="s">
        <v>762</v>
      </c>
      <c r="F68" s="39" t="s">
        <v>1344</v>
      </c>
      <c r="H68" s="39">
        <v>2</v>
      </c>
      <c r="I68" s="39">
        <v>6</v>
      </c>
      <c r="J68" s="39">
        <v>2</v>
      </c>
      <c r="K68" s="39">
        <v>4</v>
      </c>
      <c r="N68" s="39">
        <v>6</v>
      </c>
      <c r="O68" s="316">
        <v>30</v>
      </c>
      <c r="P68" s="94">
        <v>30</v>
      </c>
      <c r="R68" s="39">
        <v>1000</v>
      </c>
      <c r="U68" s="39" t="s">
        <v>739</v>
      </c>
      <c r="AB68" s="94">
        <v>1</v>
      </c>
      <c r="AC68" s="39" t="s">
        <v>464</v>
      </c>
      <c r="AE68" s="39">
        <v>1</v>
      </c>
      <c r="AG68" s="39" t="s">
        <v>688</v>
      </c>
      <c r="AH68" s="39">
        <v>0</v>
      </c>
      <c r="AK68" s="39" t="s">
        <v>64</v>
      </c>
    </row>
    <row r="69" spans="1:37">
      <c r="A69" s="39" t="s">
        <v>2037</v>
      </c>
      <c r="B69" s="39" t="s">
        <v>2038</v>
      </c>
      <c r="O69" s="316">
        <v>6</v>
      </c>
      <c r="P69" s="94">
        <v>1</v>
      </c>
      <c r="R69" s="39">
        <v>1000</v>
      </c>
      <c r="W69" s="39" t="s">
        <v>2039</v>
      </c>
      <c r="AB69" s="94">
        <v>1</v>
      </c>
      <c r="AC69" s="39" t="s">
        <v>388</v>
      </c>
      <c r="AE69" s="39">
        <v>0</v>
      </c>
      <c r="AH69" s="39">
        <v>0</v>
      </c>
    </row>
    <row r="70" spans="1:37">
      <c r="A70" s="39" t="s">
        <v>1183</v>
      </c>
      <c r="B70" s="39" t="s">
        <v>1190</v>
      </c>
      <c r="F70" s="39" t="s">
        <v>1345</v>
      </c>
      <c r="J70" s="39">
        <v>2</v>
      </c>
      <c r="K70" s="39">
        <v>4</v>
      </c>
      <c r="O70" s="316">
        <v>20</v>
      </c>
      <c r="P70" s="94">
        <v>24</v>
      </c>
      <c r="R70" s="39">
        <v>1000</v>
      </c>
      <c r="W70" s="39" t="s">
        <v>85</v>
      </c>
      <c r="AB70" s="94">
        <v>1</v>
      </c>
      <c r="AC70" s="39" t="s">
        <v>1191</v>
      </c>
      <c r="AE70" s="39">
        <v>2</v>
      </c>
      <c r="AG70" s="39" t="s">
        <v>1299</v>
      </c>
      <c r="AH70" s="39">
        <v>0</v>
      </c>
      <c r="AK70" s="39" t="s">
        <v>58</v>
      </c>
    </row>
    <row r="71" spans="1:37">
      <c r="A71" s="39" t="s">
        <v>1680</v>
      </c>
      <c r="B71" s="39" t="s">
        <v>1681</v>
      </c>
      <c r="O71" s="316">
        <v>25.5</v>
      </c>
      <c r="P71" s="39">
        <v>23</v>
      </c>
      <c r="R71" s="39">
        <v>1000</v>
      </c>
      <c r="AB71" s="94">
        <v>1</v>
      </c>
      <c r="AC71" s="39" t="s">
        <v>1682</v>
      </c>
      <c r="AE71" s="39">
        <v>0</v>
      </c>
      <c r="AG71" s="39" t="s">
        <v>1683</v>
      </c>
      <c r="AH71" s="39">
        <v>0</v>
      </c>
    </row>
    <row r="72" spans="1:37">
      <c r="A72" s="39" t="s">
        <v>135</v>
      </c>
      <c r="B72" s="39" t="s">
        <v>467</v>
      </c>
      <c r="C72" s="39" t="s">
        <v>762</v>
      </c>
      <c r="F72" s="39" t="s">
        <v>1345</v>
      </c>
      <c r="H72" s="39">
        <v>2</v>
      </c>
      <c r="I72" s="39">
        <v>6</v>
      </c>
      <c r="J72" s="39">
        <v>2</v>
      </c>
      <c r="K72" s="39">
        <v>4</v>
      </c>
      <c r="N72" s="39">
        <v>6</v>
      </c>
      <c r="P72" s="94">
        <v>24</v>
      </c>
      <c r="R72" s="39">
        <v>1000</v>
      </c>
      <c r="U72" s="39" t="s">
        <v>739</v>
      </c>
      <c r="W72" s="39" t="s">
        <v>2040</v>
      </c>
      <c r="AB72" s="94">
        <v>1</v>
      </c>
      <c r="AC72" s="39" t="s">
        <v>466</v>
      </c>
      <c r="AE72" s="39">
        <v>2</v>
      </c>
      <c r="AG72" s="39" t="s">
        <v>689</v>
      </c>
      <c r="AH72" s="39">
        <v>0</v>
      </c>
      <c r="AK72" s="39" t="s">
        <v>1267</v>
      </c>
    </row>
    <row r="73" spans="1:37">
      <c r="A73" s="39" t="s">
        <v>1267</v>
      </c>
      <c r="B73" s="39" t="s">
        <v>1300</v>
      </c>
      <c r="F73" s="39" t="s">
        <v>1344</v>
      </c>
      <c r="J73" s="39">
        <v>2</v>
      </c>
      <c r="K73" s="39">
        <v>4</v>
      </c>
      <c r="O73" s="316">
        <v>25.5</v>
      </c>
      <c r="P73" s="94">
        <v>25</v>
      </c>
      <c r="Q73" s="39" t="s">
        <v>574</v>
      </c>
      <c r="R73" s="39">
        <v>1000</v>
      </c>
      <c r="AB73" s="94">
        <v>1</v>
      </c>
      <c r="AC73" s="39" t="s">
        <v>390</v>
      </c>
      <c r="AE73" s="39">
        <v>1</v>
      </c>
      <c r="AG73" s="39" t="s">
        <v>1301</v>
      </c>
      <c r="AH73" s="39">
        <v>0</v>
      </c>
      <c r="AK73" s="39" t="s">
        <v>1267</v>
      </c>
    </row>
    <row r="74" spans="1:37">
      <c r="A74" s="39" t="s">
        <v>144</v>
      </c>
      <c r="B74" s="39" t="s">
        <v>471</v>
      </c>
      <c r="E74" s="39" t="s">
        <v>211</v>
      </c>
      <c r="F74" s="39" t="s">
        <v>1345</v>
      </c>
      <c r="H74" s="39">
        <v>2</v>
      </c>
      <c r="I74" s="39">
        <v>6</v>
      </c>
      <c r="J74" s="39">
        <v>2</v>
      </c>
      <c r="K74" s="39">
        <v>4</v>
      </c>
      <c r="N74" s="39">
        <v>6</v>
      </c>
      <c r="O74" s="316">
        <v>6</v>
      </c>
      <c r="P74" s="94">
        <v>6</v>
      </c>
      <c r="Q74" s="39" t="s">
        <v>738</v>
      </c>
      <c r="R74" s="39">
        <v>1000</v>
      </c>
      <c r="U74" s="39" t="s">
        <v>739</v>
      </c>
      <c r="AB74" s="94">
        <v>1</v>
      </c>
      <c r="AC74" s="39" t="s">
        <v>470</v>
      </c>
      <c r="AE74" s="39">
        <v>2</v>
      </c>
      <c r="AG74" s="39" t="s">
        <v>690</v>
      </c>
      <c r="AH74" s="39">
        <v>0</v>
      </c>
      <c r="AK74" s="39" t="s">
        <v>228</v>
      </c>
    </row>
    <row r="75" spans="1:37">
      <c r="A75" s="39" t="s">
        <v>20</v>
      </c>
      <c r="B75" s="39" t="s">
        <v>472</v>
      </c>
      <c r="C75" s="39" t="s">
        <v>762</v>
      </c>
      <c r="F75" s="39" t="s">
        <v>1344</v>
      </c>
      <c r="H75" s="39">
        <v>2</v>
      </c>
      <c r="I75" s="39">
        <v>6</v>
      </c>
      <c r="J75" s="39">
        <v>2</v>
      </c>
      <c r="K75" s="39">
        <v>4</v>
      </c>
      <c r="N75" s="39">
        <v>6</v>
      </c>
      <c r="O75" s="316">
        <v>20</v>
      </c>
      <c r="P75" s="94">
        <v>19.5</v>
      </c>
      <c r="Q75" s="39" t="s">
        <v>763</v>
      </c>
      <c r="R75" s="39">
        <v>1000</v>
      </c>
      <c r="S75" s="39" t="s">
        <v>742</v>
      </c>
      <c r="U75" s="39" t="s">
        <v>739</v>
      </c>
      <c r="W75" s="39" t="s">
        <v>85</v>
      </c>
      <c r="AB75" s="94">
        <v>1</v>
      </c>
      <c r="AC75" s="39" t="s">
        <v>400</v>
      </c>
      <c r="AE75" s="39">
        <v>1</v>
      </c>
      <c r="AG75" s="39" t="s">
        <v>691</v>
      </c>
      <c r="AH75" s="39">
        <v>0</v>
      </c>
      <c r="AK75" s="39" t="s">
        <v>95</v>
      </c>
    </row>
    <row r="76" spans="1:37">
      <c r="A76" s="39" t="s">
        <v>299</v>
      </c>
      <c r="B76" s="39" t="s">
        <v>474</v>
      </c>
      <c r="C76" s="39" t="s">
        <v>761</v>
      </c>
      <c r="F76" s="39" t="s">
        <v>1345</v>
      </c>
      <c r="H76" s="39">
        <v>2</v>
      </c>
      <c r="I76" s="39">
        <v>6</v>
      </c>
      <c r="J76" s="39">
        <v>2</v>
      </c>
      <c r="K76" s="39">
        <v>4</v>
      </c>
      <c r="N76" s="39">
        <v>6</v>
      </c>
      <c r="O76" s="316">
        <v>25.5</v>
      </c>
      <c r="P76" s="39">
        <v>38</v>
      </c>
      <c r="Q76" s="39" t="s">
        <v>574</v>
      </c>
      <c r="R76" s="39">
        <v>1000</v>
      </c>
      <c r="U76" s="39" t="s">
        <v>739</v>
      </c>
      <c r="AB76" s="94">
        <v>1</v>
      </c>
      <c r="AC76" s="39" t="s">
        <v>473</v>
      </c>
      <c r="AE76" s="39">
        <v>2</v>
      </c>
      <c r="AG76" s="39" t="s">
        <v>692</v>
      </c>
      <c r="AH76" s="39">
        <v>0</v>
      </c>
      <c r="AK76" s="39" t="s">
        <v>299</v>
      </c>
    </row>
    <row r="77" spans="1:37">
      <c r="A77" s="39" t="s">
        <v>1646</v>
      </c>
      <c r="B77" s="39" t="s">
        <v>1684</v>
      </c>
      <c r="C77" s="39" t="s">
        <v>761</v>
      </c>
      <c r="F77" s="39" t="s">
        <v>1344</v>
      </c>
      <c r="J77" s="39">
        <v>2</v>
      </c>
      <c r="K77" s="39">
        <v>4</v>
      </c>
      <c r="O77" s="316">
        <v>25.5</v>
      </c>
      <c r="P77" s="94">
        <v>26.5</v>
      </c>
      <c r="Q77" s="39" t="s">
        <v>1653</v>
      </c>
      <c r="R77" s="39">
        <v>1000</v>
      </c>
      <c r="AB77" s="94">
        <v>1</v>
      </c>
      <c r="AC77" s="39" t="s">
        <v>1236</v>
      </c>
      <c r="AE77" s="39">
        <v>1</v>
      </c>
      <c r="AG77" s="39" t="s">
        <v>1077</v>
      </c>
      <c r="AH77" s="39">
        <v>0</v>
      </c>
      <c r="AK77" s="39" t="s">
        <v>58</v>
      </c>
    </row>
    <row r="78" spans="1:37">
      <c r="A78" s="39" t="s">
        <v>24</v>
      </c>
      <c r="B78" s="39" t="s">
        <v>476</v>
      </c>
      <c r="C78" s="39" t="s">
        <v>761</v>
      </c>
      <c r="F78" s="39" t="s">
        <v>1345</v>
      </c>
      <c r="H78" s="39">
        <v>2</v>
      </c>
      <c r="I78" s="39">
        <v>6</v>
      </c>
      <c r="J78" s="39">
        <v>2</v>
      </c>
      <c r="K78" s="39">
        <v>4</v>
      </c>
      <c r="N78" s="39">
        <v>6</v>
      </c>
      <c r="O78" s="316">
        <v>0</v>
      </c>
      <c r="P78" s="94">
        <v>16</v>
      </c>
      <c r="R78" s="39">
        <v>1000</v>
      </c>
      <c r="U78" s="39" t="s">
        <v>739</v>
      </c>
      <c r="W78" s="39" t="s">
        <v>2035</v>
      </c>
      <c r="AB78" s="94">
        <v>1</v>
      </c>
      <c r="AC78" s="39" t="s">
        <v>475</v>
      </c>
      <c r="AE78" s="39">
        <v>2</v>
      </c>
      <c r="AG78" s="39" t="s">
        <v>693</v>
      </c>
      <c r="AH78" s="39">
        <v>0</v>
      </c>
      <c r="AK78" s="39" t="s">
        <v>28</v>
      </c>
    </row>
    <row r="79" spans="1:37">
      <c r="A79" s="39" t="s">
        <v>733</v>
      </c>
      <c r="B79" s="39" t="s">
        <v>734</v>
      </c>
      <c r="C79" s="39" t="s">
        <v>762</v>
      </c>
      <c r="F79" s="39" t="s">
        <v>1344</v>
      </c>
      <c r="J79" s="39">
        <v>2</v>
      </c>
      <c r="K79" s="39">
        <v>4</v>
      </c>
      <c r="O79" s="316">
        <v>18</v>
      </c>
      <c r="P79" s="94">
        <v>14</v>
      </c>
      <c r="R79" s="39">
        <v>1000</v>
      </c>
      <c r="W79" s="39" t="s">
        <v>1434</v>
      </c>
      <c r="AB79" s="94">
        <v>1</v>
      </c>
      <c r="AC79" s="39" t="s">
        <v>525</v>
      </c>
      <c r="AE79" s="39">
        <v>1</v>
      </c>
      <c r="AG79" s="39" t="s">
        <v>1081</v>
      </c>
      <c r="AH79" s="39">
        <v>0</v>
      </c>
      <c r="AK79" s="39" t="s">
        <v>228</v>
      </c>
    </row>
    <row r="80" spans="1:37">
      <c r="A80" s="39" t="s">
        <v>1423</v>
      </c>
      <c r="B80" s="39" t="s">
        <v>1422</v>
      </c>
      <c r="F80" s="39" t="s">
        <v>1344</v>
      </c>
      <c r="J80" s="39">
        <v>2</v>
      </c>
      <c r="K80" s="39">
        <v>4</v>
      </c>
      <c r="O80" s="316">
        <v>20</v>
      </c>
      <c r="P80" s="94">
        <v>18</v>
      </c>
      <c r="R80" s="39">
        <v>1000</v>
      </c>
      <c r="W80" s="39" t="s">
        <v>85</v>
      </c>
      <c r="AB80" s="94">
        <v>1</v>
      </c>
      <c r="AC80" s="39" t="s">
        <v>390</v>
      </c>
      <c r="AE80" s="39">
        <v>1</v>
      </c>
      <c r="AG80" s="39" t="s">
        <v>1436</v>
      </c>
      <c r="AH80" s="39">
        <v>0</v>
      </c>
    </row>
    <row r="81" spans="1:43">
      <c r="A81" s="39" t="s">
        <v>1685</v>
      </c>
      <c r="B81" s="39" t="s">
        <v>1686</v>
      </c>
      <c r="F81" s="39" t="s">
        <v>1344</v>
      </c>
      <c r="O81" s="316">
        <v>25.5</v>
      </c>
      <c r="P81" s="94">
        <v>28</v>
      </c>
      <c r="R81" s="39">
        <v>1000</v>
      </c>
      <c r="AB81" s="94">
        <v>1</v>
      </c>
      <c r="AC81" s="39" t="s">
        <v>505</v>
      </c>
      <c r="AE81" s="39">
        <v>1</v>
      </c>
      <c r="AG81" s="39" t="s">
        <v>1687</v>
      </c>
      <c r="AH81" s="39">
        <v>0</v>
      </c>
    </row>
    <row r="82" spans="1:43">
      <c r="A82" s="39" t="s">
        <v>96</v>
      </c>
      <c r="B82" s="39" t="s">
        <v>478</v>
      </c>
      <c r="C82" s="39" t="s">
        <v>761</v>
      </c>
      <c r="F82" s="39" t="s">
        <v>1344</v>
      </c>
      <c r="H82" s="39">
        <v>2</v>
      </c>
      <c r="I82" s="39">
        <v>6</v>
      </c>
      <c r="J82" s="39">
        <v>2</v>
      </c>
      <c r="K82" s="39">
        <v>4</v>
      </c>
      <c r="N82" s="39">
        <v>6</v>
      </c>
      <c r="O82" s="316">
        <v>15</v>
      </c>
      <c r="P82" s="39">
        <v>16.5</v>
      </c>
      <c r="Q82" s="39" t="s">
        <v>738</v>
      </c>
      <c r="R82" s="39">
        <v>1000</v>
      </c>
      <c r="U82" s="39" t="s">
        <v>739</v>
      </c>
      <c r="W82" s="39" t="s">
        <v>85</v>
      </c>
      <c r="AB82" s="94">
        <v>1</v>
      </c>
      <c r="AC82" s="39" t="s">
        <v>477</v>
      </c>
      <c r="AE82" s="39">
        <v>1</v>
      </c>
      <c r="AG82" s="39" t="s">
        <v>694</v>
      </c>
      <c r="AH82" s="39">
        <v>0</v>
      </c>
      <c r="AK82" s="39" t="s">
        <v>272</v>
      </c>
    </row>
    <row r="83" spans="1:43">
      <c r="A83" s="39" t="s">
        <v>326</v>
      </c>
      <c r="B83" s="39" t="s">
        <v>479</v>
      </c>
      <c r="C83" s="39" t="s">
        <v>761</v>
      </c>
      <c r="F83" s="39" t="s">
        <v>1345</v>
      </c>
      <c r="H83" s="39">
        <v>2</v>
      </c>
      <c r="I83" s="39">
        <v>6</v>
      </c>
      <c r="J83" s="39">
        <v>2</v>
      </c>
      <c r="K83" s="39">
        <v>4</v>
      </c>
      <c r="N83" s="39">
        <v>6</v>
      </c>
      <c r="O83" s="316">
        <v>25.5</v>
      </c>
      <c r="P83" s="94">
        <v>31.5</v>
      </c>
      <c r="R83" s="39">
        <v>1000</v>
      </c>
      <c r="U83" s="39" t="s">
        <v>739</v>
      </c>
      <c r="AB83" s="94">
        <v>1</v>
      </c>
      <c r="AC83" s="39" t="s">
        <v>380</v>
      </c>
      <c r="AE83" s="39">
        <v>2</v>
      </c>
      <c r="AG83" s="39" t="s">
        <v>695</v>
      </c>
      <c r="AH83" s="39">
        <v>0</v>
      </c>
      <c r="AK83" s="39" t="s">
        <v>58</v>
      </c>
    </row>
    <row r="84" spans="1:43">
      <c r="A84" s="39" t="s">
        <v>111</v>
      </c>
      <c r="B84" s="39" t="s">
        <v>481</v>
      </c>
      <c r="F84" s="39" t="s">
        <v>1345</v>
      </c>
      <c r="J84" s="39">
        <v>2</v>
      </c>
      <c r="K84" s="39">
        <v>4</v>
      </c>
      <c r="O84" s="316">
        <v>25.5</v>
      </c>
      <c r="P84" s="94">
        <v>25.5</v>
      </c>
      <c r="R84" s="39">
        <v>1000</v>
      </c>
      <c r="AB84" s="94">
        <v>1</v>
      </c>
      <c r="AC84" s="39" t="s">
        <v>480</v>
      </c>
      <c r="AE84" s="39">
        <v>2</v>
      </c>
      <c r="AG84" s="39" t="s">
        <v>1302</v>
      </c>
      <c r="AH84" s="39">
        <v>0</v>
      </c>
      <c r="AK84" s="39" t="s">
        <v>95</v>
      </c>
    </row>
    <row r="85" spans="1:43">
      <c r="A85" s="39" t="s">
        <v>75</v>
      </c>
      <c r="B85" s="39" t="s">
        <v>483</v>
      </c>
      <c r="C85" s="39" t="s">
        <v>762</v>
      </c>
      <c r="F85" s="39" t="s">
        <v>1345</v>
      </c>
      <c r="H85" s="39">
        <v>2</v>
      </c>
      <c r="I85" s="39">
        <v>6</v>
      </c>
      <c r="J85" s="39">
        <v>2</v>
      </c>
      <c r="K85" s="39">
        <v>4</v>
      </c>
      <c r="N85" s="39">
        <v>6</v>
      </c>
      <c r="O85" s="316">
        <v>25.5</v>
      </c>
      <c r="P85" s="94">
        <v>24.5</v>
      </c>
      <c r="R85" s="39">
        <v>1000</v>
      </c>
      <c r="U85" s="39" t="s">
        <v>739</v>
      </c>
      <c r="AB85" s="94">
        <v>1</v>
      </c>
      <c r="AC85" s="39" t="s">
        <v>482</v>
      </c>
      <c r="AE85" s="39">
        <v>2</v>
      </c>
      <c r="AG85" s="39" t="s">
        <v>696</v>
      </c>
      <c r="AH85" s="39">
        <v>0</v>
      </c>
      <c r="AK85" s="39" t="s">
        <v>64</v>
      </c>
    </row>
    <row r="86" spans="1:43">
      <c r="A86" s="39" t="s">
        <v>140</v>
      </c>
      <c r="B86" s="39" t="s">
        <v>485</v>
      </c>
      <c r="C86" s="39" t="s">
        <v>762</v>
      </c>
      <c r="E86" s="39" t="s">
        <v>210</v>
      </c>
      <c r="F86" s="39" t="s">
        <v>1344</v>
      </c>
      <c r="H86" s="39">
        <v>2</v>
      </c>
      <c r="I86" s="39">
        <v>6</v>
      </c>
      <c r="J86" s="39">
        <v>2</v>
      </c>
      <c r="K86" s="39">
        <v>4</v>
      </c>
      <c r="N86" s="39">
        <v>6</v>
      </c>
      <c r="O86" s="316">
        <v>6</v>
      </c>
      <c r="P86" s="94">
        <v>7</v>
      </c>
      <c r="R86" s="39">
        <v>1000</v>
      </c>
      <c r="U86" s="39" t="s">
        <v>737</v>
      </c>
      <c r="AB86" s="94">
        <v>1</v>
      </c>
      <c r="AC86" s="39" t="s">
        <v>484</v>
      </c>
      <c r="AE86" s="39">
        <v>1</v>
      </c>
      <c r="AG86" s="39" t="s">
        <v>697</v>
      </c>
      <c r="AH86" s="39">
        <v>0</v>
      </c>
      <c r="AK86" s="39" t="s">
        <v>228</v>
      </c>
      <c r="AQ86" s="39" t="s">
        <v>760</v>
      </c>
    </row>
    <row r="87" spans="1:43">
      <c r="A87" s="39" t="s">
        <v>583</v>
      </c>
      <c r="B87" s="39" t="s">
        <v>584</v>
      </c>
      <c r="C87" s="39" t="s">
        <v>743</v>
      </c>
      <c r="F87" s="39" t="s">
        <v>767</v>
      </c>
      <c r="J87" s="39">
        <v>2</v>
      </c>
      <c r="K87" s="39">
        <v>4</v>
      </c>
      <c r="P87" s="94">
        <v>0</v>
      </c>
      <c r="R87" s="39">
        <v>1000</v>
      </c>
      <c r="AB87" s="94">
        <v>1</v>
      </c>
      <c r="AC87" s="39" t="s">
        <v>698</v>
      </c>
      <c r="AE87" s="39">
        <v>0</v>
      </c>
      <c r="AH87" s="39">
        <v>0</v>
      </c>
    </row>
    <row r="88" spans="1:43">
      <c r="A88" s="39" t="s">
        <v>71</v>
      </c>
      <c r="B88" s="39" t="s">
        <v>489</v>
      </c>
      <c r="C88" s="39" t="s">
        <v>762</v>
      </c>
      <c r="F88" s="39" t="s">
        <v>1344</v>
      </c>
      <c r="H88" s="39">
        <v>2</v>
      </c>
      <c r="I88" s="39">
        <v>6</v>
      </c>
      <c r="J88" s="39">
        <v>2</v>
      </c>
      <c r="K88" s="39">
        <v>4</v>
      </c>
      <c r="N88" s="39">
        <v>6</v>
      </c>
      <c r="O88" s="316">
        <v>20</v>
      </c>
      <c r="P88" s="94">
        <v>5</v>
      </c>
      <c r="R88" s="39">
        <v>1000</v>
      </c>
      <c r="U88" s="39" t="s">
        <v>737</v>
      </c>
      <c r="W88" s="39" t="s">
        <v>85</v>
      </c>
      <c r="AB88" s="94">
        <v>1</v>
      </c>
      <c r="AC88" s="39" t="s">
        <v>488</v>
      </c>
      <c r="AE88" s="39">
        <v>1</v>
      </c>
      <c r="AG88" s="39" t="s">
        <v>699</v>
      </c>
      <c r="AH88" s="39">
        <v>0</v>
      </c>
      <c r="AK88" s="39" t="s">
        <v>58</v>
      </c>
    </row>
    <row r="89" spans="1:43">
      <c r="A89" s="39" t="s">
        <v>1082</v>
      </c>
      <c r="B89" s="39" t="s">
        <v>1083</v>
      </c>
      <c r="F89" s="39" t="s">
        <v>1344</v>
      </c>
      <c r="J89" s="39">
        <v>2</v>
      </c>
      <c r="K89" s="39">
        <v>4</v>
      </c>
      <c r="O89" s="316">
        <v>25.5</v>
      </c>
      <c r="P89" s="94">
        <v>27.5</v>
      </c>
      <c r="R89" s="39">
        <v>1000</v>
      </c>
      <c r="Y89" s="39">
        <v>0</v>
      </c>
      <c r="Z89" s="39">
        <v>16711808</v>
      </c>
      <c r="AB89" s="94">
        <v>1</v>
      </c>
      <c r="AC89" s="39" t="s">
        <v>1084</v>
      </c>
      <c r="AE89" s="39">
        <v>1</v>
      </c>
      <c r="AG89" s="39" t="s">
        <v>1085</v>
      </c>
      <c r="AH89" s="39">
        <v>0</v>
      </c>
      <c r="AK89" s="39" t="s">
        <v>36</v>
      </c>
    </row>
    <row r="90" spans="1:43">
      <c r="A90" s="39" t="s">
        <v>97</v>
      </c>
      <c r="B90" s="39" t="s">
        <v>491</v>
      </c>
      <c r="C90" s="39" t="s">
        <v>761</v>
      </c>
      <c r="F90" s="39" t="s">
        <v>1345</v>
      </c>
      <c r="H90" s="39">
        <v>2</v>
      </c>
      <c r="I90" s="39">
        <v>6</v>
      </c>
      <c r="J90" s="39">
        <v>2</v>
      </c>
      <c r="K90" s="39">
        <v>4</v>
      </c>
      <c r="N90" s="39">
        <v>6</v>
      </c>
      <c r="O90" s="316">
        <v>25.5</v>
      </c>
      <c r="P90" s="94">
        <v>26</v>
      </c>
      <c r="Q90" s="39" t="s">
        <v>763</v>
      </c>
      <c r="R90" s="39">
        <v>1000</v>
      </c>
      <c r="S90" s="39" t="s">
        <v>95</v>
      </c>
      <c r="T90" s="39" t="s">
        <v>742</v>
      </c>
      <c r="U90" s="39" t="s">
        <v>739</v>
      </c>
      <c r="AB90" s="94">
        <v>1</v>
      </c>
      <c r="AC90" s="39" t="s">
        <v>490</v>
      </c>
      <c r="AE90" s="39">
        <v>2</v>
      </c>
      <c r="AG90" s="39" t="s">
        <v>700</v>
      </c>
      <c r="AH90" s="39">
        <v>0</v>
      </c>
      <c r="AK90" s="39" t="s">
        <v>95</v>
      </c>
    </row>
    <row r="91" spans="1:43">
      <c r="A91" s="39" t="s">
        <v>259</v>
      </c>
      <c r="B91" s="39" t="s">
        <v>494</v>
      </c>
      <c r="C91" s="39" t="s">
        <v>761</v>
      </c>
      <c r="F91" s="39" t="s">
        <v>1344</v>
      </c>
      <c r="H91" s="39">
        <v>2</v>
      </c>
      <c r="I91" s="39">
        <v>6</v>
      </c>
      <c r="J91" s="39">
        <v>2</v>
      </c>
      <c r="K91" s="39">
        <v>4</v>
      </c>
      <c r="N91" s="39">
        <v>6</v>
      </c>
      <c r="P91" s="94">
        <v>20</v>
      </c>
      <c r="Q91" s="39" t="s">
        <v>740</v>
      </c>
      <c r="R91" s="39">
        <v>1000</v>
      </c>
      <c r="U91" s="39" t="s">
        <v>739</v>
      </c>
      <c r="W91" s="39" t="s">
        <v>2035</v>
      </c>
      <c r="AB91" s="94">
        <v>1</v>
      </c>
      <c r="AC91" s="39" t="s">
        <v>493</v>
      </c>
      <c r="AE91" s="39">
        <v>1</v>
      </c>
      <c r="AG91" s="39" t="s">
        <v>701</v>
      </c>
      <c r="AH91" s="39">
        <v>0</v>
      </c>
      <c r="AK91" s="39" t="s">
        <v>36</v>
      </c>
    </row>
    <row r="92" spans="1:43">
      <c r="A92" s="39" t="s">
        <v>967</v>
      </c>
      <c r="B92" s="39" t="s">
        <v>968</v>
      </c>
      <c r="F92" s="39" t="s">
        <v>1344</v>
      </c>
      <c r="J92" s="39">
        <v>2</v>
      </c>
      <c r="K92" s="39">
        <v>4</v>
      </c>
      <c r="O92" s="316">
        <v>25.5</v>
      </c>
      <c r="P92" s="94">
        <v>26.5</v>
      </c>
      <c r="R92" s="39">
        <v>1000</v>
      </c>
      <c r="AB92" s="94">
        <v>1</v>
      </c>
      <c r="AC92" s="39" t="s">
        <v>969</v>
      </c>
      <c r="AE92" s="39">
        <v>1</v>
      </c>
      <c r="AG92" s="39" t="s">
        <v>1086</v>
      </c>
      <c r="AH92" s="39">
        <v>0</v>
      </c>
      <c r="AK92" s="39" t="s">
        <v>299</v>
      </c>
    </row>
    <row r="93" spans="1:43">
      <c r="A93" s="39" t="s">
        <v>1688</v>
      </c>
      <c r="B93" s="39" t="s">
        <v>1689</v>
      </c>
      <c r="O93" s="316">
        <v>14</v>
      </c>
      <c r="P93" s="94">
        <v>0</v>
      </c>
      <c r="R93" s="39">
        <v>1000</v>
      </c>
      <c r="W93" s="39" t="s">
        <v>2033</v>
      </c>
      <c r="AB93" s="94">
        <v>1</v>
      </c>
      <c r="AC93" s="39" t="s">
        <v>505</v>
      </c>
      <c r="AE93" s="39">
        <v>0</v>
      </c>
      <c r="AH93" s="39">
        <v>0</v>
      </c>
    </row>
    <row r="94" spans="1:43">
      <c r="A94" s="39" t="s">
        <v>1690</v>
      </c>
      <c r="B94" s="39" t="s">
        <v>1691</v>
      </c>
      <c r="O94" s="316">
        <v>25.5</v>
      </c>
      <c r="P94" s="94">
        <v>27</v>
      </c>
      <c r="R94" s="39">
        <v>1000</v>
      </c>
      <c r="AB94" s="94">
        <v>1</v>
      </c>
      <c r="AC94" s="39" t="s">
        <v>1295</v>
      </c>
      <c r="AE94" s="39">
        <v>0</v>
      </c>
      <c r="AG94" s="39" t="s">
        <v>1692</v>
      </c>
      <c r="AH94" s="39">
        <v>0</v>
      </c>
    </row>
    <row r="95" spans="1:43">
      <c r="A95" s="39" t="s">
        <v>65</v>
      </c>
      <c r="B95" s="39" t="s">
        <v>495</v>
      </c>
      <c r="C95" s="39" t="s">
        <v>761</v>
      </c>
      <c r="F95" s="39" t="s">
        <v>1344</v>
      </c>
      <c r="H95" s="39">
        <v>2</v>
      </c>
      <c r="I95" s="39">
        <v>6</v>
      </c>
      <c r="J95" s="39">
        <v>2</v>
      </c>
      <c r="K95" s="39">
        <v>4</v>
      </c>
      <c r="N95" s="39">
        <v>6</v>
      </c>
      <c r="O95" s="316">
        <v>25.5</v>
      </c>
      <c r="P95" s="94">
        <v>24.5</v>
      </c>
      <c r="R95" s="39">
        <v>1000</v>
      </c>
      <c r="U95" s="39" t="s">
        <v>739</v>
      </c>
      <c r="AB95" s="94">
        <v>1</v>
      </c>
      <c r="AC95" s="39" t="s">
        <v>390</v>
      </c>
      <c r="AE95" s="39">
        <v>1</v>
      </c>
      <c r="AG95" s="39" t="s">
        <v>702</v>
      </c>
      <c r="AH95" s="39">
        <v>0</v>
      </c>
      <c r="AK95" s="39" t="s">
        <v>64</v>
      </c>
    </row>
    <row r="96" spans="1:43">
      <c r="A96" s="39" t="s">
        <v>40</v>
      </c>
      <c r="B96" s="39" t="s">
        <v>496</v>
      </c>
      <c r="C96" s="39" t="s">
        <v>762</v>
      </c>
      <c r="E96" s="39" t="s">
        <v>1693</v>
      </c>
      <c r="F96" s="39" t="s">
        <v>1345</v>
      </c>
      <c r="J96" s="39">
        <v>2</v>
      </c>
      <c r="K96" s="39">
        <v>4</v>
      </c>
      <c r="O96" s="316">
        <v>13</v>
      </c>
      <c r="P96" s="94">
        <v>13</v>
      </c>
      <c r="Q96" s="39" t="s">
        <v>763</v>
      </c>
      <c r="R96" s="39">
        <v>1000</v>
      </c>
      <c r="U96" s="39" t="s">
        <v>737</v>
      </c>
      <c r="W96" s="39" t="s">
        <v>85</v>
      </c>
      <c r="Y96" s="39">
        <v>0</v>
      </c>
      <c r="Z96" s="39">
        <v>16711808</v>
      </c>
      <c r="AB96" s="94">
        <v>1</v>
      </c>
      <c r="AC96" s="39" t="s">
        <v>486</v>
      </c>
      <c r="AE96" s="39">
        <v>2</v>
      </c>
      <c r="AG96" s="39" t="s">
        <v>703</v>
      </c>
      <c r="AH96" s="39">
        <v>0</v>
      </c>
      <c r="AK96" s="39" t="s">
        <v>95</v>
      </c>
      <c r="AQ96" s="39" t="s">
        <v>759</v>
      </c>
    </row>
    <row r="97" spans="1:43">
      <c r="A97" s="39" t="s">
        <v>143</v>
      </c>
      <c r="B97" s="39" t="s">
        <v>498</v>
      </c>
      <c r="C97" s="39" t="s">
        <v>762</v>
      </c>
      <c r="F97" s="39" t="s">
        <v>1344</v>
      </c>
      <c r="H97" s="39">
        <v>2</v>
      </c>
      <c r="I97" s="39">
        <v>6</v>
      </c>
      <c r="J97" s="39">
        <v>2</v>
      </c>
      <c r="K97" s="39">
        <v>4</v>
      </c>
      <c r="N97" s="39">
        <v>6</v>
      </c>
      <c r="O97" s="316">
        <v>25.5</v>
      </c>
      <c r="P97" s="94">
        <v>26.5</v>
      </c>
      <c r="Q97" s="39" t="s">
        <v>740</v>
      </c>
      <c r="R97" s="39">
        <v>1000</v>
      </c>
      <c r="U97" s="39" t="s">
        <v>739</v>
      </c>
      <c r="AB97" s="94">
        <v>1</v>
      </c>
      <c r="AC97" s="39" t="s">
        <v>497</v>
      </c>
      <c r="AE97" s="39">
        <v>1</v>
      </c>
      <c r="AG97" s="39" t="s">
        <v>704</v>
      </c>
      <c r="AH97" s="39">
        <v>0</v>
      </c>
      <c r="AK97" s="39" t="s">
        <v>228</v>
      </c>
    </row>
    <row r="98" spans="1:43">
      <c r="A98" s="39" t="s">
        <v>57</v>
      </c>
      <c r="B98" s="39" t="s">
        <v>500</v>
      </c>
      <c r="C98" s="39" t="s">
        <v>762</v>
      </c>
      <c r="F98" s="39" t="s">
        <v>1345</v>
      </c>
      <c r="H98" s="39">
        <v>2</v>
      </c>
      <c r="I98" s="39">
        <v>6</v>
      </c>
      <c r="J98" s="39">
        <v>2</v>
      </c>
      <c r="K98" s="39">
        <v>4</v>
      </c>
      <c r="N98" s="39">
        <v>6</v>
      </c>
      <c r="O98" s="316">
        <v>25.5</v>
      </c>
      <c r="P98" s="94">
        <v>25.5</v>
      </c>
      <c r="Q98" s="39" t="s">
        <v>742</v>
      </c>
      <c r="R98" s="39">
        <v>1000</v>
      </c>
      <c r="S98" s="39" t="s">
        <v>763</v>
      </c>
      <c r="T98" s="39" t="s">
        <v>95</v>
      </c>
      <c r="AB98" s="94">
        <v>1</v>
      </c>
      <c r="AC98" s="39" t="s">
        <v>499</v>
      </c>
      <c r="AE98" s="39">
        <v>2</v>
      </c>
      <c r="AG98" s="39" t="s">
        <v>705</v>
      </c>
      <c r="AH98" s="39">
        <v>0</v>
      </c>
      <c r="AK98" s="39" t="s">
        <v>95</v>
      </c>
    </row>
    <row r="99" spans="1:43">
      <c r="A99" s="39" t="s">
        <v>28</v>
      </c>
      <c r="B99" s="39" t="s">
        <v>502</v>
      </c>
      <c r="C99" s="39" t="s">
        <v>762</v>
      </c>
      <c r="F99" s="39" t="s">
        <v>1344</v>
      </c>
      <c r="H99" s="39">
        <v>2</v>
      </c>
      <c r="I99" s="39">
        <v>6</v>
      </c>
      <c r="J99" s="39">
        <v>2</v>
      </c>
      <c r="K99" s="39">
        <v>4</v>
      </c>
      <c r="N99" s="39">
        <v>6</v>
      </c>
      <c r="O99" s="316">
        <v>20</v>
      </c>
      <c r="P99" s="39">
        <v>23</v>
      </c>
      <c r="Q99" s="39" t="s">
        <v>574</v>
      </c>
      <c r="R99" s="39">
        <v>1000</v>
      </c>
      <c r="U99" s="39" t="s">
        <v>737</v>
      </c>
      <c r="W99" s="39" t="s">
        <v>85</v>
      </c>
      <c r="AB99" s="94">
        <v>1</v>
      </c>
      <c r="AC99" s="39" t="s">
        <v>501</v>
      </c>
      <c r="AE99" s="39">
        <v>1</v>
      </c>
      <c r="AG99" s="39" t="s">
        <v>706</v>
      </c>
      <c r="AH99" s="39">
        <v>0</v>
      </c>
      <c r="AK99" s="39" t="s">
        <v>28</v>
      </c>
      <c r="AQ99" s="39" t="s">
        <v>760</v>
      </c>
    </row>
    <row r="100" spans="1:43">
      <c r="A100" s="39" t="s">
        <v>1437</v>
      </c>
      <c r="B100" s="39" t="s">
        <v>1438</v>
      </c>
      <c r="H100" s="39">
        <v>2</v>
      </c>
      <c r="I100" s="39">
        <v>6</v>
      </c>
      <c r="J100" s="39">
        <v>2</v>
      </c>
      <c r="K100" s="39">
        <v>4</v>
      </c>
      <c r="O100" s="316">
        <v>25.5</v>
      </c>
      <c r="P100" s="94">
        <v>27</v>
      </c>
      <c r="Q100" s="39" t="s">
        <v>1653</v>
      </c>
      <c r="R100" s="39">
        <v>1000</v>
      </c>
      <c r="AB100" s="94">
        <v>1</v>
      </c>
      <c r="AC100" s="39" t="s">
        <v>1439</v>
      </c>
      <c r="AE100" s="39">
        <v>0</v>
      </c>
      <c r="AG100" s="39" t="s">
        <v>1627</v>
      </c>
      <c r="AH100" s="39">
        <v>0</v>
      </c>
    </row>
    <row r="101" spans="1:43">
      <c r="A101" s="39" t="s">
        <v>104</v>
      </c>
      <c r="B101" s="39" t="s">
        <v>504</v>
      </c>
      <c r="F101" s="39" t="s">
        <v>1344</v>
      </c>
      <c r="H101" s="39">
        <v>2</v>
      </c>
      <c r="I101" s="39">
        <v>6</v>
      </c>
      <c r="J101" s="39">
        <v>2</v>
      </c>
      <c r="K101" s="39">
        <v>4</v>
      </c>
      <c r="N101" s="39">
        <v>6</v>
      </c>
      <c r="O101" s="316">
        <v>12</v>
      </c>
      <c r="P101" s="94">
        <v>8</v>
      </c>
      <c r="Q101" s="39" t="s">
        <v>95</v>
      </c>
      <c r="R101" s="39">
        <v>1000</v>
      </c>
      <c r="U101" s="39" t="s">
        <v>739</v>
      </c>
      <c r="W101" s="39" t="s">
        <v>1694</v>
      </c>
      <c r="AB101" s="94">
        <v>1</v>
      </c>
      <c r="AC101" s="39" t="s">
        <v>503</v>
      </c>
      <c r="AE101" s="39">
        <v>1</v>
      </c>
      <c r="AG101" s="39" t="s">
        <v>707</v>
      </c>
      <c r="AH101" s="39">
        <v>0</v>
      </c>
      <c r="AK101" s="39" t="s">
        <v>1267</v>
      </c>
    </row>
    <row r="102" spans="1:43">
      <c r="A102" s="39" t="s">
        <v>81</v>
      </c>
      <c r="B102" s="39" t="s">
        <v>508</v>
      </c>
      <c r="C102" s="39" t="s">
        <v>762</v>
      </c>
      <c r="F102" s="39" t="s">
        <v>1345</v>
      </c>
      <c r="H102" s="39">
        <v>2</v>
      </c>
      <c r="I102" s="39">
        <v>6</v>
      </c>
      <c r="J102" s="39">
        <v>2</v>
      </c>
      <c r="K102" s="39">
        <v>4</v>
      </c>
      <c r="N102" s="39">
        <v>6</v>
      </c>
      <c r="O102" s="316">
        <v>30</v>
      </c>
      <c r="P102" s="39">
        <v>30</v>
      </c>
      <c r="R102" s="39">
        <v>1000</v>
      </c>
      <c r="U102" s="39" t="s">
        <v>739</v>
      </c>
      <c r="AB102" s="94">
        <v>1</v>
      </c>
      <c r="AC102" s="39" t="s">
        <v>507</v>
      </c>
      <c r="AE102" s="39">
        <v>2</v>
      </c>
      <c r="AG102" s="39" t="s">
        <v>708</v>
      </c>
      <c r="AH102" s="39">
        <v>0</v>
      </c>
      <c r="AK102" s="39" t="s">
        <v>64</v>
      </c>
    </row>
    <row r="103" spans="1:43">
      <c r="A103" s="39" t="s">
        <v>123</v>
      </c>
      <c r="B103" s="39" t="s">
        <v>510</v>
      </c>
      <c r="C103" s="39" t="s">
        <v>762</v>
      </c>
      <c r="F103" s="39" t="s">
        <v>1344</v>
      </c>
      <c r="H103" s="39">
        <v>2</v>
      </c>
      <c r="I103" s="39">
        <v>6</v>
      </c>
      <c r="J103" s="39">
        <v>2</v>
      </c>
      <c r="K103" s="39">
        <v>4</v>
      </c>
      <c r="N103" s="39">
        <v>6</v>
      </c>
      <c r="P103" s="94">
        <v>14</v>
      </c>
      <c r="Q103" s="39" t="s">
        <v>95</v>
      </c>
      <c r="R103" s="39">
        <v>1000</v>
      </c>
      <c r="U103" s="39" t="s">
        <v>737</v>
      </c>
      <c r="W103" s="39" t="s">
        <v>2035</v>
      </c>
      <c r="AB103" s="94">
        <v>1</v>
      </c>
      <c r="AC103" s="39" t="s">
        <v>509</v>
      </c>
      <c r="AE103" s="39">
        <v>1</v>
      </c>
      <c r="AG103" s="39" t="s">
        <v>709</v>
      </c>
      <c r="AH103" s="39">
        <v>0</v>
      </c>
      <c r="AK103" s="39" t="s">
        <v>272</v>
      </c>
      <c r="AQ103" s="39" t="s">
        <v>760</v>
      </c>
    </row>
    <row r="104" spans="1:43">
      <c r="A104" s="39" t="s">
        <v>1695</v>
      </c>
      <c r="B104" s="39" t="s">
        <v>1696</v>
      </c>
      <c r="F104" s="39" t="s">
        <v>1345</v>
      </c>
      <c r="P104" s="94">
        <v>27</v>
      </c>
      <c r="R104" s="39">
        <v>1000</v>
      </c>
      <c r="W104" s="39" t="s">
        <v>1697</v>
      </c>
      <c r="AB104" s="94">
        <v>1</v>
      </c>
      <c r="AC104" s="39" t="s">
        <v>1698</v>
      </c>
      <c r="AE104" s="39">
        <v>2</v>
      </c>
      <c r="AG104" s="39" t="s">
        <v>1699</v>
      </c>
      <c r="AH104" s="39">
        <v>0</v>
      </c>
    </row>
    <row r="105" spans="1:43">
      <c r="A105" s="39" t="s">
        <v>1700</v>
      </c>
      <c r="B105" s="39" t="s">
        <v>1701</v>
      </c>
      <c r="O105" s="316">
        <v>15</v>
      </c>
      <c r="P105" s="94">
        <v>16</v>
      </c>
      <c r="R105" s="39">
        <v>1000</v>
      </c>
      <c r="AB105" s="94">
        <v>1</v>
      </c>
      <c r="AC105" s="39" t="s">
        <v>1702</v>
      </c>
      <c r="AE105" s="39">
        <v>0</v>
      </c>
      <c r="AG105" s="39" t="s">
        <v>1703</v>
      </c>
      <c r="AH105" s="39">
        <v>0</v>
      </c>
    </row>
    <row r="106" spans="1:43">
      <c r="A106" s="39" t="s">
        <v>548</v>
      </c>
      <c r="B106" s="39" t="s">
        <v>586</v>
      </c>
      <c r="C106" s="39" t="s">
        <v>743</v>
      </c>
      <c r="F106" s="39" t="s">
        <v>684</v>
      </c>
      <c r="J106" s="39">
        <v>2</v>
      </c>
      <c r="K106" s="39">
        <v>4</v>
      </c>
      <c r="P106" s="94">
        <v>10</v>
      </c>
      <c r="R106" s="39">
        <v>1000</v>
      </c>
      <c r="Y106" s="39">
        <v>0</v>
      </c>
      <c r="Z106" s="39">
        <v>8454143</v>
      </c>
      <c r="AB106" s="94">
        <v>1</v>
      </c>
      <c r="AE106" s="39">
        <v>0</v>
      </c>
      <c r="AH106" s="39">
        <v>0</v>
      </c>
    </row>
    <row r="107" spans="1:43">
      <c r="A107" s="39" t="s">
        <v>562</v>
      </c>
      <c r="B107" s="39" t="s">
        <v>564</v>
      </c>
      <c r="C107" s="39" t="s">
        <v>761</v>
      </c>
      <c r="F107" s="39" t="s">
        <v>1345</v>
      </c>
      <c r="J107" s="39">
        <v>2</v>
      </c>
      <c r="K107" s="39">
        <v>4</v>
      </c>
      <c r="O107" s="316">
        <v>25.5</v>
      </c>
      <c r="P107" s="94">
        <v>26.5</v>
      </c>
      <c r="Q107" s="39" t="s">
        <v>1653</v>
      </c>
      <c r="R107" s="39">
        <v>1000</v>
      </c>
      <c r="S107" s="39" t="s">
        <v>95</v>
      </c>
      <c r="AB107" s="94">
        <v>1</v>
      </c>
      <c r="AC107" s="39" t="s">
        <v>563</v>
      </c>
      <c r="AE107" s="39">
        <v>2</v>
      </c>
      <c r="AG107" s="39" t="s">
        <v>710</v>
      </c>
      <c r="AH107" s="39">
        <v>0</v>
      </c>
      <c r="AK107" s="39" t="s">
        <v>95</v>
      </c>
    </row>
    <row r="108" spans="1:43">
      <c r="A108" s="39" t="s">
        <v>49</v>
      </c>
      <c r="B108" s="39" t="s">
        <v>512</v>
      </c>
      <c r="C108" s="39" t="s">
        <v>761</v>
      </c>
      <c r="F108" s="39" t="s">
        <v>1345</v>
      </c>
      <c r="H108" s="39">
        <v>2</v>
      </c>
      <c r="I108" s="39">
        <v>6</v>
      </c>
      <c r="J108" s="39">
        <v>2</v>
      </c>
      <c r="K108" s="39">
        <v>4</v>
      </c>
      <c r="N108" s="39">
        <v>6</v>
      </c>
      <c r="O108" s="316">
        <v>25.5</v>
      </c>
      <c r="P108" s="94">
        <v>31</v>
      </c>
      <c r="Q108" s="39" t="s">
        <v>738</v>
      </c>
      <c r="R108" s="39">
        <v>1000</v>
      </c>
      <c r="U108" s="39" t="s">
        <v>739</v>
      </c>
      <c r="AB108" s="94">
        <v>1</v>
      </c>
      <c r="AC108" s="39" t="s">
        <v>511</v>
      </c>
      <c r="AE108" s="39">
        <v>2</v>
      </c>
      <c r="AG108" s="39" t="s">
        <v>711</v>
      </c>
      <c r="AH108" s="39">
        <v>0</v>
      </c>
      <c r="AK108" s="39" t="s">
        <v>1267</v>
      </c>
    </row>
    <row r="109" spans="1:43">
      <c r="A109" s="39" t="s">
        <v>60</v>
      </c>
      <c r="B109" s="39" t="s">
        <v>514</v>
      </c>
      <c r="C109" s="39" t="s">
        <v>761</v>
      </c>
      <c r="F109" s="39" t="s">
        <v>1344</v>
      </c>
      <c r="H109" s="39">
        <v>2</v>
      </c>
      <c r="I109" s="39">
        <v>6</v>
      </c>
      <c r="J109" s="39">
        <v>2</v>
      </c>
      <c r="K109" s="39">
        <v>4</v>
      </c>
      <c r="N109" s="39">
        <v>6</v>
      </c>
      <c r="O109" s="316">
        <v>25.5</v>
      </c>
      <c r="P109" s="94">
        <v>25.8</v>
      </c>
      <c r="R109" s="39">
        <v>1000</v>
      </c>
      <c r="U109" s="39" t="s">
        <v>739</v>
      </c>
      <c r="AB109" s="94">
        <v>1</v>
      </c>
      <c r="AC109" s="39" t="s">
        <v>513</v>
      </c>
      <c r="AE109" s="39">
        <v>1</v>
      </c>
      <c r="AG109" s="39" t="s">
        <v>712</v>
      </c>
      <c r="AH109" s="39">
        <v>0</v>
      </c>
      <c r="AK109" s="39" t="s">
        <v>58</v>
      </c>
    </row>
    <row r="110" spans="1:43">
      <c r="A110" s="39" t="s">
        <v>1440</v>
      </c>
      <c r="B110" s="39" t="s">
        <v>1441</v>
      </c>
      <c r="F110" s="39" t="s">
        <v>1344</v>
      </c>
      <c r="O110" s="316">
        <v>20</v>
      </c>
      <c r="P110" s="94">
        <v>14</v>
      </c>
      <c r="R110" s="39">
        <v>1000</v>
      </c>
      <c r="W110" s="39" t="s">
        <v>85</v>
      </c>
      <c r="AB110" s="94">
        <v>1</v>
      </c>
      <c r="AC110" s="39" t="s">
        <v>388</v>
      </c>
      <c r="AE110" s="39">
        <v>1</v>
      </c>
      <c r="AG110" s="39" t="s">
        <v>1628</v>
      </c>
      <c r="AH110" s="39">
        <v>0</v>
      </c>
    </row>
    <row r="111" spans="1:43">
      <c r="A111" s="39" t="s">
        <v>1192</v>
      </c>
      <c r="B111" s="39" t="s">
        <v>1124</v>
      </c>
      <c r="F111" s="39" t="s">
        <v>1344</v>
      </c>
      <c r="J111" s="39">
        <v>2</v>
      </c>
      <c r="K111" s="39">
        <v>4</v>
      </c>
      <c r="O111" s="316">
        <v>14</v>
      </c>
      <c r="P111" s="94">
        <v>13</v>
      </c>
      <c r="R111" s="39">
        <v>1000</v>
      </c>
      <c r="W111" s="39" t="s">
        <v>85</v>
      </c>
      <c r="AB111" s="94">
        <v>1</v>
      </c>
      <c r="AC111" s="39" t="s">
        <v>1193</v>
      </c>
      <c r="AE111" s="39">
        <v>1</v>
      </c>
      <c r="AG111" s="39" t="s">
        <v>1303</v>
      </c>
      <c r="AH111" s="39">
        <v>0</v>
      </c>
      <c r="AK111" s="39" t="s">
        <v>228</v>
      </c>
    </row>
    <row r="112" spans="1:43">
      <c r="A112" s="39" t="s">
        <v>161</v>
      </c>
      <c r="B112" s="39" t="s">
        <v>516</v>
      </c>
      <c r="C112" s="39" t="s">
        <v>762</v>
      </c>
      <c r="F112" s="39" t="s">
        <v>1344</v>
      </c>
      <c r="H112" s="39">
        <v>2</v>
      </c>
      <c r="I112" s="39">
        <v>6</v>
      </c>
      <c r="J112" s="39">
        <v>2</v>
      </c>
      <c r="K112" s="39">
        <v>4</v>
      </c>
      <c r="N112" s="39">
        <v>6</v>
      </c>
      <c r="O112" s="316">
        <v>18</v>
      </c>
      <c r="P112" s="94">
        <v>23</v>
      </c>
      <c r="R112" s="39">
        <v>1000</v>
      </c>
      <c r="U112" s="39" t="s">
        <v>737</v>
      </c>
      <c r="AB112" s="94">
        <v>1</v>
      </c>
      <c r="AC112" s="39" t="s">
        <v>515</v>
      </c>
      <c r="AE112" s="39">
        <v>1</v>
      </c>
      <c r="AG112" s="39" t="s">
        <v>713</v>
      </c>
      <c r="AH112" s="39">
        <v>0</v>
      </c>
      <c r="AK112" s="39" t="s">
        <v>28</v>
      </c>
      <c r="AQ112" s="39" t="s">
        <v>760</v>
      </c>
    </row>
    <row r="113" spans="1:43">
      <c r="A113" s="39" t="s">
        <v>11</v>
      </c>
      <c r="B113" s="39" t="s">
        <v>518</v>
      </c>
      <c r="C113" s="39" t="s">
        <v>761</v>
      </c>
      <c r="F113" s="39" t="s">
        <v>1344</v>
      </c>
      <c r="H113" s="39">
        <v>2</v>
      </c>
      <c r="I113" s="39">
        <v>6</v>
      </c>
      <c r="J113" s="39">
        <v>2</v>
      </c>
      <c r="K113" s="39">
        <v>4</v>
      </c>
      <c r="N113" s="39">
        <v>6</v>
      </c>
      <c r="O113" s="316">
        <v>25.5</v>
      </c>
      <c r="P113" s="94">
        <v>24</v>
      </c>
      <c r="R113" s="39">
        <v>1000</v>
      </c>
      <c r="U113" s="39" t="s">
        <v>739</v>
      </c>
      <c r="AB113" s="94">
        <v>1</v>
      </c>
      <c r="AC113" s="39" t="s">
        <v>517</v>
      </c>
      <c r="AE113" s="39">
        <v>1</v>
      </c>
      <c r="AG113" s="39" t="s">
        <v>714</v>
      </c>
      <c r="AH113" s="39">
        <v>0</v>
      </c>
      <c r="AK113" s="39" t="s">
        <v>28</v>
      </c>
    </row>
    <row r="114" spans="1:43">
      <c r="A114" s="39" t="s">
        <v>282</v>
      </c>
      <c r="B114" s="39" t="s">
        <v>516</v>
      </c>
      <c r="C114" s="39" t="s">
        <v>761</v>
      </c>
      <c r="F114" s="39" t="s">
        <v>1345</v>
      </c>
      <c r="H114" s="39">
        <v>2</v>
      </c>
      <c r="I114" s="39">
        <v>6</v>
      </c>
      <c r="J114" s="39">
        <v>2</v>
      </c>
      <c r="K114" s="39">
        <v>4</v>
      </c>
      <c r="N114" s="39">
        <v>6</v>
      </c>
      <c r="O114" s="316">
        <v>25.5</v>
      </c>
      <c r="P114" s="94">
        <v>25</v>
      </c>
      <c r="R114" s="39">
        <v>1000</v>
      </c>
      <c r="U114" s="39" t="s">
        <v>739</v>
      </c>
      <c r="AB114" s="94">
        <v>1</v>
      </c>
      <c r="AC114" s="39" t="s">
        <v>382</v>
      </c>
      <c r="AE114" s="39">
        <v>2</v>
      </c>
      <c r="AG114" s="39" t="s">
        <v>715</v>
      </c>
      <c r="AH114" s="39">
        <v>0</v>
      </c>
      <c r="AK114" s="39" t="s">
        <v>299</v>
      </c>
    </row>
    <row r="115" spans="1:43">
      <c r="A115" s="39" t="s">
        <v>1629</v>
      </c>
      <c r="B115" s="39" t="s">
        <v>1630</v>
      </c>
      <c r="F115" s="39" t="s">
        <v>1344</v>
      </c>
      <c r="O115" s="316">
        <v>25.5</v>
      </c>
      <c r="P115" s="94">
        <v>24.5</v>
      </c>
      <c r="R115" s="39">
        <v>1000</v>
      </c>
      <c r="W115" s="39" t="s">
        <v>182</v>
      </c>
      <c r="AB115" s="94">
        <v>1</v>
      </c>
      <c r="AC115" s="39" t="s">
        <v>1236</v>
      </c>
      <c r="AE115" s="39">
        <v>1</v>
      </c>
      <c r="AG115" s="39" t="s">
        <v>1631</v>
      </c>
      <c r="AH115" s="39">
        <v>0</v>
      </c>
    </row>
    <row r="116" spans="1:43">
      <c r="A116" s="39" t="s">
        <v>1074</v>
      </c>
      <c r="B116" s="39" t="s">
        <v>526</v>
      </c>
      <c r="C116" s="39" t="s">
        <v>761</v>
      </c>
      <c r="F116" s="39" t="s">
        <v>1344</v>
      </c>
      <c r="J116" s="39">
        <v>2</v>
      </c>
      <c r="K116" s="39">
        <v>4</v>
      </c>
      <c r="O116" s="316">
        <v>20</v>
      </c>
      <c r="P116" s="94">
        <v>19</v>
      </c>
      <c r="R116" s="39">
        <v>1000</v>
      </c>
      <c r="W116" s="39" t="s">
        <v>1704</v>
      </c>
      <c r="AB116" s="94">
        <v>1</v>
      </c>
      <c r="AC116" s="39" t="s">
        <v>531</v>
      </c>
      <c r="AE116" s="39">
        <v>1</v>
      </c>
      <c r="AG116" s="39" t="s">
        <v>1304</v>
      </c>
      <c r="AH116" s="39">
        <v>0</v>
      </c>
      <c r="AK116" s="39" t="s">
        <v>1267</v>
      </c>
    </row>
    <row r="117" spans="1:43">
      <c r="A117" s="39" t="s">
        <v>1350</v>
      </c>
      <c r="B117" s="39" t="s">
        <v>1351</v>
      </c>
      <c r="F117" s="39" t="s">
        <v>1344</v>
      </c>
      <c r="J117" s="39">
        <v>2</v>
      </c>
      <c r="K117" s="39">
        <v>4</v>
      </c>
      <c r="O117" s="316">
        <v>25.5</v>
      </c>
      <c r="P117" s="94">
        <v>23</v>
      </c>
      <c r="R117" s="39">
        <v>1000</v>
      </c>
      <c r="AB117" s="94">
        <v>1</v>
      </c>
      <c r="AC117" s="39" t="s">
        <v>1352</v>
      </c>
      <c r="AE117" s="39">
        <v>1</v>
      </c>
      <c r="AG117" s="39" t="s">
        <v>1353</v>
      </c>
      <c r="AH117" s="39">
        <v>0</v>
      </c>
    </row>
    <row r="118" spans="1:43">
      <c r="A118" s="39" t="s">
        <v>1119</v>
      </c>
      <c r="B118" s="39" t="s">
        <v>526</v>
      </c>
      <c r="C118" s="39" t="s">
        <v>743</v>
      </c>
      <c r="F118" s="39" t="s">
        <v>1344</v>
      </c>
      <c r="H118" s="39">
        <v>2</v>
      </c>
      <c r="I118" s="39">
        <v>6</v>
      </c>
      <c r="J118" s="39">
        <v>2</v>
      </c>
      <c r="K118" s="39">
        <v>4</v>
      </c>
      <c r="N118" s="39">
        <v>6</v>
      </c>
      <c r="O118" s="316">
        <v>0</v>
      </c>
      <c r="P118" s="94">
        <v>0</v>
      </c>
      <c r="R118" s="39">
        <v>1000</v>
      </c>
      <c r="W118" s="39" t="s">
        <v>1705</v>
      </c>
      <c r="AB118" s="94">
        <v>1</v>
      </c>
      <c r="AC118" s="39" t="s">
        <v>370</v>
      </c>
      <c r="AE118" s="39">
        <v>1</v>
      </c>
      <c r="AG118" s="39" t="s">
        <v>648</v>
      </c>
      <c r="AH118" s="39">
        <v>0</v>
      </c>
    </row>
    <row r="119" spans="1:43">
      <c r="A119" s="39" t="s">
        <v>337</v>
      </c>
      <c r="B119" s="39" t="s">
        <v>521</v>
      </c>
      <c r="C119" s="39" t="s">
        <v>761</v>
      </c>
      <c r="F119" s="39" t="s">
        <v>1345</v>
      </c>
      <c r="H119" s="39">
        <v>2</v>
      </c>
      <c r="I119" s="39">
        <v>8</v>
      </c>
      <c r="J119" s="39">
        <v>2</v>
      </c>
      <c r="K119" s="39">
        <v>4</v>
      </c>
      <c r="N119" s="39">
        <v>6</v>
      </c>
      <c r="O119" s="316">
        <v>30</v>
      </c>
      <c r="P119" s="94">
        <v>30</v>
      </c>
      <c r="R119" s="39">
        <v>1000</v>
      </c>
      <c r="U119" s="39" t="s">
        <v>739</v>
      </c>
      <c r="AB119" s="94">
        <v>1</v>
      </c>
      <c r="AC119" s="39" t="s">
        <v>520</v>
      </c>
      <c r="AE119" s="39">
        <v>2</v>
      </c>
      <c r="AG119" s="39" t="s">
        <v>716</v>
      </c>
      <c r="AH119" s="39">
        <v>0</v>
      </c>
      <c r="AK119" s="39" t="s">
        <v>58</v>
      </c>
    </row>
    <row r="120" spans="1:43">
      <c r="A120" s="39" t="s">
        <v>58</v>
      </c>
      <c r="B120" s="39" t="s">
        <v>523</v>
      </c>
      <c r="C120" s="39" t="s">
        <v>761</v>
      </c>
      <c r="E120" s="39" t="s">
        <v>1706</v>
      </c>
      <c r="F120" s="39" t="s">
        <v>1344</v>
      </c>
      <c r="H120" s="39">
        <v>2</v>
      </c>
      <c r="I120" s="39">
        <v>6</v>
      </c>
      <c r="J120" s="39">
        <v>2</v>
      </c>
      <c r="K120" s="39">
        <v>4</v>
      </c>
      <c r="N120" s="39">
        <v>6</v>
      </c>
      <c r="O120" s="316">
        <v>25.5</v>
      </c>
      <c r="P120" s="94">
        <v>26</v>
      </c>
      <c r="Q120" s="39" t="s">
        <v>574</v>
      </c>
      <c r="R120" s="39">
        <v>1000</v>
      </c>
      <c r="U120" s="39" t="s">
        <v>739</v>
      </c>
      <c r="Y120" s="39">
        <v>0</v>
      </c>
      <c r="Z120" s="39">
        <v>16711808</v>
      </c>
      <c r="AB120" s="94">
        <v>1</v>
      </c>
      <c r="AC120" s="39" t="s">
        <v>522</v>
      </c>
      <c r="AE120" s="39">
        <v>1</v>
      </c>
      <c r="AG120" s="39" t="s">
        <v>717</v>
      </c>
      <c r="AH120" s="39">
        <v>0</v>
      </c>
      <c r="AK120" s="39" t="s">
        <v>58</v>
      </c>
    </row>
    <row r="121" spans="1:43">
      <c r="A121" s="39" t="s">
        <v>228</v>
      </c>
      <c r="B121" s="39" t="s">
        <v>524</v>
      </c>
      <c r="C121" s="39" t="s">
        <v>761</v>
      </c>
      <c r="F121" s="39" t="s">
        <v>1344</v>
      </c>
      <c r="H121" s="39">
        <v>2</v>
      </c>
      <c r="I121" s="39">
        <v>6</v>
      </c>
      <c r="J121" s="39">
        <v>2</v>
      </c>
      <c r="K121" s="39">
        <v>4</v>
      </c>
      <c r="N121" s="39">
        <v>6</v>
      </c>
      <c r="O121" s="316">
        <v>25.5</v>
      </c>
      <c r="P121" s="94">
        <v>27.5</v>
      </c>
      <c r="Q121" s="39" t="s">
        <v>574</v>
      </c>
      <c r="R121" s="39">
        <v>1000</v>
      </c>
      <c r="U121" s="39" t="s">
        <v>739</v>
      </c>
      <c r="AB121" s="94">
        <v>1</v>
      </c>
      <c r="AC121" s="39" t="s">
        <v>388</v>
      </c>
      <c r="AE121" s="39">
        <v>1</v>
      </c>
      <c r="AG121" s="39" t="s">
        <v>718</v>
      </c>
      <c r="AH121" s="39">
        <v>0</v>
      </c>
      <c r="AK121" s="39" t="s">
        <v>228</v>
      </c>
    </row>
    <row r="122" spans="1:43">
      <c r="A122" s="39" t="s">
        <v>213</v>
      </c>
      <c r="B122" s="39" t="s">
        <v>526</v>
      </c>
      <c r="C122" s="39" t="s">
        <v>761</v>
      </c>
      <c r="F122" s="39" t="s">
        <v>1344</v>
      </c>
      <c r="H122" s="39">
        <v>2</v>
      </c>
      <c r="I122" s="39">
        <v>6</v>
      </c>
      <c r="J122" s="39">
        <v>2</v>
      </c>
      <c r="K122" s="39">
        <v>4</v>
      </c>
      <c r="N122" s="39">
        <v>6</v>
      </c>
      <c r="O122" s="316">
        <v>25.5</v>
      </c>
      <c r="P122" s="39">
        <v>25</v>
      </c>
      <c r="R122" s="39">
        <v>1000</v>
      </c>
      <c r="AB122" s="94">
        <v>1</v>
      </c>
      <c r="AC122" s="39" t="s">
        <v>525</v>
      </c>
      <c r="AE122" s="39">
        <v>1</v>
      </c>
      <c r="AG122" s="39" t="s">
        <v>719</v>
      </c>
      <c r="AH122" s="39">
        <v>0</v>
      </c>
      <c r="AK122" s="39" t="s">
        <v>36</v>
      </c>
    </row>
    <row r="123" spans="1:43">
      <c r="A123" s="39" t="s">
        <v>54</v>
      </c>
      <c r="B123" s="39" t="s">
        <v>528</v>
      </c>
      <c r="C123" s="39" t="s">
        <v>761</v>
      </c>
      <c r="F123" s="39" t="s">
        <v>1344</v>
      </c>
      <c r="H123" s="39">
        <v>2</v>
      </c>
      <c r="I123" s="39">
        <v>6</v>
      </c>
      <c r="J123" s="39">
        <v>2</v>
      </c>
      <c r="K123" s="39">
        <v>4</v>
      </c>
      <c r="N123" s="39">
        <v>6</v>
      </c>
      <c r="O123" s="316">
        <v>6</v>
      </c>
      <c r="P123" s="94">
        <v>7</v>
      </c>
      <c r="Q123" s="39" t="s">
        <v>95</v>
      </c>
      <c r="R123" s="39">
        <v>1000</v>
      </c>
      <c r="U123" s="39" t="s">
        <v>739</v>
      </c>
      <c r="AB123" s="94">
        <v>1</v>
      </c>
      <c r="AC123" s="39" t="s">
        <v>527</v>
      </c>
      <c r="AE123" s="39">
        <v>1</v>
      </c>
      <c r="AG123" s="39" t="s">
        <v>720</v>
      </c>
      <c r="AH123" s="39">
        <v>0</v>
      </c>
      <c r="AK123" s="39" t="s">
        <v>95</v>
      </c>
    </row>
    <row r="124" spans="1:43">
      <c r="A124" s="39" t="s">
        <v>530</v>
      </c>
      <c r="B124" s="39" t="s">
        <v>529</v>
      </c>
      <c r="C124" s="39" t="s">
        <v>762</v>
      </c>
      <c r="F124" s="39" t="s">
        <v>1344</v>
      </c>
      <c r="H124" s="39">
        <v>2</v>
      </c>
      <c r="I124" s="39">
        <v>6</v>
      </c>
      <c r="J124" s="39">
        <v>2</v>
      </c>
      <c r="K124" s="39">
        <v>4</v>
      </c>
      <c r="N124" s="39">
        <v>6</v>
      </c>
      <c r="O124" s="316">
        <v>15</v>
      </c>
      <c r="P124" s="94">
        <v>20.5</v>
      </c>
      <c r="R124" s="39">
        <v>1000</v>
      </c>
      <c r="U124" s="39" t="s">
        <v>739</v>
      </c>
      <c r="W124" s="39" t="s">
        <v>85</v>
      </c>
      <c r="AB124" s="94">
        <v>1</v>
      </c>
      <c r="AC124" s="39" t="s">
        <v>503</v>
      </c>
      <c r="AE124" s="39">
        <v>1</v>
      </c>
      <c r="AG124" s="39" t="s">
        <v>721</v>
      </c>
      <c r="AH124" s="39">
        <v>0</v>
      </c>
      <c r="AK124" s="39" t="s">
        <v>95</v>
      </c>
      <c r="AQ124" s="39" t="s">
        <v>759</v>
      </c>
    </row>
    <row r="125" spans="1:43">
      <c r="A125" s="39" t="s">
        <v>220</v>
      </c>
      <c r="B125" s="39" t="s">
        <v>544</v>
      </c>
      <c r="C125" s="39" t="s">
        <v>761</v>
      </c>
      <c r="F125" s="39" t="s">
        <v>1344</v>
      </c>
      <c r="J125" s="39">
        <v>2</v>
      </c>
      <c r="K125" s="39">
        <v>4</v>
      </c>
      <c r="O125" s="316">
        <v>23</v>
      </c>
      <c r="P125" s="94">
        <v>25</v>
      </c>
      <c r="Q125" s="39" t="s">
        <v>740</v>
      </c>
      <c r="R125" s="39">
        <v>1000</v>
      </c>
      <c r="AB125" s="94">
        <v>1</v>
      </c>
      <c r="AC125" s="39" t="s">
        <v>545</v>
      </c>
      <c r="AE125" s="39">
        <v>1</v>
      </c>
      <c r="AG125" s="39" t="s">
        <v>722</v>
      </c>
      <c r="AH125" s="39">
        <v>0</v>
      </c>
      <c r="AK125" s="39" t="s">
        <v>228</v>
      </c>
    </row>
    <row r="126" spans="1:43">
      <c r="A126" s="39" t="s">
        <v>1276</v>
      </c>
      <c r="B126" s="39" t="s">
        <v>1305</v>
      </c>
      <c r="F126" s="39" t="s">
        <v>1345</v>
      </c>
      <c r="J126" s="39">
        <v>2</v>
      </c>
      <c r="K126" s="39">
        <v>4</v>
      </c>
      <c r="O126" s="316">
        <v>25.5</v>
      </c>
      <c r="P126" s="94">
        <v>21</v>
      </c>
      <c r="R126" s="39">
        <v>1000</v>
      </c>
      <c r="AB126" s="94">
        <v>1</v>
      </c>
      <c r="AC126" s="39" t="s">
        <v>1306</v>
      </c>
      <c r="AE126" s="39">
        <v>2</v>
      </c>
      <c r="AG126" s="39" t="s">
        <v>1347</v>
      </c>
      <c r="AH126" s="39">
        <v>0</v>
      </c>
      <c r="AK126" s="39" t="s">
        <v>272</v>
      </c>
    </row>
    <row r="127" spans="1:43">
      <c r="A127" s="39" t="s">
        <v>1030</v>
      </c>
      <c r="B127" s="39" t="s">
        <v>1087</v>
      </c>
      <c r="C127" s="39" t="s">
        <v>761</v>
      </c>
      <c r="F127" s="39" t="s">
        <v>1344</v>
      </c>
      <c r="J127" s="39">
        <v>2</v>
      </c>
      <c r="K127" s="39">
        <v>4</v>
      </c>
      <c r="O127" s="316">
        <v>25.5</v>
      </c>
      <c r="P127" s="94">
        <v>32</v>
      </c>
      <c r="R127" s="39">
        <v>1000</v>
      </c>
      <c r="AB127" s="94">
        <v>1</v>
      </c>
      <c r="AC127" s="39" t="s">
        <v>1088</v>
      </c>
      <c r="AE127" s="39">
        <v>1</v>
      </c>
      <c r="AG127" s="39" t="s">
        <v>1089</v>
      </c>
      <c r="AH127" s="39">
        <v>0</v>
      </c>
      <c r="AK127" s="39" t="s">
        <v>36</v>
      </c>
    </row>
    <row r="128" spans="1:43">
      <c r="A128" s="39" t="s">
        <v>198</v>
      </c>
      <c r="B128" s="39" t="s">
        <v>533</v>
      </c>
      <c r="C128" s="39" t="s">
        <v>762</v>
      </c>
      <c r="F128" s="39" t="s">
        <v>1344</v>
      </c>
      <c r="H128" s="39">
        <v>2</v>
      </c>
      <c r="I128" s="39">
        <v>6</v>
      </c>
      <c r="J128" s="39">
        <v>2</v>
      </c>
      <c r="K128" s="39">
        <v>4</v>
      </c>
      <c r="N128" s="39">
        <v>6</v>
      </c>
      <c r="O128" s="316">
        <v>25.5</v>
      </c>
      <c r="P128" s="94">
        <v>26</v>
      </c>
      <c r="R128" s="39">
        <v>1000</v>
      </c>
      <c r="AB128" s="94">
        <v>1</v>
      </c>
      <c r="AC128" s="39" t="s">
        <v>532</v>
      </c>
      <c r="AE128" s="39">
        <v>1</v>
      </c>
      <c r="AG128" s="39" t="s">
        <v>723</v>
      </c>
      <c r="AH128" s="39">
        <v>0</v>
      </c>
      <c r="AK128" s="39" t="s">
        <v>36</v>
      </c>
    </row>
    <row r="129" spans="1:43">
      <c r="A129" s="39" t="s">
        <v>132</v>
      </c>
      <c r="B129" s="39" t="s">
        <v>534</v>
      </c>
      <c r="C129" s="39" t="s">
        <v>761</v>
      </c>
      <c r="F129" s="39" t="s">
        <v>1345</v>
      </c>
      <c r="H129" s="39">
        <v>2</v>
      </c>
      <c r="I129" s="39">
        <v>6</v>
      </c>
      <c r="J129" s="39">
        <v>2</v>
      </c>
      <c r="K129" s="39">
        <v>4</v>
      </c>
      <c r="N129" s="39">
        <v>6</v>
      </c>
      <c r="O129" s="316">
        <v>20</v>
      </c>
      <c r="P129" s="94">
        <v>26.5</v>
      </c>
      <c r="Q129" s="39" t="s">
        <v>369</v>
      </c>
      <c r="R129" s="39">
        <v>1000</v>
      </c>
      <c r="U129" s="39" t="s">
        <v>737</v>
      </c>
      <c r="AB129" s="94">
        <v>1</v>
      </c>
      <c r="AC129" s="39" t="s">
        <v>473</v>
      </c>
      <c r="AE129" s="39">
        <v>2</v>
      </c>
      <c r="AG129" s="39" t="s">
        <v>724</v>
      </c>
      <c r="AH129" s="39">
        <v>0</v>
      </c>
      <c r="AK129" s="39" t="s">
        <v>28</v>
      </c>
    </row>
    <row r="130" spans="1:43">
      <c r="A130" s="39" t="s">
        <v>217</v>
      </c>
      <c r="B130" s="39" t="s">
        <v>536</v>
      </c>
      <c r="C130" s="39" t="s">
        <v>762</v>
      </c>
      <c r="F130" s="39" t="s">
        <v>1344</v>
      </c>
      <c r="H130" s="39">
        <v>2</v>
      </c>
      <c r="I130" s="39">
        <v>6</v>
      </c>
      <c r="J130" s="39">
        <v>2</v>
      </c>
      <c r="K130" s="39">
        <v>4</v>
      </c>
      <c r="N130" s="39">
        <v>6</v>
      </c>
      <c r="O130" s="316">
        <v>25.5</v>
      </c>
      <c r="P130" s="94">
        <v>24</v>
      </c>
      <c r="R130" s="39">
        <v>1000</v>
      </c>
      <c r="AB130" s="94">
        <v>1</v>
      </c>
      <c r="AC130" s="39" t="s">
        <v>535</v>
      </c>
      <c r="AE130" s="39">
        <v>1</v>
      </c>
      <c r="AG130" s="39" t="s">
        <v>725</v>
      </c>
      <c r="AH130" s="39">
        <v>0</v>
      </c>
      <c r="AK130" s="39" t="s">
        <v>272</v>
      </c>
    </row>
    <row r="131" spans="1:43">
      <c r="A131" s="39" t="s">
        <v>25</v>
      </c>
      <c r="B131" s="39" t="s">
        <v>588</v>
      </c>
      <c r="C131" s="39" t="s">
        <v>762</v>
      </c>
      <c r="E131" s="39" t="s">
        <v>27</v>
      </c>
      <c r="F131" s="39" t="s">
        <v>1344</v>
      </c>
      <c r="H131" s="39">
        <v>2</v>
      </c>
      <c r="I131" s="39">
        <v>6</v>
      </c>
      <c r="J131" s="39">
        <v>2</v>
      </c>
      <c r="K131" s="39">
        <v>4</v>
      </c>
      <c r="N131" s="39">
        <v>6</v>
      </c>
      <c r="O131" s="316">
        <v>20</v>
      </c>
      <c r="P131" s="94">
        <v>22</v>
      </c>
      <c r="Q131" s="39" t="s">
        <v>738</v>
      </c>
      <c r="R131" s="39">
        <v>1000</v>
      </c>
      <c r="U131" s="39" t="s">
        <v>737</v>
      </c>
      <c r="W131" s="39" t="s">
        <v>85</v>
      </c>
      <c r="AB131" s="94">
        <v>1</v>
      </c>
      <c r="AC131" s="39" t="s">
        <v>537</v>
      </c>
      <c r="AE131" s="39">
        <v>1</v>
      </c>
      <c r="AG131" s="39" t="s">
        <v>726</v>
      </c>
      <c r="AH131" s="39">
        <v>0</v>
      </c>
      <c r="AK131" s="39" t="s">
        <v>28</v>
      </c>
      <c r="AQ131" s="39" t="s">
        <v>760</v>
      </c>
    </row>
    <row r="132" spans="1:43">
      <c r="A132" s="39" t="s">
        <v>553</v>
      </c>
      <c r="B132" s="39" t="s">
        <v>589</v>
      </c>
      <c r="F132" s="39" t="s">
        <v>1344</v>
      </c>
      <c r="J132" s="39">
        <v>2</v>
      </c>
      <c r="K132" s="39">
        <v>4</v>
      </c>
      <c r="O132" s="316">
        <v>25.5</v>
      </c>
      <c r="P132" s="94">
        <v>31</v>
      </c>
      <c r="R132" s="39">
        <v>1000</v>
      </c>
      <c r="AB132" s="94">
        <v>1</v>
      </c>
      <c r="AC132" s="39" t="s">
        <v>464</v>
      </c>
      <c r="AE132" s="39">
        <v>1</v>
      </c>
      <c r="AG132" s="39" t="s">
        <v>727</v>
      </c>
      <c r="AH132" s="39">
        <v>0</v>
      </c>
    </row>
    <row r="133" spans="1:43">
      <c r="A133" s="39" t="s">
        <v>1277</v>
      </c>
      <c r="B133" s="39" t="s">
        <v>1307</v>
      </c>
      <c r="F133" s="39" t="s">
        <v>1344</v>
      </c>
      <c r="J133" s="39">
        <v>2</v>
      </c>
      <c r="K133" s="39">
        <v>4</v>
      </c>
      <c r="O133" s="316">
        <v>4</v>
      </c>
      <c r="P133" s="94">
        <v>4</v>
      </c>
      <c r="R133" s="39">
        <v>1000</v>
      </c>
      <c r="W133" s="39" t="s">
        <v>339</v>
      </c>
      <c r="AB133" s="94">
        <v>1</v>
      </c>
      <c r="AE133" s="39">
        <v>1</v>
      </c>
      <c r="AG133" s="39" t="s">
        <v>1308</v>
      </c>
      <c r="AH133" s="39">
        <v>0</v>
      </c>
      <c r="AK133" s="39" t="s">
        <v>58</v>
      </c>
    </row>
    <row r="134" spans="1:43">
      <c r="A134" s="39" t="s">
        <v>1123</v>
      </c>
      <c r="B134" s="39" t="s">
        <v>1124</v>
      </c>
      <c r="F134" s="39" t="s">
        <v>1344</v>
      </c>
      <c r="J134" s="39">
        <v>2</v>
      </c>
      <c r="K134" s="39">
        <v>4</v>
      </c>
      <c r="O134" s="316">
        <v>8</v>
      </c>
      <c r="P134" s="94">
        <v>16</v>
      </c>
      <c r="R134" s="39">
        <v>1000</v>
      </c>
      <c r="W134" s="39" t="s">
        <v>339</v>
      </c>
      <c r="AB134" s="94">
        <v>1</v>
      </c>
      <c r="AC134" s="39" t="s">
        <v>1232</v>
      </c>
      <c r="AE134" s="39">
        <v>1</v>
      </c>
      <c r="AG134" s="39" t="s">
        <v>1309</v>
      </c>
      <c r="AH134" s="39">
        <v>0</v>
      </c>
      <c r="AK134" s="39" t="s">
        <v>58</v>
      </c>
    </row>
    <row r="135" spans="1:43">
      <c r="A135" s="39" t="s">
        <v>339</v>
      </c>
      <c r="B135" s="39" t="s">
        <v>590</v>
      </c>
      <c r="C135" s="39" t="s">
        <v>743</v>
      </c>
      <c r="F135" s="39" t="s">
        <v>684</v>
      </c>
      <c r="H135" s="39">
        <v>2</v>
      </c>
      <c r="I135" s="39">
        <v>6</v>
      </c>
      <c r="J135" s="39">
        <v>2</v>
      </c>
      <c r="K135" s="39">
        <v>4</v>
      </c>
      <c r="N135" s="39">
        <v>6</v>
      </c>
      <c r="O135" s="316">
        <v>0</v>
      </c>
      <c r="P135" s="94">
        <v>0</v>
      </c>
      <c r="R135" s="39">
        <v>1000</v>
      </c>
      <c r="Y135" s="39">
        <v>0</v>
      </c>
      <c r="Z135" s="39">
        <v>8454143</v>
      </c>
      <c r="AB135" s="94">
        <v>1</v>
      </c>
      <c r="AE135" s="39">
        <v>0</v>
      </c>
      <c r="AH135" s="39">
        <v>0</v>
      </c>
    </row>
    <row r="136" spans="1:43">
      <c r="A136" s="39" t="s">
        <v>1607</v>
      </c>
      <c r="B136" s="39" t="s">
        <v>1632</v>
      </c>
      <c r="C136" s="39" t="s">
        <v>762</v>
      </c>
      <c r="F136" s="39" t="s">
        <v>1344</v>
      </c>
      <c r="H136" s="39">
        <v>2</v>
      </c>
      <c r="I136" s="39">
        <v>6</v>
      </c>
      <c r="J136" s="39">
        <v>2</v>
      </c>
      <c r="K136" s="39">
        <v>4</v>
      </c>
      <c r="N136" s="39">
        <v>6</v>
      </c>
      <c r="O136" s="316">
        <v>20</v>
      </c>
      <c r="P136" s="94">
        <v>32</v>
      </c>
      <c r="R136" s="39">
        <v>1000</v>
      </c>
      <c r="U136" s="39" t="s">
        <v>737</v>
      </c>
      <c r="W136" s="39" t="s">
        <v>85</v>
      </c>
      <c r="AB136" s="94">
        <v>1</v>
      </c>
      <c r="AC136" s="39" t="s">
        <v>519</v>
      </c>
      <c r="AE136" s="39">
        <v>1</v>
      </c>
      <c r="AG136" s="39" t="s">
        <v>1633</v>
      </c>
      <c r="AH136" s="39">
        <v>0</v>
      </c>
      <c r="AK136" s="39" t="s">
        <v>36</v>
      </c>
      <c r="AQ136" s="39" t="s">
        <v>760</v>
      </c>
    </row>
    <row r="137" spans="1:43">
      <c r="A137" s="39" t="s">
        <v>227</v>
      </c>
      <c r="B137" s="39" t="s">
        <v>539</v>
      </c>
      <c r="C137" s="39" t="s">
        <v>762</v>
      </c>
      <c r="F137" s="39" t="s">
        <v>1344</v>
      </c>
      <c r="H137" s="39">
        <v>2</v>
      </c>
      <c r="I137" s="39">
        <v>5</v>
      </c>
      <c r="J137" s="39">
        <v>2</v>
      </c>
      <c r="K137" s="39">
        <v>4</v>
      </c>
      <c r="N137" s="39">
        <v>5</v>
      </c>
      <c r="O137" s="316">
        <v>19</v>
      </c>
      <c r="P137" s="39">
        <v>24.5</v>
      </c>
      <c r="Q137" s="39" t="s">
        <v>738</v>
      </c>
      <c r="R137" s="39">
        <v>1000</v>
      </c>
      <c r="U137" s="39" t="s">
        <v>737</v>
      </c>
      <c r="W137" s="39" t="s">
        <v>85</v>
      </c>
      <c r="AB137" s="39">
        <v>1</v>
      </c>
      <c r="AC137" s="39" t="s">
        <v>538</v>
      </c>
      <c r="AE137" s="39">
        <v>1</v>
      </c>
      <c r="AG137" s="39" t="s">
        <v>728</v>
      </c>
      <c r="AH137" s="39">
        <v>0</v>
      </c>
      <c r="AK137" s="39" t="s">
        <v>228</v>
      </c>
      <c r="AQ137" s="39" t="s">
        <v>760</v>
      </c>
    </row>
    <row r="138" spans="1:43">
      <c r="A138" s="39" t="s">
        <v>1707</v>
      </c>
      <c r="B138" s="39" t="s">
        <v>1708</v>
      </c>
      <c r="F138" s="39" t="s">
        <v>1345</v>
      </c>
      <c r="O138" s="316">
        <v>25.5</v>
      </c>
      <c r="P138" s="39">
        <v>7</v>
      </c>
      <c r="R138" s="39">
        <v>1000</v>
      </c>
      <c r="AB138" s="39">
        <v>1</v>
      </c>
      <c r="AC138" s="39" t="s">
        <v>1709</v>
      </c>
      <c r="AE138" s="39">
        <v>2</v>
      </c>
      <c r="AG138" s="39" t="s">
        <v>1710</v>
      </c>
      <c r="AH138" s="39">
        <v>0</v>
      </c>
    </row>
    <row r="139" spans="1:43">
      <c r="A139" s="39" t="s">
        <v>23</v>
      </c>
      <c r="B139" s="39" t="s">
        <v>541</v>
      </c>
      <c r="C139" s="39" t="s">
        <v>761</v>
      </c>
      <c r="F139" s="39" t="s">
        <v>1345</v>
      </c>
      <c r="H139" s="39">
        <v>2</v>
      </c>
      <c r="I139" s="39">
        <v>6</v>
      </c>
      <c r="J139" s="39">
        <v>2</v>
      </c>
      <c r="K139" s="39">
        <v>4</v>
      </c>
      <c r="N139" s="39">
        <v>6</v>
      </c>
      <c r="O139" s="316">
        <v>6</v>
      </c>
      <c r="P139" s="39">
        <v>6</v>
      </c>
      <c r="Q139" s="39" t="s">
        <v>740</v>
      </c>
      <c r="R139" s="39">
        <v>1000</v>
      </c>
      <c r="U139" s="39" t="s">
        <v>739</v>
      </c>
      <c r="W139" s="39" t="s">
        <v>2039</v>
      </c>
      <c r="AB139" s="39">
        <v>1</v>
      </c>
      <c r="AC139" s="39" t="s">
        <v>540</v>
      </c>
      <c r="AE139" s="39">
        <v>2</v>
      </c>
      <c r="AG139" s="39" t="s">
        <v>729</v>
      </c>
      <c r="AH139" s="39">
        <v>0</v>
      </c>
      <c r="AK139" s="39" t="s">
        <v>228</v>
      </c>
    </row>
    <row r="140" spans="1:43">
      <c r="A140" s="39" t="s">
        <v>300</v>
      </c>
      <c r="B140" s="39" t="s">
        <v>542</v>
      </c>
      <c r="C140" s="39" t="s">
        <v>761</v>
      </c>
      <c r="F140" s="39" t="s">
        <v>1345</v>
      </c>
      <c r="H140" s="39">
        <v>2</v>
      </c>
      <c r="I140" s="39">
        <v>6</v>
      </c>
      <c r="J140" s="39">
        <v>2</v>
      </c>
      <c r="K140" s="39">
        <v>4</v>
      </c>
      <c r="N140" s="39">
        <v>6</v>
      </c>
      <c r="O140" s="316">
        <v>25.5</v>
      </c>
      <c r="P140" s="39">
        <v>37.5</v>
      </c>
      <c r="R140" s="39">
        <v>1000</v>
      </c>
      <c r="U140" s="39" t="s">
        <v>739</v>
      </c>
      <c r="AB140" s="39">
        <v>1</v>
      </c>
      <c r="AC140" s="39" t="s">
        <v>412</v>
      </c>
      <c r="AE140" s="39">
        <v>2</v>
      </c>
      <c r="AG140" s="39" t="s">
        <v>730</v>
      </c>
      <c r="AH140" s="39">
        <v>0</v>
      </c>
      <c r="AK140" s="39" t="s">
        <v>299</v>
      </c>
    </row>
    <row r="141" spans="1:43">
      <c r="A141" s="39" t="s">
        <v>1556</v>
      </c>
      <c r="B141" s="39" t="s">
        <v>1557</v>
      </c>
      <c r="F141" s="39" t="s">
        <v>1345</v>
      </c>
      <c r="O141" s="316">
        <v>25.5</v>
      </c>
      <c r="P141" s="39">
        <v>23</v>
      </c>
      <c r="R141" s="39">
        <v>1000</v>
      </c>
      <c r="AB141" s="39">
        <v>1</v>
      </c>
      <c r="AC141" s="39" t="s">
        <v>473</v>
      </c>
      <c r="AE141" s="39">
        <v>2</v>
      </c>
      <c r="AG141" s="39" t="s">
        <v>1634</v>
      </c>
      <c r="AH141" s="39">
        <v>0</v>
      </c>
    </row>
    <row r="142" spans="1:43">
      <c r="A142" s="39" t="s">
        <v>67</v>
      </c>
      <c r="B142" s="39" t="s">
        <v>587</v>
      </c>
      <c r="C142" s="39" t="s">
        <v>743</v>
      </c>
      <c r="F142" s="39" t="s">
        <v>684</v>
      </c>
      <c r="H142" s="39">
        <v>2</v>
      </c>
      <c r="I142" s="39">
        <v>6</v>
      </c>
      <c r="J142" s="39">
        <v>2</v>
      </c>
      <c r="K142" s="39">
        <v>4</v>
      </c>
      <c r="N142" s="39">
        <v>6</v>
      </c>
      <c r="O142" s="316">
        <v>0</v>
      </c>
      <c r="P142" s="39">
        <v>18</v>
      </c>
      <c r="R142" s="39">
        <v>1000</v>
      </c>
      <c r="AB142" s="39">
        <v>1</v>
      </c>
      <c r="AE142" s="39">
        <v>0</v>
      </c>
      <c r="AH142" s="39">
        <v>0</v>
      </c>
    </row>
    <row r="143" spans="1:43">
      <c r="A143" s="39" t="s">
        <v>51</v>
      </c>
      <c r="C143" s="39" t="s">
        <v>743</v>
      </c>
      <c r="P143" s="39">
        <v>18</v>
      </c>
      <c r="R143" s="39">
        <v>1000</v>
      </c>
      <c r="AB143" s="39">
        <v>1</v>
      </c>
      <c r="AE143" s="39">
        <v>0</v>
      </c>
      <c r="AH143" s="39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25">
    <tabColor theme="4" tint="0.79998168889431442"/>
  </sheetPr>
  <dimension ref="A1:M199"/>
  <sheetViews>
    <sheetView workbookViewId="0">
      <selection sqref="A1:A1048576"/>
    </sheetView>
  </sheetViews>
  <sheetFormatPr baseColWidth="10" defaultColWidth="6.453125" defaultRowHeight="14.5"/>
  <cols>
    <col min="1" max="1" width="4" style="251" bestFit="1" customWidth="1"/>
    <col min="2" max="3" width="6.453125" style="251"/>
    <col min="4" max="4" width="5.81640625" style="251" bestFit="1" customWidth="1"/>
    <col min="5" max="5" width="14.7265625" style="251" bestFit="1" customWidth="1"/>
    <col min="6" max="6" width="5" style="251" bestFit="1" customWidth="1"/>
    <col min="7" max="8" width="9" style="251" bestFit="1" customWidth="1"/>
    <col min="9" max="9" width="35.81640625" style="251" bestFit="1" customWidth="1"/>
    <col min="10" max="11" width="2" style="251" bestFit="1" customWidth="1"/>
    <col min="12" max="12" width="6.453125" style="251"/>
    <col min="13" max="13" width="6" style="251" bestFit="1" customWidth="1"/>
  </cols>
  <sheetData>
    <row r="1" spans="1:13" s="39" customFormat="1">
      <c r="A1" s="251" t="s">
        <v>1131</v>
      </c>
      <c r="B1" s="251" t="s">
        <v>1132</v>
      </c>
      <c r="C1" s="251" t="s">
        <v>1133</v>
      </c>
      <c r="D1" s="251" t="s">
        <v>1127</v>
      </c>
      <c r="E1" s="251" t="s">
        <v>1134</v>
      </c>
      <c r="F1" s="251" t="s">
        <v>1135</v>
      </c>
      <c r="G1" s="251" t="s">
        <v>1101</v>
      </c>
      <c r="H1" s="251" t="s">
        <v>1102</v>
      </c>
      <c r="I1" s="251" t="s">
        <v>1128</v>
      </c>
      <c r="J1" s="251" t="s">
        <v>1136</v>
      </c>
      <c r="K1" s="251" t="s">
        <v>1129</v>
      </c>
      <c r="L1" s="251" t="s">
        <v>1137</v>
      </c>
      <c r="M1" s="251" t="s">
        <v>1130</v>
      </c>
    </row>
    <row r="2" spans="1:13">
      <c r="A2" s="251">
        <v>1</v>
      </c>
      <c r="D2" s="251" t="s">
        <v>93</v>
      </c>
      <c r="E2" s="251" t="s">
        <v>1091</v>
      </c>
      <c r="F2" s="251">
        <v>2</v>
      </c>
      <c r="J2" s="251">
        <v>0</v>
      </c>
      <c r="K2" s="251">
        <v>0</v>
      </c>
      <c r="M2" s="251">
        <v>2</v>
      </c>
    </row>
    <row r="3" spans="1:13">
      <c r="A3" s="251">
        <v>3</v>
      </c>
      <c r="D3" s="251" t="s">
        <v>87</v>
      </c>
      <c r="E3" s="251" t="s">
        <v>1091</v>
      </c>
      <c r="F3" s="251">
        <v>2</v>
      </c>
      <c r="J3" s="251">
        <v>0</v>
      </c>
      <c r="K3" s="251">
        <v>0</v>
      </c>
      <c r="M3" s="251">
        <v>2</v>
      </c>
    </row>
    <row r="4" spans="1:13">
      <c r="A4" s="251">
        <v>7</v>
      </c>
      <c r="D4" s="251" t="s">
        <v>75</v>
      </c>
      <c r="E4" s="251" t="s">
        <v>1091</v>
      </c>
      <c r="F4" s="251">
        <v>2</v>
      </c>
      <c r="J4" s="251">
        <v>0</v>
      </c>
      <c r="K4" s="251">
        <v>0</v>
      </c>
      <c r="M4" s="251">
        <v>2</v>
      </c>
    </row>
    <row r="5" spans="1:13">
      <c r="A5" s="251">
        <v>9</v>
      </c>
      <c r="D5" s="251" t="s">
        <v>97</v>
      </c>
      <c r="E5" s="251" t="s">
        <v>1063</v>
      </c>
      <c r="F5" s="251">
        <v>1.5</v>
      </c>
      <c r="I5" s="251" t="s">
        <v>592</v>
      </c>
      <c r="J5" s="251">
        <v>0</v>
      </c>
      <c r="K5" s="251">
        <v>0</v>
      </c>
      <c r="M5" s="251">
        <v>1.5</v>
      </c>
    </row>
    <row r="6" spans="1:13">
      <c r="A6" s="251">
        <v>12</v>
      </c>
      <c r="D6" s="251" t="s">
        <v>65</v>
      </c>
      <c r="E6" s="251" t="s">
        <v>1091</v>
      </c>
      <c r="F6" s="251">
        <v>2</v>
      </c>
      <c r="J6" s="251">
        <v>0</v>
      </c>
      <c r="K6" s="251">
        <v>0</v>
      </c>
      <c r="M6" s="251">
        <v>2</v>
      </c>
    </row>
    <row r="7" spans="1:13">
      <c r="A7" s="251">
        <v>14</v>
      </c>
      <c r="D7" s="251" t="s">
        <v>81</v>
      </c>
      <c r="E7" s="251" t="s">
        <v>1065</v>
      </c>
      <c r="F7" s="251">
        <v>2</v>
      </c>
      <c r="J7" s="251">
        <v>0</v>
      </c>
      <c r="K7" s="251">
        <v>0</v>
      </c>
      <c r="M7" s="251">
        <v>2</v>
      </c>
    </row>
    <row r="8" spans="1:13">
      <c r="A8" s="251">
        <v>15</v>
      </c>
      <c r="D8" s="251" t="s">
        <v>81</v>
      </c>
      <c r="E8" s="251" t="s">
        <v>1091</v>
      </c>
      <c r="F8" s="251">
        <v>2</v>
      </c>
      <c r="J8" s="251">
        <v>0</v>
      </c>
      <c r="K8" s="251">
        <v>0</v>
      </c>
      <c r="M8" s="251">
        <v>2</v>
      </c>
    </row>
    <row r="9" spans="1:13">
      <c r="A9" s="251">
        <v>16</v>
      </c>
      <c r="D9" s="251" t="s">
        <v>81</v>
      </c>
      <c r="E9" s="251" t="s">
        <v>1314</v>
      </c>
      <c r="F9" s="251">
        <v>0.5</v>
      </c>
      <c r="I9" s="251" t="s">
        <v>1238</v>
      </c>
      <c r="J9" s="251">
        <v>0</v>
      </c>
      <c r="K9" s="251">
        <v>0</v>
      </c>
      <c r="M9" s="251">
        <v>0.5</v>
      </c>
    </row>
    <row r="10" spans="1:13">
      <c r="A10" s="251">
        <v>18</v>
      </c>
      <c r="D10" s="251" t="s">
        <v>25</v>
      </c>
      <c r="E10" s="251" t="s">
        <v>1442</v>
      </c>
      <c r="F10" s="251">
        <v>0.5</v>
      </c>
      <c r="I10" s="251" t="s">
        <v>1019</v>
      </c>
      <c r="J10" s="251">
        <v>0</v>
      </c>
      <c r="K10" s="251">
        <v>0</v>
      </c>
      <c r="M10" s="251">
        <v>0.5</v>
      </c>
    </row>
    <row r="11" spans="1:13">
      <c r="A11" s="251">
        <v>20</v>
      </c>
      <c r="D11" s="251" t="s">
        <v>32</v>
      </c>
      <c r="E11" s="251" t="s">
        <v>1066</v>
      </c>
      <c r="F11" s="251">
        <v>1</v>
      </c>
      <c r="J11" s="251">
        <v>0</v>
      </c>
      <c r="K11" s="251">
        <v>0</v>
      </c>
      <c r="M11" s="251">
        <v>1</v>
      </c>
    </row>
    <row r="12" spans="1:13">
      <c r="A12" s="251">
        <v>21</v>
      </c>
      <c r="D12" s="251" t="s">
        <v>50</v>
      </c>
      <c r="E12" s="251" t="s">
        <v>1239</v>
      </c>
      <c r="F12" s="251">
        <v>1</v>
      </c>
      <c r="J12" s="251">
        <v>0</v>
      </c>
      <c r="K12" s="251">
        <v>0</v>
      </c>
      <c r="M12" s="251">
        <v>1</v>
      </c>
    </row>
    <row r="13" spans="1:13">
      <c r="A13" s="251">
        <v>22</v>
      </c>
      <c r="D13" s="251" t="s">
        <v>95</v>
      </c>
      <c r="E13" s="251" t="s">
        <v>1067</v>
      </c>
      <c r="F13" s="251">
        <v>2</v>
      </c>
      <c r="I13" s="251" t="s">
        <v>574</v>
      </c>
      <c r="J13" s="251">
        <v>0</v>
      </c>
      <c r="K13" s="251">
        <v>0</v>
      </c>
      <c r="M13" s="251">
        <v>2</v>
      </c>
    </row>
    <row r="14" spans="1:13">
      <c r="A14" s="251">
        <v>23</v>
      </c>
      <c r="D14" s="251" t="s">
        <v>299</v>
      </c>
      <c r="E14" s="251" t="s">
        <v>1066</v>
      </c>
      <c r="F14" s="251">
        <v>1</v>
      </c>
      <c r="J14" s="251">
        <v>0</v>
      </c>
      <c r="K14" s="251">
        <v>0</v>
      </c>
      <c r="M14" s="251">
        <v>1</v>
      </c>
    </row>
    <row r="15" spans="1:13">
      <c r="A15" s="251">
        <v>26</v>
      </c>
      <c r="D15" s="251" t="s">
        <v>282</v>
      </c>
      <c r="E15" s="251" t="s">
        <v>1443</v>
      </c>
      <c r="F15" s="251">
        <v>2</v>
      </c>
      <c r="J15" s="251">
        <v>0</v>
      </c>
      <c r="K15" s="251">
        <v>0</v>
      </c>
      <c r="M15" s="251">
        <v>2</v>
      </c>
    </row>
    <row r="16" spans="1:13">
      <c r="A16" s="251">
        <v>28</v>
      </c>
      <c r="D16" s="251" t="s">
        <v>307</v>
      </c>
      <c r="E16" s="251" t="s">
        <v>1068</v>
      </c>
      <c r="F16" s="251">
        <v>3</v>
      </c>
      <c r="J16" s="251">
        <v>0</v>
      </c>
      <c r="K16" s="251">
        <v>0</v>
      </c>
      <c r="M16" s="251">
        <v>3</v>
      </c>
    </row>
    <row r="17" spans="1:13">
      <c r="A17" s="251">
        <v>30</v>
      </c>
      <c r="D17" s="251" t="s">
        <v>236</v>
      </c>
      <c r="E17" s="251" t="s">
        <v>1068</v>
      </c>
      <c r="F17" s="251">
        <v>2</v>
      </c>
      <c r="J17" s="251">
        <v>0</v>
      </c>
      <c r="K17" s="251">
        <v>0</v>
      </c>
      <c r="M17" s="251">
        <v>2</v>
      </c>
    </row>
    <row r="18" spans="1:13">
      <c r="A18" s="251">
        <v>34</v>
      </c>
      <c r="D18" s="251" t="s">
        <v>142</v>
      </c>
      <c r="E18" s="251" t="s">
        <v>1068</v>
      </c>
      <c r="F18" s="251">
        <v>3</v>
      </c>
      <c r="J18" s="251">
        <v>0</v>
      </c>
      <c r="K18" s="251">
        <v>0</v>
      </c>
      <c r="M18" s="251">
        <v>3</v>
      </c>
    </row>
    <row r="19" spans="1:13">
      <c r="A19" s="251">
        <v>35</v>
      </c>
      <c r="D19" s="251" t="s">
        <v>42</v>
      </c>
      <c r="E19" s="251" t="s">
        <v>1068</v>
      </c>
      <c r="F19" s="251">
        <v>0</v>
      </c>
      <c r="J19" s="251">
        <v>0</v>
      </c>
      <c r="K19" s="251">
        <v>0</v>
      </c>
      <c r="M19" s="251">
        <v>0</v>
      </c>
    </row>
    <row r="20" spans="1:13">
      <c r="A20" s="251">
        <v>42</v>
      </c>
      <c r="D20" s="251" t="s">
        <v>58</v>
      </c>
      <c r="E20" s="251" t="s">
        <v>1068</v>
      </c>
      <c r="F20" s="251">
        <v>3</v>
      </c>
      <c r="J20" s="251">
        <v>0</v>
      </c>
      <c r="K20" s="251">
        <v>0</v>
      </c>
      <c r="M20" s="251">
        <v>3</v>
      </c>
    </row>
    <row r="21" spans="1:13">
      <c r="A21" s="251">
        <v>46</v>
      </c>
      <c r="D21" s="251" t="s">
        <v>95</v>
      </c>
      <c r="E21" s="251" t="s">
        <v>1069</v>
      </c>
      <c r="F21" s="251">
        <v>2</v>
      </c>
      <c r="I21" s="251" t="s">
        <v>1020</v>
      </c>
      <c r="J21" s="251">
        <v>0</v>
      </c>
      <c r="K21" s="251">
        <v>0</v>
      </c>
      <c r="M21" s="251">
        <v>2</v>
      </c>
    </row>
    <row r="22" spans="1:13">
      <c r="A22" s="251">
        <v>50</v>
      </c>
      <c r="D22" s="251" t="s">
        <v>115</v>
      </c>
      <c r="E22" s="251" t="s">
        <v>1063</v>
      </c>
      <c r="F22" s="251">
        <v>1</v>
      </c>
      <c r="I22" s="251" t="s">
        <v>594</v>
      </c>
      <c r="J22" s="251">
        <v>0</v>
      </c>
      <c r="K22" s="251">
        <v>0</v>
      </c>
      <c r="M22" s="251">
        <v>1</v>
      </c>
    </row>
    <row r="23" spans="1:13">
      <c r="A23" s="251">
        <v>52</v>
      </c>
      <c r="D23" s="251" t="s">
        <v>100</v>
      </c>
      <c r="E23" s="251" t="s">
        <v>1063</v>
      </c>
      <c r="F23" s="251">
        <v>1.5</v>
      </c>
      <c r="I23" s="251" t="s">
        <v>595</v>
      </c>
      <c r="J23" s="251">
        <v>0</v>
      </c>
      <c r="K23" s="251">
        <v>0</v>
      </c>
      <c r="M23" s="251">
        <v>1.5</v>
      </c>
    </row>
    <row r="24" spans="1:13">
      <c r="A24" s="251">
        <v>53</v>
      </c>
      <c r="D24" s="251" t="s">
        <v>69</v>
      </c>
      <c r="E24" s="251" t="s">
        <v>1091</v>
      </c>
      <c r="F24" s="251">
        <v>2</v>
      </c>
      <c r="J24" s="251">
        <v>0</v>
      </c>
      <c r="K24" s="251">
        <v>0</v>
      </c>
      <c r="M24" s="251">
        <v>2</v>
      </c>
    </row>
    <row r="25" spans="1:13">
      <c r="A25" s="251">
        <v>54</v>
      </c>
      <c r="D25" s="251" t="s">
        <v>32</v>
      </c>
      <c r="E25" s="251" t="s">
        <v>1442</v>
      </c>
      <c r="F25" s="251">
        <v>0.5</v>
      </c>
      <c r="I25" s="251" t="s">
        <v>596</v>
      </c>
      <c r="J25" s="251">
        <v>0</v>
      </c>
      <c r="K25" s="251">
        <v>0</v>
      </c>
      <c r="M25" s="251">
        <v>0.5</v>
      </c>
    </row>
    <row r="26" spans="1:13">
      <c r="A26" s="251">
        <v>55</v>
      </c>
      <c r="D26" s="251" t="s">
        <v>139</v>
      </c>
      <c r="E26" s="251" t="s">
        <v>1064</v>
      </c>
      <c r="F26" s="251">
        <v>1</v>
      </c>
      <c r="I26" s="251" t="s">
        <v>597</v>
      </c>
      <c r="J26" s="251">
        <v>0</v>
      </c>
      <c r="K26" s="251">
        <v>0</v>
      </c>
      <c r="M26" s="251">
        <v>1</v>
      </c>
    </row>
    <row r="27" spans="1:13">
      <c r="A27" s="251">
        <v>57</v>
      </c>
      <c r="D27" s="251" t="s">
        <v>43</v>
      </c>
      <c r="E27" s="251" t="s">
        <v>1070</v>
      </c>
      <c r="F27" s="251">
        <v>1</v>
      </c>
      <c r="J27" s="251">
        <v>0</v>
      </c>
      <c r="K27" s="251">
        <v>0</v>
      </c>
      <c r="M27" s="251">
        <v>1</v>
      </c>
    </row>
    <row r="28" spans="1:13">
      <c r="A28" s="251">
        <v>60</v>
      </c>
      <c r="D28" s="251" t="s">
        <v>295</v>
      </c>
      <c r="E28" s="251" t="s">
        <v>1314</v>
      </c>
      <c r="F28" s="251">
        <v>0.5</v>
      </c>
      <c r="I28" s="251" t="s">
        <v>1238</v>
      </c>
      <c r="J28" s="251">
        <v>0</v>
      </c>
      <c r="K28" s="251">
        <v>0</v>
      </c>
      <c r="M28" s="251">
        <v>0.5</v>
      </c>
    </row>
    <row r="29" spans="1:13">
      <c r="A29" s="251">
        <v>61</v>
      </c>
      <c r="D29" s="251" t="s">
        <v>72</v>
      </c>
      <c r="E29" s="251" t="s">
        <v>1091</v>
      </c>
      <c r="F29" s="251">
        <v>2</v>
      </c>
      <c r="J29" s="251">
        <v>0</v>
      </c>
      <c r="K29" s="251">
        <v>0</v>
      </c>
      <c r="M29" s="251">
        <v>2</v>
      </c>
    </row>
    <row r="30" spans="1:13">
      <c r="A30" s="251">
        <v>62</v>
      </c>
      <c r="D30" s="251" t="s">
        <v>248</v>
      </c>
      <c r="E30" s="251" t="s">
        <v>1068</v>
      </c>
      <c r="F30" s="251">
        <v>3</v>
      </c>
      <c r="J30" s="251">
        <v>0</v>
      </c>
      <c r="K30" s="251">
        <v>0</v>
      </c>
      <c r="M30" s="251">
        <v>3</v>
      </c>
    </row>
    <row r="31" spans="1:13">
      <c r="A31" s="251">
        <v>66</v>
      </c>
      <c r="D31" s="251" t="s">
        <v>61</v>
      </c>
      <c r="E31" s="251" t="s">
        <v>1091</v>
      </c>
      <c r="F31" s="251">
        <v>2</v>
      </c>
      <c r="J31" s="251">
        <v>0</v>
      </c>
      <c r="K31" s="251">
        <v>0</v>
      </c>
      <c r="M31" s="251">
        <v>2</v>
      </c>
    </row>
    <row r="32" spans="1:13">
      <c r="A32" s="251">
        <v>67</v>
      </c>
      <c r="D32" s="251" t="s">
        <v>123</v>
      </c>
      <c r="E32" s="251" t="s">
        <v>1068</v>
      </c>
      <c r="F32" s="251">
        <v>0</v>
      </c>
      <c r="J32" s="251">
        <v>0</v>
      </c>
      <c r="K32" s="251">
        <v>0</v>
      </c>
      <c r="M32" s="251">
        <v>0</v>
      </c>
    </row>
    <row r="33" spans="1:13">
      <c r="A33" s="251">
        <v>68</v>
      </c>
      <c r="D33" s="251" t="s">
        <v>58</v>
      </c>
      <c r="E33" s="251" t="s">
        <v>1443</v>
      </c>
      <c r="F33" s="251">
        <v>3</v>
      </c>
      <c r="J33" s="251">
        <v>0</v>
      </c>
      <c r="K33" s="251">
        <v>0</v>
      </c>
      <c r="M33" s="251">
        <v>3</v>
      </c>
    </row>
    <row r="34" spans="1:13">
      <c r="A34" s="251">
        <v>69</v>
      </c>
      <c r="D34" s="251" t="s">
        <v>61</v>
      </c>
      <c r="E34" s="251" t="s">
        <v>1314</v>
      </c>
      <c r="F34" s="251">
        <v>0.5</v>
      </c>
      <c r="I34" s="251" t="s">
        <v>1238</v>
      </c>
      <c r="J34" s="251">
        <v>0</v>
      </c>
      <c r="K34" s="251">
        <v>0</v>
      </c>
      <c r="M34" s="251">
        <v>0.5</v>
      </c>
    </row>
    <row r="35" spans="1:13">
      <c r="A35" s="251">
        <v>70</v>
      </c>
      <c r="D35" s="251" t="s">
        <v>101</v>
      </c>
      <c r="E35" s="251" t="s">
        <v>1314</v>
      </c>
      <c r="F35" s="251">
        <v>0.5</v>
      </c>
      <c r="I35" s="251" t="s">
        <v>1238</v>
      </c>
      <c r="J35" s="251">
        <v>0</v>
      </c>
      <c r="K35" s="251">
        <v>0</v>
      </c>
      <c r="M35" s="251">
        <v>0.5</v>
      </c>
    </row>
    <row r="36" spans="1:13">
      <c r="A36" s="251">
        <v>72</v>
      </c>
      <c r="D36" s="251" t="s">
        <v>45</v>
      </c>
      <c r="E36" s="251" t="s">
        <v>1068</v>
      </c>
      <c r="F36" s="251">
        <v>3</v>
      </c>
      <c r="J36" s="251">
        <v>0</v>
      </c>
      <c r="K36" s="251">
        <v>0</v>
      </c>
      <c r="M36" s="251">
        <v>3</v>
      </c>
    </row>
    <row r="37" spans="1:13">
      <c r="A37" s="251">
        <v>73</v>
      </c>
      <c r="D37" s="251" t="s">
        <v>95</v>
      </c>
      <c r="E37" s="251" t="s">
        <v>1068</v>
      </c>
      <c r="F37" s="251">
        <v>3</v>
      </c>
      <c r="J37" s="251">
        <v>0</v>
      </c>
      <c r="K37" s="251">
        <v>0</v>
      </c>
      <c r="M37" s="251">
        <v>3</v>
      </c>
    </row>
    <row r="38" spans="1:13">
      <c r="A38" s="251">
        <v>75</v>
      </c>
      <c r="D38" s="251" t="s">
        <v>132</v>
      </c>
      <c r="E38" s="251" t="s">
        <v>1442</v>
      </c>
      <c r="F38" s="251">
        <v>1</v>
      </c>
      <c r="I38" s="251" t="s">
        <v>1092</v>
      </c>
      <c r="J38" s="251">
        <v>0</v>
      </c>
      <c r="K38" s="251">
        <v>0</v>
      </c>
      <c r="M38" s="251">
        <v>1</v>
      </c>
    </row>
    <row r="39" spans="1:13">
      <c r="A39" s="251">
        <v>82</v>
      </c>
      <c r="D39" s="251" t="s">
        <v>323</v>
      </c>
      <c r="E39" s="251" t="s">
        <v>1091</v>
      </c>
      <c r="F39" s="251">
        <v>1</v>
      </c>
      <c r="J39" s="251">
        <v>0</v>
      </c>
      <c r="K39" s="251">
        <v>0</v>
      </c>
      <c r="M39" s="251">
        <v>1</v>
      </c>
    </row>
    <row r="40" spans="1:13">
      <c r="A40" s="251">
        <v>91</v>
      </c>
      <c r="D40" s="251" t="s">
        <v>278</v>
      </c>
      <c r="E40" s="251" t="s">
        <v>1445</v>
      </c>
      <c r="F40" s="251">
        <v>0.5</v>
      </c>
      <c r="I40" s="251" t="s">
        <v>600</v>
      </c>
      <c r="J40" s="251">
        <v>0</v>
      </c>
      <c r="K40" s="251">
        <v>0</v>
      </c>
      <c r="M40" s="251">
        <v>0.5</v>
      </c>
    </row>
    <row r="41" spans="1:13">
      <c r="A41" s="251">
        <v>94</v>
      </c>
      <c r="D41" s="251" t="s">
        <v>52</v>
      </c>
      <c r="E41" s="251" t="s">
        <v>1068</v>
      </c>
      <c r="F41" s="251">
        <v>3</v>
      </c>
      <c r="J41" s="251">
        <v>0</v>
      </c>
      <c r="K41" s="251">
        <v>0</v>
      </c>
      <c r="M41" s="251">
        <v>3</v>
      </c>
    </row>
    <row r="42" spans="1:13">
      <c r="A42" s="251">
        <v>98</v>
      </c>
      <c r="D42" s="251" t="s">
        <v>49</v>
      </c>
      <c r="E42" s="251" t="s">
        <v>1239</v>
      </c>
      <c r="F42" s="251">
        <v>1</v>
      </c>
      <c r="J42" s="251">
        <v>0</v>
      </c>
      <c r="K42" s="251">
        <v>0</v>
      </c>
      <c r="M42" s="251">
        <v>1</v>
      </c>
    </row>
    <row r="43" spans="1:13">
      <c r="A43" s="251">
        <v>110</v>
      </c>
      <c r="D43" s="251" t="s">
        <v>49</v>
      </c>
      <c r="E43" s="251" t="s">
        <v>1447</v>
      </c>
      <c r="F43" s="251">
        <v>1</v>
      </c>
      <c r="I43" s="251" t="s">
        <v>1260</v>
      </c>
      <c r="J43" s="251">
        <v>0</v>
      </c>
      <c r="K43" s="251">
        <v>0</v>
      </c>
      <c r="M43" s="251">
        <v>1</v>
      </c>
    </row>
    <row r="44" spans="1:13">
      <c r="A44" s="251">
        <v>112</v>
      </c>
      <c r="D44" s="251" t="s">
        <v>293</v>
      </c>
      <c r="E44" s="251" t="s">
        <v>1315</v>
      </c>
      <c r="F44" s="251">
        <v>0.5</v>
      </c>
      <c r="I44" s="251" t="s">
        <v>1096</v>
      </c>
      <c r="J44" s="251">
        <v>0</v>
      </c>
      <c r="K44" s="251">
        <v>0</v>
      </c>
      <c r="M44" s="251">
        <v>0.5</v>
      </c>
    </row>
    <row r="45" spans="1:13">
      <c r="A45" s="251">
        <v>113</v>
      </c>
      <c r="D45" s="251" t="s">
        <v>60</v>
      </c>
      <c r="E45" s="251" t="s">
        <v>1063</v>
      </c>
      <c r="F45" s="251">
        <v>0.5</v>
      </c>
      <c r="I45" s="251" t="s">
        <v>601</v>
      </c>
      <c r="J45" s="251">
        <v>0</v>
      </c>
      <c r="K45" s="251">
        <v>0</v>
      </c>
      <c r="M45" s="251">
        <v>0.5</v>
      </c>
    </row>
    <row r="46" spans="1:13">
      <c r="A46" s="251">
        <v>131</v>
      </c>
      <c r="D46" s="251" t="s">
        <v>132</v>
      </c>
      <c r="E46" s="251" t="s">
        <v>1316</v>
      </c>
      <c r="F46" s="251">
        <v>2</v>
      </c>
      <c r="J46" s="251">
        <v>0</v>
      </c>
      <c r="K46" s="251">
        <v>0</v>
      </c>
      <c r="M46" s="251">
        <v>2</v>
      </c>
    </row>
    <row r="47" spans="1:13">
      <c r="A47" s="251">
        <v>133</v>
      </c>
      <c r="D47" s="251" t="s">
        <v>1270</v>
      </c>
      <c r="E47" s="251" t="s">
        <v>1070</v>
      </c>
      <c r="F47" s="251">
        <v>1</v>
      </c>
      <c r="J47" s="251">
        <v>0</v>
      </c>
      <c r="K47" s="251">
        <v>0</v>
      </c>
      <c r="M47" s="251">
        <v>1</v>
      </c>
    </row>
    <row r="48" spans="1:13">
      <c r="A48" s="251">
        <v>134</v>
      </c>
      <c r="D48" s="251" t="s">
        <v>217</v>
      </c>
      <c r="E48" s="251" t="s">
        <v>1070</v>
      </c>
      <c r="F48" s="251">
        <v>1</v>
      </c>
      <c r="J48" s="251">
        <v>0</v>
      </c>
      <c r="K48" s="251">
        <v>0</v>
      </c>
      <c r="M48" s="251">
        <v>1</v>
      </c>
    </row>
    <row r="49" spans="1:13">
      <c r="A49" s="251">
        <v>135</v>
      </c>
      <c r="D49" s="251" t="s">
        <v>240</v>
      </c>
      <c r="E49" s="251" t="s">
        <v>1448</v>
      </c>
      <c r="F49" s="251">
        <v>1</v>
      </c>
      <c r="I49" s="251" t="s">
        <v>603</v>
      </c>
      <c r="J49" s="251">
        <v>0</v>
      </c>
      <c r="K49" s="251">
        <v>0</v>
      </c>
      <c r="M49" s="251">
        <v>1</v>
      </c>
    </row>
    <row r="50" spans="1:13">
      <c r="A50" s="251">
        <v>144</v>
      </c>
      <c r="D50" s="251" t="s">
        <v>227</v>
      </c>
      <c r="E50" s="251" t="s">
        <v>1064</v>
      </c>
      <c r="F50" s="251">
        <v>1</v>
      </c>
      <c r="I50" s="251" t="s">
        <v>1310</v>
      </c>
      <c r="J50" s="251">
        <v>0</v>
      </c>
      <c r="K50" s="251">
        <v>0</v>
      </c>
      <c r="M50" s="251">
        <v>1</v>
      </c>
    </row>
    <row r="51" spans="1:13">
      <c r="A51" s="251">
        <v>148</v>
      </c>
      <c r="D51" s="251" t="s">
        <v>323</v>
      </c>
      <c r="E51" s="251" t="s">
        <v>1311</v>
      </c>
      <c r="F51" s="251">
        <v>0.5</v>
      </c>
      <c r="I51" s="251" t="s">
        <v>1449</v>
      </c>
      <c r="J51" s="251">
        <v>0</v>
      </c>
      <c r="K51" s="251">
        <v>0</v>
      </c>
      <c r="M51" s="251">
        <v>0.5</v>
      </c>
    </row>
    <row r="52" spans="1:13">
      <c r="A52" s="251">
        <v>149</v>
      </c>
      <c r="D52" s="251" t="s">
        <v>57</v>
      </c>
      <c r="E52" s="251" t="s">
        <v>1315</v>
      </c>
      <c r="F52" s="251">
        <v>1</v>
      </c>
      <c r="I52" s="251" t="s">
        <v>732</v>
      </c>
      <c r="J52" s="251">
        <v>0</v>
      </c>
      <c r="K52" s="251">
        <v>0</v>
      </c>
      <c r="M52" s="251">
        <v>1</v>
      </c>
    </row>
    <row r="53" spans="1:13">
      <c r="A53" s="251">
        <v>160</v>
      </c>
      <c r="D53" s="251" t="s">
        <v>1646</v>
      </c>
      <c r="E53" s="251" t="s">
        <v>1091</v>
      </c>
      <c r="F53" s="251">
        <v>1</v>
      </c>
      <c r="J53" s="251">
        <v>0</v>
      </c>
      <c r="K53" s="251">
        <v>0</v>
      </c>
      <c r="M53" s="251">
        <v>1</v>
      </c>
    </row>
    <row r="54" spans="1:13">
      <c r="A54" s="251">
        <v>172</v>
      </c>
      <c r="D54" s="251" t="s">
        <v>143</v>
      </c>
      <c r="E54" s="251" t="s">
        <v>1068</v>
      </c>
      <c r="F54" s="251">
        <v>1</v>
      </c>
      <c r="J54" s="251">
        <v>0</v>
      </c>
      <c r="K54" s="251">
        <v>0</v>
      </c>
      <c r="M54" s="251">
        <v>1</v>
      </c>
    </row>
    <row r="55" spans="1:13">
      <c r="A55" s="251">
        <v>173</v>
      </c>
      <c r="D55" s="251" t="s">
        <v>49</v>
      </c>
      <c r="E55" s="251" t="s">
        <v>1068</v>
      </c>
      <c r="F55" s="251">
        <v>1</v>
      </c>
      <c r="J55" s="251">
        <v>0</v>
      </c>
      <c r="K55" s="251">
        <v>0</v>
      </c>
      <c r="M55" s="251">
        <v>1</v>
      </c>
    </row>
    <row r="56" spans="1:13">
      <c r="A56" s="251">
        <v>178</v>
      </c>
      <c r="D56" s="251" t="s">
        <v>69</v>
      </c>
      <c r="E56" s="251" t="s">
        <v>1065</v>
      </c>
      <c r="F56" s="251">
        <v>1</v>
      </c>
      <c r="J56" s="251">
        <v>0</v>
      </c>
      <c r="K56" s="251">
        <v>0</v>
      </c>
      <c r="M56" s="251">
        <v>1</v>
      </c>
    </row>
    <row r="57" spans="1:13">
      <c r="A57" s="251">
        <v>184</v>
      </c>
      <c r="D57" s="251" t="s">
        <v>530</v>
      </c>
      <c r="E57" s="251" t="s">
        <v>1314</v>
      </c>
      <c r="F57" s="251">
        <v>0.5</v>
      </c>
      <c r="I57" s="251" t="s">
        <v>1238</v>
      </c>
      <c r="J57" s="251">
        <v>0</v>
      </c>
      <c r="K57" s="251">
        <v>0</v>
      </c>
      <c r="M57" s="251">
        <v>0.5</v>
      </c>
    </row>
    <row r="58" spans="1:13">
      <c r="A58" s="251">
        <v>223</v>
      </c>
      <c r="D58" s="251" t="s">
        <v>28</v>
      </c>
      <c r="E58" s="251" t="s">
        <v>1442</v>
      </c>
      <c r="F58" s="251">
        <v>1</v>
      </c>
      <c r="I58" s="251" t="s">
        <v>1093</v>
      </c>
      <c r="J58" s="251">
        <v>0</v>
      </c>
      <c r="K58" s="251">
        <v>0</v>
      </c>
      <c r="M58" s="251">
        <v>1</v>
      </c>
    </row>
    <row r="59" spans="1:13">
      <c r="A59" s="251">
        <v>227</v>
      </c>
      <c r="D59" s="251" t="s">
        <v>161</v>
      </c>
      <c r="E59" s="251" t="s">
        <v>1442</v>
      </c>
      <c r="F59" s="251">
        <v>1</v>
      </c>
      <c r="I59" s="251" t="s">
        <v>1711</v>
      </c>
      <c r="J59" s="251">
        <v>0</v>
      </c>
      <c r="K59" s="251">
        <v>0</v>
      </c>
      <c r="M59" s="251">
        <v>1</v>
      </c>
    </row>
    <row r="60" spans="1:13">
      <c r="A60" s="251">
        <v>232</v>
      </c>
      <c r="D60" s="251" t="s">
        <v>75</v>
      </c>
      <c r="E60" s="251" t="s">
        <v>1311</v>
      </c>
      <c r="F60" s="251">
        <v>0.5</v>
      </c>
      <c r="I60" s="251" t="s">
        <v>1450</v>
      </c>
      <c r="J60" s="251">
        <v>0</v>
      </c>
      <c r="K60" s="251">
        <v>0</v>
      </c>
      <c r="M60" s="251">
        <v>0.5</v>
      </c>
    </row>
    <row r="61" spans="1:13">
      <c r="A61" s="251">
        <v>254</v>
      </c>
      <c r="D61" s="251" t="s">
        <v>1607</v>
      </c>
      <c r="E61" s="251" t="s">
        <v>1442</v>
      </c>
      <c r="F61" s="251">
        <v>1</v>
      </c>
      <c r="I61" s="251" t="s">
        <v>1103</v>
      </c>
      <c r="J61" s="251">
        <v>0</v>
      </c>
      <c r="K61" s="251">
        <v>0</v>
      </c>
      <c r="M61" s="251">
        <v>1</v>
      </c>
    </row>
    <row r="62" spans="1:13">
      <c r="A62" s="251">
        <v>259</v>
      </c>
      <c r="D62" s="251" t="s">
        <v>562</v>
      </c>
      <c r="E62" s="251" t="s">
        <v>1067</v>
      </c>
      <c r="F62" s="251">
        <v>0.5</v>
      </c>
      <c r="I62" s="251" t="s">
        <v>570</v>
      </c>
      <c r="J62" s="251">
        <v>0</v>
      </c>
      <c r="K62" s="251">
        <v>0</v>
      </c>
      <c r="M62" s="251">
        <v>0.5</v>
      </c>
    </row>
    <row r="63" spans="1:13">
      <c r="A63" s="251">
        <v>260</v>
      </c>
      <c r="D63" s="251" t="s">
        <v>299</v>
      </c>
      <c r="E63" s="251" t="s">
        <v>1067</v>
      </c>
      <c r="F63" s="251">
        <v>2</v>
      </c>
      <c r="I63" s="251" t="s">
        <v>574</v>
      </c>
      <c r="J63" s="251">
        <v>0</v>
      </c>
      <c r="K63" s="251">
        <v>0</v>
      </c>
      <c r="M63" s="251">
        <v>2</v>
      </c>
    </row>
    <row r="64" spans="1:13">
      <c r="A64" s="251">
        <v>264</v>
      </c>
      <c r="D64" s="251" t="s">
        <v>272</v>
      </c>
      <c r="E64" s="251" t="s">
        <v>1316</v>
      </c>
      <c r="F64" s="251">
        <v>2</v>
      </c>
      <c r="J64" s="251">
        <v>0</v>
      </c>
      <c r="K64" s="251">
        <v>0</v>
      </c>
      <c r="M64" s="251">
        <v>2</v>
      </c>
    </row>
    <row r="65" spans="1:13">
      <c r="A65" s="251">
        <v>268</v>
      </c>
      <c r="D65" s="251" t="s">
        <v>88</v>
      </c>
      <c r="E65" s="251" t="s">
        <v>1091</v>
      </c>
      <c r="F65" s="251">
        <v>1</v>
      </c>
      <c r="J65" s="251">
        <v>0</v>
      </c>
      <c r="K65" s="251">
        <v>0</v>
      </c>
      <c r="M65" s="251">
        <v>1</v>
      </c>
    </row>
    <row r="66" spans="1:13">
      <c r="A66" s="251">
        <v>281</v>
      </c>
      <c r="D66" s="251" t="s">
        <v>115</v>
      </c>
      <c r="E66" s="251" t="s">
        <v>1068</v>
      </c>
      <c r="F66" s="251">
        <v>1</v>
      </c>
      <c r="J66" s="251">
        <v>0</v>
      </c>
      <c r="K66" s="251">
        <v>0</v>
      </c>
      <c r="M66" s="251">
        <v>1</v>
      </c>
    </row>
    <row r="67" spans="1:13">
      <c r="A67" s="251">
        <v>283</v>
      </c>
      <c r="D67" s="251" t="s">
        <v>25</v>
      </c>
      <c r="E67" s="251" t="s">
        <v>1068</v>
      </c>
      <c r="F67" s="251">
        <v>0.5</v>
      </c>
      <c r="J67" s="251">
        <v>0</v>
      </c>
      <c r="K67" s="251">
        <v>0</v>
      </c>
      <c r="M67" s="251">
        <v>0.5</v>
      </c>
    </row>
    <row r="68" spans="1:13">
      <c r="A68" s="251">
        <v>287</v>
      </c>
      <c r="D68" s="251" t="s">
        <v>326</v>
      </c>
      <c r="E68" s="251" t="s">
        <v>1443</v>
      </c>
      <c r="F68" s="251">
        <v>2</v>
      </c>
      <c r="J68" s="251">
        <v>0</v>
      </c>
      <c r="K68" s="251">
        <v>0</v>
      </c>
      <c r="M68" s="251">
        <v>2</v>
      </c>
    </row>
    <row r="69" spans="1:13">
      <c r="A69" s="251">
        <v>288</v>
      </c>
      <c r="D69" s="251" t="s">
        <v>299</v>
      </c>
      <c r="E69" s="251" t="s">
        <v>1443</v>
      </c>
      <c r="F69" s="251">
        <v>1</v>
      </c>
      <c r="J69" s="251">
        <v>0</v>
      </c>
      <c r="K69" s="251">
        <v>0</v>
      </c>
      <c r="M69" s="251">
        <v>1</v>
      </c>
    </row>
    <row r="70" spans="1:13">
      <c r="A70" s="251">
        <v>292</v>
      </c>
      <c r="D70" s="251" t="s">
        <v>323</v>
      </c>
      <c r="E70" s="251" t="s">
        <v>1067</v>
      </c>
      <c r="F70" s="251">
        <v>1</v>
      </c>
      <c r="I70" s="251" t="s">
        <v>1156</v>
      </c>
      <c r="J70" s="251">
        <v>0</v>
      </c>
      <c r="K70" s="251">
        <v>0</v>
      </c>
      <c r="M70" s="251">
        <v>1</v>
      </c>
    </row>
    <row r="71" spans="1:13">
      <c r="A71" s="251">
        <v>293</v>
      </c>
      <c r="D71" s="251" t="s">
        <v>58</v>
      </c>
      <c r="E71" s="251" t="s">
        <v>1067</v>
      </c>
      <c r="F71" s="251">
        <v>2</v>
      </c>
      <c r="I71" s="251" t="s">
        <v>574</v>
      </c>
      <c r="J71" s="251">
        <v>0</v>
      </c>
      <c r="K71" s="251">
        <v>0</v>
      </c>
      <c r="M71" s="251">
        <v>2</v>
      </c>
    </row>
    <row r="72" spans="1:13">
      <c r="A72" s="251">
        <v>295</v>
      </c>
      <c r="D72" s="251" t="s">
        <v>562</v>
      </c>
      <c r="E72" s="251" t="s">
        <v>1067</v>
      </c>
      <c r="F72" s="251">
        <v>1</v>
      </c>
      <c r="I72" s="251" t="s">
        <v>1240</v>
      </c>
      <c r="J72" s="251">
        <v>0</v>
      </c>
      <c r="K72" s="251">
        <v>0</v>
      </c>
      <c r="M72" s="251">
        <v>1</v>
      </c>
    </row>
    <row r="73" spans="1:13">
      <c r="A73" s="251">
        <v>309</v>
      </c>
      <c r="D73" s="251" t="s">
        <v>355</v>
      </c>
      <c r="E73" s="251" t="s">
        <v>1444</v>
      </c>
      <c r="F73" s="251">
        <v>0.5</v>
      </c>
      <c r="I73" s="251" t="s">
        <v>1262</v>
      </c>
      <c r="J73" s="251">
        <v>0</v>
      </c>
      <c r="K73" s="251">
        <v>0</v>
      </c>
      <c r="M73" s="251">
        <v>0.5</v>
      </c>
    </row>
    <row r="74" spans="1:13">
      <c r="A74" s="251">
        <v>310</v>
      </c>
      <c r="D74" s="251" t="s">
        <v>88</v>
      </c>
      <c r="E74" s="251" t="s">
        <v>1314</v>
      </c>
      <c r="F74" s="251">
        <v>0.5</v>
      </c>
      <c r="I74" s="251" t="s">
        <v>1238</v>
      </c>
      <c r="J74" s="251">
        <v>0</v>
      </c>
      <c r="K74" s="251">
        <v>0</v>
      </c>
      <c r="M74" s="251">
        <v>0.5</v>
      </c>
    </row>
    <row r="75" spans="1:13">
      <c r="A75" s="251">
        <v>311</v>
      </c>
      <c r="D75" s="251" t="s">
        <v>1267</v>
      </c>
      <c r="E75" s="251" t="s">
        <v>1069</v>
      </c>
      <c r="F75" s="251">
        <v>6</v>
      </c>
      <c r="J75" s="251">
        <v>0</v>
      </c>
      <c r="K75" s="251">
        <v>0</v>
      </c>
      <c r="M75" s="251">
        <v>6</v>
      </c>
    </row>
    <row r="76" spans="1:13">
      <c r="A76" s="251">
        <v>312</v>
      </c>
      <c r="D76" s="251" t="s">
        <v>1267</v>
      </c>
      <c r="E76" s="251" t="s">
        <v>1067</v>
      </c>
      <c r="F76" s="251">
        <v>3</v>
      </c>
      <c r="I76" s="251" t="s">
        <v>574</v>
      </c>
      <c r="J76" s="251">
        <v>0</v>
      </c>
      <c r="K76" s="251">
        <v>0</v>
      </c>
      <c r="M76" s="251">
        <v>3</v>
      </c>
    </row>
    <row r="77" spans="1:13">
      <c r="A77" s="251">
        <v>329</v>
      </c>
      <c r="D77" s="251" t="s">
        <v>1270</v>
      </c>
      <c r="E77" s="251" t="s">
        <v>1064</v>
      </c>
      <c r="F77" s="251">
        <v>0.5</v>
      </c>
      <c r="I77" s="251" t="s">
        <v>1328</v>
      </c>
      <c r="J77" s="251">
        <v>0</v>
      </c>
      <c r="K77" s="251">
        <v>0</v>
      </c>
      <c r="M77" s="251">
        <v>0.5</v>
      </c>
    </row>
    <row r="78" spans="1:13">
      <c r="A78" s="251">
        <v>348</v>
      </c>
      <c r="D78" s="251" t="s">
        <v>111</v>
      </c>
      <c r="E78" s="251" t="s">
        <v>1313</v>
      </c>
      <c r="F78" s="251">
        <v>5</v>
      </c>
      <c r="I78" s="251" t="s">
        <v>1603</v>
      </c>
      <c r="J78" s="251">
        <v>0</v>
      </c>
      <c r="K78" s="251">
        <v>0</v>
      </c>
      <c r="M78" s="251">
        <v>5</v>
      </c>
    </row>
    <row r="79" spans="1:13">
      <c r="A79" s="251">
        <v>349</v>
      </c>
      <c r="D79" s="251" t="s">
        <v>1646</v>
      </c>
      <c r="E79" s="251" t="s">
        <v>1317</v>
      </c>
      <c r="F79" s="251">
        <v>0.5</v>
      </c>
      <c r="J79" s="251">
        <v>0</v>
      </c>
      <c r="K79" s="251">
        <v>0</v>
      </c>
      <c r="M79" s="251">
        <v>0.5</v>
      </c>
    </row>
    <row r="80" spans="1:13">
      <c r="A80" s="251">
        <v>350</v>
      </c>
      <c r="D80" s="251" t="s">
        <v>50</v>
      </c>
      <c r="E80" s="251" t="s">
        <v>1317</v>
      </c>
      <c r="F80" s="251">
        <v>0.5</v>
      </c>
      <c r="J80" s="251">
        <v>0</v>
      </c>
      <c r="K80" s="251">
        <v>0</v>
      </c>
      <c r="M80" s="251">
        <v>0.5</v>
      </c>
    </row>
    <row r="81" spans="1:13">
      <c r="A81" s="251">
        <v>351</v>
      </c>
      <c r="D81" s="251" t="s">
        <v>53</v>
      </c>
      <c r="E81" s="251" t="s">
        <v>1317</v>
      </c>
      <c r="F81" s="251">
        <v>0.5</v>
      </c>
      <c r="J81" s="251">
        <v>0</v>
      </c>
      <c r="K81" s="251">
        <v>0</v>
      </c>
      <c r="M81" s="251">
        <v>0.5</v>
      </c>
    </row>
    <row r="82" spans="1:13">
      <c r="A82" s="251">
        <v>352</v>
      </c>
      <c r="D82" s="251" t="s">
        <v>60</v>
      </c>
      <c r="E82" s="251" t="s">
        <v>1317</v>
      </c>
      <c r="F82" s="251">
        <v>0.5</v>
      </c>
      <c r="J82" s="251">
        <v>0</v>
      </c>
      <c r="K82" s="251">
        <v>0</v>
      </c>
      <c r="M82" s="251">
        <v>0.5</v>
      </c>
    </row>
    <row r="83" spans="1:13">
      <c r="A83" s="251">
        <v>353</v>
      </c>
      <c r="D83" s="251" t="s">
        <v>278</v>
      </c>
      <c r="E83" s="251" t="s">
        <v>1067</v>
      </c>
      <c r="F83" s="251">
        <v>0.5</v>
      </c>
      <c r="I83" s="251" t="s">
        <v>1329</v>
      </c>
      <c r="J83" s="251">
        <v>0</v>
      </c>
      <c r="K83" s="251">
        <v>0</v>
      </c>
      <c r="M83" s="251">
        <v>0.5</v>
      </c>
    </row>
    <row r="84" spans="1:13">
      <c r="A84" s="251">
        <v>354</v>
      </c>
      <c r="D84" s="251" t="s">
        <v>88</v>
      </c>
      <c r="E84" s="251" t="s">
        <v>1067</v>
      </c>
      <c r="F84" s="251">
        <v>0.5</v>
      </c>
      <c r="I84" s="251" t="s">
        <v>1329</v>
      </c>
      <c r="J84" s="251">
        <v>0</v>
      </c>
      <c r="K84" s="251">
        <v>0</v>
      </c>
      <c r="M84" s="251">
        <v>0.5</v>
      </c>
    </row>
    <row r="85" spans="1:13">
      <c r="A85" s="251">
        <v>355</v>
      </c>
      <c r="D85" s="251" t="s">
        <v>295</v>
      </c>
      <c r="E85" s="251" t="s">
        <v>1445</v>
      </c>
      <c r="F85" s="251">
        <v>0.5</v>
      </c>
      <c r="I85" s="251" t="s">
        <v>1330</v>
      </c>
      <c r="J85" s="251">
        <v>0</v>
      </c>
      <c r="K85" s="251">
        <v>0</v>
      </c>
      <c r="M85" s="251">
        <v>0.5</v>
      </c>
    </row>
    <row r="86" spans="1:13">
      <c r="A86" s="251">
        <v>361</v>
      </c>
      <c r="D86" s="251" t="s">
        <v>53</v>
      </c>
      <c r="E86" s="251" t="s">
        <v>1445</v>
      </c>
      <c r="F86" s="251">
        <v>0.5</v>
      </c>
      <c r="I86" s="251" t="s">
        <v>1334</v>
      </c>
      <c r="J86" s="251">
        <v>0</v>
      </c>
      <c r="K86" s="251">
        <v>0</v>
      </c>
      <c r="M86" s="251">
        <v>0.5</v>
      </c>
    </row>
    <row r="87" spans="1:13">
      <c r="A87" s="251">
        <v>363</v>
      </c>
      <c r="D87" s="251" t="s">
        <v>50</v>
      </c>
      <c r="E87" s="251" t="s">
        <v>1447</v>
      </c>
      <c r="F87" s="251">
        <v>1</v>
      </c>
      <c r="I87" s="251" t="s">
        <v>1261</v>
      </c>
      <c r="J87" s="251">
        <v>0</v>
      </c>
      <c r="K87" s="251">
        <v>0</v>
      </c>
      <c r="M87" s="251">
        <v>1</v>
      </c>
    </row>
    <row r="88" spans="1:13">
      <c r="A88" s="251">
        <v>367</v>
      </c>
      <c r="D88" s="251" t="s">
        <v>1269</v>
      </c>
      <c r="E88" s="251" t="s">
        <v>1447</v>
      </c>
      <c r="F88" s="251">
        <v>0.5</v>
      </c>
      <c r="I88" s="251" t="s">
        <v>1712</v>
      </c>
      <c r="J88" s="251">
        <v>0</v>
      </c>
      <c r="K88" s="251">
        <v>0</v>
      </c>
      <c r="M88" s="251">
        <v>0.5</v>
      </c>
    </row>
    <row r="89" spans="1:13">
      <c r="A89" s="251">
        <v>369</v>
      </c>
      <c r="D89" s="251" t="s">
        <v>161</v>
      </c>
      <c r="E89" s="251" t="s">
        <v>1442</v>
      </c>
      <c r="F89" s="251">
        <v>1</v>
      </c>
      <c r="I89" s="251" t="s">
        <v>1095</v>
      </c>
      <c r="J89" s="251">
        <v>0</v>
      </c>
      <c r="K89" s="251">
        <v>0</v>
      </c>
      <c r="M89" s="251">
        <v>1</v>
      </c>
    </row>
    <row r="90" spans="1:13">
      <c r="A90" s="251">
        <v>372</v>
      </c>
      <c r="D90" s="251" t="s">
        <v>87</v>
      </c>
      <c r="E90" s="251" t="s">
        <v>1311</v>
      </c>
      <c r="F90" s="251">
        <v>0.5</v>
      </c>
      <c r="I90" s="251" t="s">
        <v>1451</v>
      </c>
      <c r="J90" s="251">
        <v>0</v>
      </c>
      <c r="K90" s="251">
        <v>0</v>
      </c>
      <c r="M90" s="251">
        <v>0.5</v>
      </c>
    </row>
    <row r="91" spans="1:13">
      <c r="A91" s="251">
        <v>373</v>
      </c>
      <c r="D91" s="251" t="s">
        <v>81</v>
      </c>
      <c r="E91" s="251" t="s">
        <v>1311</v>
      </c>
      <c r="F91" s="251">
        <v>0.5</v>
      </c>
      <c r="I91" s="251" t="s">
        <v>1451</v>
      </c>
      <c r="J91" s="251">
        <v>0</v>
      </c>
      <c r="K91" s="251">
        <v>0</v>
      </c>
      <c r="M91" s="251">
        <v>0.5</v>
      </c>
    </row>
    <row r="92" spans="1:13">
      <c r="A92" s="251">
        <v>376</v>
      </c>
      <c r="D92" s="251" t="s">
        <v>60</v>
      </c>
      <c r="E92" s="251" t="s">
        <v>1444</v>
      </c>
      <c r="F92" s="251">
        <v>0.5</v>
      </c>
      <c r="I92" s="251" t="s">
        <v>1335</v>
      </c>
      <c r="J92" s="251">
        <v>0</v>
      </c>
      <c r="K92" s="251">
        <v>0</v>
      </c>
      <c r="M92" s="251">
        <v>0.5</v>
      </c>
    </row>
    <row r="93" spans="1:13">
      <c r="A93" s="251">
        <v>381</v>
      </c>
      <c r="D93" s="251" t="s">
        <v>71</v>
      </c>
      <c r="E93" s="251" t="s">
        <v>1444</v>
      </c>
      <c r="F93" s="251">
        <v>0.5</v>
      </c>
      <c r="I93" s="251" t="s">
        <v>1336</v>
      </c>
      <c r="J93" s="251">
        <v>0</v>
      </c>
      <c r="K93" s="251">
        <v>0</v>
      </c>
      <c r="M93" s="251">
        <v>0.5</v>
      </c>
    </row>
    <row r="94" spans="1:13">
      <c r="A94" s="251">
        <v>389</v>
      </c>
      <c r="D94" s="251" t="s">
        <v>1267</v>
      </c>
      <c r="E94" s="251" t="s">
        <v>1338</v>
      </c>
      <c r="F94" s="251">
        <v>1</v>
      </c>
      <c r="J94" s="251">
        <v>0</v>
      </c>
      <c r="K94" s="251">
        <v>0</v>
      </c>
      <c r="M94" s="251">
        <v>1</v>
      </c>
    </row>
    <row r="95" spans="1:13">
      <c r="A95" s="251">
        <v>392</v>
      </c>
      <c r="D95" s="251" t="s">
        <v>36</v>
      </c>
      <c r="E95" s="251" t="s">
        <v>1443</v>
      </c>
      <c r="F95" s="251">
        <v>1</v>
      </c>
      <c r="J95" s="251">
        <v>0</v>
      </c>
      <c r="K95" s="251">
        <v>0</v>
      </c>
      <c r="M95" s="251">
        <v>1</v>
      </c>
    </row>
    <row r="96" spans="1:13">
      <c r="A96" s="251">
        <v>393</v>
      </c>
      <c r="D96" s="251" t="s">
        <v>28</v>
      </c>
      <c r="E96" s="251" t="s">
        <v>1443</v>
      </c>
      <c r="F96" s="251">
        <v>1</v>
      </c>
      <c r="J96" s="251">
        <v>0</v>
      </c>
      <c r="K96" s="251">
        <v>0</v>
      </c>
      <c r="M96" s="251">
        <v>1</v>
      </c>
    </row>
    <row r="97" spans="1:13">
      <c r="A97" s="251">
        <v>394</v>
      </c>
      <c r="D97" s="251" t="s">
        <v>228</v>
      </c>
      <c r="E97" s="251" t="s">
        <v>1443</v>
      </c>
      <c r="F97" s="251">
        <v>2</v>
      </c>
      <c r="J97" s="251">
        <v>0</v>
      </c>
      <c r="K97" s="251">
        <v>0</v>
      </c>
      <c r="M97" s="251">
        <v>2</v>
      </c>
    </row>
    <row r="98" spans="1:13">
      <c r="A98" s="251">
        <v>395</v>
      </c>
      <c r="D98" s="251" t="s">
        <v>36</v>
      </c>
      <c r="E98" s="251" t="s">
        <v>1067</v>
      </c>
      <c r="F98" s="251">
        <v>2</v>
      </c>
      <c r="I98" s="251" t="s">
        <v>574</v>
      </c>
      <c r="J98" s="251">
        <v>0</v>
      </c>
      <c r="K98" s="251">
        <v>0</v>
      </c>
      <c r="M98" s="251">
        <v>2</v>
      </c>
    </row>
    <row r="99" spans="1:13">
      <c r="A99" s="251">
        <v>396</v>
      </c>
      <c r="D99" s="251" t="s">
        <v>36</v>
      </c>
      <c r="E99" s="251" t="s">
        <v>1067</v>
      </c>
      <c r="F99" s="251">
        <v>1</v>
      </c>
      <c r="I99" s="251" t="s">
        <v>1339</v>
      </c>
      <c r="J99" s="251">
        <v>0</v>
      </c>
      <c r="K99" s="251">
        <v>0</v>
      </c>
      <c r="M99" s="251">
        <v>1</v>
      </c>
    </row>
    <row r="100" spans="1:13">
      <c r="A100" s="251">
        <v>397</v>
      </c>
      <c r="D100" s="251" t="s">
        <v>28</v>
      </c>
      <c r="E100" s="251" t="s">
        <v>1067</v>
      </c>
      <c r="F100" s="251">
        <v>2</v>
      </c>
      <c r="I100" s="251" t="s">
        <v>574</v>
      </c>
      <c r="J100" s="251">
        <v>0</v>
      </c>
      <c r="K100" s="251">
        <v>0</v>
      </c>
      <c r="M100" s="251">
        <v>2</v>
      </c>
    </row>
    <row r="101" spans="1:13">
      <c r="A101" s="251">
        <v>398</v>
      </c>
      <c r="D101" s="251" t="s">
        <v>228</v>
      </c>
      <c r="E101" s="251" t="s">
        <v>1067</v>
      </c>
      <c r="F101" s="251">
        <v>2</v>
      </c>
      <c r="I101" s="251" t="s">
        <v>574</v>
      </c>
      <c r="J101" s="251">
        <v>0</v>
      </c>
      <c r="K101" s="251">
        <v>0</v>
      </c>
      <c r="M101" s="251">
        <v>2</v>
      </c>
    </row>
    <row r="102" spans="1:13">
      <c r="A102" s="251">
        <v>399</v>
      </c>
      <c r="D102" s="251" t="s">
        <v>95</v>
      </c>
      <c r="E102" s="251" t="s">
        <v>1067</v>
      </c>
      <c r="F102" s="251">
        <v>1</v>
      </c>
      <c r="I102" s="251" t="s">
        <v>1339</v>
      </c>
      <c r="J102" s="251">
        <v>0</v>
      </c>
      <c r="K102" s="251">
        <v>0</v>
      </c>
      <c r="M102" s="251">
        <v>1</v>
      </c>
    </row>
    <row r="103" spans="1:13">
      <c r="A103" s="251">
        <v>400</v>
      </c>
      <c r="D103" s="251" t="s">
        <v>58</v>
      </c>
      <c r="E103" s="251" t="s">
        <v>1067</v>
      </c>
      <c r="F103" s="251">
        <v>1</v>
      </c>
      <c r="I103" s="251" t="s">
        <v>1339</v>
      </c>
      <c r="J103" s="251">
        <v>0</v>
      </c>
      <c r="K103" s="251">
        <v>0</v>
      </c>
      <c r="M103" s="251">
        <v>1</v>
      </c>
    </row>
    <row r="104" spans="1:13">
      <c r="A104" s="251">
        <v>403</v>
      </c>
      <c r="D104" s="251" t="s">
        <v>272</v>
      </c>
      <c r="E104" s="251" t="s">
        <v>1067</v>
      </c>
      <c r="F104" s="251">
        <v>3</v>
      </c>
      <c r="I104" s="251" t="s">
        <v>574</v>
      </c>
      <c r="J104" s="251">
        <v>0</v>
      </c>
      <c r="K104" s="251">
        <v>0</v>
      </c>
      <c r="M104" s="251">
        <v>3</v>
      </c>
    </row>
    <row r="105" spans="1:13">
      <c r="A105" s="251">
        <v>404</v>
      </c>
      <c r="D105" s="251" t="s">
        <v>357</v>
      </c>
      <c r="E105" s="251" t="s">
        <v>1067</v>
      </c>
      <c r="F105" s="251">
        <v>14</v>
      </c>
      <c r="I105" s="251" t="s">
        <v>1713</v>
      </c>
      <c r="J105" s="251">
        <v>0</v>
      </c>
      <c r="K105" s="251">
        <v>0</v>
      </c>
      <c r="M105" s="251">
        <v>14</v>
      </c>
    </row>
    <row r="106" spans="1:13">
      <c r="A106" s="251">
        <v>406</v>
      </c>
      <c r="D106" s="251" t="s">
        <v>111</v>
      </c>
      <c r="E106" s="251" t="s">
        <v>1072</v>
      </c>
      <c r="F106" s="251">
        <v>11.5</v>
      </c>
      <c r="J106" s="251">
        <v>0</v>
      </c>
      <c r="K106" s="251">
        <v>0</v>
      </c>
      <c r="M106" s="251">
        <v>11.5</v>
      </c>
    </row>
    <row r="107" spans="1:13">
      <c r="A107" s="251">
        <v>407</v>
      </c>
      <c r="D107" s="251" t="s">
        <v>12</v>
      </c>
      <c r="E107" s="251" t="s">
        <v>1072</v>
      </c>
      <c r="F107" s="251">
        <v>19</v>
      </c>
      <c r="J107" s="251">
        <v>0</v>
      </c>
      <c r="K107" s="251">
        <v>0</v>
      </c>
      <c r="M107" s="251">
        <v>19</v>
      </c>
    </row>
    <row r="108" spans="1:13">
      <c r="A108" s="251">
        <v>410</v>
      </c>
      <c r="D108" s="251" t="s">
        <v>1074</v>
      </c>
      <c r="E108" s="251" t="s">
        <v>1447</v>
      </c>
      <c r="F108" s="251">
        <v>1</v>
      </c>
      <c r="I108" s="251" t="s">
        <v>602</v>
      </c>
      <c r="J108" s="251">
        <v>0</v>
      </c>
      <c r="K108" s="251">
        <v>0</v>
      </c>
      <c r="M108" s="251">
        <v>1</v>
      </c>
    </row>
    <row r="109" spans="1:13">
      <c r="A109" s="251">
        <v>413</v>
      </c>
      <c r="D109" s="251" t="s">
        <v>95</v>
      </c>
      <c r="E109" s="251" t="s">
        <v>1067</v>
      </c>
      <c r="F109" s="251">
        <v>2</v>
      </c>
      <c r="H109" s="251">
        <v>20220130</v>
      </c>
      <c r="I109" s="251" t="s">
        <v>1349</v>
      </c>
      <c r="J109" s="251">
        <v>0</v>
      </c>
      <c r="K109" s="251">
        <v>0</v>
      </c>
      <c r="M109" s="251">
        <v>1</v>
      </c>
    </row>
    <row r="110" spans="1:13">
      <c r="A110" s="251">
        <v>416</v>
      </c>
      <c r="D110" s="251" t="s">
        <v>36</v>
      </c>
      <c r="E110" s="251" t="s">
        <v>1067</v>
      </c>
      <c r="F110" s="251">
        <v>4</v>
      </c>
      <c r="H110" s="251">
        <v>20220206</v>
      </c>
      <c r="I110" s="251" t="s">
        <v>1349</v>
      </c>
      <c r="J110" s="251">
        <v>0</v>
      </c>
      <c r="K110" s="251">
        <v>0</v>
      </c>
      <c r="M110" s="251">
        <v>2.1</v>
      </c>
    </row>
    <row r="111" spans="1:13">
      <c r="A111" s="251">
        <v>426</v>
      </c>
      <c r="D111" s="251" t="s">
        <v>357</v>
      </c>
      <c r="E111" s="251" t="s">
        <v>1068</v>
      </c>
      <c r="F111" s="251">
        <v>3</v>
      </c>
      <c r="J111" s="251">
        <v>0</v>
      </c>
      <c r="K111" s="251">
        <v>0</v>
      </c>
      <c r="M111" s="251">
        <v>3</v>
      </c>
    </row>
    <row r="112" spans="1:13">
      <c r="A112" s="251">
        <v>427</v>
      </c>
      <c r="D112" s="251" t="s">
        <v>75</v>
      </c>
      <c r="E112" s="251" t="s">
        <v>1068</v>
      </c>
      <c r="F112" s="251">
        <v>1</v>
      </c>
      <c r="J112" s="251">
        <v>0</v>
      </c>
      <c r="K112" s="251">
        <v>0</v>
      </c>
      <c r="M112" s="251">
        <v>1</v>
      </c>
    </row>
    <row r="113" spans="1:13">
      <c r="A113" s="251">
        <v>428</v>
      </c>
      <c r="D113" s="251" t="s">
        <v>282</v>
      </c>
      <c r="E113" s="251" t="s">
        <v>1068</v>
      </c>
      <c r="F113" s="251">
        <v>1</v>
      </c>
      <c r="J113" s="251">
        <v>0</v>
      </c>
      <c r="K113" s="251">
        <v>0</v>
      </c>
      <c r="M113" s="251">
        <v>1</v>
      </c>
    </row>
    <row r="114" spans="1:13">
      <c r="A114" s="251">
        <v>429</v>
      </c>
      <c r="D114" s="251" t="s">
        <v>337</v>
      </c>
      <c r="E114" s="251" t="s">
        <v>1068</v>
      </c>
      <c r="F114" s="251">
        <v>1</v>
      </c>
      <c r="J114" s="251">
        <v>0</v>
      </c>
      <c r="K114" s="251">
        <v>0</v>
      </c>
      <c r="M114" s="251">
        <v>1</v>
      </c>
    </row>
    <row r="115" spans="1:13">
      <c r="A115" s="251">
        <v>450</v>
      </c>
      <c r="D115" s="251" t="s">
        <v>300</v>
      </c>
      <c r="E115" s="251" t="s">
        <v>1445</v>
      </c>
      <c r="F115" s="251">
        <v>1</v>
      </c>
      <c r="I115" s="251" t="s">
        <v>1452</v>
      </c>
      <c r="J115" s="251">
        <v>0</v>
      </c>
      <c r="K115" s="251">
        <v>0</v>
      </c>
      <c r="M115" s="251">
        <v>1</v>
      </c>
    </row>
    <row r="116" spans="1:13">
      <c r="A116" s="251">
        <v>452</v>
      </c>
      <c r="D116" s="251" t="s">
        <v>88</v>
      </c>
      <c r="E116" s="251" t="s">
        <v>1445</v>
      </c>
      <c r="F116" s="251">
        <v>0.5</v>
      </c>
      <c r="I116" s="251" t="s">
        <v>1332</v>
      </c>
      <c r="J116" s="251">
        <v>0</v>
      </c>
      <c r="K116" s="251">
        <v>0</v>
      </c>
      <c r="M116" s="251">
        <v>0.5</v>
      </c>
    </row>
    <row r="117" spans="1:13">
      <c r="A117" s="251">
        <v>453</v>
      </c>
      <c r="D117" s="251" t="s">
        <v>93</v>
      </c>
      <c r="E117" s="251" t="s">
        <v>1445</v>
      </c>
      <c r="F117" s="251">
        <v>0.5</v>
      </c>
      <c r="I117" s="251" t="s">
        <v>1333</v>
      </c>
      <c r="J117" s="251">
        <v>0</v>
      </c>
      <c r="K117" s="251">
        <v>0</v>
      </c>
      <c r="M117" s="251">
        <v>0.5</v>
      </c>
    </row>
    <row r="118" spans="1:13">
      <c r="A118" s="251">
        <v>454</v>
      </c>
      <c r="D118" s="251" t="s">
        <v>1646</v>
      </c>
      <c r="E118" s="251" t="s">
        <v>1315</v>
      </c>
      <c r="F118" s="251">
        <v>1</v>
      </c>
      <c r="I118" s="251" t="s">
        <v>1453</v>
      </c>
      <c r="J118" s="251">
        <v>0</v>
      </c>
      <c r="K118" s="251">
        <v>0</v>
      </c>
      <c r="M118" s="251">
        <v>1</v>
      </c>
    </row>
    <row r="119" spans="1:13">
      <c r="A119" s="251">
        <v>456</v>
      </c>
      <c r="D119" s="251" t="s">
        <v>53</v>
      </c>
      <c r="E119" s="251" t="s">
        <v>1063</v>
      </c>
      <c r="F119" s="251">
        <v>1</v>
      </c>
      <c r="I119" s="251" t="s">
        <v>1454</v>
      </c>
      <c r="J119" s="251">
        <v>0</v>
      </c>
      <c r="K119" s="251">
        <v>0</v>
      </c>
      <c r="M119" s="251">
        <v>1</v>
      </c>
    </row>
    <row r="120" spans="1:13">
      <c r="A120" s="251">
        <v>457</v>
      </c>
      <c r="D120" s="251" t="s">
        <v>1030</v>
      </c>
      <c r="E120" s="251" t="s">
        <v>1071</v>
      </c>
      <c r="F120" s="251">
        <v>1</v>
      </c>
      <c r="I120" s="251" t="s">
        <v>599</v>
      </c>
      <c r="J120" s="251">
        <v>0</v>
      </c>
      <c r="K120" s="251">
        <v>0</v>
      </c>
      <c r="M120" s="251">
        <v>1</v>
      </c>
    </row>
    <row r="121" spans="1:13">
      <c r="A121" s="251">
        <v>460</v>
      </c>
      <c r="D121" s="251" t="s">
        <v>323</v>
      </c>
      <c r="E121" s="251" t="s">
        <v>1071</v>
      </c>
      <c r="F121" s="251">
        <v>1</v>
      </c>
      <c r="I121" s="251" t="s">
        <v>1455</v>
      </c>
      <c r="J121" s="251">
        <v>0</v>
      </c>
      <c r="K121" s="251">
        <v>0</v>
      </c>
      <c r="M121" s="251">
        <v>1</v>
      </c>
    </row>
    <row r="122" spans="1:13">
      <c r="A122" s="251">
        <v>461</v>
      </c>
      <c r="D122" s="251" t="s">
        <v>530</v>
      </c>
      <c r="E122" s="251" t="s">
        <v>1071</v>
      </c>
      <c r="F122" s="251">
        <v>1</v>
      </c>
      <c r="I122" s="251" t="s">
        <v>1456</v>
      </c>
      <c r="J122" s="251">
        <v>0</v>
      </c>
      <c r="K122" s="251">
        <v>0</v>
      </c>
      <c r="M122" s="251">
        <v>1</v>
      </c>
    </row>
    <row r="123" spans="1:13">
      <c r="A123" s="251">
        <v>462</v>
      </c>
      <c r="D123" s="251" t="s">
        <v>105</v>
      </c>
      <c r="E123" s="251" t="s">
        <v>1071</v>
      </c>
      <c r="F123" s="251">
        <v>1</v>
      </c>
      <c r="I123" s="251" t="s">
        <v>1457</v>
      </c>
      <c r="J123" s="251">
        <v>0</v>
      </c>
      <c r="K123" s="251">
        <v>0</v>
      </c>
      <c r="M123" s="251">
        <v>1</v>
      </c>
    </row>
    <row r="124" spans="1:13">
      <c r="A124" s="251">
        <v>463</v>
      </c>
      <c r="D124" s="251" t="s">
        <v>967</v>
      </c>
      <c r="E124" s="251" t="s">
        <v>1071</v>
      </c>
      <c r="F124" s="251">
        <v>0.5</v>
      </c>
      <c r="I124" s="251" t="s">
        <v>1458</v>
      </c>
      <c r="J124" s="251">
        <v>0</v>
      </c>
      <c r="K124" s="251">
        <v>0</v>
      </c>
      <c r="M124" s="251">
        <v>0.5</v>
      </c>
    </row>
    <row r="125" spans="1:13">
      <c r="A125" s="251">
        <v>469</v>
      </c>
      <c r="D125" s="251" t="s">
        <v>217</v>
      </c>
      <c r="E125" s="251" t="s">
        <v>1446</v>
      </c>
      <c r="F125" s="251">
        <v>1</v>
      </c>
      <c r="I125" s="251" t="s">
        <v>1459</v>
      </c>
      <c r="J125" s="251">
        <v>0</v>
      </c>
      <c r="K125" s="251">
        <v>0</v>
      </c>
      <c r="M125" s="251">
        <v>1</v>
      </c>
    </row>
    <row r="126" spans="1:13">
      <c r="A126" s="251">
        <v>470</v>
      </c>
      <c r="D126" s="251" t="s">
        <v>96</v>
      </c>
      <c r="E126" s="251" t="s">
        <v>1446</v>
      </c>
      <c r="F126" s="251">
        <v>0.5</v>
      </c>
      <c r="I126" s="251" t="s">
        <v>1094</v>
      </c>
      <c r="J126" s="251">
        <v>0</v>
      </c>
      <c r="K126" s="251">
        <v>0</v>
      </c>
      <c r="M126" s="251">
        <v>0.5</v>
      </c>
    </row>
    <row r="127" spans="1:13">
      <c r="A127" s="251">
        <v>476</v>
      </c>
      <c r="D127" s="251" t="s">
        <v>1270</v>
      </c>
      <c r="E127" s="251" t="s">
        <v>1064</v>
      </c>
      <c r="F127" s="251">
        <v>1</v>
      </c>
      <c r="I127" s="251" t="s">
        <v>1460</v>
      </c>
      <c r="J127" s="251">
        <v>0</v>
      </c>
      <c r="K127" s="251">
        <v>0</v>
      </c>
      <c r="M127" s="251">
        <v>1</v>
      </c>
    </row>
    <row r="128" spans="1:13">
      <c r="A128" s="251">
        <v>478</v>
      </c>
      <c r="D128" s="251" t="s">
        <v>228</v>
      </c>
      <c r="E128" s="251" t="s">
        <v>1064</v>
      </c>
      <c r="F128" s="251">
        <v>0.5</v>
      </c>
      <c r="I128" s="251" t="s">
        <v>1461</v>
      </c>
      <c r="J128" s="251">
        <v>0</v>
      </c>
      <c r="K128" s="251">
        <v>0</v>
      </c>
      <c r="M128" s="251">
        <v>0.5</v>
      </c>
    </row>
    <row r="129" spans="1:13">
      <c r="A129" s="251">
        <v>479</v>
      </c>
      <c r="D129" s="251" t="s">
        <v>142</v>
      </c>
      <c r="E129" s="251" t="s">
        <v>1064</v>
      </c>
      <c r="F129" s="251">
        <v>0.5</v>
      </c>
      <c r="I129" s="251" t="s">
        <v>1462</v>
      </c>
      <c r="J129" s="251">
        <v>0</v>
      </c>
      <c r="K129" s="251">
        <v>0</v>
      </c>
      <c r="M129" s="251">
        <v>0.5</v>
      </c>
    </row>
    <row r="130" spans="1:13">
      <c r="A130" s="251">
        <v>480</v>
      </c>
      <c r="D130" s="251" t="s">
        <v>143</v>
      </c>
      <c r="E130" s="251" t="s">
        <v>1064</v>
      </c>
      <c r="F130" s="251">
        <v>1</v>
      </c>
      <c r="I130" s="251" t="s">
        <v>1463</v>
      </c>
      <c r="J130" s="251">
        <v>0</v>
      </c>
      <c r="K130" s="251">
        <v>0</v>
      </c>
      <c r="M130" s="251">
        <v>1</v>
      </c>
    </row>
    <row r="131" spans="1:13">
      <c r="A131" s="251">
        <v>481</v>
      </c>
      <c r="D131" s="251" t="s">
        <v>240</v>
      </c>
      <c r="E131" s="251" t="s">
        <v>1064</v>
      </c>
      <c r="F131" s="251">
        <v>0.5</v>
      </c>
      <c r="I131" s="251" t="s">
        <v>1464</v>
      </c>
      <c r="J131" s="251">
        <v>0</v>
      </c>
      <c r="K131" s="251">
        <v>0</v>
      </c>
      <c r="M131" s="251">
        <v>0.5</v>
      </c>
    </row>
    <row r="132" spans="1:13">
      <c r="A132" s="251">
        <v>482</v>
      </c>
      <c r="D132" s="251" t="s">
        <v>240</v>
      </c>
      <c r="E132" s="251" t="s">
        <v>1064</v>
      </c>
      <c r="F132" s="251">
        <v>0.5</v>
      </c>
      <c r="I132" s="251" t="s">
        <v>1465</v>
      </c>
      <c r="J132" s="251">
        <v>0</v>
      </c>
      <c r="K132" s="251">
        <v>0</v>
      </c>
      <c r="M132" s="251">
        <v>0.5</v>
      </c>
    </row>
    <row r="133" spans="1:13">
      <c r="A133" s="251">
        <v>495</v>
      </c>
      <c r="D133" s="251" t="s">
        <v>28</v>
      </c>
      <c r="E133" s="251" t="s">
        <v>1068</v>
      </c>
      <c r="F133" s="251">
        <v>2</v>
      </c>
      <c r="J133" s="251">
        <v>0</v>
      </c>
      <c r="K133" s="251">
        <v>0</v>
      </c>
      <c r="M133" s="251">
        <v>2</v>
      </c>
    </row>
    <row r="134" spans="1:13">
      <c r="A134" s="251">
        <v>497</v>
      </c>
      <c r="D134" s="251" t="s">
        <v>967</v>
      </c>
      <c r="E134" s="251" t="s">
        <v>1067</v>
      </c>
      <c r="F134" s="251">
        <v>0.5</v>
      </c>
      <c r="I134" s="251" t="s">
        <v>570</v>
      </c>
      <c r="J134" s="251">
        <v>0</v>
      </c>
      <c r="K134" s="251">
        <v>0</v>
      </c>
      <c r="M134" s="251">
        <v>0.5</v>
      </c>
    </row>
    <row r="135" spans="1:13">
      <c r="A135" s="251">
        <v>498</v>
      </c>
      <c r="D135" s="251" t="s">
        <v>1431</v>
      </c>
      <c r="E135" s="251" t="s">
        <v>1091</v>
      </c>
      <c r="F135" s="251">
        <v>2</v>
      </c>
      <c r="J135" s="251">
        <v>0</v>
      </c>
      <c r="K135" s="251">
        <v>0</v>
      </c>
      <c r="M135" s="251">
        <v>2</v>
      </c>
    </row>
    <row r="136" spans="1:13">
      <c r="A136" s="251">
        <v>499</v>
      </c>
      <c r="D136" s="251" t="s">
        <v>32</v>
      </c>
      <c r="E136" s="251" t="s">
        <v>1068</v>
      </c>
      <c r="F136" s="251">
        <v>0.5</v>
      </c>
      <c r="J136" s="251">
        <v>0</v>
      </c>
      <c r="K136" s="251">
        <v>0</v>
      </c>
      <c r="M136" s="251">
        <v>0.5</v>
      </c>
    </row>
    <row r="137" spans="1:13">
      <c r="A137" s="251">
        <v>500</v>
      </c>
      <c r="D137" s="251" t="s">
        <v>20</v>
      </c>
      <c r="E137" s="251" t="s">
        <v>1068</v>
      </c>
      <c r="F137" s="251">
        <v>0.5</v>
      </c>
      <c r="J137" s="251">
        <v>0</v>
      </c>
      <c r="K137" s="251">
        <v>0</v>
      </c>
      <c r="M137" s="251">
        <v>0.5</v>
      </c>
    </row>
    <row r="138" spans="1:13">
      <c r="A138" s="251">
        <v>501</v>
      </c>
      <c r="D138" s="251" t="s">
        <v>111</v>
      </c>
      <c r="E138" s="251" t="s">
        <v>1068</v>
      </c>
      <c r="F138" s="251">
        <v>1</v>
      </c>
      <c r="J138" s="251">
        <v>0</v>
      </c>
      <c r="K138" s="251">
        <v>0</v>
      </c>
      <c r="M138" s="251">
        <v>1</v>
      </c>
    </row>
    <row r="139" spans="1:13">
      <c r="A139" s="251">
        <v>502</v>
      </c>
      <c r="D139" s="251" t="s">
        <v>11</v>
      </c>
      <c r="E139" s="251" t="s">
        <v>1068</v>
      </c>
      <c r="F139" s="251">
        <v>1</v>
      </c>
      <c r="J139" s="251">
        <v>0</v>
      </c>
      <c r="K139" s="251">
        <v>0</v>
      </c>
      <c r="M139" s="251">
        <v>1</v>
      </c>
    </row>
    <row r="140" spans="1:13">
      <c r="A140" s="251">
        <v>503</v>
      </c>
      <c r="D140" s="251" t="s">
        <v>69</v>
      </c>
      <c r="E140" s="251" t="s">
        <v>1065</v>
      </c>
      <c r="F140" s="251">
        <v>3</v>
      </c>
      <c r="J140" s="251">
        <v>0</v>
      </c>
      <c r="K140" s="251">
        <v>0</v>
      </c>
      <c r="M140" s="251">
        <v>3</v>
      </c>
    </row>
    <row r="141" spans="1:13">
      <c r="A141" s="251">
        <v>504</v>
      </c>
      <c r="D141" s="251" t="s">
        <v>72</v>
      </c>
      <c r="E141" s="251" t="s">
        <v>1558</v>
      </c>
      <c r="F141" s="251">
        <v>1</v>
      </c>
      <c r="J141" s="251">
        <v>0</v>
      </c>
      <c r="K141" s="251">
        <v>0</v>
      </c>
      <c r="M141" s="251">
        <v>1</v>
      </c>
    </row>
    <row r="142" spans="1:13">
      <c r="A142" s="251">
        <v>505</v>
      </c>
      <c r="D142" s="251" t="s">
        <v>71</v>
      </c>
      <c r="E142" s="251" t="s">
        <v>1558</v>
      </c>
      <c r="F142" s="251">
        <v>1</v>
      </c>
      <c r="J142" s="251">
        <v>0</v>
      </c>
      <c r="K142" s="251">
        <v>0</v>
      </c>
      <c r="M142" s="251">
        <v>1</v>
      </c>
    </row>
    <row r="143" spans="1:13">
      <c r="A143" s="251">
        <v>514</v>
      </c>
      <c r="D143" s="251" t="s">
        <v>161</v>
      </c>
      <c r="E143" s="251" t="s">
        <v>1316</v>
      </c>
      <c r="F143" s="251">
        <v>1</v>
      </c>
      <c r="J143" s="251">
        <v>0</v>
      </c>
      <c r="K143" s="251">
        <v>0</v>
      </c>
      <c r="M143" s="251">
        <v>1</v>
      </c>
    </row>
    <row r="144" spans="1:13">
      <c r="A144" s="251">
        <v>515</v>
      </c>
      <c r="D144" s="251" t="s">
        <v>1629</v>
      </c>
      <c r="E144" s="251" t="s">
        <v>1312</v>
      </c>
      <c r="F144" s="251">
        <v>8</v>
      </c>
      <c r="J144" s="251">
        <v>0</v>
      </c>
      <c r="K144" s="251">
        <v>0</v>
      </c>
      <c r="M144" s="251">
        <v>8</v>
      </c>
    </row>
    <row r="145" spans="1:13">
      <c r="A145" s="251">
        <v>519</v>
      </c>
      <c r="D145" s="251" t="s">
        <v>1707</v>
      </c>
      <c r="E145" s="251" t="s">
        <v>1091</v>
      </c>
      <c r="F145" s="251">
        <v>2</v>
      </c>
      <c r="J145" s="251">
        <v>0</v>
      </c>
      <c r="K145" s="251">
        <v>0</v>
      </c>
      <c r="M145" s="251">
        <v>2</v>
      </c>
    </row>
    <row r="146" spans="1:13">
      <c r="A146" s="251">
        <v>525</v>
      </c>
      <c r="D146" s="251" t="s">
        <v>1273</v>
      </c>
      <c r="E146" s="251" t="s">
        <v>1091</v>
      </c>
      <c r="F146" s="251">
        <v>1</v>
      </c>
      <c r="J146" s="251">
        <v>0</v>
      </c>
      <c r="K146" s="251">
        <v>0</v>
      </c>
      <c r="M146" s="251">
        <v>1</v>
      </c>
    </row>
    <row r="147" spans="1:13">
      <c r="A147" s="251">
        <v>526</v>
      </c>
      <c r="D147" s="251" t="s">
        <v>57</v>
      </c>
      <c r="E147" s="251" t="s">
        <v>1091</v>
      </c>
      <c r="F147" s="251">
        <v>1</v>
      </c>
      <c r="J147" s="251">
        <v>0</v>
      </c>
      <c r="K147" s="251">
        <v>0</v>
      </c>
      <c r="M147" s="251">
        <v>1</v>
      </c>
    </row>
    <row r="148" spans="1:13">
      <c r="A148" s="251">
        <v>530</v>
      </c>
      <c r="D148" s="251" t="s">
        <v>456</v>
      </c>
      <c r="E148" s="251" t="s">
        <v>1073</v>
      </c>
      <c r="F148" s="251">
        <v>0</v>
      </c>
      <c r="J148" s="251">
        <v>0</v>
      </c>
      <c r="K148" s="251">
        <v>0</v>
      </c>
      <c r="M148" s="251">
        <v>0</v>
      </c>
    </row>
    <row r="149" spans="1:13">
      <c r="A149" s="251">
        <v>532</v>
      </c>
      <c r="D149" s="251" t="s">
        <v>1192</v>
      </c>
      <c r="E149" s="251" t="s">
        <v>1714</v>
      </c>
      <c r="F149" s="251">
        <v>1</v>
      </c>
      <c r="I149" s="251" t="s">
        <v>1715</v>
      </c>
      <c r="J149" s="251">
        <v>0</v>
      </c>
      <c r="K149" s="251">
        <v>0</v>
      </c>
      <c r="M149" s="251">
        <v>1</v>
      </c>
    </row>
    <row r="150" spans="1:13">
      <c r="A150" s="251">
        <v>535</v>
      </c>
      <c r="D150" s="251" t="s">
        <v>132</v>
      </c>
      <c r="E150" s="251" t="s">
        <v>1442</v>
      </c>
      <c r="F150" s="251">
        <v>1</v>
      </c>
      <c r="I150" s="251" t="s">
        <v>1716</v>
      </c>
      <c r="J150" s="251">
        <v>0</v>
      </c>
      <c r="K150" s="251">
        <v>0</v>
      </c>
      <c r="M150" s="251">
        <v>1</v>
      </c>
    </row>
    <row r="151" spans="1:13">
      <c r="A151" s="251">
        <v>537</v>
      </c>
      <c r="D151" s="251" t="s">
        <v>1646</v>
      </c>
      <c r="E151" s="251" t="s">
        <v>1442</v>
      </c>
      <c r="F151" s="251">
        <v>1</v>
      </c>
      <c r="I151" s="251" t="s">
        <v>1018</v>
      </c>
      <c r="J151" s="251">
        <v>0</v>
      </c>
      <c r="K151" s="251">
        <v>0</v>
      </c>
      <c r="M151" s="251">
        <v>1</v>
      </c>
    </row>
    <row r="152" spans="1:13">
      <c r="A152" s="251">
        <v>540</v>
      </c>
      <c r="D152" s="251" t="s">
        <v>1350</v>
      </c>
      <c r="E152" s="251" t="s">
        <v>1071</v>
      </c>
      <c r="F152" s="251">
        <v>0.5</v>
      </c>
      <c r="I152" s="251" t="s">
        <v>1095</v>
      </c>
      <c r="J152" s="251">
        <v>0</v>
      </c>
      <c r="K152" s="251">
        <v>0</v>
      </c>
      <c r="M152" s="251">
        <v>0.5</v>
      </c>
    </row>
    <row r="153" spans="1:13">
      <c r="A153" s="251">
        <v>541</v>
      </c>
      <c r="D153" s="251" t="s">
        <v>213</v>
      </c>
      <c r="E153" s="251" t="s">
        <v>1071</v>
      </c>
      <c r="F153" s="251">
        <v>1</v>
      </c>
      <c r="I153" s="251" t="s">
        <v>1717</v>
      </c>
      <c r="J153" s="251">
        <v>0</v>
      </c>
      <c r="K153" s="251">
        <v>0</v>
      </c>
      <c r="M153" s="251">
        <v>1</v>
      </c>
    </row>
    <row r="154" spans="1:13">
      <c r="A154" s="251">
        <v>545</v>
      </c>
      <c r="D154" s="251" t="s">
        <v>115</v>
      </c>
      <c r="E154" s="251" t="s">
        <v>1315</v>
      </c>
      <c r="F154" s="251">
        <v>1</v>
      </c>
      <c r="J154" s="251">
        <v>0</v>
      </c>
      <c r="K154" s="251">
        <v>0</v>
      </c>
      <c r="M154" s="251">
        <v>1</v>
      </c>
    </row>
    <row r="155" spans="1:13">
      <c r="A155" s="251">
        <v>546</v>
      </c>
      <c r="D155" s="251" t="s">
        <v>36</v>
      </c>
      <c r="E155" s="251" t="s">
        <v>1315</v>
      </c>
      <c r="F155" s="251">
        <v>2.5</v>
      </c>
      <c r="J155" s="251">
        <v>0</v>
      </c>
      <c r="K155" s="251">
        <v>0</v>
      </c>
      <c r="M155" s="251">
        <v>2.5</v>
      </c>
    </row>
    <row r="156" spans="1:13">
      <c r="A156" s="251">
        <v>547</v>
      </c>
      <c r="D156" s="251" t="s">
        <v>95</v>
      </c>
      <c r="E156" s="251" t="s">
        <v>1315</v>
      </c>
      <c r="F156" s="251">
        <v>1</v>
      </c>
      <c r="J156" s="251">
        <v>0</v>
      </c>
      <c r="K156" s="251">
        <v>0</v>
      </c>
      <c r="M156" s="251">
        <v>1</v>
      </c>
    </row>
    <row r="157" spans="1:13">
      <c r="A157" s="251">
        <v>548</v>
      </c>
      <c r="D157" s="251" t="s">
        <v>562</v>
      </c>
      <c r="E157" s="251" t="s">
        <v>1315</v>
      </c>
      <c r="F157" s="251">
        <v>2</v>
      </c>
      <c r="J157" s="251">
        <v>0</v>
      </c>
      <c r="K157" s="251">
        <v>0</v>
      </c>
      <c r="M157" s="251">
        <v>2</v>
      </c>
    </row>
    <row r="158" spans="1:13">
      <c r="A158" s="251">
        <v>549</v>
      </c>
      <c r="D158" s="251" t="s">
        <v>1437</v>
      </c>
      <c r="E158" s="251" t="s">
        <v>1315</v>
      </c>
      <c r="F158" s="251">
        <v>0.5</v>
      </c>
      <c r="J158" s="251">
        <v>0</v>
      </c>
      <c r="K158" s="251">
        <v>0</v>
      </c>
      <c r="M158" s="251">
        <v>0.5</v>
      </c>
    </row>
    <row r="159" spans="1:13">
      <c r="A159" s="251">
        <v>550</v>
      </c>
      <c r="D159" s="251" t="s">
        <v>1269</v>
      </c>
      <c r="E159" s="251" t="s">
        <v>1718</v>
      </c>
      <c r="F159" s="251">
        <v>0.5</v>
      </c>
      <c r="J159" s="251">
        <v>0</v>
      </c>
      <c r="K159" s="251">
        <v>0</v>
      </c>
      <c r="M159" s="251">
        <v>0.5</v>
      </c>
    </row>
    <row r="160" spans="1:13">
      <c r="A160" s="251">
        <v>551</v>
      </c>
      <c r="D160" s="251" t="s">
        <v>967</v>
      </c>
      <c r="E160" s="251" t="s">
        <v>1718</v>
      </c>
      <c r="F160" s="251">
        <v>0.5</v>
      </c>
      <c r="J160" s="251">
        <v>0</v>
      </c>
      <c r="K160" s="251">
        <v>0</v>
      </c>
      <c r="M160" s="251">
        <v>0.5</v>
      </c>
    </row>
    <row r="161" spans="1:13">
      <c r="A161" s="251">
        <v>552</v>
      </c>
      <c r="D161" s="251" t="s">
        <v>1437</v>
      </c>
      <c r="E161" s="251" t="s">
        <v>1718</v>
      </c>
      <c r="F161" s="251">
        <v>0.5</v>
      </c>
      <c r="J161" s="251">
        <v>0</v>
      </c>
      <c r="K161" s="251">
        <v>0</v>
      </c>
      <c r="M161" s="251">
        <v>0.5</v>
      </c>
    </row>
    <row r="162" spans="1:13">
      <c r="A162" s="251">
        <v>553</v>
      </c>
      <c r="D162" s="251" t="s">
        <v>57</v>
      </c>
      <c r="E162" s="251" t="s">
        <v>1718</v>
      </c>
      <c r="F162" s="251">
        <v>0.5</v>
      </c>
      <c r="J162" s="251">
        <v>0</v>
      </c>
      <c r="K162" s="251">
        <v>0</v>
      </c>
      <c r="M162" s="251">
        <v>0.5</v>
      </c>
    </row>
    <row r="163" spans="1:13">
      <c r="A163" s="251">
        <v>554</v>
      </c>
      <c r="D163" s="251" t="s">
        <v>95</v>
      </c>
      <c r="E163" s="251" t="s">
        <v>1719</v>
      </c>
      <c r="F163" s="251">
        <v>1</v>
      </c>
      <c r="J163" s="251">
        <v>0</v>
      </c>
      <c r="K163" s="251">
        <v>0</v>
      </c>
      <c r="M163" s="251">
        <v>1</v>
      </c>
    </row>
    <row r="164" spans="1:13">
      <c r="A164" s="251">
        <v>555</v>
      </c>
      <c r="D164" s="251" t="s">
        <v>293</v>
      </c>
      <c r="E164" s="251" t="s">
        <v>1445</v>
      </c>
      <c r="F164" s="251">
        <v>0.5</v>
      </c>
      <c r="I164" s="251" t="s">
        <v>1331</v>
      </c>
      <c r="J164" s="251">
        <v>0</v>
      </c>
      <c r="K164" s="251">
        <v>0</v>
      </c>
      <c r="M164" s="251">
        <v>0.5</v>
      </c>
    </row>
    <row r="165" spans="1:13">
      <c r="A165" s="251">
        <v>556</v>
      </c>
      <c r="D165" s="251" t="s">
        <v>65</v>
      </c>
      <c r="E165" s="251" t="s">
        <v>1445</v>
      </c>
      <c r="F165" s="251">
        <v>0.5</v>
      </c>
      <c r="I165" s="251" t="s">
        <v>768</v>
      </c>
      <c r="J165" s="251">
        <v>0</v>
      </c>
      <c r="K165" s="251">
        <v>0</v>
      </c>
      <c r="M165" s="251">
        <v>0.5</v>
      </c>
    </row>
    <row r="166" spans="1:13">
      <c r="A166" s="251">
        <v>557</v>
      </c>
      <c r="D166" s="251" t="s">
        <v>300</v>
      </c>
      <c r="E166" s="251" t="s">
        <v>1445</v>
      </c>
      <c r="F166" s="251">
        <v>0.5</v>
      </c>
      <c r="I166" s="251" t="s">
        <v>1720</v>
      </c>
      <c r="J166" s="251">
        <v>0</v>
      </c>
      <c r="K166" s="251">
        <v>0</v>
      </c>
      <c r="M166" s="251">
        <v>0.5</v>
      </c>
    </row>
    <row r="167" spans="1:13">
      <c r="A167" s="251">
        <v>558</v>
      </c>
      <c r="D167" s="251" t="s">
        <v>228</v>
      </c>
      <c r="E167" s="251" t="s">
        <v>1064</v>
      </c>
      <c r="F167" s="251">
        <v>1</v>
      </c>
      <c r="I167" s="251" t="s">
        <v>1721</v>
      </c>
      <c r="J167" s="251">
        <v>0</v>
      </c>
      <c r="K167" s="251">
        <v>0</v>
      </c>
      <c r="M167" s="251">
        <v>1</v>
      </c>
    </row>
    <row r="168" spans="1:13">
      <c r="A168" s="251">
        <v>559</v>
      </c>
      <c r="D168" s="251" t="s">
        <v>1120</v>
      </c>
      <c r="E168" s="251" t="s">
        <v>1064</v>
      </c>
      <c r="F168" s="251">
        <v>0.5</v>
      </c>
      <c r="I168" s="251" t="s">
        <v>1722</v>
      </c>
      <c r="J168" s="251">
        <v>0</v>
      </c>
      <c r="K168" s="251">
        <v>0</v>
      </c>
      <c r="M168" s="251">
        <v>0.5</v>
      </c>
    </row>
    <row r="169" spans="1:13">
      <c r="A169" s="251">
        <v>563</v>
      </c>
      <c r="D169" s="251" t="s">
        <v>198</v>
      </c>
      <c r="E169" s="251" t="s">
        <v>1444</v>
      </c>
      <c r="F169" s="251">
        <v>0.5</v>
      </c>
      <c r="I169" s="251" t="s">
        <v>598</v>
      </c>
      <c r="J169" s="251">
        <v>0</v>
      </c>
      <c r="K169" s="251">
        <v>0</v>
      </c>
      <c r="M169" s="251">
        <v>0.5</v>
      </c>
    </row>
    <row r="170" spans="1:13">
      <c r="A170" s="251">
        <v>564</v>
      </c>
      <c r="D170" s="251" t="s">
        <v>1082</v>
      </c>
      <c r="E170" s="251" t="s">
        <v>1444</v>
      </c>
      <c r="F170" s="251">
        <v>0.5</v>
      </c>
      <c r="I170" s="251" t="s">
        <v>598</v>
      </c>
      <c r="J170" s="251">
        <v>0</v>
      </c>
      <c r="K170" s="251">
        <v>0</v>
      </c>
      <c r="M170" s="251">
        <v>0.5</v>
      </c>
    </row>
    <row r="171" spans="1:13">
      <c r="A171" s="251">
        <v>565</v>
      </c>
      <c r="D171" s="251" t="s">
        <v>198</v>
      </c>
      <c r="E171" s="251" t="s">
        <v>1444</v>
      </c>
      <c r="F171" s="251">
        <v>0.5</v>
      </c>
      <c r="I171" s="251" t="s">
        <v>1723</v>
      </c>
      <c r="J171" s="251">
        <v>0</v>
      </c>
      <c r="K171" s="251">
        <v>0</v>
      </c>
      <c r="M171" s="251">
        <v>0.5</v>
      </c>
    </row>
    <row r="172" spans="1:13">
      <c r="A172" s="251">
        <v>566</v>
      </c>
      <c r="D172" s="251" t="s">
        <v>323</v>
      </c>
      <c r="E172" s="251" t="s">
        <v>1444</v>
      </c>
      <c r="F172" s="251">
        <v>0.5</v>
      </c>
      <c r="I172" s="251" t="s">
        <v>1724</v>
      </c>
      <c r="J172" s="251">
        <v>0</v>
      </c>
      <c r="K172" s="251">
        <v>0</v>
      </c>
      <c r="M172" s="251">
        <v>0.5</v>
      </c>
    </row>
    <row r="173" spans="1:13">
      <c r="A173" s="251">
        <v>567</v>
      </c>
      <c r="D173" s="251" t="s">
        <v>71</v>
      </c>
      <c r="E173" s="251" t="s">
        <v>1444</v>
      </c>
      <c r="F173" s="251">
        <v>0.5</v>
      </c>
      <c r="I173" s="251" t="s">
        <v>1725</v>
      </c>
      <c r="J173" s="251">
        <v>0</v>
      </c>
      <c r="K173" s="251">
        <v>0</v>
      </c>
      <c r="M173" s="251">
        <v>0.5</v>
      </c>
    </row>
    <row r="174" spans="1:13">
      <c r="A174" s="251">
        <v>568</v>
      </c>
      <c r="D174" s="251" t="s">
        <v>58</v>
      </c>
      <c r="E174" s="251" t="s">
        <v>1444</v>
      </c>
      <c r="F174" s="251">
        <v>0.5</v>
      </c>
      <c r="I174" s="251" t="s">
        <v>1726</v>
      </c>
      <c r="J174" s="251">
        <v>0</v>
      </c>
      <c r="K174" s="251">
        <v>0</v>
      </c>
      <c r="M174" s="251">
        <v>0.5</v>
      </c>
    </row>
    <row r="175" spans="1:13">
      <c r="A175" s="251">
        <v>569</v>
      </c>
      <c r="D175" s="251" t="s">
        <v>58</v>
      </c>
      <c r="E175" s="251" t="s">
        <v>1444</v>
      </c>
      <c r="F175" s="251">
        <v>0.5</v>
      </c>
      <c r="I175" s="251" t="s">
        <v>1727</v>
      </c>
      <c r="J175" s="251">
        <v>0</v>
      </c>
      <c r="K175" s="251">
        <v>0</v>
      </c>
      <c r="M175" s="251">
        <v>0.5</v>
      </c>
    </row>
    <row r="176" spans="1:13">
      <c r="A176" s="251">
        <v>570</v>
      </c>
      <c r="D176" s="251" t="s">
        <v>142</v>
      </c>
      <c r="E176" s="251" t="s">
        <v>1446</v>
      </c>
      <c r="F176" s="251">
        <v>0.5</v>
      </c>
      <c r="I176" s="251" t="s">
        <v>1728</v>
      </c>
      <c r="J176" s="251">
        <v>0</v>
      </c>
      <c r="K176" s="251">
        <v>0</v>
      </c>
      <c r="M176" s="251">
        <v>0.5</v>
      </c>
    </row>
    <row r="177" spans="1:13">
      <c r="A177" s="251">
        <v>571</v>
      </c>
      <c r="D177" s="251" t="s">
        <v>217</v>
      </c>
      <c r="E177" s="251" t="s">
        <v>1446</v>
      </c>
      <c r="F177" s="251">
        <v>0.5</v>
      </c>
      <c r="I177" s="251" t="s">
        <v>1728</v>
      </c>
      <c r="J177" s="251">
        <v>0</v>
      </c>
      <c r="K177" s="251">
        <v>0</v>
      </c>
      <c r="M177" s="251">
        <v>0.5</v>
      </c>
    </row>
    <row r="178" spans="1:13">
      <c r="A178" s="251">
        <v>572</v>
      </c>
      <c r="F178" s="251">
        <v>8</v>
      </c>
      <c r="I178" s="251" t="s">
        <v>1729</v>
      </c>
      <c r="J178" s="251">
        <v>0</v>
      </c>
      <c r="K178" s="251">
        <v>0</v>
      </c>
      <c r="M178" s="251">
        <v>8</v>
      </c>
    </row>
    <row r="179" spans="1:13">
      <c r="A179" s="251">
        <v>573</v>
      </c>
      <c r="F179" s="251">
        <v>8</v>
      </c>
      <c r="I179" s="251" t="s">
        <v>1729</v>
      </c>
      <c r="J179" s="251">
        <v>0</v>
      </c>
      <c r="K179" s="251">
        <v>0</v>
      </c>
      <c r="M179" s="251">
        <v>8</v>
      </c>
    </row>
    <row r="180" spans="1:13">
      <c r="A180" s="251">
        <v>577</v>
      </c>
      <c r="D180" s="251" t="s">
        <v>58</v>
      </c>
      <c r="E180" s="251" t="s">
        <v>1338</v>
      </c>
      <c r="F180" s="251">
        <v>1</v>
      </c>
      <c r="I180" s="251" t="s">
        <v>1730</v>
      </c>
      <c r="J180" s="251">
        <v>0</v>
      </c>
      <c r="K180" s="251">
        <v>0</v>
      </c>
      <c r="M180" s="251">
        <v>1</v>
      </c>
    </row>
    <row r="181" spans="1:13">
      <c r="A181" s="251">
        <v>578</v>
      </c>
      <c r="D181" s="251" t="s">
        <v>967</v>
      </c>
      <c r="E181" s="251" t="s">
        <v>1338</v>
      </c>
      <c r="F181" s="251">
        <v>1</v>
      </c>
      <c r="I181" s="251" t="s">
        <v>1731</v>
      </c>
      <c r="J181" s="251">
        <v>0</v>
      </c>
      <c r="K181" s="251">
        <v>0</v>
      </c>
      <c r="M181" s="251">
        <v>1</v>
      </c>
    </row>
    <row r="182" spans="1:13">
      <c r="A182" s="251">
        <v>579</v>
      </c>
      <c r="D182" s="251" t="s">
        <v>60</v>
      </c>
      <c r="E182" s="251" t="s">
        <v>1338</v>
      </c>
      <c r="F182" s="251">
        <v>0.5</v>
      </c>
      <c r="I182" s="251" t="s">
        <v>1732</v>
      </c>
      <c r="J182" s="251">
        <v>0</v>
      </c>
      <c r="K182" s="251">
        <v>0</v>
      </c>
      <c r="M182" s="251">
        <v>0.5</v>
      </c>
    </row>
    <row r="183" spans="1:13">
      <c r="A183" s="251">
        <v>580</v>
      </c>
      <c r="D183" s="251" t="s">
        <v>1670</v>
      </c>
      <c r="E183" s="251" t="s">
        <v>1338</v>
      </c>
      <c r="F183" s="251">
        <v>0.5</v>
      </c>
      <c r="I183" s="251" t="s">
        <v>1733</v>
      </c>
      <c r="J183" s="251">
        <v>0</v>
      </c>
      <c r="K183" s="251">
        <v>0</v>
      </c>
      <c r="M183" s="251">
        <v>0.5</v>
      </c>
    </row>
    <row r="184" spans="1:13">
      <c r="A184" s="251">
        <v>582</v>
      </c>
      <c r="D184" s="251" t="s">
        <v>1074</v>
      </c>
      <c r="E184" s="251" t="s">
        <v>1447</v>
      </c>
      <c r="F184" s="251">
        <v>1</v>
      </c>
      <c r="I184" s="251" t="s">
        <v>1734</v>
      </c>
      <c r="J184" s="251">
        <v>0</v>
      </c>
      <c r="K184" s="251">
        <v>0</v>
      </c>
      <c r="M184" s="251">
        <v>1</v>
      </c>
    </row>
    <row r="185" spans="1:13">
      <c r="A185" s="251">
        <v>583</v>
      </c>
      <c r="D185" s="251" t="s">
        <v>1695</v>
      </c>
      <c r="E185" s="251" t="s">
        <v>1447</v>
      </c>
      <c r="F185" s="251">
        <v>0.5</v>
      </c>
      <c r="I185" s="251" t="s">
        <v>1735</v>
      </c>
      <c r="J185" s="251">
        <v>0</v>
      </c>
      <c r="K185" s="251">
        <v>0</v>
      </c>
      <c r="M185" s="251">
        <v>0.5</v>
      </c>
    </row>
    <row r="186" spans="1:13">
      <c r="A186" s="251">
        <v>584</v>
      </c>
      <c r="D186" s="251" t="s">
        <v>1440</v>
      </c>
      <c r="E186" s="251" t="s">
        <v>1447</v>
      </c>
      <c r="F186" s="251">
        <v>0.5</v>
      </c>
      <c r="I186" s="251" t="s">
        <v>1736</v>
      </c>
      <c r="J186" s="251">
        <v>0</v>
      </c>
      <c r="K186" s="251">
        <v>0</v>
      </c>
      <c r="M186" s="251">
        <v>0.5</v>
      </c>
    </row>
    <row r="187" spans="1:13">
      <c r="A187" s="251">
        <v>592</v>
      </c>
      <c r="D187" s="251" t="s">
        <v>295</v>
      </c>
      <c r="E187" s="251" t="s">
        <v>1073</v>
      </c>
      <c r="F187" s="251">
        <v>0</v>
      </c>
      <c r="J187" s="251">
        <v>0</v>
      </c>
      <c r="K187" s="251">
        <v>0</v>
      </c>
      <c r="M187" s="251">
        <v>0</v>
      </c>
    </row>
    <row r="188" spans="1:13">
      <c r="A188" s="251">
        <v>593</v>
      </c>
      <c r="D188" s="251" t="s">
        <v>139</v>
      </c>
      <c r="E188" s="251" t="s">
        <v>1314</v>
      </c>
      <c r="F188" s="251">
        <v>0.5</v>
      </c>
      <c r="I188" s="251" t="s">
        <v>1238</v>
      </c>
      <c r="J188" s="251">
        <v>0</v>
      </c>
      <c r="K188" s="251">
        <v>0</v>
      </c>
      <c r="M188" s="251">
        <v>0.5</v>
      </c>
    </row>
    <row r="189" spans="1:13">
      <c r="A189" s="251">
        <v>594</v>
      </c>
      <c r="D189" s="251" t="s">
        <v>1269</v>
      </c>
      <c r="E189" s="251" t="s">
        <v>1314</v>
      </c>
      <c r="F189" s="251">
        <v>0.5</v>
      </c>
      <c r="I189" s="251" t="s">
        <v>1238</v>
      </c>
      <c r="J189" s="251">
        <v>0</v>
      </c>
      <c r="K189" s="251">
        <v>0</v>
      </c>
      <c r="M189" s="251">
        <v>0.5</v>
      </c>
    </row>
    <row r="190" spans="1:13">
      <c r="A190" s="251">
        <v>595</v>
      </c>
      <c r="D190" s="251" t="s">
        <v>1120</v>
      </c>
      <c r="E190" s="251" t="s">
        <v>1064</v>
      </c>
      <c r="F190" s="251">
        <v>1</v>
      </c>
      <c r="I190" s="251" t="s">
        <v>1737</v>
      </c>
      <c r="J190" s="251">
        <v>0</v>
      </c>
      <c r="K190" s="251">
        <v>0</v>
      </c>
      <c r="M190" s="251">
        <v>1</v>
      </c>
    </row>
    <row r="191" spans="1:13">
      <c r="A191" s="251">
        <v>596</v>
      </c>
      <c r="D191" s="251" t="s">
        <v>1120</v>
      </c>
      <c r="E191" s="251" t="s">
        <v>1714</v>
      </c>
      <c r="F191" s="251">
        <v>1</v>
      </c>
      <c r="I191" s="251" t="s">
        <v>1738</v>
      </c>
      <c r="J191" s="251">
        <v>0</v>
      </c>
      <c r="K191" s="251">
        <v>0</v>
      </c>
      <c r="M191" s="251">
        <v>1</v>
      </c>
    </row>
    <row r="192" spans="1:13">
      <c r="A192" s="251">
        <v>597</v>
      </c>
      <c r="D192" s="251" t="s">
        <v>41</v>
      </c>
      <c r="E192" s="251" t="s">
        <v>1071</v>
      </c>
      <c r="F192" s="251">
        <v>0.5</v>
      </c>
      <c r="I192" s="251" t="s">
        <v>1337</v>
      </c>
      <c r="J192" s="251">
        <v>0</v>
      </c>
      <c r="K192" s="251">
        <v>0</v>
      </c>
      <c r="M192" s="251">
        <v>0.5</v>
      </c>
    </row>
    <row r="193" spans="1:13">
      <c r="A193" s="251">
        <v>598</v>
      </c>
      <c r="D193" s="251" t="s">
        <v>326</v>
      </c>
      <c r="E193" s="251" t="s">
        <v>1072</v>
      </c>
      <c r="F193" s="251">
        <v>8</v>
      </c>
      <c r="J193" s="251">
        <v>0</v>
      </c>
      <c r="K193" s="251">
        <v>0</v>
      </c>
      <c r="M193" s="251">
        <v>8</v>
      </c>
    </row>
    <row r="194" spans="1:13">
      <c r="A194" s="251">
        <v>599</v>
      </c>
      <c r="D194" s="251" t="s">
        <v>1690</v>
      </c>
      <c r="E194" s="251" t="s">
        <v>1312</v>
      </c>
      <c r="F194" s="251">
        <v>8</v>
      </c>
      <c r="J194" s="251">
        <v>0</v>
      </c>
      <c r="K194" s="251">
        <v>0</v>
      </c>
      <c r="M194" s="251">
        <v>8</v>
      </c>
    </row>
    <row r="195" spans="1:13">
      <c r="A195" s="251">
        <v>600</v>
      </c>
      <c r="D195" s="251" t="s">
        <v>1680</v>
      </c>
      <c r="E195" s="251" t="s">
        <v>1312</v>
      </c>
      <c r="F195" s="251">
        <v>8</v>
      </c>
      <c r="J195" s="251">
        <v>0</v>
      </c>
      <c r="K195" s="251">
        <v>0</v>
      </c>
      <c r="M195" s="251">
        <v>8</v>
      </c>
    </row>
    <row r="196" spans="1:13">
      <c r="A196" s="251">
        <v>601</v>
      </c>
      <c r="D196" s="251" t="s">
        <v>227</v>
      </c>
      <c r="E196" s="251" t="s">
        <v>1068</v>
      </c>
      <c r="F196" s="251">
        <v>0.5</v>
      </c>
      <c r="J196" s="251">
        <v>0</v>
      </c>
      <c r="K196" s="251">
        <v>0</v>
      </c>
      <c r="M196" s="251">
        <v>0.5</v>
      </c>
    </row>
    <row r="197" spans="1:13">
      <c r="A197" s="251">
        <v>602</v>
      </c>
      <c r="D197" s="251" t="s">
        <v>553</v>
      </c>
      <c r="E197" s="251" t="s">
        <v>1446</v>
      </c>
      <c r="F197" s="251">
        <v>1</v>
      </c>
      <c r="I197" s="251" t="s">
        <v>1987</v>
      </c>
      <c r="J197" s="251">
        <v>0</v>
      </c>
      <c r="K197" s="251">
        <v>0</v>
      </c>
      <c r="M197" s="251">
        <v>1</v>
      </c>
    </row>
    <row r="198" spans="1:13">
      <c r="A198" s="251">
        <v>603</v>
      </c>
      <c r="D198" s="251" t="s">
        <v>2037</v>
      </c>
      <c r="E198" s="251" t="s">
        <v>1091</v>
      </c>
      <c r="F198" s="251">
        <v>1</v>
      </c>
      <c r="J198" s="251">
        <v>0</v>
      </c>
      <c r="K198" s="251">
        <v>0</v>
      </c>
      <c r="M198" s="251">
        <v>1</v>
      </c>
    </row>
    <row r="199" spans="1:13">
      <c r="A199" s="251">
        <v>604</v>
      </c>
      <c r="D199" s="251" t="s">
        <v>357</v>
      </c>
      <c r="E199" s="251" t="s">
        <v>1073</v>
      </c>
      <c r="F199" s="251">
        <v>8.5</v>
      </c>
      <c r="G199" s="251">
        <v>20210816</v>
      </c>
      <c r="H199" s="251">
        <v>20220206</v>
      </c>
      <c r="I199" s="251" t="s">
        <v>2041</v>
      </c>
      <c r="J199" s="251">
        <v>0</v>
      </c>
      <c r="K199" s="251">
        <v>0</v>
      </c>
      <c r="M199" s="251">
        <v>4.4630000000000001</v>
      </c>
    </row>
  </sheetData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Mso="TabHome">
        <group id="customGroup1" label="BKEST" insertAfterMso="GroupEditingExcel">
          <button id="customButton2" label="Aktualisieren" size="large" onAction="UpdateAllR" imageMso="Recurrence"/>
          <button id="customButton3" label="GenerateFiles" size="large" onAction="GenerateFilesR" imageMso="NotepadToolExport"/>
          <button id="customButton4" label="LoadBereich" size="large" onAction="LoadBerR" imageMso="MoveIte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200</vt:i4>
      </vt:variant>
    </vt:vector>
  </HeadingPairs>
  <TitlesOfParts>
    <vt:vector size="237" baseType="lpstr">
      <vt:lpstr>KuK_Abt_+-</vt:lpstr>
      <vt:lpstr>Vorjahr</vt:lpstr>
      <vt:lpstr>_SortTab</vt:lpstr>
      <vt:lpstr>LehStd_in_Kla</vt:lpstr>
      <vt:lpstr>GesamtSuS</vt:lpstr>
      <vt:lpstr>_KuK_</vt:lpstr>
      <vt:lpstr>_Klasse_</vt:lpstr>
      <vt:lpstr>_Fach_</vt:lpstr>
      <vt:lpstr>_Fak_</vt:lpstr>
      <vt:lpstr>BauH</vt:lpstr>
      <vt:lpstr>ETIT</vt:lpstr>
      <vt:lpstr>JVA</vt:lpstr>
      <vt:lpstr>AV</vt:lpstr>
      <vt:lpstr>AIF</vt:lpstr>
      <vt:lpstr>FOS</vt:lpstr>
      <vt:lpstr>ErnPfl</vt:lpstr>
      <vt:lpstr>SozKi</vt:lpstr>
      <vt:lpstr>GesSoz</vt:lpstr>
      <vt:lpstr>Lehrerliste</vt:lpstr>
      <vt:lpstr>KuK_Plan</vt:lpstr>
      <vt:lpstr>Gesamt</vt:lpstr>
      <vt:lpstr>LehStdKlaDaten</vt:lpstr>
      <vt:lpstr>SuSGesamtPivot</vt:lpstr>
      <vt:lpstr>KuKGesamtPivot</vt:lpstr>
      <vt:lpstr>PBGesamtPivot</vt:lpstr>
      <vt:lpstr>AnzBigÄPivot</vt:lpstr>
      <vt:lpstr>BerKUK</vt:lpstr>
      <vt:lpstr>AnlageJahresstunden</vt:lpstr>
      <vt:lpstr>UNTIS.Wertrechnung</vt:lpstr>
      <vt:lpstr>++</vt:lpstr>
      <vt:lpstr>AnzKlassenPivot</vt:lpstr>
      <vt:lpstr>AnrPivot</vt:lpstr>
      <vt:lpstr>UNTIS.Gesamt</vt:lpstr>
      <vt:lpstr>UNTIS.1HJ</vt:lpstr>
      <vt:lpstr>UNTIS.Klassen</vt:lpstr>
      <vt:lpstr>UNTIS.KuKSoll</vt:lpstr>
      <vt:lpstr>UNTIS.Anrechnungen</vt:lpstr>
      <vt:lpstr>BERLEITER</vt:lpstr>
      <vt:lpstr>_KuK_!Druckbereich</vt:lpstr>
      <vt:lpstr>AIF!Druckbereich</vt:lpstr>
      <vt:lpstr>AV!Druckbereich</vt:lpstr>
      <vt:lpstr>BauH!Druckbereich</vt:lpstr>
      <vt:lpstr>ErnPfl!Druckbereich</vt:lpstr>
      <vt:lpstr>ETIT!Druckbereich</vt:lpstr>
      <vt:lpstr>FOS!Druckbereich</vt:lpstr>
      <vt:lpstr>GesSoz!Druckbereich</vt:lpstr>
      <vt:lpstr>JVA!Druckbereich</vt:lpstr>
      <vt:lpstr>'KuK_Abt_+-'!Druckbereich</vt:lpstr>
      <vt:lpstr>KuK_Plan!Druckbereich</vt:lpstr>
      <vt:lpstr>Lehrerliste!Druckbereich</vt:lpstr>
      <vt:lpstr>LehStd_in_Kla!Druckbereich</vt:lpstr>
      <vt:lpstr>LehStdKlaDaten!Druckbereich</vt:lpstr>
      <vt:lpstr>SozKi!Druckbereich</vt:lpstr>
      <vt:lpstr>AV!Drucktitel</vt:lpstr>
      <vt:lpstr>ErnPfl!Drucktitel</vt:lpstr>
      <vt:lpstr>ETIT!Drucktitel</vt:lpstr>
      <vt:lpstr>FOS!Drucktitel</vt:lpstr>
      <vt:lpstr>GesSoz!Drucktitel</vt:lpstr>
      <vt:lpstr>JVA!Drucktitel</vt:lpstr>
      <vt:lpstr>'KuK_Abt_+-'!Drucktitel</vt:lpstr>
      <vt:lpstr>Lehrerliste!Drucktitel</vt:lpstr>
      <vt:lpstr>LehStdKlaDaten!Drucktitel</vt:lpstr>
      <vt:lpstr>SozKi!Drucktitel</vt:lpstr>
      <vt:lpstr>UNTIS.KuKSoll!ExterneDaten_1</vt:lpstr>
      <vt:lpstr>UNTIS.KuKSoll!ExterneDaten_10</vt:lpstr>
      <vt:lpstr>UNTIS.Klassen!ExterneDaten_100</vt:lpstr>
      <vt:lpstr>UNTIS.Klassen!ExterneDaten_101</vt:lpstr>
      <vt:lpstr>UNTIS.KuKSoll!ExterneDaten_11</vt:lpstr>
      <vt:lpstr>UNTIS.KuKSoll!ExterneDaten_12</vt:lpstr>
      <vt:lpstr>UNTIS.KuKSoll!ExterneDaten_13</vt:lpstr>
      <vt:lpstr>UNTIS.KuKSoll!ExterneDaten_14</vt:lpstr>
      <vt:lpstr>UNTIS.KuKSoll!ExterneDaten_15</vt:lpstr>
      <vt:lpstr>UNTIS.KuKSoll!ExterneDaten_16</vt:lpstr>
      <vt:lpstr>UNTIS.KuKSoll!ExterneDaten_17</vt:lpstr>
      <vt:lpstr>UNTIS.KuKSoll!ExterneDaten_18</vt:lpstr>
      <vt:lpstr>UNTIS.KuKSoll!ExterneDaten_19</vt:lpstr>
      <vt:lpstr>UNTIS.KuKSoll!ExterneDaten_2</vt:lpstr>
      <vt:lpstr>UNTIS.KuKSoll!ExterneDaten_20</vt:lpstr>
      <vt:lpstr>UNTIS.Klassen!ExterneDaten_21</vt:lpstr>
      <vt:lpstr>UNTIS.KuKSoll!ExterneDaten_21</vt:lpstr>
      <vt:lpstr>UNTIS.Klassen!ExterneDaten_22</vt:lpstr>
      <vt:lpstr>UNTIS.KuKSoll!ExterneDaten_22</vt:lpstr>
      <vt:lpstr>UNTIS.Klassen!ExterneDaten_23</vt:lpstr>
      <vt:lpstr>UNTIS.KuKSoll!ExterneDaten_23</vt:lpstr>
      <vt:lpstr>UNTIS.Klassen!ExterneDaten_24</vt:lpstr>
      <vt:lpstr>UNTIS.KuKSoll!ExterneDaten_24</vt:lpstr>
      <vt:lpstr>UNTIS.Klassen!ExterneDaten_25</vt:lpstr>
      <vt:lpstr>UNTIS.KuKSoll!ExterneDaten_25</vt:lpstr>
      <vt:lpstr>UNTIS.Klassen!ExterneDaten_26</vt:lpstr>
      <vt:lpstr>UNTIS.KuKSoll!ExterneDaten_26</vt:lpstr>
      <vt:lpstr>UNTIS.Klassen!ExterneDaten_27</vt:lpstr>
      <vt:lpstr>UNTIS.KuKSoll!ExterneDaten_27</vt:lpstr>
      <vt:lpstr>UNTIS.Klassen!ExterneDaten_28</vt:lpstr>
      <vt:lpstr>UNTIS.KuKSoll!ExterneDaten_28</vt:lpstr>
      <vt:lpstr>UNTIS.Klassen!ExterneDaten_29</vt:lpstr>
      <vt:lpstr>UNTIS.KuKSoll!ExterneDaten_29</vt:lpstr>
      <vt:lpstr>UNTIS.KuKSoll!ExterneDaten_3</vt:lpstr>
      <vt:lpstr>UNTIS.Klassen!ExterneDaten_30</vt:lpstr>
      <vt:lpstr>UNTIS.KuKSoll!ExterneDaten_30</vt:lpstr>
      <vt:lpstr>UNTIS.Klassen!ExterneDaten_31</vt:lpstr>
      <vt:lpstr>UNTIS.KuKSoll!ExterneDaten_31</vt:lpstr>
      <vt:lpstr>UNTIS.Klassen!ExterneDaten_32</vt:lpstr>
      <vt:lpstr>UNTIS.KuKSoll!ExterneDaten_32</vt:lpstr>
      <vt:lpstr>UNTIS.Klassen!ExterneDaten_33</vt:lpstr>
      <vt:lpstr>UNTIS.KuKSoll!ExterneDaten_33</vt:lpstr>
      <vt:lpstr>UNTIS.Klassen!ExterneDaten_34</vt:lpstr>
      <vt:lpstr>UNTIS.KuKSoll!ExterneDaten_34</vt:lpstr>
      <vt:lpstr>UNTIS.Klassen!ExterneDaten_35</vt:lpstr>
      <vt:lpstr>UNTIS.KuKSoll!ExterneDaten_35</vt:lpstr>
      <vt:lpstr>UNTIS.Klassen!ExterneDaten_36</vt:lpstr>
      <vt:lpstr>UNTIS.KuKSoll!ExterneDaten_36</vt:lpstr>
      <vt:lpstr>UNTIS.Klassen!ExterneDaten_37</vt:lpstr>
      <vt:lpstr>UNTIS.KuKSoll!ExterneDaten_37</vt:lpstr>
      <vt:lpstr>UNTIS.Klassen!ExterneDaten_38</vt:lpstr>
      <vt:lpstr>UNTIS.KuKSoll!ExterneDaten_38</vt:lpstr>
      <vt:lpstr>UNTIS.Klassen!ExterneDaten_39</vt:lpstr>
      <vt:lpstr>UNTIS.KuKSoll!ExterneDaten_39</vt:lpstr>
      <vt:lpstr>UNTIS.KuKSoll!ExterneDaten_4</vt:lpstr>
      <vt:lpstr>UNTIS.Klassen!ExterneDaten_40</vt:lpstr>
      <vt:lpstr>UNTIS.KuKSoll!ExterneDaten_40</vt:lpstr>
      <vt:lpstr>UNTIS.Klassen!ExterneDaten_41</vt:lpstr>
      <vt:lpstr>UNTIS.KuKSoll!ExterneDaten_41</vt:lpstr>
      <vt:lpstr>UNTIS.Klassen!ExterneDaten_42</vt:lpstr>
      <vt:lpstr>UNTIS.KuKSoll!ExterneDaten_42</vt:lpstr>
      <vt:lpstr>UNTIS.Klassen!ExterneDaten_43</vt:lpstr>
      <vt:lpstr>UNTIS.KuKSoll!ExterneDaten_43</vt:lpstr>
      <vt:lpstr>UNTIS.Klassen!ExterneDaten_44</vt:lpstr>
      <vt:lpstr>UNTIS.KuKSoll!ExterneDaten_44</vt:lpstr>
      <vt:lpstr>UNTIS.Klassen!ExterneDaten_45</vt:lpstr>
      <vt:lpstr>UNTIS.KuKSoll!ExterneDaten_45</vt:lpstr>
      <vt:lpstr>UNTIS.Klassen!ExterneDaten_46</vt:lpstr>
      <vt:lpstr>UNTIS.KuKSoll!ExterneDaten_46</vt:lpstr>
      <vt:lpstr>UNTIS.Klassen!ExterneDaten_47</vt:lpstr>
      <vt:lpstr>UNTIS.KuKSoll!ExterneDaten_47</vt:lpstr>
      <vt:lpstr>UNTIS.Klassen!ExterneDaten_48</vt:lpstr>
      <vt:lpstr>UNTIS.KuKSoll!ExterneDaten_48</vt:lpstr>
      <vt:lpstr>UNTIS.Klassen!ExterneDaten_49</vt:lpstr>
      <vt:lpstr>UNTIS.KuKSoll!ExterneDaten_49</vt:lpstr>
      <vt:lpstr>UNTIS.KuKSoll!ExterneDaten_5</vt:lpstr>
      <vt:lpstr>UNTIS.Klassen!ExterneDaten_50</vt:lpstr>
      <vt:lpstr>UNTIS.KuKSoll!ExterneDaten_50</vt:lpstr>
      <vt:lpstr>UNTIS.Klassen!ExterneDaten_51</vt:lpstr>
      <vt:lpstr>UNTIS.KuKSoll!ExterneDaten_51</vt:lpstr>
      <vt:lpstr>UNTIS.Klassen!ExterneDaten_52</vt:lpstr>
      <vt:lpstr>UNTIS.KuKSoll!ExterneDaten_52</vt:lpstr>
      <vt:lpstr>UNTIS.Klassen!ExterneDaten_53</vt:lpstr>
      <vt:lpstr>UNTIS.KuKSoll!ExterneDaten_53</vt:lpstr>
      <vt:lpstr>UNTIS.Klassen!ExterneDaten_54</vt:lpstr>
      <vt:lpstr>UNTIS.KuKSoll!ExterneDaten_54</vt:lpstr>
      <vt:lpstr>UNTIS.Klassen!ExterneDaten_55</vt:lpstr>
      <vt:lpstr>UNTIS.KuKSoll!ExterneDaten_55</vt:lpstr>
      <vt:lpstr>UNTIS.Klassen!ExterneDaten_56</vt:lpstr>
      <vt:lpstr>UNTIS.KuKSoll!ExterneDaten_56</vt:lpstr>
      <vt:lpstr>UNTIS.Klassen!ExterneDaten_57</vt:lpstr>
      <vt:lpstr>UNTIS.KuKSoll!ExterneDaten_57</vt:lpstr>
      <vt:lpstr>UNTIS.Klassen!ExterneDaten_58</vt:lpstr>
      <vt:lpstr>UNTIS.KuKSoll!ExterneDaten_58</vt:lpstr>
      <vt:lpstr>UNTIS.Klassen!ExterneDaten_59</vt:lpstr>
      <vt:lpstr>UNTIS.KuKSoll!ExterneDaten_59</vt:lpstr>
      <vt:lpstr>UNTIS.KuKSoll!ExterneDaten_6</vt:lpstr>
      <vt:lpstr>UNTIS.Klassen!ExterneDaten_60</vt:lpstr>
      <vt:lpstr>UNTIS.KuKSoll!ExterneDaten_60</vt:lpstr>
      <vt:lpstr>UNTIS.Klassen!ExterneDaten_61</vt:lpstr>
      <vt:lpstr>UNTIS.KuKSoll!ExterneDaten_61</vt:lpstr>
      <vt:lpstr>UNTIS.Klassen!ExterneDaten_62</vt:lpstr>
      <vt:lpstr>UNTIS.KuKSoll!ExterneDaten_62</vt:lpstr>
      <vt:lpstr>UNTIS.Klassen!ExterneDaten_63</vt:lpstr>
      <vt:lpstr>UNTIS.KuKSoll!ExterneDaten_63</vt:lpstr>
      <vt:lpstr>UNTIS.Klassen!ExterneDaten_64</vt:lpstr>
      <vt:lpstr>UNTIS.KuKSoll!ExterneDaten_64</vt:lpstr>
      <vt:lpstr>UNTIS.Klassen!ExterneDaten_65</vt:lpstr>
      <vt:lpstr>UNTIS.KuKSoll!ExterneDaten_65</vt:lpstr>
      <vt:lpstr>UNTIS.Klassen!ExterneDaten_66</vt:lpstr>
      <vt:lpstr>UNTIS.KuKSoll!ExterneDaten_66</vt:lpstr>
      <vt:lpstr>UNTIS.Klassen!ExterneDaten_67</vt:lpstr>
      <vt:lpstr>UNTIS.KuKSoll!ExterneDaten_67</vt:lpstr>
      <vt:lpstr>UNTIS.Klassen!ExterneDaten_68</vt:lpstr>
      <vt:lpstr>UNTIS.KuKSoll!ExterneDaten_68</vt:lpstr>
      <vt:lpstr>UNTIS.Klassen!ExterneDaten_69</vt:lpstr>
      <vt:lpstr>UNTIS.KuKSoll!ExterneDaten_69</vt:lpstr>
      <vt:lpstr>UNTIS.KuKSoll!ExterneDaten_7</vt:lpstr>
      <vt:lpstr>UNTIS.Klassen!ExterneDaten_70</vt:lpstr>
      <vt:lpstr>UNTIS.KuKSoll!ExterneDaten_70</vt:lpstr>
      <vt:lpstr>UNTIS.Klassen!ExterneDaten_71</vt:lpstr>
      <vt:lpstr>UNTIS.KuKSoll!ExterneDaten_71</vt:lpstr>
      <vt:lpstr>UNTIS.Klassen!ExterneDaten_72</vt:lpstr>
      <vt:lpstr>UNTIS.KuKSoll!ExterneDaten_72</vt:lpstr>
      <vt:lpstr>UNTIS.Klassen!ExterneDaten_73</vt:lpstr>
      <vt:lpstr>UNTIS.KuKSoll!ExterneDaten_73</vt:lpstr>
      <vt:lpstr>UNTIS.Klassen!ExterneDaten_74</vt:lpstr>
      <vt:lpstr>UNTIS.KuKSoll!ExterneDaten_74</vt:lpstr>
      <vt:lpstr>UNTIS.Klassen!ExterneDaten_75</vt:lpstr>
      <vt:lpstr>UNTIS.KuKSoll!ExterneDaten_75</vt:lpstr>
      <vt:lpstr>UNTIS.Klassen!ExterneDaten_76</vt:lpstr>
      <vt:lpstr>UNTIS.KuKSoll!ExterneDaten_76</vt:lpstr>
      <vt:lpstr>UNTIS.Klassen!ExterneDaten_77</vt:lpstr>
      <vt:lpstr>UNTIS.KuKSoll!ExterneDaten_77</vt:lpstr>
      <vt:lpstr>UNTIS.Klassen!ExterneDaten_78</vt:lpstr>
      <vt:lpstr>UNTIS.KuKSoll!ExterneDaten_78</vt:lpstr>
      <vt:lpstr>UNTIS.Klassen!ExterneDaten_79</vt:lpstr>
      <vt:lpstr>UNTIS.KuKSoll!ExterneDaten_79</vt:lpstr>
      <vt:lpstr>UNTIS.KuKSoll!ExterneDaten_8</vt:lpstr>
      <vt:lpstr>UNTIS.Klassen!ExterneDaten_80</vt:lpstr>
      <vt:lpstr>UNTIS.KuKSoll!ExterneDaten_80</vt:lpstr>
      <vt:lpstr>UNTIS.Klassen!ExterneDaten_81</vt:lpstr>
      <vt:lpstr>UNTIS.KuKSoll!ExterneDaten_81</vt:lpstr>
      <vt:lpstr>UNTIS.Klassen!ExterneDaten_82</vt:lpstr>
      <vt:lpstr>UNTIS.Klassen!ExterneDaten_83</vt:lpstr>
      <vt:lpstr>UNTIS.Anrechnungen!ExterneDaten_84</vt:lpstr>
      <vt:lpstr>UNTIS.Klassen!ExterneDaten_84</vt:lpstr>
      <vt:lpstr>UNTIS.Anrechnungen!ExterneDaten_85</vt:lpstr>
      <vt:lpstr>UNTIS.Klassen!ExterneDaten_85</vt:lpstr>
      <vt:lpstr>UNTIS.Anrechnungen!ExterneDaten_86</vt:lpstr>
      <vt:lpstr>UNTIS.Klassen!ExterneDaten_86</vt:lpstr>
      <vt:lpstr>UNTIS.Anrechnungen!ExterneDaten_87</vt:lpstr>
      <vt:lpstr>UNTIS.Klassen!ExterneDaten_87</vt:lpstr>
      <vt:lpstr>UNTIS.Anrechnungen!ExterneDaten_88</vt:lpstr>
      <vt:lpstr>UNTIS.Klassen!ExterneDaten_88</vt:lpstr>
      <vt:lpstr>UNTIS.Anrechnungen!ExterneDaten_89</vt:lpstr>
      <vt:lpstr>UNTIS.Klassen!ExterneDaten_89</vt:lpstr>
      <vt:lpstr>UNTIS.KuKSoll!ExterneDaten_9</vt:lpstr>
      <vt:lpstr>UNTIS.Anrechnungen!ExterneDaten_90</vt:lpstr>
      <vt:lpstr>UNTIS.Klassen!ExterneDaten_90</vt:lpstr>
      <vt:lpstr>UNTIS.Anrechnungen!ExterneDaten_91</vt:lpstr>
      <vt:lpstr>UNTIS.Klassen!ExterneDaten_91</vt:lpstr>
      <vt:lpstr>UNTIS.Anrechnungen!ExterneDaten_92</vt:lpstr>
      <vt:lpstr>UNTIS.Klassen!ExterneDaten_92</vt:lpstr>
      <vt:lpstr>UNTIS.Anrechnungen!ExterneDaten_93</vt:lpstr>
      <vt:lpstr>UNTIS.Klassen!ExterneDaten_93</vt:lpstr>
      <vt:lpstr>UNTIS.Anrechnungen!ExterneDaten_94</vt:lpstr>
      <vt:lpstr>UNTIS.Klassen!ExterneDaten_94</vt:lpstr>
      <vt:lpstr>UNTIS.Klassen!ExterneDaten_95</vt:lpstr>
      <vt:lpstr>UNTIS.Klassen!ExterneDaten_96</vt:lpstr>
      <vt:lpstr>UNTIS.Klassen!ExterneDaten_97</vt:lpstr>
      <vt:lpstr>UNTIS.Klassen!ExterneDaten_98</vt:lpstr>
      <vt:lpstr>UNTIS.Klassen!ExterneDaten_99</vt:lpstr>
      <vt:lpstr>KuKListe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Stundenplanung 2017/18</dc:title>
  <dc:creator>HEG</dc:creator>
  <cp:keywords>Stundenplanung</cp:keywords>
  <cp:lastModifiedBy>Joachim</cp:lastModifiedBy>
  <cp:lastPrinted>2021-04-20T05:52:24Z</cp:lastPrinted>
  <dcterms:created xsi:type="dcterms:W3CDTF">2016-03-17T14:39:13Z</dcterms:created>
  <dcterms:modified xsi:type="dcterms:W3CDTF">2021-05-01T13:48:03Z</dcterms:modified>
</cp:coreProperties>
</file>